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IX Estudios\Desktop\CEACO\"/>
    </mc:Choice>
  </mc:AlternateContent>
  <bookViews>
    <workbookView xWindow="0" yWindow="0" windowWidth="23040" windowHeight="9192" activeTab="1"/>
  </bookViews>
  <sheets>
    <sheet name="Saldo Cero" sheetId="1" r:id="rId1"/>
    <sheet name="Estructura 13" sheetId="2" r:id="rId2"/>
  </sheets>
  <externalReferences>
    <externalReference r:id="rId3"/>
  </externalReferences>
  <definedNames>
    <definedName name="_xlnm._FilterDatabase" localSheetId="1" hidden="1">'Estructura 13'!$A$11:$UUG$2308</definedName>
    <definedName name="_xlnm.Print_Area" localSheetId="1">'Estructura 13'!$B$2:$AV$2317</definedName>
    <definedName name="_xlnm.Print_Titles" localSheetId="1">'Estructura 13'!$3:$11</definedName>
    <definedName name="_xlnm.Print_Titles" localSheetId="0">'Saldo Cero'!$1:$8</definedName>
    <definedName name="Z_0D703C35_E59F_4127_B77F_C8ECDFC18014_.wvu.Cols" localSheetId="1" hidden="1">'Estructura 13'!$AW:$BD</definedName>
    <definedName name="Z_0D703C35_E59F_4127_B77F_C8ECDFC18014_.wvu.FilterData" localSheetId="1" hidden="1">'Estructura 13'!$A$11:$P$2304</definedName>
    <definedName name="Z_0D703C35_E59F_4127_B77F_C8ECDFC18014_.wvu.PrintArea" localSheetId="1" hidden="1">'Estructura 13'!$A$2:$AV$2279</definedName>
    <definedName name="Z_0D703C35_E59F_4127_B77F_C8ECDFC18014_.wvu.PrintTitles" localSheetId="1" hidden="1">'Estructura 13'!$3:$11</definedName>
    <definedName name="Z_0D703C35_E59F_4127_B77F_C8ECDFC18014_.wvu.Rows" localSheetId="1" hidden="1">'Estructura 13'!#REF!,'Estructura 13'!$13:$94,'Estructura 13'!$96:$115,'Estructura 13'!$117:$121,'Estructura 13'!$124:$166,'Estructura 13'!$171:$172,'Estructura 13'!$175:$178,'Estructura 13'!$183:$207,'Estructura 13'!$212:$212,'Estructura 13'!$214:$224,'Estructura 13'!$226:$229,'Estructura 13'!$232:$261,'Estructura 13'!$264:$265,'Estructura 13'!$268:$273,'Estructura 13'!$276:$283,'Estructura 13'!$285:$288,'Estructura 13'!$295:$298,'Estructura 13'!$300:$301,'Estructura 13'!$304:$316,'Estructura 13'!$319:$320,'Estructura 13'!$325:$326,'Estructura 13'!$328:$329,'Estructura 13'!$332:$335,'Estructura 13'!$339:$346,'Estructura 13'!$356:$358,'Estructura 13'!$363:$364,'Estructura 13'!$367:$368,'Estructura 13'!$374:$375,'Estructura 13'!$379:$401,'Estructura 13'!$410:$418,'Estructura 13'!$421:$439,'Estructura 13'!$445:$453,'Estructura 13'!$458:$461,'Estructura 13'!$464:$481,'Estructura 13'!$485:$490,'Estructura 13'!$494:$495,'Estructura 13'!$499:$504,'Estructura 13'!$506:$508,'Estructura 13'!$510:$516,'Estructura 13'!$519:$523,'Estructura 13'!$526:$526,'Estructura 13'!$530:$531,'Estructura 13'!$533:$534,'Estructura 13'!$539:$541,'Estructura 13'!$544:$545,'Estructura 13'!$554:$555,'Estructura 13'!$558:$559,'Estructura 13'!$563:$583,'Estructura 13'!$587:$599,'Estructura 13'!$603:$609,'Estructura 13'!$612:$708,'Estructura 13'!$710:$713,'Estructura 13'!$715:$744,'Estructura 13'!$748:$962,'Estructura 13'!$968:$983,'Estructura 13'!$985:$992,'Estructura 13'!$998:$999,'Estructura 13'!$1001:$1010,'Estructura 13'!$1012:$1017,'Estructura 13'!$1020:$1023,'Estructura 13'!$1026:$1027,'Estructura 13'!$1032:$1036,'Estructura 13'!$1039:$1061,'Estructura 13'!$1063:$1073,'Estructura 13'!$1076:$1077,'Estructura 13'!$1079:$1081,'Estructura 13'!$1085:$1085,'Estructura 13'!$1087:$1091,'Estructura 13'!$1094:$1097,'Estructura 13'!$1100:$1114,'Estructura 13'!$1116:$1117,'Estructura 13'!$1122:$1130,'Estructura 13'!$1134:$1136,'Estructura 13'!$1138:$1150,'Estructura 13'!$1152:$1174,'Estructura 13'!$1183:$1220,'Estructura 13'!$1222:$1225,'Estructura 13'!$1228:$1231,'Estructura 13'!$1233:$1262,'Estructura 13'!$1264:$1267,'Estructura 13'!$1270:$1290,'Estructura 13'!$1293:$1296,'Estructura 13'!$1301:$1316,'Estructura 13'!$1320:$1352,'Estructura 13'!$1358:$1416,'Estructura 13'!$1419:$1422,'Estructura 13'!$1425:$1455,'Estructura 13'!$1457:$1458,'Estructura 13'!$1461:$1462,'Estructura 13'!$1465:$1484,'Estructura 13'!$1487:$1488,'Estructura 13'!$1491:$1500,'Estructura 13'!$1502:$1503,'Estructura 13'!$1506:$1511,'Estructura 13'!$1515:$1536,'Estructura 13'!$1539:$1541,'Estructura 13'!$1545:$1549,'Estructura 13'!$1554:$1555,'Estructura 13'!$1558:$1559,'Estructura 13'!$1563:$1564,'Estructura 13'!$1568:$1586,'Estructura 13'!$1588:$1589,'Estructura 13'!$1592:$1595,'Estructura 13'!$1597:$1624,'Estructura 13'!$1626:$1627,'Estructura 13'!$1632:$1646,'Estructura 13'!$1649:$1652,'Estructura 13'!$1655:$1664,'Estructura 13'!$1666:$1668,'Estructura 13'!$1672:$1675,'Estructura 13'!$1678:$1684,'Estructura 13'!$1688:$1766,'Estructura 13'!$1773:$1774,'Estructura 13'!$1778:$1780,'Estructura 13'!$1790:$1805,'Estructura 13'!$1812:$1813,'Estructura 13'!$1816:$1827,'Estructura 13'!$1830:$1831,'Estructura 13'!$1833:$1844,'Estructura 13'!$1857:$1884,'Estructura 13'!$1892:$1899,'Estructura 13'!$1906:$1912,'Estructura 13'!$1916:$1968,'Estructura 13'!$1970:$1992,'Estructura 13'!$1994:$2006,'Estructura 13'!$2010:$2028,'Estructura 13'!$2031:$2032,'Estructura 13'!$2037:$2042,'Estructura 13'!$2044:$2045,'Estructura 13'!$2048:$2066,'Estructura 13'!$2068:$2134,'Estructura 13'!$2136:$2139,'Estructura 13'!$2142:$2157,'Estructura 13'!$2159:$2183,'Estructura 13'!$2187:$2196,'Estructura 13'!$2198:$2201,'Estructura 13'!$2204:$2308</definedName>
    <definedName name="Z_0D703C35_E59F_4127_B77F_C8ECDFC18014_.wvu.Rows" localSheetId="0" hidden="1">'Saldo Cero'!$30:$64,'Saldo Cero'!$100:$106,'Saldo Cero'!$114:$120</definedName>
    <definedName name="Z_C5A98CAC_51F1_4015_BFAE_CC2C72083851_.wvu.Cols" localSheetId="1" hidden="1">'Estructura 13'!#REF!,'Estructura 13'!$AY:$AZ</definedName>
    <definedName name="Z_C5A98CAC_51F1_4015_BFAE_CC2C72083851_.wvu.FilterData" localSheetId="1" hidden="1">'Estructura 13'!$A$11:$P$2304</definedName>
    <definedName name="Z_C5A98CAC_51F1_4015_BFAE_CC2C72083851_.wvu.PrintArea" localSheetId="1" hidden="1">'Estructura 13'!$A$2:$AV$2279</definedName>
    <definedName name="Z_C5A98CAC_51F1_4015_BFAE_CC2C72083851_.wvu.PrintTitles" localSheetId="1" hidden="1">'Estructura 13'!$3:$11</definedName>
    <definedName name="Z_C5A98CAC_51F1_4015_BFAE_CC2C72083851_.wvu.PrintTitles" localSheetId="0" hidden="1">'Saldo Cero'!$6:$8</definedName>
    <definedName name="Z_C5A98CAC_51F1_4015_BFAE_CC2C72083851_.wvu.Rows" localSheetId="1" hidden="1">'Estructura 13'!#REF!,'Estructura 13'!$13:$94,'Estructura 13'!$96:$115,'Estructura 13'!$117:$121,'Estructura 13'!$124:$166,'Estructura 13'!$171:$172,'Estructura 13'!$175:$178,'Estructura 13'!$183:$207,'Estructura 13'!$212:$212,'Estructura 13'!$214:$224,'Estructura 13'!$226:$229,'Estructura 13'!$232:$261,'Estructura 13'!$264:$265,'Estructura 13'!$268:$273,'Estructura 13'!$276:$283,'Estructura 13'!$285:$288,'Estructura 13'!$295:$298,'Estructura 13'!$300:$301,'Estructura 13'!$304:$316,'Estructura 13'!$319:$320,'Estructura 13'!$325:$326,'Estructura 13'!$328:$329,'Estructura 13'!$332:$335,'Estructura 13'!$339:$346,'Estructura 13'!$356:$358,'Estructura 13'!$363:$364,'Estructura 13'!$367:$368,'Estructura 13'!$374:$375,'Estructura 13'!$379:$401,'Estructura 13'!$410:$418,'Estructura 13'!$421:$439,'Estructura 13'!$445:$453,'Estructura 13'!$458:$461,'Estructura 13'!$464:$481,'Estructura 13'!$485:$490,'Estructura 13'!$494:$495,'Estructura 13'!$499:$504,'Estructura 13'!$506:$508,'Estructura 13'!$510:$516,'Estructura 13'!$519:$523,'Estructura 13'!$526:$526,'Estructura 13'!$530:$531,'Estructura 13'!$533:$534,'Estructura 13'!$539:$541,'Estructura 13'!$544:$545,'Estructura 13'!$554:$555,'Estructura 13'!$558:$559,'Estructura 13'!$563:$583,'Estructura 13'!$587:$599,'Estructura 13'!$603:$609,'Estructura 13'!$612:$708,'Estructura 13'!$710:$713,'Estructura 13'!$715:$744,'Estructura 13'!$748:$962,'Estructura 13'!$968:$983,'Estructura 13'!$985:$992,'Estructura 13'!$998:$999,'Estructura 13'!$1001:$1010,'Estructura 13'!$1012:$1017,'Estructura 13'!$1020:$1023,'Estructura 13'!$1026:$1027,'Estructura 13'!$1032:$1036,'Estructura 13'!$1039:$1061,'Estructura 13'!$1063:$1073,'Estructura 13'!$1076:$1077,'Estructura 13'!$1079:$1081,'Estructura 13'!$1085:$1085,'Estructura 13'!$1087:$1091,'Estructura 13'!$1094:$1097,'Estructura 13'!$1100:$1114,'Estructura 13'!$1116:$1117,'Estructura 13'!$1122:$1130,'Estructura 13'!$1134:$1136,'Estructura 13'!$1138:$1150,'Estructura 13'!$1152:$1174,'Estructura 13'!$1183:$1220,'Estructura 13'!$1222:$1225,'Estructura 13'!$1228:$1231,'Estructura 13'!$1233:$1262,'Estructura 13'!$1264:$1267,'Estructura 13'!$1270:$1290,'Estructura 13'!$1293:$1296,'Estructura 13'!$1301:$1316,'Estructura 13'!$1320:$1352,'Estructura 13'!$1358:$1416,'Estructura 13'!$1419:$1422,'Estructura 13'!$1425:$1455,'Estructura 13'!$1457:$1458,'Estructura 13'!$1461:$1462,'Estructura 13'!$1465:$1484,'Estructura 13'!$1487:$1488,'Estructura 13'!$1491:$1500,'Estructura 13'!$1502:$1503,'Estructura 13'!$1506:$1511,'Estructura 13'!$1515:$1536,'Estructura 13'!$1539:$1541,'Estructura 13'!$1545:$1549,'Estructura 13'!$1554:$1555,'Estructura 13'!$1558:$1559,'Estructura 13'!$1563:$1564,'Estructura 13'!$1568:$1586,'Estructura 13'!$1588:$1589,'Estructura 13'!$1592:$1595,'Estructura 13'!$1597:$1624,'Estructura 13'!$1626:$1627,'Estructura 13'!$1632:$1646,'Estructura 13'!$1649:$1652,'Estructura 13'!$1655:$1664,'Estructura 13'!$1666:$1668,'Estructura 13'!$1672:$1675,'Estructura 13'!$1678:$1684,'Estructura 13'!$1688:$1766,'Estructura 13'!$1773:$1774,'Estructura 13'!$1778:$1780,'Estructura 13'!$1790:$1805,'Estructura 13'!$1812:$1813,'Estructura 13'!$1816:$1827,'Estructura 13'!$1830:$1831,'Estructura 13'!$1833:$1844,'Estructura 13'!$1857:$1884,'Estructura 13'!$1892:$1899,'Estructura 13'!$1906:$1912,'Estructura 13'!$1916:$1968,'Estructura 13'!$1970:$1992,'Estructura 13'!$1994:$2006,'Estructura 13'!$2010:$2028,'Estructura 13'!$2031:$2032,'Estructura 13'!$2037:$2042,'Estructura 13'!$2044:$2045,'Estructura 13'!$2048:$2066,'Estructura 13'!$2068:$2134,'Estructura 13'!$2136:$2139,'Estructura 13'!$2142:$2157,'Estructura 13'!$2159:$2183,'Estructura 13'!$2187:$2196,'Estructura 13'!$2198:$2201,'Estructura 13'!$2204:$2308</definedName>
    <definedName name="Z_C5A98CAC_51F1_4015_BFAE_CC2C72083851_.wvu.Rows" localSheetId="0" hidden="1">'Saldo Cero'!$30:$64,'Saldo Cero'!$100:$106,'Saldo Cero'!$114:$120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2308" i="2" l="1"/>
  <c r="AS2308" i="2"/>
  <c r="AQ2308" i="2"/>
  <c r="AP2308" i="2"/>
  <c r="AM2308" i="2"/>
  <c r="AJ2308" i="2"/>
  <c r="AE2308" i="2"/>
  <c r="AB2308" i="2"/>
  <c r="W2308" i="2"/>
  <c r="T2308" i="2"/>
  <c r="AT2307" i="2"/>
  <c r="AS2307" i="2"/>
  <c r="AQ2307" i="2"/>
  <c r="AP2307" i="2"/>
  <c r="AM2307" i="2"/>
  <c r="AJ2307" i="2"/>
  <c r="AE2307" i="2"/>
  <c r="AB2307" i="2"/>
  <c r="W2307" i="2"/>
  <c r="T2307" i="2"/>
  <c r="AT2306" i="2"/>
  <c r="AS2306" i="2"/>
  <c r="AQ2306" i="2"/>
  <c r="AP2306" i="2"/>
  <c r="AM2306" i="2"/>
  <c r="AJ2306" i="2"/>
  <c r="AE2306" i="2"/>
  <c r="AB2306" i="2"/>
  <c r="AF2306" i="2" s="1"/>
  <c r="W2306" i="2"/>
  <c r="T2306" i="2"/>
  <c r="AT2305" i="2"/>
  <c r="AS2305" i="2"/>
  <c r="AQ2305" i="2"/>
  <c r="AP2305" i="2"/>
  <c r="AM2305" i="2"/>
  <c r="AJ2305" i="2"/>
  <c r="AN2305" i="2" s="1"/>
  <c r="AE2305" i="2"/>
  <c r="AB2305" i="2"/>
  <c r="W2305" i="2"/>
  <c r="T2305" i="2"/>
  <c r="AT2304" i="2"/>
  <c r="AS2304" i="2"/>
  <c r="AQ2304" i="2"/>
  <c r="AP2304" i="2"/>
  <c r="AM2304" i="2"/>
  <c r="AJ2304" i="2"/>
  <c r="AE2304" i="2"/>
  <c r="AB2304" i="2"/>
  <c r="W2304" i="2"/>
  <c r="T2304" i="2"/>
  <c r="AT2303" i="2"/>
  <c r="AS2303" i="2"/>
  <c r="AQ2303" i="2"/>
  <c r="AP2303" i="2"/>
  <c r="AM2303" i="2"/>
  <c r="AJ2303" i="2"/>
  <c r="AE2303" i="2"/>
  <c r="AB2303" i="2"/>
  <c r="W2303" i="2"/>
  <c r="T2303" i="2"/>
  <c r="AT2302" i="2"/>
  <c r="AS2302" i="2"/>
  <c r="AQ2302" i="2"/>
  <c r="AP2302" i="2"/>
  <c r="AM2302" i="2"/>
  <c r="AJ2302" i="2"/>
  <c r="AE2302" i="2"/>
  <c r="AB2302" i="2"/>
  <c r="W2302" i="2"/>
  <c r="T2302" i="2"/>
  <c r="AT2301" i="2"/>
  <c r="AS2301" i="2"/>
  <c r="AQ2301" i="2"/>
  <c r="AP2301" i="2"/>
  <c r="AM2301" i="2"/>
  <c r="AJ2301" i="2"/>
  <c r="AE2301" i="2"/>
  <c r="AB2301" i="2"/>
  <c r="W2301" i="2"/>
  <c r="T2301" i="2"/>
  <c r="AT2300" i="2"/>
  <c r="AS2300" i="2"/>
  <c r="AQ2300" i="2"/>
  <c r="AP2300" i="2"/>
  <c r="AM2300" i="2"/>
  <c r="AJ2300" i="2"/>
  <c r="AE2300" i="2"/>
  <c r="AB2300" i="2"/>
  <c r="W2300" i="2"/>
  <c r="T2300" i="2"/>
  <c r="AT2299" i="2"/>
  <c r="AS2299" i="2"/>
  <c r="AQ2299" i="2"/>
  <c r="AP2299" i="2"/>
  <c r="AM2299" i="2"/>
  <c r="AJ2299" i="2"/>
  <c r="AE2299" i="2"/>
  <c r="AB2299" i="2"/>
  <c r="W2299" i="2"/>
  <c r="T2299" i="2"/>
  <c r="AT2298" i="2"/>
  <c r="AS2298" i="2"/>
  <c r="AQ2298" i="2"/>
  <c r="AP2298" i="2"/>
  <c r="AM2298" i="2"/>
  <c r="AJ2298" i="2"/>
  <c r="AE2298" i="2"/>
  <c r="AB2298" i="2"/>
  <c r="W2298" i="2"/>
  <c r="T2298" i="2"/>
  <c r="AT2297" i="2"/>
  <c r="AS2297" i="2"/>
  <c r="AQ2297" i="2"/>
  <c r="AP2297" i="2"/>
  <c r="AM2297" i="2"/>
  <c r="AJ2297" i="2"/>
  <c r="AE2297" i="2"/>
  <c r="AB2297" i="2"/>
  <c r="W2297" i="2"/>
  <c r="T2297" i="2"/>
  <c r="AL2296" i="2"/>
  <c r="AK2296" i="2"/>
  <c r="AI2296" i="2"/>
  <c r="AH2296" i="2"/>
  <c r="AD2296" i="2"/>
  <c r="AC2296" i="2"/>
  <c r="AA2296" i="2"/>
  <c r="Z2296" i="2"/>
  <c r="V2296" i="2"/>
  <c r="U2296" i="2"/>
  <c r="S2296" i="2"/>
  <c r="R2296" i="2"/>
  <c r="AT2295" i="2"/>
  <c r="AS2295" i="2"/>
  <c r="AQ2295" i="2"/>
  <c r="AP2295" i="2"/>
  <c r="AM2295" i="2"/>
  <c r="AJ2295" i="2"/>
  <c r="AE2295" i="2"/>
  <c r="AB2295" i="2"/>
  <c r="W2295" i="2"/>
  <c r="T2295" i="2"/>
  <c r="AT2294" i="2"/>
  <c r="AS2294" i="2"/>
  <c r="AQ2294" i="2"/>
  <c r="AP2294" i="2"/>
  <c r="AM2294" i="2"/>
  <c r="AJ2294" i="2"/>
  <c r="AE2294" i="2"/>
  <c r="AB2294" i="2"/>
  <c r="W2294" i="2"/>
  <c r="T2294" i="2"/>
  <c r="AL2293" i="2"/>
  <c r="AK2293" i="2"/>
  <c r="AI2293" i="2"/>
  <c r="AH2293" i="2"/>
  <c r="AD2293" i="2"/>
  <c r="AC2293" i="2"/>
  <c r="AA2293" i="2"/>
  <c r="Z2293" i="2"/>
  <c r="V2293" i="2"/>
  <c r="U2293" i="2"/>
  <c r="S2293" i="2"/>
  <c r="R2293" i="2"/>
  <c r="AT2292" i="2"/>
  <c r="AS2292" i="2"/>
  <c r="AQ2292" i="2"/>
  <c r="AP2292" i="2"/>
  <c r="AM2292" i="2"/>
  <c r="AJ2292" i="2"/>
  <c r="AE2292" i="2"/>
  <c r="AB2292" i="2"/>
  <c r="W2292" i="2"/>
  <c r="T2292" i="2"/>
  <c r="AT2291" i="2"/>
  <c r="AS2291" i="2"/>
  <c r="AQ2291" i="2"/>
  <c r="AP2291" i="2"/>
  <c r="AM2291" i="2"/>
  <c r="AJ2291" i="2"/>
  <c r="AE2291" i="2"/>
  <c r="AB2291" i="2"/>
  <c r="W2291" i="2"/>
  <c r="T2291" i="2"/>
  <c r="AT2290" i="2"/>
  <c r="AS2290" i="2"/>
  <c r="AQ2290" i="2"/>
  <c r="AP2290" i="2"/>
  <c r="AM2290" i="2"/>
  <c r="AJ2290" i="2"/>
  <c r="AE2290" i="2"/>
  <c r="AB2290" i="2"/>
  <c r="W2290" i="2"/>
  <c r="T2290" i="2"/>
  <c r="AT2289" i="2"/>
  <c r="AS2289" i="2"/>
  <c r="AQ2289" i="2"/>
  <c r="AP2289" i="2"/>
  <c r="AM2289" i="2"/>
  <c r="AJ2289" i="2"/>
  <c r="AE2289" i="2"/>
  <c r="AB2289" i="2"/>
  <c r="W2289" i="2"/>
  <c r="T2289" i="2"/>
  <c r="AT2288" i="2"/>
  <c r="AS2288" i="2"/>
  <c r="AQ2288" i="2"/>
  <c r="AP2288" i="2"/>
  <c r="AM2288" i="2"/>
  <c r="AJ2288" i="2"/>
  <c r="AE2288" i="2"/>
  <c r="AB2288" i="2"/>
  <c r="W2288" i="2"/>
  <c r="T2288" i="2"/>
  <c r="AT2287" i="2"/>
  <c r="AS2287" i="2"/>
  <c r="AQ2287" i="2"/>
  <c r="AP2287" i="2"/>
  <c r="AM2287" i="2"/>
  <c r="AJ2287" i="2"/>
  <c r="AE2287" i="2"/>
  <c r="AB2287" i="2"/>
  <c r="W2287" i="2"/>
  <c r="T2287" i="2"/>
  <c r="AT2286" i="2"/>
  <c r="AS2286" i="2"/>
  <c r="AQ2286" i="2"/>
  <c r="AP2286" i="2"/>
  <c r="AM2286" i="2"/>
  <c r="AJ2286" i="2"/>
  <c r="AE2286" i="2"/>
  <c r="AB2286" i="2"/>
  <c r="W2286" i="2"/>
  <c r="T2286" i="2"/>
  <c r="AT2285" i="2"/>
  <c r="AS2285" i="2"/>
  <c r="AQ2285" i="2"/>
  <c r="AP2285" i="2"/>
  <c r="AM2285" i="2"/>
  <c r="AJ2285" i="2"/>
  <c r="AE2285" i="2"/>
  <c r="AB2285" i="2"/>
  <c r="W2285" i="2"/>
  <c r="T2285" i="2"/>
  <c r="AT2284" i="2"/>
  <c r="AS2284" i="2"/>
  <c r="AQ2284" i="2"/>
  <c r="AP2284" i="2"/>
  <c r="AM2284" i="2"/>
  <c r="AJ2284" i="2"/>
  <c r="AE2284" i="2"/>
  <c r="AB2284" i="2"/>
  <c r="W2284" i="2"/>
  <c r="T2284" i="2"/>
  <c r="AT2283" i="2"/>
  <c r="AS2283" i="2"/>
  <c r="AQ2283" i="2"/>
  <c r="AP2283" i="2"/>
  <c r="AM2283" i="2"/>
  <c r="AJ2283" i="2"/>
  <c r="AE2283" i="2"/>
  <c r="AB2283" i="2"/>
  <c r="W2283" i="2"/>
  <c r="T2283" i="2"/>
  <c r="AT2282" i="2"/>
  <c r="AS2282" i="2"/>
  <c r="AQ2282" i="2"/>
  <c r="AP2282" i="2"/>
  <c r="AM2282" i="2"/>
  <c r="AJ2282" i="2"/>
  <c r="AE2282" i="2"/>
  <c r="AB2282" i="2"/>
  <c r="W2282" i="2"/>
  <c r="T2282" i="2"/>
  <c r="AT2281" i="2"/>
  <c r="AS2281" i="2"/>
  <c r="AQ2281" i="2"/>
  <c r="AP2281" i="2"/>
  <c r="AM2281" i="2"/>
  <c r="AJ2281" i="2"/>
  <c r="AE2281" i="2"/>
  <c r="AB2281" i="2"/>
  <c r="W2281" i="2"/>
  <c r="T2281" i="2"/>
  <c r="AT2280" i="2"/>
  <c r="AS2280" i="2"/>
  <c r="AQ2280" i="2"/>
  <c r="AP2280" i="2"/>
  <c r="AM2280" i="2"/>
  <c r="AJ2280" i="2"/>
  <c r="AE2280" i="2"/>
  <c r="AB2280" i="2"/>
  <c r="W2280" i="2"/>
  <c r="T2280" i="2"/>
  <c r="AT2279" i="2"/>
  <c r="AS2279" i="2"/>
  <c r="AQ2279" i="2"/>
  <c r="AP2279" i="2"/>
  <c r="AM2279" i="2"/>
  <c r="AJ2279" i="2"/>
  <c r="AE2279" i="2"/>
  <c r="AB2279" i="2"/>
  <c r="W2279" i="2"/>
  <c r="T2279" i="2"/>
  <c r="AT2278" i="2"/>
  <c r="AS2278" i="2"/>
  <c r="AQ2278" i="2"/>
  <c r="AP2278" i="2"/>
  <c r="AM2278" i="2"/>
  <c r="AJ2278" i="2"/>
  <c r="AE2278" i="2"/>
  <c r="AB2278" i="2"/>
  <c r="W2278" i="2"/>
  <c r="T2278" i="2"/>
  <c r="AT2277" i="2"/>
  <c r="AS2277" i="2"/>
  <c r="AQ2277" i="2"/>
  <c r="AP2277" i="2"/>
  <c r="AM2277" i="2"/>
  <c r="AJ2277" i="2"/>
  <c r="AE2277" i="2"/>
  <c r="AB2277" i="2"/>
  <c r="W2277" i="2"/>
  <c r="T2277" i="2"/>
  <c r="AT2276" i="2"/>
  <c r="AS2276" i="2"/>
  <c r="AQ2276" i="2"/>
  <c r="AP2276" i="2"/>
  <c r="AM2276" i="2"/>
  <c r="AJ2276" i="2"/>
  <c r="AE2276" i="2"/>
  <c r="AB2276" i="2"/>
  <c r="W2276" i="2"/>
  <c r="T2276" i="2"/>
  <c r="AT2275" i="2"/>
  <c r="AS2275" i="2"/>
  <c r="AQ2275" i="2"/>
  <c r="AP2275" i="2"/>
  <c r="AM2275" i="2"/>
  <c r="AJ2275" i="2"/>
  <c r="AE2275" i="2"/>
  <c r="AB2275" i="2"/>
  <c r="W2275" i="2"/>
  <c r="T2275" i="2"/>
  <c r="AT2274" i="2"/>
  <c r="AS2274" i="2"/>
  <c r="AQ2274" i="2"/>
  <c r="AP2274" i="2"/>
  <c r="AM2274" i="2"/>
  <c r="AJ2274" i="2"/>
  <c r="AE2274" i="2"/>
  <c r="AB2274" i="2"/>
  <c r="W2274" i="2"/>
  <c r="T2274" i="2"/>
  <c r="AT2273" i="2"/>
  <c r="AS2273" i="2"/>
  <c r="AQ2273" i="2"/>
  <c r="AP2273" i="2"/>
  <c r="AM2273" i="2"/>
  <c r="AJ2273" i="2"/>
  <c r="AE2273" i="2"/>
  <c r="AB2273" i="2"/>
  <c r="W2273" i="2"/>
  <c r="T2273" i="2"/>
  <c r="AT2272" i="2"/>
  <c r="AS2272" i="2"/>
  <c r="AQ2272" i="2"/>
  <c r="AP2272" i="2"/>
  <c r="AM2272" i="2"/>
  <c r="AJ2272" i="2"/>
  <c r="AE2272" i="2"/>
  <c r="AB2272" i="2"/>
  <c r="W2272" i="2"/>
  <c r="T2272" i="2"/>
  <c r="BC2271" i="2"/>
  <c r="AT2271" i="2"/>
  <c r="AS2271" i="2"/>
  <c r="AQ2271" i="2"/>
  <c r="AP2271" i="2"/>
  <c r="AR2271" i="2" s="1"/>
  <c r="AM2271" i="2"/>
  <c r="AJ2271" i="2"/>
  <c r="AE2271" i="2"/>
  <c r="AB2271" i="2"/>
  <c r="AF2271" i="2" s="1"/>
  <c r="W2271" i="2"/>
  <c r="T2271" i="2"/>
  <c r="AT2270" i="2"/>
  <c r="AS2270" i="2"/>
  <c r="AQ2270" i="2"/>
  <c r="AP2270" i="2"/>
  <c r="AM2270" i="2"/>
  <c r="AJ2270" i="2"/>
  <c r="AE2270" i="2"/>
  <c r="AB2270" i="2"/>
  <c r="W2270" i="2"/>
  <c r="T2270" i="2"/>
  <c r="AT2269" i="2"/>
  <c r="AS2269" i="2"/>
  <c r="AQ2269" i="2"/>
  <c r="AP2269" i="2"/>
  <c r="AM2269" i="2"/>
  <c r="AJ2269" i="2"/>
  <c r="AE2269" i="2"/>
  <c r="AB2269" i="2"/>
  <c r="W2269" i="2"/>
  <c r="T2269" i="2"/>
  <c r="AT2268" i="2"/>
  <c r="AS2268" i="2"/>
  <c r="AQ2268" i="2"/>
  <c r="AP2268" i="2"/>
  <c r="AM2268" i="2"/>
  <c r="AJ2268" i="2"/>
  <c r="AE2268" i="2"/>
  <c r="AB2268" i="2"/>
  <c r="W2268" i="2"/>
  <c r="T2268" i="2"/>
  <c r="AT2267" i="2"/>
  <c r="AS2267" i="2"/>
  <c r="AQ2267" i="2"/>
  <c r="AP2267" i="2"/>
  <c r="AM2267" i="2"/>
  <c r="AJ2267" i="2"/>
  <c r="AE2267" i="2"/>
  <c r="AB2267" i="2"/>
  <c r="W2267" i="2"/>
  <c r="T2267" i="2"/>
  <c r="AT2266" i="2"/>
  <c r="AS2266" i="2"/>
  <c r="AQ2266" i="2"/>
  <c r="AP2266" i="2"/>
  <c r="AM2266" i="2"/>
  <c r="AJ2266" i="2"/>
  <c r="AE2266" i="2"/>
  <c r="AB2266" i="2"/>
  <c r="W2266" i="2"/>
  <c r="T2266" i="2"/>
  <c r="AT2265" i="2"/>
  <c r="AS2265" i="2"/>
  <c r="AQ2265" i="2"/>
  <c r="AP2265" i="2"/>
  <c r="AM2265" i="2"/>
  <c r="AJ2265" i="2"/>
  <c r="AE2265" i="2"/>
  <c r="AB2265" i="2"/>
  <c r="W2265" i="2"/>
  <c r="T2265" i="2"/>
  <c r="AT2264" i="2"/>
  <c r="AS2264" i="2"/>
  <c r="AQ2264" i="2"/>
  <c r="AP2264" i="2"/>
  <c r="AM2264" i="2"/>
  <c r="AJ2264" i="2"/>
  <c r="AE2264" i="2"/>
  <c r="AB2264" i="2"/>
  <c r="W2264" i="2"/>
  <c r="T2264" i="2"/>
  <c r="AT2263" i="2"/>
  <c r="AS2263" i="2"/>
  <c r="AQ2263" i="2"/>
  <c r="AP2263" i="2"/>
  <c r="AM2263" i="2"/>
  <c r="AJ2263" i="2"/>
  <c r="AE2263" i="2"/>
  <c r="AB2263" i="2"/>
  <c r="W2263" i="2"/>
  <c r="T2263" i="2"/>
  <c r="AT2262" i="2"/>
  <c r="AS2262" i="2"/>
  <c r="AQ2262" i="2"/>
  <c r="AP2262" i="2"/>
  <c r="AM2262" i="2"/>
  <c r="AJ2262" i="2"/>
  <c r="AE2262" i="2"/>
  <c r="AB2262" i="2"/>
  <c r="W2262" i="2"/>
  <c r="T2262" i="2"/>
  <c r="AT2261" i="2"/>
  <c r="AS2261" i="2"/>
  <c r="AQ2261" i="2"/>
  <c r="AP2261" i="2"/>
  <c r="AM2261" i="2"/>
  <c r="AJ2261" i="2"/>
  <c r="AE2261" i="2"/>
  <c r="AB2261" i="2"/>
  <c r="W2261" i="2"/>
  <c r="T2261" i="2"/>
  <c r="AT2260" i="2"/>
  <c r="AS2260" i="2"/>
  <c r="AQ2260" i="2"/>
  <c r="AP2260" i="2"/>
  <c r="AM2260" i="2"/>
  <c r="AJ2260" i="2"/>
  <c r="AE2260" i="2"/>
  <c r="AB2260" i="2"/>
  <c r="W2260" i="2"/>
  <c r="T2260" i="2"/>
  <c r="AT2259" i="2"/>
  <c r="AS2259" i="2"/>
  <c r="AQ2259" i="2"/>
  <c r="AP2259" i="2"/>
  <c r="AM2259" i="2"/>
  <c r="AJ2259" i="2"/>
  <c r="AE2259" i="2"/>
  <c r="AB2259" i="2"/>
  <c r="W2259" i="2"/>
  <c r="T2259" i="2"/>
  <c r="AT2258" i="2"/>
  <c r="AS2258" i="2"/>
  <c r="AQ2258" i="2"/>
  <c r="AP2258" i="2"/>
  <c r="AM2258" i="2"/>
  <c r="AJ2258" i="2"/>
  <c r="AE2258" i="2"/>
  <c r="AB2258" i="2"/>
  <c r="W2258" i="2"/>
  <c r="T2258" i="2"/>
  <c r="AT2257" i="2"/>
  <c r="AS2257" i="2"/>
  <c r="AQ2257" i="2"/>
  <c r="AP2257" i="2"/>
  <c r="AM2257" i="2"/>
  <c r="AJ2257" i="2"/>
  <c r="AE2257" i="2"/>
  <c r="AB2257" i="2"/>
  <c r="W2257" i="2"/>
  <c r="T2257" i="2"/>
  <c r="AT2256" i="2"/>
  <c r="AS2256" i="2"/>
  <c r="AQ2256" i="2"/>
  <c r="AP2256" i="2"/>
  <c r="AM2256" i="2"/>
  <c r="AJ2256" i="2"/>
  <c r="AE2256" i="2"/>
  <c r="AB2256" i="2"/>
  <c r="W2256" i="2"/>
  <c r="T2256" i="2"/>
  <c r="AT2255" i="2"/>
  <c r="AS2255" i="2"/>
  <c r="AQ2255" i="2"/>
  <c r="AP2255" i="2"/>
  <c r="AM2255" i="2"/>
  <c r="AJ2255" i="2"/>
  <c r="AE2255" i="2"/>
  <c r="AB2255" i="2"/>
  <c r="W2255" i="2"/>
  <c r="T2255" i="2"/>
  <c r="AT2254" i="2"/>
  <c r="AS2254" i="2"/>
  <c r="AQ2254" i="2"/>
  <c r="AP2254" i="2"/>
  <c r="AM2254" i="2"/>
  <c r="AJ2254" i="2"/>
  <c r="AE2254" i="2"/>
  <c r="AB2254" i="2"/>
  <c r="W2254" i="2"/>
  <c r="T2254" i="2"/>
  <c r="AT2253" i="2"/>
  <c r="AS2253" i="2"/>
  <c r="AQ2253" i="2"/>
  <c r="AP2253" i="2"/>
  <c r="AM2253" i="2"/>
  <c r="AJ2253" i="2"/>
  <c r="AE2253" i="2"/>
  <c r="AB2253" i="2"/>
  <c r="W2253" i="2"/>
  <c r="T2253" i="2"/>
  <c r="AT2252" i="2"/>
  <c r="AS2252" i="2"/>
  <c r="AQ2252" i="2"/>
  <c r="AP2252" i="2"/>
  <c r="AM2252" i="2"/>
  <c r="AJ2252" i="2"/>
  <c r="AE2252" i="2"/>
  <c r="AB2252" i="2"/>
  <c r="W2252" i="2"/>
  <c r="T2252" i="2"/>
  <c r="AT2251" i="2"/>
  <c r="AS2251" i="2"/>
  <c r="AQ2251" i="2"/>
  <c r="AP2251" i="2"/>
  <c r="AM2251" i="2"/>
  <c r="AJ2251" i="2"/>
  <c r="AE2251" i="2"/>
  <c r="AB2251" i="2"/>
  <c r="W2251" i="2"/>
  <c r="T2251" i="2"/>
  <c r="AT2250" i="2"/>
  <c r="AS2250" i="2"/>
  <c r="AQ2250" i="2"/>
  <c r="AP2250" i="2"/>
  <c r="AM2250" i="2"/>
  <c r="AJ2250" i="2"/>
  <c r="AE2250" i="2"/>
  <c r="AB2250" i="2"/>
  <c r="W2250" i="2"/>
  <c r="T2250" i="2"/>
  <c r="AT2249" i="2"/>
  <c r="AS2249" i="2"/>
  <c r="AQ2249" i="2"/>
  <c r="AP2249" i="2"/>
  <c r="AM2249" i="2"/>
  <c r="AJ2249" i="2"/>
  <c r="AE2249" i="2"/>
  <c r="AB2249" i="2"/>
  <c r="W2249" i="2"/>
  <c r="T2249" i="2"/>
  <c r="AT2248" i="2"/>
  <c r="AS2248" i="2"/>
  <c r="AQ2248" i="2"/>
  <c r="AP2248" i="2"/>
  <c r="AM2248" i="2"/>
  <c r="AJ2248" i="2"/>
  <c r="AE2248" i="2"/>
  <c r="AB2248" i="2"/>
  <c r="W2248" i="2"/>
  <c r="T2248" i="2"/>
  <c r="AT2247" i="2"/>
  <c r="AS2247" i="2"/>
  <c r="AQ2247" i="2"/>
  <c r="AP2247" i="2"/>
  <c r="AM2247" i="2"/>
  <c r="AJ2247" i="2"/>
  <c r="AE2247" i="2"/>
  <c r="AB2247" i="2"/>
  <c r="W2247" i="2"/>
  <c r="T2247" i="2"/>
  <c r="AT2246" i="2"/>
  <c r="AS2246" i="2"/>
  <c r="AQ2246" i="2"/>
  <c r="AP2246" i="2"/>
  <c r="AM2246" i="2"/>
  <c r="AJ2246" i="2"/>
  <c r="AN2246" i="2" s="1"/>
  <c r="AE2246" i="2"/>
  <c r="AB2246" i="2"/>
  <c r="W2246" i="2"/>
  <c r="T2246" i="2"/>
  <c r="X2246" i="2" s="1"/>
  <c r="AT2245" i="2"/>
  <c r="AS2245" i="2"/>
  <c r="AQ2245" i="2"/>
  <c r="AR2245" i="2" s="1"/>
  <c r="AM2245" i="2"/>
  <c r="AJ2245" i="2"/>
  <c r="AE2245" i="2"/>
  <c r="AB2245" i="2"/>
  <c r="W2245" i="2"/>
  <c r="T2245" i="2"/>
  <c r="AT2244" i="2"/>
  <c r="AS2244" i="2"/>
  <c r="AQ2244" i="2"/>
  <c r="AP2244" i="2"/>
  <c r="AM2244" i="2"/>
  <c r="AJ2244" i="2"/>
  <c r="AE2244" i="2"/>
  <c r="AB2244" i="2"/>
  <c r="W2244" i="2"/>
  <c r="T2244" i="2"/>
  <c r="AT2243" i="2"/>
  <c r="AS2243" i="2"/>
  <c r="AQ2243" i="2"/>
  <c r="AP2243" i="2"/>
  <c r="AM2243" i="2"/>
  <c r="AJ2243" i="2"/>
  <c r="AE2243" i="2"/>
  <c r="AB2243" i="2"/>
  <c r="W2243" i="2"/>
  <c r="T2243" i="2"/>
  <c r="AT2242" i="2"/>
  <c r="AS2242" i="2"/>
  <c r="AQ2242" i="2"/>
  <c r="AP2242" i="2"/>
  <c r="AM2242" i="2"/>
  <c r="AJ2242" i="2"/>
  <c r="AE2242" i="2"/>
  <c r="AB2242" i="2"/>
  <c r="W2242" i="2"/>
  <c r="T2242" i="2"/>
  <c r="AT2241" i="2"/>
  <c r="AS2241" i="2"/>
  <c r="AQ2241" i="2"/>
  <c r="AP2241" i="2"/>
  <c r="AM2241" i="2"/>
  <c r="AJ2241" i="2"/>
  <c r="AE2241" i="2"/>
  <c r="AB2241" i="2"/>
  <c r="W2241" i="2"/>
  <c r="T2241" i="2"/>
  <c r="AT2240" i="2"/>
  <c r="AS2240" i="2"/>
  <c r="AQ2240" i="2"/>
  <c r="AP2240" i="2"/>
  <c r="AM2240" i="2"/>
  <c r="AJ2240" i="2"/>
  <c r="AE2240" i="2"/>
  <c r="AB2240" i="2"/>
  <c r="W2240" i="2"/>
  <c r="T2240" i="2"/>
  <c r="AT2239" i="2"/>
  <c r="AS2239" i="2"/>
  <c r="AQ2239" i="2"/>
  <c r="AP2239" i="2"/>
  <c r="AM2239" i="2"/>
  <c r="AJ2239" i="2"/>
  <c r="AE2239" i="2"/>
  <c r="AB2239" i="2"/>
  <c r="W2239" i="2"/>
  <c r="T2239" i="2"/>
  <c r="AT2238" i="2"/>
  <c r="AS2238" i="2"/>
  <c r="AQ2238" i="2"/>
  <c r="AP2238" i="2"/>
  <c r="AM2238" i="2"/>
  <c r="AJ2238" i="2"/>
  <c r="AE2238" i="2"/>
  <c r="AB2238" i="2"/>
  <c r="W2238" i="2"/>
  <c r="T2238" i="2"/>
  <c r="AT2237" i="2"/>
  <c r="AS2237" i="2"/>
  <c r="AQ2237" i="2"/>
  <c r="AP2237" i="2"/>
  <c r="AM2237" i="2"/>
  <c r="AJ2237" i="2"/>
  <c r="AE2237" i="2"/>
  <c r="AB2237" i="2"/>
  <c r="W2237" i="2"/>
  <c r="T2237" i="2"/>
  <c r="AT2236" i="2"/>
  <c r="AS2236" i="2"/>
  <c r="AQ2236" i="2"/>
  <c r="AP2236" i="2"/>
  <c r="AM2236" i="2"/>
  <c r="AJ2236" i="2"/>
  <c r="AE2236" i="2"/>
  <c r="AB2236" i="2"/>
  <c r="W2236" i="2"/>
  <c r="T2236" i="2"/>
  <c r="AT2235" i="2"/>
  <c r="AS2235" i="2"/>
  <c r="AQ2235" i="2"/>
  <c r="AP2235" i="2"/>
  <c r="AM2235" i="2"/>
  <c r="AJ2235" i="2"/>
  <c r="AE2235" i="2"/>
  <c r="AB2235" i="2"/>
  <c r="W2235" i="2"/>
  <c r="T2235" i="2"/>
  <c r="AT2234" i="2"/>
  <c r="AS2234" i="2"/>
  <c r="AQ2234" i="2"/>
  <c r="AP2234" i="2"/>
  <c r="AM2234" i="2"/>
  <c r="AJ2234" i="2"/>
  <c r="AE2234" i="2"/>
  <c r="AB2234" i="2"/>
  <c r="W2234" i="2"/>
  <c r="T2234" i="2"/>
  <c r="AT2233" i="2"/>
  <c r="AS2233" i="2"/>
  <c r="AQ2233" i="2"/>
  <c r="AP2233" i="2"/>
  <c r="AM2233" i="2"/>
  <c r="AJ2233" i="2"/>
  <c r="AE2233" i="2"/>
  <c r="AB2233" i="2"/>
  <c r="W2233" i="2"/>
  <c r="T2233" i="2"/>
  <c r="AT2232" i="2"/>
  <c r="AS2232" i="2"/>
  <c r="AQ2232" i="2"/>
  <c r="AP2232" i="2"/>
  <c r="AM2232" i="2"/>
  <c r="AJ2232" i="2"/>
  <c r="AE2232" i="2"/>
  <c r="AB2232" i="2"/>
  <c r="W2232" i="2"/>
  <c r="T2232" i="2"/>
  <c r="AT2231" i="2"/>
  <c r="AS2231" i="2"/>
  <c r="AQ2231" i="2"/>
  <c r="AP2231" i="2"/>
  <c r="AM2231" i="2"/>
  <c r="AJ2231" i="2"/>
  <c r="AE2231" i="2"/>
  <c r="AB2231" i="2"/>
  <c r="W2231" i="2"/>
  <c r="T2231" i="2"/>
  <c r="AT2230" i="2"/>
  <c r="AS2230" i="2"/>
  <c r="AQ2230" i="2"/>
  <c r="AP2230" i="2"/>
  <c r="AM2230" i="2"/>
  <c r="AJ2230" i="2"/>
  <c r="AE2230" i="2"/>
  <c r="AB2230" i="2"/>
  <c r="W2230" i="2"/>
  <c r="T2230" i="2"/>
  <c r="AL2229" i="2"/>
  <c r="AK2229" i="2"/>
  <c r="AI2229" i="2"/>
  <c r="AH2229" i="2"/>
  <c r="AD2229" i="2"/>
  <c r="AC2229" i="2"/>
  <c r="AA2229" i="2"/>
  <c r="Z2229" i="2"/>
  <c r="V2229" i="2"/>
  <c r="U2229" i="2"/>
  <c r="S2229" i="2"/>
  <c r="R2229" i="2"/>
  <c r="AT2227" i="2"/>
  <c r="AT2226" i="2" s="1"/>
  <c r="AS2227" i="2"/>
  <c r="AS2226" i="2" s="1"/>
  <c r="AS2225" i="2" s="1"/>
  <c r="AQ2227" i="2"/>
  <c r="AP2227" i="2"/>
  <c r="AP2226" i="2" s="1"/>
  <c r="AP2225" i="2" s="1"/>
  <c r="AM2227" i="2"/>
  <c r="AJ2227" i="2"/>
  <c r="AE2227" i="2"/>
  <c r="AB2227" i="2"/>
  <c r="W2227" i="2"/>
  <c r="T2227" i="2"/>
  <c r="AL2226" i="2"/>
  <c r="AK2226" i="2"/>
  <c r="AK2225" i="2" s="1"/>
  <c r="AI2226" i="2"/>
  <c r="AI2225" i="2" s="1"/>
  <c r="AH2226" i="2"/>
  <c r="AD2226" i="2"/>
  <c r="AD2225" i="2" s="1"/>
  <c r="AC2226" i="2"/>
  <c r="AC2225" i="2" s="1"/>
  <c r="AA2226" i="2"/>
  <c r="AA2225" i="2" s="1"/>
  <c r="Z2226" i="2"/>
  <c r="V2226" i="2"/>
  <c r="V2225" i="2" s="1"/>
  <c r="U2226" i="2"/>
  <c r="U2225" i="2" s="1"/>
  <c r="S2226" i="2"/>
  <c r="S2225" i="2" s="1"/>
  <c r="R2226" i="2"/>
  <c r="AT2223" i="2"/>
  <c r="AT2222" i="2" s="1"/>
  <c r="AS2223" i="2"/>
  <c r="AQ2223" i="2"/>
  <c r="AP2223" i="2"/>
  <c r="AP2222" i="2" s="1"/>
  <c r="AM2223" i="2"/>
  <c r="AJ2223" i="2"/>
  <c r="AE2223" i="2"/>
  <c r="AB2223" i="2"/>
  <c r="W2223" i="2"/>
  <c r="T2223" i="2"/>
  <c r="AL2222" i="2"/>
  <c r="AK2222" i="2"/>
  <c r="AI2222" i="2"/>
  <c r="AH2222" i="2"/>
  <c r="AD2222" i="2"/>
  <c r="AC2222" i="2"/>
  <c r="AA2222" i="2"/>
  <c r="Z2222" i="2"/>
  <c r="V2222" i="2"/>
  <c r="U2222" i="2"/>
  <c r="S2222" i="2"/>
  <c r="R2222" i="2"/>
  <c r="AT2221" i="2"/>
  <c r="AT2220" i="2" s="1"/>
  <c r="AS2221" i="2"/>
  <c r="AQ2221" i="2"/>
  <c r="AQ2220" i="2" s="1"/>
  <c r="AP2221" i="2"/>
  <c r="AM2221" i="2"/>
  <c r="AJ2221" i="2"/>
  <c r="AE2221" i="2"/>
  <c r="AB2221" i="2"/>
  <c r="W2221" i="2"/>
  <c r="T2221" i="2"/>
  <c r="AL2220" i="2"/>
  <c r="AK2220" i="2"/>
  <c r="AI2220" i="2"/>
  <c r="AH2220" i="2"/>
  <c r="AD2220" i="2"/>
  <c r="AC2220" i="2"/>
  <c r="AA2220" i="2"/>
  <c r="Z2220" i="2"/>
  <c r="V2220" i="2"/>
  <c r="U2220" i="2"/>
  <c r="S2220" i="2"/>
  <c r="R2220" i="2"/>
  <c r="AT2219" i="2"/>
  <c r="AT2218" i="2" s="1"/>
  <c r="AS2219" i="2"/>
  <c r="AQ2219" i="2"/>
  <c r="AQ2218" i="2" s="1"/>
  <c r="AP2219" i="2"/>
  <c r="AP2218" i="2" s="1"/>
  <c r="AM2219" i="2"/>
  <c r="AJ2219" i="2"/>
  <c r="AE2219" i="2"/>
  <c r="AB2219" i="2"/>
  <c r="W2219" i="2"/>
  <c r="T2219" i="2"/>
  <c r="AL2218" i="2"/>
  <c r="AK2218" i="2"/>
  <c r="AI2218" i="2"/>
  <c r="AH2218" i="2"/>
  <c r="AD2218" i="2"/>
  <c r="AC2218" i="2"/>
  <c r="AA2218" i="2"/>
  <c r="Z2218" i="2"/>
  <c r="V2218" i="2"/>
  <c r="U2218" i="2"/>
  <c r="S2218" i="2"/>
  <c r="R2218" i="2"/>
  <c r="AT2216" i="2"/>
  <c r="AS2216" i="2"/>
  <c r="AQ2216" i="2"/>
  <c r="AP2216" i="2"/>
  <c r="AM2216" i="2"/>
  <c r="AJ2216" i="2"/>
  <c r="AE2216" i="2"/>
  <c r="AB2216" i="2"/>
  <c r="W2216" i="2"/>
  <c r="T2216" i="2"/>
  <c r="AT2215" i="2"/>
  <c r="AS2215" i="2"/>
  <c r="AQ2215" i="2"/>
  <c r="AP2215" i="2"/>
  <c r="AM2215" i="2"/>
  <c r="AJ2215" i="2"/>
  <c r="AE2215" i="2"/>
  <c r="AB2215" i="2"/>
  <c r="W2215" i="2"/>
  <c r="T2215" i="2"/>
  <c r="AL2214" i="2"/>
  <c r="AL2213" i="2" s="1"/>
  <c r="AK2214" i="2"/>
  <c r="AI2214" i="2"/>
  <c r="AH2214" i="2"/>
  <c r="AH2213" i="2" s="1"/>
  <c r="AD2214" i="2"/>
  <c r="AD2213" i="2" s="1"/>
  <c r="AC2214" i="2"/>
  <c r="AA2214" i="2"/>
  <c r="AA2213" i="2" s="1"/>
  <c r="Z2214" i="2"/>
  <c r="Z2213" i="2" s="1"/>
  <c r="V2214" i="2"/>
  <c r="V2213" i="2" s="1"/>
  <c r="U2214" i="2"/>
  <c r="U2213" i="2" s="1"/>
  <c r="S2214" i="2"/>
  <c r="S2213" i="2" s="1"/>
  <c r="R2214" i="2"/>
  <c r="AT2212" i="2"/>
  <c r="AT2211" i="2" s="1"/>
  <c r="AS2212" i="2"/>
  <c r="AS2211" i="2" s="1"/>
  <c r="AS2210" i="2" s="1"/>
  <c r="AQ2212" i="2"/>
  <c r="AQ2211" i="2" s="1"/>
  <c r="AP2212" i="2"/>
  <c r="AP2211" i="2" s="1"/>
  <c r="AP2210" i="2" s="1"/>
  <c r="AM2212" i="2"/>
  <c r="AJ2212" i="2"/>
  <c r="AE2212" i="2"/>
  <c r="AB2212" i="2"/>
  <c r="W2212" i="2"/>
  <c r="T2212" i="2"/>
  <c r="AL2211" i="2"/>
  <c r="AK2211" i="2"/>
  <c r="AK2210" i="2" s="1"/>
  <c r="AI2211" i="2"/>
  <c r="AH2211" i="2"/>
  <c r="AH2210" i="2" s="1"/>
  <c r="AD2211" i="2"/>
  <c r="AD2210" i="2" s="1"/>
  <c r="AC2211" i="2"/>
  <c r="AC2210" i="2" s="1"/>
  <c r="AA2211" i="2"/>
  <c r="AA2210" i="2" s="1"/>
  <c r="Z2211" i="2"/>
  <c r="V2211" i="2"/>
  <c r="V2210" i="2" s="1"/>
  <c r="U2211" i="2"/>
  <c r="S2211" i="2"/>
  <c r="S2210" i="2" s="1"/>
  <c r="R2211" i="2"/>
  <c r="BC2209" i="2"/>
  <c r="AT2209" i="2"/>
  <c r="AT2208" i="2" s="1"/>
  <c r="AS2209" i="2"/>
  <c r="AQ2209" i="2"/>
  <c r="AP2209" i="2"/>
  <c r="AP2208" i="2" s="1"/>
  <c r="AM2209" i="2"/>
  <c r="AJ2209" i="2"/>
  <c r="AE2209" i="2"/>
  <c r="AB2209" i="2"/>
  <c r="W2209" i="2"/>
  <c r="T2209" i="2"/>
  <c r="AQ2208" i="2"/>
  <c r="AL2208" i="2"/>
  <c r="AK2208" i="2"/>
  <c r="AI2208" i="2"/>
  <c r="AH2208" i="2"/>
  <c r="AD2208" i="2"/>
  <c r="AC2208" i="2"/>
  <c r="AA2208" i="2"/>
  <c r="Z2208" i="2"/>
  <c r="V2208" i="2"/>
  <c r="U2208" i="2"/>
  <c r="S2208" i="2"/>
  <c r="R2208" i="2"/>
  <c r="AT2207" i="2"/>
  <c r="AT2206" i="2" s="1"/>
  <c r="AS2207" i="2"/>
  <c r="AS2206" i="2" s="1"/>
  <c r="AQ2207" i="2"/>
  <c r="AQ2206" i="2" s="1"/>
  <c r="AP2207" i="2"/>
  <c r="AM2207" i="2"/>
  <c r="AJ2207" i="2"/>
  <c r="AE2207" i="2"/>
  <c r="AB2207" i="2"/>
  <c r="W2207" i="2"/>
  <c r="T2207" i="2"/>
  <c r="AL2206" i="2"/>
  <c r="AK2206" i="2"/>
  <c r="AI2206" i="2"/>
  <c r="AH2206" i="2"/>
  <c r="AD2206" i="2"/>
  <c r="AC2206" i="2"/>
  <c r="AA2206" i="2"/>
  <c r="Z2206" i="2"/>
  <c r="V2206" i="2"/>
  <c r="U2206" i="2"/>
  <c r="S2206" i="2"/>
  <c r="R2206" i="2"/>
  <c r="AT2205" i="2"/>
  <c r="AT2204" i="2" s="1"/>
  <c r="AS2205" i="2"/>
  <c r="AS2204" i="2" s="1"/>
  <c r="AQ2205" i="2"/>
  <c r="AQ2204" i="2" s="1"/>
  <c r="AP2205" i="2"/>
  <c r="AM2205" i="2"/>
  <c r="AJ2205" i="2"/>
  <c r="AE2205" i="2"/>
  <c r="AB2205" i="2"/>
  <c r="W2205" i="2"/>
  <c r="T2205" i="2"/>
  <c r="AL2204" i="2"/>
  <c r="AK2204" i="2"/>
  <c r="AI2204" i="2"/>
  <c r="AH2204" i="2"/>
  <c r="AD2204" i="2"/>
  <c r="AC2204" i="2"/>
  <c r="AA2204" i="2"/>
  <c r="Z2204" i="2"/>
  <c r="V2204" i="2"/>
  <c r="U2204" i="2"/>
  <c r="S2204" i="2"/>
  <c r="R2204" i="2"/>
  <c r="BA2203" i="2"/>
  <c r="BC2203" i="2" s="1"/>
  <c r="AT2203" i="2"/>
  <c r="AT2202" i="2" s="1"/>
  <c r="AQ2203" i="2"/>
  <c r="AQ2202" i="2" s="1"/>
  <c r="AP2203" i="2"/>
  <c r="AM2203" i="2"/>
  <c r="AJ2203" i="2"/>
  <c r="AE2203" i="2"/>
  <c r="AB2203" i="2"/>
  <c r="U2203" i="2"/>
  <c r="AS2203" i="2" s="1"/>
  <c r="T2203" i="2"/>
  <c r="AL2202" i="2"/>
  <c r="AK2202" i="2"/>
  <c r="AI2202" i="2"/>
  <c r="AH2202" i="2"/>
  <c r="AD2202" i="2"/>
  <c r="AC2202" i="2"/>
  <c r="AA2202" i="2"/>
  <c r="Z2202" i="2"/>
  <c r="V2202" i="2"/>
  <c r="S2202" i="2"/>
  <c r="R2202" i="2"/>
  <c r="AT2201" i="2"/>
  <c r="AT2200" i="2" s="1"/>
  <c r="AS2201" i="2"/>
  <c r="AQ2201" i="2"/>
  <c r="AQ2200" i="2" s="1"/>
  <c r="AP2201" i="2"/>
  <c r="AP2200" i="2" s="1"/>
  <c r="AM2201" i="2"/>
  <c r="AJ2201" i="2"/>
  <c r="AE2201" i="2"/>
  <c r="AB2201" i="2"/>
  <c r="W2201" i="2"/>
  <c r="T2201" i="2"/>
  <c r="AL2200" i="2"/>
  <c r="AK2200" i="2"/>
  <c r="AI2200" i="2"/>
  <c r="AH2200" i="2"/>
  <c r="AD2200" i="2"/>
  <c r="AC2200" i="2"/>
  <c r="AA2200" i="2"/>
  <c r="Z2200" i="2"/>
  <c r="V2200" i="2"/>
  <c r="U2200" i="2"/>
  <c r="S2200" i="2"/>
  <c r="R2200" i="2"/>
  <c r="BC2199" i="2"/>
  <c r="AT2199" i="2"/>
  <c r="AT2198" i="2" s="1"/>
  <c r="AS2199" i="2"/>
  <c r="AQ2199" i="2"/>
  <c r="AP2199" i="2"/>
  <c r="AP2198" i="2" s="1"/>
  <c r="AM2199" i="2"/>
  <c r="AJ2199" i="2"/>
  <c r="AE2199" i="2"/>
  <c r="AB2199" i="2"/>
  <c r="W2199" i="2"/>
  <c r="T2199" i="2"/>
  <c r="AL2198" i="2"/>
  <c r="AK2198" i="2"/>
  <c r="AI2198" i="2"/>
  <c r="AH2198" i="2"/>
  <c r="AD2198" i="2"/>
  <c r="AC2198" i="2"/>
  <c r="AA2198" i="2"/>
  <c r="Z2198" i="2"/>
  <c r="V2198" i="2"/>
  <c r="U2198" i="2"/>
  <c r="S2198" i="2"/>
  <c r="R2198" i="2"/>
  <c r="M2197" i="2"/>
  <c r="AT2196" i="2"/>
  <c r="AS2196" i="2"/>
  <c r="AQ2196" i="2"/>
  <c r="AP2196" i="2"/>
  <c r="AM2196" i="2"/>
  <c r="AJ2196" i="2"/>
  <c r="AE2196" i="2"/>
  <c r="AB2196" i="2"/>
  <c r="W2196" i="2"/>
  <c r="T2196" i="2"/>
  <c r="AT2195" i="2"/>
  <c r="AS2195" i="2"/>
  <c r="AQ2195" i="2"/>
  <c r="AP2195" i="2"/>
  <c r="AM2195" i="2"/>
  <c r="AJ2195" i="2"/>
  <c r="AE2195" i="2"/>
  <c r="AB2195" i="2"/>
  <c r="W2195" i="2"/>
  <c r="T2195" i="2"/>
  <c r="AL2194" i="2"/>
  <c r="AK2194" i="2"/>
  <c r="AI2194" i="2"/>
  <c r="AH2194" i="2"/>
  <c r="AD2194" i="2"/>
  <c r="AD2193" i="2" s="1"/>
  <c r="AC2194" i="2"/>
  <c r="AA2194" i="2"/>
  <c r="Z2194" i="2"/>
  <c r="Z2193" i="2" s="1"/>
  <c r="V2194" i="2"/>
  <c r="U2194" i="2"/>
  <c r="U2193" i="2" s="1"/>
  <c r="S2194" i="2"/>
  <c r="S2193" i="2" s="1"/>
  <c r="R2194" i="2"/>
  <c r="AL2193" i="2"/>
  <c r="AK2193" i="2"/>
  <c r="AI2193" i="2"/>
  <c r="AT2192" i="2"/>
  <c r="AS2192" i="2"/>
  <c r="AS2191" i="2" s="1"/>
  <c r="AQ2192" i="2"/>
  <c r="AQ2191" i="2" s="1"/>
  <c r="AP2192" i="2"/>
  <c r="AM2192" i="2"/>
  <c r="AJ2192" i="2"/>
  <c r="AE2192" i="2"/>
  <c r="AB2192" i="2"/>
  <c r="W2192" i="2"/>
  <c r="T2192" i="2"/>
  <c r="AL2191" i="2"/>
  <c r="AK2191" i="2"/>
  <c r="AI2191" i="2"/>
  <c r="AH2191" i="2"/>
  <c r="AD2191" i="2"/>
  <c r="AC2191" i="2"/>
  <c r="AA2191" i="2"/>
  <c r="Z2191" i="2"/>
  <c r="V2191" i="2"/>
  <c r="U2191" i="2"/>
  <c r="S2191" i="2"/>
  <c r="R2191" i="2"/>
  <c r="AT2190" i="2"/>
  <c r="AT2189" i="2" s="1"/>
  <c r="AS2190" i="2"/>
  <c r="AQ2190" i="2"/>
  <c r="AQ2189" i="2" s="1"/>
  <c r="AP2190" i="2"/>
  <c r="AM2190" i="2"/>
  <c r="AJ2190" i="2"/>
  <c r="AE2190" i="2"/>
  <c r="AB2190" i="2"/>
  <c r="W2190" i="2"/>
  <c r="T2190" i="2"/>
  <c r="AL2189" i="2"/>
  <c r="AK2189" i="2"/>
  <c r="AI2189" i="2"/>
  <c r="AH2189" i="2"/>
  <c r="AD2189" i="2"/>
  <c r="AC2189" i="2"/>
  <c r="AA2189" i="2"/>
  <c r="Z2189" i="2"/>
  <c r="V2189" i="2"/>
  <c r="U2189" i="2"/>
  <c r="S2189" i="2"/>
  <c r="R2189" i="2"/>
  <c r="AT2188" i="2"/>
  <c r="AS2188" i="2"/>
  <c r="AQ2188" i="2"/>
  <c r="AP2188" i="2"/>
  <c r="AM2188" i="2"/>
  <c r="AJ2188" i="2"/>
  <c r="AE2188" i="2"/>
  <c r="AB2188" i="2"/>
  <c r="W2188" i="2"/>
  <c r="T2188" i="2"/>
  <c r="AT2187" i="2"/>
  <c r="AS2187" i="2"/>
  <c r="AQ2187" i="2"/>
  <c r="AP2187" i="2"/>
  <c r="AM2187" i="2"/>
  <c r="AJ2187" i="2"/>
  <c r="AE2187" i="2"/>
  <c r="AB2187" i="2"/>
  <c r="W2187" i="2"/>
  <c r="T2187" i="2"/>
  <c r="BA2186" i="2"/>
  <c r="BC2186" i="2" s="1"/>
  <c r="AT2186" i="2"/>
  <c r="AS2186" i="2"/>
  <c r="AP2186" i="2"/>
  <c r="AM2186" i="2"/>
  <c r="AJ2186" i="2"/>
  <c r="AE2186" i="2"/>
  <c r="AB2186" i="2"/>
  <c r="W2186" i="2"/>
  <c r="S2186" i="2"/>
  <c r="AL2185" i="2"/>
  <c r="AK2185" i="2"/>
  <c r="AI2185" i="2"/>
  <c r="AH2185" i="2"/>
  <c r="AD2185" i="2"/>
  <c r="AC2185" i="2"/>
  <c r="AA2185" i="2"/>
  <c r="Z2185" i="2"/>
  <c r="V2185" i="2"/>
  <c r="U2185" i="2"/>
  <c r="R2185" i="2"/>
  <c r="P2184" i="2"/>
  <c r="AT2183" i="2"/>
  <c r="AS2183" i="2"/>
  <c r="AS2182" i="2" s="1"/>
  <c r="AQ2183" i="2"/>
  <c r="AQ2182" i="2" s="1"/>
  <c r="AP2183" i="2"/>
  <c r="AP2182" i="2" s="1"/>
  <c r="AM2183" i="2"/>
  <c r="AJ2183" i="2"/>
  <c r="AE2183" i="2"/>
  <c r="AB2183" i="2"/>
  <c r="W2183" i="2"/>
  <c r="T2183" i="2"/>
  <c r="AL2182" i="2"/>
  <c r="AK2182" i="2"/>
  <c r="AI2182" i="2"/>
  <c r="AH2182" i="2"/>
  <c r="AD2182" i="2"/>
  <c r="AC2182" i="2"/>
  <c r="AA2182" i="2"/>
  <c r="Z2182" i="2"/>
  <c r="V2182" i="2"/>
  <c r="U2182" i="2"/>
  <c r="S2182" i="2"/>
  <c r="R2182" i="2"/>
  <c r="AT2181" i="2"/>
  <c r="AT2180" i="2" s="1"/>
  <c r="AS2181" i="2"/>
  <c r="AS2180" i="2" s="1"/>
  <c r="AQ2181" i="2"/>
  <c r="AQ2180" i="2" s="1"/>
  <c r="AP2181" i="2"/>
  <c r="AM2181" i="2"/>
  <c r="AJ2181" i="2"/>
  <c r="AE2181" i="2"/>
  <c r="AB2181" i="2"/>
  <c r="W2181" i="2"/>
  <c r="T2181" i="2"/>
  <c r="AL2180" i="2"/>
  <c r="AK2180" i="2"/>
  <c r="AI2180" i="2"/>
  <c r="AH2180" i="2"/>
  <c r="AD2180" i="2"/>
  <c r="AC2180" i="2"/>
  <c r="AA2180" i="2"/>
  <c r="Z2180" i="2"/>
  <c r="V2180" i="2"/>
  <c r="U2180" i="2"/>
  <c r="S2180" i="2"/>
  <c r="R2180" i="2"/>
  <c r="AT2178" i="2"/>
  <c r="AT2177" i="2" s="1"/>
  <c r="AS2178" i="2"/>
  <c r="AS2177" i="2" s="1"/>
  <c r="AQ2178" i="2"/>
  <c r="AP2178" i="2"/>
  <c r="AP2177" i="2" s="1"/>
  <c r="AM2178" i="2"/>
  <c r="AJ2178" i="2"/>
  <c r="AE2178" i="2"/>
  <c r="AB2178" i="2"/>
  <c r="W2178" i="2"/>
  <c r="T2178" i="2"/>
  <c r="AL2177" i="2"/>
  <c r="AK2177" i="2"/>
  <c r="AI2177" i="2"/>
  <c r="AH2177" i="2"/>
  <c r="AD2177" i="2"/>
  <c r="AC2177" i="2"/>
  <c r="AA2177" i="2"/>
  <c r="Z2177" i="2"/>
  <c r="V2177" i="2"/>
  <c r="U2177" i="2"/>
  <c r="S2177" i="2"/>
  <c r="R2177" i="2"/>
  <c r="BC2176" i="2"/>
  <c r="AT2176" i="2"/>
  <c r="AT2175" i="2" s="1"/>
  <c r="AS2176" i="2"/>
  <c r="AQ2176" i="2"/>
  <c r="AP2176" i="2"/>
  <c r="AM2176" i="2"/>
  <c r="AJ2176" i="2"/>
  <c r="AE2176" i="2"/>
  <c r="AB2176" i="2"/>
  <c r="W2176" i="2"/>
  <c r="T2176" i="2"/>
  <c r="AQ2175" i="2"/>
  <c r="AL2175" i="2"/>
  <c r="AK2175" i="2"/>
  <c r="AI2175" i="2"/>
  <c r="AH2175" i="2"/>
  <c r="AD2175" i="2"/>
  <c r="AC2175" i="2"/>
  <c r="AA2175" i="2"/>
  <c r="Z2175" i="2"/>
  <c r="V2175" i="2"/>
  <c r="U2175" i="2"/>
  <c r="S2175" i="2"/>
  <c r="R2175" i="2"/>
  <c r="BC2174" i="2"/>
  <c r="AT2174" i="2"/>
  <c r="AS2174" i="2"/>
  <c r="AS2173" i="2" s="1"/>
  <c r="AQ2174" i="2"/>
  <c r="AQ2173" i="2" s="1"/>
  <c r="AP2174" i="2"/>
  <c r="AM2174" i="2"/>
  <c r="AJ2174" i="2"/>
  <c r="AE2174" i="2"/>
  <c r="AB2174" i="2"/>
  <c r="W2174" i="2"/>
  <c r="T2174" i="2"/>
  <c r="AL2173" i="2"/>
  <c r="AK2173" i="2"/>
  <c r="AI2173" i="2"/>
  <c r="AH2173" i="2"/>
  <c r="AD2173" i="2"/>
  <c r="AC2173" i="2"/>
  <c r="AA2173" i="2"/>
  <c r="Z2173" i="2"/>
  <c r="V2173" i="2"/>
  <c r="U2173" i="2"/>
  <c r="S2173" i="2"/>
  <c r="R2173" i="2"/>
  <c r="BC2172" i="2"/>
  <c r="AT2172" i="2"/>
  <c r="AT2171" i="2" s="1"/>
  <c r="AS2172" i="2"/>
  <c r="AQ2172" i="2"/>
  <c r="AQ2171" i="2" s="1"/>
  <c r="AP2172" i="2"/>
  <c r="AM2172" i="2"/>
  <c r="AJ2172" i="2"/>
  <c r="AE2172" i="2"/>
  <c r="AB2172" i="2"/>
  <c r="W2172" i="2"/>
  <c r="T2172" i="2"/>
  <c r="AL2171" i="2"/>
  <c r="AK2171" i="2"/>
  <c r="AI2171" i="2"/>
  <c r="AH2171" i="2"/>
  <c r="AD2171" i="2"/>
  <c r="AC2171" i="2"/>
  <c r="AA2171" i="2"/>
  <c r="Z2171" i="2"/>
  <c r="V2171" i="2"/>
  <c r="U2171" i="2"/>
  <c r="S2171" i="2"/>
  <c r="R2171" i="2"/>
  <c r="BC2169" i="2"/>
  <c r="AT2169" i="2"/>
  <c r="AT2168" i="2" s="1"/>
  <c r="AS2169" i="2"/>
  <c r="AQ2169" i="2"/>
  <c r="AQ2168" i="2" s="1"/>
  <c r="AP2169" i="2"/>
  <c r="AM2169" i="2"/>
  <c r="AJ2169" i="2"/>
  <c r="AE2169" i="2"/>
  <c r="AB2169" i="2"/>
  <c r="W2169" i="2"/>
  <c r="T2169" i="2"/>
  <c r="AL2168" i="2"/>
  <c r="AK2168" i="2"/>
  <c r="AI2168" i="2"/>
  <c r="AH2168" i="2"/>
  <c r="AD2168" i="2"/>
  <c r="AC2168" i="2"/>
  <c r="AA2168" i="2"/>
  <c r="Z2168" i="2"/>
  <c r="V2168" i="2"/>
  <c r="U2168" i="2"/>
  <c r="S2168" i="2"/>
  <c r="R2168" i="2"/>
  <c r="BC2167" i="2"/>
  <c r="AT2167" i="2"/>
  <c r="AS2167" i="2"/>
  <c r="AS2166" i="2" s="1"/>
  <c r="AQ2167" i="2"/>
  <c r="AQ2166" i="2" s="1"/>
  <c r="AP2167" i="2"/>
  <c r="AM2167" i="2"/>
  <c r="AJ2167" i="2"/>
  <c r="AE2167" i="2"/>
  <c r="AB2167" i="2"/>
  <c r="W2167" i="2"/>
  <c r="T2167" i="2"/>
  <c r="AL2166" i="2"/>
  <c r="AK2166" i="2"/>
  <c r="AI2166" i="2"/>
  <c r="AH2166" i="2"/>
  <c r="AD2166" i="2"/>
  <c r="AC2166" i="2"/>
  <c r="AA2166" i="2"/>
  <c r="Z2166" i="2"/>
  <c r="V2166" i="2"/>
  <c r="U2166" i="2"/>
  <c r="S2166" i="2"/>
  <c r="R2166" i="2"/>
  <c r="AT2165" i="2"/>
  <c r="AT2164" i="2" s="1"/>
  <c r="AS2165" i="2"/>
  <c r="AQ2165" i="2"/>
  <c r="AP2165" i="2"/>
  <c r="AP2164" i="2" s="1"/>
  <c r="AM2165" i="2"/>
  <c r="AJ2165" i="2"/>
  <c r="AE2165" i="2"/>
  <c r="AB2165" i="2"/>
  <c r="W2165" i="2"/>
  <c r="T2165" i="2"/>
  <c r="AL2164" i="2"/>
  <c r="AK2164" i="2"/>
  <c r="AI2164" i="2"/>
  <c r="AH2164" i="2"/>
  <c r="AD2164" i="2"/>
  <c r="AC2164" i="2"/>
  <c r="AA2164" i="2"/>
  <c r="Z2164" i="2"/>
  <c r="V2164" i="2"/>
  <c r="U2164" i="2"/>
  <c r="S2164" i="2"/>
  <c r="R2164" i="2"/>
  <c r="BC2163" i="2"/>
  <c r="AT2163" i="2"/>
  <c r="AT2162" i="2" s="1"/>
  <c r="AS2163" i="2"/>
  <c r="AS2162" i="2" s="1"/>
  <c r="AQ2163" i="2"/>
  <c r="AQ2162" i="2" s="1"/>
  <c r="AM2163" i="2"/>
  <c r="AJ2163" i="2"/>
  <c r="AE2163" i="2"/>
  <c r="AB2163" i="2"/>
  <c r="W2163" i="2"/>
  <c r="R2163" i="2"/>
  <c r="J2163" i="2"/>
  <c r="AL2162" i="2"/>
  <c r="AK2162" i="2"/>
  <c r="AI2162" i="2"/>
  <c r="AH2162" i="2"/>
  <c r="AD2162" i="2"/>
  <c r="AC2162" i="2"/>
  <c r="AA2162" i="2"/>
  <c r="Z2162" i="2"/>
  <c r="V2162" i="2"/>
  <c r="U2162" i="2"/>
  <c r="S2162" i="2"/>
  <c r="BC2161" i="2"/>
  <c r="AT2161" i="2"/>
  <c r="AT2160" i="2" s="1"/>
  <c r="AS2161" i="2"/>
  <c r="AQ2161" i="2"/>
  <c r="AQ2160" i="2" s="1"/>
  <c r="AP2161" i="2"/>
  <c r="AM2161" i="2"/>
  <c r="AJ2161" i="2"/>
  <c r="AE2161" i="2"/>
  <c r="AB2161" i="2"/>
  <c r="W2161" i="2"/>
  <c r="T2161" i="2"/>
  <c r="AL2160" i="2"/>
  <c r="AK2160" i="2"/>
  <c r="AI2160" i="2"/>
  <c r="AH2160" i="2"/>
  <c r="AD2160" i="2"/>
  <c r="AC2160" i="2"/>
  <c r="AA2160" i="2"/>
  <c r="Z2160" i="2"/>
  <c r="V2160" i="2"/>
  <c r="U2160" i="2"/>
  <c r="S2160" i="2"/>
  <c r="R2160" i="2"/>
  <c r="L2158" i="2"/>
  <c r="AT2157" i="2"/>
  <c r="AT2156" i="2" s="1"/>
  <c r="AT2155" i="2" s="1"/>
  <c r="AT2154" i="2" s="1"/>
  <c r="AS2157" i="2"/>
  <c r="AQ2157" i="2"/>
  <c r="AQ2156" i="2" s="1"/>
  <c r="AQ2155" i="2" s="1"/>
  <c r="AQ2154" i="2" s="1"/>
  <c r="AP2157" i="2"/>
  <c r="AP2156" i="2" s="1"/>
  <c r="AM2157" i="2"/>
  <c r="AJ2157" i="2"/>
  <c r="AE2157" i="2"/>
  <c r="AB2157" i="2"/>
  <c r="W2157" i="2"/>
  <c r="T2157" i="2"/>
  <c r="AL2156" i="2"/>
  <c r="AL2155" i="2" s="1"/>
  <c r="AL2154" i="2" s="1"/>
  <c r="AK2156" i="2"/>
  <c r="AI2156" i="2"/>
  <c r="AI2155" i="2" s="1"/>
  <c r="AI2154" i="2" s="1"/>
  <c r="AH2156" i="2"/>
  <c r="AD2156" i="2"/>
  <c r="AD2155" i="2" s="1"/>
  <c r="AD2154" i="2" s="1"/>
  <c r="AC2156" i="2"/>
  <c r="AA2156" i="2"/>
  <c r="Z2156" i="2"/>
  <c r="Z2155" i="2" s="1"/>
  <c r="V2156" i="2"/>
  <c r="V2155" i="2" s="1"/>
  <c r="U2156" i="2"/>
  <c r="U2155" i="2" s="1"/>
  <c r="U2154" i="2" s="1"/>
  <c r="S2156" i="2"/>
  <c r="S2155" i="2" s="1"/>
  <c r="S2154" i="2" s="1"/>
  <c r="R2156" i="2"/>
  <c r="AT2153" i="2"/>
  <c r="AS2153" i="2"/>
  <c r="AS2152" i="2" s="1"/>
  <c r="AQ2153" i="2"/>
  <c r="AQ2152" i="2" s="1"/>
  <c r="AP2153" i="2"/>
  <c r="AM2153" i="2"/>
  <c r="AJ2153" i="2"/>
  <c r="AE2153" i="2"/>
  <c r="AB2153" i="2"/>
  <c r="W2153" i="2"/>
  <c r="T2153" i="2"/>
  <c r="AL2152" i="2"/>
  <c r="AK2152" i="2"/>
  <c r="AI2152" i="2"/>
  <c r="AH2152" i="2"/>
  <c r="AD2152" i="2"/>
  <c r="AC2152" i="2"/>
  <c r="AA2152" i="2"/>
  <c r="Z2152" i="2"/>
  <c r="V2152" i="2"/>
  <c r="U2152" i="2"/>
  <c r="S2152" i="2"/>
  <c r="R2152" i="2"/>
  <c r="AT2151" i="2"/>
  <c r="AT2150" i="2" s="1"/>
  <c r="AS2151" i="2"/>
  <c r="AS2150" i="2" s="1"/>
  <c r="AQ2151" i="2"/>
  <c r="AQ2150" i="2" s="1"/>
  <c r="AP2151" i="2"/>
  <c r="AM2151" i="2"/>
  <c r="AJ2151" i="2"/>
  <c r="AE2151" i="2"/>
  <c r="AB2151" i="2"/>
  <c r="W2151" i="2"/>
  <c r="T2151" i="2"/>
  <c r="AL2150" i="2"/>
  <c r="AK2150" i="2"/>
  <c r="AI2150" i="2"/>
  <c r="AH2150" i="2"/>
  <c r="AD2150" i="2"/>
  <c r="AC2150" i="2"/>
  <c r="AA2150" i="2"/>
  <c r="Z2150" i="2"/>
  <c r="V2150" i="2"/>
  <c r="U2150" i="2"/>
  <c r="S2150" i="2"/>
  <c r="R2150" i="2"/>
  <c r="AT2148" i="2"/>
  <c r="AT2147" i="2" s="1"/>
  <c r="AS2148" i="2"/>
  <c r="AS2147" i="2" s="1"/>
  <c r="AQ2148" i="2"/>
  <c r="AQ2147" i="2" s="1"/>
  <c r="AP2148" i="2"/>
  <c r="AM2148" i="2"/>
  <c r="AJ2148" i="2"/>
  <c r="AE2148" i="2"/>
  <c r="AB2148" i="2"/>
  <c r="W2148" i="2"/>
  <c r="T2148" i="2"/>
  <c r="AL2147" i="2"/>
  <c r="AK2147" i="2"/>
  <c r="AI2147" i="2"/>
  <c r="AH2147" i="2"/>
  <c r="AD2147" i="2"/>
  <c r="AC2147" i="2"/>
  <c r="AA2147" i="2"/>
  <c r="Z2147" i="2"/>
  <c r="V2147" i="2"/>
  <c r="U2147" i="2"/>
  <c r="S2147" i="2"/>
  <c r="R2147" i="2"/>
  <c r="AT2146" i="2"/>
  <c r="AT2145" i="2" s="1"/>
  <c r="AS2146" i="2"/>
  <c r="AQ2146" i="2"/>
  <c r="AQ2145" i="2" s="1"/>
  <c r="AP2146" i="2"/>
  <c r="AP2145" i="2" s="1"/>
  <c r="AM2146" i="2"/>
  <c r="AJ2146" i="2"/>
  <c r="AE2146" i="2"/>
  <c r="AB2146" i="2"/>
  <c r="W2146" i="2"/>
  <c r="T2146" i="2"/>
  <c r="AL2145" i="2"/>
  <c r="AK2145" i="2"/>
  <c r="AI2145" i="2"/>
  <c r="AH2145" i="2"/>
  <c r="AD2145" i="2"/>
  <c r="AC2145" i="2"/>
  <c r="AA2145" i="2"/>
  <c r="Z2145" i="2"/>
  <c r="V2145" i="2"/>
  <c r="U2145" i="2"/>
  <c r="S2145" i="2"/>
  <c r="R2145" i="2"/>
  <c r="AT2143" i="2"/>
  <c r="AT2142" i="2" s="1"/>
  <c r="AS2143" i="2"/>
  <c r="AQ2143" i="2"/>
  <c r="AQ2142" i="2" s="1"/>
  <c r="AP2143" i="2"/>
  <c r="AP2142" i="2" s="1"/>
  <c r="AM2143" i="2"/>
  <c r="AJ2143" i="2"/>
  <c r="AE2143" i="2"/>
  <c r="AB2143" i="2"/>
  <c r="W2143" i="2"/>
  <c r="T2143" i="2"/>
  <c r="AL2142" i="2"/>
  <c r="AK2142" i="2"/>
  <c r="AI2142" i="2"/>
  <c r="AH2142" i="2"/>
  <c r="AD2142" i="2"/>
  <c r="AC2142" i="2"/>
  <c r="AA2142" i="2"/>
  <c r="Z2142" i="2"/>
  <c r="V2142" i="2"/>
  <c r="U2142" i="2"/>
  <c r="S2142" i="2"/>
  <c r="R2142" i="2"/>
  <c r="BA2141" i="2"/>
  <c r="BC2141" i="2" s="1"/>
  <c r="AT2141" i="2"/>
  <c r="AT2140" i="2" s="1"/>
  <c r="AQ2141" i="2"/>
  <c r="AQ2140" i="2" s="1"/>
  <c r="AP2141" i="2"/>
  <c r="AM2141" i="2"/>
  <c r="AJ2141" i="2"/>
  <c r="AE2141" i="2"/>
  <c r="AB2141" i="2"/>
  <c r="U2141" i="2"/>
  <c r="T2141" i="2"/>
  <c r="AL2140" i="2"/>
  <c r="AK2140" i="2"/>
  <c r="AI2140" i="2"/>
  <c r="AH2140" i="2"/>
  <c r="AD2140" i="2"/>
  <c r="AC2140" i="2"/>
  <c r="AA2140" i="2"/>
  <c r="Z2140" i="2"/>
  <c r="V2140" i="2"/>
  <c r="S2140" i="2"/>
  <c r="R2140" i="2"/>
  <c r="AT2139" i="2"/>
  <c r="AT2138" i="2" s="1"/>
  <c r="AS2139" i="2"/>
  <c r="AQ2139" i="2"/>
  <c r="AP2139" i="2"/>
  <c r="AP2138" i="2" s="1"/>
  <c r="AM2139" i="2"/>
  <c r="AJ2139" i="2"/>
  <c r="AE2139" i="2"/>
  <c r="AB2139" i="2"/>
  <c r="W2139" i="2"/>
  <c r="T2139" i="2"/>
  <c r="AL2138" i="2"/>
  <c r="AK2138" i="2"/>
  <c r="AI2138" i="2"/>
  <c r="AH2138" i="2"/>
  <c r="AD2138" i="2"/>
  <c r="AC2138" i="2"/>
  <c r="AA2138" i="2"/>
  <c r="Z2138" i="2"/>
  <c r="V2138" i="2"/>
  <c r="U2138" i="2"/>
  <c r="S2138" i="2"/>
  <c r="R2138" i="2"/>
  <c r="AT2137" i="2"/>
  <c r="AT2136" i="2" s="1"/>
  <c r="AS2137" i="2"/>
  <c r="AQ2137" i="2"/>
  <c r="AQ2136" i="2" s="1"/>
  <c r="AP2137" i="2"/>
  <c r="AM2137" i="2"/>
  <c r="AJ2137" i="2"/>
  <c r="AE2137" i="2"/>
  <c r="AB2137" i="2"/>
  <c r="W2137" i="2"/>
  <c r="T2137" i="2"/>
  <c r="AL2136" i="2"/>
  <c r="AK2136" i="2"/>
  <c r="AI2136" i="2"/>
  <c r="AH2136" i="2"/>
  <c r="AD2136" i="2"/>
  <c r="AC2136" i="2"/>
  <c r="AA2136" i="2"/>
  <c r="Z2136" i="2"/>
  <c r="V2136" i="2"/>
  <c r="U2136" i="2"/>
  <c r="S2136" i="2"/>
  <c r="R2136" i="2"/>
  <c r="AT2134" i="2"/>
  <c r="AT2133" i="2" s="1"/>
  <c r="AT2132" i="2" s="1"/>
  <c r="AS2134" i="2"/>
  <c r="AQ2134" i="2"/>
  <c r="AQ2133" i="2" s="1"/>
  <c r="AP2134" i="2"/>
  <c r="AP2133" i="2" s="1"/>
  <c r="AP2132" i="2" s="1"/>
  <c r="AM2134" i="2"/>
  <c r="AJ2134" i="2"/>
  <c r="AE2134" i="2"/>
  <c r="AB2134" i="2"/>
  <c r="W2134" i="2"/>
  <c r="T2134" i="2"/>
  <c r="AL2133" i="2"/>
  <c r="AL2132" i="2" s="1"/>
  <c r="AK2133" i="2"/>
  <c r="AK2132" i="2" s="1"/>
  <c r="AI2133" i="2"/>
  <c r="AH2133" i="2"/>
  <c r="AH2132" i="2" s="1"/>
  <c r="AD2133" i="2"/>
  <c r="AD2132" i="2" s="1"/>
  <c r="AC2133" i="2"/>
  <c r="AA2133" i="2"/>
  <c r="AA2132" i="2" s="1"/>
  <c r="Z2133" i="2"/>
  <c r="V2133" i="2"/>
  <c r="V2132" i="2" s="1"/>
  <c r="U2133" i="2"/>
  <c r="S2133" i="2"/>
  <c r="S2132" i="2" s="1"/>
  <c r="R2133" i="2"/>
  <c r="R2132" i="2" s="1"/>
  <c r="AT2131" i="2"/>
  <c r="AT2130" i="2" s="1"/>
  <c r="AS2131" i="2"/>
  <c r="AQ2131" i="2"/>
  <c r="AP2131" i="2"/>
  <c r="AM2131" i="2"/>
  <c r="AJ2131" i="2"/>
  <c r="AE2131" i="2"/>
  <c r="AB2131" i="2"/>
  <c r="W2131" i="2"/>
  <c r="T2131" i="2"/>
  <c r="AQ2130" i="2"/>
  <c r="AL2130" i="2"/>
  <c r="AK2130" i="2"/>
  <c r="AI2130" i="2"/>
  <c r="AH2130" i="2"/>
  <c r="AD2130" i="2"/>
  <c r="AC2130" i="2"/>
  <c r="AA2130" i="2"/>
  <c r="Z2130" i="2"/>
  <c r="V2130" i="2"/>
  <c r="U2130" i="2"/>
  <c r="S2130" i="2"/>
  <c r="R2130" i="2"/>
  <c r="AT2129" i="2"/>
  <c r="AT2128" i="2" s="1"/>
  <c r="AS2129" i="2"/>
  <c r="AS2128" i="2" s="1"/>
  <c r="AQ2129" i="2"/>
  <c r="AQ2128" i="2" s="1"/>
  <c r="AP2129" i="2"/>
  <c r="AP2128" i="2" s="1"/>
  <c r="AM2129" i="2"/>
  <c r="AJ2129" i="2"/>
  <c r="AE2129" i="2"/>
  <c r="AB2129" i="2"/>
  <c r="W2129" i="2"/>
  <c r="T2129" i="2"/>
  <c r="AL2128" i="2"/>
  <c r="AK2128" i="2"/>
  <c r="AI2128" i="2"/>
  <c r="AH2128" i="2"/>
  <c r="AD2128" i="2"/>
  <c r="AC2128" i="2"/>
  <c r="AA2128" i="2"/>
  <c r="Z2128" i="2"/>
  <c r="V2128" i="2"/>
  <c r="U2128" i="2"/>
  <c r="S2128" i="2"/>
  <c r="R2128" i="2"/>
  <c r="AT2127" i="2"/>
  <c r="AT2126" i="2" s="1"/>
  <c r="AS2127" i="2"/>
  <c r="AS2126" i="2" s="1"/>
  <c r="AQ2127" i="2"/>
  <c r="AP2127" i="2"/>
  <c r="AP2126" i="2" s="1"/>
  <c r="AM2127" i="2"/>
  <c r="AJ2127" i="2"/>
  <c r="AE2127" i="2"/>
  <c r="AB2127" i="2"/>
  <c r="W2127" i="2"/>
  <c r="T2127" i="2"/>
  <c r="AL2126" i="2"/>
  <c r="AK2126" i="2"/>
  <c r="AI2126" i="2"/>
  <c r="AH2126" i="2"/>
  <c r="AD2126" i="2"/>
  <c r="AC2126" i="2"/>
  <c r="AA2126" i="2"/>
  <c r="Z2126" i="2"/>
  <c r="V2126" i="2"/>
  <c r="U2126" i="2"/>
  <c r="S2126" i="2"/>
  <c r="R2126" i="2"/>
  <c r="AT2125" i="2"/>
  <c r="AS2125" i="2"/>
  <c r="AS2124" i="2" s="1"/>
  <c r="AQ2125" i="2"/>
  <c r="AP2125" i="2"/>
  <c r="AP2124" i="2" s="1"/>
  <c r="AM2125" i="2"/>
  <c r="AJ2125" i="2"/>
  <c r="AE2125" i="2"/>
  <c r="AB2125" i="2"/>
  <c r="W2125" i="2"/>
  <c r="T2125" i="2"/>
  <c r="AL2124" i="2"/>
  <c r="AK2124" i="2"/>
  <c r="AI2124" i="2"/>
  <c r="AH2124" i="2"/>
  <c r="AD2124" i="2"/>
  <c r="AC2124" i="2"/>
  <c r="AA2124" i="2"/>
  <c r="Z2124" i="2"/>
  <c r="V2124" i="2"/>
  <c r="U2124" i="2"/>
  <c r="S2124" i="2"/>
  <c r="R2124" i="2"/>
  <c r="AT2123" i="2"/>
  <c r="AT2122" i="2" s="1"/>
  <c r="AS2123" i="2"/>
  <c r="AQ2123" i="2"/>
  <c r="AQ2122" i="2" s="1"/>
  <c r="AP2123" i="2"/>
  <c r="AM2123" i="2"/>
  <c r="AJ2123" i="2"/>
  <c r="AE2123" i="2"/>
  <c r="AB2123" i="2"/>
  <c r="W2123" i="2"/>
  <c r="T2123" i="2"/>
  <c r="AL2122" i="2"/>
  <c r="AK2122" i="2"/>
  <c r="AI2122" i="2"/>
  <c r="AH2122" i="2"/>
  <c r="AD2122" i="2"/>
  <c r="AC2122" i="2"/>
  <c r="AA2122" i="2"/>
  <c r="Z2122" i="2"/>
  <c r="V2122" i="2"/>
  <c r="U2122" i="2"/>
  <c r="S2122" i="2"/>
  <c r="R2122" i="2"/>
  <c r="AT2120" i="2"/>
  <c r="AT2119" i="2" s="1"/>
  <c r="AS2120" i="2"/>
  <c r="AQ2120" i="2"/>
  <c r="AQ2119" i="2" s="1"/>
  <c r="AP2120" i="2"/>
  <c r="AP2119" i="2" s="1"/>
  <c r="AM2120" i="2"/>
  <c r="AJ2120" i="2"/>
  <c r="AE2120" i="2"/>
  <c r="AB2120" i="2"/>
  <c r="W2120" i="2"/>
  <c r="T2120" i="2"/>
  <c r="AL2119" i="2"/>
  <c r="AK2119" i="2"/>
  <c r="AI2119" i="2"/>
  <c r="AH2119" i="2"/>
  <c r="AD2119" i="2"/>
  <c r="AC2119" i="2"/>
  <c r="AA2119" i="2"/>
  <c r="Z2119" i="2"/>
  <c r="V2119" i="2"/>
  <c r="U2119" i="2"/>
  <c r="S2119" i="2"/>
  <c r="R2119" i="2"/>
  <c r="AT2118" i="2"/>
  <c r="AT2117" i="2" s="1"/>
  <c r="AS2118" i="2"/>
  <c r="AQ2118" i="2"/>
  <c r="AP2118" i="2"/>
  <c r="AP2117" i="2" s="1"/>
  <c r="AM2118" i="2"/>
  <c r="AJ2118" i="2"/>
  <c r="AE2118" i="2"/>
  <c r="AB2118" i="2"/>
  <c r="W2118" i="2"/>
  <c r="T2118" i="2"/>
  <c r="AL2117" i="2"/>
  <c r="AK2117" i="2"/>
  <c r="AI2117" i="2"/>
  <c r="AH2117" i="2"/>
  <c r="AD2117" i="2"/>
  <c r="AC2117" i="2"/>
  <c r="AA2117" i="2"/>
  <c r="Z2117" i="2"/>
  <c r="V2117" i="2"/>
  <c r="U2117" i="2"/>
  <c r="S2117" i="2"/>
  <c r="R2117" i="2"/>
  <c r="AT2116" i="2"/>
  <c r="AT2115" i="2" s="1"/>
  <c r="AS2116" i="2"/>
  <c r="AS2115" i="2" s="1"/>
  <c r="AQ2116" i="2"/>
  <c r="AQ2115" i="2" s="1"/>
  <c r="AP2116" i="2"/>
  <c r="AM2116" i="2"/>
  <c r="AJ2116" i="2"/>
  <c r="AE2116" i="2"/>
  <c r="AB2116" i="2"/>
  <c r="W2116" i="2"/>
  <c r="T2116" i="2"/>
  <c r="AL2115" i="2"/>
  <c r="AK2115" i="2"/>
  <c r="AI2115" i="2"/>
  <c r="AH2115" i="2"/>
  <c r="AD2115" i="2"/>
  <c r="AC2115" i="2"/>
  <c r="AA2115" i="2"/>
  <c r="Z2115" i="2"/>
  <c r="V2115" i="2"/>
  <c r="U2115" i="2"/>
  <c r="S2115" i="2"/>
  <c r="R2115" i="2"/>
  <c r="AT2113" i="2"/>
  <c r="AS2113" i="2"/>
  <c r="AS2112" i="2" s="1"/>
  <c r="AQ2113" i="2"/>
  <c r="AP2113" i="2"/>
  <c r="AP2112" i="2" s="1"/>
  <c r="AM2113" i="2"/>
  <c r="AJ2113" i="2"/>
  <c r="AE2113" i="2"/>
  <c r="AB2113" i="2"/>
  <c r="W2113" i="2"/>
  <c r="T2113" i="2"/>
  <c r="AQ2112" i="2"/>
  <c r="AL2112" i="2"/>
  <c r="AK2112" i="2"/>
  <c r="AI2112" i="2"/>
  <c r="AH2112" i="2"/>
  <c r="AD2112" i="2"/>
  <c r="AC2112" i="2"/>
  <c r="AA2112" i="2"/>
  <c r="Z2112" i="2"/>
  <c r="V2112" i="2"/>
  <c r="U2112" i="2"/>
  <c r="S2112" i="2"/>
  <c r="R2112" i="2"/>
  <c r="AT2111" i="2"/>
  <c r="AT2110" i="2" s="1"/>
  <c r="AS2111" i="2"/>
  <c r="AQ2111" i="2"/>
  <c r="AP2111" i="2"/>
  <c r="AP2110" i="2" s="1"/>
  <c r="AM2111" i="2"/>
  <c r="AJ2111" i="2"/>
  <c r="AE2111" i="2"/>
  <c r="AB2111" i="2"/>
  <c r="W2111" i="2"/>
  <c r="T2111" i="2"/>
  <c r="AL2110" i="2"/>
  <c r="AK2110" i="2"/>
  <c r="AI2110" i="2"/>
  <c r="AH2110" i="2"/>
  <c r="AD2110" i="2"/>
  <c r="AC2110" i="2"/>
  <c r="AA2110" i="2"/>
  <c r="Z2110" i="2"/>
  <c r="V2110" i="2"/>
  <c r="U2110" i="2"/>
  <c r="S2110" i="2"/>
  <c r="R2110" i="2"/>
  <c r="AT2109" i="2"/>
  <c r="AS2109" i="2"/>
  <c r="AQ2109" i="2"/>
  <c r="AP2109" i="2"/>
  <c r="AM2109" i="2"/>
  <c r="AJ2109" i="2"/>
  <c r="AE2109" i="2"/>
  <c r="AB2109" i="2"/>
  <c r="W2109" i="2"/>
  <c r="T2109" i="2"/>
  <c r="AT2108" i="2"/>
  <c r="AS2108" i="2"/>
  <c r="AQ2108" i="2"/>
  <c r="AP2108" i="2"/>
  <c r="AM2108" i="2"/>
  <c r="AJ2108" i="2"/>
  <c r="AE2108" i="2"/>
  <c r="AB2108" i="2"/>
  <c r="W2108" i="2"/>
  <c r="T2108" i="2"/>
  <c r="AL2107" i="2"/>
  <c r="AK2107" i="2"/>
  <c r="AI2107" i="2"/>
  <c r="AH2107" i="2"/>
  <c r="AD2107" i="2"/>
  <c r="AC2107" i="2"/>
  <c r="AA2107" i="2"/>
  <c r="Z2107" i="2"/>
  <c r="V2107" i="2"/>
  <c r="U2107" i="2"/>
  <c r="S2107" i="2"/>
  <c r="R2107" i="2"/>
  <c r="AT2106" i="2"/>
  <c r="AT2105" i="2" s="1"/>
  <c r="AS2106" i="2"/>
  <c r="AQ2106" i="2"/>
  <c r="AQ2105" i="2" s="1"/>
  <c r="AP2106" i="2"/>
  <c r="AM2106" i="2"/>
  <c r="AJ2106" i="2"/>
  <c r="AE2106" i="2"/>
  <c r="AB2106" i="2"/>
  <c r="W2106" i="2"/>
  <c r="T2106" i="2"/>
  <c r="AL2105" i="2"/>
  <c r="AK2105" i="2"/>
  <c r="AI2105" i="2"/>
  <c r="AH2105" i="2"/>
  <c r="AD2105" i="2"/>
  <c r="AC2105" i="2"/>
  <c r="AA2105" i="2"/>
  <c r="Z2105" i="2"/>
  <c r="V2105" i="2"/>
  <c r="U2105" i="2"/>
  <c r="S2105" i="2"/>
  <c r="R2105" i="2"/>
  <c r="AT2104" i="2"/>
  <c r="AS2104" i="2"/>
  <c r="AS2103" i="2" s="1"/>
  <c r="AQ2104" i="2"/>
  <c r="AQ2103" i="2" s="1"/>
  <c r="AP2104" i="2"/>
  <c r="AM2104" i="2"/>
  <c r="AJ2104" i="2"/>
  <c r="AE2104" i="2"/>
  <c r="AB2104" i="2"/>
  <c r="W2104" i="2"/>
  <c r="T2104" i="2"/>
  <c r="AL2103" i="2"/>
  <c r="AK2103" i="2"/>
  <c r="AI2103" i="2"/>
  <c r="AH2103" i="2"/>
  <c r="AD2103" i="2"/>
  <c r="AC2103" i="2"/>
  <c r="AA2103" i="2"/>
  <c r="Z2103" i="2"/>
  <c r="V2103" i="2"/>
  <c r="U2103" i="2"/>
  <c r="S2103" i="2"/>
  <c r="R2103" i="2"/>
  <c r="AT2102" i="2"/>
  <c r="AS2102" i="2"/>
  <c r="AQ2102" i="2"/>
  <c r="AP2102" i="2"/>
  <c r="AM2102" i="2"/>
  <c r="AJ2102" i="2"/>
  <c r="AE2102" i="2"/>
  <c r="AB2102" i="2"/>
  <c r="W2102" i="2"/>
  <c r="T2102" i="2"/>
  <c r="AT2101" i="2"/>
  <c r="AS2101" i="2"/>
  <c r="AQ2101" i="2"/>
  <c r="AP2101" i="2"/>
  <c r="AM2101" i="2"/>
  <c r="AJ2101" i="2"/>
  <c r="AE2101" i="2"/>
  <c r="AB2101" i="2"/>
  <c r="W2101" i="2"/>
  <c r="T2101" i="2"/>
  <c r="AL2100" i="2"/>
  <c r="AK2100" i="2"/>
  <c r="AI2100" i="2"/>
  <c r="AH2100" i="2"/>
  <c r="AD2100" i="2"/>
  <c r="AC2100" i="2"/>
  <c r="AA2100" i="2"/>
  <c r="Z2100" i="2"/>
  <c r="V2100" i="2"/>
  <c r="U2100" i="2"/>
  <c r="S2100" i="2"/>
  <c r="R2100" i="2"/>
  <c r="AT2099" i="2"/>
  <c r="AT2098" i="2" s="1"/>
  <c r="AS2099" i="2"/>
  <c r="AS2098" i="2" s="1"/>
  <c r="AQ2099" i="2"/>
  <c r="AQ2098" i="2" s="1"/>
  <c r="AP2099" i="2"/>
  <c r="AM2099" i="2"/>
  <c r="AJ2099" i="2"/>
  <c r="AE2099" i="2"/>
  <c r="AB2099" i="2"/>
  <c r="W2099" i="2"/>
  <c r="T2099" i="2"/>
  <c r="AL2098" i="2"/>
  <c r="AK2098" i="2"/>
  <c r="AI2098" i="2"/>
  <c r="AH2098" i="2"/>
  <c r="AD2098" i="2"/>
  <c r="AC2098" i="2"/>
  <c r="AA2098" i="2"/>
  <c r="Z2098" i="2"/>
  <c r="V2098" i="2"/>
  <c r="U2098" i="2"/>
  <c r="S2098" i="2"/>
  <c r="R2098" i="2"/>
  <c r="AT2097" i="2"/>
  <c r="AS2097" i="2"/>
  <c r="AQ2097" i="2"/>
  <c r="AP2097" i="2"/>
  <c r="AM2097" i="2"/>
  <c r="AJ2097" i="2"/>
  <c r="AE2097" i="2"/>
  <c r="AB2097" i="2"/>
  <c r="W2097" i="2"/>
  <c r="T2097" i="2"/>
  <c r="AT2096" i="2"/>
  <c r="AS2096" i="2"/>
  <c r="AQ2096" i="2"/>
  <c r="AP2096" i="2"/>
  <c r="AM2096" i="2"/>
  <c r="AJ2096" i="2"/>
  <c r="AE2096" i="2"/>
  <c r="AB2096" i="2"/>
  <c r="W2096" i="2"/>
  <c r="T2096" i="2"/>
  <c r="AL2095" i="2"/>
  <c r="AK2095" i="2"/>
  <c r="AI2095" i="2"/>
  <c r="AH2095" i="2"/>
  <c r="AD2095" i="2"/>
  <c r="AC2095" i="2"/>
  <c r="AA2095" i="2"/>
  <c r="Z2095" i="2"/>
  <c r="V2095" i="2"/>
  <c r="U2095" i="2"/>
  <c r="S2095" i="2"/>
  <c r="R2095" i="2"/>
  <c r="AT2093" i="2"/>
  <c r="AT2092" i="2" s="1"/>
  <c r="AS2093" i="2"/>
  <c r="AS2092" i="2" s="1"/>
  <c r="AQ2093" i="2"/>
  <c r="AQ2092" i="2" s="1"/>
  <c r="AP2093" i="2"/>
  <c r="AP2092" i="2" s="1"/>
  <c r="AM2093" i="2"/>
  <c r="AJ2093" i="2"/>
  <c r="AE2093" i="2"/>
  <c r="AB2093" i="2"/>
  <c r="W2093" i="2"/>
  <c r="T2093" i="2"/>
  <c r="AL2092" i="2"/>
  <c r="AK2092" i="2"/>
  <c r="AI2092" i="2"/>
  <c r="AH2092" i="2"/>
  <c r="AD2092" i="2"/>
  <c r="AC2092" i="2"/>
  <c r="AA2092" i="2"/>
  <c r="Z2092" i="2"/>
  <c r="V2092" i="2"/>
  <c r="U2092" i="2"/>
  <c r="S2092" i="2"/>
  <c r="R2092" i="2"/>
  <c r="AT2091" i="2"/>
  <c r="AT2090" i="2" s="1"/>
  <c r="AS2091" i="2"/>
  <c r="AS2090" i="2" s="1"/>
  <c r="AQ2091" i="2"/>
  <c r="AP2091" i="2"/>
  <c r="AP2090" i="2" s="1"/>
  <c r="AM2091" i="2"/>
  <c r="AJ2091" i="2"/>
  <c r="AE2091" i="2"/>
  <c r="AB2091" i="2"/>
  <c r="W2091" i="2"/>
  <c r="T2091" i="2"/>
  <c r="AL2090" i="2"/>
  <c r="AK2090" i="2"/>
  <c r="AI2090" i="2"/>
  <c r="AH2090" i="2"/>
  <c r="AD2090" i="2"/>
  <c r="AC2090" i="2"/>
  <c r="AA2090" i="2"/>
  <c r="Z2090" i="2"/>
  <c r="V2090" i="2"/>
  <c r="U2090" i="2"/>
  <c r="S2090" i="2"/>
  <c r="R2090" i="2"/>
  <c r="AT2089" i="2"/>
  <c r="AS2089" i="2"/>
  <c r="AQ2089" i="2"/>
  <c r="AP2089" i="2"/>
  <c r="AM2089" i="2"/>
  <c r="AJ2089" i="2"/>
  <c r="AE2089" i="2"/>
  <c r="AB2089" i="2"/>
  <c r="W2089" i="2"/>
  <c r="T2089" i="2"/>
  <c r="AT2088" i="2"/>
  <c r="AS2088" i="2"/>
  <c r="AQ2088" i="2"/>
  <c r="AP2088" i="2"/>
  <c r="AM2088" i="2"/>
  <c r="AJ2088" i="2"/>
  <c r="AE2088" i="2"/>
  <c r="AB2088" i="2"/>
  <c r="W2088" i="2"/>
  <c r="T2088" i="2"/>
  <c r="AL2087" i="2"/>
  <c r="AK2087" i="2"/>
  <c r="AI2087" i="2"/>
  <c r="AH2087" i="2"/>
  <c r="AD2087" i="2"/>
  <c r="AC2087" i="2"/>
  <c r="AA2087" i="2"/>
  <c r="Z2087" i="2"/>
  <c r="V2087" i="2"/>
  <c r="U2087" i="2"/>
  <c r="S2087" i="2"/>
  <c r="R2087" i="2"/>
  <c r="AT2086" i="2"/>
  <c r="AT2085" i="2" s="1"/>
  <c r="AS2086" i="2"/>
  <c r="AS2085" i="2" s="1"/>
  <c r="AQ2086" i="2"/>
  <c r="AP2086" i="2"/>
  <c r="AM2086" i="2"/>
  <c r="AJ2086" i="2"/>
  <c r="AE2086" i="2"/>
  <c r="AB2086" i="2"/>
  <c r="W2086" i="2"/>
  <c r="T2086" i="2"/>
  <c r="AQ2085" i="2"/>
  <c r="AL2085" i="2"/>
  <c r="AK2085" i="2"/>
  <c r="AI2085" i="2"/>
  <c r="AH2085" i="2"/>
  <c r="AD2085" i="2"/>
  <c r="AC2085" i="2"/>
  <c r="AA2085" i="2"/>
  <c r="Z2085" i="2"/>
  <c r="V2085" i="2"/>
  <c r="U2085" i="2"/>
  <c r="S2085" i="2"/>
  <c r="R2085" i="2"/>
  <c r="AT2083" i="2"/>
  <c r="AT2082" i="2" s="1"/>
  <c r="AS2083" i="2"/>
  <c r="AQ2083" i="2"/>
  <c r="AP2083" i="2"/>
  <c r="AP2082" i="2" s="1"/>
  <c r="AM2083" i="2"/>
  <c r="AJ2083" i="2"/>
  <c r="AE2083" i="2"/>
  <c r="AB2083" i="2"/>
  <c r="W2083" i="2"/>
  <c r="T2083" i="2"/>
  <c r="AL2082" i="2"/>
  <c r="AK2082" i="2"/>
  <c r="AI2082" i="2"/>
  <c r="AH2082" i="2"/>
  <c r="AD2082" i="2"/>
  <c r="AC2082" i="2"/>
  <c r="AA2082" i="2"/>
  <c r="Z2082" i="2"/>
  <c r="V2082" i="2"/>
  <c r="U2082" i="2"/>
  <c r="S2082" i="2"/>
  <c r="R2082" i="2"/>
  <c r="AT2081" i="2"/>
  <c r="AT2080" i="2" s="1"/>
  <c r="AS2081" i="2"/>
  <c r="AQ2081" i="2"/>
  <c r="AQ2080" i="2" s="1"/>
  <c r="AP2081" i="2"/>
  <c r="AM2081" i="2"/>
  <c r="AJ2081" i="2"/>
  <c r="AE2081" i="2"/>
  <c r="AB2081" i="2"/>
  <c r="W2081" i="2"/>
  <c r="T2081" i="2"/>
  <c r="AL2080" i="2"/>
  <c r="AK2080" i="2"/>
  <c r="AI2080" i="2"/>
  <c r="AH2080" i="2"/>
  <c r="AD2080" i="2"/>
  <c r="AC2080" i="2"/>
  <c r="AA2080" i="2"/>
  <c r="Z2080" i="2"/>
  <c r="V2080" i="2"/>
  <c r="U2080" i="2"/>
  <c r="S2080" i="2"/>
  <c r="R2080" i="2"/>
  <c r="AT2079" i="2"/>
  <c r="AS2079" i="2"/>
  <c r="AQ2079" i="2"/>
  <c r="AP2079" i="2"/>
  <c r="AM2079" i="2"/>
  <c r="AJ2079" i="2"/>
  <c r="AE2079" i="2"/>
  <c r="AB2079" i="2"/>
  <c r="W2079" i="2"/>
  <c r="T2079" i="2"/>
  <c r="AT2078" i="2"/>
  <c r="AS2078" i="2"/>
  <c r="AQ2078" i="2"/>
  <c r="AP2078" i="2"/>
  <c r="AM2078" i="2"/>
  <c r="AJ2078" i="2"/>
  <c r="AE2078" i="2"/>
  <c r="AB2078" i="2"/>
  <c r="W2078" i="2"/>
  <c r="T2078" i="2"/>
  <c r="AL2077" i="2"/>
  <c r="AK2077" i="2"/>
  <c r="AI2077" i="2"/>
  <c r="AH2077" i="2"/>
  <c r="AD2077" i="2"/>
  <c r="AC2077" i="2"/>
  <c r="AA2077" i="2"/>
  <c r="Z2077" i="2"/>
  <c r="V2077" i="2"/>
  <c r="U2077" i="2"/>
  <c r="S2077" i="2"/>
  <c r="R2077" i="2"/>
  <c r="AT2076" i="2"/>
  <c r="AT2075" i="2" s="1"/>
  <c r="AS2076" i="2"/>
  <c r="AQ2076" i="2"/>
  <c r="AP2076" i="2"/>
  <c r="AP2075" i="2" s="1"/>
  <c r="AM2076" i="2"/>
  <c r="AJ2076" i="2"/>
  <c r="AE2076" i="2"/>
  <c r="AB2076" i="2"/>
  <c r="W2076" i="2"/>
  <c r="T2076" i="2"/>
  <c r="AL2075" i="2"/>
  <c r="AK2075" i="2"/>
  <c r="AI2075" i="2"/>
  <c r="AH2075" i="2"/>
  <c r="AD2075" i="2"/>
  <c r="AC2075" i="2"/>
  <c r="AA2075" i="2"/>
  <c r="Z2075" i="2"/>
  <c r="V2075" i="2"/>
  <c r="U2075" i="2"/>
  <c r="S2075" i="2"/>
  <c r="R2075" i="2"/>
  <c r="AT2074" i="2"/>
  <c r="AT2073" i="2" s="1"/>
  <c r="AS2074" i="2"/>
  <c r="AS2073" i="2" s="1"/>
  <c r="AQ2074" i="2"/>
  <c r="AQ2073" i="2" s="1"/>
  <c r="AP2074" i="2"/>
  <c r="AM2074" i="2"/>
  <c r="AJ2074" i="2"/>
  <c r="AE2074" i="2"/>
  <c r="AB2074" i="2"/>
  <c r="W2074" i="2"/>
  <c r="T2074" i="2"/>
  <c r="AL2073" i="2"/>
  <c r="AK2073" i="2"/>
  <c r="AI2073" i="2"/>
  <c r="AH2073" i="2"/>
  <c r="AD2073" i="2"/>
  <c r="AC2073" i="2"/>
  <c r="AA2073" i="2"/>
  <c r="Z2073" i="2"/>
  <c r="V2073" i="2"/>
  <c r="U2073" i="2"/>
  <c r="S2073" i="2"/>
  <c r="R2073" i="2"/>
  <c r="AT2072" i="2"/>
  <c r="AT2071" i="2" s="1"/>
  <c r="AS2072" i="2"/>
  <c r="AQ2072" i="2"/>
  <c r="AQ2071" i="2" s="1"/>
  <c r="AP2072" i="2"/>
  <c r="AM2072" i="2"/>
  <c r="AJ2072" i="2"/>
  <c r="AE2072" i="2"/>
  <c r="AB2072" i="2"/>
  <c r="W2072" i="2"/>
  <c r="T2072" i="2"/>
  <c r="AL2071" i="2"/>
  <c r="AK2071" i="2"/>
  <c r="AI2071" i="2"/>
  <c r="AH2071" i="2"/>
  <c r="AD2071" i="2"/>
  <c r="AC2071" i="2"/>
  <c r="AA2071" i="2"/>
  <c r="Z2071" i="2"/>
  <c r="V2071" i="2"/>
  <c r="U2071" i="2"/>
  <c r="S2071" i="2"/>
  <c r="R2071" i="2"/>
  <c r="AT2070" i="2"/>
  <c r="AT2069" i="2" s="1"/>
  <c r="AS2070" i="2"/>
  <c r="AS2069" i="2" s="1"/>
  <c r="AQ2070" i="2"/>
  <c r="AQ2069" i="2" s="1"/>
  <c r="AP2070" i="2"/>
  <c r="AM2070" i="2"/>
  <c r="AJ2070" i="2"/>
  <c r="AE2070" i="2"/>
  <c r="AB2070" i="2"/>
  <c r="W2070" i="2"/>
  <c r="T2070" i="2"/>
  <c r="AL2069" i="2"/>
  <c r="AK2069" i="2"/>
  <c r="AI2069" i="2"/>
  <c r="AH2069" i="2"/>
  <c r="AD2069" i="2"/>
  <c r="AC2069" i="2"/>
  <c r="AA2069" i="2"/>
  <c r="Z2069" i="2"/>
  <c r="V2069" i="2"/>
  <c r="U2069" i="2"/>
  <c r="S2069" i="2"/>
  <c r="R2069" i="2"/>
  <c r="AT2066" i="2"/>
  <c r="AT2065" i="2" s="1"/>
  <c r="AS2066" i="2"/>
  <c r="AQ2066" i="2"/>
  <c r="AQ2065" i="2" s="1"/>
  <c r="AP2066" i="2"/>
  <c r="AM2066" i="2"/>
  <c r="AJ2066" i="2"/>
  <c r="AE2066" i="2"/>
  <c r="AB2066" i="2"/>
  <c r="W2066" i="2"/>
  <c r="T2066" i="2"/>
  <c r="AL2065" i="2"/>
  <c r="AK2065" i="2"/>
  <c r="AI2065" i="2"/>
  <c r="AH2065" i="2"/>
  <c r="AD2065" i="2"/>
  <c r="AC2065" i="2"/>
  <c r="AA2065" i="2"/>
  <c r="Z2065" i="2"/>
  <c r="V2065" i="2"/>
  <c r="U2065" i="2"/>
  <c r="S2065" i="2"/>
  <c r="R2065" i="2"/>
  <c r="AT2064" i="2"/>
  <c r="AT2063" i="2" s="1"/>
  <c r="AS2064" i="2"/>
  <c r="AS2063" i="2" s="1"/>
  <c r="AQ2064" i="2"/>
  <c r="AQ2063" i="2" s="1"/>
  <c r="AP2064" i="2"/>
  <c r="AM2064" i="2"/>
  <c r="AJ2064" i="2"/>
  <c r="AE2064" i="2"/>
  <c r="AB2064" i="2"/>
  <c r="W2064" i="2"/>
  <c r="T2064" i="2"/>
  <c r="AL2063" i="2"/>
  <c r="AK2063" i="2"/>
  <c r="AI2063" i="2"/>
  <c r="AH2063" i="2"/>
  <c r="AD2063" i="2"/>
  <c r="AC2063" i="2"/>
  <c r="AA2063" i="2"/>
  <c r="Z2063" i="2"/>
  <c r="V2063" i="2"/>
  <c r="U2063" i="2"/>
  <c r="S2063" i="2"/>
  <c r="R2063" i="2"/>
  <c r="AT2062" i="2"/>
  <c r="AT2061" i="2" s="1"/>
  <c r="AS2062" i="2"/>
  <c r="AQ2062" i="2"/>
  <c r="AQ2061" i="2" s="1"/>
  <c r="AP2062" i="2"/>
  <c r="AP2061" i="2" s="1"/>
  <c r="AM2062" i="2"/>
  <c r="AJ2062" i="2"/>
  <c r="AE2062" i="2"/>
  <c r="AB2062" i="2"/>
  <c r="W2062" i="2"/>
  <c r="T2062" i="2"/>
  <c r="AL2061" i="2"/>
  <c r="AK2061" i="2"/>
  <c r="AI2061" i="2"/>
  <c r="AH2061" i="2"/>
  <c r="AD2061" i="2"/>
  <c r="AC2061" i="2"/>
  <c r="AA2061" i="2"/>
  <c r="Z2061" i="2"/>
  <c r="V2061" i="2"/>
  <c r="U2061" i="2"/>
  <c r="S2061" i="2"/>
  <c r="R2061" i="2"/>
  <c r="AT2060" i="2"/>
  <c r="AT2059" i="2" s="1"/>
  <c r="AS2060" i="2"/>
  <c r="AS2059" i="2" s="1"/>
  <c r="AQ2060" i="2"/>
  <c r="AQ2059" i="2" s="1"/>
  <c r="AP2060" i="2"/>
  <c r="AM2060" i="2"/>
  <c r="AJ2060" i="2"/>
  <c r="AE2060" i="2"/>
  <c r="AB2060" i="2"/>
  <c r="W2060" i="2"/>
  <c r="T2060" i="2"/>
  <c r="AL2059" i="2"/>
  <c r="AK2059" i="2"/>
  <c r="AI2059" i="2"/>
  <c r="AH2059" i="2"/>
  <c r="AD2059" i="2"/>
  <c r="AC2059" i="2"/>
  <c r="AA2059" i="2"/>
  <c r="Z2059" i="2"/>
  <c r="V2059" i="2"/>
  <c r="U2059" i="2"/>
  <c r="S2059" i="2"/>
  <c r="R2059" i="2"/>
  <c r="AT2058" i="2"/>
  <c r="AT2057" i="2" s="1"/>
  <c r="AS2058" i="2"/>
  <c r="AQ2058" i="2"/>
  <c r="AQ2057" i="2" s="1"/>
  <c r="AP2058" i="2"/>
  <c r="AM2058" i="2"/>
  <c r="AJ2058" i="2"/>
  <c r="AE2058" i="2"/>
  <c r="AB2058" i="2"/>
  <c r="W2058" i="2"/>
  <c r="T2058" i="2"/>
  <c r="AL2057" i="2"/>
  <c r="AK2057" i="2"/>
  <c r="AI2057" i="2"/>
  <c r="AH2057" i="2"/>
  <c r="AD2057" i="2"/>
  <c r="AC2057" i="2"/>
  <c r="AA2057" i="2"/>
  <c r="Z2057" i="2"/>
  <c r="V2057" i="2"/>
  <c r="U2057" i="2"/>
  <c r="S2057" i="2"/>
  <c r="R2057" i="2"/>
  <c r="AT2056" i="2"/>
  <c r="AS2056" i="2"/>
  <c r="AS2055" i="2" s="1"/>
  <c r="AQ2056" i="2"/>
  <c r="AQ2055" i="2" s="1"/>
  <c r="AP2056" i="2"/>
  <c r="AM2056" i="2"/>
  <c r="AJ2056" i="2"/>
  <c r="AE2056" i="2"/>
  <c r="AB2056" i="2"/>
  <c r="W2056" i="2"/>
  <c r="T2056" i="2"/>
  <c r="AL2055" i="2"/>
  <c r="AK2055" i="2"/>
  <c r="AI2055" i="2"/>
  <c r="AH2055" i="2"/>
  <c r="AD2055" i="2"/>
  <c r="AC2055" i="2"/>
  <c r="AA2055" i="2"/>
  <c r="Z2055" i="2"/>
  <c r="V2055" i="2"/>
  <c r="U2055" i="2"/>
  <c r="S2055" i="2"/>
  <c r="R2055" i="2"/>
  <c r="AT2054" i="2"/>
  <c r="AS2054" i="2"/>
  <c r="AS2053" i="2" s="1"/>
  <c r="AQ2054" i="2"/>
  <c r="AQ2053" i="2" s="1"/>
  <c r="AP2054" i="2"/>
  <c r="AP2053" i="2" s="1"/>
  <c r="AM2054" i="2"/>
  <c r="AJ2054" i="2"/>
  <c r="AE2054" i="2"/>
  <c r="AB2054" i="2"/>
  <c r="W2054" i="2"/>
  <c r="T2054" i="2"/>
  <c r="AL2053" i="2"/>
  <c r="AK2053" i="2"/>
  <c r="AI2053" i="2"/>
  <c r="AH2053" i="2"/>
  <c r="AD2053" i="2"/>
  <c r="AC2053" i="2"/>
  <c r="AA2053" i="2"/>
  <c r="Z2053" i="2"/>
  <c r="V2053" i="2"/>
  <c r="U2053" i="2"/>
  <c r="S2053" i="2"/>
  <c r="R2053" i="2"/>
  <c r="AT2052" i="2"/>
  <c r="AT2051" i="2" s="1"/>
  <c r="AS2052" i="2"/>
  <c r="AQ2052" i="2"/>
  <c r="AP2052" i="2"/>
  <c r="AM2052" i="2"/>
  <c r="AJ2052" i="2"/>
  <c r="AE2052" i="2"/>
  <c r="AB2052" i="2"/>
  <c r="W2052" i="2"/>
  <c r="T2052" i="2"/>
  <c r="AQ2051" i="2"/>
  <c r="AL2051" i="2"/>
  <c r="AK2051" i="2"/>
  <c r="AI2051" i="2"/>
  <c r="AH2051" i="2"/>
  <c r="AD2051" i="2"/>
  <c r="AC2051" i="2"/>
  <c r="AA2051" i="2"/>
  <c r="Z2051" i="2"/>
  <c r="V2051" i="2"/>
  <c r="U2051" i="2"/>
  <c r="S2051" i="2"/>
  <c r="R2051" i="2"/>
  <c r="AT2050" i="2"/>
  <c r="AT2049" i="2" s="1"/>
  <c r="AS2050" i="2"/>
  <c r="AQ2050" i="2"/>
  <c r="AQ2049" i="2" s="1"/>
  <c r="AP2050" i="2"/>
  <c r="AM2050" i="2"/>
  <c r="AJ2050" i="2"/>
  <c r="AE2050" i="2"/>
  <c r="AB2050" i="2"/>
  <c r="W2050" i="2"/>
  <c r="T2050" i="2"/>
  <c r="AL2049" i="2"/>
  <c r="AK2049" i="2"/>
  <c r="AI2049" i="2"/>
  <c r="AH2049" i="2"/>
  <c r="AD2049" i="2"/>
  <c r="AC2049" i="2"/>
  <c r="AA2049" i="2"/>
  <c r="Z2049" i="2"/>
  <c r="V2049" i="2"/>
  <c r="U2049" i="2"/>
  <c r="S2049" i="2"/>
  <c r="R2049" i="2"/>
  <c r="BA2047" i="2"/>
  <c r="BC2047" i="2" s="1"/>
  <c r="AT2047" i="2"/>
  <c r="AT2046" i="2" s="1"/>
  <c r="AS2047" i="2"/>
  <c r="AS2046" i="2" s="1"/>
  <c r="AP2047" i="2"/>
  <c r="AM2047" i="2"/>
  <c r="AI2047" i="2"/>
  <c r="AE2047" i="2"/>
  <c r="AA2047" i="2"/>
  <c r="AB2047" i="2" s="1"/>
  <c r="W2047" i="2"/>
  <c r="S2047" i="2"/>
  <c r="T2047" i="2" s="1"/>
  <c r="L2047" i="2"/>
  <c r="P2047" i="2" s="1"/>
  <c r="AL2046" i="2"/>
  <c r="AK2046" i="2"/>
  <c r="AH2046" i="2"/>
  <c r="AD2046" i="2"/>
  <c r="AC2046" i="2"/>
  <c r="Z2046" i="2"/>
  <c r="V2046" i="2"/>
  <c r="U2046" i="2"/>
  <c r="R2046" i="2"/>
  <c r="L2046" i="2"/>
  <c r="P2046" i="2" s="1"/>
  <c r="AT2045" i="2"/>
  <c r="AS2045" i="2"/>
  <c r="AS2044" i="2" s="1"/>
  <c r="AQ2045" i="2"/>
  <c r="AQ2044" i="2" s="1"/>
  <c r="AP2045" i="2"/>
  <c r="AM2045" i="2"/>
  <c r="AJ2045" i="2"/>
  <c r="AE2045" i="2"/>
  <c r="AB2045" i="2"/>
  <c r="W2045" i="2"/>
  <c r="T2045" i="2"/>
  <c r="AL2044" i="2"/>
  <c r="AK2044" i="2"/>
  <c r="AI2044" i="2"/>
  <c r="AH2044" i="2"/>
  <c r="AD2044" i="2"/>
  <c r="AC2044" i="2"/>
  <c r="AA2044" i="2"/>
  <c r="Z2044" i="2"/>
  <c r="V2044" i="2"/>
  <c r="U2044" i="2"/>
  <c r="S2044" i="2"/>
  <c r="R2044" i="2"/>
  <c r="L2043" i="2"/>
  <c r="P2043" i="2" s="1"/>
  <c r="AT2042" i="2"/>
  <c r="AS2042" i="2"/>
  <c r="AS2041" i="2" s="1"/>
  <c r="AQ2042" i="2"/>
  <c r="AQ2041" i="2" s="1"/>
  <c r="AM2042" i="2"/>
  <c r="AJ2042" i="2"/>
  <c r="AE2042" i="2"/>
  <c r="AB2042" i="2"/>
  <c r="W2042" i="2"/>
  <c r="R2042" i="2"/>
  <c r="J2042" i="2"/>
  <c r="AL2041" i="2"/>
  <c r="AK2041" i="2"/>
  <c r="AI2041" i="2"/>
  <c r="AH2041" i="2"/>
  <c r="AD2041" i="2"/>
  <c r="AC2041" i="2"/>
  <c r="AA2041" i="2"/>
  <c r="Z2041" i="2"/>
  <c r="V2041" i="2"/>
  <c r="U2041" i="2"/>
  <c r="S2041" i="2"/>
  <c r="AT2040" i="2"/>
  <c r="AS2040" i="2"/>
  <c r="AS2039" i="2" s="1"/>
  <c r="AQ2040" i="2"/>
  <c r="AQ2039" i="2" s="1"/>
  <c r="AP2040" i="2"/>
  <c r="AP2039" i="2" s="1"/>
  <c r="AM2040" i="2"/>
  <c r="AJ2040" i="2"/>
  <c r="AE2040" i="2"/>
  <c r="AB2040" i="2"/>
  <c r="W2040" i="2"/>
  <c r="T2040" i="2"/>
  <c r="AL2039" i="2"/>
  <c r="AK2039" i="2"/>
  <c r="AI2039" i="2"/>
  <c r="AH2039" i="2"/>
  <c r="AD2039" i="2"/>
  <c r="AC2039" i="2"/>
  <c r="AA2039" i="2"/>
  <c r="Z2039" i="2"/>
  <c r="V2039" i="2"/>
  <c r="U2039" i="2"/>
  <c r="S2039" i="2"/>
  <c r="R2039" i="2"/>
  <c r="AT2038" i="2"/>
  <c r="AT2037" i="2" s="1"/>
  <c r="AS2038" i="2"/>
  <c r="AS2037" i="2" s="1"/>
  <c r="AQ2038" i="2"/>
  <c r="AQ2037" i="2" s="1"/>
  <c r="AP2038" i="2"/>
  <c r="AM2038" i="2"/>
  <c r="AJ2038" i="2"/>
  <c r="AE2038" i="2"/>
  <c r="AB2038" i="2"/>
  <c r="W2038" i="2"/>
  <c r="T2038" i="2"/>
  <c r="AL2037" i="2"/>
  <c r="AK2037" i="2"/>
  <c r="AI2037" i="2"/>
  <c r="AH2037" i="2"/>
  <c r="AD2037" i="2"/>
  <c r="AC2037" i="2"/>
  <c r="AA2037" i="2"/>
  <c r="Z2037" i="2"/>
  <c r="V2037" i="2"/>
  <c r="U2037" i="2"/>
  <c r="S2037" i="2"/>
  <c r="R2037" i="2"/>
  <c r="AT2036" i="2"/>
  <c r="AT2035" i="2" s="1"/>
  <c r="AS2036" i="2"/>
  <c r="AP2036" i="2"/>
  <c r="AP2035" i="2" s="1"/>
  <c r="AM2036" i="2"/>
  <c r="AJ2036" i="2"/>
  <c r="AE2036" i="2"/>
  <c r="AA2036" i="2"/>
  <c r="W2036" i="2"/>
  <c r="S2036" i="2"/>
  <c r="AL2035" i="2"/>
  <c r="AK2035" i="2"/>
  <c r="AI2035" i="2"/>
  <c r="AH2035" i="2"/>
  <c r="AD2035" i="2"/>
  <c r="AC2035" i="2"/>
  <c r="Z2035" i="2"/>
  <c r="V2035" i="2"/>
  <c r="U2035" i="2"/>
  <c r="R2035" i="2"/>
  <c r="BC2033" i="2"/>
  <c r="AT2033" i="2"/>
  <c r="AQ2033" i="2"/>
  <c r="AP2033" i="2"/>
  <c r="AM2033" i="2"/>
  <c r="AJ2033" i="2"/>
  <c r="AE2033" i="2"/>
  <c r="AB2033" i="2"/>
  <c r="U2033" i="2"/>
  <c r="T2033" i="2"/>
  <c r="O2033" i="2"/>
  <c r="P2033" i="2" s="1"/>
  <c r="AT2032" i="2"/>
  <c r="AS2032" i="2"/>
  <c r="AQ2032" i="2"/>
  <c r="AP2032" i="2"/>
  <c r="AM2032" i="2"/>
  <c r="AJ2032" i="2"/>
  <c r="AE2032" i="2"/>
  <c r="AB2032" i="2"/>
  <c r="W2032" i="2"/>
  <c r="T2032" i="2"/>
  <c r="AT2031" i="2"/>
  <c r="AS2031" i="2"/>
  <c r="AQ2031" i="2"/>
  <c r="AP2031" i="2"/>
  <c r="AM2031" i="2"/>
  <c r="AJ2031" i="2"/>
  <c r="AE2031" i="2"/>
  <c r="AB2031" i="2"/>
  <c r="W2031" i="2"/>
  <c r="T2031" i="2"/>
  <c r="AL2030" i="2"/>
  <c r="AK2030" i="2"/>
  <c r="AI2030" i="2"/>
  <c r="AI2029" i="2" s="1"/>
  <c r="AH2030" i="2"/>
  <c r="AD2030" i="2"/>
  <c r="AD2029" i="2" s="1"/>
  <c r="AC2030" i="2"/>
  <c r="AA2030" i="2"/>
  <c r="AA2029" i="2" s="1"/>
  <c r="Z2030" i="2"/>
  <c r="V2030" i="2"/>
  <c r="V2029" i="2" s="1"/>
  <c r="S2030" i="2"/>
  <c r="S2029" i="2" s="1"/>
  <c r="R2030" i="2"/>
  <c r="R2029" i="2" s="1"/>
  <c r="M2030" i="2"/>
  <c r="AL2029" i="2"/>
  <c r="AT2028" i="2"/>
  <c r="AT2027" i="2" s="1"/>
  <c r="AS2028" i="2"/>
  <c r="AS2027" i="2" s="1"/>
  <c r="AQ2028" i="2"/>
  <c r="AQ2027" i="2" s="1"/>
  <c r="AP2028" i="2"/>
  <c r="AM2028" i="2"/>
  <c r="AJ2028" i="2"/>
  <c r="AE2028" i="2"/>
  <c r="AB2028" i="2"/>
  <c r="W2028" i="2"/>
  <c r="T2028" i="2"/>
  <c r="AL2027" i="2"/>
  <c r="AK2027" i="2"/>
  <c r="AI2027" i="2"/>
  <c r="AH2027" i="2"/>
  <c r="AD2027" i="2"/>
  <c r="AC2027" i="2"/>
  <c r="AA2027" i="2"/>
  <c r="Z2027" i="2"/>
  <c r="V2027" i="2"/>
  <c r="U2027" i="2"/>
  <c r="S2027" i="2"/>
  <c r="R2027" i="2"/>
  <c r="AT2026" i="2"/>
  <c r="AS2026" i="2"/>
  <c r="AS2025" i="2" s="1"/>
  <c r="AQ2026" i="2"/>
  <c r="AP2026" i="2"/>
  <c r="AP2025" i="2" s="1"/>
  <c r="AM2026" i="2"/>
  <c r="AJ2026" i="2"/>
  <c r="AE2026" i="2"/>
  <c r="AB2026" i="2"/>
  <c r="W2026" i="2"/>
  <c r="T2026" i="2"/>
  <c r="AL2025" i="2"/>
  <c r="AK2025" i="2"/>
  <c r="AI2025" i="2"/>
  <c r="AH2025" i="2"/>
  <c r="AD2025" i="2"/>
  <c r="AC2025" i="2"/>
  <c r="AA2025" i="2"/>
  <c r="Z2025" i="2"/>
  <c r="V2025" i="2"/>
  <c r="U2025" i="2"/>
  <c r="S2025" i="2"/>
  <c r="R2025" i="2"/>
  <c r="AT2024" i="2"/>
  <c r="AT2023" i="2" s="1"/>
  <c r="AS2024" i="2"/>
  <c r="AS2023" i="2" s="1"/>
  <c r="AQ2024" i="2"/>
  <c r="AP2024" i="2"/>
  <c r="AP2023" i="2" s="1"/>
  <c r="AM2024" i="2"/>
  <c r="AJ2024" i="2"/>
  <c r="AE2024" i="2"/>
  <c r="AB2024" i="2"/>
  <c r="W2024" i="2"/>
  <c r="T2024" i="2"/>
  <c r="AL2023" i="2"/>
  <c r="AK2023" i="2"/>
  <c r="AI2023" i="2"/>
  <c r="AH2023" i="2"/>
  <c r="AD2023" i="2"/>
  <c r="AC2023" i="2"/>
  <c r="AA2023" i="2"/>
  <c r="Z2023" i="2"/>
  <c r="V2023" i="2"/>
  <c r="U2023" i="2"/>
  <c r="S2023" i="2"/>
  <c r="R2023" i="2"/>
  <c r="AT2022" i="2"/>
  <c r="AT2021" i="2" s="1"/>
  <c r="AS2022" i="2"/>
  <c r="AQ2022" i="2"/>
  <c r="AQ2021" i="2" s="1"/>
  <c r="AP2022" i="2"/>
  <c r="AM2022" i="2"/>
  <c r="AJ2022" i="2"/>
  <c r="AE2022" i="2"/>
  <c r="AB2022" i="2"/>
  <c r="W2022" i="2"/>
  <c r="T2022" i="2"/>
  <c r="AL2021" i="2"/>
  <c r="AK2021" i="2"/>
  <c r="AI2021" i="2"/>
  <c r="AH2021" i="2"/>
  <c r="AD2021" i="2"/>
  <c r="AC2021" i="2"/>
  <c r="AA2021" i="2"/>
  <c r="Z2021" i="2"/>
  <c r="V2021" i="2"/>
  <c r="U2021" i="2"/>
  <c r="S2021" i="2"/>
  <c r="R2021" i="2"/>
  <c r="AT2020" i="2"/>
  <c r="AT2019" i="2" s="1"/>
  <c r="AS2020" i="2"/>
  <c r="AQ2020" i="2"/>
  <c r="AQ2019" i="2" s="1"/>
  <c r="AP2020" i="2"/>
  <c r="AP2019" i="2" s="1"/>
  <c r="AM2020" i="2"/>
  <c r="AJ2020" i="2"/>
  <c r="AE2020" i="2"/>
  <c r="AB2020" i="2"/>
  <c r="W2020" i="2"/>
  <c r="T2020" i="2"/>
  <c r="AL2019" i="2"/>
  <c r="AK2019" i="2"/>
  <c r="AI2019" i="2"/>
  <c r="AH2019" i="2"/>
  <c r="AD2019" i="2"/>
  <c r="AC2019" i="2"/>
  <c r="AA2019" i="2"/>
  <c r="Z2019" i="2"/>
  <c r="V2019" i="2"/>
  <c r="U2019" i="2"/>
  <c r="S2019" i="2"/>
  <c r="R2019" i="2"/>
  <c r="AT2017" i="2"/>
  <c r="AT2016" i="2" s="1"/>
  <c r="AS2017" i="2"/>
  <c r="AQ2017" i="2"/>
  <c r="AP2017" i="2"/>
  <c r="AP2016" i="2" s="1"/>
  <c r="AM2017" i="2"/>
  <c r="AJ2017" i="2"/>
  <c r="AE2017" i="2"/>
  <c r="AB2017" i="2"/>
  <c r="W2017" i="2"/>
  <c r="T2017" i="2"/>
  <c r="AL2016" i="2"/>
  <c r="AK2016" i="2"/>
  <c r="AI2016" i="2"/>
  <c r="AH2016" i="2"/>
  <c r="AD2016" i="2"/>
  <c r="AC2016" i="2"/>
  <c r="AA2016" i="2"/>
  <c r="Z2016" i="2"/>
  <c r="V2016" i="2"/>
  <c r="U2016" i="2"/>
  <c r="S2016" i="2"/>
  <c r="R2016" i="2"/>
  <c r="AT2015" i="2"/>
  <c r="AT2014" i="2" s="1"/>
  <c r="AS2015" i="2"/>
  <c r="AQ2015" i="2"/>
  <c r="AQ2014" i="2" s="1"/>
  <c r="AP2015" i="2"/>
  <c r="AM2015" i="2"/>
  <c r="AJ2015" i="2"/>
  <c r="AE2015" i="2"/>
  <c r="AB2015" i="2"/>
  <c r="W2015" i="2"/>
  <c r="T2015" i="2"/>
  <c r="AS2014" i="2"/>
  <c r="AL2014" i="2"/>
  <c r="AK2014" i="2"/>
  <c r="AI2014" i="2"/>
  <c r="AH2014" i="2"/>
  <c r="AD2014" i="2"/>
  <c r="AC2014" i="2"/>
  <c r="AA2014" i="2"/>
  <c r="Z2014" i="2"/>
  <c r="V2014" i="2"/>
  <c r="U2014" i="2"/>
  <c r="S2014" i="2"/>
  <c r="R2014" i="2"/>
  <c r="BC2012" i="2"/>
  <c r="AT2012" i="2"/>
  <c r="AT2011" i="2" s="1"/>
  <c r="AS2012" i="2"/>
  <c r="AS2011" i="2" s="1"/>
  <c r="AQ2012" i="2"/>
  <c r="AQ2011" i="2" s="1"/>
  <c r="AP2012" i="2"/>
  <c r="AP2011" i="2" s="1"/>
  <c r="AM2012" i="2"/>
  <c r="AJ2012" i="2"/>
  <c r="AE2012" i="2"/>
  <c r="AB2012" i="2"/>
  <c r="W2012" i="2"/>
  <c r="T2012" i="2"/>
  <c r="AL2011" i="2"/>
  <c r="AK2011" i="2"/>
  <c r="AI2011" i="2"/>
  <c r="AH2011" i="2"/>
  <c r="AD2011" i="2"/>
  <c r="AC2011" i="2"/>
  <c r="AA2011" i="2"/>
  <c r="Z2011" i="2"/>
  <c r="V2011" i="2"/>
  <c r="U2011" i="2"/>
  <c r="S2011" i="2"/>
  <c r="R2011" i="2"/>
  <c r="AT2010" i="2"/>
  <c r="AS2010" i="2"/>
  <c r="AQ2010" i="2"/>
  <c r="AP2010" i="2"/>
  <c r="AM2010" i="2"/>
  <c r="AJ2010" i="2"/>
  <c r="AE2010" i="2"/>
  <c r="AB2010" i="2"/>
  <c r="W2010" i="2"/>
  <c r="T2010" i="2"/>
  <c r="BA2009" i="2"/>
  <c r="BC2009" i="2" s="1"/>
  <c r="AT2009" i="2"/>
  <c r="AS2009" i="2"/>
  <c r="AQ2009" i="2"/>
  <c r="AP2009" i="2"/>
  <c r="AM2009" i="2"/>
  <c r="AJ2009" i="2"/>
  <c r="AE2009" i="2"/>
  <c r="AB2009" i="2"/>
  <c r="W2009" i="2"/>
  <c r="T2009" i="2"/>
  <c r="O2009" i="2"/>
  <c r="P2009" i="2" s="1"/>
  <c r="AL2008" i="2"/>
  <c r="AK2008" i="2"/>
  <c r="AI2008" i="2"/>
  <c r="AH2008" i="2"/>
  <c r="AD2008" i="2"/>
  <c r="AC2008" i="2"/>
  <c r="AA2008" i="2"/>
  <c r="Z2008" i="2"/>
  <c r="V2008" i="2"/>
  <c r="U2008" i="2"/>
  <c r="S2008" i="2"/>
  <c r="R2008" i="2"/>
  <c r="M2008" i="2"/>
  <c r="AT2006" i="2"/>
  <c r="AT2005" i="2" s="1"/>
  <c r="AS2006" i="2"/>
  <c r="AS2005" i="2" s="1"/>
  <c r="AQ2006" i="2"/>
  <c r="AQ2005" i="2" s="1"/>
  <c r="AP2006" i="2"/>
  <c r="AM2006" i="2"/>
  <c r="AJ2006" i="2"/>
  <c r="AE2006" i="2"/>
  <c r="AB2006" i="2"/>
  <c r="W2006" i="2"/>
  <c r="T2006" i="2"/>
  <c r="AL2005" i="2"/>
  <c r="AK2005" i="2"/>
  <c r="AI2005" i="2"/>
  <c r="AH2005" i="2"/>
  <c r="AD2005" i="2"/>
  <c r="AC2005" i="2"/>
  <c r="AA2005" i="2"/>
  <c r="Z2005" i="2"/>
  <c r="V2005" i="2"/>
  <c r="U2005" i="2"/>
  <c r="S2005" i="2"/>
  <c r="R2005" i="2"/>
  <c r="AT2004" i="2"/>
  <c r="AT2003" i="2" s="1"/>
  <c r="AS2004" i="2"/>
  <c r="AQ2004" i="2"/>
  <c r="AQ2003" i="2" s="1"/>
  <c r="AP2004" i="2"/>
  <c r="AP2003" i="2" s="1"/>
  <c r="AM2004" i="2"/>
  <c r="AJ2004" i="2"/>
  <c r="AE2004" i="2"/>
  <c r="AB2004" i="2"/>
  <c r="W2004" i="2"/>
  <c r="T2004" i="2"/>
  <c r="AL2003" i="2"/>
  <c r="AK2003" i="2"/>
  <c r="AI2003" i="2"/>
  <c r="AH2003" i="2"/>
  <c r="AD2003" i="2"/>
  <c r="AC2003" i="2"/>
  <c r="AA2003" i="2"/>
  <c r="Z2003" i="2"/>
  <c r="V2003" i="2"/>
  <c r="U2003" i="2"/>
  <c r="S2003" i="2"/>
  <c r="R2003" i="2"/>
  <c r="AT2002" i="2"/>
  <c r="AS2002" i="2"/>
  <c r="AS2001" i="2" s="1"/>
  <c r="AQ2002" i="2"/>
  <c r="AQ2001" i="2" s="1"/>
  <c r="AP2002" i="2"/>
  <c r="AM2002" i="2"/>
  <c r="AJ2002" i="2"/>
  <c r="AE2002" i="2"/>
  <c r="AB2002" i="2"/>
  <c r="W2002" i="2"/>
  <c r="T2002" i="2"/>
  <c r="AL2001" i="2"/>
  <c r="AK2001" i="2"/>
  <c r="AI2001" i="2"/>
  <c r="AH2001" i="2"/>
  <c r="AD2001" i="2"/>
  <c r="AC2001" i="2"/>
  <c r="AA2001" i="2"/>
  <c r="Z2001" i="2"/>
  <c r="V2001" i="2"/>
  <c r="U2001" i="2"/>
  <c r="S2001" i="2"/>
  <c r="R2001" i="2"/>
  <c r="AT2000" i="2"/>
  <c r="AT1999" i="2" s="1"/>
  <c r="AS2000" i="2"/>
  <c r="AQ2000" i="2"/>
  <c r="AP2000" i="2"/>
  <c r="AP1999" i="2" s="1"/>
  <c r="AM2000" i="2"/>
  <c r="AJ2000" i="2"/>
  <c r="AE2000" i="2"/>
  <c r="AB2000" i="2"/>
  <c r="W2000" i="2"/>
  <c r="T2000" i="2"/>
  <c r="AL1999" i="2"/>
  <c r="AK1999" i="2"/>
  <c r="AI1999" i="2"/>
  <c r="AH1999" i="2"/>
  <c r="AD1999" i="2"/>
  <c r="AC1999" i="2"/>
  <c r="AA1999" i="2"/>
  <c r="Z1999" i="2"/>
  <c r="V1999" i="2"/>
  <c r="U1999" i="2"/>
  <c r="S1999" i="2"/>
  <c r="R1999" i="2"/>
  <c r="AT1998" i="2"/>
  <c r="AT1997" i="2" s="1"/>
  <c r="AS1998" i="2"/>
  <c r="AQ1998" i="2"/>
  <c r="AP1998" i="2"/>
  <c r="AM1998" i="2"/>
  <c r="AJ1998" i="2"/>
  <c r="AE1998" i="2"/>
  <c r="AB1998" i="2"/>
  <c r="W1998" i="2"/>
  <c r="T1998" i="2"/>
  <c r="AQ1997" i="2"/>
  <c r="AL1997" i="2"/>
  <c r="AK1997" i="2"/>
  <c r="AI1997" i="2"/>
  <c r="AH1997" i="2"/>
  <c r="AD1997" i="2"/>
  <c r="AC1997" i="2"/>
  <c r="AA1997" i="2"/>
  <c r="Z1997" i="2"/>
  <c r="V1997" i="2"/>
  <c r="U1997" i="2"/>
  <c r="S1997" i="2"/>
  <c r="R1997" i="2"/>
  <c r="AT1996" i="2"/>
  <c r="AT1995" i="2" s="1"/>
  <c r="AS1996" i="2"/>
  <c r="AQ1996" i="2"/>
  <c r="AQ1995" i="2" s="1"/>
  <c r="AP1996" i="2"/>
  <c r="AM1996" i="2"/>
  <c r="AJ1996" i="2"/>
  <c r="AE1996" i="2"/>
  <c r="AB1996" i="2"/>
  <c r="W1996" i="2"/>
  <c r="T1996" i="2"/>
  <c r="AL1995" i="2"/>
  <c r="AK1995" i="2"/>
  <c r="AI1995" i="2"/>
  <c r="AH1995" i="2"/>
  <c r="AD1995" i="2"/>
  <c r="AC1995" i="2"/>
  <c r="AA1995" i="2"/>
  <c r="Z1995" i="2"/>
  <c r="V1995" i="2"/>
  <c r="U1995" i="2"/>
  <c r="S1995" i="2"/>
  <c r="R1995" i="2"/>
  <c r="K1993" i="2"/>
  <c r="L1993" i="2" s="1"/>
  <c r="AT1992" i="2"/>
  <c r="AT1991" i="2" s="1"/>
  <c r="AS1992" i="2"/>
  <c r="AS1991" i="2" s="1"/>
  <c r="AQ1992" i="2"/>
  <c r="AQ1991" i="2" s="1"/>
  <c r="AP1992" i="2"/>
  <c r="AP1991" i="2" s="1"/>
  <c r="AM1992" i="2"/>
  <c r="AJ1992" i="2"/>
  <c r="AE1992" i="2"/>
  <c r="AB1992" i="2"/>
  <c r="W1992" i="2"/>
  <c r="T1992" i="2"/>
  <c r="AL1991" i="2"/>
  <c r="AK1991" i="2"/>
  <c r="AI1991" i="2"/>
  <c r="AH1991" i="2"/>
  <c r="AD1991" i="2"/>
  <c r="AC1991" i="2"/>
  <c r="AA1991" i="2"/>
  <c r="Z1991" i="2"/>
  <c r="V1991" i="2"/>
  <c r="U1991" i="2"/>
  <c r="S1991" i="2"/>
  <c r="R1991" i="2"/>
  <c r="AT1990" i="2"/>
  <c r="AT1989" i="2" s="1"/>
  <c r="AS1990" i="2"/>
  <c r="AS1989" i="2" s="1"/>
  <c r="AQ1990" i="2"/>
  <c r="AQ1989" i="2" s="1"/>
  <c r="AP1990" i="2"/>
  <c r="AM1990" i="2"/>
  <c r="AJ1990" i="2"/>
  <c r="AE1990" i="2"/>
  <c r="AB1990" i="2"/>
  <c r="W1990" i="2"/>
  <c r="T1990" i="2"/>
  <c r="AL1989" i="2"/>
  <c r="AK1989" i="2"/>
  <c r="AI1989" i="2"/>
  <c r="AH1989" i="2"/>
  <c r="AD1989" i="2"/>
  <c r="AC1989" i="2"/>
  <c r="AA1989" i="2"/>
  <c r="Z1989" i="2"/>
  <c r="V1989" i="2"/>
  <c r="U1989" i="2"/>
  <c r="S1989" i="2"/>
  <c r="R1989" i="2"/>
  <c r="AT1987" i="2"/>
  <c r="AT1986" i="2" s="1"/>
  <c r="AS1987" i="2"/>
  <c r="AS1986" i="2" s="1"/>
  <c r="AQ1987" i="2"/>
  <c r="AQ1986" i="2" s="1"/>
  <c r="AP1987" i="2"/>
  <c r="AM1987" i="2"/>
  <c r="AJ1987" i="2"/>
  <c r="AE1987" i="2"/>
  <c r="AB1987" i="2"/>
  <c r="W1987" i="2"/>
  <c r="T1987" i="2"/>
  <c r="AL1986" i="2"/>
  <c r="AK1986" i="2"/>
  <c r="AI1986" i="2"/>
  <c r="AH1986" i="2"/>
  <c r="AD1986" i="2"/>
  <c r="AC1986" i="2"/>
  <c r="AA1986" i="2"/>
  <c r="Z1986" i="2"/>
  <c r="V1986" i="2"/>
  <c r="U1986" i="2"/>
  <c r="S1986" i="2"/>
  <c r="R1986" i="2"/>
  <c r="AT1985" i="2"/>
  <c r="AT1984" i="2" s="1"/>
  <c r="AS1985" i="2"/>
  <c r="AS1984" i="2" s="1"/>
  <c r="AQ1985" i="2"/>
  <c r="AQ1984" i="2" s="1"/>
  <c r="AP1985" i="2"/>
  <c r="AP1984" i="2" s="1"/>
  <c r="AM1985" i="2"/>
  <c r="AJ1985" i="2"/>
  <c r="AE1985" i="2"/>
  <c r="AB1985" i="2"/>
  <c r="W1985" i="2"/>
  <c r="T1985" i="2"/>
  <c r="AL1984" i="2"/>
  <c r="AK1984" i="2"/>
  <c r="AI1984" i="2"/>
  <c r="AH1984" i="2"/>
  <c r="AD1984" i="2"/>
  <c r="AC1984" i="2"/>
  <c r="AA1984" i="2"/>
  <c r="Z1984" i="2"/>
  <c r="V1984" i="2"/>
  <c r="U1984" i="2"/>
  <c r="S1984" i="2"/>
  <c r="R1984" i="2"/>
  <c r="AT1982" i="2"/>
  <c r="AS1982" i="2"/>
  <c r="AQ1982" i="2"/>
  <c r="AP1982" i="2"/>
  <c r="AM1982" i="2"/>
  <c r="AJ1982" i="2"/>
  <c r="AE1982" i="2"/>
  <c r="AB1982" i="2"/>
  <c r="W1982" i="2"/>
  <c r="T1982" i="2"/>
  <c r="AT1981" i="2"/>
  <c r="AS1981" i="2"/>
  <c r="AQ1981" i="2"/>
  <c r="AP1981" i="2"/>
  <c r="AM1981" i="2"/>
  <c r="AJ1981" i="2"/>
  <c r="AE1981" i="2"/>
  <c r="AB1981" i="2"/>
  <c r="W1981" i="2"/>
  <c r="T1981" i="2"/>
  <c r="AL1980" i="2"/>
  <c r="AK1980" i="2"/>
  <c r="AI1980" i="2"/>
  <c r="AH1980" i="2"/>
  <c r="AD1980" i="2"/>
  <c r="AC1980" i="2"/>
  <c r="AA1980" i="2"/>
  <c r="Z1980" i="2"/>
  <c r="V1980" i="2"/>
  <c r="U1980" i="2"/>
  <c r="S1980" i="2"/>
  <c r="R1980" i="2"/>
  <c r="AT1979" i="2"/>
  <c r="AS1979" i="2"/>
  <c r="AQ1979" i="2"/>
  <c r="AP1979" i="2"/>
  <c r="AM1979" i="2"/>
  <c r="AJ1979" i="2"/>
  <c r="AE1979" i="2"/>
  <c r="AB1979" i="2"/>
  <c r="W1979" i="2"/>
  <c r="T1979" i="2"/>
  <c r="AT1978" i="2"/>
  <c r="AS1978" i="2"/>
  <c r="AQ1978" i="2"/>
  <c r="AP1978" i="2"/>
  <c r="AM1978" i="2"/>
  <c r="AJ1978" i="2"/>
  <c r="AE1978" i="2"/>
  <c r="AB1978" i="2"/>
  <c r="W1978" i="2"/>
  <c r="T1978" i="2"/>
  <c r="AL1977" i="2"/>
  <c r="AK1977" i="2"/>
  <c r="AI1977" i="2"/>
  <c r="AH1977" i="2"/>
  <c r="AD1977" i="2"/>
  <c r="AD1976" i="2" s="1"/>
  <c r="AC1977" i="2"/>
  <c r="AA1977" i="2"/>
  <c r="Z1977" i="2"/>
  <c r="V1977" i="2"/>
  <c r="U1977" i="2"/>
  <c r="S1977" i="2"/>
  <c r="R1977" i="2"/>
  <c r="AT1975" i="2"/>
  <c r="AT1974" i="2" s="1"/>
  <c r="AS1975" i="2"/>
  <c r="AS1974" i="2" s="1"/>
  <c r="AQ1975" i="2"/>
  <c r="AQ1974" i="2" s="1"/>
  <c r="AP1975" i="2"/>
  <c r="AP1974" i="2" s="1"/>
  <c r="AM1975" i="2"/>
  <c r="AJ1975" i="2"/>
  <c r="AE1975" i="2"/>
  <c r="AB1975" i="2"/>
  <c r="W1975" i="2"/>
  <c r="T1975" i="2"/>
  <c r="AL1974" i="2"/>
  <c r="AK1974" i="2"/>
  <c r="AI1974" i="2"/>
  <c r="AH1974" i="2"/>
  <c r="AD1974" i="2"/>
  <c r="AC1974" i="2"/>
  <c r="AA1974" i="2"/>
  <c r="Z1974" i="2"/>
  <c r="V1974" i="2"/>
  <c r="U1974" i="2"/>
  <c r="S1974" i="2"/>
  <c r="R1974" i="2"/>
  <c r="AT1973" i="2"/>
  <c r="AT1972" i="2" s="1"/>
  <c r="AS1973" i="2"/>
  <c r="AS1972" i="2" s="1"/>
  <c r="AQ1973" i="2"/>
  <c r="AP1973" i="2"/>
  <c r="AP1972" i="2" s="1"/>
  <c r="AM1973" i="2"/>
  <c r="AJ1973" i="2"/>
  <c r="AE1973" i="2"/>
  <c r="AB1973" i="2"/>
  <c r="W1973" i="2"/>
  <c r="T1973" i="2"/>
  <c r="AL1972" i="2"/>
  <c r="AK1972" i="2"/>
  <c r="AI1972" i="2"/>
  <c r="AH1972" i="2"/>
  <c r="AD1972" i="2"/>
  <c r="AC1972" i="2"/>
  <c r="AA1972" i="2"/>
  <c r="Z1972" i="2"/>
  <c r="V1972" i="2"/>
  <c r="U1972" i="2"/>
  <c r="S1972" i="2"/>
  <c r="R1972" i="2"/>
  <c r="L1969" i="2"/>
  <c r="AT1968" i="2"/>
  <c r="AS1968" i="2"/>
  <c r="AQ1968" i="2"/>
  <c r="AP1968" i="2"/>
  <c r="AM1968" i="2"/>
  <c r="AJ1968" i="2"/>
  <c r="AE1968" i="2"/>
  <c r="AB1968" i="2"/>
  <c r="W1968" i="2"/>
  <c r="T1968" i="2"/>
  <c r="AT1967" i="2"/>
  <c r="AS1967" i="2"/>
  <c r="AQ1967" i="2"/>
  <c r="AP1967" i="2"/>
  <c r="AM1967" i="2"/>
  <c r="AJ1967" i="2"/>
  <c r="AE1967" i="2"/>
  <c r="AB1967" i="2"/>
  <c r="W1967" i="2"/>
  <c r="T1967" i="2"/>
  <c r="AT1966" i="2"/>
  <c r="AS1966" i="2"/>
  <c r="AQ1966" i="2"/>
  <c r="AP1966" i="2"/>
  <c r="AM1966" i="2"/>
  <c r="AJ1966" i="2"/>
  <c r="AE1966" i="2"/>
  <c r="AB1966" i="2"/>
  <c r="W1966" i="2"/>
  <c r="T1966" i="2"/>
  <c r="AT1965" i="2"/>
  <c r="AS1965" i="2"/>
  <c r="AQ1965" i="2"/>
  <c r="AP1965" i="2"/>
  <c r="AM1965" i="2"/>
  <c r="AJ1965" i="2"/>
  <c r="AE1965" i="2"/>
  <c r="AB1965" i="2"/>
  <c r="W1965" i="2"/>
  <c r="T1965" i="2"/>
  <c r="AT1964" i="2"/>
  <c r="AS1964" i="2"/>
  <c r="AQ1964" i="2"/>
  <c r="AP1964" i="2"/>
  <c r="AM1964" i="2"/>
  <c r="AJ1964" i="2"/>
  <c r="AE1964" i="2"/>
  <c r="AB1964" i="2"/>
  <c r="W1964" i="2"/>
  <c r="T1964" i="2"/>
  <c r="AL1963" i="2"/>
  <c r="AK1963" i="2"/>
  <c r="AI1963" i="2"/>
  <c r="AH1963" i="2"/>
  <c r="AD1963" i="2"/>
  <c r="AC1963" i="2"/>
  <c r="AA1963" i="2"/>
  <c r="Z1963" i="2"/>
  <c r="V1963" i="2"/>
  <c r="U1963" i="2"/>
  <c r="S1963" i="2"/>
  <c r="R1963" i="2"/>
  <c r="AT1962" i="2"/>
  <c r="AS1962" i="2"/>
  <c r="AQ1962" i="2"/>
  <c r="AP1962" i="2"/>
  <c r="AM1962" i="2"/>
  <c r="AJ1962" i="2"/>
  <c r="AE1962" i="2"/>
  <c r="AB1962" i="2"/>
  <c r="W1962" i="2"/>
  <c r="T1962" i="2"/>
  <c r="AT1961" i="2"/>
  <c r="AS1961" i="2"/>
  <c r="AQ1961" i="2"/>
  <c r="AP1961" i="2"/>
  <c r="AM1961" i="2"/>
  <c r="AJ1961" i="2"/>
  <c r="AE1961" i="2"/>
  <c r="AB1961" i="2"/>
  <c r="W1961" i="2"/>
  <c r="T1961" i="2"/>
  <c r="AL1960" i="2"/>
  <c r="AK1960" i="2"/>
  <c r="AI1960" i="2"/>
  <c r="AH1960" i="2"/>
  <c r="AD1960" i="2"/>
  <c r="AC1960" i="2"/>
  <c r="AA1960" i="2"/>
  <c r="Z1960" i="2"/>
  <c r="V1960" i="2"/>
  <c r="U1960" i="2"/>
  <c r="S1960" i="2"/>
  <c r="R1960" i="2"/>
  <c r="AT1959" i="2"/>
  <c r="AS1959" i="2"/>
  <c r="AQ1959" i="2"/>
  <c r="AP1959" i="2"/>
  <c r="AM1959" i="2"/>
  <c r="AJ1959" i="2"/>
  <c r="AE1959" i="2"/>
  <c r="AB1959" i="2"/>
  <c r="W1959" i="2"/>
  <c r="T1959" i="2"/>
  <c r="AT1958" i="2"/>
  <c r="AS1958" i="2"/>
  <c r="AQ1958" i="2"/>
  <c r="AP1958" i="2"/>
  <c r="AM1958" i="2"/>
  <c r="AJ1958" i="2"/>
  <c r="AE1958" i="2"/>
  <c r="AB1958" i="2"/>
  <c r="W1958" i="2"/>
  <c r="T1958" i="2"/>
  <c r="AT1957" i="2"/>
  <c r="AS1957" i="2"/>
  <c r="AQ1957" i="2"/>
  <c r="AP1957" i="2"/>
  <c r="AM1957" i="2"/>
  <c r="AJ1957" i="2"/>
  <c r="AE1957" i="2"/>
  <c r="AB1957" i="2"/>
  <c r="W1957" i="2"/>
  <c r="T1957" i="2"/>
  <c r="AT1956" i="2"/>
  <c r="AS1956" i="2"/>
  <c r="AQ1956" i="2"/>
  <c r="AP1956" i="2"/>
  <c r="AM1956" i="2"/>
  <c r="AJ1956" i="2"/>
  <c r="AE1956" i="2"/>
  <c r="AB1956" i="2"/>
  <c r="W1956" i="2"/>
  <c r="T1956" i="2"/>
  <c r="AT1955" i="2"/>
  <c r="AS1955" i="2"/>
  <c r="AQ1955" i="2"/>
  <c r="AP1955" i="2"/>
  <c r="AM1955" i="2"/>
  <c r="AJ1955" i="2"/>
  <c r="AE1955" i="2"/>
  <c r="AB1955" i="2"/>
  <c r="W1955" i="2"/>
  <c r="T1955" i="2"/>
  <c r="AT1954" i="2"/>
  <c r="AS1954" i="2"/>
  <c r="AQ1954" i="2"/>
  <c r="AP1954" i="2"/>
  <c r="AM1954" i="2"/>
  <c r="AJ1954" i="2"/>
  <c r="AE1954" i="2"/>
  <c r="AB1954" i="2"/>
  <c r="W1954" i="2"/>
  <c r="T1954" i="2"/>
  <c r="AT1953" i="2"/>
  <c r="AS1953" i="2"/>
  <c r="AQ1953" i="2"/>
  <c r="AP1953" i="2"/>
  <c r="AM1953" i="2"/>
  <c r="AJ1953" i="2"/>
  <c r="AE1953" i="2"/>
  <c r="AB1953" i="2"/>
  <c r="W1953" i="2"/>
  <c r="T1953" i="2"/>
  <c r="AT1952" i="2"/>
  <c r="AS1952" i="2"/>
  <c r="AQ1952" i="2"/>
  <c r="AP1952" i="2"/>
  <c r="AM1952" i="2"/>
  <c r="AJ1952" i="2"/>
  <c r="AE1952" i="2"/>
  <c r="AB1952" i="2"/>
  <c r="W1952" i="2"/>
  <c r="T1952" i="2"/>
  <c r="AT1951" i="2"/>
  <c r="AS1951" i="2"/>
  <c r="AQ1951" i="2"/>
  <c r="AP1951" i="2"/>
  <c r="AM1951" i="2"/>
  <c r="AJ1951" i="2"/>
  <c r="AE1951" i="2"/>
  <c r="AB1951" i="2"/>
  <c r="W1951" i="2"/>
  <c r="T1951" i="2"/>
  <c r="AT1950" i="2"/>
  <c r="AS1950" i="2"/>
  <c r="AQ1950" i="2"/>
  <c r="AP1950" i="2"/>
  <c r="AM1950" i="2"/>
  <c r="AJ1950" i="2"/>
  <c r="AE1950" i="2"/>
  <c r="AB1950" i="2"/>
  <c r="W1950" i="2"/>
  <c r="T1950" i="2"/>
  <c r="AT1949" i="2"/>
  <c r="AS1949" i="2"/>
  <c r="AQ1949" i="2"/>
  <c r="AP1949" i="2"/>
  <c r="AM1949" i="2"/>
  <c r="AJ1949" i="2"/>
  <c r="AE1949" i="2"/>
  <c r="AB1949" i="2"/>
  <c r="W1949" i="2"/>
  <c r="T1949" i="2"/>
  <c r="AT1948" i="2"/>
  <c r="AS1948" i="2"/>
  <c r="AQ1948" i="2"/>
  <c r="AP1948" i="2"/>
  <c r="AM1948" i="2"/>
  <c r="AJ1948" i="2"/>
  <c r="AE1948" i="2"/>
  <c r="AB1948" i="2"/>
  <c r="W1948" i="2"/>
  <c r="T1948" i="2"/>
  <c r="AT1947" i="2"/>
  <c r="AS1947" i="2"/>
  <c r="AQ1947" i="2"/>
  <c r="AP1947" i="2"/>
  <c r="AM1947" i="2"/>
  <c r="AJ1947" i="2"/>
  <c r="AE1947" i="2"/>
  <c r="AB1947" i="2"/>
  <c r="W1947" i="2"/>
  <c r="T1947" i="2"/>
  <c r="AT1946" i="2"/>
  <c r="AS1946" i="2"/>
  <c r="AQ1946" i="2"/>
  <c r="AP1946" i="2"/>
  <c r="AM1946" i="2"/>
  <c r="AJ1946" i="2"/>
  <c r="AE1946" i="2"/>
  <c r="AB1946" i="2"/>
  <c r="W1946" i="2"/>
  <c r="T1946" i="2"/>
  <c r="AL1945" i="2"/>
  <c r="AK1945" i="2"/>
  <c r="AI1945" i="2"/>
  <c r="AH1945" i="2"/>
  <c r="AD1945" i="2"/>
  <c r="AC1945" i="2"/>
  <c r="AC1944" i="2" s="1"/>
  <c r="AA1945" i="2"/>
  <c r="Z1945" i="2"/>
  <c r="V1945" i="2"/>
  <c r="U1945" i="2"/>
  <c r="S1945" i="2"/>
  <c r="R1945" i="2"/>
  <c r="AT1943" i="2"/>
  <c r="AS1943" i="2"/>
  <c r="AS1942" i="2" s="1"/>
  <c r="AQ1943" i="2"/>
  <c r="AQ1942" i="2" s="1"/>
  <c r="AQ1941" i="2" s="1"/>
  <c r="AP1943" i="2"/>
  <c r="AP1942" i="2" s="1"/>
  <c r="AM1943" i="2"/>
  <c r="AJ1943" i="2"/>
  <c r="AE1943" i="2"/>
  <c r="AB1943" i="2"/>
  <c r="W1943" i="2"/>
  <c r="T1943" i="2"/>
  <c r="AL1942" i="2"/>
  <c r="AK1942" i="2"/>
  <c r="AI1942" i="2"/>
  <c r="AI1941" i="2" s="1"/>
  <c r="AH1942" i="2"/>
  <c r="AH1941" i="2" s="1"/>
  <c r="AD1942" i="2"/>
  <c r="AC1942" i="2"/>
  <c r="AC1941" i="2" s="1"/>
  <c r="AA1942" i="2"/>
  <c r="Z1942" i="2"/>
  <c r="Z1941" i="2" s="1"/>
  <c r="V1942" i="2"/>
  <c r="V1941" i="2" s="1"/>
  <c r="U1942" i="2"/>
  <c r="S1942" i="2"/>
  <c r="S1941" i="2" s="1"/>
  <c r="R1942" i="2"/>
  <c r="AL1941" i="2"/>
  <c r="AT1939" i="2"/>
  <c r="AS1939" i="2"/>
  <c r="AS1938" i="2" s="1"/>
  <c r="AQ1939" i="2"/>
  <c r="AQ1938" i="2" s="1"/>
  <c r="AQ1937" i="2" s="1"/>
  <c r="AP1939" i="2"/>
  <c r="AM1939" i="2"/>
  <c r="AJ1939" i="2"/>
  <c r="AE1939" i="2"/>
  <c r="AB1939" i="2"/>
  <c r="W1939" i="2"/>
  <c r="T1939" i="2"/>
  <c r="AL1938" i="2"/>
  <c r="AK1938" i="2"/>
  <c r="AK1937" i="2" s="1"/>
  <c r="AI1938" i="2"/>
  <c r="AI1937" i="2" s="1"/>
  <c r="AH1938" i="2"/>
  <c r="AH1937" i="2" s="1"/>
  <c r="AD1938" i="2"/>
  <c r="AD1937" i="2" s="1"/>
  <c r="AC1938" i="2"/>
  <c r="AA1938" i="2"/>
  <c r="AA1937" i="2" s="1"/>
  <c r="Z1938" i="2"/>
  <c r="V1938" i="2"/>
  <c r="V1937" i="2" s="1"/>
  <c r="U1938" i="2"/>
  <c r="U1937" i="2" s="1"/>
  <c r="S1938" i="2"/>
  <c r="S1937" i="2" s="1"/>
  <c r="R1938" i="2"/>
  <c r="AT1936" i="2"/>
  <c r="AT1935" i="2" s="1"/>
  <c r="AS1936" i="2"/>
  <c r="AS1935" i="2" s="1"/>
  <c r="AQ1936" i="2"/>
  <c r="AQ1935" i="2" s="1"/>
  <c r="AP1936" i="2"/>
  <c r="AM1936" i="2"/>
  <c r="AJ1936" i="2"/>
  <c r="AE1936" i="2"/>
  <c r="AB1936" i="2"/>
  <c r="W1936" i="2"/>
  <c r="T1936" i="2"/>
  <c r="AL1935" i="2"/>
  <c r="AK1935" i="2"/>
  <c r="AI1935" i="2"/>
  <c r="AH1935" i="2"/>
  <c r="AD1935" i="2"/>
  <c r="AC1935" i="2"/>
  <c r="AA1935" i="2"/>
  <c r="Z1935" i="2"/>
  <c r="V1935" i="2"/>
  <c r="U1935" i="2"/>
  <c r="S1935" i="2"/>
  <c r="R1935" i="2"/>
  <c r="AT1934" i="2"/>
  <c r="AT1933" i="2" s="1"/>
  <c r="AS1934" i="2"/>
  <c r="AS1933" i="2" s="1"/>
  <c r="AQ1934" i="2"/>
  <c r="AQ1933" i="2" s="1"/>
  <c r="AP1934" i="2"/>
  <c r="AP1933" i="2" s="1"/>
  <c r="AM1934" i="2"/>
  <c r="AJ1934" i="2"/>
  <c r="AE1934" i="2"/>
  <c r="AB1934" i="2"/>
  <c r="W1934" i="2"/>
  <c r="T1934" i="2"/>
  <c r="AL1933" i="2"/>
  <c r="AK1933" i="2"/>
  <c r="AI1933" i="2"/>
  <c r="AH1933" i="2"/>
  <c r="AD1933" i="2"/>
  <c r="AC1933" i="2"/>
  <c r="AA1933" i="2"/>
  <c r="Z1933" i="2"/>
  <c r="V1933" i="2"/>
  <c r="U1933" i="2"/>
  <c r="S1933" i="2"/>
  <c r="R1933" i="2"/>
  <c r="AT1932" i="2"/>
  <c r="AT1931" i="2" s="1"/>
  <c r="AS1932" i="2"/>
  <c r="AQ1932" i="2"/>
  <c r="AQ1931" i="2" s="1"/>
  <c r="AP1932" i="2"/>
  <c r="AM1932" i="2"/>
  <c r="AJ1932" i="2"/>
  <c r="AE1932" i="2"/>
  <c r="AB1932" i="2"/>
  <c r="W1932" i="2"/>
  <c r="T1932" i="2"/>
  <c r="AL1931" i="2"/>
  <c r="AK1931" i="2"/>
  <c r="AI1931" i="2"/>
  <c r="AH1931" i="2"/>
  <c r="AD1931" i="2"/>
  <c r="AC1931" i="2"/>
  <c r="AA1931" i="2"/>
  <c r="Z1931" i="2"/>
  <c r="V1931" i="2"/>
  <c r="U1931" i="2"/>
  <c r="S1931" i="2"/>
  <c r="R1931" i="2"/>
  <c r="AT1929" i="2"/>
  <c r="AS1929" i="2"/>
  <c r="AQ1929" i="2"/>
  <c r="AP1929" i="2"/>
  <c r="AM1929" i="2"/>
  <c r="AJ1929" i="2"/>
  <c r="AE1929" i="2"/>
  <c r="AB1929" i="2"/>
  <c r="W1929" i="2"/>
  <c r="T1929" i="2"/>
  <c r="AT1928" i="2"/>
  <c r="AS1928" i="2"/>
  <c r="AQ1928" i="2"/>
  <c r="AP1928" i="2"/>
  <c r="AM1928" i="2"/>
  <c r="AJ1928" i="2"/>
  <c r="AE1928" i="2"/>
  <c r="AB1928" i="2"/>
  <c r="W1928" i="2"/>
  <c r="T1928" i="2"/>
  <c r="AL1927" i="2"/>
  <c r="AK1927" i="2"/>
  <c r="AI1927" i="2"/>
  <c r="AI1926" i="2" s="1"/>
  <c r="AH1927" i="2"/>
  <c r="AD1927" i="2"/>
  <c r="AD1926" i="2" s="1"/>
  <c r="AC1927" i="2"/>
  <c r="AA1927" i="2"/>
  <c r="AA1926" i="2" s="1"/>
  <c r="Z1927" i="2"/>
  <c r="V1927" i="2"/>
  <c r="U1927" i="2"/>
  <c r="U1926" i="2" s="1"/>
  <c r="S1927" i="2"/>
  <c r="S1926" i="2" s="1"/>
  <c r="R1927" i="2"/>
  <c r="AL1926" i="2"/>
  <c r="AC1926" i="2"/>
  <c r="AT1925" i="2"/>
  <c r="AT1924" i="2" s="1"/>
  <c r="AS1925" i="2"/>
  <c r="AS1924" i="2" s="1"/>
  <c r="AQ1925" i="2"/>
  <c r="AQ1924" i="2" s="1"/>
  <c r="AP1925" i="2"/>
  <c r="AM1925" i="2"/>
  <c r="AJ1925" i="2"/>
  <c r="AE1925" i="2"/>
  <c r="AB1925" i="2"/>
  <c r="W1925" i="2"/>
  <c r="T1925" i="2"/>
  <c r="AL1924" i="2"/>
  <c r="AK1924" i="2"/>
  <c r="AI1924" i="2"/>
  <c r="AH1924" i="2"/>
  <c r="AD1924" i="2"/>
  <c r="AC1924" i="2"/>
  <c r="AA1924" i="2"/>
  <c r="Z1924" i="2"/>
  <c r="V1924" i="2"/>
  <c r="U1924" i="2"/>
  <c r="S1924" i="2"/>
  <c r="R1924" i="2"/>
  <c r="AT1923" i="2"/>
  <c r="AT1922" i="2" s="1"/>
  <c r="AS1923" i="2"/>
  <c r="AS1922" i="2" s="1"/>
  <c r="AQ1923" i="2"/>
  <c r="AQ1922" i="2" s="1"/>
  <c r="AP1923" i="2"/>
  <c r="AP1922" i="2" s="1"/>
  <c r="AM1923" i="2"/>
  <c r="AJ1923" i="2"/>
  <c r="AE1923" i="2"/>
  <c r="AB1923" i="2"/>
  <c r="W1923" i="2"/>
  <c r="T1923" i="2"/>
  <c r="AL1922" i="2"/>
  <c r="AK1922" i="2"/>
  <c r="AI1922" i="2"/>
  <c r="AH1922" i="2"/>
  <c r="AD1922" i="2"/>
  <c r="AC1922" i="2"/>
  <c r="AA1922" i="2"/>
  <c r="Z1922" i="2"/>
  <c r="V1922" i="2"/>
  <c r="U1922" i="2"/>
  <c r="S1922" i="2"/>
  <c r="R1922" i="2"/>
  <c r="AT1920" i="2"/>
  <c r="AS1920" i="2"/>
  <c r="AS1919" i="2" s="1"/>
  <c r="AQ1920" i="2"/>
  <c r="AP1920" i="2"/>
  <c r="AM1920" i="2"/>
  <c r="AJ1920" i="2"/>
  <c r="AE1920" i="2"/>
  <c r="AB1920" i="2"/>
  <c r="W1920" i="2"/>
  <c r="T1920" i="2"/>
  <c r="AQ1919" i="2"/>
  <c r="AL1919" i="2"/>
  <c r="AK1919" i="2"/>
  <c r="AI1919" i="2"/>
  <c r="AH1919" i="2"/>
  <c r="AD1919" i="2"/>
  <c r="AC1919" i="2"/>
  <c r="AA1919" i="2"/>
  <c r="Z1919" i="2"/>
  <c r="V1919" i="2"/>
  <c r="U1919" i="2"/>
  <c r="S1919" i="2"/>
  <c r="R1919" i="2"/>
  <c r="AT1918" i="2"/>
  <c r="AT1917" i="2" s="1"/>
  <c r="AS1918" i="2"/>
  <c r="AS1917" i="2" s="1"/>
  <c r="AQ1918" i="2"/>
  <c r="AQ1917" i="2" s="1"/>
  <c r="AP1918" i="2"/>
  <c r="AM1918" i="2"/>
  <c r="AJ1918" i="2"/>
  <c r="AE1918" i="2"/>
  <c r="AB1918" i="2"/>
  <c r="W1918" i="2"/>
  <c r="T1918" i="2"/>
  <c r="AL1917" i="2"/>
  <c r="AK1917" i="2"/>
  <c r="AI1917" i="2"/>
  <c r="AH1917" i="2"/>
  <c r="AD1917" i="2"/>
  <c r="AC1917" i="2"/>
  <c r="AA1917" i="2"/>
  <c r="Z1917" i="2"/>
  <c r="V1917" i="2"/>
  <c r="U1917" i="2"/>
  <c r="S1917" i="2"/>
  <c r="R1917" i="2"/>
  <c r="BA1915" i="2"/>
  <c r="BC1915" i="2" s="1"/>
  <c r="AT1915" i="2"/>
  <c r="AT1914" i="2" s="1"/>
  <c r="AT1913" i="2" s="1"/>
  <c r="AQ1915" i="2"/>
  <c r="AP1915" i="2"/>
  <c r="AP1914" i="2" s="1"/>
  <c r="AM1915" i="2"/>
  <c r="AJ1915" i="2"/>
  <c r="AC1915" i="2"/>
  <c r="AB1915" i="2"/>
  <c r="U1915" i="2"/>
  <c r="W1915" i="2" s="1"/>
  <c r="T1915" i="2"/>
  <c r="AL1914" i="2"/>
  <c r="AL1913" i="2" s="1"/>
  <c r="AK1914" i="2"/>
  <c r="AI1914" i="2"/>
  <c r="AH1914" i="2"/>
  <c r="AD1914" i="2"/>
  <c r="AD1913" i="2" s="1"/>
  <c r="AA1914" i="2"/>
  <c r="AA1913" i="2" s="1"/>
  <c r="Z1914" i="2"/>
  <c r="V1914" i="2"/>
  <c r="S1914" i="2"/>
  <c r="S1913" i="2" s="1"/>
  <c r="R1914" i="2"/>
  <c r="R1913" i="2" s="1"/>
  <c r="AI1913" i="2"/>
  <c r="V1913" i="2"/>
  <c r="AT1912" i="2"/>
  <c r="AT1911" i="2" s="1"/>
  <c r="AS1912" i="2"/>
  <c r="AQ1912" i="2"/>
  <c r="AP1912" i="2"/>
  <c r="AP1911" i="2" s="1"/>
  <c r="AM1912" i="2"/>
  <c r="AJ1912" i="2"/>
  <c r="AE1912" i="2"/>
  <c r="AB1912" i="2"/>
  <c r="W1912" i="2"/>
  <c r="T1912" i="2"/>
  <c r="AL1911" i="2"/>
  <c r="AK1911" i="2"/>
  <c r="AI1911" i="2"/>
  <c r="AH1911" i="2"/>
  <c r="AD1911" i="2"/>
  <c r="AC1911" i="2"/>
  <c r="AA1911" i="2"/>
  <c r="Z1911" i="2"/>
  <c r="V1911" i="2"/>
  <c r="U1911" i="2"/>
  <c r="S1911" i="2"/>
  <c r="R1911" i="2"/>
  <c r="AT1910" i="2"/>
  <c r="AT1909" i="2" s="1"/>
  <c r="AS1910" i="2"/>
  <c r="AQ1910" i="2"/>
  <c r="AP1910" i="2"/>
  <c r="AP1909" i="2" s="1"/>
  <c r="AM1910" i="2"/>
  <c r="AJ1910" i="2"/>
  <c r="AE1910" i="2"/>
  <c r="AB1910" i="2"/>
  <c r="W1910" i="2"/>
  <c r="T1910" i="2"/>
  <c r="AQ1909" i="2"/>
  <c r="AL1909" i="2"/>
  <c r="AK1909" i="2"/>
  <c r="AI1909" i="2"/>
  <c r="AH1909" i="2"/>
  <c r="AD1909" i="2"/>
  <c r="AC1909" i="2"/>
  <c r="AA1909" i="2"/>
  <c r="Z1909" i="2"/>
  <c r="V1909" i="2"/>
  <c r="U1909" i="2"/>
  <c r="U1908" i="2" s="1"/>
  <c r="S1909" i="2"/>
  <c r="R1909" i="2"/>
  <c r="AT1907" i="2"/>
  <c r="AS1907" i="2"/>
  <c r="AS1906" i="2" s="1"/>
  <c r="AQ1907" i="2"/>
  <c r="AQ1906" i="2" s="1"/>
  <c r="AP1907" i="2"/>
  <c r="AM1907" i="2"/>
  <c r="AJ1907" i="2"/>
  <c r="AE1907" i="2"/>
  <c r="AB1907" i="2"/>
  <c r="W1907" i="2"/>
  <c r="T1907" i="2"/>
  <c r="AL1906" i="2"/>
  <c r="AK1906" i="2"/>
  <c r="AI1906" i="2"/>
  <c r="AH1906" i="2"/>
  <c r="AD1906" i="2"/>
  <c r="AC1906" i="2"/>
  <c r="AA1906" i="2"/>
  <c r="Z1906" i="2"/>
  <c r="V1906" i="2"/>
  <c r="U1906" i="2"/>
  <c r="S1906" i="2"/>
  <c r="R1906" i="2"/>
  <c r="BA1905" i="2"/>
  <c r="BC1905" i="2" s="1"/>
  <c r="AT1905" i="2"/>
  <c r="AT1904" i="2" s="1"/>
  <c r="AQ1905" i="2"/>
  <c r="AQ1904" i="2" s="1"/>
  <c r="AP1905" i="2"/>
  <c r="AM1905" i="2"/>
  <c r="AJ1905" i="2"/>
  <c r="AE1905" i="2"/>
  <c r="AB1905" i="2"/>
  <c r="U1905" i="2"/>
  <c r="AS1905" i="2" s="1"/>
  <c r="T1905" i="2"/>
  <c r="AL1904" i="2"/>
  <c r="AK1904" i="2"/>
  <c r="AI1904" i="2"/>
  <c r="AH1904" i="2"/>
  <c r="AD1904" i="2"/>
  <c r="AC1904" i="2"/>
  <c r="AA1904" i="2"/>
  <c r="Z1904" i="2"/>
  <c r="V1904" i="2"/>
  <c r="S1904" i="2"/>
  <c r="R1904" i="2"/>
  <c r="BA1903" i="2"/>
  <c r="BC1903" i="2" s="1"/>
  <c r="AT1903" i="2"/>
  <c r="AT1902" i="2" s="1"/>
  <c r="AQ1903" i="2"/>
  <c r="AP1903" i="2"/>
  <c r="AP1902" i="2" s="1"/>
  <c r="AM1903" i="2"/>
  <c r="AJ1903" i="2"/>
  <c r="AC1903" i="2"/>
  <c r="AB1903" i="2"/>
  <c r="U1903" i="2"/>
  <c r="T1903" i="2"/>
  <c r="AL1902" i="2"/>
  <c r="AK1902" i="2"/>
  <c r="AI1902" i="2"/>
  <c r="AH1902" i="2"/>
  <c r="AD1902" i="2"/>
  <c r="AA1902" i="2"/>
  <c r="Z1902" i="2"/>
  <c r="V1902" i="2"/>
  <c r="S1902" i="2"/>
  <c r="R1902" i="2"/>
  <c r="AT1899" i="2"/>
  <c r="AT1898" i="2" s="1"/>
  <c r="AT1897" i="2" s="1"/>
  <c r="AS1899" i="2"/>
  <c r="AQ1899" i="2"/>
  <c r="AQ1898" i="2" s="1"/>
  <c r="AQ1897" i="2" s="1"/>
  <c r="AP1899" i="2"/>
  <c r="AP1898" i="2" s="1"/>
  <c r="AM1899" i="2"/>
  <c r="AJ1899" i="2"/>
  <c r="AE1899" i="2"/>
  <c r="AB1899" i="2"/>
  <c r="W1899" i="2"/>
  <c r="T1899" i="2"/>
  <c r="AL1898" i="2"/>
  <c r="AK1898" i="2"/>
  <c r="AI1898" i="2"/>
  <c r="AI1897" i="2" s="1"/>
  <c r="AH1898" i="2"/>
  <c r="AD1898" i="2"/>
  <c r="AD1897" i="2" s="1"/>
  <c r="AC1898" i="2"/>
  <c r="AA1898" i="2"/>
  <c r="AA1897" i="2" s="1"/>
  <c r="Z1898" i="2"/>
  <c r="V1898" i="2"/>
  <c r="V1897" i="2" s="1"/>
  <c r="U1898" i="2"/>
  <c r="S1898" i="2"/>
  <c r="S1897" i="2" s="1"/>
  <c r="R1898" i="2"/>
  <c r="AL1897" i="2"/>
  <c r="AT1896" i="2"/>
  <c r="AT1895" i="2" s="1"/>
  <c r="AT1894" i="2" s="1"/>
  <c r="AS1896" i="2"/>
  <c r="AS1895" i="2" s="1"/>
  <c r="AQ1896" i="2"/>
  <c r="AQ1895" i="2" s="1"/>
  <c r="AQ1894" i="2" s="1"/>
  <c r="AP1896" i="2"/>
  <c r="AM1896" i="2"/>
  <c r="AJ1896" i="2"/>
  <c r="AE1896" i="2"/>
  <c r="AB1896" i="2"/>
  <c r="W1896" i="2"/>
  <c r="T1896" i="2"/>
  <c r="AL1895" i="2"/>
  <c r="AK1895" i="2"/>
  <c r="AK1894" i="2" s="1"/>
  <c r="AI1895" i="2"/>
  <c r="AI1894" i="2" s="1"/>
  <c r="AH1895" i="2"/>
  <c r="AD1895" i="2"/>
  <c r="AD1894" i="2" s="1"/>
  <c r="AC1895" i="2"/>
  <c r="AA1895" i="2"/>
  <c r="AA1894" i="2" s="1"/>
  <c r="Z1895" i="2"/>
  <c r="V1895" i="2"/>
  <c r="V1894" i="2" s="1"/>
  <c r="U1895" i="2"/>
  <c r="U1894" i="2" s="1"/>
  <c r="S1895" i="2"/>
  <c r="S1894" i="2" s="1"/>
  <c r="R1895" i="2"/>
  <c r="AT1893" i="2"/>
  <c r="AT1892" i="2" s="1"/>
  <c r="AS1893" i="2"/>
  <c r="AS1892" i="2" s="1"/>
  <c r="AQ1893" i="2"/>
  <c r="AP1893" i="2"/>
  <c r="AM1893" i="2"/>
  <c r="AJ1893" i="2"/>
  <c r="AE1893" i="2"/>
  <c r="AB1893" i="2"/>
  <c r="W1893" i="2"/>
  <c r="T1893" i="2"/>
  <c r="AQ1892" i="2"/>
  <c r="AL1892" i="2"/>
  <c r="AK1892" i="2"/>
  <c r="AI1892" i="2"/>
  <c r="AH1892" i="2"/>
  <c r="AD1892" i="2"/>
  <c r="AC1892" i="2"/>
  <c r="AA1892" i="2"/>
  <c r="Z1892" i="2"/>
  <c r="V1892" i="2"/>
  <c r="U1892" i="2"/>
  <c r="S1892" i="2"/>
  <c r="R1892" i="2"/>
  <c r="BA1891" i="2"/>
  <c r="BC1891" i="2" s="1"/>
  <c r="AT1891" i="2"/>
  <c r="AT1890" i="2" s="1"/>
  <c r="AS1891" i="2"/>
  <c r="AQ1891" i="2"/>
  <c r="AQ1890" i="2" s="1"/>
  <c r="AP1891" i="2"/>
  <c r="AM1891" i="2"/>
  <c r="AJ1891" i="2"/>
  <c r="AE1891" i="2"/>
  <c r="AB1891" i="2"/>
  <c r="W1891" i="2"/>
  <c r="T1891" i="2"/>
  <c r="AL1890" i="2"/>
  <c r="AK1890" i="2"/>
  <c r="AI1890" i="2"/>
  <c r="AH1890" i="2"/>
  <c r="AD1890" i="2"/>
  <c r="AC1890" i="2"/>
  <c r="AA1890" i="2"/>
  <c r="Z1890" i="2"/>
  <c r="V1890" i="2"/>
  <c r="U1890" i="2"/>
  <c r="S1890" i="2"/>
  <c r="R1890" i="2"/>
  <c r="BA1889" i="2"/>
  <c r="BC1889" i="2" s="1"/>
  <c r="AT1889" i="2"/>
  <c r="AT1888" i="2" s="1"/>
  <c r="AS1889" i="2"/>
  <c r="AS1888" i="2" s="1"/>
  <c r="AQ1889" i="2"/>
  <c r="AQ1888" i="2" s="1"/>
  <c r="AP1889" i="2"/>
  <c r="AM1889" i="2"/>
  <c r="AJ1889" i="2"/>
  <c r="AE1889" i="2"/>
  <c r="AB1889" i="2"/>
  <c r="W1889" i="2"/>
  <c r="T1889" i="2"/>
  <c r="AL1888" i="2"/>
  <c r="AK1888" i="2"/>
  <c r="AI1888" i="2"/>
  <c r="AH1888" i="2"/>
  <c r="AD1888" i="2"/>
  <c r="AC1888" i="2"/>
  <c r="AA1888" i="2"/>
  <c r="Z1888" i="2"/>
  <c r="V1888" i="2"/>
  <c r="U1888" i="2"/>
  <c r="S1888" i="2"/>
  <c r="R1888" i="2"/>
  <c r="BA1887" i="2"/>
  <c r="BC1887" i="2" s="1"/>
  <c r="AT1887" i="2"/>
  <c r="AT1886" i="2" s="1"/>
  <c r="AS1887" i="2"/>
  <c r="AS1886" i="2" s="1"/>
  <c r="AQ1887" i="2"/>
  <c r="AQ1886" i="2" s="1"/>
  <c r="AP1887" i="2"/>
  <c r="AP1886" i="2" s="1"/>
  <c r="AM1887" i="2"/>
  <c r="AJ1887" i="2"/>
  <c r="AE1887" i="2"/>
  <c r="AB1887" i="2"/>
  <c r="W1887" i="2"/>
  <c r="T1887" i="2"/>
  <c r="AL1886" i="2"/>
  <c r="AK1886" i="2"/>
  <c r="AI1886" i="2"/>
  <c r="AH1886" i="2"/>
  <c r="AD1886" i="2"/>
  <c r="AC1886" i="2"/>
  <c r="AA1886" i="2"/>
  <c r="Z1886" i="2"/>
  <c r="V1886" i="2"/>
  <c r="U1886" i="2"/>
  <c r="S1886" i="2"/>
  <c r="R1886" i="2"/>
  <c r="AT1884" i="2"/>
  <c r="AT1883" i="2" s="1"/>
  <c r="AS1884" i="2"/>
  <c r="AQ1884" i="2"/>
  <c r="AQ1883" i="2" s="1"/>
  <c r="AP1884" i="2"/>
  <c r="AP1883" i="2" s="1"/>
  <c r="AM1884" i="2"/>
  <c r="AJ1884" i="2"/>
  <c r="AE1884" i="2"/>
  <c r="AB1884" i="2"/>
  <c r="W1884" i="2"/>
  <c r="T1884" i="2"/>
  <c r="AL1883" i="2"/>
  <c r="AK1883" i="2"/>
  <c r="AI1883" i="2"/>
  <c r="AH1883" i="2"/>
  <c r="AD1883" i="2"/>
  <c r="AC1883" i="2"/>
  <c r="AA1883" i="2"/>
  <c r="Z1883" i="2"/>
  <c r="V1883" i="2"/>
  <c r="U1883" i="2"/>
  <c r="S1883" i="2"/>
  <c r="R1883" i="2"/>
  <c r="AT1882" i="2"/>
  <c r="AT1881" i="2" s="1"/>
  <c r="AS1882" i="2"/>
  <c r="AQ1882" i="2"/>
  <c r="AQ1881" i="2" s="1"/>
  <c r="AP1882" i="2"/>
  <c r="AM1882" i="2"/>
  <c r="AJ1882" i="2"/>
  <c r="AE1882" i="2"/>
  <c r="AB1882" i="2"/>
  <c r="W1882" i="2"/>
  <c r="T1882" i="2"/>
  <c r="AL1881" i="2"/>
  <c r="AK1881" i="2"/>
  <c r="AI1881" i="2"/>
  <c r="AH1881" i="2"/>
  <c r="AD1881" i="2"/>
  <c r="AC1881" i="2"/>
  <c r="AA1881" i="2"/>
  <c r="Z1881" i="2"/>
  <c r="V1881" i="2"/>
  <c r="U1881" i="2"/>
  <c r="S1881" i="2"/>
  <c r="R1881" i="2"/>
  <c r="AT1880" i="2"/>
  <c r="AT1879" i="2" s="1"/>
  <c r="AS1880" i="2"/>
  <c r="AS1879" i="2" s="1"/>
  <c r="AQ1880" i="2"/>
  <c r="AP1880" i="2"/>
  <c r="AP1879" i="2" s="1"/>
  <c r="AM1880" i="2"/>
  <c r="AJ1880" i="2"/>
  <c r="AE1880" i="2"/>
  <c r="AB1880" i="2"/>
  <c r="W1880" i="2"/>
  <c r="T1880" i="2"/>
  <c r="AL1879" i="2"/>
  <c r="AK1879" i="2"/>
  <c r="AI1879" i="2"/>
  <c r="AH1879" i="2"/>
  <c r="AD1879" i="2"/>
  <c r="AC1879" i="2"/>
  <c r="AA1879" i="2"/>
  <c r="Z1879" i="2"/>
  <c r="V1879" i="2"/>
  <c r="U1879" i="2"/>
  <c r="S1879" i="2"/>
  <c r="R1879" i="2"/>
  <c r="AT1878" i="2"/>
  <c r="AT1877" i="2" s="1"/>
  <c r="AS1878" i="2"/>
  <c r="AQ1878" i="2"/>
  <c r="AQ1877" i="2" s="1"/>
  <c r="AP1878" i="2"/>
  <c r="AP1877" i="2" s="1"/>
  <c r="AM1878" i="2"/>
  <c r="AJ1878" i="2"/>
  <c r="AE1878" i="2"/>
  <c r="AB1878" i="2"/>
  <c r="W1878" i="2"/>
  <c r="T1878" i="2"/>
  <c r="AL1877" i="2"/>
  <c r="AK1877" i="2"/>
  <c r="AI1877" i="2"/>
  <c r="AH1877" i="2"/>
  <c r="AD1877" i="2"/>
  <c r="AC1877" i="2"/>
  <c r="AA1877" i="2"/>
  <c r="Z1877" i="2"/>
  <c r="V1877" i="2"/>
  <c r="U1877" i="2"/>
  <c r="S1877" i="2"/>
  <c r="R1877" i="2"/>
  <c r="AT1876" i="2"/>
  <c r="AT1875" i="2" s="1"/>
  <c r="AS1876" i="2"/>
  <c r="AQ1876" i="2"/>
  <c r="AQ1875" i="2" s="1"/>
  <c r="AP1876" i="2"/>
  <c r="AP1875" i="2" s="1"/>
  <c r="AM1876" i="2"/>
  <c r="AJ1876" i="2"/>
  <c r="AE1876" i="2"/>
  <c r="AB1876" i="2"/>
  <c r="W1876" i="2"/>
  <c r="T1876" i="2"/>
  <c r="AL1875" i="2"/>
  <c r="AK1875" i="2"/>
  <c r="AI1875" i="2"/>
  <c r="AH1875" i="2"/>
  <c r="AD1875" i="2"/>
  <c r="AC1875" i="2"/>
  <c r="AA1875" i="2"/>
  <c r="Z1875" i="2"/>
  <c r="V1875" i="2"/>
  <c r="U1875" i="2"/>
  <c r="S1875" i="2"/>
  <c r="R1875" i="2"/>
  <c r="AT1873" i="2"/>
  <c r="AT1872" i="2" s="1"/>
  <c r="AS1873" i="2"/>
  <c r="AQ1873" i="2"/>
  <c r="AP1873" i="2"/>
  <c r="AP1872" i="2" s="1"/>
  <c r="AM1873" i="2"/>
  <c r="AJ1873" i="2"/>
  <c r="AE1873" i="2"/>
  <c r="AB1873" i="2"/>
  <c r="W1873" i="2"/>
  <c r="T1873" i="2"/>
  <c r="AL1872" i="2"/>
  <c r="AK1872" i="2"/>
  <c r="AI1872" i="2"/>
  <c r="AH1872" i="2"/>
  <c r="AD1872" i="2"/>
  <c r="AC1872" i="2"/>
  <c r="AA1872" i="2"/>
  <c r="Z1872" i="2"/>
  <c r="V1872" i="2"/>
  <c r="U1872" i="2"/>
  <c r="S1872" i="2"/>
  <c r="R1872" i="2"/>
  <c r="AT1871" i="2"/>
  <c r="AT1870" i="2" s="1"/>
  <c r="AS1871" i="2"/>
  <c r="AQ1871" i="2"/>
  <c r="AQ1870" i="2" s="1"/>
  <c r="AP1871" i="2"/>
  <c r="AP1870" i="2" s="1"/>
  <c r="AM1871" i="2"/>
  <c r="AJ1871" i="2"/>
  <c r="AE1871" i="2"/>
  <c r="AB1871" i="2"/>
  <c r="W1871" i="2"/>
  <c r="T1871" i="2"/>
  <c r="AL1870" i="2"/>
  <c r="AK1870" i="2"/>
  <c r="AI1870" i="2"/>
  <c r="AH1870" i="2"/>
  <c r="AD1870" i="2"/>
  <c r="AC1870" i="2"/>
  <c r="AA1870" i="2"/>
  <c r="Z1870" i="2"/>
  <c r="V1870" i="2"/>
  <c r="U1870" i="2"/>
  <c r="S1870" i="2"/>
  <c r="R1870" i="2"/>
  <c r="AT1869" i="2"/>
  <c r="AT1868" i="2" s="1"/>
  <c r="AS1869" i="2"/>
  <c r="AQ1869" i="2"/>
  <c r="AQ1868" i="2" s="1"/>
  <c r="AP1869" i="2"/>
  <c r="AP1868" i="2" s="1"/>
  <c r="AM1869" i="2"/>
  <c r="AJ1869" i="2"/>
  <c r="AE1869" i="2"/>
  <c r="AB1869" i="2"/>
  <c r="W1869" i="2"/>
  <c r="T1869" i="2"/>
  <c r="AL1868" i="2"/>
  <c r="AK1868" i="2"/>
  <c r="AI1868" i="2"/>
  <c r="AH1868" i="2"/>
  <c r="AD1868" i="2"/>
  <c r="AC1868" i="2"/>
  <c r="AA1868" i="2"/>
  <c r="Z1868" i="2"/>
  <c r="V1868" i="2"/>
  <c r="U1868" i="2"/>
  <c r="S1868" i="2"/>
  <c r="R1868" i="2"/>
  <c r="AT1867" i="2"/>
  <c r="AS1867" i="2"/>
  <c r="AQ1867" i="2"/>
  <c r="AP1867" i="2"/>
  <c r="AM1867" i="2"/>
  <c r="AJ1867" i="2"/>
  <c r="AE1867" i="2"/>
  <c r="AB1867" i="2"/>
  <c r="W1867" i="2"/>
  <c r="T1867" i="2"/>
  <c r="AT1866" i="2"/>
  <c r="AS1866" i="2"/>
  <c r="AQ1866" i="2"/>
  <c r="AP1866" i="2"/>
  <c r="AM1866" i="2"/>
  <c r="AJ1866" i="2"/>
  <c r="AE1866" i="2"/>
  <c r="AB1866" i="2"/>
  <c r="W1866" i="2"/>
  <c r="T1866" i="2"/>
  <c r="AL1865" i="2"/>
  <c r="AK1865" i="2"/>
  <c r="AI1865" i="2"/>
  <c r="AH1865" i="2"/>
  <c r="AD1865" i="2"/>
  <c r="AC1865" i="2"/>
  <c r="AA1865" i="2"/>
  <c r="Z1865" i="2"/>
  <c r="V1865" i="2"/>
  <c r="U1865" i="2"/>
  <c r="S1865" i="2"/>
  <c r="R1865" i="2"/>
  <c r="AT1863" i="2"/>
  <c r="AT1862" i="2" s="1"/>
  <c r="AS1863" i="2"/>
  <c r="AQ1863" i="2"/>
  <c r="AP1863" i="2"/>
  <c r="AP1862" i="2" s="1"/>
  <c r="AM1863" i="2"/>
  <c r="AJ1863" i="2"/>
  <c r="AE1863" i="2"/>
  <c r="AB1863" i="2"/>
  <c r="W1863" i="2"/>
  <c r="T1863" i="2"/>
  <c r="AL1862" i="2"/>
  <c r="AK1862" i="2"/>
  <c r="AI1862" i="2"/>
  <c r="AH1862" i="2"/>
  <c r="AD1862" i="2"/>
  <c r="AC1862" i="2"/>
  <c r="AA1862" i="2"/>
  <c r="Z1862" i="2"/>
  <c r="V1862" i="2"/>
  <c r="U1862" i="2"/>
  <c r="S1862" i="2"/>
  <c r="R1862" i="2"/>
  <c r="AT1861" i="2"/>
  <c r="AT1860" i="2" s="1"/>
  <c r="AS1861" i="2"/>
  <c r="AQ1861" i="2"/>
  <c r="AQ1860" i="2" s="1"/>
  <c r="AP1861" i="2"/>
  <c r="AP1860" i="2" s="1"/>
  <c r="AM1861" i="2"/>
  <c r="AJ1861" i="2"/>
  <c r="AE1861" i="2"/>
  <c r="AB1861" i="2"/>
  <c r="W1861" i="2"/>
  <c r="T1861" i="2"/>
  <c r="AL1860" i="2"/>
  <c r="AK1860" i="2"/>
  <c r="AI1860" i="2"/>
  <c r="AH1860" i="2"/>
  <c r="AD1860" i="2"/>
  <c r="AC1860" i="2"/>
  <c r="AA1860" i="2"/>
  <c r="Z1860" i="2"/>
  <c r="V1860" i="2"/>
  <c r="U1860" i="2"/>
  <c r="S1860" i="2"/>
  <c r="R1860" i="2"/>
  <c r="AT1859" i="2"/>
  <c r="AT1858" i="2" s="1"/>
  <c r="AS1859" i="2"/>
  <c r="AQ1859" i="2"/>
  <c r="AQ1858" i="2" s="1"/>
  <c r="AP1859" i="2"/>
  <c r="AM1859" i="2"/>
  <c r="AJ1859" i="2"/>
  <c r="AE1859" i="2"/>
  <c r="AB1859" i="2"/>
  <c r="W1859" i="2"/>
  <c r="T1859" i="2"/>
  <c r="AL1858" i="2"/>
  <c r="AK1858" i="2"/>
  <c r="AI1858" i="2"/>
  <c r="AH1858" i="2"/>
  <c r="AD1858" i="2"/>
  <c r="AC1858" i="2"/>
  <c r="AA1858" i="2"/>
  <c r="Z1858" i="2"/>
  <c r="V1858" i="2"/>
  <c r="U1858" i="2"/>
  <c r="S1858" i="2"/>
  <c r="R1858" i="2"/>
  <c r="BA1856" i="2"/>
  <c r="BC1856" i="2" s="1"/>
  <c r="AT1856" i="2"/>
  <c r="AT1855" i="2" s="1"/>
  <c r="AS1856" i="2"/>
  <c r="AS1855" i="2" s="1"/>
  <c r="AQ1856" i="2"/>
  <c r="AQ1855" i="2" s="1"/>
  <c r="AP1856" i="2"/>
  <c r="AM1856" i="2"/>
  <c r="AJ1856" i="2"/>
  <c r="AE1856" i="2"/>
  <c r="AB1856" i="2"/>
  <c r="W1856" i="2"/>
  <c r="T1856" i="2"/>
  <c r="AL1855" i="2"/>
  <c r="AK1855" i="2"/>
  <c r="AI1855" i="2"/>
  <c r="AH1855" i="2"/>
  <c r="AD1855" i="2"/>
  <c r="AC1855" i="2"/>
  <c r="AA1855" i="2"/>
  <c r="Z1855" i="2"/>
  <c r="V1855" i="2"/>
  <c r="U1855" i="2"/>
  <c r="S1855" i="2"/>
  <c r="R1855" i="2"/>
  <c r="BA1854" i="2"/>
  <c r="BC1854" i="2" s="1"/>
  <c r="AT1854" i="2"/>
  <c r="AT1853" i="2" s="1"/>
  <c r="AS1854" i="2"/>
  <c r="AQ1854" i="2"/>
  <c r="AQ1853" i="2" s="1"/>
  <c r="AP1854" i="2"/>
  <c r="AM1854" i="2"/>
  <c r="AJ1854" i="2"/>
  <c r="AE1854" i="2"/>
  <c r="AB1854" i="2"/>
  <c r="W1854" i="2"/>
  <c r="T1854" i="2"/>
  <c r="AL1853" i="2"/>
  <c r="AK1853" i="2"/>
  <c r="AI1853" i="2"/>
  <c r="AH1853" i="2"/>
  <c r="AD1853" i="2"/>
  <c r="AC1853" i="2"/>
  <c r="AA1853" i="2"/>
  <c r="Z1853" i="2"/>
  <c r="V1853" i="2"/>
  <c r="U1853" i="2"/>
  <c r="S1853" i="2"/>
  <c r="R1853" i="2"/>
  <c r="BA1852" i="2"/>
  <c r="BC1852" i="2" s="1"/>
  <c r="AT1852" i="2"/>
  <c r="AT1851" i="2" s="1"/>
  <c r="AS1852" i="2"/>
  <c r="AQ1852" i="2"/>
  <c r="AP1852" i="2"/>
  <c r="AP1851" i="2" s="1"/>
  <c r="AM1852" i="2"/>
  <c r="AJ1852" i="2"/>
  <c r="AE1852" i="2"/>
  <c r="AB1852" i="2"/>
  <c r="W1852" i="2"/>
  <c r="T1852" i="2"/>
  <c r="AL1851" i="2"/>
  <c r="AK1851" i="2"/>
  <c r="AI1851" i="2"/>
  <c r="AH1851" i="2"/>
  <c r="AD1851" i="2"/>
  <c r="AC1851" i="2"/>
  <c r="AA1851" i="2"/>
  <c r="Z1851" i="2"/>
  <c r="V1851" i="2"/>
  <c r="U1851" i="2"/>
  <c r="S1851" i="2"/>
  <c r="R1851" i="2"/>
  <c r="BA1850" i="2"/>
  <c r="BC1850" i="2" s="1"/>
  <c r="AT1850" i="2"/>
  <c r="AT1849" i="2" s="1"/>
  <c r="AS1850" i="2"/>
  <c r="AQ1850" i="2"/>
  <c r="AQ1849" i="2" s="1"/>
  <c r="AP1850" i="2"/>
  <c r="AM1850" i="2"/>
  <c r="AJ1850" i="2"/>
  <c r="AE1850" i="2"/>
  <c r="AB1850" i="2"/>
  <c r="W1850" i="2"/>
  <c r="T1850" i="2"/>
  <c r="AL1849" i="2"/>
  <c r="AK1849" i="2"/>
  <c r="AI1849" i="2"/>
  <c r="AH1849" i="2"/>
  <c r="AD1849" i="2"/>
  <c r="AC1849" i="2"/>
  <c r="AA1849" i="2"/>
  <c r="Z1849" i="2"/>
  <c r="V1849" i="2"/>
  <c r="U1849" i="2"/>
  <c r="S1849" i="2"/>
  <c r="R1849" i="2"/>
  <c r="BA1848" i="2"/>
  <c r="BC1848" i="2" s="1"/>
  <c r="AT1848" i="2"/>
  <c r="AT1847" i="2" s="1"/>
  <c r="AQ1848" i="2"/>
  <c r="AQ1847" i="2" s="1"/>
  <c r="AP1848" i="2"/>
  <c r="AP1847" i="2" s="1"/>
  <c r="AM1848" i="2"/>
  <c r="AJ1848" i="2"/>
  <c r="AE1848" i="2"/>
  <c r="AB1848" i="2"/>
  <c r="U1848" i="2"/>
  <c r="AS1848" i="2" s="1"/>
  <c r="T1848" i="2"/>
  <c r="AL1847" i="2"/>
  <c r="AK1847" i="2"/>
  <c r="AI1847" i="2"/>
  <c r="AH1847" i="2"/>
  <c r="AD1847" i="2"/>
  <c r="AC1847" i="2"/>
  <c r="AA1847" i="2"/>
  <c r="Z1847" i="2"/>
  <c r="V1847" i="2"/>
  <c r="S1847" i="2"/>
  <c r="R1847" i="2"/>
  <c r="AT1844" i="2"/>
  <c r="AT1843" i="2" s="1"/>
  <c r="AS1844" i="2"/>
  <c r="AQ1844" i="2"/>
  <c r="AQ1843" i="2" s="1"/>
  <c r="AP1844" i="2"/>
  <c r="AP1843" i="2" s="1"/>
  <c r="AM1844" i="2"/>
  <c r="AJ1844" i="2"/>
  <c r="AE1844" i="2"/>
  <c r="AB1844" i="2"/>
  <c r="W1844" i="2"/>
  <c r="T1844" i="2"/>
  <c r="AL1843" i="2"/>
  <c r="AK1843" i="2"/>
  <c r="AI1843" i="2"/>
  <c r="AH1843" i="2"/>
  <c r="AD1843" i="2"/>
  <c r="AC1843" i="2"/>
  <c r="AA1843" i="2"/>
  <c r="Z1843" i="2"/>
  <c r="V1843" i="2"/>
  <c r="U1843" i="2"/>
  <c r="S1843" i="2"/>
  <c r="R1843" i="2"/>
  <c r="AT1842" i="2"/>
  <c r="AT1841" i="2" s="1"/>
  <c r="AS1842" i="2"/>
  <c r="AQ1842" i="2"/>
  <c r="AQ1841" i="2" s="1"/>
  <c r="AP1842" i="2"/>
  <c r="AP1841" i="2" s="1"/>
  <c r="AM1842" i="2"/>
  <c r="AJ1842" i="2"/>
  <c r="AE1842" i="2"/>
  <c r="AB1842" i="2"/>
  <c r="W1842" i="2"/>
  <c r="T1842" i="2"/>
  <c r="AL1841" i="2"/>
  <c r="AK1841" i="2"/>
  <c r="AI1841" i="2"/>
  <c r="AH1841" i="2"/>
  <c r="AD1841" i="2"/>
  <c r="AC1841" i="2"/>
  <c r="AA1841" i="2"/>
  <c r="Z1841" i="2"/>
  <c r="V1841" i="2"/>
  <c r="U1841" i="2"/>
  <c r="S1841" i="2"/>
  <c r="R1841" i="2"/>
  <c r="AT1840" i="2"/>
  <c r="AT1839" i="2" s="1"/>
  <c r="AS1840" i="2"/>
  <c r="AQ1840" i="2"/>
  <c r="AQ1839" i="2" s="1"/>
  <c r="AP1840" i="2"/>
  <c r="AM1840" i="2"/>
  <c r="AJ1840" i="2"/>
  <c r="AE1840" i="2"/>
  <c r="AB1840" i="2"/>
  <c r="W1840" i="2"/>
  <c r="T1840" i="2"/>
  <c r="AL1839" i="2"/>
  <c r="AK1839" i="2"/>
  <c r="AI1839" i="2"/>
  <c r="AH1839" i="2"/>
  <c r="AD1839" i="2"/>
  <c r="AC1839" i="2"/>
  <c r="AA1839" i="2"/>
  <c r="Z1839" i="2"/>
  <c r="V1839" i="2"/>
  <c r="U1839" i="2"/>
  <c r="S1839" i="2"/>
  <c r="R1839" i="2"/>
  <c r="AT1838" i="2"/>
  <c r="AT1837" i="2" s="1"/>
  <c r="AS1838" i="2"/>
  <c r="AS1837" i="2" s="1"/>
  <c r="AQ1838" i="2"/>
  <c r="AQ1837" i="2" s="1"/>
  <c r="AP1838" i="2"/>
  <c r="AM1838" i="2"/>
  <c r="AJ1838" i="2"/>
  <c r="AE1838" i="2"/>
  <c r="AB1838" i="2"/>
  <c r="W1838" i="2"/>
  <c r="T1838" i="2"/>
  <c r="AL1837" i="2"/>
  <c r="AK1837" i="2"/>
  <c r="AI1837" i="2"/>
  <c r="AH1837" i="2"/>
  <c r="AD1837" i="2"/>
  <c r="AC1837" i="2"/>
  <c r="AA1837" i="2"/>
  <c r="Z1837" i="2"/>
  <c r="V1837" i="2"/>
  <c r="U1837" i="2"/>
  <c r="S1837" i="2"/>
  <c r="R1837" i="2"/>
  <c r="AT1835" i="2"/>
  <c r="AT1834" i="2" s="1"/>
  <c r="AT1833" i="2" s="1"/>
  <c r="AS1835" i="2"/>
  <c r="AQ1835" i="2"/>
  <c r="AQ1834" i="2" s="1"/>
  <c r="AQ1833" i="2" s="1"/>
  <c r="AP1835" i="2"/>
  <c r="AP1834" i="2" s="1"/>
  <c r="AM1835" i="2"/>
  <c r="AJ1835" i="2"/>
  <c r="AE1835" i="2"/>
  <c r="AB1835" i="2"/>
  <c r="W1835" i="2"/>
  <c r="T1835" i="2"/>
  <c r="AL1834" i="2"/>
  <c r="AL1833" i="2" s="1"/>
  <c r="AK1834" i="2"/>
  <c r="AI1834" i="2"/>
  <c r="AH1834" i="2"/>
  <c r="AH1833" i="2" s="1"/>
  <c r="AD1834" i="2"/>
  <c r="AC1834" i="2"/>
  <c r="AC1833" i="2" s="1"/>
  <c r="AA1834" i="2"/>
  <c r="Z1834" i="2"/>
  <c r="Z1833" i="2" s="1"/>
  <c r="V1834" i="2"/>
  <c r="V1833" i="2" s="1"/>
  <c r="U1834" i="2"/>
  <c r="U1833" i="2" s="1"/>
  <c r="S1834" i="2"/>
  <c r="S1833" i="2" s="1"/>
  <c r="R1834" i="2"/>
  <c r="BA1832" i="2"/>
  <c r="BC1832" i="2" s="1"/>
  <c r="AT1832" i="2"/>
  <c r="AQ1832" i="2"/>
  <c r="AP1832" i="2"/>
  <c r="AM1832" i="2"/>
  <c r="AJ1832" i="2"/>
  <c r="AE1832" i="2"/>
  <c r="AB1832" i="2"/>
  <c r="U1832" i="2"/>
  <c r="T1832" i="2"/>
  <c r="AT1831" i="2"/>
  <c r="AS1831" i="2"/>
  <c r="AQ1831" i="2"/>
  <c r="AP1831" i="2"/>
  <c r="AM1831" i="2"/>
  <c r="AJ1831" i="2"/>
  <c r="AE1831" i="2"/>
  <c r="AB1831" i="2"/>
  <c r="W1831" i="2"/>
  <c r="T1831" i="2"/>
  <c r="AT1830" i="2"/>
  <c r="AS1830" i="2"/>
  <c r="AQ1830" i="2"/>
  <c r="AP1830" i="2"/>
  <c r="AM1830" i="2"/>
  <c r="AJ1830" i="2"/>
  <c r="AE1830" i="2"/>
  <c r="AB1830" i="2"/>
  <c r="W1830" i="2"/>
  <c r="T1830" i="2"/>
  <c r="AL1829" i="2"/>
  <c r="AL1828" i="2" s="1"/>
  <c r="AK1829" i="2"/>
  <c r="AK1828" i="2" s="1"/>
  <c r="AI1829" i="2"/>
  <c r="AI1828" i="2" s="1"/>
  <c r="AH1829" i="2"/>
  <c r="AD1829" i="2"/>
  <c r="AD1828" i="2" s="1"/>
  <c r="AC1829" i="2"/>
  <c r="AA1829" i="2"/>
  <c r="AA1828" i="2" s="1"/>
  <c r="Z1829" i="2"/>
  <c r="Z1828" i="2" s="1"/>
  <c r="V1829" i="2"/>
  <c r="V1828" i="2" s="1"/>
  <c r="S1829" i="2"/>
  <c r="R1829" i="2"/>
  <c r="R1828" i="2" s="1"/>
  <c r="AT1827" i="2"/>
  <c r="AT1826" i="2" s="1"/>
  <c r="AT1825" i="2" s="1"/>
  <c r="AS1827" i="2"/>
  <c r="AS1826" i="2" s="1"/>
  <c r="AQ1827" i="2"/>
  <c r="AQ1826" i="2" s="1"/>
  <c r="AQ1825" i="2" s="1"/>
  <c r="AP1827" i="2"/>
  <c r="AP1826" i="2" s="1"/>
  <c r="AM1827" i="2"/>
  <c r="AJ1827" i="2"/>
  <c r="AE1827" i="2"/>
  <c r="AB1827" i="2"/>
  <c r="W1827" i="2"/>
  <c r="T1827" i="2"/>
  <c r="AL1826" i="2"/>
  <c r="AK1826" i="2"/>
  <c r="AI1826" i="2"/>
  <c r="AH1826" i="2"/>
  <c r="AH1825" i="2" s="1"/>
  <c r="AD1826" i="2"/>
  <c r="AD1825" i="2" s="1"/>
  <c r="AC1826" i="2"/>
  <c r="AA1826" i="2"/>
  <c r="AA1825" i="2" s="1"/>
  <c r="Z1826" i="2"/>
  <c r="Z1825" i="2" s="1"/>
  <c r="V1826" i="2"/>
  <c r="U1826" i="2"/>
  <c r="U1825" i="2" s="1"/>
  <c r="S1826" i="2"/>
  <c r="S1825" i="2" s="1"/>
  <c r="R1826" i="2"/>
  <c r="AL1825" i="2"/>
  <c r="AT1824" i="2"/>
  <c r="AT1823" i="2" s="1"/>
  <c r="AS1824" i="2"/>
  <c r="AS1823" i="2" s="1"/>
  <c r="AQ1824" i="2"/>
  <c r="AQ1823" i="2" s="1"/>
  <c r="AP1824" i="2"/>
  <c r="AM1824" i="2"/>
  <c r="AJ1824" i="2"/>
  <c r="AE1824" i="2"/>
  <c r="AB1824" i="2"/>
  <c r="W1824" i="2"/>
  <c r="T1824" i="2"/>
  <c r="AL1823" i="2"/>
  <c r="AK1823" i="2"/>
  <c r="AI1823" i="2"/>
  <c r="AH1823" i="2"/>
  <c r="AD1823" i="2"/>
  <c r="AC1823" i="2"/>
  <c r="AA1823" i="2"/>
  <c r="Z1823" i="2"/>
  <c r="V1823" i="2"/>
  <c r="U1823" i="2"/>
  <c r="S1823" i="2"/>
  <c r="R1823" i="2"/>
  <c r="AT1822" i="2"/>
  <c r="AT1821" i="2" s="1"/>
  <c r="AS1822" i="2"/>
  <c r="AS1821" i="2" s="1"/>
  <c r="AQ1822" i="2"/>
  <c r="AQ1821" i="2" s="1"/>
  <c r="AP1822" i="2"/>
  <c r="AP1821" i="2" s="1"/>
  <c r="AM1822" i="2"/>
  <c r="AJ1822" i="2"/>
  <c r="AE1822" i="2"/>
  <c r="AB1822" i="2"/>
  <c r="W1822" i="2"/>
  <c r="T1822" i="2"/>
  <c r="AL1821" i="2"/>
  <c r="AK1821" i="2"/>
  <c r="AI1821" i="2"/>
  <c r="AH1821" i="2"/>
  <c r="AD1821" i="2"/>
  <c r="AC1821" i="2"/>
  <c r="AA1821" i="2"/>
  <c r="Z1821" i="2"/>
  <c r="V1821" i="2"/>
  <c r="U1821" i="2"/>
  <c r="S1821" i="2"/>
  <c r="R1821" i="2"/>
  <c r="AT1819" i="2"/>
  <c r="AS1819" i="2"/>
  <c r="AQ1819" i="2"/>
  <c r="AP1819" i="2"/>
  <c r="AM1819" i="2"/>
  <c r="AJ1819" i="2"/>
  <c r="AE1819" i="2"/>
  <c r="AB1819" i="2"/>
  <c r="W1819" i="2"/>
  <c r="T1819" i="2"/>
  <c r="AT1818" i="2"/>
  <c r="AS1818" i="2"/>
  <c r="AQ1818" i="2"/>
  <c r="AP1818" i="2"/>
  <c r="AM1818" i="2"/>
  <c r="AJ1818" i="2"/>
  <c r="AE1818" i="2"/>
  <c r="AB1818" i="2"/>
  <c r="W1818" i="2"/>
  <c r="T1818" i="2"/>
  <c r="AL1817" i="2"/>
  <c r="AL1816" i="2" s="1"/>
  <c r="AK1817" i="2"/>
  <c r="AI1817" i="2"/>
  <c r="AI1816" i="2" s="1"/>
  <c r="AH1817" i="2"/>
  <c r="AD1817" i="2"/>
  <c r="AD1816" i="2" s="1"/>
  <c r="AC1817" i="2"/>
  <c r="AA1817" i="2"/>
  <c r="AA1816" i="2" s="1"/>
  <c r="Z1817" i="2"/>
  <c r="V1817" i="2"/>
  <c r="V1816" i="2" s="1"/>
  <c r="U1817" i="2"/>
  <c r="S1817" i="2"/>
  <c r="R1817" i="2"/>
  <c r="R1816" i="2" s="1"/>
  <c r="BA1815" i="2"/>
  <c r="BC1815" i="2" s="1"/>
  <c r="AT1815" i="2"/>
  <c r="AQ1815" i="2"/>
  <c r="AQ1814" i="2" s="1"/>
  <c r="AP1815" i="2"/>
  <c r="AM1815" i="2"/>
  <c r="AJ1815" i="2"/>
  <c r="AE1815" i="2"/>
  <c r="AB1815" i="2"/>
  <c r="U1815" i="2"/>
  <c r="U1814" i="2" s="1"/>
  <c r="T1815" i="2"/>
  <c r="AL1814" i="2"/>
  <c r="AK1814" i="2"/>
  <c r="AI1814" i="2"/>
  <c r="AH1814" i="2"/>
  <c r="AD1814" i="2"/>
  <c r="AC1814" i="2"/>
  <c r="AA1814" i="2"/>
  <c r="Z1814" i="2"/>
  <c r="V1814" i="2"/>
  <c r="S1814" i="2"/>
  <c r="R1814" i="2"/>
  <c r="AT1813" i="2"/>
  <c r="AT1812" i="2" s="1"/>
  <c r="AS1813" i="2"/>
  <c r="AS1812" i="2" s="1"/>
  <c r="AQ1813" i="2"/>
  <c r="AQ1812" i="2" s="1"/>
  <c r="AP1813" i="2"/>
  <c r="AM1813" i="2"/>
  <c r="AJ1813" i="2"/>
  <c r="AE1813" i="2"/>
  <c r="AB1813" i="2"/>
  <c r="W1813" i="2"/>
  <c r="T1813" i="2"/>
  <c r="AL1812" i="2"/>
  <c r="AK1812" i="2"/>
  <c r="AI1812" i="2"/>
  <c r="AH1812" i="2"/>
  <c r="AD1812" i="2"/>
  <c r="AC1812" i="2"/>
  <c r="AA1812" i="2"/>
  <c r="Z1812" i="2"/>
  <c r="V1812" i="2"/>
  <c r="U1812" i="2"/>
  <c r="S1812" i="2"/>
  <c r="R1812" i="2"/>
  <c r="BA1811" i="2"/>
  <c r="BC1811" i="2" s="1"/>
  <c r="AT1811" i="2"/>
  <c r="AT1810" i="2" s="1"/>
  <c r="AQ1811" i="2"/>
  <c r="AQ1810" i="2" s="1"/>
  <c r="AP1811" i="2"/>
  <c r="AM1811" i="2"/>
  <c r="AJ1811" i="2"/>
  <c r="AE1811" i="2"/>
  <c r="AB1811" i="2"/>
  <c r="U1811" i="2"/>
  <c r="AS1811" i="2" s="1"/>
  <c r="T1811" i="2"/>
  <c r="AL1810" i="2"/>
  <c r="AK1810" i="2"/>
  <c r="AI1810" i="2"/>
  <c r="AH1810" i="2"/>
  <c r="AD1810" i="2"/>
  <c r="AC1810" i="2"/>
  <c r="AA1810" i="2"/>
  <c r="Z1810" i="2"/>
  <c r="V1810" i="2"/>
  <c r="S1810" i="2"/>
  <c r="R1810" i="2"/>
  <c r="BA1809" i="2"/>
  <c r="BC1809" i="2" s="1"/>
  <c r="AT1809" i="2"/>
  <c r="AT1808" i="2" s="1"/>
  <c r="AQ1809" i="2"/>
  <c r="AQ1808" i="2" s="1"/>
  <c r="AP1809" i="2"/>
  <c r="AM1809" i="2"/>
  <c r="AJ1809" i="2"/>
  <c r="AE1809" i="2"/>
  <c r="AB1809" i="2"/>
  <c r="U1809" i="2"/>
  <c r="U1808" i="2" s="1"/>
  <c r="T1809" i="2"/>
  <c r="AL1808" i="2"/>
  <c r="AK1808" i="2"/>
  <c r="AI1808" i="2"/>
  <c r="AH1808" i="2"/>
  <c r="AD1808" i="2"/>
  <c r="AC1808" i="2"/>
  <c r="AA1808" i="2"/>
  <c r="Z1808" i="2"/>
  <c r="V1808" i="2"/>
  <c r="S1808" i="2"/>
  <c r="R1808" i="2"/>
  <c r="AT1805" i="2"/>
  <c r="AT1804" i="2" s="1"/>
  <c r="AS1805" i="2"/>
  <c r="AQ1805" i="2"/>
  <c r="AP1805" i="2"/>
  <c r="AM1805" i="2"/>
  <c r="AJ1805" i="2"/>
  <c r="AE1805" i="2"/>
  <c r="AB1805" i="2"/>
  <c r="W1805" i="2"/>
  <c r="T1805" i="2"/>
  <c r="AQ1804" i="2"/>
  <c r="AL1804" i="2"/>
  <c r="AK1804" i="2"/>
  <c r="AI1804" i="2"/>
  <c r="AH1804" i="2"/>
  <c r="AD1804" i="2"/>
  <c r="AC1804" i="2"/>
  <c r="AA1804" i="2"/>
  <c r="Z1804" i="2"/>
  <c r="V1804" i="2"/>
  <c r="U1804" i="2"/>
  <c r="S1804" i="2"/>
  <c r="R1804" i="2"/>
  <c r="AT1803" i="2"/>
  <c r="AT1802" i="2" s="1"/>
  <c r="AS1803" i="2"/>
  <c r="AS1802" i="2" s="1"/>
  <c r="AQ1803" i="2"/>
  <c r="AQ1802" i="2" s="1"/>
  <c r="AP1803" i="2"/>
  <c r="AM1803" i="2"/>
  <c r="AJ1803" i="2"/>
  <c r="AE1803" i="2"/>
  <c r="AB1803" i="2"/>
  <c r="W1803" i="2"/>
  <c r="T1803" i="2"/>
  <c r="AL1802" i="2"/>
  <c r="AK1802" i="2"/>
  <c r="AI1802" i="2"/>
  <c r="AH1802" i="2"/>
  <c r="AD1802" i="2"/>
  <c r="AC1802" i="2"/>
  <c r="AA1802" i="2"/>
  <c r="Z1802" i="2"/>
  <c r="V1802" i="2"/>
  <c r="U1802" i="2"/>
  <c r="S1802" i="2"/>
  <c r="R1802" i="2"/>
  <c r="AT1800" i="2"/>
  <c r="AT1799" i="2" s="1"/>
  <c r="AS1800" i="2"/>
  <c r="AQ1800" i="2"/>
  <c r="AQ1799" i="2" s="1"/>
  <c r="AP1800" i="2"/>
  <c r="AP1799" i="2" s="1"/>
  <c r="AM1800" i="2"/>
  <c r="AJ1800" i="2"/>
  <c r="AE1800" i="2"/>
  <c r="AB1800" i="2"/>
  <c r="W1800" i="2"/>
  <c r="T1800" i="2"/>
  <c r="AL1799" i="2"/>
  <c r="AK1799" i="2"/>
  <c r="AI1799" i="2"/>
  <c r="AH1799" i="2"/>
  <c r="AD1799" i="2"/>
  <c r="AC1799" i="2"/>
  <c r="AA1799" i="2"/>
  <c r="Z1799" i="2"/>
  <c r="V1799" i="2"/>
  <c r="U1799" i="2"/>
  <c r="S1799" i="2"/>
  <c r="R1799" i="2"/>
  <c r="AT1798" i="2"/>
  <c r="AT1797" i="2" s="1"/>
  <c r="AS1798" i="2"/>
  <c r="AQ1798" i="2"/>
  <c r="AQ1797" i="2" s="1"/>
  <c r="AP1798" i="2"/>
  <c r="AM1798" i="2"/>
  <c r="AJ1798" i="2"/>
  <c r="AE1798" i="2"/>
  <c r="AB1798" i="2"/>
  <c r="W1798" i="2"/>
  <c r="T1798" i="2"/>
  <c r="AL1797" i="2"/>
  <c r="AK1797" i="2"/>
  <c r="AI1797" i="2"/>
  <c r="AH1797" i="2"/>
  <c r="AD1797" i="2"/>
  <c r="AC1797" i="2"/>
  <c r="AA1797" i="2"/>
  <c r="Z1797" i="2"/>
  <c r="V1797" i="2"/>
  <c r="U1797" i="2"/>
  <c r="S1797" i="2"/>
  <c r="R1797" i="2"/>
  <c r="AT1795" i="2"/>
  <c r="AS1795" i="2"/>
  <c r="AQ1795" i="2"/>
  <c r="AP1795" i="2"/>
  <c r="AM1795" i="2"/>
  <c r="AJ1795" i="2"/>
  <c r="AE1795" i="2"/>
  <c r="AB1795" i="2"/>
  <c r="W1795" i="2"/>
  <c r="T1795" i="2"/>
  <c r="AT1794" i="2"/>
  <c r="AS1794" i="2"/>
  <c r="AQ1794" i="2"/>
  <c r="AP1794" i="2"/>
  <c r="AM1794" i="2"/>
  <c r="AJ1794" i="2"/>
  <c r="AE1794" i="2"/>
  <c r="AB1794" i="2"/>
  <c r="W1794" i="2"/>
  <c r="T1794" i="2"/>
  <c r="AL1793" i="2"/>
  <c r="AK1793" i="2"/>
  <c r="AK1792" i="2" s="1"/>
  <c r="AI1793" i="2"/>
  <c r="AH1793" i="2"/>
  <c r="AH1792" i="2" s="1"/>
  <c r="AD1793" i="2"/>
  <c r="AC1793" i="2"/>
  <c r="AC1792" i="2" s="1"/>
  <c r="AA1793" i="2"/>
  <c r="AA1792" i="2" s="1"/>
  <c r="Z1793" i="2"/>
  <c r="V1793" i="2"/>
  <c r="V1792" i="2" s="1"/>
  <c r="U1793" i="2"/>
  <c r="S1793" i="2"/>
  <c r="S1792" i="2" s="1"/>
  <c r="R1793" i="2"/>
  <c r="AT1791" i="2"/>
  <c r="AT1790" i="2" s="1"/>
  <c r="AS1791" i="2"/>
  <c r="AQ1791" i="2"/>
  <c r="AQ1790" i="2" s="1"/>
  <c r="AP1791" i="2"/>
  <c r="AM1791" i="2"/>
  <c r="AJ1791" i="2"/>
  <c r="AE1791" i="2"/>
  <c r="AB1791" i="2"/>
  <c r="W1791" i="2"/>
  <c r="T1791" i="2"/>
  <c r="AL1790" i="2"/>
  <c r="AK1790" i="2"/>
  <c r="AI1790" i="2"/>
  <c r="AH1790" i="2"/>
  <c r="AD1790" i="2"/>
  <c r="AC1790" i="2"/>
  <c r="AA1790" i="2"/>
  <c r="Z1790" i="2"/>
  <c r="V1790" i="2"/>
  <c r="U1790" i="2"/>
  <c r="S1790" i="2"/>
  <c r="R1790" i="2"/>
  <c r="BA1789" i="2"/>
  <c r="BC1789" i="2" s="1"/>
  <c r="AT1789" i="2"/>
  <c r="AT1788" i="2" s="1"/>
  <c r="AQ1789" i="2"/>
  <c r="AQ1788" i="2" s="1"/>
  <c r="AP1789" i="2"/>
  <c r="AM1789" i="2"/>
  <c r="AJ1789" i="2"/>
  <c r="AE1789" i="2"/>
  <c r="AB1789" i="2"/>
  <c r="U1789" i="2"/>
  <c r="W1789" i="2" s="1"/>
  <c r="T1789" i="2"/>
  <c r="AL1788" i="2"/>
  <c r="AK1788" i="2"/>
  <c r="AI1788" i="2"/>
  <c r="AH1788" i="2"/>
  <c r="AD1788" i="2"/>
  <c r="AC1788" i="2"/>
  <c r="AA1788" i="2"/>
  <c r="Z1788" i="2"/>
  <c r="V1788" i="2"/>
  <c r="S1788" i="2"/>
  <c r="R1788" i="2"/>
  <c r="BA1784" i="2"/>
  <c r="BC1784" i="2" s="1"/>
  <c r="AT1784" i="2"/>
  <c r="AT1783" i="2" s="1"/>
  <c r="AS1784" i="2"/>
  <c r="AQ1784" i="2"/>
  <c r="AQ1783" i="2" s="1"/>
  <c r="AP1784" i="2"/>
  <c r="AP1783" i="2" s="1"/>
  <c r="AM1784" i="2"/>
  <c r="AJ1784" i="2"/>
  <c r="AE1784" i="2"/>
  <c r="AB1784" i="2"/>
  <c r="W1784" i="2"/>
  <c r="T1784" i="2"/>
  <c r="AL1783" i="2"/>
  <c r="AK1783" i="2"/>
  <c r="AI1783" i="2"/>
  <c r="AH1783" i="2"/>
  <c r="AD1783" i="2"/>
  <c r="AC1783" i="2"/>
  <c r="AA1783" i="2"/>
  <c r="Z1783" i="2"/>
  <c r="V1783" i="2"/>
  <c r="U1783" i="2"/>
  <c r="S1783" i="2"/>
  <c r="R1783" i="2"/>
  <c r="BA1782" i="2"/>
  <c r="BC1782" i="2" s="1"/>
  <c r="AT1782" i="2"/>
  <c r="AS1782" i="2"/>
  <c r="AS1781" i="2" s="1"/>
  <c r="AQ1782" i="2"/>
  <c r="AQ1781" i="2" s="1"/>
  <c r="AP1782" i="2"/>
  <c r="AM1782" i="2"/>
  <c r="AJ1782" i="2"/>
  <c r="AE1782" i="2"/>
  <c r="AB1782" i="2"/>
  <c r="W1782" i="2"/>
  <c r="T1782" i="2"/>
  <c r="AL1781" i="2"/>
  <c r="AK1781" i="2"/>
  <c r="AI1781" i="2"/>
  <c r="AH1781" i="2"/>
  <c r="AD1781" i="2"/>
  <c r="AC1781" i="2"/>
  <c r="AA1781" i="2"/>
  <c r="Z1781" i="2"/>
  <c r="V1781" i="2"/>
  <c r="U1781" i="2"/>
  <c r="S1781" i="2"/>
  <c r="R1781" i="2"/>
  <c r="AT1780" i="2"/>
  <c r="AS1780" i="2"/>
  <c r="AQ1780" i="2"/>
  <c r="AP1780" i="2"/>
  <c r="AM1780" i="2"/>
  <c r="AJ1780" i="2"/>
  <c r="AE1780" i="2"/>
  <c r="AB1780" i="2"/>
  <c r="W1780" i="2"/>
  <c r="T1780" i="2"/>
  <c r="AT1779" i="2"/>
  <c r="AS1779" i="2"/>
  <c r="AQ1779" i="2"/>
  <c r="AP1779" i="2"/>
  <c r="AM1779" i="2"/>
  <c r="AJ1779" i="2"/>
  <c r="AE1779" i="2"/>
  <c r="AB1779" i="2"/>
  <c r="W1779" i="2"/>
  <c r="T1779" i="2"/>
  <c r="AL1778" i="2"/>
  <c r="AK1778" i="2"/>
  <c r="AI1778" i="2"/>
  <c r="AH1778" i="2"/>
  <c r="AD1778" i="2"/>
  <c r="AC1778" i="2"/>
  <c r="AA1778" i="2"/>
  <c r="Z1778" i="2"/>
  <c r="V1778" i="2"/>
  <c r="U1778" i="2"/>
  <c r="S1778" i="2"/>
  <c r="R1778" i="2"/>
  <c r="BA1776" i="2"/>
  <c r="BC1776" i="2" s="1"/>
  <c r="AT1776" i="2"/>
  <c r="AT1775" i="2" s="1"/>
  <c r="AS1776" i="2"/>
  <c r="AQ1776" i="2"/>
  <c r="AQ1775" i="2" s="1"/>
  <c r="AM1776" i="2"/>
  <c r="AJ1776" i="2"/>
  <c r="AE1776" i="2"/>
  <c r="AB1776" i="2"/>
  <c r="W1776" i="2"/>
  <c r="R1776" i="2"/>
  <c r="AS1775" i="2"/>
  <c r="AL1775" i="2"/>
  <c r="AK1775" i="2"/>
  <c r="AI1775" i="2"/>
  <c r="AH1775" i="2"/>
  <c r="AD1775" i="2"/>
  <c r="AC1775" i="2"/>
  <c r="AA1775" i="2"/>
  <c r="Z1775" i="2"/>
  <c r="V1775" i="2"/>
  <c r="U1775" i="2"/>
  <c r="S1775" i="2"/>
  <c r="AT1774" i="2"/>
  <c r="AS1774" i="2"/>
  <c r="AS1773" i="2" s="1"/>
  <c r="AQ1774" i="2"/>
  <c r="AQ1773" i="2" s="1"/>
  <c r="AP1774" i="2"/>
  <c r="AM1774" i="2"/>
  <c r="AJ1774" i="2"/>
  <c r="AE1774" i="2"/>
  <c r="AB1774" i="2"/>
  <c r="W1774" i="2"/>
  <c r="T1774" i="2"/>
  <c r="AL1773" i="2"/>
  <c r="AK1773" i="2"/>
  <c r="AI1773" i="2"/>
  <c r="AH1773" i="2"/>
  <c r="AD1773" i="2"/>
  <c r="AC1773" i="2"/>
  <c r="AA1773" i="2"/>
  <c r="Z1773" i="2"/>
  <c r="V1773" i="2"/>
  <c r="U1773" i="2"/>
  <c r="S1773" i="2"/>
  <c r="R1773" i="2"/>
  <c r="BA1772" i="2"/>
  <c r="BC1772" i="2" s="1"/>
  <c r="AT1772" i="2"/>
  <c r="AT1771" i="2" s="1"/>
  <c r="AS1772" i="2"/>
  <c r="AQ1772" i="2"/>
  <c r="AQ1771" i="2" s="1"/>
  <c r="AM1772" i="2"/>
  <c r="AJ1772" i="2"/>
  <c r="AE1772" i="2"/>
  <c r="AB1772" i="2"/>
  <c r="W1772" i="2"/>
  <c r="R1772" i="2"/>
  <c r="AL1771" i="2"/>
  <c r="AK1771" i="2"/>
  <c r="AI1771" i="2"/>
  <c r="AH1771" i="2"/>
  <c r="AD1771" i="2"/>
  <c r="AC1771" i="2"/>
  <c r="AA1771" i="2"/>
  <c r="Z1771" i="2"/>
  <c r="V1771" i="2"/>
  <c r="U1771" i="2"/>
  <c r="S1771" i="2"/>
  <c r="R1771" i="2"/>
  <c r="BC1768" i="2"/>
  <c r="AT1766" i="2"/>
  <c r="AT1765" i="2" s="1"/>
  <c r="AT1764" i="2" s="1"/>
  <c r="AS1766" i="2"/>
  <c r="AQ1766" i="2"/>
  <c r="AQ1765" i="2" s="1"/>
  <c r="AQ1764" i="2" s="1"/>
  <c r="AP1766" i="2"/>
  <c r="AM1766" i="2"/>
  <c r="AJ1766" i="2"/>
  <c r="AE1766" i="2"/>
  <c r="AB1766" i="2"/>
  <c r="W1766" i="2"/>
  <c r="T1766" i="2"/>
  <c r="AL1765" i="2"/>
  <c r="AL1764" i="2" s="1"/>
  <c r="AK1765" i="2"/>
  <c r="AK1764" i="2" s="1"/>
  <c r="AI1765" i="2"/>
  <c r="AI1764" i="2" s="1"/>
  <c r="AH1765" i="2"/>
  <c r="AD1765" i="2"/>
  <c r="AD1764" i="2" s="1"/>
  <c r="AC1765" i="2"/>
  <c r="AC1764" i="2" s="1"/>
  <c r="AA1765" i="2"/>
  <c r="AA1764" i="2" s="1"/>
  <c r="Z1765" i="2"/>
  <c r="V1765" i="2"/>
  <c r="V1764" i="2" s="1"/>
  <c r="U1765" i="2"/>
  <c r="S1765" i="2"/>
  <c r="S1764" i="2" s="1"/>
  <c r="R1765" i="2"/>
  <c r="AT1763" i="2"/>
  <c r="AT1762" i="2" s="1"/>
  <c r="AT1761" i="2" s="1"/>
  <c r="AS1763" i="2"/>
  <c r="AQ1763" i="2"/>
  <c r="AQ1762" i="2" s="1"/>
  <c r="AQ1761" i="2" s="1"/>
  <c r="AP1763" i="2"/>
  <c r="AP1762" i="2" s="1"/>
  <c r="AM1763" i="2"/>
  <c r="AJ1763" i="2"/>
  <c r="AE1763" i="2"/>
  <c r="AB1763" i="2"/>
  <c r="W1763" i="2"/>
  <c r="T1763" i="2"/>
  <c r="AL1762" i="2"/>
  <c r="AL1761" i="2" s="1"/>
  <c r="AK1762" i="2"/>
  <c r="AI1762" i="2"/>
  <c r="AI1761" i="2" s="1"/>
  <c r="AH1762" i="2"/>
  <c r="AD1762" i="2"/>
  <c r="AD1761" i="2" s="1"/>
  <c r="AC1762" i="2"/>
  <c r="AC1761" i="2" s="1"/>
  <c r="AA1762" i="2"/>
  <c r="AA1761" i="2" s="1"/>
  <c r="Z1762" i="2"/>
  <c r="V1762" i="2"/>
  <c r="V1761" i="2" s="1"/>
  <c r="U1762" i="2"/>
  <c r="U1761" i="2" s="1"/>
  <c r="S1762" i="2"/>
  <c r="S1761" i="2" s="1"/>
  <c r="R1762" i="2"/>
  <c r="R1761" i="2" s="1"/>
  <c r="AT1759" i="2"/>
  <c r="AT1758" i="2" s="1"/>
  <c r="AS1759" i="2"/>
  <c r="AQ1759" i="2"/>
  <c r="AQ1758" i="2" s="1"/>
  <c r="AP1759" i="2"/>
  <c r="AP1758" i="2" s="1"/>
  <c r="AM1759" i="2"/>
  <c r="AJ1759" i="2"/>
  <c r="AE1759" i="2"/>
  <c r="AB1759" i="2"/>
  <c r="W1759" i="2"/>
  <c r="T1759" i="2"/>
  <c r="AL1758" i="2"/>
  <c r="AK1758" i="2"/>
  <c r="AI1758" i="2"/>
  <c r="AH1758" i="2"/>
  <c r="AD1758" i="2"/>
  <c r="AC1758" i="2"/>
  <c r="AA1758" i="2"/>
  <c r="Z1758" i="2"/>
  <c r="V1758" i="2"/>
  <c r="U1758" i="2"/>
  <c r="S1758" i="2"/>
  <c r="R1758" i="2"/>
  <c r="AT1757" i="2"/>
  <c r="AT1756" i="2" s="1"/>
  <c r="AS1757" i="2"/>
  <c r="AQ1757" i="2"/>
  <c r="AQ1756" i="2" s="1"/>
  <c r="AP1757" i="2"/>
  <c r="AP1756" i="2" s="1"/>
  <c r="AM1757" i="2"/>
  <c r="AJ1757" i="2"/>
  <c r="AE1757" i="2"/>
  <c r="AB1757" i="2"/>
  <c r="W1757" i="2"/>
  <c r="T1757" i="2"/>
  <c r="AL1756" i="2"/>
  <c r="AK1756" i="2"/>
  <c r="AI1756" i="2"/>
  <c r="AH1756" i="2"/>
  <c r="AD1756" i="2"/>
  <c r="AC1756" i="2"/>
  <c r="AA1756" i="2"/>
  <c r="Z1756" i="2"/>
  <c r="V1756" i="2"/>
  <c r="U1756" i="2"/>
  <c r="S1756" i="2"/>
  <c r="R1756" i="2"/>
  <c r="AT1754" i="2"/>
  <c r="AS1754" i="2"/>
  <c r="AQ1754" i="2"/>
  <c r="AP1754" i="2"/>
  <c r="AM1754" i="2"/>
  <c r="AJ1754" i="2"/>
  <c r="AE1754" i="2"/>
  <c r="AB1754" i="2"/>
  <c r="W1754" i="2"/>
  <c r="T1754" i="2"/>
  <c r="AT1753" i="2"/>
  <c r="AS1753" i="2"/>
  <c r="AQ1753" i="2"/>
  <c r="AP1753" i="2"/>
  <c r="AM1753" i="2"/>
  <c r="AJ1753" i="2"/>
  <c r="AE1753" i="2"/>
  <c r="AB1753" i="2"/>
  <c r="W1753" i="2"/>
  <c r="T1753" i="2"/>
  <c r="AL1752" i="2"/>
  <c r="AK1752" i="2"/>
  <c r="AI1752" i="2"/>
  <c r="AI1751" i="2" s="1"/>
  <c r="AH1752" i="2"/>
  <c r="AH1751" i="2" s="1"/>
  <c r="AD1752" i="2"/>
  <c r="AD1751" i="2" s="1"/>
  <c r="AC1752" i="2"/>
  <c r="AA1752" i="2"/>
  <c r="Z1752" i="2"/>
  <c r="Z1751" i="2" s="1"/>
  <c r="V1752" i="2"/>
  <c r="V1751" i="2" s="1"/>
  <c r="U1752" i="2"/>
  <c r="U1751" i="2" s="1"/>
  <c r="S1752" i="2"/>
  <c r="S1751" i="2" s="1"/>
  <c r="R1752" i="2"/>
  <c r="AL1751" i="2"/>
  <c r="AC1751" i="2"/>
  <c r="AT1750" i="2"/>
  <c r="AT1749" i="2" s="1"/>
  <c r="AS1750" i="2"/>
  <c r="AQ1750" i="2"/>
  <c r="AQ1749" i="2" s="1"/>
  <c r="AP1750" i="2"/>
  <c r="AP1749" i="2" s="1"/>
  <c r="AM1750" i="2"/>
  <c r="AJ1750" i="2"/>
  <c r="AE1750" i="2"/>
  <c r="AB1750" i="2"/>
  <c r="W1750" i="2"/>
  <c r="T1750" i="2"/>
  <c r="AL1749" i="2"/>
  <c r="AK1749" i="2"/>
  <c r="AI1749" i="2"/>
  <c r="AH1749" i="2"/>
  <c r="AD1749" i="2"/>
  <c r="AC1749" i="2"/>
  <c r="AA1749" i="2"/>
  <c r="Z1749" i="2"/>
  <c r="V1749" i="2"/>
  <c r="U1749" i="2"/>
  <c r="S1749" i="2"/>
  <c r="R1749" i="2"/>
  <c r="AT1748" i="2"/>
  <c r="AS1748" i="2"/>
  <c r="AS1747" i="2" s="1"/>
  <c r="AQ1748" i="2"/>
  <c r="AQ1747" i="2" s="1"/>
  <c r="AP1748" i="2"/>
  <c r="AM1748" i="2"/>
  <c r="AJ1748" i="2"/>
  <c r="AE1748" i="2"/>
  <c r="AB1748" i="2"/>
  <c r="W1748" i="2"/>
  <c r="T1748" i="2"/>
  <c r="AL1747" i="2"/>
  <c r="AK1747" i="2"/>
  <c r="AI1747" i="2"/>
  <c r="AH1747" i="2"/>
  <c r="AD1747" i="2"/>
  <c r="AC1747" i="2"/>
  <c r="AA1747" i="2"/>
  <c r="Z1747" i="2"/>
  <c r="V1747" i="2"/>
  <c r="U1747" i="2"/>
  <c r="S1747" i="2"/>
  <c r="R1747" i="2"/>
  <c r="AT1745" i="2"/>
  <c r="AT1744" i="2" s="1"/>
  <c r="AS1745" i="2"/>
  <c r="AQ1745" i="2"/>
  <c r="AQ1744" i="2" s="1"/>
  <c r="AP1745" i="2"/>
  <c r="AM1745" i="2"/>
  <c r="AJ1745" i="2"/>
  <c r="AE1745" i="2"/>
  <c r="AB1745" i="2"/>
  <c r="W1745" i="2"/>
  <c r="T1745" i="2"/>
  <c r="AL1744" i="2"/>
  <c r="AK1744" i="2"/>
  <c r="AI1744" i="2"/>
  <c r="AH1744" i="2"/>
  <c r="AD1744" i="2"/>
  <c r="AC1744" i="2"/>
  <c r="AA1744" i="2"/>
  <c r="Z1744" i="2"/>
  <c r="V1744" i="2"/>
  <c r="U1744" i="2"/>
  <c r="S1744" i="2"/>
  <c r="R1744" i="2"/>
  <c r="AT1743" i="2"/>
  <c r="AT1742" i="2" s="1"/>
  <c r="AS1743" i="2"/>
  <c r="AQ1743" i="2"/>
  <c r="AQ1742" i="2" s="1"/>
  <c r="AP1743" i="2"/>
  <c r="AM1743" i="2"/>
  <c r="AJ1743" i="2"/>
  <c r="AE1743" i="2"/>
  <c r="AB1743" i="2"/>
  <c r="W1743" i="2"/>
  <c r="T1743" i="2"/>
  <c r="AL1742" i="2"/>
  <c r="AK1742" i="2"/>
  <c r="AI1742" i="2"/>
  <c r="AH1742" i="2"/>
  <c r="AD1742" i="2"/>
  <c r="AC1742" i="2"/>
  <c r="AA1742" i="2"/>
  <c r="Z1742" i="2"/>
  <c r="V1742" i="2"/>
  <c r="U1742" i="2"/>
  <c r="S1742" i="2"/>
  <c r="R1742" i="2"/>
  <c r="AT1741" i="2"/>
  <c r="AS1741" i="2"/>
  <c r="AS1740" i="2" s="1"/>
  <c r="AQ1741" i="2"/>
  <c r="AQ1740" i="2" s="1"/>
  <c r="AP1741" i="2"/>
  <c r="AM1741" i="2"/>
  <c r="AJ1741" i="2"/>
  <c r="AE1741" i="2"/>
  <c r="AB1741" i="2"/>
  <c r="W1741" i="2"/>
  <c r="T1741" i="2"/>
  <c r="AL1740" i="2"/>
  <c r="AK1740" i="2"/>
  <c r="AI1740" i="2"/>
  <c r="AH1740" i="2"/>
  <c r="AD1740" i="2"/>
  <c r="AC1740" i="2"/>
  <c r="AA1740" i="2"/>
  <c r="Z1740" i="2"/>
  <c r="V1740" i="2"/>
  <c r="U1740" i="2"/>
  <c r="S1740" i="2"/>
  <c r="R1740" i="2"/>
  <c r="AT1739" i="2"/>
  <c r="AT1738" i="2" s="1"/>
  <c r="AS1739" i="2"/>
  <c r="AQ1739" i="2"/>
  <c r="AQ1738" i="2" s="1"/>
  <c r="AP1739" i="2"/>
  <c r="AM1739" i="2"/>
  <c r="AJ1739" i="2"/>
  <c r="AE1739" i="2"/>
  <c r="AB1739" i="2"/>
  <c r="W1739" i="2"/>
  <c r="T1739" i="2"/>
  <c r="AL1738" i="2"/>
  <c r="AK1738" i="2"/>
  <c r="AI1738" i="2"/>
  <c r="AH1738" i="2"/>
  <c r="AD1738" i="2"/>
  <c r="AC1738" i="2"/>
  <c r="AA1738" i="2"/>
  <c r="Z1738" i="2"/>
  <c r="V1738" i="2"/>
  <c r="U1738" i="2"/>
  <c r="S1738" i="2"/>
  <c r="R1738" i="2"/>
  <c r="AT1735" i="2"/>
  <c r="AT1734" i="2" s="1"/>
  <c r="AT1733" i="2" s="1"/>
  <c r="AS1735" i="2"/>
  <c r="AQ1735" i="2"/>
  <c r="AP1735" i="2"/>
  <c r="AM1735" i="2"/>
  <c r="AJ1735" i="2"/>
  <c r="AE1735" i="2"/>
  <c r="AB1735" i="2"/>
  <c r="W1735" i="2"/>
  <c r="T1735" i="2"/>
  <c r="AQ1734" i="2"/>
  <c r="AL1734" i="2"/>
  <c r="AL1733" i="2" s="1"/>
  <c r="AK1734" i="2"/>
  <c r="AK1733" i="2" s="1"/>
  <c r="AI1734" i="2"/>
  <c r="AH1734" i="2"/>
  <c r="AH1733" i="2" s="1"/>
  <c r="AD1734" i="2"/>
  <c r="AC1734" i="2"/>
  <c r="AC1733" i="2" s="1"/>
  <c r="AA1734" i="2"/>
  <c r="AA1733" i="2" s="1"/>
  <c r="Z1734" i="2"/>
  <c r="V1734" i="2"/>
  <c r="V1733" i="2" s="1"/>
  <c r="U1734" i="2"/>
  <c r="S1734" i="2"/>
  <c r="S1733" i="2" s="1"/>
  <c r="R1734" i="2"/>
  <c r="R1733" i="2" s="1"/>
  <c r="AT1732" i="2"/>
  <c r="AT1731" i="2" s="1"/>
  <c r="AS1732" i="2"/>
  <c r="AQ1732" i="2"/>
  <c r="AQ1731" i="2" s="1"/>
  <c r="AP1732" i="2"/>
  <c r="AM1732" i="2"/>
  <c r="AJ1732" i="2"/>
  <c r="AE1732" i="2"/>
  <c r="AB1732" i="2"/>
  <c r="W1732" i="2"/>
  <c r="T1732" i="2"/>
  <c r="AL1731" i="2"/>
  <c r="AK1731" i="2"/>
  <c r="AI1731" i="2"/>
  <c r="AH1731" i="2"/>
  <c r="AD1731" i="2"/>
  <c r="AC1731" i="2"/>
  <c r="AA1731" i="2"/>
  <c r="Z1731" i="2"/>
  <c r="V1731" i="2"/>
  <c r="U1731" i="2"/>
  <c r="S1731" i="2"/>
  <c r="R1731" i="2"/>
  <c r="AT1730" i="2"/>
  <c r="AT1729" i="2" s="1"/>
  <c r="AS1730" i="2"/>
  <c r="AQ1730" i="2"/>
  <c r="AQ1729" i="2" s="1"/>
  <c r="AP1730" i="2"/>
  <c r="AM1730" i="2"/>
  <c r="AJ1730" i="2"/>
  <c r="AE1730" i="2"/>
  <c r="AB1730" i="2"/>
  <c r="W1730" i="2"/>
  <c r="T1730" i="2"/>
  <c r="AL1729" i="2"/>
  <c r="AK1729" i="2"/>
  <c r="AI1729" i="2"/>
  <c r="AH1729" i="2"/>
  <c r="AD1729" i="2"/>
  <c r="AC1729" i="2"/>
  <c r="AA1729" i="2"/>
  <c r="Z1729" i="2"/>
  <c r="V1729" i="2"/>
  <c r="U1729" i="2"/>
  <c r="S1729" i="2"/>
  <c r="R1729" i="2"/>
  <c r="AT1728" i="2"/>
  <c r="AT1727" i="2" s="1"/>
  <c r="AS1728" i="2"/>
  <c r="AQ1728" i="2"/>
  <c r="AP1728" i="2"/>
  <c r="AP1727" i="2" s="1"/>
  <c r="AM1728" i="2"/>
  <c r="AJ1728" i="2"/>
  <c r="AE1728" i="2"/>
  <c r="AB1728" i="2"/>
  <c r="W1728" i="2"/>
  <c r="T1728" i="2"/>
  <c r="AL1727" i="2"/>
  <c r="AK1727" i="2"/>
  <c r="AI1727" i="2"/>
  <c r="AH1727" i="2"/>
  <c r="AD1727" i="2"/>
  <c r="AC1727" i="2"/>
  <c r="AA1727" i="2"/>
  <c r="Z1727" i="2"/>
  <c r="V1727" i="2"/>
  <c r="U1727" i="2"/>
  <c r="S1727" i="2"/>
  <c r="R1727" i="2"/>
  <c r="AT1726" i="2"/>
  <c r="AT1725" i="2" s="1"/>
  <c r="AS1726" i="2"/>
  <c r="AS1725" i="2" s="1"/>
  <c r="AQ1726" i="2"/>
  <c r="AP1726" i="2"/>
  <c r="AP1725" i="2" s="1"/>
  <c r="AM1726" i="2"/>
  <c r="AJ1726" i="2"/>
  <c r="AE1726" i="2"/>
  <c r="AB1726" i="2"/>
  <c r="W1726" i="2"/>
  <c r="T1726" i="2"/>
  <c r="AL1725" i="2"/>
  <c r="AK1725" i="2"/>
  <c r="AI1725" i="2"/>
  <c r="AH1725" i="2"/>
  <c r="AD1725" i="2"/>
  <c r="AC1725" i="2"/>
  <c r="AA1725" i="2"/>
  <c r="Z1725" i="2"/>
  <c r="V1725" i="2"/>
  <c r="U1725" i="2"/>
  <c r="S1725" i="2"/>
  <c r="R1725" i="2"/>
  <c r="AT1723" i="2"/>
  <c r="AT1722" i="2" s="1"/>
  <c r="AT1721" i="2" s="1"/>
  <c r="AS1723" i="2"/>
  <c r="AQ1723" i="2"/>
  <c r="AQ1722" i="2" s="1"/>
  <c r="AQ1721" i="2" s="1"/>
  <c r="AP1723" i="2"/>
  <c r="AP1722" i="2" s="1"/>
  <c r="AM1723" i="2"/>
  <c r="AJ1723" i="2"/>
  <c r="AE1723" i="2"/>
  <c r="AB1723" i="2"/>
  <c r="W1723" i="2"/>
  <c r="T1723" i="2"/>
  <c r="AL1722" i="2"/>
  <c r="AL1721" i="2" s="1"/>
  <c r="AK1722" i="2"/>
  <c r="AI1722" i="2"/>
  <c r="AI1721" i="2" s="1"/>
  <c r="AH1722" i="2"/>
  <c r="AH1721" i="2" s="1"/>
  <c r="AD1722" i="2"/>
  <c r="AD1721" i="2" s="1"/>
  <c r="AC1722" i="2"/>
  <c r="AA1722" i="2"/>
  <c r="AA1721" i="2" s="1"/>
  <c r="Z1722" i="2"/>
  <c r="V1722" i="2"/>
  <c r="V1721" i="2" s="1"/>
  <c r="U1722" i="2"/>
  <c r="S1722" i="2"/>
  <c r="S1721" i="2" s="1"/>
  <c r="R1722" i="2"/>
  <c r="AT1719" i="2"/>
  <c r="AT1718" i="2" s="1"/>
  <c r="AT1717" i="2" s="1"/>
  <c r="AS1719" i="2"/>
  <c r="AS1718" i="2" s="1"/>
  <c r="AQ1719" i="2"/>
  <c r="AQ1718" i="2" s="1"/>
  <c r="AQ1717" i="2" s="1"/>
  <c r="AP1719" i="2"/>
  <c r="AM1719" i="2"/>
  <c r="AJ1719" i="2"/>
  <c r="AE1719" i="2"/>
  <c r="AB1719" i="2"/>
  <c r="W1719" i="2"/>
  <c r="T1719" i="2"/>
  <c r="AL1718" i="2"/>
  <c r="AL1717" i="2" s="1"/>
  <c r="AK1718" i="2"/>
  <c r="AK1717" i="2" s="1"/>
  <c r="AI1718" i="2"/>
  <c r="AI1717" i="2" s="1"/>
  <c r="AH1718" i="2"/>
  <c r="AD1718" i="2"/>
  <c r="AD1717" i="2" s="1"/>
  <c r="AC1718" i="2"/>
  <c r="AA1718" i="2"/>
  <c r="AA1717" i="2" s="1"/>
  <c r="Z1718" i="2"/>
  <c r="Z1717" i="2" s="1"/>
  <c r="V1718" i="2"/>
  <c r="V1717" i="2" s="1"/>
  <c r="U1718" i="2"/>
  <c r="U1717" i="2" s="1"/>
  <c r="S1718" i="2"/>
  <c r="R1718" i="2"/>
  <c r="R1717" i="2" s="1"/>
  <c r="AT1716" i="2"/>
  <c r="AT1715" i="2" s="1"/>
  <c r="AT1714" i="2" s="1"/>
  <c r="AS1716" i="2"/>
  <c r="AS1715" i="2" s="1"/>
  <c r="AS1714" i="2" s="1"/>
  <c r="AQ1716" i="2"/>
  <c r="AQ1715" i="2" s="1"/>
  <c r="AQ1714" i="2" s="1"/>
  <c r="AP1716" i="2"/>
  <c r="AP1715" i="2" s="1"/>
  <c r="AM1716" i="2"/>
  <c r="AJ1716" i="2"/>
  <c r="AE1716" i="2"/>
  <c r="AB1716" i="2"/>
  <c r="W1716" i="2"/>
  <c r="T1716" i="2"/>
  <c r="AL1715" i="2"/>
  <c r="AK1715" i="2"/>
  <c r="AK1714" i="2" s="1"/>
  <c r="AI1715" i="2"/>
  <c r="AI1714" i="2" s="1"/>
  <c r="AH1715" i="2"/>
  <c r="AD1715" i="2"/>
  <c r="AD1714" i="2" s="1"/>
  <c r="AC1715" i="2"/>
  <c r="AA1715" i="2"/>
  <c r="AA1714" i="2" s="1"/>
  <c r="Z1715" i="2"/>
  <c r="V1715" i="2"/>
  <c r="V1714" i="2" s="1"/>
  <c r="U1715" i="2"/>
  <c r="S1715" i="2"/>
  <c r="S1714" i="2" s="1"/>
  <c r="R1715" i="2"/>
  <c r="R1714" i="2" s="1"/>
  <c r="AT1713" i="2"/>
  <c r="AT1712" i="2" s="1"/>
  <c r="AS1713" i="2"/>
  <c r="AQ1713" i="2"/>
  <c r="AQ1712" i="2" s="1"/>
  <c r="AQ1711" i="2" s="1"/>
  <c r="AP1713" i="2"/>
  <c r="AM1713" i="2"/>
  <c r="AJ1713" i="2"/>
  <c r="AE1713" i="2"/>
  <c r="AB1713" i="2"/>
  <c r="W1713" i="2"/>
  <c r="T1713" i="2"/>
  <c r="AP1712" i="2"/>
  <c r="AL1712" i="2"/>
  <c r="AL1711" i="2" s="1"/>
  <c r="AK1712" i="2"/>
  <c r="AI1712" i="2"/>
  <c r="AI1711" i="2" s="1"/>
  <c r="AH1712" i="2"/>
  <c r="AH1711" i="2" s="1"/>
  <c r="AD1712" i="2"/>
  <c r="AD1711" i="2" s="1"/>
  <c r="AC1712" i="2"/>
  <c r="AC1711" i="2" s="1"/>
  <c r="AA1712" i="2"/>
  <c r="Z1712" i="2"/>
  <c r="Z1711" i="2" s="1"/>
  <c r="V1712" i="2"/>
  <c r="V1711" i="2" s="1"/>
  <c r="U1712" i="2"/>
  <c r="U1711" i="2" s="1"/>
  <c r="S1712" i="2"/>
  <c r="S1711" i="2" s="1"/>
  <c r="R1712" i="2"/>
  <c r="AT1711" i="2"/>
  <c r="AT1710" i="2"/>
  <c r="AT1709" i="2" s="1"/>
  <c r="AT1708" i="2" s="1"/>
  <c r="AS1710" i="2"/>
  <c r="AQ1710" i="2"/>
  <c r="AQ1709" i="2" s="1"/>
  <c r="AQ1708" i="2" s="1"/>
  <c r="AP1710" i="2"/>
  <c r="AM1710" i="2"/>
  <c r="AJ1710" i="2"/>
  <c r="AE1710" i="2"/>
  <c r="AB1710" i="2"/>
  <c r="W1710" i="2"/>
  <c r="T1710" i="2"/>
  <c r="AL1709" i="2"/>
  <c r="AL1708" i="2" s="1"/>
  <c r="AK1709" i="2"/>
  <c r="AK1708" i="2" s="1"/>
  <c r="AI1709" i="2"/>
  <c r="AH1709" i="2"/>
  <c r="AH1708" i="2" s="1"/>
  <c r="AD1709" i="2"/>
  <c r="AD1708" i="2" s="1"/>
  <c r="AC1709" i="2"/>
  <c r="AA1709" i="2"/>
  <c r="AA1708" i="2" s="1"/>
  <c r="Z1709" i="2"/>
  <c r="V1709" i="2"/>
  <c r="V1708" i="2" s="1"/>
  <c r="U1709" i="2"/>
  <c r="U1708" i="2" s="1"/>
  <c r="S1709" i="2"/>
  <c r="S1708" i="2" s="1"/>
  <c r="R1709" i="2"/>
  <c r="AT1706" i="2"/>
  <c r="AT1705" i="2" s="1"/>
  <c r="AT1704" i="2" s="1"/>
  <c r="AT1703" i="2" s="1"/>
  <c r="AS1706" i="2"/>
  <c r="AQ1706" i="2"/>
  <c r="AQ1705" i="2" s="1"/>
  <c r="AQ1704" i="2" s="1"/>
  <c r="AQ1703" i="2" s="1"/>
  <c r="AP1706" i="2"/>
  <c r="AP1705" i="2" s="1"/>
  <c r="AP1704" i="2" s="1"/>
  <c r="AP1703" i="2" s="1"/>
  <c r="AM1706" i="2"/>
  <c r="AJ1706" i="2"/>
  <c r="AE1706" i="2"/>
  <c r="AB1706" i="2"/>
  <c r="W1706" i="2"/>
  <c r="T1706" i="2"/>
  <c r="AL1705" i="2"/>
  <c r="AL1704" i="2" s="1"/>
  <c r="AL1703" i="2" s="1"/>
  <c r="AK1705" i="2"/>
  <c r="AI1705" i="2"/>
  <c r="AI1704" i="2" s="1"/>
  <c r="AI1703" i="2" s="1"/>
  <c r="AH1705" i="2"/>
  <c r="AD1705" i="2"/>
  <c r="AD1704" i="2" s="1"/>
  <c r="AD1703" i="2" s="1"/>
  <c r="AC1705" i="2"/>
  <c r="AC1704" i="2" s="1"/>
  <c r="AA1705" i="2"/>
  <c r="AA1704" i="2" s="1"/>
  <c r="AA1703" i="2" s="1"/>
  <c r="Z1705" i="2"/>
  <c r="V1705" i="2"/>
  <c r="V1704" i="2" s="1"/>
  <c r="V1703" i="2" s="1"/>
  <c r="U1705" i="2"/>
  <c r="S1705" i="2"/>
  <c r="S1704" i="2" s="1"/>
  <c r="S1703" i="2" s="1"/>
  <c r="R1705" i="2"/>
  <c r="R1704" i="2" s="1"/>
  <c r="AT1701" i="2"/>
  <c r="AS1701" i="2"/>
  <c r="AQ1701" i="2"/>
  <c r="AP1701" i="2"/>
  <c r="AM1701" i="2"/>
  <c r="AJ1701" i="2"/>
  <c r="AE1701" i="2"/>
  <c r="AB1701" i="2"/>
  <c r="W1701" i="2"/>
  <c r="T1701" i="2"/>
  <c r="AT1700" i="2"/>
  <c r="AS1700" i="2"/>
  <c r="AQ1700" i="2"/>
  <c r="AP1700" i="2"/>
  <c r="AM1700" i="2"/>
  <c r="AJ1700" i="2"/>
  <c r="AE1700" i="2"/>
  <c r="AB1700" i="2"/>
  <c r="W1700" i="2"/>
  <c r="T1700" i="2"/>
  <c r="AT1699" i="2"/>
  <c r="AS1699" i="2"/>
  <c r="AQ1699" i="2"/>
  <c r="AP1699" i="2"/>
  <c r="AM1699" i="2"/>
  <c r="AJ1699" i="2"/>
  <c r="AE1699" i="2"/>
  <c r="AB1699" i="2"/>
  <c r="W1699" i="2"/>
  <c r="T1699" i="2"/>
  <c r="AL1698" i="2"/>
  <c r="AK1698" i="2"/>
  <c r="AI1698" i="2"/>
  <c r="AH1698" i="2"/>
  <c r="AD1698" i="2"/>
  <c r="AC1698" i="2"/>
  <c r="AA1698" i="2"/>
  <c r="Z1698" i="2"/>
  <c r="V1698" i="2"/>
  <c r="U1698" i="2"/>
  <c r="S1698" i="2"/>
  <c r="R1698" i="2"/>
  <c r="AT1697" i="2"/>
  <c r="AS1697" i="2"/>
  <c r="AS1696" i="2" s="1"/>
  <c r="AQ1697" i="2"/>
  <c r="AQ1696" i="2" s="1"/>
  <c r="AP1697" i="2"/>
  <c r="AM1697" i="2"/>
  <c r="AJ1697" i="2"/>
  <c r="AE1697" i="2"/>
  <c r="AB1697" i="2"/>
  <c r="W1697" i="2"/>
  <c r="T1697" i="2"/>
  <c r="AL1696" i="2"/>
  <c r="AK1696" i="2"/>
  <c r="AI1696" i="2"/>
  <c r="AH1696" i="2"/>
  <c r="AD1696" i="2"/>
  <c r="AC1696" i="2"/>
  <c r="AA1696" i="2"/>
  <c r="Z1696" i="2"/>
  <c r="V1696" i="2"/>
  <c r="U1696" i="2"/>
  <c r="S1696" i="2"/>
  <c r="R1696" i="2"/>
  <c r="AT1695" i="2"/>
  <c r="AS1695" i="2"/>
  <c r="AQ1695" i="2"/>
  <c r="AP1695" i="2"/>
  <c r="AM1695" i="2"/>
  <c r="AJ1695" i="2"/>
  <c r="AE1695" i="2"/>
  <c r="AB1695" i="2"/>
  <c r="W1695" i="2"/>
  <c r="T1695" i="2"/>
  <c r="AT1694" i="2"/>
  <c r="AS1694" i="2"/>
  <c r="AQ1694" i="2"/>
  <c r="AP1694" i="2"/>
  <c r="AM1694" i="2"/>
  <c r="AJ1694" i="2"/>
  <c r="AE1694" i="2"/>
  <c r="AB1694" i="2"/>
  <c r="W1694" i="2"/>
  <c r="T1694" i="2"/>
  <c r="AT1693" i="2"/>
  <c r="AS1693" i="2"/>
  <c r="AQ1693" i="2"/>
  <c r="AP1693" i="2"/>
  <c r="AM1693" i="2"/>
  <c r="AJ1693" i="2"/>
  <c r="AE1693" i="2"/>
  <c r="AB1693" i="2"/>
  <c r="W1693" i="2"/>
  <c r="T1693" i="2"/>
  <c r="AL1692" i="2"/>
  <c r="AK1692" i="2"/>
  <c r="AI1692" i="2"/>
  <c r="AH1692" i="2"/>
  <c r="AD1692" i="2"/>
  <c r="AC1692" i="2"/>
  <c r="AA1692" i="2"/>
  <c r="Z1692" i="2"/>
  <c r="V1692" i="2"/>
  <c r="U1692" i="2"/>
  <c r="S1692" i="2"/>
  <c r="R1692" i="2"/>
  <c r="AT1689" i="2"/>
  <c r="AS1689" i="2"/>
  <c r="AS1688" i="2" s="1"/>
  <c r="AQ1689" i="2"/>
  <c r="AQ1688" i="2" s="1"/>
  <c r="AP1689" i="2"/>
  <c r="AM1689" i="2"/>
  <c r="AJ1689" i="2"/>
  <c r="AE1689" i="2"/>
  <c r="AB1689" i="2"/>
  <c r="W1689" i="2"/>
  <c r="T1689" i="2"/>
  <c r="AL1688" i="2"/>
  <c r="AK1688" i="2"/>
  <c r="AI1688" i="2"/>
  <c r="AH1688" i="2"/>
  <c r="AD1688" i="2"/>
  <c r="AC1688" i="2"/>
  <c r="AA1688" i="2"/>
  <c r="Z1688" i="2"/>
  <c r="V1688" i="2"/>
  <c r="U1688" i="2"/>
  <c r="S1688" i="2"/>
  <c r="R1688" i="2"/>
  <c r="BA1687" i="2"/>
  <c r="BC1687" i="2" s="1"/>
  <c r="AT1687" i="2"/>
  <c r="AT1686" i="2" s="1"/>
  <c r="AS1687" i="2"/>
  <c r="AS1686" i="2" s="1"/>
  <c r="AQ1687" i="2"/>
  <c r="AQ1686" i="2" s="1"/>
  <c r="AM1687" i="2"/>
  <c r="AH1687" i="2"/>
  <c r="AE1687" i="2"/>
  <c r="AB1687" i="2"/>
  <c r="W1687" i="2"/>
  <c r="R1687" i="2"/>
  <c r="R1686" i="2" s="1"/>
  <c r="J1687" i="2"/>
  <c r="AL1686" i="2"/>
  <c r="AK1686" i="2"/>
  <c r="AI1686" i="2"/>
  <c r="AD1686" i="2"/>
  <c r="AC1686" i="2"/>
  <c r="AA1686" i="2"/>
  <c r="Z1686" i="2"/>
  <c r="V1686" i="2"/>
  <c r="U1686" i="2"/>
  <c r="S1686" i="2"/>
  <c r="AT1684" i="2"/>
  <c r="AS1684" i="2"/>
  <c r="AQ1684" i="2"/>
  <c r="AP1684" i="2"/>
  <c r="AM1684" i="2"/>
  <c r="AJ1684" i="2"/>
  <c r="AE1684" i="2"/>
  <c r="AB1684" i="2"/>
  <c r="W1684" i="2"/>
  <c r="T1684" i="2"/>
  <c r="AT1683" i="2"/>
  <c r="AS1683" i="2"/>
  <c r="AQ1683" i="2"/>
  <c r="AP1683" i="2"/>
  <c r="AM1683" i="2"/>
  <c r="AJ1683" i="2"/>
  <c r="AE1683" i="2"/>
  <c r="AB1683" i="2"/>
  <c r="W1683" i="2"/>
  <c r="T1683" i="2"/>
  <c r="AL1682" i="2"/>
  <c r="AK1682" i="2"/>
  <c r="AI1682" i="2"/>
  <c r="AH1682" i="2"/>
  <c r="AD1682" i="2"/>
  <c r="AC1682" i="2"/>
  <c r="AA1682" i="2"/>
  <c r="Z1682" i="2"/>
  <c r="V1682" i="2"/>
  <c r="U1682" i="2"/>
  <c r="S1682" i="2"/>
  <c r="R1682" i="2"/>
  <c r="AT1681" i="2"/>
  <c r="AT1680" i="2" s="1"/>
  <c r="AS1681" i="2"/>
  <c r="AQ1681" i="2"/>
  <c r="AQ1680" i="2" s="1"/>
  <c r="AP1681" i="2"/>
  <c r="AP1680" i="2" s="1"/>
  <c r="AM1681" i="2"/>
  <c r="AJ1681" i="2"/>
  <c r="AE1681" i="2"/>
  <c r="AB1681" i="2"/>
  <c r="W1681" i="2"/>
  <c r="T1681" i="2"/>
  <c r="AL1680" i="2"/>
  <c r="AK1680" i="2"/>
  <c r="AI1680" i="2"/>
  <c r="AH1680" i="2"/>
  <c r="AD1680" i="2"/>
  <c r="AC1680" i="2"/>
  <c r="AA1680" i="2"/>
  <c r="Z1680" i="2"/>
  <c r="V1680" i="2"/>
  <c r="U1680" i="2"/>
  <c r="S1680" i="2"/>
  <c r="R1680" i="2"/>
  <c r="AT1679" i="2"/>
  <c r="AT1678" i="2" s="1"/>
  <c r="AS1679" i="2"/>
  <c r="AQ1679" i="2"/>
  <c r="AQ1678" i="2" s="1"/>
  <c r="AP1679" i="2"/>
  <c r="AM1679" i="2"/>
  <c r="AJ1679" i="2"/>
  <c r="AE1679" i="2"/>
  <c r="AB1679" i="2"/>
  <c r="W1679" i="2"/>
  <c r="T1679" i="2"/>
  <c r="AL1678" i="2"/>
  <c r="AK1678" i="2"/>
  <c r="AI1678" i="2"/>
  <c r="AH1678" i="2"/>
  <c r="AD1678" i="2"/>
  <c r="AC1678" i="2"/>
  <c r="AA1678" i="2"/>
  <c r="Z1678" i="2"/>
  <c r="V1678" i="2"/>
  <c r="U1678" i="2"/>
  <c r="S1678" i="2"/>
  <c r="R1678" i="2"/>
  <c r="BA1677" i="2"/>
  <c r="BC1677" i="2" s="1"/>
  <c r="AT1677" i="2"/>
  <c r="AT1676" i="2" s="1"/>
  <c r="AS1677" i="2"/>
  <c r="AQ1677" i="2"/>
  <c r="AQ1676" i="2" s="1"/>
  <c r="AM1677" i="2"/>
  <c r="AH1677" i="2"/>
  <c r="AE1677" i="2"/>
  <c r="AB1677" i="2"/>
  <c r="W1677" i="2"/>
  <c r="R1677" i="2"/>
  <c r="P1677" i="2"/>
  <c r="L1677" i="2"/>
  <c r="J1677" i="2"/>
  <c r="AL1676" i="2"/>
  <c r="AK1676" i="2"/>
  <c r="AI1676" i="2"/>
  <c r="AD1676" i="2"/>
  <c r="AC1676" i="2"/>
  <c r="AA1676" i="2"/>
  <c r="Z1676" i="2"/>
  <c r="V1676" i="2"/>
  <c r="U1676" i="2"/>
  <c r="S1676" i="2"/>
  <c r="P1676" i="2"/>
  <c r="L1676" i="2"/>
  <c r="J1676" i="2"/>
  <c r="AT1675" i="2"/>
  <c r="AT1674" i="2" s="1"/>
  <c r="AS1675" i="2"/>
  <c r="AS1674" i="2" s="1"/>
  <c r="AQ1675" i="2"/>
  <c r="AP1675" i="2"/>
  <c r="AM1675" i="2"/>
  <c r="AJ1675" i="2"/>
  <c r="AE1675" i="2"/>
  <c r="AB1675" i="2"/>
  <c r="W1675" i="2"/>
  <c r="T1675" i="2"/>
  <c r="AQ1674" i="2"/>
  <c r="AL1674" i="2"/>
  <c r="AK1674" i="2"/>
  <c r="AI1674" i="2"/>
  <c r="AH1674" i="2"/>
  <c r="AD1674" i="2"/>
  <c r="AC1674" i="2"/>
  <c r="AA1674" i="2"/>
  <c r="Z1674" i="2"/>
  <c r="V1674" i="2"/>
  <c r="U1674" i="2"/>
  <c r="S1674" i="2"/>
  <c r="R1674" i="2"/>
  <c r="AT1673" i="2"/>
  <c r="AT1672" i="2" s="1"/>
  <c r="AS1673" i="2"/>
  <c r="AS1672" i="2" s="1"/>
  <c r="AQ1673" i="2"/>
  <c r="AP1673" i="2"/>
  <c r="AP1672" i="2" s="1"/>
  <c r="AM1673" i="2"/>
  <c r="AJ1673" i="2"/>
  <c r="AE1673" i="2"/>
  <c r="AB1673" i="2"/>
  <c r="W1673" i="2"/>
  <c r="T1673" i="2"/>
  <c r="AL1672" i="2"/>
  <c r="AK1672" i="2"/>
  <c r="AI1672" i="2"/>
  <c r="AH1672" i="2"/>
  <c r="AD1672" i="2"/>
  <c r="AC1672" i="2"/>
  <c r="AA1672" i="2"/>
  <c r="Z1672" i="2"/>
  <c r="V1672" i="2"/>
  <c r="U1672" i="2"/>
  <c r="S1672" i="2"/>
  <c r="R1672" i="2"/>
  <c r="P1671" i="2"/>
  <c r="L1671" i="2"/>
  <c r="J1671" i="2"/>
  <c r="AT1670" i="2"/>
  <c r="AT1669" i="2" s="1"/>
  <c r="AS1670" i="2"/>
  <c r="AQ1670" i="2"/>
  <c r="AQ1669" i="2" s="1"/>
  <c r="AM1670" i="2"/>
  <c r="AH1670" i="2"/>
  <c r="AE1670" i="2"/>
  <c r="AB1670" i="2"/>
  <c r="W1670" i="2"/>
  <c r="R1670" i="2"/>
  <c r="T1670" i="2" s="1"/>
  <c r="J1670" i="2"/>
  <c r="AL1669" i="2"/>
  <c r="AK1669" i="2"/>
  <c r="AI1669" i="2"/>
  <c r="AD1669" i="2"/>
  <c r="AC1669" i="2"/>
  <c r="AA1669" i="2"/>
  <c r="Z1669" i="2"/>
  <c r="V1669" i="2"/>
  <c r="U1669" i="2"/>
  <c r="S1669" i="2"/>
  <c r="AT1668" i="2"/>
  <c r="AS1668" i="2"/>
  <c r="AQ1668" i="2"/>
  <c r="AP1668" i="2"/>
  <c r="AM1668" i="2"/>
  <c r="AJ1668" i="2"/>
  <c r="AE1668" i="2"/>
  <c r="AB1668" i="2"/>
  <c r="W1668" i="2"/>
  <c r="T1668" i="2"/>
  <c r="AT1667" i="2"/>
  <c r="AS1667" i="2"/>
  <c r="AQ1667" i="2"/>
  <c r="AP1667" i="2"/>
  <c r="AM1667" i="2"/>
  <c r="AJ1667" i="2"/>
  <c r="AE1667" i="2"/>
  <c r="AB1667" i="2"/>
  <c r="W1667" i="2"/>
  <c r="T1667" i="2"/>
  <c r="AL1666" i="2"/>
  <c r="AK1666" i="2"/>
  <c r="AI1666" i="2"/>
  <c r="AH1666" i="2"/>
  <c r="AD1666" i="2"/>
  <c r="AC1666" i="2"/>
  <c r="AA1666" i="2"/>
  <c r="Z1666" i="2"/>
  <c r="V1666" i="2"/>
  <c r="U1666" i="2"/>
  <c r="S1666" i="2"/>
  <c r="R1666" i="2"/>
  <c r="AT1664" i="2"/>
  <c r="AT1663" i="2" s="1"/>
  <c r="AT1662" i="2" s="1"/>
  <c r="AS1664" i="2"/>
  <c r="AS1663" i="2" s="1"/>
  <c r="AQ1664" i="2"/>
  <c r="AQ1663" i="2" s="1"/>
  <c r="AP1664" i="2"/>
  <c r="AP1663" i="2" s="1"/>
  <c r="AP1662" i="2" s="1"/>
  <c r="AM1664" i="2"/>
  <c r="AJ1664" i="2"/>
  <c r="AE1664" i="2"/>
  <c r="AB1664" i="2"/>
  <c r="W1664" i="2"/>
  <c r="T1664" i="2"/>
  <c r="AL1663" i="2"/>
  <c r="AK1663" i="2"/>
  <c r="AI1663" i="2"/>
  <c r="AH1663" i="2"/>
  <c r="AH1662" i="2" s="1"/>
  <c r="AD1663" i="2"/>
  <c r="AC1663" i="2"/>
  <c r="AC1662" i="2" s="1"/>
  <c r="AA1663" i="2"/>
  <c r="AA1662" i="2" s="1"/>
  <c r="Z1663" i="2"/>
  <c r="V1663" i="2"/>
  <c r="V1662" i="2" s="1"/>
  <c r="U1663" i="2"/>
  <c r="U1662" i="2" s="1"/>
  <c r="S1663" i="2"/>
  <c r="S1662" i="2" s="1"/>
  <c r="R1663" i="2"/>
  <c r="AL1662" i="2"/>
  <c r="AT1661" i="2"/>
  <c r="AS1661" i="2"/>
  <c r="AS1660" i="2" s="1"/>
  <c r="AQ1661" i="2"/>
  <c r="AQ1660" i="2" s="1"/>
  <c r="AP1661" i="2"/>
  <c r="AM1661" i="2"/>
  <c r="AJ1661" i="2"/>
  <c r="AE1661" i="2"/>
  <c r="AB1661" i="2"/>
  <c r="W1661" i="2"/>
  <c r="T1661" i="2"/>
  <c r="AL1660" i="2"/>
  <c r="AK1660" i="2"/>
  <c r="AI1660" i="2"/>
  <c r="AH1660" i="2"/>
  <c r="AD1660" i="2"/>
  <c r="AC1660" i="2"/>
  <c r="AA1660" i="2"/>
  <c r="Z1660" i="2"/>
  <c r="V1660" i="2"/>
  <c r="U1660" i="2"/>
  <c r="S1660" i="2"/>
  <c r="R1660" i="2"/>
  <c r="AT1659" i="2"/>
  <c r="AT1658" i="2" s="1"/>
  <c r="AS1659" i="2"/>
  <c r="AQ1659" i="2"/>
  <c r="AQ1658" i="2" s="1"/>
  <c r="AP1659" i="2"/>
  <c r="AM1659" i="2"/>
  <c r="AJ1659" i="2"/>
  <c r="AE1659" i="2"/>
  <c r="AB1659" i="2"/>
  <c r="W1659" i="2"/>
  <c r="T1659" i="2"/>
  <c r="AL1658" i="2"/>
  <c r="AK1658" i="2"/>
  <c r="AI1658" i="2"/>
  <c r="AH1658" i="2"/>
  <c r="AD1658" i="2"/>
  <c r="AC1658" i="2"/>
  <c r="AA1658" i="2"/>
  <c r="Z1658" i="2"/>
  <c r="V1658" i="2"/>
  <c r="U1658" i="2"/>
  <c r="S1658" i="2"/>
  <c r="R1658" i="2"/>
  <c r="AT1656" i="2"/>
  <c r="AT1655" i="2" s="1"/>
  <c r="AS1656" i="2"/>
  <c r="AS1655" i="2" s="1"/>
  <c r="AQ1656" i="2"/>
  <c r="AQ1655" i="2" s="1"/>
  <c r="AP1656" i="2"/>
  <c r="AM1656" i="2"/>
  <c r="AJ1656" i="2"/>
  <c r="AE1656" i="2"/>
  <c r="AB1656" i="2"/>
  <c r="W1656" i="2"/>
  <c r="T1656" i="2"/>
  <c r="AL1655" i="2"/>
  <c r="AK1655" i="2"/>
  <c r="AI1655" i="2"/>
  <c r="AH1655" i="2"/>
  <c r="AD1655" i="2"/>
  <c r="AC1655" i="2"/>
  <c r="AA1655" i="2"/>
  <c r="Z1655" i="2"/>
  <c r="V1655" i="2"/>
  <c r="U1655" i="2"/>
  <c r="S1655" i="2"/>
  <c r="R1655" i="2"/>
  <c r="BA1654" i="2"/>
  <c r="BC1654" i="2" s="1"/>
  <c r="AT1654" i="2"/>
  <c r="AS1654" i="2"/>
  <c r="AQ1654" i="2"/>
  <c r="AQ1653" i="2" s="1"/>
  <c r="AM1654" i="2"/>
  <c r="AH1654" i="2"/>
  <c r="AE1654" i="2"/>
  <c r="AB1654" i="2"/>
  <c r="W1654" i="2"/>
  <c r="R1654" i="2"/>
  <c r="P1654" i="2"/>
  <c r="L1654" i="2"/>
  <c r="J1654" i="2"/>
  <c r="AT1653" i="2"/>
  <c r="AL1653" i="2"/>
  <c r="AK1653" i="2"/>
  <c r="AI1653" i="2"/>
  <c r="AD1653" i="2"/>
  <c r="AC1653" i="2"/>
  <c r="AA1653" i="2"/>
  <c r="Z1653" i="2"/>
  <c r="V1653" i="2"/>
  <c r="U1653" i="2"/>
  <c r="S1653" i="2"/>
  <c r="P1653" i="2"/>
  <c r="L1653" i="2"/>
  <c r="J1653" i="2"/>
  <c r="AT1652" i="2"/>
  <c r="AT1651" i="2" s="1"/>
  <c r="AS1652" i="2"/>
  <c r="AS1651" i="2" s="1"/>
  <c r="AQ1652" i="2"/>
  <c r="AQ1651" i="2" s="1"/>
  <c r="AP1652" i="2"/>
  <c r="AP1651" i="2" s="1"/>
  <c r="AM1652" i="2"/>
  <c r="AJ1652" i="2"/>
  <c r="AE1652" i="2"/>
  <c r="AB1652" i="2"/>
  <c r="W1652" i="2"/>
  <c r="T1652" i="2"/>
  <c r="AL1651" i="2"/>
  <c r="AK1651" i="2"/>
  <c r="AI1651" i="2"/>
  <c r="AH1651" i="2"/>
  <c r="AD1651" i="2"/>
  <c r="AC1651" i="2"/>
  <c r="AA1651" i="2"/>
  <c r="Z1651" i="2"/>
  <c r="V1651" i="2"/>
  <c r="U1651" i="2"/>
  <c r="S1651" i="2"/>
  <c r="R1651" i="2"/>
  <c r="AT1650" i="2"/>
  <c r="AT1649" i="2" s="1"/>
  <c r="AS1650" i="2"/>
  <c r="AQ1650" i="2"/>
  <c r="AQ1649" i="2" s="1"/>
  <c r="AP1650" i="2"/>
  <c r="AM1650" i="2"/>
  <c r="AJ1650" i="2"/>
  <c r="AE1650" i="2"/>
  <c r="AB1650" i="2"/>
  <c r="W1650" i="2"/>
  <c r="T1650" i="2"/>
  <c r="AL1649" i="2"/>
  <c r="AK1649" i="2"/>
  <c r="AI1649" i="2"/>
  <c r="AH1649" i="2"/>
  <c r="AD1649" i="2"/>
  <c r="AC1649" i="2"/>
  <c r="AA1649" i="2"/>
  <c r="Z1649" i="2"/>
  <c r="V1649" i="2"/>
  <c r="U1649" i="2"/>
  <c r="S1649" i="2"/>
  <c r="R1649" i="2"/>
  <c r="P1648" i="2"/>
  <c r="L1648" i="2"/>
  <c r="J1648" i="2"/>
  <c r="P1647" i="2"/>
  <c r="L1647" i="2"/>
  <c r="J1647" i="2"/>
  <c r="AT1646" i="2"/>
  <c r="AS1646" i="2"/>
  <c r="AS1645" i="2" s="1"/>
  <c r="AS1644" i="2" s="1"/>
  <c r="AQ1646" i="2"/>
  <c r="AP1646" i="2"/>
  <c r="AP1645" i="2" s="1"/>
  <c r="AM1646" i="2"/>
  <c r="AJ1646" i="2"/>
  <c r="AE1646" i="2"/>
  <c r="AB1646" i="2"/>
  <c r="W1646" i="2"/>
  <c r="T1646" i="2"/>
  <c r="AL1645" i="2"/>
  <c r="AL1644" i="2" s="1"/>
  <c r="AK1645" i="2"/>
  <c r="AI1645" i="2"/>
  <c r="AI1644" i="2" s="1"/>
  <c r="AH1645" i="2"/>
  <c r="AD1645" i="2"/>
  <c r="AD1644" i="2" s="1"/>
  <c r="AC1645" i="2"/>
  <c r="AC1644" i="2" s="1"/>
  <c r="AA1645" i="2"/>
  <c r="Z1645" i="2"/>
  <c r="Z1644" i="2" s="1"/>
  <c r="V1645" i="2"/>
  <c r="V1644" i="2" s="1"/>
  <c r="U1645" i="2"/>
  <c r="S1645" i="2"/>
  <c r="S1644" i="2" s="1"/>
  <c r="R1645" i="2"/>
  <c r="AT1643" i="2"/>
  <c r="AS1643" i="2"/>
  <c r="AQ1643" i="2"/>
  <c r="AP1643" i="2"/>
  <c r="AM1643" i="2"/>
  <c r="AJ1643" i="2"/>
  <c r="AE1643" i="2"/>
  <c r="AB1643" i="2"/>
  <c r="W1643" i="2"/>
  <c r="T1643" i="2"/>
  <c r="AT1642" i="2"/>
  <c r="AS1642" i="2"/>
  <c r="AQ1642" i="2"/>
  <c r="AP1642" i="2"/>
  <c r="AM1642" i="2"/>
  <c r="AJ1642" i="2"/>
  <c r="AE1642" i="2"/>
  <c r="AB1642" i="2"/>
  <c r="W1642" i="2"/>
  <c r="T1642" i="2"/>
  <c r="AL1641" i="2"/>
  <c r="AK1641" i="2"/>
  <c r="AI1641" i="2"/>
  <c r="AH1641" i="2"/>
  <c r="AD1641" i="2"/>
  <c r="AC1641" i="2"/>
  <c r="AA1641" i="2"/>
  <c r="Z1641" i="2"/>
  <c r="V1641" i="2"/>
  <c r="U1641" i="2"/>
  <c r="S1641" i="2"/>
  <c r="R1641" i="2"/>
  <c r="AT1640" i="2"/>
  <c r="AS1640" i="2"/>
  <c r="AQ1640" i="2"/>
  <c r="AP1640" i="2"/>
  <c r="AM1640" i="2"/>
  <c r="AJ1640" i="2"/>
  <c r="AE1640" i="2"/>
  <c r="AB1640" i="2"/>
  <c r="W1640" i="2"/>
  <c r="T1640" i="2"/>
  <c r="AT1639" i="2"/>
  <c r="AS1639" i="2"/>
  <c r="AQ1639" i="2"/>
  <c r="AP1639" i="2"/>
  <c r="AM1639" i="2"/>
  <c r="AJ1639" i="2"/>
  <c r="AE1639" i="2"/>
  <c r="AB1639" i="2"/>
  <c r="W1639" i="2"/>
  <c r="T1639" i="2"/>
  <c r="AL1638" i="2"/>
  <c r="AK1638" i="2"/>
  <c r="AI1638" i="2"/>
  <c r="AH1638" i="2"/>
  <c r="AD1638" i="2"/>
  <c r="AC1638" i="2"/>
  <c r="AA1638" i="2"/>
  <c r="Z1638" i="2"/>
  <c r="V1638" i="2"/>
  <c r="U1638" i="2"/>
  <c r="S1638" i="2"/>
  <c r="R1638" i="2"/>
  <c r="AT1637" i="2"/>
  <c r="AS1637" i="2"/>
  <c r="AS1636" i="2" s="1"/>
  <c r="AQ1637" i="2"/>
  <c r="AP1637" i="2"/>
  <c r="AP1636" i="2" s="1"/>
  <c r="AM1637" i="2"/>
  <c r="AJ1637" i="2"/>
  <c r="AE1637" i="2"/>
  <c r="AB1637" i="2"/>
  <c r="W1637" i="2"/>
  <c r="T1637" i="2"/>
  <c r="AL1636" i="2"/>
  <c r="AK1636" i="2"/>
  <c r="AI1636" i="2"/>
  <c r="AH1636" i="2"/>
  <c r="AD1636" i="2"/>
  <c r="AC1636" i="2"/>
  <c r="AA1636" i="2"/>
  <c r="Z1636" i="2"/>
  <c r="V1636" i="2"/>
  <c r="U1636" i="2"/>
  <c r="S1636" i="2"/>
  <c r="R1636" i="2"/>
  <c r="AT1634" i="2"/>
  <c r="AT1633" i="2" s="1"/>
  <c r="AT1632" i="2" s="1"/>
  <c r="AS1634" i="2"/>
  <c r="AQ1634" i="2"/>
  <c r="AQ1633" i="2" s="1"/>
  <c r="AQ1632" i="2" s="1"/>
  <c r="AP1634" i="2"/>
  <c r="AM1634" i="2"/>
  <c r="AJ1634" i="2"/>
  <c r="AE1634" i="2"/>
  <c r="AB1634" i="2"/>
  <c r="W1634" i="2"/>
  <c r="T1634" i="2"/>
  <c r="AL1633" i="2"/>
  <c r="AL1632" i="2" s="1"/>
  <c r="AK1633" i="2"/>
  <c r="AI1633" i="2"/>
  <c r="AI1632" i="2" s="1"/>
  <c r="AH1633" i="2"/>
  <c r="AH1632" i="2" s="1"/>
  <c r="AD1633" i="2"/>
  <c r="AD1632" i="2" s="1"/>
  <c r="AC1633" i="2"/>
  <c r="AA1633" i="2"/>
  <c r="AA1632" i="2" s="1"/>
  <c r="Z1633" i="2"/>
  <c r="Z1632" i="2" s="1"/>
  <c r="V1633" i="2"/>
  <c r="V1632" i="2" s="1"/>
  <c r="U1633" i="2"/>
  <c r="S1633" i="2"/>
  <c r="S1632" i="2" s="1"/>
  <c r="R1633" i="2"/>
  <c r="R1632" i="2" s="1"/>
  <c r="BC1631" i="2"/>
  <c r="AT1631" i="2"/>
  <c r="AT1630" i="2" s="1"/>
  <c r="AQ1631" i="2"/>
  <c r="AQ1630" i="2" s="1"/>
  <c r="AP1631" i="2"/>
  <c r="AK1631" i="2"/>
  <c r="AJ1631" i="2"/>
  <c r="AE1631" i="2"/>
  <c r="AB1631" i="2"/>
  <c r="U1631" i="2"/>
  <c r="T1631" i="2"/>
  <c r="AL1630" i="2"/>
  <c r="AI1630" i="2"/>
  <c r="AH1630" i="2"/>
  <c r="AD1630" i="2"/>
  <c r="AC1630" i="2"/>
  <c r="AA1630" i="2"/>
  <c r="Z1630" i="2"/>
  <c r="V1630" i="2"/>
  <c r="S1630" i="2"/>
  <c r="R1630" i="2"/>
  <c r="BA1629" i="2"/>
  <c r="BC1629" i="2" s="1"/>
  <c r="AT1629" i="2"/>
  <c r="AT1628" i="2" s="1"/>
  <c r="AS1629" i="2"/>
  <c r="AQ1629" i="2"/>
  <c r="AQ1628" i="2" s="1"/>
  <c r="AM1629" i="2"/>
  <c r="AJ1629" i="2"/>
  <c r="AE1629" i="2"/>
  <c r="AB1629" i="2"/>
  <c r="W1629" i="2"/>
  <c r="R1629" i="2"/>
  <c r="T1629" i="2" s="1"/>
  <c r="AL1628" i="2"/>
  <c r="AK1628" i="2"/>
  <c r="AI1628" i="2"/>
  <c r="AH1628" i="2"/>
  <c r="AD1628" i="2"/>
  <c r="AC1628" i="2"/>
  <c r="AA1628" i="2"/>
  <c r="Z1628" i="2"/>
  <c r="V1628" i="2"/>
  <c r="U1628" i="2"/>
  <c r="S1628" i="2"/>
  <c r="AT1627" i="2"/>
  <c r="AS1627" i="2"/>
  <c r="AS1626" i="2" s="1"/>
  <c r="AQ1627" i="2"/>
  <c r="AQ1626" i="2" s="1"/>
  <c r="AP1627" i="2"/>
  <c r="AM1627" i="2"/>
  <c r="AJ1627" i="2"/>
  <c r="AE1627" i="2"/>
  <c r="AB1627" i="2"/>
  <c r="W1627" i="2"/>
  <c r="T1627" i="2"/>
  <c r="AP1626" i="2"/>
  <c r="AL1626" i="2"/>
  <c r="AK1626" i="2"/>
  <c r="AI1626" i="2"/>
  <c r="AH1626" i="2"/>
  <c r="AD1626" i="2"/>
  <c r="AC1626" i="2"/>
  <c r="AA1626" i="2"/>
  <c r="Z1626" i="2"/>
  <c r="V1626" i="2"/>
  <c r="U1626" i="2"/>
  <c r="S1626" i="2"/>
  <c r="R1626" i="2"/>
  <c r="AT1624" i="2"/>
  <c r="AT1623" i="2" s="1"/>
  <c r="AT1622" i="2" s="1"/>
  <c r="AS1624" i="2"/>
  <c r="AQ1624" i="2"/>
  <c r="AQ1623" i="2" s="1"/>
  <c r="AQ1622" i="2" s="1"/>
  <c r="AP1624" i="2"/>
  <c r="AM1624" i="2"/>
  <c r="AJ1624" i="2"/>
  <c r="AE1624" i="2"/>
  <c r="AB1624" i="2"/>
  <c r="W1624" i="2"/>
  <c r="T1624" i="2"/>
  <c r="AL1623" i="2"/>
  <c r="AL1622" i="2" s="1"/>
  <c r="AK1623" i="2"/>
  <c r="AI1623" i="2"/>
  <c r="AI1622" i="2" s="1"/>
  <c r="AH1623" i="2"/>
  <c r="AH1622" i="2" s="1"/>
  <c r="AD1623" i="2"/>
  <c r="AD1622" i="2" s="1"/>
  <c r="AC1623" i="2"/>
  <c r="AC1622" i="2" s="1"/>
  <c r="AA1623" i="2"/>
  <c r="AA1622" i="2" s="1"/>
  <c r="Z1623" i="2"/>
  <c r="V1623" i="2"/>
  <c r="U1623" i="2"/>
  <c r="U1622" i="2" s="1"/>
  <c r="S1623" i="2"/>
  <c r="S1622" i="2" s="1"/>
  <c r="R1623" i="2"/>
  <c r="AT1621" i="2"/>
  <c r="AT1620" i="2" s="1"/>
  <c r="AS1621" i="2"/>
  <c r="AQ1621" i="2"/>
  <c r="AQ1620" i="2" s="1"/>
  <c r="AP1621" i="2"/>
  <c r="AM1621" i="2"/>
  <c r="AJ1621" i="2"/>
  <c r="AE1621" i="2"/>
  <c r="AB1621" i="2"/>
  <c r="W1621" i="2"/>
  <c r="T1621" i="2"/>
  <c r="AL1620" i="2"/>
  <c r="AK1620" i="2"/>
  <c r="AI1620" i="2"/>
  <c r="AH1620" i="2"/>
  <c r="AD1620" i="2"/>
  <c r="AC1620" i="2"/>
  <c r="AA1620" i="2"/>
  <c r="Z1620" i="2"/>
  <c r="V1620" i="2"/>
  <c r="U1620" i="2"/>
  <c r="S1620" i="2"/>
  <c r="R1620" i="2"/>
  <c r="AT1619" i="2"/>
  <c r="AS1619" i="2"/>
  <c r="AS1618" i="2" s="1"/>
  <c r="AQ1619" i="2"/>
  <c r="AQ1618" i="2" s="1"/>
  <c r="AP1619" i="2"/>
  <c r="AM1619" i="2"/>
  <c r="AJ1619" i="2"/>
  <c r="AE1619" i="2"/>
  <c r="AB1619" i="2"/>
  <c r="W1619" i="2"/>
  <c r="T1619" i="2"/>
  <c r="AL1618" i="2"/>
  <c r="AK1618" i="2"/>
  <c r="AI1618" i="2"/>
  <c r="AH1618" i="2"/>
  <c r="AD1618" i="2"/>
  <c r="AC1618" i="2"/>
  <c r="AA1618" i="2"/>
  <c r="Z1618" i="2"/>
  <c r="V1618" i="2"/>
  <c r="U1618" i="2"/>
  <c r="S1618" i="2"/>
  <c r="R1618" i="2"/>
  <c r="AT1617" i="2"/>
  <c r="AT1616" i="2" s="1"/>
  <c r="AS1617" i="2"/>
  <c r="AQ1617" i="2"/>
  <c r="AQ1616" i="2" s="1"/>
  <c r="AP1617" i="2"/>
  <c r="AR1617" i="2" s="1"/>
  <c r="AM1617" i="2"/>
  <c r="AJ1617" i="2"/>
  <c r="AE1617" i="2"/>
  <c r="AB1617" i="2"/>
  <c r="W1617" i="2"/>
  <c r="T1617" i="2"/>
  <c r="AL1616" i="2"/>
  <c r="AK1616" i="2"/>
  <c r="AI1616" i="2"/>
  <c r="AH1616" i="2"/>
  <c r="AD1616" i="2"/>
  <c r="AC1616" i="2"/>
  <c r="AA1616" i="2"/>
  <c r="Z1616" i="2"/>
  <c r="V1616" i="2"/>
  <c r="U1616" i="2"/>
  <c r="S1616" i="2"/>
  <c r="R1616" i="2"/>
  <c r="AT1615" i="2"/>
  <c r="AT1614" i="2" s="1"/>
  <c r="AS1615" i="2"/>
  <c r="AQ1615" i="2"/>
  <c r="AQ1614" i="2" s="1"/>
  <c r="AP1615" i="2"/>
  <c r="AM1615" i="2"/>
  <c r="AJ1615" i="2"/>
  <c r="AE1615" i="2"/>
  <c r="AB1615" i="2"/>
  <c r="W1615" i="2"/>
  <c r="T1615" i="2"/>
  <c r="AL1614" i="2"/>
  <c r="AK1614" i="2"/>
  <c r="AI1614" i="2"/>
  <c r="AH1614" i="2"/>
  <c r="AD1614" i="2"/>
  <c r="AC1614" i="2"/>
  <c r="AA1614" i="2"/>
  <c r="Z1614" i="2"/>
  <c r="V1614" i="2"/>
  <c r="U1614" i="2"/>
  <c r="S1614" i="2"/>
  <c r="R1614" i="2"/>
  <c r="AT1612" i="2"/>
  <c r="AS1612" i="2"/>
  <c r="AS1611" i="2" s="1"/>
  <c r="AQ1612" i="2"/>
  <c r="AQ1611" i="2" s="1"/>
  <c r="AP1612" i="2"/>
  <c r="AM1612" i="2"/>
  <c r="AJ1612" i="2"/>
  <c r="AE1612" i="2"/>
  <c r="AB1612" i="2"/>
  <c r="W1612" i="2"/>
  <c r="T1612" i="2"/>
  <c r="AL1611" i="2"/>
  <c r="AK1611" i="2"/>
  <c r="AI1611" i="2"/>
  <c r="AH1611" i="2"/>
  <c r="AD1611" i="2"/>
  <c r="AC1611" i="2"/>
  <c r="AA1611" i="2"/>
  <c r="Z1611" i="2"/>
  <c r="V1611" i="2"/>
  <c r="U1611" i="2"/>
  <c r="S1611" i="2"/>
  <c r="R1611" i="2"/>
  <c r="AT1610" i="2"/>
  <c r="AT1609" i="2" s="1"/>
  <c r="AS1610" i="2"/>
  <c r="AQ1610" i="2"/>
  <c r="AQ1609" i="2" s="1"/>
  <c r="AP1610" i="2"/>
  <c r="AM1610" i="2"/>
  <c r="AJ1610" i="2"/>
  <c r="AE1610" i="2"/>
  <c r="AB1610" i="2"/>
  <c r="W1610" i="2"/>
  <c r="T1610" i="2"/>
  <c r="AL1609" i="2"/>
  <c r="AK1609" i="2"/>
  <c r="AI1609" i="2"/>
  <c r="AH1609" i="2"/>
  <c r="AD1609" i="2"/>
  <c r="AC1609" i="2"/>
  <c r="AA1609" i="2"/>
  <c r="Z1609" i="2"/>
  <c r="V1609" i="2"/>
  <c r="U1609" i="2"/>
  <c r="S1609" i="2"/>
  <c r="R1609" i="2"/>
  <c r="AT1607" i="2"/>
  <c r="AT1606" i="2" s="1"/>
  <c r="AS1607" i="2"/>
  <c r="AQ1607" i="2"/>
  <c r="AQ1606" i="2" s="1"/>
  <c r="AP1607" i="2"/>
  <c r="AP1606" i="2" s="1"/>
  <c r="AM1607" i="2"/>
  <c r="AJ1607" i="2"/>
  <c r="AE1607" i="2"/>
  <c r="AB1607" i="2"/>
  <c r="W1607" i="2"/>
  <c r="T1607" i="2"/>
  <c r="AL1606" i="2"/>
  <c r="AK1606" i="2"/>
  <c r="AI1606" i="2"/>
  <c r="AH1606" i="2"/>
  <c r="AD1606" i="2"/>
  <c r="AC1606" i="2"/>
  <c r="AA1606" i="2"/>
  <c r="Z1606" i="2"/>
  <c r="V1606" i="2"/>
  <c r="U1606" i="2"/>
  <c r="S1606" i="2"/>
  <c r="R1606" i="2"/>
  <c r="AT1605" i="2"/>
  <c r="AS1605" i="2"/>
  <c r="AS1604" i="2" s="1"/>
  <c r="AQ1605" i="2"/>
  <c r="AQ1604" i="2" s="1"/>
  <c r="AP1605" i="2"/>
  <c r="AM1605" i="2"/>
  <c r="AJ1605" i="2"/>
  <c r="AE1605" i="2"/>
  <c r="AB1605" i="2"/>
  <c r="W1605" i="2"/>
  <c r="T1605" i="2"/>
  <c r="AL1604" i="2"/>
  <c r="AK1604" i="2"/>
  <c r="AI1604" i="2"/>
  <c r="AH1604" i="2"/>
  <c r="AD1604" i="2"/>
  <c r="AC1604" i="2"/>
  <c r="AA1604" i="2"/>
  <c r="Z1604" i="2"/>
  <c r="V1604" i="2"/>
  <c r="U1604" i="2"/>
  <c r="S1604" i="2"/>
  <c r="R1604" i="2"/>
  <c r="AT1603" i="2"/>
  <c r="AT1602" i="2" s="1"/>
  <c r="AS1603" i="2"/>
  <c r="AQ1603" i="2"/>
  <c r="AQ1602" i="2" s="1"/>
  <c r="AP1603" i="2"/>
  <c r="AP1602" i="2" s="1"/>
  <c r="AM1603" i="2"/>
  <c r="AJ1603" i="2"/>
  <c r="AE1603" i="2"/>
  <c r="AB1603" i="2"/>
  <c r="W1603" i="2"/>
  <c r="T1603" i="2"/>
  <c r="AL1602" i="2"/>
  <c r="AK1602" i="2"/>
  <c r="AI1602" i="2"/>
  <c r="AH1602" i="2"/>
  <c r="AD1602" i="2"/>
  <c r="AC1602" i="2"/>
  <c r="AA1602" i="2"/>
  <c r="Z1602" i="2"/>
  <c r="V1602" i="2"/>
  <c r="U1602" i="2"/>
  <c r="S1602" i="2"/>
  <c r="R1602" i="2"/>
  <c r="AT1601" i="2"/>
  <c r="AT1600" i="2" s="1"/>
  <c r="AS1601" i="2"/>
  <c r="AQ1601" i="2"/>
  <c r="AQ1600" i="2" s="1"/>
  <c r="AP1601" i="2"/>
  <c r="AP1600" i="2" s="1"/>
  <c r="AM1601" i="2"/>
  <c r="AJ1601" i="2"/>
  <c r="AE1601" i="2"/>
  <c r="AB1601" i="2"/>
  <c r="W1601" i="2"/>
  <c r="T1601" i="2"/>
  <c r="AL1600" i="2"/>
  <c r="AK1600" i="2"/>
  <c r="AI1600" i="2"/>
  <c r="AH1600" i="2"/>
  <c r="AD1600" i="2"/>
  <c r="AC1600" i="2"/>
  <c r="AE1600" i="2" s="1"/>
  <c r="AA1600" i="2"/>
  <c r="Z1600" i="2"/>
  <c r="V1600" i="2"/>
  <c r="U1600" i="2"/>
  <c r="S1600" i="2"/>
  <c r="R1600" i="2"/>
  <c r="AT1599" i="2"/>
  <c r="AS1599" i="2"/>
  <c r="AS1598" i="2" s="1"/>
  <c r="AQ1599" i="2"/>
  <c r="AQ1598" i="2" s="1"/>
  <c r="AP1599" i="2"/>
  <c r="AM1599" i="2"/>
  <c r="AJ1599" i="2"/>
  <c r="AE1599" i="2"/>
  <c r="AB1599" i="2"/>
  <c r="W1599" i="2"/>
  <c r="T1599" i="2"/>
  <c r="AL1598" i="2"/>
  <c r="AK1598" i="2"/>
  <c r="AI1598" i="2"/>
  <c r="AH1598" i="2"/>
  <c r="AD1598" i="2"/>
  <c r="AC1598" i="2"/>
  <c r="AA1598" i="2"/>
  <c r="Z1598" i="2"/>
  <c r="V1598" i="2"/>
  <c r="U1598" i="2"/>
  <c r="S1598" i="2"/>
  <c r="R1598" i="2"/>
  <c r="AT1595" i="2"/>
  <c r="AT1594" i="2" s="1"/>
  <c r="AS1595" i="2"/>
  <c r="AS1594" i="2" s="1"/>
  <c r="AQ1595" i="2"/>
  <c r="AQ1594" i="2" s="1"/>
  <c r="AP1595" i="2"/>
  <c r="AM1595" i="2"/>
  <c r="AJ1595" i="2"/>
  <c r="AE1595" i="2"/>
  <c r="AB1595" i="2"/>
  <c r="W1595" i="2"/>
  <c r="T1595" i="2"/>
  <c r="AL1594" i="2"/>
  <c r="AK1594" i="2"/>
  <c r="AI1594" i="2"/>
  <c r="AH1594" i="2"/>
  <c r="AD1594" i="2"/>
  <c r="AC1594" i="2"/>
  <c r="AA1594" i="2"/>
  <c r="Z1594" i="2"/>
  <c r="V1594" i="2"/>
  <c r="U1594" i="2"/>
  <c r="S1594" i="2"/>
  <c r="R1594" i="2"/>
  <c r="AT1593" i="2"/>
  <c r="AS1593" i="2"/>
  <c r="AS1592" i="2" s="1"/>
  <c r="AQ1593" i="2"/>
  <c r="AP1593" i="2"/>
  <c r="AM1593" i="2"/>
  <c r="AJ1593" i="2"/>
  <c r="AE1593" i="2"/>
  <c r="AB1593" i="2"/>
  <c r="W1593" i="2"/>
  <c r="T1593" i="2"/>
  <c r="AQ1592" i="2"/>
  <c r="AL1592" i="2"/>
  <c r="AK1592" i="2"/>
  <c r="AI1592" i="2"/>
  <c r="AH1592" i="2"/>
  <c r="AD1592" i="2"/>
  <c r="AC1592" i="2"/>
  <c r="AA1592" i="2"/>
  <c r="Z1592" i="2"/>
  <c r="V1592" i="2"/>
  <c r="U1592" i="2"/>
  <c r="S1592" i="2"/>
  <c r="R1592" i="2"/>
  <c r="BA1591" i="2"/>
  <c r="BC1591" i="2" s="1"/>
  <c r="AT1591" i="2"/>
  <c r="AT1590" i="2" s="1"/>
  <c r="AS1591" i="2"/>
  <c r="AQ1591" i="2"/>
  <c r="AQ1590" i="2" s="1"/>
  <c r="AM1591" i="2"/>
  <c r="AH1591" i="2"/>
  <c r="AE1591" i="2"/>
  <c r="AB1591" i="2"/>
  <c r="W1591" i="2"/>
  <c r="R1591" i="2"/>
  <c r="J1591" i="2"/>
  <c r="AL1590" i="2"/>
  <c r="AK1590" i="2"/>
  <c r="AI1590" i="2"/>
  <c r="AD1590" i="2"/>
  <c r="AC1590" i="2"/>
  <c r="AA1590" i="2"/>
  <c r="Z1590" i="2"/>
  <c r="V1590" i="2"/>
  <c r="U1590" i="2"/>
  <c r="S1590" i="2"/>
  <c r="AT1589" i="2"/>
  <c r="AS1589" i="2"/>
  <c r="AS1588" i="2" s="1"/>
  <c r="AQ1589" i="2"/>
  <c r="AQ1588" i="2" s="1"/>
  <c r="AP1589" i="2"/>
  <c r="AP1588" i="2" s="1"/>
  <c r="AM1589" i="2"/>
  <c r="AJ1589" i="2"/>
  <c r="AE1589" i="2"/>
  <c r="AB1589" i="2"/>
  <c r="W1589" i="2"/>
  <c r="T1589" i="2"/>
  <c r="AL1588" i="2"/>
  <c r="AK1588" i="2"/>
  <c r="AI1588" i="2"/>
  <c r="AH1588" i="2"/>
  <c r="AD1588" i="2"/>
  <c r="AC1588" i="2"/>
  <c r="AA1588" i="2"/>
  <c r="Z1588" i="2"/>
  <c r="V1588" i="2"/>
  <c r="U1588" i="2"/>
  <c r="S1588" i="2"/>
  <c r="R1588" i="2"/>
  <c r="AT1586" i="2"/>
  <c r="AT1585" i="2" s="1"/>
  <c r="AT1584" i="2" s="1"/>
  <c r="AS1586" i="2"/>
  <c r="AQ1586" i="2"/>
  <c r="AQ1585" i="2" s="1"/>
  <c r="AQ1584" i="2" s="1"/>
  <c r="AP1586" i="2"/>
  <c r="AP1585" i="2" s="1"/>
  <c r="AP1584" i="2" s="1"/>
  <c r="AM1586" i="2"/>
  <c r="AJ1586" i="2"/>
  <c r="AE1586" i="2"/>
  <c r="AB1586" i="2"/>
  <c r="W1586" i="2"/>
  <c r="T1586" i="2"/>
  <c r="AL1585" i="2"/>
  <c r="AK1585" i="2"/>
  <c r="AI1585" i="2"/>
  <c r="AI1584" i="2" s="1"/>
  <c r="AH1585" i="2"/>
  <c r="AH1584" i="2" s="1"/>
  <c r="AD1585" i="2"/>
  <c r="AD1584" i="2" s="1"/>
  <c r="AC1585" i="2"/>
  <c r="AC1584" i="2" s="1"/>
  <c r="AA1585" i="2"/>
  <c r="Z1585" i="2"/>
  <c r="Z1584" i="2" s="1"/>
  <c r="V1585" i="2"/>
  <c r="V1584" i="2" s="1"/>
  <c r="U1585" i="2"/>
  <c r="U1584" i="2" s="1"/>
  <c r="S1585" i="2"/>
  <c r="S1584" i="2" s="1"/>
  <c r="R1585" i="2"/>
  <c r="AL1584" i="2"/>
  <c r="AT1583" i="2"/>
  <c r="AT1582" i="2" s="1"/>
  <c r="AS1583" i="2"/>
  <c r="AQ1583" i="2"/>
  <c r="AQ1582" i="2" s="1"/>
  <c r="AP1583" i="2"/>
  <c r="AP1582" i="2" s="1"/>
  <c r="AM1583" i="2"/>
  <c r="AJ1583" i="2"/>
  <c r="AE1583" i="2"/>
  <c r="AB1583" i="2"/>
  <c r="W1583" i="2"/>
  <c r="T1583" i="2"/>
  <c r="AL1582" i="2"/>
  <c r="AK1582" i="2"/>
  <c r="AI1582" i="2"/>
  <c r="AH1582" i="2"/>
  <c r="AD1582" i="2"/>
  <c r="AC1582" i="2"/>
  <c r="AA1582" i="2"/>
  <c r="Z1582" i="2"/>
  <c r="V1582" i="2"/>
  <c r="U1582" i="2"/>
  <c r="S1582" i="2"/>
  <c r="R1582" i="2"/>
  <c r="AT1581" i="2"/>
  <c r="AS1581" i="2"/>
  <c r="AS1580" i="2" s="1"/>
  <c r="AQ1581" i="2"/>
  <c r="AQ1580" i="2" s="1"/>
  <c r="AP1581" i="2"/>
  <c r="AM1581" i="2"/>
  <c r="AJ1581" i="2"/>
  <c r="AE1581" i="2"/>
  <c r="AB1581" i="2"/>
  <c r="W1581" i="2"/>
  <c r="T1581" i="2"/>
  <c r="AL1580" i="2"/>
  <c r="AK1580" i="2"/>
  <c r="AI1580" i="2"/>
  <c r="AH1580" i="2"/>
  <c r="AD1580" i="2"/>
  <c r="AC1580" i="2"/>
  <c r="AA1580" i="2"/>
  <c r="Z1580" i="2"/>
  <c r="V1580" i="2"/>
  <c r="U1580" i="2"/>
  <c r="S1580" i="2"/>
  <c r="R1580" i="2"/>
  <c r="AT1579" i="2"/>
  <c r="AT1578" i="2" s="1"/>
  <c r="AS1579" i="2"/>
  <c r="AQ1579" i="2"/>
  <c r="AQ1578" i="2" s="1"/>
  <c r="AP1579" i="2"/>
  <c r="AP1578" i="2" s="1"/>
  <c r="AM1579" i="2"/>
  <c r="AJ1579" i="2"/>
  <c r="AE1579" i="2"/>
  <c r="AB1579" i="2"/>
  <c r="W1579" i="2"/>
  <c r="T1579" i="2"/>
  <c r="AL1578" i="2"/>
  <c r="AK1578" i="2"/>
  <c r="AI1578" i="2"/>
  <c r="AH1578" i="2"/>
  <c r="AD1578" i="2"/>
  <c r="AC1578" i="2"/>
  <c r="AA1578" i="2"/>
  <c r="Z1578" i="2"/>
  <c r="V1578" i="2"/>
  <c r="U1578" i="2"/>
  <c r="S1578" i="2"/>
  <c r="R1578" i="2"/>
  <c r="AT1577" i="2"/>
  <c r="AT1576" i="2" s="1"/>
  <c r="AS1577" i="2"/>
  <c r="AQ1577" i="2"/>
  <c r="AP1577" i="2"/>
  <c r="AP1576" i="2" s="1"/>
  <c r="AM1577" i="2"/>
  <c r="AJ1577" i="2"/>
  <c r="AE1577" i="2"/>
  <c r="AB1577" i="2"/>
  <c r="W1577" i="2"/>
  <c r="T1577" i="2"/>
  <c r="AL1576" i="2"/>
  <c r="AK1576" i="2"/>
  <c r="AI1576" i="2"/>
  <c r="AH1576" i="2"/>
  <c r="AD1576" i="2"/>
  <c r="AC1576" i="2"/>
  <c r="AA1576" i="2"/>
  <c r="Z1576" i="2"/>
  <c r="V1576" i="2"/>
  <c r="U1576" i="2"/>
  <c r="S1576" i="2"/>
  <c r="R1576" i="2"/>
  <c r="AT1574" i="2"/>
  <c r="AS1574" i="2"/>
  <c r="AQ1574" i="2"/>
  <c r="AP1574" i="2"/>
  <c r="AM1574" i="2"/>
  <c r="AJ1574" i="2"/>
  <c r="AE1574" i="2"/>
  <c r="AB1574" i="2"/>
  <c r="W1574" i="2"/>
  <c r="T1574" i="2"/>
  <c r="AT1573" i="2"/>
  <c r="AS1573" i="2"/>
  <c r="AQ1573" i="2"/>
  <c r="AP1573" i="2"/>
  <c r="AM1573" i="2"/>
  <c r="AJ1573" i="2"/>
  <c r="AE1573" i="2"/>
  <c r="AB1573" i="2"/>
  <c r="W1573" i="2"/>
  <c r="T1573" i="2"/>
  <c r="AT1572" i="2"/>
  <c r="AS1572" i="2"/>
  <c r="AQ1572" i="2"/>
  <c r="AP1572" i="2"/>
  <c r="AM1572" i="2"/>
  <c r="AJ1572" i="2"/>
  <c r="AE1572" i="2"/>
  <c r="AB1572" i="2"/>
  <c r="W1572" i="2"/>
  <c r="T1572" i="2"/>
  <c r="AL1571" i="2"/>
  <c r="AL1570" i="2" s="1"/>
  <c r="AK1571" i="2"/>
  <c r="AK1570" i="2" s="1"/>
  <c r="AI1571" i="2"/>
  <c r="AH1571" i="2"/>
  <c r="AH1570" i="2" s="1"/>
  <c r="AD1571" i="2"/>
  <c r="AC1571" i="2"/>
  <c r="AC1570" i="2" s="1"/>
  <c r="AA1571" i="2"/>
  <c r="AA1570" i="2" s="1"/>
  <c r="Z1571" i="2"/>
  <c r="V1571" i="2"/>
  <c r="V1570" i="2" s="1"/>
  <c r="U1571" i="2"/>
  <c r="S1571" i="2"/>
  <c r="S1570" i="2" s="1"/>
  <c r="R1571" i="2"/>
  <c r="AT1569" i="2"/>
  <c r="AT1568" i="2" s="1"/>
  <c r="AS1569" i="2"/>
  <c r="AQ1569" i="2"/>
  <c r="AQ1568" i="2" s="1"/>
  <c r="AP1569" i="2"/>
  <c r="AM1569" i="2"/>
  <c r="AJ1569" i="2"/>
  <c r="AE1569" i="2"/>
  <c r="AB1569" i="2"/>
  <c r="W1569" i="2"/>
  <c r="T1569" i="2"/>
  <c r="AL1568" i="2"/>
  <c r="AK1568" i="2"/>
  <c r="AI1568" i="2"/>
  <c r="AH1568" i="2"/>
  <c r="AD1568" i="2"/>
  <c r="AC1568" i="2"/>
  <c r="AA1568" i="2"/>
  <c r="Z1568" i="2"/>
  <c r="V1568" i="2"/>
  <c r="U1568" i="2"/>
  <c r="S1568" i="2"/>
  <c r="R1568" i="2"/>
  <c r="AT1567" i="2"/>
  <c r="AS1567" i="2"/>
  <c r="AQ1567" i="2"/>
  <c r="AQ1566" i="2" s="1"/>
  <c r="AM1567" i="2"/>
  <c r="AJ1567" i="2"/>
  <c r="AE1567" i="2"/>
  <c r="AB1567" i="2"/>
  <c r="W1567" i="2"/>
  <c r="R1567" i="2"/>
  <c r="AS1566" i="2"/>
  <c r="AL1566" i="2"/>
  <c r="AK1566" i="2"/>
  <c r="AI1566" i="2"/>
  <c r="AH1566" i="2"/>
  <c r="AD1566" i="2"/>
  <c r="AC1566" i="2"/>
  <c r="AA1566" i="2"/>
  <c r="Z1566" i="2"/>
  <c r="V1566" i="2"/>
  <c r="U1566" i="2"/>
  <c r="S1566" i="2"/>
  <c r="AT1564" i="2"/>
  <c r="AT1563" i="2" s="1"/>
  <c r="AS1564" i="2"/>
  <c r="AQ1564" i="2"/>
  <c r="AQ1563" i="2" s="1"/>
  <c r="AP1564" i="2"/>
  <c r="AP1563" i="2" s="1"/>
  <c r="AM1564" i="2"/>
  <c r="AJ1564" i="2"/>
  <c r="AE1564" i="2"/>
  <c r="AB1564" i="2"/>
  <c r="W1564" i="2"/>
  <c r="T1564" i="2"/>
  <c r="AL1563" i="2"/>
  <c r="AK1563" i="2"/>
  <c r="AI1563" i="2"/>
  <c r="AH1563" i="2"/>
  <c r="AD1563" i="2"/>
  <c r="AC1563" i="2"/>
  <c r="AA1563" i="2"/>
  <c r="Z1563" i="2"/>
  <c r="V1563" i="2"/>
  <c r="U1563" i="2"/>
  <c r="S1563" i="2"/>
  <c r="R1563" i="2"/>
  <c r="AT1562" i="2"/>
  <c r="AT1561" i="2" s="1"/>
  <c r="AS1562" i="2"/>
  <c r="AQ1562" i="2"/>
  <c r="AQ1561" i="2" s="1"/>
  <c r="AM1562" i="2"/>
  <c r="AH1562" i="2"/>
  <c r="AE1562" i="2"/>
  <c r="Z1562" i="2"/>
  <c r="W1562" i="2"/>
  <c r="R1562" i="2"/>
  <c r="R1561" i="2" s="1"/>
  <c r="AL1561" i="2"/>
  <c r="AK1561" i="2"/>
  <c r="AI1561" i="2"/>
  <c r="AD1561" i="2"/>
  <c r="AC1561" i="2"/>
  <c r="AA1561" i="2"/>
  <c r="AA1560" i="2" s="1"/>
  <c r="V1561" i="2"/>
  <c r="U1561" i="2"/>
  <c r="S1561" i="2"/>
  <c r="AT1559" i="2"/>
  <c r="AT1558" i="2" s="1"/>
  <c r="AS1559" i="2"/>
  <c r="AS1558" i="2" s="1"/>
  <c r="AQ1559" i="2"/>
  <c r="AQ1558" i="2" s="1"/>
  <c r="AP1559" i="2"/>
  <c r="AM1559" i="2"/>
  <c r="AJ1559" i="2"/>
  <c r="AE1559" i="2"/>
  <c r="AB1559" i="2"/>
  <c r="W1559" i="2"/>
  <c r="T1559" i="2"/>
  <c r="AL1558" i="2"/>
  <c r="AK1558" i="2"/>
  <c r="AI1558" i="2"/>
  <c r="AH1558" i="2"/>
  <c r="AD1558" i="2"/>
  <c r="AC1558" i="2"/>
  <c r="AA1558" i="2"/>
  <c r="Z1558" i="2"/>
  <c r="V1558" i="2"/>
  <c r="U1558" i="2"/>
  <c r="S1558" i="2"/>
  <c r="R1558" i="2"/>
  <c r="BA1557" i="2"/>
  <c r="BC1557" i="2" s="1"/>
  <c r="AT1557" i="2"/>
  <c r="AT1556" i="2" s="1"/>
  <c r="AQ1557" i="2"/>
  <c r="AQ1556" i="2" s="1"/>
  <c r="AP1557" i="2"/>
  <c r="AM1557" i="2"/>
  <c r="AJ1557" i="2"/>
  <c r="AE1557" i="2"/>
  <c r="AB1557" i="2"/>
  <c r="U1557" i="2"/>
  <c r="T1557" i="2"/>
  <c r="AL1556" i="2"/>
  <c r="AK1556" i="2"/>
  <c r="AI1556" i="2"/>
  <c r="AH1556" i="2"/>
  <c r="AD1556" i="2"/>
  <c r="AC1556" i="2"/>
  <c r="AA1556" i="2"/>
  <c r="Z1556" i="2"/>
  <c r="V1556" i="2"/>
  <c r="S1556" i="2"/>
  <c r="R1556" i="2"/>
  <c r="AT1555" i="2"/>
  <c r="AT1554" i="2" s="1"/>
  <c r="AS1555" i="2"/>
  <c r="AS1554" i="2" s="1"/>
  <c r="AQ1555" i="2"/>
  <c r="AQ1554" i="2" s="1"/>
  <c r="AP1555" i="2"/>
  <c r="AM1555" i="2"/>
  <c r="AJ1555" i="2"/>
  <c r="AE1555" i="2"/>
  <c r="AB1555" i="2"/>
  <c r="W1555" i="2"/>
  <c r="T1555" i="2"/>
  <c r="AL1554" i="2"/>
  <c r="AK1554" i="2"/>
  <c r="AI1554" i="2"/>
  <c r="AH1554" i="2"/>
  <c r="AD1554" i="2"/>
  <c r="AC1554" i="2"/>
  <c r="AA1554" i="2"/>
  <c r="Z1554" i="2"/>
  <c r="V1554" i="2"/>
  <c r="U1554" i="2"/>
  <c r="S1554" i="2"/>
  <c r="R1554" i="2"/>
  <c r="BA1553" i="2"/>
  <c r="BC1553" i="2" s="1"/>
  <c r="AT1553" i="2"/>
  <c r="AT1552" i="2" s="1"/>
  <c r="AQ1553" i="2"/>
  <c r="AQ1552" i="2" s="1"/>
  <c r="AP1553" i="2"/>
  <c r="AP1552" i="2" s="1"/>
  <c r="AK1553" i="2"/>
  <c r="AJ1553" i="2"/>
  <c r="AE1553" i="2"/>
  <c r="AB1553" i="2"/>
  <c r="U1553" i="2"/>
  <c r="T1553" i="2"/>
  <c r="AL1552" i="2"/>
  <c r="AI1552" i="2"/>
  <c r="AH1552" i="2"/>
  <c r="AD1552" i="2"/>
  <c r="AC1552" i="2"/>
  <c r="AA1552" i="2"/>
  <c r="Z1552" i="2"/>
  <c r="V1552" i="2"/>
  <c r="S1552" i="2"/>
  <c r="R1552" i="2"/>
  <c r="AT1549" i="2"/>
  <c r="AT1548" i="2" s="1"/>
  <c r="AT1547" i="2" s="1"/>
  <c r="AS1549" i="2"/>
  <c r="AS1548" i="2" s="1"/>
  <c r="AQ1549" i="2"/>
  <c r="AQ1548" i="2" s="1"/>
  <c r="AQ1547" i="2" s="1"/>
  <c r="AP1549" i="2"/>
  <c r="AP1548" i="2" s="1"/>
  <c r="AM1549" i="2"/>
  <c r="AJ1549" i="2"/>
  <c r="AE1549" i="2"/>
  <c r="AB1549" i="2"/>
  <c r="W1549" i="2"/>
  <c r="T1549" i="2"/>
  <c r="AL1548" i="2"/>
  <c r="AL1547" i="2" s="1"/>
  <c r="AK1548" i="2"/>
  <c r="AI1548" i="2"/>
  <c r="AH1548" i="2"/>
  <c r="AH1547" i="2" s="1"/>
  <c r="AD1548" i="2"/>
  <c r="AD1547" i="2" s="1"/>
  <c r="AC1548" i="2"/>
  <c r="AC1547" i="2" s="1"/>
  <c r="AA1548" i="2"/>
  <c r="AA1547" i="2" s="1"/>
  <c r="Z1548" i="2"/>
  <c r="Z1547" i="2" s="1"/>
  <c r="V1548" i="2"/>
  <c r="V1547" i="2" s="1"/>
  <c r="U1548" i="2"/>
  <c r="S1548" i="2"/>
  <c r="S1547" i="2" s="1"/>
  <c r="R1548" i="2"/>
  <c r="AT1546" i="2"/>
  <c r="AT1545" i="2" s="1"/>
  <c r="AS1546" i="2"/>
  <c r="AQ1546" i="2"/>
  <c r="AQ1545" i="2" s="1"/>
  <c r="AP1546" i="2"/>
  <c r="AP1545" i="2" s="1"/>
  <c r="AM1546" i="2"/>
  <c r="AJ1546" i="2"/>
  <c r="AE1546" i="2"/>
  <c r="AB1546" i="2"/>
  <c r="W1546" i="2"/>
  <c r="T1546" i="2"/>
  <c r="AL1545" i="2"/>
  <c r="AK1545" i="2"/>
  <c r="AI1545" i="2"/>
  <c r="AH1545" i="2"/>
  <c r="AD1545" i="2"/>
  <c r="AC1545" i="2"/>
  <c r="AA1545" i="2"/>
  <c r="Z1545" i="2"/>
  <c r="V1545" i="2"/>
  <c r="U1545" i="2"/>
  <c r="S1545" i="2"/>
  <c r="R1545" i="2"/>
  <c r="BA1544" i="2"/>
  <c r="BC1544" i="2" s="1"/>
  <c r="AT1544" i="2"/>
  <c r="AT1543" i="2" s="1"/>
  <c r="AQ1544" i="2"/>
  <c r="AQ1543" i="2" s="1"/>
  <c r="AP1544" i="2"/>
  <c r="AM1544" i="2"/>
  <c r="AJ1544" i="2"/>
  <c r="AE1544" i="2"/>
  <c r="AB1544" i="2"/>
  <c r="U1544" i="2"/>
  <c r="T1544" i="2"/>
  <c r="AL1543" i="2"/>
  <c r="AK1543" i="2"/>
  <c r="AI1543" i="2"/>
  <c r="AH1543" i="2"/>
  <c r="AD1543" i="2"/>
  <c r="AC1543" i="2"/>
  <c r="AA1543" i="2"/>
  <c r="Z1543" i="2"/>
  <c r="V1543" i="2"/>
  <c r="S1543" i="2"/>
  <c r="R1543" i="2"/>
  <c r="AT1541" i="2"/>
  <c r="AT1540" i="2" s="1"/>
  <c r="AT1539" i="2" s="1"/>
  <c r="AS1541" i="2"/>
  <c r="AQ1541" i="2"/>
  <c r="AP1541" i="2"/>
  <c r="AM1541" i="2"/>
  <c r="AJ1541" i="2"/>
  <c r="AE1541" i="2"/>
  <c r="AB1541" i="2"/>
  <c r="W1541" i="2"/>
  <c r="T1541" i="2"/>
  <c r="AQ1540" i="2"/>
  <c r="AQ1539" i="2" s="1"/>
  <c r="AL1540" i="2"/>
  <c r="AK1540" i="2"/>
  <c r="AI1540" i="2"/>
  <c r="AI1539" i="2" s="1"/>
  <c r="AH1540" i="2"/>
  <c r="AH1539" i="2" s="1"/>
  <c r="AD1540" i="2"/>
  <c r="AD1539" i="2" s="1"/>
  <c r="AC1540" i="2"/>
  <c r="AA1540" i="2"/>
  <c r="Z1540" i="2"/>
  <c r="Z1539" i="2" s="1"/>
  <c r="V1540" i="2"/>
  <c r="U1540" i="2"/>
  <c r="U1539" i="2" s="1"/>
  <c r="S1540" i="2"/>
  <c r="S1539" i="2" s="1"/>
  <c r="R1540" i="2"/>
  <c r="AL1539" i="2"/>
  <c r="P1537" i="2"/>
  <c r="L1537" i="2"/>
  <c r="J1537" i="2"/>
  <c r="AT1536" i="2"/>
  <c r="AS1536" i="2"/>
  <c r="AQ1536" i="2"/>
  <c r="AP1536" i="2"/>
  <c r="AM1536" i="2"/>
  <c r="AJ1536" i="2"/>
  <c r="AE1536" i="2"/>
  <c r="AB1536" i="2"/>
  <c r="W1536" i="2"/>
  <c r="T1536" i="2"/>
  <c r="AT1535" i="2"/>
  <c r="AS1535" i="2"/>
  <c r="AQ1535" i="2"/>
  <c r="AP1535" i="2"/>
  <c r="AM1535" i="2"/>
  <c r="AJ1535" i="2"/>
  <c r="AE1535" i="2"/>
  <c r="AB1535" i="2"/>
  <c r="W1535" i="2"/>
  <c r="T1535" i="2"/>
  <c r="AT1534" i="2"/>
  <c r="AS1534" i="2"/>
  <c r="AQ1534" i="2"/>
  <c r="AP1534" i="2"/>
  <c r="AM1534" i="2"/>
  <c r="AJ1534" i="2"/>
  <c r="AE1534" i="2"/>
  <c r="AB1534" i="2"/>
  <c r="W1534" i="2"/>
  <c r="T1534" i="2"/>
  <c r="AL1533" i="2"/>
  <c r="AK1533" i="2"/>
  <c r="AI1533" i="2"/>
  <c r="AH1533" i="2"/>
  <c r="AD1533" i="2"/>
  <c r="AC1533" i="2"/>
  <c r="AA1533" i="2"/>
  <c r="Z1533" i="2"/>
  <c r="V1533" i="2"/>
  <c r="U1533" i="2"/>
  <c r="S1533" i="2"/>
  <c r="R1533" i="2"/>
  <c r="AT1532" i="2"/>
  <c r="AS1532" i="2"/>
  <c r="AQ1532" i="2"/>
  <c r="AP1532" i="2"/>
  <c r="AM1532" i="2"/>
  <c r="AJ1532" i="2"/>
  <c r="AE1532" i="2"/>
  <c r="AB1532" i="2"/>
  <c r="W1532" i="2"/>
  <c r="T1532" i="2"/>
  <c r="AT1531" i="2"/>
  <c r="AS1531" i="2"/>
  <c r="AQ1531" i="2"/>
  <c r="AP1531" i="2"/>
  <c r="AM1531" i="2"/>
  <c r="AJ1531" i="2"/>
  <c r="AE1531" i="2"/>
  <c r="AB1531" i="2"/>
  <c r="W1531" i="2"/>
  <c r="T1531" i="2"/>
  <c r="AL1530" i="2"/>
  <c r="AK1530" i="2"/>
  <c r="AI1530" i="2"/>
  <c r="AH1530" i="2"/>
  <c r="AD1530" i="2"/>
  <c r="AC1530" i="2"/>
  <c r="AA1530" i="2"/>
  <c r="Z1530" i="2"/>
  <c r="V1530" i="2"/>
  <c r="U1530" i="2"/>
  <c r="S1530" i="2"/>
  <c r="R1530" i="2"/>
  <c r="AT1529" i="2"/>
  <c r="AS1529" i="2"/>
  <c r="AQ1529" i="2"/>
  <c r="AP1529" i="2"/>
  <c r="AM1529" i="2"/>
  <c r="AJ1529" i="2"/>
  <c r="AE1529" i="2"/>
  <c r="AB1529" i="2"/>
  <c r="W1529" i="2"/>
  <c r="T1529" i="2"/>
  <c r="AT1528" i="2"/>
  <c r="AS1528" i="2"/>
  <c r="AQ1528" i="2"/>
  <c r="AP1528" i="2"/>
  <c r="AM1528" i="2"/>
  <c r="AJ1528" i="2"/>
  <c r="AE1528" i="2"/>
  <c r="AB1528" i="2"/>
  <c r="W1528" i="2"/>
  <c r="T1528" i="2"/>
  <c r="AL1527" i="2"/>
  <c r="AK1527" i="2"/>
  <c r="AI1527" i="2"/>
  <c r="AH1527" i="2"/>
  <c r="AD1527" i="2"/>
  <c r="AC1527" i="2"/>
  <c r="AA1527" i="2"/>
  <c r="Z1527" i="2"/>
  <c r="V1527" i="2"/>
  <c r="U1527" i="2"/>
  <c r="S1527" i="2"/>
  <c r="R1527" i="2"/>
  <c r="AT1526" i="2"/>
  <c r="AS1526" i="2"/>
  <c r="AQ1526" i="2"/>
  <c r="AP1526" i="2"/>
  <c r="AM1526" i="2"/>
  <c r="AJ1526" i="2"/>
  <c r="AE1526" i="2"/>
  <c r="AB1526" i="2"/>
  <c r="W1526" i="2"/>
  <c r="T1526" i="2"/>
  <c r="AT1525" i="2"/>
  <c r="AS1525" i="2"/>
  <c r="AQ1525" i="2"/>
  <c r="AP1525" i="2"/>
  <c r="AM1525" i="2"/>
  <c r="AJ1525" i="2"/>
  <c r="AE1525" i="2"/>
  <c r="AB1525" i="2"/>
  <c r="W1525" i="2"/>
  <c r="T1525" i="2"/>
  <c r="AT1524" i="2"/>
  <c r="AS1524" i="2"/>
  <c r="AQ1524" i="2"/>
  <c r="AP1524" i="2"/>
  <c r="AM1524" i="2"/>
  <c r="AJ1524" i="2"/>
  <c r="AE1524" i="2"/>
  <c r="AB1524" i="2"/>
  <c r="W1524" i="2"/>
  <c r="T1524" i="2"/>
  <c r="AT1523" i="2"/>
  <c r="AS1523" i="2"/>
  <c r="AQ1523" i="2"/>
  <c r="AP1523" i="2"/>
  <c r="AM1523" i="2"/>
  <c r="AJ1523" i="2"/>
  <c r="AE1523" i="2"/>
  <c r="AB1523" i="2"/>
  <c r="W1523" i="2"/>
  <c r="T1523" i="2"/>
  <c r="AT1522" i="2"/>
  <c r="AS1522" i="2"/>
  <c r="AQ1522" i="2"/>
  <c r="AP1522" i="2"/>
  <c r="AM1522" i="2"/>
  <c r="AJ1522" i="2"/>
  <c r="AE1522" i="2"/>
  <c r="AB1522" i="2"/>
  <c r="W1522" i="2"/>
  <c r="T1522" i="2"/>
  <c r="AT1521" i="2"/>
  <c r="AS1521" i="2"/>
  <c r="AQ1521" i="2"/>
  <c r="AP1521" i="2"/>
  <c r="AM1521" i="2"/>
  <c r="AJ1521" i="2"/>
  <c r="AE1521" i="2"/>
  <c r="AB1521" i="2"/>
  <c r="W1521" i="2"/>
  <c r="T1521" i="2"/>
  <c r="AT1520" i="2"/>
  <c r="AS1520" i="2"/>
  <c r="AQ1520" i="2"/>
  <c r="AP1520" i="2"/>
  <c r="AM1520" i="2"/>
  <c r="AJ1520" i="2"/>
  <c r="AE1520" i="2"/>
  <c r="AB1520" i="2"/>
  <c r="W1520" i="2"/>
  <c r="T1520" i="2"/>
  <c r="AL1519" i="2"/>
  <c r="AK1519" i="2"/>
  <c r="AI1519" i="2"/>
  <c r="AH1519" i="2"/>
  <c r="AD1519" i="2"/>
  <c r="AC1519" i="2"/>
  <c r="AA1519" i="2"/>
  <c r="Z1519" i="2"/>
  <c r="V1519" i="2"/>
  <c r="U1519" i="2"/>
  <c r="S1519" i="2"/>
  <c r="R1519" i="2"/>
  <c r="AT1516" i="2"/>
  <c r="AT1515" i="2" s="1"/>
  <c r="AS1516" i="2"/>
  <c r="AQ1516" i="2"/>
  <c r="AQ1515" i="2" s="1"/>
  <c r="AP1516" i="2"/>
  <c r="AP1515" i="2" s="1"/>
  <c r="AM1516" i="2"/>
  <c r="AJ1516" i="2"/>
  <c r="AE1516" i="2"/>
  <c r="AB1516" i="2"/>
  <c r="W1516" i="2"/>
  <c r="T1516" i="2"/>
  <c r="AL1515" i="2"/>
  <c r="AK1515" i="2"/>
  <c r="AI1515" i="2"/>
  <c r="AH1515" i="2"/>
  <c r="AD1515" i="2"/>
  <c r="AC1515" i="2"/>
  <c r="AA1515" i="2"/>
  <c r="Z1515" i="2"/>
  <c r="V1515" i="2"/>
  <c r="U1515" i="2"/>
  <c r="S1515" i="2"/>
  <c r="R1515" i="2"/>
  <c r="BA1514" i="2"/>
  <c r="BC1514" i="2" s="1"/>
  <c r="AT1514" i="2"/>
  <c r="AT1513" i="2" s="1"/>
  <c r="AS1514" i="2"/>
  <c r="AS1513" i="2" s="1"/>
  <c r="AQ1514" i="2"/>
  <c r="AQ1513" i="2" s="1"/>
  <c r="AM1514" i="2"/>
  <c r="AH1514" i="2"/>
  <c r="AE1514" i="2"/>
  <c r="AB1514" i="2"/>
  <c r="W1514" i="2"/>
  <c r="R1514" i="2"/>
  <c r="T1514" i="2" s="1"/>
  <c r="J1514" i="2"/>
  <c r="AL1513" i="2"/>
  <c r="AK1513" i="2"/>
  <c r="AI1513" i="2"/>
  <c r="AD1513" i="2"/>
  <c r="AC1513" i="2"/>
  <c r="AA1513" i="2"/>
  <c r="Z1513" i="2"/>
  <c r="V1513" i="2"/>
  <c r="U1513" i="2"/>
  <c r="S1513" i="2"/>
  <c r="AT1511" i="2"/>
  <c r="AT1510" i="2" s="1"/>
  <c r="AS1511" i="2"/>
  <c r="AQ1511" i="2"/>
  <c r="AQ1510" i="2" s="1"/>
  <c r="AP1511" i="2"/>
  <c r="AM1511" i="2"/>
  <c r="AJ1511" i="2"/>
  <c r="AE1511" i="2"/>
  <c r="AB1511" i="2"/>
  <c r="W1511" i="2"/>
  <c r="T1511" i="2"/>
  <c r="AL1510" i="2"/>
  <c r="AK1510" i="2"/>
  <c r="AI1510" i="2"/>
  <c r="AH1510" i="2"/>
  <c r="AD1510" i="2"/>
  <c r="AC1510" i="2"/>
  <c r="AA1510" i="2"/>
  <c r="Z1510" i="2"/>
  <c r="V1510" i="2"/>
  <c r="U1510" i="2"/>
  <c r="S1510" i="2"/>
  <c r="R1510" i="2"/>
  <c r="AT1509" i="2"/>
  <c r="AS1509" i="2"/>
  <c r="AS1508" i="2" s="1"/>
  <c r="AQ1509" i="2"/>
  <c r="AP1509" i="2"/>
  <c r="AP1508" i="2" s="1"/>
  <c r="AM1509" i="2"/>
  <c r="AJ1509" i="2"/>
  <c r="AE1509" i="2"/>
  <c r="AB1509" i="2"/>
  <c r="W1509" i="2"/>
  <c r="T1509" i="2"/>
  <c r="AL1508" i="2"/>
  <c r="AK1508" i="2"/>
  <c r="AI1508" i="2"/>
  <c r="AH1508" i="2"/>
  <c r="AD1508" i="2"/>
  <c r="AC1508" i="2"/>
  <c r="AA1508" i="2"/>
  <c r="Z1508" i="2"/>
  <c r="V1508" i="2"/>
  <c r="U1508" i="2"/>
  <c r="S1508" i="2"/>
  <c r="R1508" i="2"/>
  <c r="AT1507" i="2"/>
  <c r="AT1506" i="2" s="1"/>
  <c r="AS1507" i="2"/>
  <c r="AS1506" i="2" s="1"/>
  <c r="AQ1507" i="2"/>
  <c r="AQ1506" i="2" s="1"/>
  <c r="AP1507" i="2"/>
  <c r="AM1507" i="2"/>
  <c r="AJ1507" i="2"/>
  <c r="AE1507" i="2"/>
  <c r="AB1507" i="2"/>
  <c r="W1507" i="2"/>
  <c r="T1507" i="2"/>
  <c r="AL1506" i="2"/>
  <c r="AK1506" i="2"/>
  <c r="AI1506" i="2"/>
  <c r="AH1506" i="2"/>
  <c r="AD1506" i="2"/>
  <c r="AC1506" i="2"/>
  <c r="AA1506" i="2"/>
  <c r="Z1506" i="2"/>
  <c r="V1506" i="2"/>
  <c r="U1506" i="2"/>
  <c r="S1506" i="2"/>
  <c r="R1506" i="2"/>
  <c r="BA1505" i="2"/>
  <c r="BC1505" i="2" s="1"/>
  <c r="AT1505" i="2"/>
  <c r="AT1504" i="2" s="1"/>
  <c r="AS1505" i="2"/>
  <c r="AQ1505" i="2"/>
  <c r="AQ1504" i="2" s="1"/>
  <c r="AM1505" i="2"/>
  <c r="AJ1505" i="2"/>
  <c r="AE1505" i="2"/>
  <c r="AB1505" i="2"/>
  <c r="W1505" i="2"/>
  <c r="R1505" i="2"/>
  <c r="R1504" i="2" s="1"/>
  <c r="AL1504" i="2"/>
  <c r="AK1504" i="2"/>
  <c r="AI1504" i="2"/>
  <c r="AH1504" i="2"/>
  <c r="AD1504" i="2"/>
  <c r="AC1504" i="2"/>
  <c r="AA1504" i="2"/>
  <c r="Z1504" i="2"/>
  <c r="V1504" i="2"/>
  <c r="U1504" i="2"/>
  <c r="S1504" i="2"/>
  <c r="AT1503" i="2"/>
  <c r="AS1503" i="2"/>
  <c r="AS1502" i="2" s="1"/>
  <c r="AQ1503" i="2"/>
  <c r="AQ1502" i="2" s="1"/>
  <c r="AP1503" i="2"/>
  <c r="AM1503" i="2"/>
  <c r="AJ1503" i="2"/>
  <c r="AE1503" i="2"/>
  <c r="AB1503" i="2"/>
  <c r="W1503" i="2"/>
  <c r="T1503" i="2"/>
  <c r="AL1502" i="2"/>
  <c r="AK1502" i="2"/>
  <c r="AI1502" i="2"/>
  <c r="AH1502" i="2"/>
  <c r="AD1502" i="2"/>
  <c r="AC1502" i="2"/>
  <c r="AA1502" i="2"/>
  <c r="Z1502" i="2"/>
  <c r="V1502" i="2"/>
  <c r="U1502" i="2"/>
  <c r="S1502" i="2"/>
  <c r="R1502" i="2"/>
  <c r="AT1500" i="2"/>
  <c r="AT1499" i="2" s="1"/>
  <c r="AT1498" i="2" s="1"/>
  <c r="AS1500" i="2"/>
  <c r="AS1499" i="2" s="1"/>
  <c r="AQ1500" i="2"/>
  <c r="AQ1499" i="2" s="1"/>
  <c r="AQ1498" i="2" s="1"/>
  <c r="AP1500" i="2"/>
  <c r="AM1500" i="2"/>
  <c r="AJ1500" i="2"/>
  <c r="AE1500" i="2"/>
  <c r="AB1500" i="2"/>
  <c r="W1500" i="2"/>
  <c r="T1500" i="2"/>
  <c r="AL1499" i="2"/>
  <c r="AL1498" i="2" s="1"/>
  <c r="AK1499" i="2"/>
  <c r="AK1498" i="2" s="1"/>
  <c r="AI1499" i="2"/>
  <c r="AI1498" i="2" s="1"/>
  <c r="AH1499" i="2"/>
  <c r="AD1499" i="2"/>
  <c r="AD1498" i="2" s="1"/>
  <c r="AC1499" i="2"/>
  <c r="AC1498" i="2" s="1"/>
  <c r="AA1499" i="2"/>
  <c r="AA1498" i="2" s="1"/>
  <c r="Z1499" i="2"/>
  <c r="Z1498" i="2" s="1"/>
  <c r="V1499" i="2"/>
  <c r="V1498" i="2" s="1"/>
  <c r="U1499" i="2"/>
  <c r="U1498" i="2" s="1"/>
  <c r="S1499" i="2"/>
  <c r="S1498" i="2" s="1"/>
  <c r="R1499" i="2"/>
  <c r="AT1497" i="2"/>
  <c r="AT1496" i="2" s="1"/>
  <c r="AS1497" i="2"/>
  <c r="AS1496" i="2" s="1"/>
  <c r="AQ1497" i="2"/>
  <c r="AQ1496" i="2" s="1"/>
  <c r="AP1497" i="2"/>
  <c r="AM1497" i="2"/>
  <c r="AJ1497" i="2"/>
  <c r="AE1497" i="2"/>
  <c r="AB1497" i="2"/>
  <c r="W1497" i="2"/>
  <c r="T1497" i="2"/>
  <c r="AL1496" i="2"/>
  <c r="AK1496" i="2"/>
  <c r="AI1496" i="2"/>
  <c r="AH1496" i="2"/>
  <c r="AD1496" i="2"/>
  <c r="AC1496" i="2"/>
  <c r="AA1496" i="2"/>
  <c r="Z1496" i="2"/>
  <c r="V1496" i="2"/>
  <c r="U1496" i="2"/>
  <c r="S1496" i="2"/>
  <c r="R1496" i="2"/>
  <c r="AT1495" i="2"/>
  <c r="AT1494" i="2" s="1"/>
  <c r="AS1495" i="2"/>
  <c r="AQ1495" i="2"/>
  <c r="AQ1494" i="2" s="1"/>
  <c r="AP1495" i="2"/>
  <c r="AP1494" i="2" s="1"/>
  <c r="AM1495" i="2"/>
  <c r="AJ1495" i="2"/>
  <c r="AE1495" i="2"/>
  <c r="AB1495" i="2"/>
  <c r="W1495" i="2"/>
  <c r="T1495" i="2"/>
  <c r="AL1494" i="2"/>
  <c r="AK1494" i="2"/>
  <c r="AI1494" i="2"/>
  <c r="AH1494" i="2"/>
  <c r="AD1494" i="2"/>
  <c r="AC1494" i="2"/>
  <c r="AA1494" i="2"/>
  <c r="Z1494" i="2"/>
  <c r="V1494" i="2"/>
  <c r="U1494" i="2"/>
  <c r="S1494" i="2"/>
  <c r="R1494" i="2"/>
  <c r="AT1492" i="2"/>
  <c r="AT1491" i="2" s="1"/>
  <c r="AS1492" i="2"/>
  <c r="AQ1492" i="2"/>
  <c r="AQ1491" i="2" s="1"/>
  <c r="AP1492" i="2"/>
  <c r="AP1491" i="2" s="1"/>
  <c r="AM1492" i="2"/>
  <c r="AJ1492" i="2"/>
  <c r="AE1492" i="2"/>
  <c r="AB1492" i="2"/>
  <c r="W1492" i="2"/>
  <c r="T1492" i="2"/>
  <c r="AL1491" i="2"/>
  <c r="AK1491" i="2"/>
  <c r="AI1491" i="2"/>
  <c r="AH1491" i="2"/>
  <c r="AD1491" i="2"/>
  <c r="AC1491" i="2"/>
  <c r="AA1491" i="2"/>
  <c r="Z1491" i="2"/>
  <c r="V1491" i="2"/>
  <c r="U1491" i="2"/>
  <c r="S1491" i="2"/>
  <c r="R1491" i="2"/>
  <c r="BA1490" i="2"/>
  <c r="BC1490" i="2" s="1"/>
  <c r="AT1490" i="2"/>
  <c r="AT1489" i="2" s="1"/>
  <c r="AS1490" i="2"/>
  <c r="AS1489" i="2" s="1"/>
  <c r="AQ1490" i="2"/>
  <c r="AQ1489" i="2" s="1"/>
  <c r="AM1490" i="2"/>
  <c r="AH1490" i="2"/>
  <c r="AE1490" i="2"/>
  <c r="AB1490" i="2"/>
  <c r="W1490" i="2"/>
  <c r="R1490" i="2"/>
  <c r="J1490" i="2"/>
  <c r="AL1489" i="2"/>
  <c r="AK1489" i="2"/>
  <c r="AI1489" i="2"/>
  <c r="AD1489" i="2"/>
  <c r="AC1489" i="2"/>
  <c r="AA1489" i="2"/>
  <c r="Z1489" i="2"/>
  <c r="V1489" i="2"/>
  <c r="U1489" i="2"/>
  <c r="S1489" i="2"/>
  <c r="AT1488" i="2"/>
  <c r="AT1487" i="2" s="1"/>
  <c r="AS1488" i="2"/>
  <c r="AQ1488" i="2"/>
  <c r="AQ1487" i="2" s="1"/>
  <c r="AP1488" i="2"/>
  <c r="AP1487" i="2" s="1"/>
  <c r="AM1488" i="2"/>
  <c r="AJ1488" i="2"/>
  <c r="AE1488" i="2"/>
  <c r="AB1488" i="2"/>
  <c r="W1488" i="2"/>
  <c r="T1488" i="2"/>
  <c r="AL1487" i="2"/>
  <c r="AK1487" i="2"/>
  <c r="AI1487" i="2"/>
  <c r="AH1487" i="2"/>
  <c r="AD1487" i="2"/>
  <c r="AC1487" i="2"/>
  <c r="AA1487" i="2"/>
  <c r="Z1487" i="2"/>
  <c r="V1487" i="2"/>
  <c r="U1487" i="2"/>
  <c r="S1487" i="2"/>
  <c r="R1487" i="2"/>
  <c r="AT1484" i="2"/>
  <c r="AT1483" i="2" s="1"/>
  <c r="AS1484" i="2"/>
  <c r="AQ1484" i="2"/>
  <c r="AQ1483" i="2" s="1"/>
  <c r="AP1484" i="2"/>
  <c r="AM1484" i="2"/>
  <c r="AJ1484" i="2"/>
  <c r="AE1484" i="2"/>
  <c r="AB1484" i="2"/>
  <c r="W1484" i="2"/>
  <c r="T1484" i="2"/>
  <c r="AL1483" i="2"/>
  <c r="AK1483" i="2"/>
  <c r="AI1483" i="2"/>
  <c r="AH1483" i="2"/>
  <c r="AD1483" i="2"/>
  <c r="AC1483" i="2"/>
  <c r="AA1483" i="2"/>
  <c r="Z1483" i="2"/>
  <c r="V1483" i="2"/>
  <c r="U1483" i="2"/>
  <c r="S1483" i="2"/>
  <c r="R1483" i="2"/>
  <c r="AT1482" i="2"/>
  <c r="AT1481" i="2" s="1"/>
  <c r="AS1482" i="2"/>
  <c r="AQ1482" i="2"/>
  <c r="AQ1481" i="2" s="1"/>
  <c r="AP1482" i="2"/>
  <c r="AP1481" i="2" s="1"/>
  <c r="AM1482" i="2"/>
  <c r="AJ1482" i="2"/>
  <c r="AE1482" i="2"/>
  <c r="AB1482" i="2"/>
  <c r="W1482" i="2"/>
  <c r="T1482" i="2"/>
  <c r="AL1481" i="2"/>
  <c r="AK1481" i="2"/>
  <c r="AI1481" i="2"/>
  <c r="AH1481" i="2"/>
  <c r="AD1481" i="2"/>
  <c r="AC1481" i="2"/>
  <c r="AA1481" i="2"/>
  <c r="Z1481" i="2"/>
  <c r="V1481" i="2"/>
  <c r="U1481" i="2"/>
  <c r="S1481" i="2"/>
  <c r="R1481" i="2"/>
  <c r="AT1480" i="2"/>
  <c r="AS1480" i="2"/>
  <c r="AQ1480" i="2"/>
  <c r="AP1480" i="2"/>
  <c r="AM1480" i="2"/>
  <c r="AJ1480" i="2"/>
  <c r="AE1480" i="2"/>
  <c r="AB1480" i="2"/>
  <c r="W1480" i="2"/>
  <c r="T1480" i="2"/>
  <c r="AT1479" i="2"/>
  <c r="AS1479" i="2"/>
  <c r="AQ1479" i="2"/>
  <c r="AP1479" i="2"/>
  <c r="AM1479" i="2"/>
  <c r="AJ1479" i="2"/>
  <c r="AE1479" i="2"/>
  <c r="AB1479" i="2"/>
  <c r="W1479" i="2"/>
  <c r="T1479" i="2"/>
  <c r="AL1478" i="2"/>
  <c r="AK1478" i="2"/>
  <c r="AI1478" i="2"/>
  <c r="AH1478" i="2"/>
  <c r="AD1478" i="2"/>
  <c r="AC1478" i="2"/>
  <c r="AA1478" i="2"/>
  <c r="Z1478" i="2"/>
  <c r="V1478" i="2"/>
  <c r="U1478" i="2"/>
  <c r="S1478" i="2"/>
  <c r="R1478" i="2"/>
  <c r="AT1477" i="2"/>
  <c r="AT1476" i="2" s="1"/>
  <c r="AS1477" i="2"/>
  <c r="AS1476" i="2" s="1"/>
  <c r="AQ1477" i="2"/>
  <c r="AQ1476" i="2" s="1"/>
  <c r="AP1477" i="2"/>
  <c r="AP1476" i="2" s="1"/>
  <c r="AM1477" i="2"/>
  <c r="AJ1477" i="2"/>
  <c r="AE1477" i="2"/>
  <c r="AB1477" i="2"/>
  <c r="W1477" i="2"/>
  <c r="T1477" i="2"/>
  <c r="AL1476" i="2"/>
  <c r="AK1476" i="2"/>
  <c r="AI1476" i="2"/>
  <c r="AH1476" i="2"/>
  <c r="AD1476" i="2"/>
  <c r="AC1476" i="2"/>
  <c r="AA1476" i="2"/>
  <c r="Z1476" i="2"/>
  <c r="V1476" i="2"/>
  <c r="U1476" i="2"/>
  <c r="S1476" i="2"/>
  <c r="R1476" i="2"/>
  <c r="AT1475" i="2"/>
  <c r="AS1475" i="2"/>
  <c r="AQ1475" i="2"/>
  <c r="AP1475" i="2"/>
  <c r="AM1475" i="2"/>
  <c r="AJ1475" i="2"/>
  <c r="AE1475" i="2"/>
  <c r="AB1475" i="2"/>
  <c r="W1475" i="2"/>
  <c r="T1475" i="2"/>
  <c r="AT1474" i="2"/>
  <c r="AS1474" i="2"/>
  <c r="AQ1474" i="2"/>
  <c r="AP1474" i="2"/>
  <c r="AM1474" i="2"/>
  <c r="AJ1474" i="2"/>
  <c r="AE1474" i="2"/>
  <c r="AB1474" i="2"/>
  <c r="W1474" i="2"/>
  <c r="T1474" i="2"/>
  <c r="AL1473" i="2"/>
  <c r="AK1473" i="2"/>
  <c r="AI1473" i="2"/>
  <c r="AH1473" i="2"/>
  <c r="AD1473" i="2"/>
  <c r="AC1473" i="2"/>
  <c r="AA1473" i="2"/>
  <c r="Z1473" i="2"/>
  <c r="V1473" i="2"/>
  <c r="U1473" i="2"/>
  <c r="S1473" i="2"/>
  <c r="R1473" i="2"/>
  <c r="AT1471" i="2"/>
  <c r="AT1470" i="2" s="1"/>
  <c r="AS1471" i="2"/>
  <c r="AQ1471" i="2"/>
  <c r="AQ1470" i="2" s="1"/>
  <c r="AP1471" i="2"/>
  <c r="AM1471" i="2"/>
  <c r="AJ1471" i="2"/>
  <c r="AE1471" i="2"/>
  <c r="AB1471" i="2"/>
  <c r="W1471" i="2"/>
  <c r="T1471" i="2"/>
  <c r="AL1470" i="2"/>
  <c r="AK1470" i="2"/>
  <c r="AI1470" i="2"/>
  <c r="AH1470" i="2"/>
  <c r="AD1470" i="2"/>
  <c r="AC1470" i="2"/>
  <c r="AA1470" i="2"/>
  <c r="Z1470" i="2"/>
  <c r="V1470" i="2"/>
  <c r="U1470" i="2"/>
  <c r="S1470" i="2"/>
  <c r="R1470" i="2"/>
  <c r="AT1469" i="2"/>
  <c r="AT1468" i="2" s="1"/>
  <c r="AS1469" i="2"/>
  <c r="AQ1469" i="2"/>
  <c r="AQ1468" i="2" s="1"/>
  <c r="AP1469" i="2"/>
  <c r="AP1468" i="2" s="1"/>
  <c r="AM1469" i="2"/>
  <c r="AJ1469" i="2"/>
  <c r="AE1469" i="2"/>
  <c r="AB1469" i="2"/>
  <c r="W1469" i="2"/>
  <c r="T1469" i="2"/>
  <c r="AL1468" i="2"/>
  <c r="AK1468" i="2"/>
  <c r="AI1468" i="2"/>
  <c r="AH1468" i="2"/>
  <c r="AD1468" i="2"/>
  <c r="AC1468" i="2"/>
  <c r="AA1468" i="2"/>
  <c r="Z1468" i="2"/>
  <c r="V1468" i="2"/>
  <c r="U1468" i="2"/>
  <c r="S1468" i="2"/>
  <c r="R1468" i="2"/>
  <c r="AT1466" i="2"/>
  <c r="AT1465" i="2" s="1"/>
  <c r="AS1466" i="2"/>
  <c r="AQ1466" i="2"/>
  <c r="AQ1465" i="2" s="1"/>
  <c r="AP1466" i="2"/>
  <c r="AM1466" i="2"/>
  <c r="AJ1466" i="2"/>
  <c r="AE1466" i="2"/>
  <c r="AB1466" i="2"/>
  <c r="W1466" i="2"/>
  <c r="T1466" i="2"/>
  <c r="AL1465" i="2"/>
  <c r="AK1465" i="2"/>
  <c r="AI1465" i="2"/>
  <c r="AH1465" i="2"/>
  <c r="AD1465" i="2"/>
  <c r="AC1465" i="2"/>
  <c r="AA1465" i="2"/>
  <c r="Z1465" i="2"/>
  <c r="V1465" i="2"/>
  <c r="U1465" i="2"/>
  <c r="S1465" i="2"/>
  <c r="R1465" i="2"/>
  <c r="BA1464" i="2"/>
  <c r="BC1464" i="2" s="1"/>
  <c r="AT1464" i="2"/>
  <c r="AT1463" i="2" s="1"/>
  <c r="AS1464" i="2"/>
  <c r="AS1463" i="2" s="1"/>
  <c r="AQ1464" i="2"/>
  <c r="AQ1463" i="2" s="1"/>
  <c r="AM1464" i="2"/>
  <c r="AH1464" i="2"/>
  <c r="AE1464" i="2"/>
  <c r="AB1464" i="2"/>
  <c r="W1464" i="2"/>
  <c r="R1464" i="2"/>
  <c r="T1464" i="2" s="1"/>
  <c r="J1464" i="2"/>
  <c r="AL1463" i="2"/>
  <c r="AK1463" i="2"/>
  <c r="AI1463" i="2"/>
  <c r="AD1463" i="2"/>
  <c r="AC1463" i="2"/>
  <c r="AA1463" i="2"/>
  <c r="Z1463" i="2"/>
  <c r="V1463" i="2"/>
  <c r="U1463" i="2"/>
  <c r="S1463" i="2"/>
  <c r="R1463" i="2"/>
  <c r="AT1462" i="2"/>
  <c r="AT1461" i="2" s="1"/>
  <c r="AS1462" i="2"/>
  <c r="AQ1462" i="2"/>
  <c r="AQ1461" i="2" s="1"/>
  <c r="AP1462" i="2"/>
  <c r="AM1462" i="2"/>
  <c r="AJ1462" i="2"/>
  <c r="AE1462" i="2"/>
  <c r="AB1462" i="2"/>
  <c r="W1462" i="2"/>
  <c r="T1462" i="2"/>
  <c r="AL1461" i="2"/>
  <c r="AK1461" i="2"/>
  <c r="AI1461" i="2"/>
  <c r="AH1461" i="2"/>
  <c r="AD1461" i="2"/>
  <c r="AC1461" i="2"/>
  <c r="AA1461" i="2"/>
  <c r="Z1461" i="2"/>
  <c r="V1461" i="2"/>
  <c r="U1461" i="2"/>
  <c r="S1461" i="2"/>
  <c r="R1461" i="2"/>
  <c r="BA1460" i="2"/>
  <c r="BC1460" i="2" s="1"/>
  <c r="AT1460" i="2"/>
  <c r="AT1459" i="2" s="1"/>
  <c r="AS1460" i="2"/>
  <c r="AS1459" i="2" s="1"/>
  <c r="AQ1460" i="2"/>
  <c r="AQ1459" i="2" s="1"/>
  <c r="AM1460" i="2"/>
  <c r="AH1460" i="2"/>
  <c r="AE1460" i="2"/>
  <c r="AB1460" i="2"/>
  <c r="W1460" i="2"/>
  <c r="R1460" i="2"/>
  <c r="AL1459" i="2"/>
  <c r="AK1459" i="2"/>
  <c r="AI1459" i="2"/>
  <c r="AD1459" i="2"/>
  <c r="AC1459" i="2"/>
  <c r="AA1459" i="2"/>
  <c r="Z1459" i="2"/>
  <c r="V1459" i="2"/>
  <c r="U1459" i="2"/>
  <c r="S1459" i="2"/>
  <c r="AT1458" i="2"/>
  <c r="AT1457" i="2" s="1"/>
  <c r="AS1458" i="2"/>
  <c r="AS1457" i="2" s="1"/>
  <c r="AQ1458" i="2"/>
  <c r="AQ1457" i="2" s="1"/>
  <c r="AP1458" i="2"/>
  <c r="AM1458" i="2"/>
  <c r="AJ1458" i="2"/>
  <c r="AE1458" i="2"/>
  <c r="AB1458" i="2"/>
  <c r="W1458" i="2"/>
  <c r="T1458" i="2"/>
  <c r="AL1457" i="2"/>
  <c r="AK1457" i="2"/>
  <c r="AI1457" i="2"/>
  <c r="AH1457" i="2"/>
  <c r="AD1457" i="2"/>
  <c r="AC1457" i="2"/>
  <c r="AA1457" i="2"/>
  <c r="Z1457" i="2"/>
  <c r="V1457" i="2"/>
  <c r="U1457" i="2"/>
  <c r="S1457" i="2"/>
  <c r="R1457" i="2"/>
  <c r="AT1455" i="2"/>
  <c r="AS1455" i="2"/>
  <c r="AS1454" i="2" s="1"/>
  <c r="AQ1455" i="2"/>
  <c r="AQ1454" i="2" s="1"/>
  <c r="AP1455" i="2"/>
  <c r="AM1455" i="2"/>
  <c r="AJ1455" i="2"/>
  <c r="AE1455" i="2"/>
  <c r="AB1455" i="2"/>
  <c r="W1455" i="2"/>
  <c r="T1455" i="2"/>
  <c r="AL1454" i="2"/>
  <c r="AK1454" i="2"/>
  <c r="AI1454" i="2"/>
  <c r="AH1454" i="2"/>
  <c r="AD1454" i="2"/>
  <c r="AC1454" i="2"/>
  <c r="AA1454" i="2"/>
  <c r="Z1454" i="2"/>
  <c r="V1454" i="2"/>
  <c r="U1454" i="2"/>
  <c r="S1454" i="2"/>
  <c r="R1454" i="2"/>
  <c r="AT1453" i="2"/>
  <c r="AT1452" i="2" s="1"/>
  <c r="AS1453" i="2"/>
  <c r="AS1452" i="2" s="1"/>
  <c r="AQ1453" i="2"/>
  <c r="AQ1452" i="2" s="1"/>
  <c r="AP1453" i="2"/>
  <c r="AM1453" i="2"/>
  <c r="AJ1453" i="2"/>
  <c r="AE1453" i="2"/>
  <c r="AB1453" i="2"/>
  <c r="W1453" i="2"/>
  <c r="T1453" i="2"/>
  <c r="AL1452" i="2"/>
  <c r="AK1452" i="2"/>
  <c r="AI1452" i="2"/>
  <c r="AH1452" i="2"/>
  <c r="AD1452" i="2"/>
  <c r="AC1452" i="2"/>
  <c r="AA1452" i="2"/>
  <c r="Z1452" i="2"/>
  <c r="V1452" i="2"/>
  <c r="U1452" i="2"/>
  <c r="S1452" i="2"/>
  <c r="R1452" i="2"/>
  <c r="AT1450" i="2"/>
  <c r="AT1449" i="2" s="1"/>
  <c r="AS1450" i="2"/>
  <c r="AQ1450" i="2"/>
  <c r="AQ1449" i="2" s="1"/>
  <c r="AP1450" i="2"/>
  <c r="AP1449" i="2" s="1"/>
  <c r="AM1450" i="2"/>
  <c r="AJ1450" i="2"/>
  <c r="AE1450" i="2"/>
  <c r="AB1450" i="2"/>
  <c r="W1450" i="2"/>
  <c r="T1450" i="2"/>
  <c r="AL1449" i="2"/>
  <c r="AK1449" i="2"/>
  <c r="AI1449" i="2"/>
  <c r="AH1449" i="2"/>
  <c r="AD1449" i="2"/>
  <c r="AC1449" i="2"/>
  <c r="AA1449" i="2"/>
  <c r="Z1449" i="2"/>
  <c r="V1449" i="2"/>
  <c r="U1449" i="2"/>
  <c r="S1449" i="2"/>
  <c r="R1449" i="2"/>
  <c r="AT1448" i="2"/>
  <c r="AT1447" i="2" s="1"/>
  <c r="AS1448" i="2"/>
  <c r="AS1447" i="2" s="1"/>
  <c r="AQ1448" i="2"/>
  <c r="AQ1447" i="2" s="1"/>
  <c r="AP1448" i="2"/>
  <c r="AM1448" i="2"/>
  <c r="AJ1448" i="2"/>
  <c r="AE1448" i="2"/>
  <c r="AB1448" i="2"/>
  <c r="W1448" i="2"/>
  <c r="T1448" i="2"/>
  <c r="AL1447" i="2"/>
  <c r="AK1447" i="2"/>
  <c r="AI1447" i="2"/>
  <c r="AH1447" i="2"/>
  <c r="AD1447" i="2"/>
  <c r="AC1447" i="2"/>
  <c r="AA1447" i="2"/>
  <c r="Z1447" i="2"/>
  <c r="V1447" i="2"/>
  <c r="U1447" i="2"/>
  <c r="S1447" i="2"/>
  <c r="R1447" i="2"/>
  <c r="AT1446" i="2"/>
  <c r="AS1446" i="2"/>
  <c r="AS1445" i="2" s="1"/>
  <c r="AQ1446" i="2"/>
  <c r="AP1446" i="2"/>
  <c r="AP1445" i="2" s="1"/>
  <c r="AM1446" i="2"/>
  <c r="AJ1446" i="2"/>
  <c r="AE1446" i="2"/>
  <c r="AB1446" i="2"/>
  <c r="W1446" i="2"/>
  <c r="T1446" i="2"/>
  <c r="AL1445" i="2"/>
  <c r="AK1445" i="2"/>
  <c r="AI1445" i="2"/>
  <c r="AH1445" i="2"/>
  <c r="AD1445" i="2"/>
  <c r="AC1445" i="2"/>
  <c r="AA1445" i="2"/>
  <c r="Z1445" i="2"/>
  <c r="V1445" i="2"/>
  <c r="U1445" i="2"/>
  <c r="S1445" i="2"/>
  <c r="R1445" i="2"/>
  <c r="AT1444" i="2"/>
  <c r="AS1444" i="2"/>
  <c r="AQ1444" i="2"/>
  <c r="AP1444" i="2"/>
  <c r="AM1444" i="2"/>
  <c r="AJ1444" i="2"/>
  <c r="AE1444" i="2"/>
  <c r="AB1444" i="2"/>
  <c r="W1444" i="2"/>
  <c r="T1444" i="2"/>
  <c r="AT1443" i="2"/>
  <c r="AS1443" i="2"/>
  <c r="AQ1443" i="2"/>
  <c r="AP1443" i="2"/>
  <c r="AM1443" i="2"/>
  <c r="AJ1443" i="2"/>
  <c r="AE1443" i="2"/>
  <c r="AB1443" i="2"/>
  <c r="W1443" i="2"/>
  <c r="T1443" i="2"/>
  <c r="AL1442" i="2"/>
  <c r="AK1442" i="2"/>
  <c r="AI1442" i="2"/>
  <c r="AH1442" i="2"/>
  <c r="AD1442" i="2"/>
  <c r="AC1442" i="2"/>
  <c r="AA1442" i="2"/>
  <c r="Z1442" i="2"/>
  <c r="V1442" i="2"/>
  <c r="U1442" i="2"/>
  <c r="S1442" i="2"/>
  <c r="R1442" i="2"/>
  <c r="AT1441" i="2"/>
  <c r="AT1440" i="2" s="1"/>
  <c r="AS1441" i="2"/>
  <c r="AQ1441" i="2"/>
  <c r="AQ1440" i="2" s="1"/>
  <c r="AP1441" i="2"/>
  <c r="AM1441" i="2"/>
  <c r="AJ1441" i="2"/>
  <c r="AE1441" i="2"/>
  <c r="AB1441" i="2"/>
  <c r="W1441" i="2"/>
  <c r="T1441" i="2"/>
  <c r="AL1440" i="2"/>
  <c r="AK1440" i="2"/>
  <c r="AI1440" i="2"/>
  <c r="AH1440" i="2"/>
  <c r="AD1440" i="2"/>
  <c r="AC1440" i="2"/>
  <c r="AA1440" i="2"/>
  <c r="Z1440" i="2"/>
  <c r="V1440" i="2"/>
  <c r="U1440" i="2"/>
  <c r="S1440" i="2"/>
  <c r="R1440" i="2"/>
  <c r="AT1438" i="2"/>
  <c r="AT1437" i="2" s="1"/>
  <c r="AS1438" i="2"/>
  <c r="AQ1438" i="2"/>
  <c r="AQ1437" i="2" s="1"/>
  <c r="AP1438" i="2"/>
  <c r="AP1437" i="2" s="1"/>
  <c r="AM1438" i="2"/>
  <c r="AJ1438" i="2"/>
  <c r="AE1438" i="2"/>
  <c r="AB1438" i="2"/>
  <c r="W1438" i="2"/>
  <c r="T1438" i="2"/>
  <c r="AL1437" i="2"/>
  <c r="AK1437" i="2"/>
  <c r="AI1437" i="2"/>
  <c r="AH1437" i="2"/>
  <c r="AD1437" i="2"/>
  <c r="AC1437" i="2"/>
  <c r="AA1437" i="2"/>
  <c r="Z1437" i="2"/>
  <c r="V1437" i="2"/>
  <c r="U1437" i="2"/>
  <c r="S1437" i="2"/>
  <c r="R1437" i="2"/>
  <c r="AT1436" i="2"/>
  <c r="AT1435" i="2" s="1"/>
  <c r="AS1436" i="2"/>
  <c r="AS1435" i="2" s="1"/>
  <c r="AQ1436" i="2"/>
  <c r="AQ1435" i="2" s="1"/>
  <c r="AP1436" i="2"/>
  <c r="AM1436" i="2"/>
  <c r="AJ1436" i="2"/>
  <c r="AE1436" i="2"/>
  <c r="AB1436" i="2"/>
  <c r="W1436" i="2"/>
  <c r="T1436" i="2"/>
  <c r="AL1435" i="2"/>
  <c r="AK1435" i="2"/>
  <c r="AI1435" i="2"/>
  <c r="AH1435" i="2"/>
  <c r="AD1435" i="2"/>
  <c r="AC1435" i="2"/>
  <c r="AA1435" i="2"/>
  <c r="Z1435" i="2"/>
  <c r="V1435" i="2"/>
  <c r="U1435" i="2"/>
  <c r="S1435" i="2"/>
  <c r="R1435" i="2"/>
  <c r="AT1433" i="2"/>
  <c r="AS1433" i="2"/>
  <c r="AS1432" i="2" s="1"/>
  <c r="AQ1433" i="2"/>
  <c r="AQ1432" i="2" s="1"/>
  <c r="AP1433" i="2"/>
  <c r="AM1433" i="2"/>
  <c r="AJ1433" i="2"/>
  <c r="AE1433" i="2"/>
  <c r="AB1433" i="2"/>
  <c r="W1433" i="2"/>
  <c r="T1433" i="2"/>
  <c r="AL1432" i="2"/>
  <c r="AK1432" i="2"/>
  <c r="AI1432" i="2"/>
  <c r="AH1432" i="2"/>
  <c r="AD1432" i="2"/>
  <c r="AC1432" i="2"/>
  <c r="AA1432" i="2"/>
  <c r="Z1432" i="2"/>
  <c r="V1432" i="2"/>
  <c r="U1432" i="2"/>
  <c r="S1432" i="2"/>
  <c r="R1432" i="2"/>
  <c r="AT1431" i="2"/>
  <c r="AT1430" i="2" s="1"/>
  <c r="AS1431" i="2"/>
  <c r="AQ1431" i="2"/>
  <c r="AP1431" i="2"/>
  <c r="AP1430" i="2" s="1"/>
  <c r="AM1431" i="2"/>
  <c r="AJ1431" i="2"/>
  <c r="AE1431" i="2"/>
  <c r="AB1431" i="2"/>
  <c r="W1431" i="2"/>
  <c r="T1431" i="2"/>
  <c r="AL1430" i="2"/>
  <c r="AK1430" i="2"/>
  <c r="AI1430" i="2"/>
  <c r="AH1430" i="2"/>
  <c r="AD1430" i="2"/>
  <c r="AC1430" i="2"/>
  <c r="AA1430" i="2"/>
  <c r="Z1430" i="2"/>
  <c r="V1430" i="2"/>
  <c r="U1430" i="2"/>
  <c r="S1430" i="2"/>
  <c r="R1430" i="2"/>
  <c r="AT1429" i="2"/>
  <c r="AS1429" i="2"/>
  <c r="AQ1429" i="2"/>
  <c r="AP1429" i="2"/>
  <c r="AM1429" i="2"/>
  <c r="AJ1429" i="2"/>
  <c r="AE1429" i="2"/>
  <c r="AB1429" i="2"/>
  <c r="W1429" i="2"/>
  <c r="T1429" i="2"/>
  <c r="AT1428" i="2"/>
  <c r="AS1428" i="2"/>
  <c r="AQ1428" i="2"/>
  <c r="AP1428" i="2"/>
  <c r="AM1428" i="2"/>
  <c r="AJ1428" i="2"/>
  <c r="AE1428" i="2"/>
  <c r="AB1428" i="2"/>
  <c r="W1428" i="2"/>
  <c r="T1428" i="2"/>
  <c r="AL1427" i="2"/>
  <c r="AK1427" i="2"/>
  <c r="AI1427" i="2"/>
  <c r="AH1427" i="2"/>
  <c r="AD1427" i="2"/>
  <c r="AC1427" i="2"/>
  <c r="AA1427" i="2"/>
  <c r="Z1427" i="2"/>
  <c r="V1427" i="2"/>
  <c r="U1427" i="2"/>
  <c r="S1427" i="2"/>
  <c r="R1427" i="2"/>
  <c r="AT1426" i="2"/>
  <c r="AT1425" i="2" s="1"/>
  <c r="AS1426" i="2"/>
  <c r="AQ1426" i="2"/>
  <c r="AQ1425" i="2" s="1"/>
  <c r="AP1426" i="2"/>
  <c r="AM1426" i="2"/>
  <c r="AJ1426" i="2"/>
  <c r="AE1426" i="2"/>
  <c r="AB1426" i="2"/>
  <c r="W1426" i="2"/>
  <c r="T1426" i="2"/>
  <c r="AL1425" i="2"/>
  <c r="AK1425" i="2"/>
  <c r="AI1425" i="2"/>
  <c r="AH1425" i="2"/>
  <c r="AD1425" i="2"/>
  <c r="AC1425" i="2"/>
  <c r="AA1425" i="2"/>
  <c r="Z1425" i="2"/>
  <c r="V1425" i="2"/>
  <c r="U1425" i="2"/>
  <c r="S1425" i="2"/>
  <c r="R1425" i="2"/>
  <c r="BA1424" i="2"/>
  <c r="BC1424" i="2" s="1"/>
  <c r="AT1424" i="2"/>
  <c r="AT1423" i="2" s="1"/>
  <c r="AQ1424" i="2"/>
  <c r="AQ1423" i="2" s="1"/>
  <c r="AP1424" i="2"/>
  <c r="AM1424" i="2"/>
  <c r="AJ1424" i="2"/>
  <c r="AE1424" i="2"/>
  <c r="AB1424" i="2"/>
  <c r="U1424" i="2"/>
  <c r="W1424" i="2" s="1"/>
  <c r="T1424" i="2"/>
  <c r="AL1423" i="2"/>
  <c r="AK1423" i="2"/>
  <c r="AI1423" i="2"/>
  <c r="AH1423" i="2"/>
  <c r="AD1423" i="2"/>
  <c r="AC1423" i="2"/>
  <c r="AA1423" i="2"/>
  <c r="Z1423" i="2"/>
  <c r="V1423" i="2"/>
  <c r="S1423" i="2"/>
  <c r="R1423" i="2"/>
  <c r="AT1422" i="2"/>
  <c r="AT1421" i="2" s="1"/>
  <c r="AS1422" i="2"/>
  <c r="AQ1422" i="2"/>
  <c r="AQ1421" i="2" s="1"/>
  <c r="AP1422" i="2"/>
  <c r="AP1421" i="2" s="1"/>
  <c r="AM1422" i="2"/>
  <c r="AJ1422" i="2"/>
  <c r="AE1422" i="2"/>
  <c r="AB1422" i="2"/>
  <c r="W1422" i="2"/>
  <c r="T1422" i="2"/>
  <c r="AL1421" i="2"/>
  <c r="AK1421" i="2"/>
  <c r="AI1421" i="2"/>
  <c r="AH1421" i="2"/>
  <c r="AD1421" i="2"/>
  <c r="AC1421" i="2"/>
  <c r="AA1421" i="2"/>
  <c r="Z1421" i="2"/>
  <c r="V1421" i="2"/>
  <c r="U1421" i="2"/>
  <c r="S1421" i="2"/>
  <c r="R1421" i="2"/>
  <c r="AT1420" i="2"/>
  <c r="AT1419" i="2" s="1"/>
  <c r="AS1420" i="2"/>
  <c r="AQ1420" i="2"/>
  <c r="AQ1419" i="2" s="1"/>
  <c r="AP1420" i="2"/>
  <c r="AP1419" i="2" s="1"/>
  <c r="AM1420" i="2"/>
  <c r="AJ1420" i="2"/>
  <c r="AE1420" i="2"/>
  <c r="AB1420" i="2"/>
  <c r="W1420" i="2"/>
  <c r="T1420" i="2"/>
  <c r="AL1419" i="2"/>
  <c r="AK1419" i="2"/>
  <c r="AI1419" i="2"/>
  <c r="AH1419" i="2"/>
  <c r="AD1419" i="2"/>
  <c r="AC1419" i="2"/>
  <c r="AA1419" i="2"/>
  <c r="Z1419" i="2"/>
  <c r="V1419" i="2"/>
  <c r="U1419" i="2"/>
  <c r="S1419" i="2"/>
  <c r="R1419" i="2"/>
  <c r="AT1416" i="2"/>
  <c r="AT1415" i="2" s="1"/>
  <c r="AS1416" i="2"/>
  <c r="AQ1416" i="2"/>
  <c r="AQ1415" i="2" s="1"/>
  <c r="AP1416" i="2"/>
  <c r="AP1415" i="2" s="1"/>
  <c r="AM1416" i="2"/>
  <c r="AJ1416" i="2"/>
  <c r="AE1416" i="2"/>
  <c r="AB1416" i="2"/>
  <c r="W1416" i="2"/>
  <c r="T1416" i="2"/>
  <c r="AL1415" i="2"/>
  <c r="AK1415" i="2"/>
  <c r="AI1415" i="2"/>
  <c r="AH1415" i="2"/>
  <c r="AD1415" i="2"/>
  <c r="AC1415" i="2"/>
  <c r="AA1415" i="2"/>
  <c r="Z1415" i="2"/>
  <c r="V1415" i="2"/>
  <c r="U1415" i="2"/>
  <c r="S1415" i="2"/>
  <c r="R1415" i="2"/>
  <c r="AT1414" i="2"/>
  <c r="AT1413" i="2" s="1"/>
  <c r="AS1414" i="2"/>
  <c r="AQ1414" i="2"/>
  <c r="AP1414" i="2"/>
  <c r="AM1414" i="2"/>
  <c r="AJ1414" i="2"/>
  <c r="AE1414" i="2"/>
  <c r="AB1414" i="2"/>
  <c r="W1414" i="2"/>
  <c r="T1414" i="2"/>
  <c r="AQ1413" i="2"/>
  <c r="AP1413" i="2"/>
  <c r="AL1413" i="2"/>
  <c r="AK1413" i="2"/>
  <c r="AI1413" i="2"/>
  <c r="AH1413" i="2"/>
  <c r="AJ1413" i="2" s="1"/>
  <c r="AD1413" i="2"/>
  <c r="AC1413" i="2"/>
  <c r="AA1413" i="2"/>
  <c r="Z1413" i="2"/>
  <c r="V1413" i="2"/>
  <c r="U1413" i="2"/>
  <c r="S1413" i="2"/>
  <c r="R1413" i="2"/>
  <c r="AT1412" i="2"/>
  <c r="AT1411" i="2" s="1"/>
  <c r="AS1412" i="2"/>
  <c r="AQ1412" i="2"/>
  <c r="AP1412" i="2"/>
  <c r="AM1412" i="2"/>
  <c r="AJ1412" i="2"/>
  <c r="AE1412" i="2"/>
  <c r="AB1412" i="2"/>
  <c r="AF1412" i="2" s="1"/>
  <c r="W1412" i="2"/>
  <c r="T1412" i="2"/>
  <c r="AQ1411" i="2"/>
  <c r="AL1411" i="2"/>
  <c r="AK1411" i="2"/>
  <c r="AI1411" i="2"/>
  <c r="AH1411" i="2"/>
  <c r="AD1411" i="2"/>
  <c r="AC1411" i="2"/>
  <c r="AA1411" i="2"/>
  <c r="Z1411" i="2"/>
  <c r="V1411" i="2"/>
  <c r="U1411" i="2"/>
  <c r="S1411" i="2"/>
  <c r="R1411" i="2"/>
  <c r="AT1410" i="2"/>
  <c r="AS1410" i="2"/>
  <c r="AS1409" i="2" s="1"/>
  <c r="AQ1410" i="2"/>
  <c r="AQ1409" i="2" s="1"/>
  <c r="AP1410" i="2"/>
  <c r="AM1410" i="2"/>
  <c r="AJ1410" i="2"/>
  <c r="AE1410" i="2"/>
  <c r="AB1410" i="2"/>
  <c r="W1410" i="2"/>
  <c r="T1410" i="2"/>
  <c r="AL1409" i="2"/>
  <c r="AK1409" i="2"/>
  <c r="AI1409" i="2"/>
  <c r="AH1409" i="2"/>
  <c r="AD1409" i="2"/>
  <c r="AC1409" i="2"/>
  <c r="AA1409" i="2"/>
  <c r="Z1409" i="2"/>
  <c r="V1409" i="2"/>
  <c r="U1409" i="2"/>
  <c r="S1409" i="2"/>
  <c r="R1409" i="2"/>
  <c r="AT1407" i="2"/>
  <c r="AT1406" i="2" s="1"/>
  <c r="AT1405" i="2" s="1"/>
  <c r="AS1407" i="2"/>
  <c r="AS1406" i="2" s="1"/>
  <c r="AQ1407" i="2"/>
  <c r="AQ1406" i="2" s="1"/>
  <c r="AQ1405" i="2" s="1"/>
  <c r="AP1407" i="2"/>
  <c r="AP1406" i="2" s="1"/>
  <c r="AM1407" i="2"/>
  <c r="AJ1407" i="2"/>
  <c r="AE1407" i="2"/>
  <c r="AB1407" i="2"/>
  <c r="W1407" i="2"/>
  <c r="T1407" i="2"/>
  <c r="AL1406" i="2"/>
  <c r="AL1405" i="2" s="1"/>
  <c r="AK1406" i="2"/>
  <c r="AI1406" i="2"/>
  <c r="AI1405" i="2" s="1"/>
  <c r="AH1406" i="2"/>
  <c r="AH1405" i="2" s="1"/>
  <c r="AD1406" i="2"/>
  <c r="AD1405" i="2" s="1"/>
  <c r="AC1406" i="2"/>
  <c r="AA1406" i="2"/>
  <c r="AA1405" i="2" s="1"/>
  <c r="Z1406" i="2"/>
  <c r="V1406" i="2"/>
  <c r="V1405" i="2" s="1"/>
  <c r="U1406" i="2"/>
  <c r="U1405" i="2" s="1"/>
  <c r="S1406" i="2"/>
  <c r="S1405" i="2" s="1"/>
  <c r="R1406" i="2"/>
  <c r="AT1404" i="2"/>
  <c r="AS1404" i="2"/>
  <c r="AS1403" i="2" s="1"/>
  <c r="AS1402" i="2" s="1"/>
  <c r="AQ1404" i="2"/>
  <c r="AQ1403" i="2" s="1"/>
  <c r="AQ1402" i="2" s="1"/>
  <c r="AP1404" i="2"/>
  <c r="AM1404" i="2"/>
  <c r="AJ1404" i="2"/>
  <c r="AE1404" i="2"/>
  <c r="AB1404" i="2"/>
  <c r="W1404" i="2"/>
  <c r="T1404" i="2"/>
  <c r="AL1403" i="2"/>
  <c r="AL1402" i="2" s="1"/>
  <c r="AK1403" i="2"/>
  <c r="AK1402" i="2" s="1"/>
  <c r="AI1403" i="2"/>
  <c r="AI1402" i="2" s="1"/>
  <c r="AH1403" i="2"/>
  <c r="AD1403" i="2"/>
  <c r="AD1402" i="2" s="1"/>
  <c r="AC1403" i="2"/>
  <c r="AA1403" i="2"/>
  <c r="AA1402" i="2" s="1"/>
  <c r="Z1403" i="2"/>
  <c r="Z1402" i="2" s="1"/>
  <c r="V1403" i="2"/>
  <c r="V1402" i="2" s="1"/>
  <c r="U1403" i="2"/>
  <c r="S1403" i="2"/>
  <c r="S1402" i="2" s="1"/>
  <c r="R1403" i="2"/>
  <c r="AT1401" i="2"/>
  <c r="AT1400" i="2" s="1"/>
  <c r="AS1401" i="2"/>
  <c r="AQ1401" i="2"/>
  <c r="AP1401" i="2"/>
  <c r="AP1400" i="2" s="1"/>
  <c r="AM1401" i="2"/>
  <c r="AJ1401" i="2"/>
  <c r="AE1401" i="2"/>
  <c r="AB1401" i="2"/>
  <c r="W1401" i="2"/>
  <c r="T1401" i="2"/>
  <c r="AL1400" i="2"/>
  <c r="AK1400" i="2"/>
  <c r="AI1400" i="2"/>
  <c r="AH1400" i="2"/>
  <c r="AD1400" i="2"/>
  <c r="AC1400" i="2"/>
  <c r="AA1400" i="2"/>
  <c r="Z1400" i="2"/>
  <c r="V1400" i="2"/>
  <c r="U1400" i="2"/>
  <c r="S1400" i="2"/>
  <c r="R1400" i="2"/>
  <c r="AT1399" i="2"/>
  <c r="AT1398" i="2" s="1"/>
  <c r="AS1399" i="2"/>
  <c r="AQ1399" i="2"/>
  <c r="AQ1398" i="2" s="1"/>
  <c r="AP1399" i="2"/>
  <c r="AM1399" i="2"/>
  <c r="AJ1399" i="2"/>
  <c r="AE1399" i="2"/>
  <c r="AB1399" i="2"/>
  <c r="W1399" i="2"/>
  <c r="T1399" i="2"/>
  <c r="AL1398" i="2"/>
  <c r="AK1398" i="2"/>
  <c r="AI1398" i="2"/>
  <c r="AH1398" i="2"/>
  <c r="AD1398" i="2"/>
  <c r="AC1398" i="2"/>
  <c r="AA1398" i="2"/>
  <c r="Z1398" i="2"/>
  <c r="V1398" i="2"/>
  <c r="U1398" i="2"/>
  <c r="S1398" i="2"/>
  <c r="R1398" i="2"/>
  <c r="AT1396" i="2"/>
  <c r="AT1395" i="2" s="1"/>
  <c r="AS1396" i="2"/>
  <c r="AQ1396" i="2"/>
  <c r="AQ1395" i="2" s="1"/>
  <c r="AP1396" i="2"/>
  <c r="AP1395" i="2" s="1"/>
  <c r="AM1396" i="2"/>
  <c r="AJ1396" i="2"/>
  <c r="AE1396" i="2"/>
  <c r="AB1396" i="2"/>
  <c r="W1396" i="2"/>
  <c r="T1396" i="2"/>
  <c r="AL1395" i="2"/>
  <c r="AK1395" i="2"/>
  <c r="AI1395" i="2"/>
  <c r="AH1395" i="2"/>
  <c r="AD1395" i="2"/>
  <c r="AC1395" i="2"/>
  <c r="AA1395" i="2"/>
  <c r="Z1395" i="2"/>
  <c r="V1395" i="2"/>
  <c r="U1395" i="2"/>
  <c r="S1395" i="2"/>
  <c r="R1395" i="2"/>
  <c r="AT1394" i="2"/>
  <c r="AT1393" i="2" s="1"/>
  <c r="AS1394" i="2"/>
  <c r="AS1393" i="2" s="1"/>
  <c r="AQ1394" i="2"/>
  <c r="AQ1393" i="2" s="1"/>
  <c r="AP1394" i="2"/>
  <c r="AM1394" i="2"/>
  <c r="AJ1394" i="2"/>
  <c r="AE1394" i="2"/>
  <c r="AB1394" i="2"/>
  <c r="W1394" i="2"/>
  <c r="T1394" i="2"/>
  <c r="AL1393" i="2"/>
  <c r="AK1393" i="2"/>
  <c r="AI1393" i="2"/>
  <c r="AH1393" i="2"/>
  <c r="AD1393" i="2"/>
  <c r="AC1393" i="2"/>
  <c r="AA1393" i="2"/>
  <c r="Z1393" i="2"/>
  <c r="V1393" i="2"/>
  <c r="U1393" i="2"/>
  <c r="S1393" i="2"/>
  <c r="R1393" i="2"/>
  <c r="AT1392" i="2"/>
  <c r="AT1391" i="2" s="1"/>
  <c r="AS1392" i="2"/>
  <c r="AQ1392" i="2"/>
  <c r="AQ1391" i="2" s="1"/>
  <c r="AP1392" i="2"/>
  <c r="AM1392" i="2"/>
  <c r="AJ1392" i="2"/>
  <c r="AE1392" i="2"/>
  <c r="AB1392" i="2"/>
  <c r="W1392" i="2"/>
  <c r="T1392" i="2"/>
  <c r="AL1391" i="2"/>
  <c r="AK1391" i="2"/>
  <c r="AI1391" i="2"/>
  <c r="AH1391" i="2"/>
  <c r="AD1391" i="2"/>
  <c r="AC1391" i="2"/>
  <c r="AA1391" i="2"/>
  <c r="Z1391" i="2"/>
  <c r="V1391" i="2"/>
  <c r="U1391" i="2"/>
  <c r="S1391" i="2"/>
  <c r="R1391" i="2"/>
  <c r="AT1390" i="2"/>
  <c r="AT1389" i="2" s="1"/>
  <c r="AS1390" i="2"/>
  <c r="AS1389" i="2" s="1"/>
  <c r="AQ1390" i="2"/>
  <c r="AQ1389" i="2" s="1"/>
  <c r="AP1390" i="2"/>
  <c r="AM1390" i="2"/>
  <c r="AJ1390" i="2"/>
  <c r="AE1390" i="2"/>
  <c r="AB1390" i="2"/>
  <c r="W1390" i="2"/>
  <c r="T1390" i="2"/>
  <c r="AL1389" i="2"/>
  <c r="AK1389" i="2"/>
  <c r="AI1389" i="2"/>
  <c r="AH1389" i="2"/>
  <c r="AD1389" i="2"/>
  <c r="AC1389" i="2"/>
  <c r="AA1389" i="2"/>
  <c r="Z1389" i="2"/>
  <c r="V1389" i="2"/>
  <c r="U1389" i="2"/>
  <c r="S1389" i="2"/>
  <c r="R1389" i="2"/>
  <c r="AT1388" i="2"/>
  <c r="AT1387" i="2" s="1"/>
  <c r="AS1388" i="2"/>
  <c r="AQ1388" i="2"/>
  <c r="AQ1387" i="2" s="1"/>
  <c r="AP1388" i="2"/>
  <c r="AP1387" i="2" s="1"/>
  <c r="AM1388" i="2"/>
  <c r="AJ1388" i="2"/>
  <c r="AE1388" i="2"/>
  <c r="AB1388" i="2"/>
  <c r="W1388" i="2"/>
  <c r="T1388" i="2"/>
  <c r="AL1387" i="2"/>
  <c r="AK1387" i="2"/>
  <c r="AI1387" i="2"/>
  <c r="AH1387" i="2"/>
  <c r="AD1387" i="2"/>
  <c r="AC1387" i="2"/>
  <c r="AA1387" i="2"/>
  <c r="Z1387" i="2"/>
  <c r="V1387" i="2"/>
  <c r="U1387" i="2"/>
  <c r="S1387" i="2"/>
  <c r="R1387" i="2"/>
  <c r="AT1385" i="2"/>
  <c r="AT1384" i="2" s="1"/>
  <c r="AS1385" i="2"/>
  <c r="AQ1385" i="2"/>
  <c r="AP1385" i="2"/>
  <c r="AP1384" i="2" s="1"/>
  <c r="AM1385" i="2"/>
  <c r="AJ1385" i="2"/>
  <c r="AE1385" i="2"/>
  <c r="AB1385" i="2"/>
  <c r="W1385" i="2"/>
  <c r="T1385" i="2"/>
  <c r="AQ1384" i="2"/>
  <c r="AL1384" i="2"/>
  <c r="AK1384" i="2"/>
  <c r="AI1384" i="2"/>
  <c r="AH1384" i="2"/>
  <c r="AD1384" i="2"/>
  <c r="AC1384" i="2"/>
  <c r="AA1384" i="2"/>
  <c r="Z1384" i="2"/>
  <c r="V1384" i="2"/>
  <c r="U1384" i="2"/>
  <c r="S1384" i="2"/>
  <c r="R1384" i="2"/>
  <c r="AT1383" i="2"/>
  <c r="AS1383" i="2"/>
  <c r="AS1382" i="2" s="1"/>
  <c r="AQ1383" i="2"/>
  <c r="AP1383" i="2"/>
  <c r="AM1383" i="2"/>
  <c r="AJ1383" i="2"/>
  <c r="AE1383" i="2"/>
  <c r="AB1383" i="2"/>
  <c r="W1383" i="2"/>
  <c r="T1383" i="2"/>
  <c r="AQ1382" i="2"/>
  <c r="AL1382" i="2"/>
  <c r="AK1382" i="2"/>
  <c r="AI1382" i="2"/>
  <c r="AH1382" i="2"/>
  <c r="AD1382" i="2"/>
  <c r="AC1382" i="2"/>
  <c r="AA1382" i="2"/>
  <c r="Z1382" i="2"/>
  <c r="V1382" i="2"/>
  <c r="U1382" i="2"/>
  <c r="S1382" i="2"/>
  <c r="R1382" i="2"/>
  <c r="AT1381" i="2"/>
  <c r="AS1381" i="2"/>
  <c r="AS1380" i="2" s="1"/>
  <c r="AQ1381" i="2"/>
  <c r="AQ1380" i="2" s="1"/>
  <c r="AP1381" i="2"/>
  <c r="AM1381" i="2"/>
  <c r="AJ1381" i="2"/>
  <c r="AE1381" i="2"/>
  <c r="AB1381" i="2"/>
  <c r="W1381" i="2"/>
  <c r="T1381" i="2"/>
  <c r="AL1380" i="2"/>
  <c r="AK1380" i="2"/>
  <c r="AI1380" i="2"/>
  <c r="AH1380" i="2"/>
  <c r="AD1380" i="2"/>
  <c r="AC1380" i="2"/>
  <c r="AA1380" i="2"/>
  <c r="Z1380" i="2"/>
  <c r="V1380" i="2"/>
  <c r="U1380" i="2"/>
  <c r="S1380" i="2"/>
  <c r="R1380" i="2"/>
  <c r="AT1379" i="2"/>
  <c r="AT1378" i="2" s="1"/>
  <c r="AS1379" i="2"/>
  <c r="AS1378" i="2" s="1"/>
  <c r="AQ1379" i="2"/>
  <c r="AQ1378" i="2" s="1"/>
  <c r="AP1379" i="2"/>
  <c r="AP1378" i="2" s="1"/>
  <c r="AM1379" i="2"/>
  <c r="AJ1379" i="2"/>
  <c r="AE1379" i="2"/>
  <c r="AB1379" i="2"/>
  <c r="W1379" i="2"/>
  <c r="T1379" i="2"/>
  <c r="AL1378" i="2"/>
  <c r="AK1378" i="2"/>
  <c r="AI1378" i="2"/>
  <c r="AH1378" i="2"/>
  <c r="AD1378" i="2"/>
  <c r="AC1378" i="2"/>
  <c r="AA1378" i="2"/>
  <c r="Z1378" i="2"/>
  <c r="V1378" i="2"/>
  <c r="U1378" i="2"/>
  <c r="S1378" i="2"/>
  <c r="R1378" i="2"/>
  <c r="AT1377" i="2"/>
  <c r="AT1376" i="2" s="1"/>
  <c r="AS1377" i="2"/>
  <c r="AQ1377" i="2"/>
  <c r="AQ1376" i="2" s="1"/>
  <c r="AP1377" i="2"/>
  <c r="AM1377" i="2"/>
  <c r="AJ1377" i="2"/>
  <c r="AE1377" i="2"/>
  <c r="AB1377" i="2"/>
  <c r="W1377" i="2"/>
  <c r="T1377" i="2"/>
  <c r="AL1376" i="2"/>
  <c r="AK1376" i="2"/>
  <c r="AI1376" i="2"/>
  <c r="AH1376" i="2"/>
  <c r="AD1376" i="2"/>
  <c r="AC1376" i="2"/>
  <c r="AA1376" i="2"/>
  <c r="Z1376" i="2"/>
  <c r="V1376" i="2"/>
  <c r="U1376" i="2"/>
  <c r="S1376" i="2"/>
  <c r="R1376" i="2"/>
  <c r="AT1373" i="2"/>
  <c r="AT1372" i="2" s="1"/>
  <c r="AT1371" i="2" s="1"/>
  <c r="AS1373" i="2"/>
  <c r="AS1372" i="2" s="1"/>
  <c r="AQ1373" i="2"/>
  <c r="AQ1372" i="2" s="1"/>
  <c r="AQ1371" i="2" s="1"/>
  <c r="AP1373" i="2"/>
  <c r="AP1372" i="2" s="1"/>
  <c r="AM1373" i="2"/>
  <c r="AJ1373" i="2"/>
  <c r="AE1373" i="2"/>
  <c r="AB1373" i="2"/>
  <c r="W1373" i="2"/>
  <c r="T1373" i="2"/>
  <c r="AL1372" i="2"/>
  <c r="AL1371" i="2" s="1"/>
  <c r="AK1372" i="2"/>
  <c r="AI1372" i="2"/>
  <c r="AI1371" i="2" s="1"/>
  <c r="AH1372" i="2"/>
  <c r="AH1371" i="2" s="1"/>
  <c r="AD1372" i="2"/>
  <c r="AD1371" i="2" s="1"/>
  <c r="AC1372" i="2"/>
  <c r="AA1372" i="2"/>
  <c r="Z1372" i="2"/>
  <c r="Z1371" i="2" s="1"/>
  <c r="V1372" i="2"/>
  <c r="U1372" i="2"/>
  <c r="U1371" i="2" s="1"/>
  <c r="S1372" i="2"/>
  <c r="S1371" i="2" s="1"/>
  <c r="R1372" i="2"/>
  <c r="AT1370" i="2"/>
  <c r="AT1369" i="2" s="1"/>
  <c r="AS1370" i="2"/>
  <c r="AS1369" i="2" s="1"/>
  <c r="AQ1370" i="2"/>
  <c r="AQ1369" i="2" s="1"/>
  <c r="AP1370" i="2"/>
  <c r="AM1370" i="2"/>
  <c r="AJ1370" i="2"/>
  <c r="AE1370" i="2"/>
  <c r="AB1370" i="2"/>
  <c r="W1370" i="2"/>
  <c r="T1370" i="2"/>
  <c r="AL1369" i="2"/>
  <c r="AK1369" i="2"/>
  <c r="AI1369" i="2"/>
  <c r="AH1369" i="2"/>
  <c r="AD1369" i="2"/>
  <c r="AC1369" i="2"/>
  <c r="AA1369" i="2"/>
  <c r="Z1369" i="2"/>
  <c r="V1369" i="2"/>
  <c r="U1369" i="2"/>
  <c r="S1369" i="2"/>
  <c r="R1369" i="2"/>
  <c r="AT1368" i="2"/>
  <c r="AT1367" i="2" s="1"/>
  <c r="AS1368" i="2"/>
  <c r="AS1367" i="2" s="1"/>
  <c r="AQ1368" i="2"/>
  <c r="AQ1367" i="2" s="1"/>
  <c r="AP1368" i="2"/>
  <c r="AP1367" i="2" s="1"/>
  <c r="AM1368" i="2"/>
  <c r="AJ1368" i="2"/>
  <c r="AE1368" i="2"/>
  <c r="AB1368" i="2"/>
  <c r="W1368" i="2"/>
  <c r="T1368" i="2"/>
  <c r="AL1367" i="2"/>
  <c r="AK1367" i="2"/>
  <c r="AI1367" i="2"/>
  <c r="AH1367" i="2"/>
  <c r="AD1367" i="2"/>
  <c r="AC1367" i="2"/>
  <c r="AA1367" i="2"/>
  <c r="Z1367" i="2"/>
  <c r="V1367" i="2"/>
  <c r="U1367" i="2"/>
  <c r="S1367" i="2"/>
  <c r="R1367" i="2"/>
  <c r="AT1365" i="2"/>
  <c r="AT1364" i="2" s="1"/>
  <c r="AS1365" i="2"/>
  <c r="AQ1365" i="2"/>
  <c r="AQ1364" i="2" s="1"/>
  <c r="AP1365" i="2"/>
  <c r="AP1364" i="2" s="1"/>
  <c r="AM1365" i="2"/>
  <c r="AJ1365" i="2"/>
  <c r="AE1365" i="2"/>
  <c r="AB1365" i="2"/>
  <c r="W1365" i="2"/>
  <c r="T1365" i="2"/>
  <c r="AL1364" i="2"/>
  <c r="AK1364" i="2"/>
  <c r="AI1364" i="2"/>
  <c r="AH1364" i="2"/>
  <c r="AD1364" i="2"/>
  <c r="AC1364" i="2"/>
  <c r="AA1364" i="2"/>
  <c r="Z1364" i="2"/>
  <c r="V1364" i="2"/>
  <c r="U1364" i="2"/>
  <c r="S1364" i="2"/>
  <c r="R1364" i="2"/>
  <c r="AT1363" i="2"/>
  <c r="AS1363" i="2"/>
  <c r="AQ1363" i="2"/>
  <c r="AP1363" i="2"/>
  <c r="AM1363" i="2"/>
  <c r="AJ1363" i="2"/>
  <c r="AE1363" i="2"/>
  <c r="AB1363" i="2"/>
  <c r="W1363" i="2"/>
  <c r="T1363" i="2"/>
  <c r="AT1362" i="2"/>
  <c r="AS1362" i="2"/>
  <c r="AQ1362" i="2"/>
  <c r="AP1362" i="2"/>
  <c r="AM1362" i="2"/>
  <c r="AJ1362" i="2"/>
  <c r="AE1362" i="2"/>
  <c r="AB1362" i="2"/>
  <c r="W1362" i="2"/>
  <c r="T1362" i="2"/>
  <c r="AL1361" i="2"/>
  <c r="AK1361" i="2"/>
  <c r="AI1361" i="2"/>
  <c r="AI1360" i="2" s="1"/>
  <c r="AH1361" i="2"/>
  <c r="AD1361" i="2"/>
  <c r="AD1360" i="2" s="1"/>
  <c r="AC1361" i="2"/>
  <c r="AA1361" i="2"/>
  <c r="AA1360" i="2" s="1"/>
  <c r="Z1361" i="2"/>
  <c r="V1361" i="2"/>
  <c r="U1361" i="2"/>
  <c r="S1361" i="2"/>
  <c r="R1361" i="2"/>
  <c r="AT1359" i="2"/>
  <c r="AT1358" i="2" s="1"/>
  <c r="AS1359" i="2"/>
  <c r="AQ1359" i="2"/>
  <c r="AP1359" i="2"/>
  <c r="AP1358" i="2" s="1"/>
  <c r="AM1359" i="2"/>
  <c r="AJ1359" i="2"/>
  <c r="AE1359" i="2"/>
  <c r="AB1359" i="2"/>
  <c r="W1359" i="2"/>
  <c r="T1359" i="2"/>
  <c r="AL1358" i="2"/>
  <c r="AK1358" i="2"/>
  <c r="AI1358" i="2"/>
  <c r="AH1358" i="2"/>
  <c r="AD1358" i="2"/>
  <c r="AC1358" i="2"/>
  <c r="AA1358" i="2"/>
  <c r="Z1358" i="2"/>
  <c r="V1358" i="2"/>
  <c r="U1358" i="2"/>
  <c r="S1358" i="2"/>
  <c r="R1358" i="2"/>
  <c r="BA1357" i="2"/>
  <c r="BC1357" i="2" s="1"/>
  <c r="AT1357" i="2"/>
  <c r="AT1356" i="2" s="1"/>
  <c r="AQ1357" i="2"/>
  <c r="AQ1356" i="2" s="1"/>
  <c r="AP1357" i="2"/>
  <c r="AM1357" i="2"/>
  <c r="AJ1357" i="2"/>
  <c r="AE1357" i="2"/>
  <c r="AB1357" i="2"/>
  <c r="U1357" i="2"/>
  <c r="T1357" i="2"/>
  <c r="AL1356" i="2"/>
  <c r="AK1356" i="2"/>
  <c r="AI1356" i="2"/>
  <c r="AH1356" i="2"/>
  <c r="AD1356" i="2"/>
  <c r="AC1356" i="2"/>
  <c r="AA1356" i="2"/>
  <c r="Z1356" i="2"/>
  <c r="V1356" i="2"/>
  <c r="S1356" i="2"/>
  <c r="R1356" i="2"/>
  <c r="AT1352" i="2"/>
  <c r="AS1352" i="2"/>
  <c r="AQ1352" i="2"/>
  <c r="AP1352" i="2"/>
  <c r="AM1352" i="2"/>
  <c r="AJ1352" i="2"/>
  <c r="AE1352" i="2"/>
  <c r="AB1352" i="2"/>
  <c r="W1352" i="2"/>
  <c r="T1352" i="2"/>
  <c r="AT1351" i="2"/>
  <c r="AS1351" i="2"/>
  <c r="AQ1351" i="2"/>
  <c r="AP1351" i="2"/>
  <c r="AM1351" i="2"/>
  <c r="AJ1351" i="2"/>
  <c r="AE1351" i="2"/>
  <c r="AB1351" i="2"/>
  <c r="W1351" i="2"/>
  <c r="T1351" i="2"/>
  <c r="AT1350" i="2"/>
  <c r="AS1350" i="2"/>
  <c r="AQ1350" i="2"/>
  <c r="AP1350" i="2"/>
  <c r="AM1350" i="2"/>
  <c r="AJ1350" i="2"/>
  <c r="AE1350" i="2"/>
  <c r="AB1350" i="2"/>
  <c r="W1350" i="2"/>
  <c r="T1350" i="2"/>
  <c r="AL1349" i="2"/>
  <c r="AK1349" i="2"/>
  <c r="AI1349" i="2"/>
  <c r="AH1349" i="2"/>
  <c r="AD1349" i="2"/>
  <c r="AC1349" i="2"/>
  <c r="AA1349" i="2"/>
  <c r="Z1349" i="2"/>
  <c r="V1349" i="2"/>
  <c r="U1349" i="2"/>
  <c r="S1349" i="2"/>
  <c r="R1349" i="2"/>
  <c r="AT1348" i="2"/>
  <c r="AT1347" i="2" s="1"/>
  <c r="AS1348" i="2"/>
  <c r="AS1347" i="2" s="1"/>
  <c r="AQ1348" i="2"/>
  <c r="AQ1347" i="2" s="1"/>
  <c r="AP1348" i="2"/>
  <c r="AM1348" i="2"/>
  <c r="AJ1348" i="2"/>
  <c r="AE1348" i="2"/>
  <c r="AB1348" i="2"/>
  <c r="W1348" i="2"/>
  <c r="T1348" i="2"/>
  <c r="AL1347" i="2"/>
  <c r="AK1347" i="2"/>
  <c r="AI1347" i="2"/>
  <c r="AH1347" i="2"/>
  <c r="AD1347" i="2"/>
  <c r="AC1347" i="2"/>
  <c r="AA1347" i="2"/>
  <c r="Z1347" i="2"/>
  <c r="V1347" i="2"/>
  <c r="U1347" i="2"/>
  <c r="S1347" i="2"/>
  <c r="R1347" i="2"/>
  <c r="AT1346" i="2"/>
  <c r="AS1346" i="2"/>
  <c r="AQ1346" i="2"/>
  <c r="AP1346" i="2"/>
  <c r="AM1346" i="2"/>
  <c r="AJ1346" i="2"/>
  <c r="AE1346" i="2"/>
  <c r="AB1346" i="2"/>
  <c r="W1346" i="2"/>
  <c r="T1346" i="2"/>
  <c r="AT1345" i="2"/>
  <c r="AS1345" i="2"/>
  <c r="AQ1345" i="2"/>
  <c r="AP1345" i="2"/>
  <c r="AM1345" i="2"/>
  <c r="AJ1345" i="2"/>
  <c r="AE1345" i="2"/>
  <c r="AB1345" i="2"/>
  <c r="W1345" i="2"/>
  <c r="T1345" i="2"/>
  <c r="AL1344" i="2"/>
  <c r="AK1344" i="2"/>
  <c r="AI1344" i="2"/>
  <c r="AH1344" i="2"/>
  <c r="AD1344" i="2"/>
  <c r="AC1344" i="2"/>
  <c r="AA1344" i="2"/>
  <c r="Z1344" i="2"/>
  <c r="V1344" i="2"/>
  <c r="U1344" i="2"/>
  <c r="S1344" i="2"/>
  <c r="R1344" i="2"/>
  <c r="AT1343" i="2"/>
  <c r="AS1343" i="2"/>
  <c r="AQ1343" i="2"/>
  <c r="AP1343" i="2"/>
  <c r="AM1343" i="2"/>
  <c r="AJ1343" i="2"/>
  <c r="AE1343" i="2"/>
  <c r="AB1343" i="2"/>
  <c r="W1343" i="2"/>
  <c r="T1343" i="2"/>
  <c r="AT1342" i="2"/>
  <c r="AS1342" i="2"/>
  <c r="AQ1342" i="2"/>
  <c r="AP1342" i="2"/>
  <c r="AM1342" i="2"/>
  <c r="AJ1342" i="2"/>
  <c r="AE1342" i="2"/>
  <c r="AB1342" i="2"/>
  <c r="W1342" i="2"/>
  <c r="T1342" i="2"/>
  <c r="AT1341" i="2"/>
  <c r="AS1341" i="2"/>
  <c r="AQ1341" i="2"/>
  <c r="AP1341" i="2"/>
  <c r="AM1341" i="2"/>
  <c r="AJ1341" i="2"/>
  <c r="AE1341" i="2"/>
  <c r="AB1341" i="2"/>
  <c r="W1341" i="2"/>
  <c r="T1341" i="2"/>
  <c r="AT1340" i="2"/>
  <c r="AS1340" i="2"/>
  <c r="AQ1340" i="2"/>
  <c r="AP1340" i="2"/>
  <c r="AM1340" i="2"/>
  <c r="AJ1340" i="2"/>
  <c r="AE1340" i="2"/>
  <c r="AB1340" i="2"/>
  <c r="W1340" i="2"/>
  <c r="T1340" i="2"/>
  <c r="AT1339" i="2"/>
  <c r="AS1339" i="2"/>
  <c r="AQ1339" i="2"/>
  <c r="AP1339" i="2"/>
  <c r="AM1339" i="2"/>
  <c r="AJ1339" i="2"/>
  <c r="AE1339" i="2"/>
  <c r="AB1339" i="2"/>
  <c r="W1339" i="2"/>
  <c r="T1339" i="2"/>
  <c r="AT1338" i="2"/>
  <c r="AS1338" i="2"/>
  <c r="AQ1338" i="2"/>
  <c r="AP1338" i="2"/>
  <c r="AM1338" i="2"/>
  <c r="AJ1338" i="2"/>
  <c r="AE1338" i="2"/>
  <c r="AB1338" i="2"/>
  <c r="W1338" i="2"/>
  <c r="T1338" i="2"/>
  <c r="AT1337" i="2"/>
  <c r="AS1337" i="2"/>
  <c r="AQ1337" i="2"/>
  <c r="AP1337" i="2"/>
  <c r="AM1337" i="2"/>
  <c r="AJ1337" i="2"/>
  <c r="AE1337" i="2"/>
  <c r="AB1337" i="2"/>
  <c r="W1337" i="2"/>
  <c r="T1337" i="2"/>
  <c r="AL1336" i="2"/>
  <c r="AK1336" i="2"/>
  <c r="AI1336" i="2"/>
  <c r="AH1336" i="2"/>
  <c r="AD1336" i="2"/>
  <c r="AC1336" i="2"/>
  <c r="AA1336" i="2"/>
  <c r="Z1336" i="2"/>
  <c r="V1336" i="2"/>
  <c r="U1336" i="2"/>
  <c r="S1336" i="2"/>
  <c r="R1336" i="2"/>
  <c r="AT1333" i="2"/>
  <c r="AT1332" i="2" s="1"/>
  <c r="AS1333" i="2"/>
  <c r="AS1332" i="2" s="1"/>
  <c r="AQ1333" i="2"/>
  <c r="AQ1332" i="2" s="1"/>
  <c r="AP1333" i="2"/>
  <c r="AP1332" i="2" s="1"/>
  <c r="AM1333" i="2"/>
  <c r="AJ1333" i="2"/>
  <c r="AE1333" i="2"/>
  <c r="AB1333" i="2"/>
  <c r="W1333" i="2"/>
  <c r="T1333" i="2"/>
  <c r="AL1332" i="2"/>
  <c r="AK1332" i="2"/>
  <c r="AI1332" i="2"/>
  <c r="AH1332" i="2"/>
  <c r="AD1332" i="2"/>
  <c r="AC1332" i="2"/>
  <c r="AA1332" i="2"/>
  <c r="Z1332" i="2"/>
  <c r="V1332" i="2"/>
  <c r="U1332" i="2"/>
  <c r="S1332" i="2"/>
  <c r="R1332" i="2"/>
  <c r="AT1331" i="2"/>
  <c r="AT1330" i="2" s="1"/>
  <c r="AS1331" i="2"/>
  <c r="AS1330" i="2" s="1"/>
  <c r="AQ1331" i="2"/>
  <c r="AQ1330" i="2" s="1"/>
  <c r="AP1331" i="2"/>
  <c r="AP1330" i="2" s="1"/>
  <c r="AM1331" i="2"/>
  <c r="AJ1331" i="2"/>
  <c r="AE1331" i="2"/>
  <c r="AB1331" i="2"/>
  <c r="W1331" i="2"/>
  <c r="T1331" i="2"/>
  <c r="AL1330" i="2"/>
  <c r="AK1330" i="2"/>
  <c r="AI1330" i="2"/>
  <c r="AH1330" i="2"/>
  <c r="AD1330" i="2"/>
  <c r="AC1330" i="2"/>
  <c r="AA1330" i="2"/>
  <c r="Z1330" i="2"/>
  <c r="V1330" i="2"/>
  <c r="U1330" i="2"/>
  <c r="S1330" i="2"/>
  <c r="R1330" i="2"/>
  <c r="AT1328" i="2"/>
  <c r="AS1328" i="2"/>
  <c r="AS1327" i="2" s="1"/>
  <c r="AQ1328" i="2"/>
  <c r="AQ1327" i="2" s="1"/>
  <c r="AP1328" i="2"/>
  <c r="AM1328" i="2"/>
  <c r="AJ1328" i="2"/>
  <c r="AE1328" i="2"/>
  <c r="AB1328" i="2"/>
  <c r="W1328" i="2"/>
  <c r="T1328" i="2"/>
  <c r="AL1327" i="2"/>
  <c r="AK1327" i="2"/>
  <c r="AI1327" i="2"/>
  <c r="AH1327" i="2"/>
  <c r="AD1327" i="2"/>
  <c r="AC1327" i="2"/>
  <c r="AA1327" i="2"/>
  <c r="Z1327" i="2"/>
  <c r="V1327" i="2"/>
  <c r="U1327" i="2"/>
  <c r="S1327" i="2"/>
  <c r="R1327" i="2"/>
  <c r="AT1326" i="2"/>
  <c r="AT1325" i="2" s="1"/>
  <c r="AS1326" i="2"/>
  <c r="AQ1326" i="2"/>
  <c r="AQ1325" i="2" s="1"/>
  <c r="AP1326" i="2"/>
  <c r="AP1325" i="2" s="1"/>
  <c r="AM1326" i="2"/>
  <c r="AJ1326" i="2"/>
  <c r="AE1326" i="2"/>
  <c r="AB1326" i="2"/>
  <c r="W1326" i="2"/>
  <c r="T1326" i="2"/>
  <c r="AL1325" i="2"/>
  <c r="AK1325" i="2"/>
  <c r="AI1325" i="2"/>
  <c r="AH1325" i="2"/>
  <c r="AD1325" i="2"/>
  <c r="AC1325" i="2"/>
  <c r="AA1325" i="2"/>
  <c r="Z1325" i="2"/>
  <c r="V1325" i="2"/>
  <c r="U1325" i="2"/>
  <c r="S1325" i="2"/>
  <c r="R1325" i="2"/>
  <c r="AT1324" i="2"/>
  <c r="AT1323" i="2" s="1"/>
  <c r="AS1324" i="2"/>
  <c r="AQ1324" i="2"/>
  <c r="AP1324" i="2"/>
  <c r="AP1323" i="2" s="1"/>
  <c r="AM1324" i="2"/>
  <c r="AJ1324" i="2"/>
  <c r="AE1324" i="2"/>
  <c r="AB1324" i="2"/>
  <c r="W1324" i="2"/>
  <c r="T1324" i="2"/>
  <c r="AL1323" i="2"/>
  <c r="AK1323" i="2"/>
  <c r="AI1323" i="2"/>
  <c r="AH1323" i="2"/>
  <c r="AD1323" i="2"/>
  <c r="AC1323" i="2"/>
  <c r="AA1323" i="2"/>
  <c r="Z1323" i="2"/>
  <c r="V1323" i="2"/>
  <c r="U1323" i="2"/>
  <c r="S1323" i="2"/>
  <c r="R1323" i="2"/>
  <c r="AT1322" i="2"/>
  <c r="AT1321" i="2" s="1"/>
  <c r="AS1322" i="2"/>
  <c r="AQ1322" i="2"/>
  <c r="AQ1321" i="2" s="1"/>
  <c r="AP1322" i="2"/>
  <c r="AM1322" i="2"/>
  <c r="AJ1322" i="2"/>
  <c r="AE1322" i="2"/>
  <c r="AB1322" i="2"/>
  <c r="W1322" i="2"/>
  <c r="T1322" i="2"/>
  <c r="AL1321" i="2"/>
  <c r="AK1321" i="2"/>
  <c r="AI1321" i="2"/>
  <c r="AH1321" i="2"/>
  <c r="AD1321" i="2"/>
  <c r="AC1321" i="2"/>
  <c r="AA1321" i="2"/>
  <c r="Z1321" i="2"/>
  <c r="V1321" i="2"/>
  <c r="U1321" i="2"/>
  <c r="S1321" i="2"/>
  <c r="R1321" i="2"/>
  <c r="BA1319" i="2"/>
  <c r="BC1319" i="2" s="1"/>
  <c r="AT1319" i="2"/>
  <c r="AT1318" i="2" s="1"/>
  <c r="AS1319" i="2"/>
  <c r="AS1318" i="2" s="1"/>
  <c r="AS1317" i="2" s="1"/>
  <c r="AQ1319" i="2"/>
  <c r="AQ1318" i="2" s="1"/>
  <c r="AQ1317" i="2" s="1"/>
  <c r="AM1319" i="2"/>
  <c r="AH1319" i="2"/>
  <c r="AJ1319" i="2" s="1"/>
  <c r="AE1319" i="2"/>
  <c r="AB1319" i="2"/>
  <c r="W1319" i="2"/>
  <c r="R1319" i="2"/>
  <c r="J1319" i="2"/>
  <c r="AL1318" i="2"/>
  <c r="AL1317" i="2" s="1"/>
  <c r="AK1318" i="2"/>
  <c r="AI1318" i="2"/>
  <c r="AI1317" i="2" s="1"/>
  <c r="AD1318" i="2"/>
  <c r="AD1317" i="2" s="1"/>
  <c r="AC1318" i="2"/>
  <c r="AA1318" i="2"/>
  <c r="AA1317" i="2" s="1"/>
  <c r="Z1318" i="2"/>
  <c r="V1318" i="2"/>
  <c r="U1318" i="2"/>
  <c r="U1317" i="2" s="1"/>
  <c r="S1318" i="2"/>
  <c r="S1317" i="2" s="1"/>
  <c r="AT1316" i="2"/>
  <c r="AT1315" i="2" s="1"/>
  <c r="AS1316" i="2"/>
  <c r="AS1315" i="2" s="1"/>
  <c r="AQ1316" i="2"/>
  <c r="AQ1315" i="2" s="1"/>
  <c r="AP1316" i="2"/>
  <c r="AP1315" i="2" s="1"/>
  <c r="AM1316" i="2"/>
  <c r="AJ1316" i="2"/>
  <c r="AE1316" i="2"/>
  <c r="AB1316" i="2"/>
  <c r="W1316" i="2"/>
  <c r="T1316" i="2"/>
  <c r="AL1315" i="2"/>
  <c r="AK1315" i="2"/>
  <c r="AI1315" i="2"/>
  <c r="AH1315" i="2"/>
  <c r="AD1315" i="2"/>
  <c r="AC1315" i="2"/>
  <c r="AA1315" i="2"/>
  <c r="Z1315" i="2"/>
  <c r="V1315" i="2"/>
  <c r="U1315" i="2"/>
  <c r="S1315" i="2"/>
  <c r="R1315" i="2"/>
  <c r="AT1314" i="2"/>
  <c r="AS1314" i="2"/>
  <c r="AQ1314" i="2"/>
  <c r="AP1314" i="2"/>
  <c r="AM1314" i="2"/>
  <c r="AJ1314" i="2"/>
  <c r="AE1314" i="2"/>
  <c r="AB1314" i="2"/>
  <c r="W1314" i="2"/>
  <c r="T1314" i="2"/>
  <c r="AT1313" i="2"/>
  <c r="AS1313" i="2"/>
  <c r="AQ1313" i="2"/>
  <c r="AP1313" i="2"/>
  <c r="AM1313" i="2"/>
  <c r="AJ1313" i="2"/>
  <c r="AE1313" i="2"/>
  <c r="AB1313" i="2"/>
  <c r="W1313" i="2"/>
  <c r="T1313" i="2"/>
  <c r="AL1312" i="2"/>
  <c r="AK1312" i="2"/>
  <c r="AI1312" i="2"/>
  <c r="AH1312" i="2"/>
  <c r="AD1312" i="2"/>
  <c r="AC1312" i="2"/>
  <c r="AA1312" i="2"/>
  <c r="Z1312" i="2"/>
  <c r="V1312" i="2"/>
  <c r="V1311" i="2" s="1"/>
  <c r="U1312" i="2"/>
  <c r="S1312" i="2"/>
  <c r="R1312" i="2"/>
  <c r="AT1310" i="2"/>
  <c r="AS1310" i="2"/>
  <c r="AS1309" i="2" s="1"/>
  <c r="AQ1310" i="2"/>
  <c r="AQ1309" i="2" s="1"/>
  <c r="AP1310" i="2"/>
  <c r="AM1310" i="2"/>
  <c r="AJ1310" i="2"/>
  <c r="AE1310" i="2"/>
  <c r="AB1310" i="2"/>
  <c r="W1310" i="2"/>
  <c r="T1310" i="2"/>
  <c r="AL1309" i="2"/>
  <c r="AK1309" i="2"/>
  <c r="AI1309" i="2"/>
  <c r="AH1309" i="2"/>
  <c r="AD1309" i="2"/>
  <c r="AC1309" i="2"/>
  <c r="AA1309" i="2"/>
  <c r="Z1309" i="2"/>
  <c r="V1309" i="2"/>
  <c r="U1309" i="2"/>
  <c r="S1309" i="2"/>
  <c r="R1309" i="2"/>
  <c r="AT1308" i="2"/>
  <c r="AT1307" i="2" s="1"/>
  <c r="AS1308" i="2"/>
  <c r="AS1307" i="2" s="1"/>
  <c r="AQ1308" i="2"/>
  <c r="AQ1307" i="2" s="1"/>
  <c r="AP1308" i="2"/>
  <c r="AM1308" i="2"/>
  <c r="AJ1308" i="2"/>
  <c r="AE1308" i="2"/>
  <c r="AB1308" i="2"/>
  <c r="W1308" i="2"/>
  <c r="T1308" i="2"/>
  <c r="AL1307" i="2"/>
  <c r="AK1307" i="2"/>
  <c r="AI1307" i="2"/>
  <c r="AH1307" i="2"/>
  <c r="AD1307" i="2"/>
  <c r="AC1307" i="2"/>
  <c r="AA1307" i="2"/>
  <c r="Z1307" i="2"/>
  <c r="V1307" i="2"/>
  <c r="U1307" i="2"/>
  <c r="S1307" i="2"/>
  <c r="R1307" i="2"/>
  <c r="AT1305" i="2"/>
  <c r="AT1304" i="2" s="1"/>
  <c r="AS1305" i="2"/>
  <c r="AQ1305" i="2"/>
  <c r="AQ1304" i="2" s="1"/>
  <c r="AP1305" i="2"/>
  <c r="AP1304" i="2" s="1"/>
  <c r="AM1305" i="2"/>
  <c r="AJ1305" i="2"/>
  <c r="AE1305" i="2"/>
  <c r="AB1305" i="2"/>
  <c r="W1305" i="2"/>
  <c r="T1305" i="2"/>
  <c r="AL1304" i="2"/>
  <c r="AK1304" i="2"/>
  <c r="AI1304" i="2"/>
  <c r="AH1304" i="2"/>
  <c r="AD1304" i="2"/>
  <c r="AC1304" i="2"/>
  <c r="AA1304" i="2"/>
  <c r="Z1304" i="2"/>
  <c r="V1304" i="2"/>
  <c r="U1304" i="2"/>
  <c r="S1304" i="2"/>
  <c r="R1304" i="2"/>
  <c r="AT1303" i="2"/>
  <c r="AT1302" i="2" s="1"/>
  <c r="AS1303" i="2"/>
  <c r="AS1302" i="2" s="1"/>
  <c r="AQ1303" i="2"/>
  <c r="AQ1302" i="2" s="1"/>
  <c r="AP1303" i="2"/>
  <c r="AM1303" i="2"/>
  <c r="AJ1303" i="2"/>
  <c r="AE1303" i="2"/>
  <c r="AB1303" i="2"/>
  <c r="W1303" i="2"/>
  <c r="T1303" i="2"/>
  <c r="AL1302" i="2"/>
  <c r="AK1302" i="2"/>
  <c r="AI1302" i="2"/>
  <c r="AH1302" i="2"/>
  <c r="AD1302" i="2"/>
  <c r="AC1302" i="2"/>
  <c r="AA1302" i="2"/>
  <c r="Z1302" i="2"/>
  <c r="V1302" i="2"/>
  <c r="U1302" i="2"/>
  <c r="S1302" i="2"/>
  <c r="R1302" i="2"/>
  <c r="BA1300" i="2"/>
  <c r="BC1300" i="2" s="1"/>
  <c r="AT1300" i="2"/>
  <c r="AT1299" i="2" s="1"/>
  <c r="AS1300" i="2"/>
  <c r="AS1299" i="2" s="1"/>
  <c r="AQ1300" i="2"/>
  <c r="AQ1299" i="2" s="1"/>
  <c r="AM1300" i="2"/>
  <c r="AH1300" i="2"/>
  <c r="AE1300" i="2"/>
  <c r="AB1300" i="2"/>
  <c r="W1300" i="2"/>
  <c r="R1300" i="2"/>
  <c r="J1300" i="2"/>
  <c r="AL1299" i="2"/>
  <c r="AK1299" i="2"/>
  <c r="AI1299" i="2"/>
  <c r="AD1299" i="2"/>
  <c r="AC1299" i="2"/>
  <c r="AA1299" i="2"/>
  <c r="Z1299" i="2"/>
  <c r="V1299" i="2"/>
  <c r="U1299" i="2"/>
  <c r="S1299" i="2"/>
  <c r="BA1298" i="2"/>
  <c r="BC1298" i="2" s="1"/>
  <c r="AT1298" i="2"/>
  <c r="AT1297" i="2" s="1"/>
  <c r="AS1298" i="2"/>
  <c r="AS1297" i="2" s="1"/>
  <c r="AQ1298" i="2"/>
  <c r="AQ1297" i="2" s="1"/>
  <c r="AM1298" i="2"/>
  <c r="AH1298" i="2"/>
  <c r="AJ1298" i="2" s="1"/>
  <c r="AE1298" i="2"/>
  <c r="Z1298" i="2"/>
  <c r="W1298" i="2"/>
  <c r="R1298" i="2"/>
  <c r="R1297" i="2" s="1"/>
  <c r="AL1297" i="2"/>
  <c r="AK1297" i="2"/>
  <c r="AI1297" i="2"/>
  <c r="AD1297" i="2"/>
  <c r="AC1297" i="2"/>
  <c r="AA1297" i="2"/>
  <c r="V1297" i="2"/>
  <c r="U1297" i="2"/>
  <c r="S1297" i="2"/>
  <c r="AT1296" i="2"/>
  <c r="AT1295" i="2" s="1"/>
  <c r="AS1296" i="2"/>
  <c r="AS1295" i="2" s="1"/>
  <c r="AQ1296" i="2"/>
  <c r="AQ1295" i="2" s="1"/>
  <c r="AP1296" i="2"/>
  <c r="AM1296" i="2"/>
  <c r="AJ1296" i="2"/>
  <c r="AE1296" i="2"/>
  <c r="AB1296" i="2"/>
  <c r="W1296" i="2"/>
  <c r="T1296" i="2"/>
  <c r="AL1295" i="2"/>
  <c r="AK1295" i="2"/>
  <c r="AI1295" i="2"/>
  <c r="AH1295" i="2"/>
  <c r="AD1295" i="2"/>
  <c r="AC1295" i="2"/>
  <c r="AA1295" i="2"/>
  <c r="Z1295" i="2"/>
  <c r="V1295" i="2"/>
  <c r="U1295" i="2"/>
  <c r="S1295" i="2"/>
  <c r="R1295" i="2"/>
  <c r="AT1294" i="2"/>
  <c r="AT1293" i="2" s="1"/>
  <c r="AS1294" i="2"/>
  <c r="AS1293" i="2" s="1"/>
  <c r="AQ1294" i="2"/>
  <c r="AQ1293" i="2" s="1"/>
  <c r="AP1294" i="2"/>
  <c r="AP1293" i="2" s="1"/>
  <c r="AM1294" i="2"/>
  <c r="AJ1294" i="2"/>
  <c r="AE1294" i="2"/>
  <c r="AB1294" i="2"/>
  <c r="W1294" i="2"/>
  <c r="T1294" i="2"/>
  <c r="AL1293" i="2"/>
  <c r="AK1293" i="2"/>
  <c r="AI1293" i="2"/>
  <c r="AH1293" i="2"/>
  <c r="AD1293" i="2"/>
  <c r="AC1293" i="2"/>
  <c r="AA1293" i="2"/>
  <c r="Z1293" i="2"/>
  <c r="V1293" i="2"/>
  <c r="U1293" i="2"/>
  <c r="S1293" i="2"/>
  <c r="R1293" i="2"/>
  <c r="AT1290" i="2"/>
  <c r="AS1290" i="2"/>
  <c r="AS1289" i="2" s="1"/>
  <c r="AS1288" i="2" s="1"/>
  <c r="AQ1290" i="2"/>
  <c r="AQ1289" i="2" s="1"/>
  <c r="AQ1288" i="2" s="1"/>
  <c r="AP1290" i="2"/>
  <c r="AM1290" i="2"/>
  <c r="AJ1290" i="2"/>
  <c r="AE1290" i="2"/>
  <c r="AB1290" i="2"/>
  <c r="W1290" i="2"/>
  <c r="T1290" i="2"/>
  <c r="AL1289" i="2"/>
  <c r="AL1288" i="2" s="1"/>
  <c r="AK1289" i="2"/>
  <c r="AK1288" i="2" s="1"/>
  <c r="AI1289" i="2"/>
  <c r="AI1288" i="2" s="1"/>
  <c r="AH1289" i="2"/>
  <c r="AD1289" i="2"/>
  <c r="AD1288" i="2" s="1"/>
  <c r="AC1289" i="2"/>
  <c r="AA1289" i="2"/>
  <c r="AA1288" i="2" s="1"/>
  <c r="Z1289" i="2"/>
  <c r="Z1288" i="2" s="1"/>
  <c r="V1289" i="2"/>
  <c r="V1288" i="2" s="1"/>
  <c r="U1289" i="2"/>
  <c r="S1289" i="2"/>
  <c r="S1288" i="2" s="1"/>
  <c r="R1289" i="2"/>
  <c r="AT1287" i="2"/>
  <c r="AT1286" i="2" s="1"/>
  <c r="AS1287" i="2"/>
  <c r="AQ1287" i="2"/>
  <c r="AQ1286" i="2" s="1"/>
  <c r="AP1287" i="2"/>
  <c r="AP1286" i="2" s="1"/>
  <c r="AM1287" i="2"/>
  <c r="AJ1287" i="2"/>
  <c r="AE1287" i="2"/>
  <c r="AB1287" i="2"/>
  <c r="W1287" i="2"/>
  <c r="T1287" i="2"/>
  <c r="AL1286" i="2"/>
  <c r="AK1286" i="2"/>
  <c r="AI1286" i="2"/>
  <c r="AH1286" i="2"/>
  <c r="AD1286" i="2"/>
  <c r="AC1286" i="2"/>
  <c r="AA1286" i="2"/>
  <c r="Z1286" i="2"/>
  <c r="V1286" i="2"/>
  <c r="U1286" i="2"/>
  <c r="S1286" i="2"/>
  <c r="R1286" i="2"/>
  <c r="AT1285" i="2"/>
  <c r="AS1285" i="2"/>
  <c r="AQ1285" i="2"/>
  <c r="AP1285" i="2"/>
  <c r="AM1285" i="2"/>
  <c r="AJ1285" i="2"/>
  <c r="AE1285" i="2"/>
  <c r="AB1285" i="2"/>
  <c r="W1285" i="2"/>
  <c r="T1285" i="2"/>
  <c r="AT1284" i="2"/>
  <c r="AS1284" i="2"/>
  <c r="AQ1284" i="2"/>
  <c r="AP1284" i="2"/>
  <c r="AM1284" i="2"/>
  <c r="AJ1284" i="2"/>
  <c r="AE1284" i="2"/>
  <c r="AB1284" i="2"/>
  <c r="W1284" i="2"/>
  <c r="T1284" i="2"/>
  <c r="AL1283" i="2"/>
  <c r="AK1283" i="2"/>
  <c r="AI1283" i="2"/>
  <c r="AH1283" i="2"/>
  <c r="AD1283" i="2"/>
  <c r="AC1283" i="2"/>
  <c r="AA1283" i="2"/>
  <c r="Z1283" i="2"/>
  <c r="V1283" i="2"/>
  <c r="U1283" i="2"/>
  <c r="S1283" i="2"/>
  <c r="R1283" i="2"/>
  <c r="AT1282" i="2"/>
  <c r="AT1281" i="2" s="1"/>
  <c r="AS1282" i="2"/>
  <c r="AS1281" i="2" s="1"/>
  <c r="AQ1282" i="2"/>
  <c r="AQ1281" i="2" s="1"/>
  <c r="AP1282" i="2"/>
  <c r="AM1282" i="2"/>
  <c r="AJ1282" i="2"/>
  <c r="AE1282" i="2"/>
  <c r="AB1282" i="2"/>
  <c r="W1282" i="2"/>
  <c r="T1282" i="2"/>
  <c r="AL1281" i="2"/>
  <c r="AK1281" i="2"/>
  <c r="AI1281" i="2"/>
  <c r="AH1281" i="2"/>
  <c r="AD1281" i="2"/>
  <c r="AC1281" i="2"/>
  <c r="AA1281" i="2"/>
  <c r="Z1281" i="2"/>
  <c r="V1281" i="2"/>
  <c r="U1281" i="2"/>
  <c r="S1281" i="2"/>
  <c r="R1281" i="2"/>
  <c r="AT1280" i="2"/>
  <c r="AS1280" i="2"/>
  <c r="AQ1280" i="2"/>
  <c r="AP1280" i="2"/>
  <c r="AM1280" i="2"/>
  <c r="AJ1280" i="2"/>
  <c r="AE1280" i="2"/>
  <c r="AB1280" i="2"/>
  <c r="W1280" i="2"/>
  <c r="T1280" i="2"/>
  <c r="AT1279" i="2"/>
  <c r="AS1279" i="2"/>
  <c r="AQ1279" i="2"/>
  <c r="AP1279" i="2"/>
  <c r="AM1279" i="2"/>
  <c r="AJ1279" i="2"/>
  <c r="AE1279" i="2"/>
  <c r="AB1279" i="2"/>
  <c r="W1279" i="2"/>
  <c r="T1279" i="2"/>
  <c r="AL1278" i="2"/>
  <c r="AK1278" i="2"/>
  <c r="AI1278" i="2"/>
  <c r="AH1278" i="2"/>
  <c r="AD1278" i="2"/>
  <c r="AC1278" i="2"/>
  <c r="AA1278" i="2"/>
  <c r="Z1278" i="2"/>
  <c r="V1278" i="2"/>
  <c r="U1278" i="2"/>
  <c r="S1278" i="2"/>
  <c r="R1278" i="2"/>
  <c r="AT1276" i="2"/>
  <c r="AT1275" i="2" s="1"/>
  <c r="AS1276" i="2"/>
  <c r="AQ1276" i="2"/>
  <c r="AQ1275" i="2" s="1"/>
  <c r="AP1276" i="2"/>
  <c r="AP1275" i="2" s="1"/>
  <c r="AM1276" i="2"/>
  <c r="AJ1276" i="2"/>
  <c r="AE1276" i="2"/>
  <c r="AB1276" i="2"/>
  <c r="W1276" i="2"/>
  <c r="T1276" i="2"/>
  <c r="AL1275" i="2"/>
  <c r="AK1275" i="2"/>
  <c r="AI1275" i="2"/>
  <c r="AH1275" i="2"/>
  <c r="AD1275" i="2"/>
  <c r="AC1275" i="2"/>
  <c r="AA1275" i="2"/>
  <c r="Z1275" i="2"/>
  <c r="V1275" i="2"/>
  <c r="U1275" i="2"/>
  <c r="S1275" i="2"/>
  <c r="R1275" i="2"/>
  <c r="AT1274" i="2"/>
  <c r="AS1274" i="2"/>
  <c r="AQ1274" i="2"/>
  <c r="AP1274" i="2"/>
  <c r="AM1274" i="2"/>
  <c r="AJ1274" i="2"/>
  <c r="AE1274" i="2"/>
  <c r="AB1274" i="2"/>
  <c r="W1274" i="2"/>
  <c r="T1274" i="2"/>
  <c r="AT1273" i="2"/>
  <c r="AS1273" i="2"/>
  <c r="AQ1273" i="2"/>
  <c r="AP1273" i="2"/>
  <c r="AM1273" i="2"/>
  <c r="AJ1273" i="2"/>
  <c r="AE1273" i="2"/>
  <c r="AB1273" i="2"/>
  <c r="W1273" i="2"/>
  <c r="T1273" i="2"/>
  <c r="AL1272" i="2"/>
  <c r="AK1272" i="2"/>
  <c r="AI1272" i="2"/>
  <c r="AH1272" i="2"/>
  <c r="AD1272" i="2"/>
  <c r="AC1272" i="2"/>
  <c r="AA1272" i="2"/>
  <c r="Z1272" i="2"/>
  <c r="V1272" i="2"/>
  <c r="U1272" i="2"/>
  <c r="S1272" i="2"/>
  <c r="R1272" i="2"/>
  <c r="AT1271" i="2"/>
  <c r="AT1270" i="2" s="1"/>
  <c r="AS1271" i="2"/>
  <c r="AQ1271" i="2"/>
  <c r="AQ1270" i="2" s="1"/>
  <c r="AP1271" i="2"/>
  <c r="AP1270" i="2" s="1"/>
  <c r="AM1271" i="2"/>
  <c r="AJ1271" i="2"/>
  <c r="AE1271" i="2"/>
  <c r="AB1271" i="2"/>
  <c r="W1271" i="2"/>
  <c r="T1271" i="2"/>
  <c r="AL1270" i="2"/>
  <c r="AK1270" i="2"/>
  <c r="AI1270" i="2"/>
  <c r="AH1270" i="2"/>
  <c r="AD1270" i="2"/>
  <c r="AC1270" i="2"/>
  <c r="AA1270" i="2"/>
  <c r="Z1270" i="2"/>
  <c r="V1270" i="2"/>
  <c r="U1270" i="2"/>
  <c r="S1270" i="2"/>
  <c r="R1270" i="2"/>
  <c r="BA1269" i="2"/>
  <c r="BC1269" i="2" s="1"/>
  <c r="AT1269" i="2"/>
  <c r="AS1269" i="2"/>
  <c r="AS1268" i="2" s="1"/>
  <c r="AQ1269" i="2"/>
  <c r="AQ1268" i="2" s="1"/>
  <c r="AM1269" i="2"/>
  <c r="AJ1269" i="2"/>
  <c r="AE1269" i="2"/>
  <c r="AB1269" i="2"/>
  <c r="W1269" i="2"/>
  <c r="T1269" i="2"/>
  <c r="P1269" i="2"/>
  <c r="L1269" i="2"/>
  <c r="J1269" i="2"/>
  <c r="AP1269" i="2" s="1"/>
  <c r="AL1268" i="2"/>
  <c r="AK1268" i="2"/>
  <c r="AI1268" i="2"/>
  <c r="AH1268" i="2"/>
  <c r="AD1268" i="2"/>
  <c r="AC1268" i="2"/>
  <c r="AA1268" i="2"/>
  <c r="Z1268" i="2"/>
  <c r="V1268" i="2"/>
  <c r="U1268" i="2"/>
  <c r="S1268" i="2"/>
  <c r="R1268" i="2"/>
  <c r="AT1267" i="2"/>
  <c r="AT1266" i="2" s="1"/>
  <c r="AS1267" i="2"/>
  <c r="AQ1267" i="2"/>
  <c r="AQ1266" i="2" s="1"/>
  <c r="AP1267" i="2"/>
  <c r="AM1267" i="2"/>
  <c r="AJ1267" i="2"/>
  <c r="AE1267" i="2"/>
  <c r="AB1267" i="2"/>
  <c r="W1267" i="2"/>
  <c r="T1267" i="2"/>
  <c r="AL1266" i="2"/>
  <c r="AK1266" i="2"/>
  <c r="AI1266" i="2"/>
  <c r="AH1266" i="2"/>
  <c r="AD1266" i="2"/>
  <c r="AC1266" i="2"/>
  <c r="AA1266" i="2"/>
  <c r="Z1266" i="2"/>
  <c r="V1266" i="2"/>
  <c r="U1266" i="2"/>
  <c r="S1266" i="2"/>
  <c r="R1266" i="2"/>
  <c r="AT1265" i="2"/>
  <c r="AT1264" i="2" s="1"/>
  <c r="AS1265" i="2"/>
  <c r="AQ1265" i="2"/>
  <c r="AP1265" i="2"/>
  <c r="AP1264" i="2" s="1"/>
  <c r="AM1265" i="2"/>
  <c r="AJ1265" i="2"/>
  <c r="AE1265" i="2"/>
  <c r="AB1265" i="2"/>
  <c r="W1265" i="2"/>
  <c r="T1265" i="2"/>
  <c r="AL1264" i="2"/>
  <c r="AK1264" i="2"/>
  <c r="AI1264" i="2"/>
  <c r="AH1264" i="2"/>
  <c r="AD1264" i="2"/>
  <c r="AC1264" i="2"/>
  <c r="AA1264" i="2"/>
  <c r="Z1264" i="2"/>
  <c r="V1264" i="2"/>
  <c r="U1264" i="2"/>
  <c r="S1264" i="2"/>
  <c r="R1264" i="2"/>
  <c r="AT1262" i="2"/>
  <c r="AT1261" i="2" s="1"/>
  <c r="AS1262" i="2"/>
  <c r="AQ1262" i="2"/>
  <c r="AQ1261" i="2" s="1"/>
  <c r="AP1262" i="2"/>
  <c r="AM1262" i="2"/>
  <c r="AJ1262" i="2"/>
  <c r="AE1262" i="2"/>
  <c r="AB1262" i="2"/>
  <c r="W1262" i="2"/>
  <c r="T1262" i="2"/>
  <c r="AL1261" i="2"/>
  <c r="AK1261" i="2"/>
  <c r="AI1261" i="2"/>
  <c r="AH1261" i="2"/>
  <c r="AD1261" i="2"/>
  <c r="AC1261" i="2"/>
  <c r="AA1261" i="2"/>
  <c r="Z1261" i="2"/>
  <c r="V1261" i="2"/>
  <c r="U1261" i="2"/>
  <c r="S1261" i="2"/>
  <c r="R1261" i="2"/>
  <c r="AT1260" i="2"/>
  <c r="AS1260" i="2"/>
  <c r="AS1259" i="2" s="1"/>
  <c r="AQ1260" i="2"/>
  <c r="AQ1259" i="2" s="1"/>
  <c r="AP1260" i="2"/>
  <c r="AM1260" i="2"/>
  <c r="AJ1260" i="2"/>
  <c r="AE1260" i="2"/>
  <c r="AB1260" i="2"/>
  <c r="W1260" i="2"/>
  <c r="T1260" i="2"/>
  <c r="AL1259" i="2"/>
  <c r="AK1259" i="2"/>
  <c r="AI1259" i="2"/>
  <c r="AH1259" i="2"/>
  <c r="AD1259" i="2"/>
  <c r="AC1259" i="2"/>
  <c r="AA1259" i="2"/>
  <c r="Z1259" i="2"/>
  <c r="V1259" i="2"/>
  <c r="U1259" i="2"/>
  <c r="S1259" i="2"/>
  <c r="R1259" i="2"/>
  <c r="AT1257" i="2"/>
  <c r="AS1257" i="2"/>
  <c r="AQ1257" i="2"/>
  <c r="AP1257" i="2"/>
  <c r="AM1257" i="2"/>
  <c r="AJ1257" i="2"/>
  <c r="AE1257" i="2"/>
  <c r="AB1257" i="2"/>
  <c r="W1257" i="2"/>
  <c r="T1257" i="2"/>
  <c r="AT1256" i="2"/>
  <c r="AS1256" i="2"/>
  <c r="AQ1256" i="2"/>
  <c r="AP1256" i="2"/>
  <c r="AM1256" i="2"/>
  <c r="AJ1256" i="2"/>
  <c r="AE1256" i="2"/>
  <c r="AB1256" i="2"/>
  <c r="W1256" i="2"/>
  <c r="T1256" i="2"/>
  <c r="AL1255" i="2"/>
  <c r="AK1255" i="2"/>
  <c r="AI1255" i="2"/>
  <c r="AH1255" i="2"/>
  <c r="AD1255" i="2"/>
  <c r="AC1255" i="2"/>
  <c r="AA1255" i="2"/>
  <c r="Z1255" i="2"/>
  <c r="V1255" i="2"/>
  <c r="U1255" i="2"/>
  <c r="S1255" i="2"/>
  <c r="R1255" i="2"/>
  <c r="AT1254" i="2"/>
  <c r="AT1253" i="2" s="1"/>
  <c r="AS1254" i="2"/>
  <c r="AQ1254" i="2"/>
  <c r="AQ1253" i="2" s="1"/>
  <c r="AP1254" i="2"/>
  <c r="AM1254" i="2"/>
  <c r="AJ1254" i="2"/>
  <c r="AE1254" i="2"/>
  <c r="AB1254" i="2"/>
  <c r="W1254" i="2"/>
  <c r="T1254" i="2"/>
  <c r="AL1253" i="2"/>
  <c r="AK1253" i="2"/>
  <c r="AI1253" i="2"/>
  <c r="AH1253" i="2"/>
  <c r="AD1253" i="2"/>
  <c r="AC1253" i="2"/>
  <c r="AA1253" i="2"/>
  <c r="Z1253" i="2"/>
  <c r="V1253" i="2"/>
  <c r="U1253" i="2"/>
  <c r="S1253" i="2"/>
  <c r="R1253" i="2"/>
  <c r="AT1252" i="2"/>
  <c r="AS1252" i="2"/>
  <c r="AS1251" i="2" s="1"/>
  <c r="AQ1252" i="2"/>
  <c r="AQ1251" i="2" s="1"/>
  <c r="AP1252" i="2"/>
  <c r="AM1252" i="2"/>
  <c r="AJ1252" i="2"/>
  <c r="AE1252" i="2"/>
  <c r="AB1252" i="2"/>
  <c r="W1252" i="2"/>
  <c r="T1252" i="2"/>
  <c r="AL1251" i="2"/>
  <c r="AK1251" i="2"/>
  <c r="AI1251" i="2"/>
  <c r="AH1251" i="2"/>
  <c r="AD1251" i="2"/>
  <c r="AC1251" i="2"/>
  <c r="AA1251" i="2"/>
  <c r="Z1251" i="2"/>
  <c r="V1251" i="2"/>
  <c r="U1251" i="2"/>
  <c r="S1251" i="2"/>
  <c r="R1251" i="2"/>
  <c r="AT1249" i="2"/>
  <c r="AT1248" i="2" s="1"/>
  <c r="AS1249" i="2"/>
  <c r="AS1248" i="2" s="1"/>
  <c r="AQ1249" i="2"/>
  <c r="AQ1248" i="2" s="1"/>
  <c r="AP1249" i="2"/>
  <c r="AM1249" i="2"/>
  <c r="AJ1249" i="2"/>
  <c r="AE1249" i="2"/>
  <c r="AB1249" i="2"/>
  <c r="W1249" i="2"/>
  <c r="T1249" i="2"/>
  <c r="AL1248" i="2"/>
  <c r="AK1248" i="2"/>
  <c r="AI1248" i="2"/>
  <c r="AH1248" i="2"/>
  <c r="AD1248" i="2"/>
  <c r="AC1248" i="2"/>
  <c r="AA1248" i="2"/>
  <c r="Z1248" i="2"/>
  <c r="V1248" i="2"/>
  <c r="U1248" i="2"/>
  <c r="S1248" i="2"/>
  <c r="R1248" i="2"/>
  <c r="AT1247" i="2"/>
  <c r="AS1247" i="2"/>
  <c r="AS1246" i="2" s="1"/>
  <c r="AQ1247" i="2"/>
  <c r="AQ1246" i="2" s="1"/>
  <c r="AP1247" i="2"/>
  <c r="AP1246" i="2" s="1"/>
  <c r="AM1247" i="2"/>
  <c r="AJ1247" i="2"/>
  <c r="AE1247" i="2"/>
  <c r="AB1247" i="2"/>
  <c r="W1247" i="2"/>
  <c r="T1247" i="2"/>
  <c r="AL1246" i="2"/>
  <c r="AK1246" i="2"/>
  <c r="AI1246" i="2"/>
  <c r="AH1246" i="2"/>
  <c r="AD1246" i="2"/>
  <c r="AC1246" i="2"/>
  <c r="AA1246" i="2"/>
  <c r="Z1246" i="2"/>
  <c r="V1246" i="2"/>
  <c r="U1246" i="2"/>
  <c r="S1246" i="2"/>
  <c r="R1246" i="2"/>
  <c r="AT1244" i="2"/>
  <c r="AT1243" i="2" s="1"/>
  <c r="AS1244" i="2"/>
  <c r="AQ1244" i="2"/>
  <c r="AQ1243" i="2" s="1"/>
  <c r="AP1244" i="2"/>
  <c r="AM1244" i="2"/>
  <c r="AJ1244" i="2"/>
  <c r="AE1244" i="2"/>
  <c r="AB1244" i="2"/>
  <c r="W1244" i="2"/>
  <c r="T1244" i="2"/>
  <c r="AL1243" i="2"/>
  <c r="AK1243" i="2"/>
  <c r="AI1243" i="2"/>
  <c r="AH1243" i="2"/>
  <c r="AD1243" i="2"/>
  <c r="AC1243" i="2"/>
  <c r="AA1243" i="2"/>
  <c r="Z1243" i="2"/>
  <c r="V1243" i="2"/>
  <c r="U1243" i="2"/>
  <c r="S1243" i="2"/>
  <c r="R1243" i="2"/>
  <c r="AT1242" i="2"/>
  <c r="AT1241" i="2" s="1"/>
  <c r="AS1242" i="2"/>
  <c r="AQ1242" i="2"/>
  <c r="AP1242" i="2"/>
  <c r="AM1242" i="2"/>
  <c r="AJ1242" i="2"/>
  <c r="AE1242" i="2"/>
  <c r="AB1242" i="2"/>
  <c r="W1242" i="2"/>
  <c r="T1242" i="2"/>
  <c r="AQ1241" i="2"/>
  <c r="AL1241" i="2"/>
  <c r="AK1241" i="2"/>
  <c r="AI1241" i="2"/>
  <c r="AH1241" i="2"/>
  <c r="AD1241" i="2"/>
  <c r="AC1241" i="2"/>
  <c r="AA1241" i="2"/>
  <c r="Z1241" i="2"/>
  <c r="V1241" i="2"/>
  <c r="U1241" i="2"/>
  <c r="S1241" i="2"/>
  <c r="R1241" i="2"/>
  <c r="AT1240" i="2"/>
  <c r="AT1239" i="2" s="1"/>
  <c r="AS1240" i="2"/>
  <c r="AS1239" i="2" s="1"/>
  <c r="AQ1240" i="2"/>
  <c r="AQ1239" i="2" s="1"/>
  <c r="AP1240" i="2"/>
  <c r="AM1240" i="2"/>
  <c r="AJ1240" i="2"/>
  <c r="AE1240" i="2"/>
  <c r="AB1240" i="2"/>
  <c r="W1240" i="2"/>
  <c r="T1240" i="2"/>
  <c r="AL1239" i="2"/>
  <c r="AK1239" i="2"/>
  <c r="AI1239" i="2"/>
  <c r="AH1239" i="2"/>
  <c r="AD1239" i="2"/>
  <c r="AC1239" i="2"/>
  <c r="AA1239" i="2"/>
  <c r="Z1239" i="2"/>
  <c r="V1239" i="2"/>
  <c r="U1239" i="2"/>
  <c r="S1239" i="2"/>
  <c r="R1239" i="2"/>
  <c r="AT1238" i="2"/>
  <c r="AS1238" i="2"/>
  <c r="AQ1238" i="2"/>
  <c r="AP1238" i="2"/>
  <c r="AM1238" i="2"/>
  <c r="AJ1238" i="2"/>
  <c r="AE1238" i="2"/>
  <c r="AB1238" i="2"/>
  <c r="W1238" i="2"/>
  <c r="T1238" i="2"/>
  <c r="AT1237" i="2"/>
  <c r="AS1237" i="2"/>
  <c r="AQ1237" i="2"/>
  <c r="AP1237" i="2"/>
  <c r="AM1237" i="2"/>
  <c r="AJ1237" i="2"/>
  <c r="AE1237" i="2"/>
  <c r="AB1237" i="2"/>
  <c r="W1237" i="2"/>
  <c r="T1237" i="2"/>
  <c r="AL1236" i="2"/>
  <c r="AK1236" i="2"/>
  <c r="AI1236" i="2"/>
  <c r="AH1236" i="2"/>
  <c r="AD1236" i="2"/>
  <c r="AC1236" i="2"/>
  <c r="AA1236" i="2"/>
  <c r="Z1236" i="2"/>
  <c r="V1236" i="2"/>
  <c r="U1236" i="2"/>
  <c r="S1236" i="2"/>
  <c r="R1236" i="2"/>
  <c r="AT1235" i="2"/>
  <c r="AT1234" i="2" s="1"/>
  <c r="AS1235" i="2"/>
  <c r="AS1234" i="2" s="1"/>
  <c r="AQ1235" i="2"/>
  <c r="AQ1234" i="2" s="1"/>
  <c r="AP1235" i="2"/>
  <c r="AP1234" i="2" s="1"/>
  <c r="AM1235" i="2"/>
  <c r="AJ1235" i="2"/>
  <c r="AE1235" i="2"/>
  <c r="AB1235" i="2"/>
  <c r="W1235" i="2"/>
  <c r="T1235" i="2"/>
  <c r="AL1234" i="2"/>
  <c r="AK1234" i="2"/>
  <c r="AI1234" i="2"/>
  <c r="AH1234" i="2"/>
  <c r="AD1234" i="2"/>
  <c r="AC1234" i="2"/>
  <c r="AA1234" i="2"/>
  <c r="Z1234" i="2"/>
  <c r="V1234" i="2"/>
  <c r="U1234" i="2"/>
  <c r="S1234" i="2"/>
  <c r="R1234" i="2"/>
  <c r="AT1231" i="2"/>
  <c r="AT1230" i="2" s="1"/>
  <c r="AS1231" i="2"/>
  <c r="AS1230" i="2" s="1"/>
  <c r="AQ1231" i="2"/>
  <c r="AQ1230" i="2" s="1"/>
  <c r="AP1231" i="2"/>
  <c r="AM1231" i="2"/>
  <c r="AJ1231" i="2"/>
  <c r="AE1231" i="2"/>
  <c r="AB1231" i="2"/>
  <c r="W1231" i="2"/>
  <c r="T1231" i="2"/>
  <c r="AL1230" i="2"/>
  <c r="AK1230" i="2"/>
  <c r="AI1230" i="2"/>
  <c r="AH1230" i="2"/>
  <c r="AD1230" i="2"/>
  <c r="AC1230" i="2"/>
  <c r="AA1230" i="2"/>
  <c r="Z1230" i="2"/>
  <c r="V1230" i="2"/>
  <c r="U1230" i="2"/>
  <c r="S1230" i="2"/>
  <c r="R1230" i="2"/>
  <c r="AT1229" i="2"/>
  <c r="AT1228" i="2" s="1"/>
  <c r="AS1229" i="2"/>
  <c r="AS1228" i="2" s="1"/>
  <c r="AQ1229" i="2"/>
  <c r="AP1229" i="2"/>
  <c r="AP1228" i="2" s="1"/>
  <c r="AM1229" i="2"/>
  <c r="AJ1229" i="2"/>
  <c r="AE1229" i="2"/>
  <c r="AB1229" i="2"/>
  <c r="W1229" i="2"/>
  <c r="T1229" i="2"/>
  <c r="AL1228" i="2"/>
  <c r="AK1228" i="2"/>
  <c r="AI1228" i="2"/>
  <c r="AH1228" i="2"/>
  <c r="AD1228" i="2"/>
  <c r="AC1228" i="2"/>
  <c r="AA1228" i="2"/>
  <c r="Z1228" i="2"/>
  <c r="V1228" i="2"/>
  <c r="U1228" i="2"/>
  <c r="S1228" i="2"/>
  <c r="R1228" i="2"/>
  <c r="BA1227" i="2"/>
  <c r="BC1227" i="2" s="1"/>
  <c r="AT1227" i="2"/>
  <c r="AT1226" i="2" s="1"/>
  <c r="AS1227" i="2"/>
  <c r="AS1226" i="2" s="1"/>
  <c r="AQ1227" i="2"/>
  <c r="AQ1226" i="2" s="1"/>
  <c r="AM1227" i="2"/>
  <c r="AJ1227" i="2"/>
  <c r="AE1227" i="2"/>
  <c r="AB1227" i="2"/>
  <c r="W1227" i="2"/>
  <c r="R1227" i="2"/>
  <c r="R1226" i="2" s="1"/>
  <c r="J1227" i="2"/>
  <c r="AL1226" i="2"/>
  <c r="AK1226" i="2"/>
  <c r="AI1226" i="2"/>
  <c r="AH1226" i="2"/>
  <c r="AD1226" i="2"/>
  <c r="AC1226" i="2"/>
  <c r="AA1226" i="2"/>
  <c r="Z1226" i="2"/>
  <c r="V1226" i="2"/>
  <c r="U1226" i="2"/>
  <c r="S1226" i="2"/>
  <c r="AT1225" i="2"/>
  <c r="AS1225" i="2"/>
  <c r="AS1224" i="2" s="1"/>
  <c r="AQ1225" i="2"/>
  <c r="AQ1224" i="2" s="1"/>
  <c r="AP1225" i="2"/>
  <c r="AM1225" i="2"/>
  <c r="AJ1225" i="2"/>
  <c r="AE1225" i="2"/>
  <c r="AB1225" i="2"/>
  <c r="W1225" i="2"/>
  <c r="T1225" i="2"/>
  <c r="AL1224" i="2"/>
  <c r="AK1224" i="2"/>
  <c r="AI1224" i="2"/>
  <c r="AH1224" i="2"/>
  <c r="AD1224" i="2"/>
  <c r="AC1224" i="2"/>
  <c r="AA1224" i="2"/>
  <c r="Z1224" i="2"/>
  <c r="V1224" i="2"/>
  <c r="U1224" i="2"/>
  <c r="S1224" i="2"/>
  <c r="R1224" i="2"/>
  <c r="AT1223" i="2"/>
  <c r="AT1222" i="2" s="1"/>
  <c r="AS1223" i="2"/>
  <c r="AQ1223" i="2"/>
  <c r="AP1223" i="2"/>
  <c r="AP1222" i="2" s="1"/>
  <c r="AM1223" i="2"/>
  <c r="AJ1223" i="2"/>
  <c r="AE1223" i="2"/>
  <c r="AB1223" i="2"/>
  <c r="W1223" i="2"/>
  <c r="T1223" i="2"/>
  <c r="AL1222" i="2"/>
  <c r="AK1222" i="2"/>
  <c r="AI1222" i="2"/>
  <c r="AH1222" i="2"/>
  <c r="AD1222" i="2"/>
  <c r="AC1222" i="2"/>
  <c r="AA1222" i="2"/>
  <c r="Z1222" i="2"/>
  <c r="V1222" i="2"/>
  <c r="U1222" i="2"/>
  <c r="S1222" i="2"/>
  <c r="R1222" i="2"/>
  <c r="AT1220" i="2"/>
  <c r="AT1219" i="2" s="1"/>
  <c r="AT1218" i="2" s="1"/>
  <c r="AS1220" i="2"/>
  <c r="AQ1220" i="2"/>
  <c r="AQ1219" i="2" s="1"/>
  <c r="AQ1218" i="2" s="1"/>
  <c r="AP1220" i="2"/>
  <c r="AP1219" i="2" s="1"/>
  <c r="AP1218" i="2" s="1"/>
  <c r="AM1220" i="2"/>
  <c r="AJ1220" i="2"/>
  <c r="AE1220" i="2"/>
  <c r="AB1220" i="2"/>
  <c r="W1220" i="2"/>
  <c r="T1220" i="2"/>
  <c r="AL1219" i="2"/>
  <c r="AK1219" i="2"/>
  <c r="AK1218" i="2" s="1"/>
  <c r="AI1219" i="2"/>
  <c r="AI1218" i="2" s="1"/>
  <c r="AH1219" i="2"/>
  <c r="AD1219" i="2"/>
  <c r="AD1218" i="2" s="1"/>
  <c r="AC1219" i="2"/>
  <c r="AA1219" i="2"/>
  <c r="Z1219" i="2"/>
  <c r="Z1218" i="2" s="1"/>
  <c r="V1219" i="2"/>
  <c r="V1218" i="2" s="1"/>
  <c r="U1219" i="2"/>
  <c r="U1218" i="2" s="1"/>
  <c r="S1219" i="2"/>
  <c r="R1219" i="2"/>
  <c r="R1218" i="2" s="1"/>
  <c r="AT1217" i="2"/>
  <c r="AS1217" i="2"/>
  <c r="AQ1217" i="2"/>
  <c r="AP1217" i="2"/>
  <c r="AM1217" i="2"/>
  <c r="AJ1217" i="2"/>
  <c r="AE1217" i="2"/>
  <c r="AB1217" i="2"/>
  <c r="W1217" i="2"/>
  <c r="T1217" i="2"/>
  <c r="AT1216" i="2"/>
  <c r="AS1216" i="2"/>
  <c r="AQ1216" i="2"/>
  <c r="AP1216" i="2"/>
  <c r="AM1216" i="2"/>
  <c r="AJ1216" i="2"/>
  <c r="AE1216" i="2"/>
  <c r="AB1216" i="2"/>
  <c r="W1216" i="2"/>
  <c r="T1216" i="2"/>
  <c r="AT1215" i="2"/>
  <c r="AS1215" i="2"/>
  <c r="AQ1215" i="2"/>
  <c r="AP1215" i="2"/>
  <c r="AM1215" i="2"/>
  <c r="AJ1215" i="2"/>
  <c r="AE1215" i="2"/>
  <c r="AB1215" i="2"/>
  <c r="W1215" i="2"/>
  <c r="T1215" i="2"/>
  <c r="AL1214" i="2"/>
  <c r="AL1213" i="2" s="1"/>
  <c r="AK1214" i="2"/>
  <c r="AI1214" i="2"/>
  <c r="AH1214" i="2"/>
  <c r="AH1213" i="2" s="1"/>
  <c r="AD1214" i="2"/>
  <c r="AC1214" i="2"/>
  <c r="AC1213" i="2" s="1"/>
  <c r="AA1214" i="2"/>
  <c r="AA1213" i="2" s="1"/>
  <c r="Z1214" i="2"/>
  <c r="V1214" i="2"/>
  <c r="V1213" i="2" s="1"/>
  <c r="U1214" i="2"/>
  <c r="U1213" i="2" s="1"/>
  <c r="S1214" i="2"/>
  <c r="S1213" i="2" s="1"/>
  <c r="R1214" i="2"/>
  <c r="AT1212" i="2"/>
  <c r="AT1211" i="2" s="1"/>
  <c r="AS1212" i="2"/>
  <c r="AS1211" i="2" s="1"/>
  <c r="AQ1212" i="2"/>
  <c r="AQ1211" i="2" s="1"/>
  <c r="AP1212" i="2"/>
  <c r="AM1212" i="2"/>
  <c r="AJ1212" i="2"/>
  <c r="AE1212" i="2"/>
  <c r="AB1212" i="2"/>
  <c r="W1212" i="2"/>
  <c r="T1212" i="2"/>
  <c r="AL1211" i="2"/>
  <c r="AK1211" i="2"/>
  <c r="AI1211" i="2"/>
  <c r="AH1211" i="2"/>
  <c r="AD1211" i="2"/>
  <c r="AC1211" i="2"/>
  <c r="AA1211" i="2"/>
  <c r="Z1211" i="2"/>
  <c r="V1211" i="2"/>
  <c r="U1211" i="2"/>
  <c r="S1211" i="2"/>
  <c r="R1211" i="2"/>
  <c r="AT1210" i="2"/>
  <c r="AT1209" i="2" s="1"/>
  <c r="AS1210" i="2"/>
  <c r="AS1209" i="2" s="1"/>
  <c r="AQ1210" i="2"/>
  <c r="AQ1209" i="2" s="1"/>
  <c r="AP1210" i="2"/>
  <c r="AM1210" i="2"/>
  <c r="AJ1210" i="2"/>
  <c r="AE1210" i="2"/>
  <c r="AB1210" i="2"/>
  <c r="W1210" i="2"/>
  <c r="T1210" i="2"/>
  <c r="AL1209" i="2"/>
  <c r="AK1209" i="2"/>
  <c r="AI1209" i="2"/>
  <c r="AH1209" i="2"/>
  <c r="AD1209" i="2"/>
  <c r="AC1209" i="2"/>
  <c r="AA1209" i="2"/>
  <c r="Z1209" i="2"/>
  <c r="V1209" i="2"/>
  <c r="U1209" i="2"/>
  <c r="S1209" i="2"/>
  <c r="R1209" i="2"/>
  <c r="AT1208" i="2"/>
  <c r="AT1207" i="2" s="1"/>
  <c r="AS1208" i="2"/>
  <c r="AQ1208" i="2"/>
  <c r="AQ1207" i="2" s="1"/>
  <c r="AP1208" i="2"/>
  <c r="AP1207" i="2" s="1"/>
  <c r="AM1208" i="2"/>
  <c r="AJ1208" i="2"/>
  <c r="AE1208" i="2"/>
  <c r="AB1208" i="2"/>
  <c r="W1208" i="2"/>
  <c r="T1208" i="2"/>
  <c r="AL1207" i="2"/>
  <c r="AK1207" i="2"/>
  <c r="AI1207" i="2"/>
  <c r="AH1207" i="2"/>
  <c r="AD1207" i="2"/>
  <c r="AC1207" i="2"/>
  <c r="AA1207" i="2"/>
  <c r="Z1207" i="2"/>
  <c r="V1207" i="2"/>
  <c r="U1207" i="2"/>
  <c r="S1207" i="2"/>
  <c r="R1207" i="2"/>
  <c r="AT1206" i="2"/>
  <c r="AT1205" i="2" s="1"/>
  <c r="AS1206" i="2"/>
  <c r="AQ1206" i="2"/>
  <c r="AQ1205" i="2" s="1"/>
  <c r="AP1206" i="2"/>
  <c r="AP1205" i="2" s="1"/>
  <c r="AM1206" i="2"/>
  <c r="AJ1206" i="2"/>
  <c r="AE1206" i="2"/>
  <c r="AB1206" i="2"/>
  <c r="W1206" i="2"/>
  <c r="T1206" i="2"/>
  <c r="AL1205" i="2"/>
  <c r="AK1205" i="2"/>
  <c r="AI1205" i="2"/>
  <c r="AH1205" i="2"/>
  <c r="AD1205" i="2"/>
  <c r="AC1205" i="2"/>
  <c r="AA1205" i="2"/>
  <c r="Z1205" i="2"/>
  <c r="V1205" i="2"/>
  <c r="U1205" i="2"/>
  <c r="S1205" i="2"/>
  <c r="R1205" i="2"/>
  <c r="AT1203" i="2"/>
  <c r="AT1202" i="2" s="1"/>
  <c r="AS1203" i="2"/>
  <c r="AQ1203" i="2"/>
  <c r="AQ1202" i="2" s="1"/>
  <c r="AP1203" i="2"/>
  <c r="AM1203" i="2"/>
  <c r="AJ1203" i="2"/>
  <c r="AE1203" i="2"/>
  <c r="AB1203" i="2"/>
  <c r="W1203" i="2"/>
  <c r="T1203" i="2"/>
  <c r="AL1202" i="2"/>
  <c r="AK1202" i="2"/>
  <c r="AI1202" i="2"/>
  <c r="AH1202" i="2"/>
  <c r="AD1202" i="2"/>
  <c r="AC1202" i="2"/>
  <c r="AA1202" i="2"/>
  <c r="Z1202" i="2"/>
  <c r="V1202" i="2"/>
  <c r="U1202" i="2"/>
  <c r="S1202" i="2"/>
  <c r="R1202" i="2"/>
  <c r="AT1201" i="2"/>
  <c r="AT1200" i="2" s="1"/>
  <c r="AS1201" i="2"/>
  <c r="AS1200" i="2" s="1"/>
  <c r="AQ1201" i="2"/>
  <c r="AQ1200" i="2" s="1"/>
  <c r="AP1201" i="2"/>
  <c r="AP1200" i="2" s="1"/>
  <c r="AM1201" i="2"/>
  <c r="AJ1201" i="2"/>
  <c r="AE1201" i="2"/>
  <c r="AB1201" i="2"/>
  <c r="W1201" i="2"/>
  <c r="T1201" i="2"/>
  <c r="AL1200" i="2"/>
  <c r="AK1200" i="2"/>
  <c r="AI1200" i="2"/>
  <c r="AH1200" i="2"/>
  <c r="AD1200" i="2"/>
  <c r="AC1200" i="2"/>
  <c r="AA1200" i="2"/>
  <c r="Z1200" i="2"/>
  <c r="V1200" i="2"/>
  <c r="U1200" i="2"/>
  <c r="S1200" i="2"/>
  <c r="R1200" i="2"/>
  <c r="AT1199" i="2"/>
  <c r="AT1198" i="2" s="1"/>
  <c r="AS1199" i="2"/>
  <c r="AQ1199" i="2"/>
  <c r="AP1199" i="2"/>
  <c r="AP1198" i="2" s="1"/>
  <c r="AM1199" i="2"/>
  <c r="AJ1199" i="2"/>
  <c r="AE1199" i="2"/>
  <c r="AB1199" i="2"/>
  <c r="W1199" i="2"/>
  <c r="T1199" i="2"/>
  <c r="AQ1198" i="2"/>
  <c r="AL1198" i="2"/>
  <c r="AK1198" i="2"/>
  <c r="AI1198" i="2"/>
  <c r="AH1198" i="2"/>
  <c r="AD1198" i="2"/>
  <c r="AC1198" i="2"/>
  <c r="AA1198" i="2"/>
  <c r="Z1198" i="2"/>
  <c r="V1198" i="2"/>
  <c r="U1198" i="2"/>
  <c r="S1198" i="2"/>
  <c r="R1198" i="2"/>
  <c r="AT1197" i="2"/>
  <c r="AT1196" i="2" s="1"/>
  <c r="AS1197" i="2"/>
  <c r="AQ1197" i="2"/>
  <c r="AQ1196" i="2" s="1"/>
  <c r="AP1197" i="2"/>
  <c r="AP1196" i="2" s="1"/>
  <c r="AM1197" i="2"/>
  <c r="AJ1197" i="2"/>
  <c r="AE1197" i="2"/>
  <c r="AB1197" i="2"/>
  <c r="W1197" i="2"/>
  <c r="T1197" i="2"/>
  <c r="AL1196" i="2"/>
  <c r="AK1196" i="2"/>
  <c r="AI1196" i="2"/>
  <c r="AH1196" i="2"/>
  <c r="AD1196" i="2"/>
  <c r="AC1196" i="2"/>
  <c r="AA1196" i="2"/>
  <c r="Z1196" i="2"/>
  <c r="V1196" i="2"/>
  <c r="U1196" i="2"/>
  <c r="S1196" i="2"/>
  <c r="R1196" i="2"/>
  <c r="AT1194" i="2"/>
  <c r="AT1193" i="2" s="1"/>
  <c r="AS1194" i="2"/>
  <c r="AQ1194" i="2"/>
  <c r="AP1194" i="2"/>
  <c r="AP1193" i="2" s="1"/>
  <c r="AM1194" i="2"/>
  <c r="AJ1194" i="2"/>
  <c r="AE1194" i="2"/>
  <c r="AB1194" i="2"/>
  <c r="W1194" i="2"/>
  <c r="T1194" i="2"/>
  <c r="AL1193" i="2"/>
  <c r="AK1193" i="2"/>
  <c r="AI1193" i="2"/>
  <c r="AH1193" i="2"/>
  <c r="AD1193" i="2"/>
  <c r="AC1193" i="2"/>
  <c r="AA1193" i="2"/>
  <c r="Z1193" i="2"/>
  <c r="V1193" i="2"/>
  <c r="U1193" i="2"/>
  <c r="S1193" i="2"/>
  <c r="R1193" i="2"/>
  <c r="AT1192" i="2"/>
  <c r="AT1191" i="2" s="1"/>
  <c r="AS1192" i="2"/>
  <c r="AQ1192" i="2"/>
  <c r="AQ1191" i="2" s="1"/>
  <c r="AP1192" i="2"/>
  <c r="AM1192" i="2"/>
  <c r="AJ1192" i="2"/>
  <c r="AE1192" i="2"/>
  <c r="AB1192" i="2"/>
  <c r="W1192" i="2"/>
  <c r="T1192" i="2"/>
  <c r="AL1191" i="2"/>
  <c r="AK1191" i="2"/>
  <c r="AI1191" i="2"/>
  <c r="AH1191" i="2"/>
  <c r="AD1191" i="2"/>
  <c r="AC1191" i="2"/>
  <c r="AA1191" i="2"/>
  <c r="Z1191" i="2"/>
  <c r="V1191" i="2"/>
  <c r="U1191" i="2"/>
  <c r="S1191" i="2"/>
  <c r="R1191" i="2"/>
  <c r="AT1189" i="2"/>
  <c r="AT1188" i="2" s="1"/>
  <c r="AS1189" i="2"/>
  <c r="AQ1189" i="2"/>
  <c r="AQ1188" i="2" s="1"/>
  <c r="AP1189" i="2"/>
  <c r="AP1188" i="2" s="1"/>
  <c r="AM1189" i="2"/>
  <c r="AJ1189" i="2"/>
  <c r="AE1189" i="2"/>
  <c r="AB1189" i="2"/>
  <c r="W1189" i="2"/>
  <c r="T1189" i="2"/>
  <c r="AL1188" i="2"/>
  <c r="AK1188" i="2"/>
  <c r="AI1188" i="2"/>
  <c r="AH1188" i="2"/>
  <c r="AD1188" i="2"/>
  <c r="AC1188" i="2"/>
  <c r="AA1188" i="2"/>
  <c r="Z1188" i="2"/>
  <c r="V1188" i="2"/>
  <c r="U1188" i="2"/>
  <c r="S1188" i="2"/>
  <c r="R1188" i="2"/>
  <c r="AT1187" i="2"/>
  <c r="AS1187" i="2"/>
  <c r="AS1186" i="2" s="1"/>
  <c r="AQ1187" i="2"/>
  <c r="AP1187" i="2"/>
  <c r="AP1186" i="2" s="1"/>
  <c r="AM1187" i="2"/>
  <c r="AJ1187" i="2"/>
  <c r="AE1187" i="2"/>
  <c r="AB1187" i="2"/>
  <c r="W1187" i="2"/>
  <c r="T1187" i="2"/>
  <c r="AL1186" i="2"/>
  <c r="AK1186" i="2"/>
  <c r="AI1186" i="2"/>
  <c r="AH1186" i="2"/>
  <c r="AD1186" i="2"/>
  <c r="AC1186" i="2"/>
  <c r="AA1186" i="2"/>
  <c r="Z1186" i="2"/>
  <c r="V1186" i="2"/>
  <c r="U1186" i="2"/>
  <c r="S1186" i="2"/>
  <c r="R1186" i="2"/>
  <c r="AT1185" i="2"/>
  <c r="AS1185" i="2"/>
  <c r="AQ1185" i="2"/>
  <c r="AP1185" i="2"/>
  <c r="AM1185" i="2"/>
  <c r="AJ1185" i="2"/>
  <c r="AE1185" i="2"/>
  <c r="AB1185" i="2"/>
  <c r="W1185" i="2"/>
  <c r="T1185" i="2"/>
  <c r="AT1184" i="2"/>
  <c r="AS1184" i="2"/>
  <c r="AQ1184" i="2"/>
  <c r="AP1184" i="2"/>
  <c r="AM1184" i="2"/>
  <c r="AJ1184" i="2"/>
  <c r="AE1184" i="2"/>
  <c r="AB1184" i="2"/>
  <c r="W1184" i="2"/>
  <c r="T1184" i="2"/>
  <c r="AL1183" i="2"/>
  <c r="AK1183" i="2"/>
  <c r="AI1183" i="2"/>
  <c r="AH1183" i="2"/>
  <c r="AD1183" i="2"/>
  <c r="AC1183" i="2"/>
  <c r="AA1183" i="2"/>
  <c r="Z1183" i="2"/>
  <c r="V1183" i="2"/>
  <c r="U1183" i="2"/>
  <c r="S1183" i="2"/>
  <c r="R1183" i="2"/>
  <c r="BA1182" i="2"/>
  <c r="BC1182" i="2" s="1"/>
  <c r="AT1182" i="2"/>
  <c r="AT1181" i="2" s="1"/>
  <c r="AS1182" i="2"/>
  <c r="AQ1182" i="2"/>
  <c r="AQ1181" i="2" s="1"/>
  <c r="AM1182" i="2"/>
  <c r="AH1182" i="2"/>
  <c r="AE1182" i="2"/>
  <c r="AB1182" i="2"/>
  <c r="W1182" i="2"/>
  <c r="R1182" i="2"/>
  <c r="J1182" i="2"/>
  <c r="AL1181" i="2"/>
  <c r="AK1181" i="2"/>
  <c r="AI1181" i="2"/>
  <c r="AD1181" i="2"/>
  <c r="AC1181" i="2"/>
  <c r="AA1181" i="2"/>
  <c r="Z1181" i="2"/>
  <c r="V1181" i="2"/>
  <c r="U1181" i="2"/>
  <c r="S1181" i="2"/>
  <c r="AT1180" i="2"/>
  <c r="AT1179" i="2" s="1"/>
  <c r="AS1180" i="2"/>
  <c r="AQ1180" i="2"/>
  <c r="AQ1179" i="2" s="1"/>
  <c r="AM1180" i="2"/>
  <c r="AH1180" i="2"/>
  <c r="AE1180" i="2"/>
  <c r="AB1180" i="2"/>
  <c r="W1180" i="2"/>
  <c r="R1180" i="2"/>
  <c r="J1180" i="2"/>
  <c r="AL1179" i="2"/>
  <c r="AK1179" i="2"/>
  <c r="AI1179" i="2"/>
  <c r="AD1179" i="2"/>
  <c r="AC1179" i="2"/>
  <c r="AA1179" i="2"/>
  <c r="Z1179" i="2"/>
  <c r="V1179" i="2"/>
  <c r="U1179" i="2"/>
  <c r="S1179" i="2"/>
  <c r="BA1178" i="2"/>
  <c r="BC1178" i="2" s="1"/>
  <c r="AT1178" i="2"/>
  <c r="AT1177" i="2" s="1"/>
  <c r="AS1178" i="2"/>
  <c r="AS1177" i="2" s="1"/>
  <c r="AQ1178" i="2"/>
  <c r="AQ1177" i="2" s="1"/>
  <c r="AM1178" i="2"/>
  <c r="AJ1178" i="2"/>
  <c r="AE1178" i="2"/>
  <c r="AB1178" i="2"/>
  <c r="W1178" i="2"/>
  <c r="R1178" i="2"/>
  <c r="R1177" i="2" s="1"/>
  <c r="J1178" i="2"/>
  <c r="AL1177" i="2"/>
  <c r="AK1177" i="2"/>
  <c r="AI1177" i="2"/>
  <c r="AH1177" i="2"/>
  <c r="AD1177" i="2"/>
  <c r="AC1177" i="2"/>
  <c r="AA1177" i="2"/>
  <c r="Z1177" i="2"/>
  <c r="V1177" i="2"/>
  <c r="U1177" i="2"/>
  <c r="S1177" i="2"/>
  <c r="AT1174" i="2"/>
  <c r="AT1173" i="2" s="1"/>
  <c r="AT1172" i="2" s="1"/>
  <c r="AS1174" i="2"/>
  <c r="AQ1174" i="2"/>
  <c r="AQ1173" i="2" s="1"/>
  <c r="AQ1172" i="2" s="1"/>
  <c r="AP1174" i="2"/>
  <c r="AP1173" i="2" s="1"/>
  <c r="AP1172" i="2" s="1"/>
  <c r="AM1174" i="2"/>
  <c r="AJ1174" i="2"/>
  <c r="AE1174" i="2"/>
  <c r="AB1174" i="2"/>
  <c r="W1174" i="2"/>
  <c r="T1174" i="2"/>
  <c r="AL1173" i="2"/>
  <c r="AK1173" i="2"/>
  <c r="AI1173" i="2"/>
  <c r="AI1172" i="2" s="1"/>
  <c r="AH1173" i="2"/>
  <c r="AD1173" i="2"/>
  <c r="AD1172" i="2" s="1"/>
  <c r="AC1173" i="2"/>
  <c r="AC1172" i="2" s="1"/>
  <c r="AA1173" i="2"/>
  <c r="AA1172" i="2" s="1"/>
  <c r="Z1173" i="2"/>
  <c r="V1173" i="2"/>
  <c r="V1172" i="2" s="1"/>
  <c r="U1173" i="2"/>
  <c r="S1173" i="2"/>
  <c r="S1172" i="2" s="1"/>
  <c r="R1173" i="2"/>
  <c r="R1172" i="2" s="1"/>
  <c r="AL1172" i="2"/>
  <c r="AT1171" i="2"/>
  <c r="AT1170" i="2" s="1"/>
  <c r="AS1171" i="2"/>
  <c r="AS1170" i="2" s="1"/>
  <c r="AQ1171" i="2"/>
  <c r="AP1171" i="2"/>
  <c r="AP1170" i="2" s="1"/>
  <c r="AM1171" i="2"/>
  <c r="AJ1171" i="2"/>
  <c r="AE1171" i="2"/>
  <c r="AB1171" i="2"/>
  <c r="W1171" i="2"/>
  <c r="T1171" i="2"/>
  <c r="AL1170" i="2"/>
  <c r="AK1170" i="2"/>
  <c r="AI1170" i="2"/>
  <c r="AH1170" i="2"/>
  <c r="AD1170" i="2"/>
  <c r="AC1170" i="2"/>
  <c r="AA1170" i="2"/>
  <c r="Z1170" i="2"/>
  <c r="V1170" i="2"/>
  <c r="U1170" i="2"/>
  <c r="S1170" i="2"/>
  <c r="R1170" i="2"/>
  <c r="AT1169" i="2"/>
  <c r="AT1168" i="2" s="1"/>
  <c r="AS1169" i="2"/>
  <c r="AS1168" i="2" s="1"/>
  <c r="AQ1169" i="2"/>
  <c r="AQ1168" i="2" s="1"/>
  <c r="AP1169" i="2"/>
  <c r="AM1169" i="2"/>
  <c r="AJ1169" i="2"/>
  <c r="AE1169" i="2"/>
  <c r="AB1169" i="2"/>
  <c r="W1169" i="2"/>
  <c r="T1169" i="2"/>
  <c r="AL1168" i="2"/>
  <c r="AK1168" i="2"/>
  <c r="AI1168" i="2"/>
  <c r="AH1168" i="2"/>
  <c r="AD1168" i="2"/>
  <c r="AC1168" i="2"/>
  <c r="AA1168" i="2"/>
  <c r="Z1168" i="2"/>
  <c r="V1168" i="2"/>
  <c r="U1168" i="2"/>
  <c r="S1168" i="2"/>
  <c r="R1168" i="2"/>
  <c r="AT1166" i="2"/>
  <c r="AS1166" i="2"/>
  <c r="AS1165" i="2" s="1"/>
  <c r="AQ1166" i="2"/>
  <c r="AP1166" i="2"/>
  <c r="AP1165" i="2" s="1"/>
  <c r="AM1166" i="2"/>
  <c r="AJ1166" i="2"/>
  <c r="AE1166" i="2"/>
  <c r="AB1166" i="2"/>
  <c r="W1166" i="2"/>
  <c r="T1166" i="2"/>
  <c r="AL1165" i="2"/>
  <c r="AK1165" i="2"/>
  <c r="AI1165" i="2"/>
  <c r="AH1165" i="2"/>
  <c r="AD1165" i="2"/>
  <c r="AC1165" i="2"/>
  <c r="AA1165" i="2"/>
  <c r="Z1165" i="2"/>
  <c r="V1165" i="2"/>
  <c r="U1165" i="2"/>
  <c r="S1165" i="2"/>
  <c r="R1165" i="2"/>
  <c r="AT1164" i="2"/>
  <c r="AS1164" i="2"/>
  <c r="AQ1164" i="2"/>
  <c r="AP1164" i="2"/>
  <c r="AM1164" i="2"/>
  <c r="AJ1164" i="2"/>
  <c r="AE1164" i="2"/>
  <c r="AB1164" i="2"/>
  <c r="W1164" i="2"/>
  <c r="T1164" i="2"/>
  <c r="AT1163" i="2"/>
  <c r="AS1163" i="2"/>
  <c r="AQ1163" i="2"/>
  <c r="AP1163" i="2"/>
  <c r="AM1163" i="2"/>
  <c r="AJ1163" i="2"/>
  <c r="AE1163" i="2"/>
  <c r="AB1163" i="2"/>
  <c r="W1163" i="2"/>
  <c r="T1163" i="2"/>
  <c r="AL1162" i="2"/>
  <c r="AK1162" i="2"/>
  <c r="AI1162" i="2"/>
  <c r="AH1162" i="2"/>
  <c r="AD1162" i="2"/>
  <c r="AC1162" i="2"/>
  <c r="AC1161" i="2" s="1"/>
  <c r="AA1162" i="2"/>
  <c r="Z1162" i="2"/>
  <c r="V1162" i="2"/>
  <c r="U1162" i="2"/>
  <c r="S1162" i="2"/>
  <c r="R1162" i="2"/>
  <c r="AT1160" i="2"/>
  <c r="AS1160" i="2"/>
  <c r="AS1159" i="2" s="1"/>
  <c r="AQ1160" i="2"/>
  <c r="AQ1159" i="2" s="1"/>
  <c r="AP1160" i="2"/>
  <c r="AP1159" i="2" s="1"/>
  <c r="AM1160" i="2"/>
  <c r="AJ1160" i="2"/>
  <c r="AE1160" i="2"/>
  <c r="AB1160" i="2"/>
  <c r="W1160" i="2"/>
  <c r="T1160" i="2"/>
  <c r="AL1159" i="2"/>
  <c r="AK1159" i="2"/>
  <c r="AI1159" i="2"/>
  <c r="AH1159" i="2"/>
  <c r="AD1159" i="2"/>
  <c r="AC1159" i="2"/>
  <c r="AA1159" i="2"/>
  <c r="Z1159" i="2"/>
  <c r="V1159" i="2"/>
  <c r="U1159" i="2"/>
  <c r="S1159" i="2"/>
  <c r="R1159" i="2"/>
  <c r="AT1158" i="2"/>
  <c r="AT1157" i="2" s="1"/>
  <c r="AS1158" i="2"/>
  <c r="AS1157" i="2" s="1"/>
  <c r="AQ1158" i="2"/>
  <c r="AQ1157" i="2" s="1"/>
  <c r="AP1158" i="2"/>
  <c r="AM1158" i="2"/>
  <c r="AJ1158" i="2"/>
  <c r="AE1158" i="2"/>
  <c r="AB1158" i="2"/>
  <c r="W1158" i="2"/>
  <c r="T1158" i="2"/>
  <c r="AL1157" i="2"/>
  <c r="AK1157" i="2"/>
  <c r="AI1157" i="2"/>
  <c r="AH1157" i="2"/>
  <c r="AD1157" i="2"/>
  <c r="AC1157" i="2"/>
  <c r="AA1157" i="2"/>
  <c r="Z1157" i="2"/>
  <c r="V1157" i="2"/>
  <c r="U1157" i="2"/>
  <c r="S1157" i="2"/>
  <c r="R1157" i="2"/>
  <c r="AT1155" i="2"/>
  <c r="AT1154" i="2" s="1"/>
  <c r="AT1153" i="2" s="1"/>
  <c r="AS1155" i="2"/>
  <c r="AS1154" i="2" s="1"/>
  <c r="AQ1155" i="2"/>
  <c r="AQ1154" i="2" s="1"/>
  <c r="AQ1153" i="2" s="1"/>
  <c r="AP1155" i="2"/>
  <c r="AM1155" i="2"/>
  <c r="AJ1155" i="2"/>
  <c r="AE1155" i="2"/>
  <c r="AB1155" i="2"/>
  <c r="W1155" i="2"/>
  <c r="T1155" i="2"/>
  <c r="AL1154" i="2"/>
  <c r="AL1153" i="2" s="1"/>
  <c r="AK1154" i="2"/>
  <c r="AK1153" i="2" s="1"/>
  <c r="AI1154" i="2"/>
  <c r="AI1153" i="2" s="1"/>
  <c r="AH1154" i="2"/>
  <c r="AD1154" i="2"/>
  <c r="AD1153" i="2" s="1"/>
  <c r="AC1154" i="2"/>
  <c r="AC1153" i="2" s="1"/>
  <c r="AA1154" i="2"/>
  <c r="AA1153" i="2" s="1"/>
  <c r="Z1154" i="2"/>
  <c r="Z1153" i="2" s="1"/>
  <c r="V1154" i="2"/>
  <c r="V1153" i="2" s="1"/>
  <c r="U1154" i="2"/>
  <c r="U1153" i="2" s="1"/>
  <c r="S1154" i="2"/>
  <c r="S1153" i="2" s="1"/>
  <c r="R1154" i="2"/>
  <c r="R1153" i="2" s="1"/>
  <c r="AT1150" i="2"/>
  <c r="AS1150" i="2"/>
  <c r="AQ1150" i="2"/>
  <c r="AP1150" i="2"/>
  <c r="AM1150" i="2"/>
  <c r="AJ1150" i="2"/>
  <c r="AE1150" i="2"/>
  <c r="AB1150" i="2"/>
  <c r="W1150" i="2"/>
  <c r="T1150" i="2"/>
  <c r="AT1149" i="2"/>
  <c r="AS1149" i="2"/>
  <c r="AQ1149" i="2"/>
  <c r="AP1149" i="2"/>
  <c r="AM1149" i="2"/>
  <c r="AJ1149" i="2"/>
  <c r="AE1149" i="2"/>
  <c r="AB1149" i="2"/>
  <c r="W1149" i="2"/>
  <c r="T1149" i="2"/>
  <c r="AT1148" i="2"/>
  <c r="AS1148" i="2"/>
  <c r="AQ1148" i="2"/>
  <c r="AP1148" i="2"/>
  <c r="AM1148" i="2"/>
  <c r="AJ1148" i="2"/>
  <c r="AE1148" i="2"/>
  <c r="AB1148" i="2"/>
  <c r="W1148" i="2"/>
  <c r="T1148" i="2"/>
  <c r="AT1147" i="2"/>
  <c r="AS1147" i="2"/>
  <c r="AQ1147" i="2"/>
  <c r="AP1147" i="2"/>
  <c r="AM1147" i="2"/>
  <c r="AJ1147" i="2"/>
  <c r="AE1147" i="2"/>
  <c r="AB1147" i="2"/>
  <c r="W1147" i="2"/>
  <c r="T1147" i="2"/>
  <c r="AL1146" i="2"/>
  <c r="AK1146" i="2"/>
  <c r="AI1146" i="2"/>
  <c r="AH1146" i="2"/>
  <c r="AD1146" i="2"/>
  <c r="AC1146" i="2"/>
  <c r="AA1146" i="2"/>
  <c r="Z1146" i="2"/>
  <c r="V1146" i="2"/>
  <c r="U1146" i="2"/>
  <c r="S1146" i="2"/>
  <c r="R1146" i="2"/>
  <c r="AT1145" i="2"/>
  <c r="AT1144" i="2" s="1"/>
  <c r="AS1145" i="2"/>
  <c r="AQ1145" i="2"/>
  <c r="AQ1144" i="2" s="1"/>
  <c r="AP1145" i="2"/>
  <c r="AP1144" i="2" s="1"/>
  <c r="AM1145" i="2"/>
  <c r="AJ1145" i="2"/>
  <c r="AE1145" i="2"/>
  <c r="AB1145" i="2"/>
  <c r="W1145" i="2"/>
  <c r="T1145" i="2"/>
  <c r="AL1144" i="2"/>
  <c r="AK1144" i="2"/>
  <c r="AI1144" i="2"/>
  <c r="AH1144" i="2"/>
  <c r="AD1144" i="2"/>
  <c r="AC1144" i="2"/>
  <c r="AA1144" i="2"/>
  <c r="Z1144" i="2"/>
  <c r="V1144" i="2"/>
  <c r="U1144" i="2"/>
  <c r="S1144" i="2"/>
  <c r="R1144" i="2"/>
  <c r="AT1143" i="2"/>
  <c r="AS1143" i="2"/>
  <c r="AQ1143" i="2"/>
  <c r="AP1143" i="2"/>
  <c r="AM1143" i="2"/>
  <c r="AJ1143" i="2"/>
  <c r="AE1143" i="2"/>
  <c r="AB1143" i="2"/>
  <c r="W1143" i="2"/>
  <c r="T1143" i="2"/>
  <c r="AT1142" i="2"/>
  <c r="AS1142" i="2"/>
  <c r="AQ1142" i="2"/>
  <c r="AP1142" i="2"/>
  <c r="AM1142" i="2"/>
  <c r="AJ1142" i="2"/>
  <c r="AE1142" i="2"/>
  <c r="AB1142" i="2"/>
  <c r="W1142" i="2"/>
  <c r="T1142" i="2"/>
  <c r="AT1141" i="2"/>
  <c r="AS1141" i="2"/>
  <c r="AQ1141" i="2"/>
  <c r="AP1141" i="2"/>
  <c r="AM1141" i="2"/>
  <c r="AJ1141" i="2"/>
  <c r="AE1141" i="2"/>
  <c r="AB1141" i="2"/>
  <c r="W1141" i="2"/>
  <c r="T1141" i="2"/>
  <c r="AT1140" i="2"/>
  <c r="AS1140" i="2"/>
  <c r="AQ1140" i="2"/>
  <c r="AP1140" i="2"/>
  <c r="AM1140" i="2"/>
  <c r="AJ1140" i="2"/>
  <c r="AE1140" i="2"/>
  <c r="AB1140" i="2"/>
  <c r="W1140" i="2"/>
  <c r="T1140" i="2"/>
  <c r="AT1139" i="2"/>
  <c r="AS1139" i="2"/>
  <c r="AQ1139" i="2"/>
  <c r="AP1139" i="2"/>
  <c r="AM1139" i="2"/>
  <c r="AJ1139" i="2"/>
  <c r="AE1139" i="2"/>
  <c r="AB1139" i="2"/>
  <c r="W1139" i="2"/>
  <c r="T1139" i="2"/>
  <c r="AT1138" i="2"/>
  <c r="AS1138" i="2"/>
  <c r="AQ1138" i="2"/>
  <c r="AP1138" i="2"/>
  <c r="AM1138" i="2"/>
  <c r="AJ1138" i="2"/>
  <c r="AE1138" i="2"/>
  <c r="AB1138" i="2"/>
  <c r="W1138" i="2"/>
  <c r="T1138" i="2"/>
  <c r="BA1137" i="2"/>
  <c r="BC1137" i="2" s="1"/>
  <c r="AT1137" i="2"/>
  <c r="AS1137" i="2"/>
  <c r="AQ1137" i="2"/>
  <c r="AM1137" i="2"/>
  <c r="AH1137" i="2"/>
  <c r="AE1137" i="2"/>
  <c r="AB1137" i="2"/>
  <c r="W1137" i="2"/>
  <c r="R1137" i="2"/>
  <c r="P1137" i="2"/>
  <c r="J1137" i="2"/>
  <c r="AT1136" i="2"/>
  <c r="AS1136" i="2"/>
  <c r="AQ1136" i="2"/>
  <c r="AP1136" i="2"/>
  <c r="AM1136" i="2"/>
  <c r="AJ1136" i="2"/>
  <c r="AE1136" i="2"/>
  <c r="AB1136" i="2"/>
  <c r="W1136" i="2"/>
  <c r="T1136" i="2"/>
  <c r="AT1135" i="2"/>
  <c r="AS1135" i="2"/>
  <c r="AQ1135" i="2"/>
  <c r="AP1135" i="2"/>
  <c r="AM1135" i="2"/>
  <c r="AJ1135" i="2"/>
  <c r="AE1135" i="2"/>
  <c r="AB1135" i="2"/>
  <c r="W1135" i="2"/>
  <c r="T1135" i="2"/>
  <c r="AT1134" i="2"/>
  <c r="AS1134" i="2"/>
  <c r="AQ1134" i="2"/>
  <c r="AP1134" i="2"/>
  <c r="AM1134" i="2"/>
  <c r="AJ1134" i="2"/>
  <c r="AE1134" i="2"/>
  <c r="AB1134" i="2"/>
  <c r="W1134" i="2"/>
  <c r="T1134" i="2"/>
  <c r="AL1133" i="2"/>
  <c r="AK1133" i="2"/>
  <c r="AI1133" i="2"/>
  <c r="AD1133" i="2"/>
  <c r="AC1133" i="2"/>
  <c r="AA1133" i="2"/>
  <c r="Z1133" i="2"/>
  <c r="V1133" i="2"/>
  <c r="U1133" i="2"/>
  <c r="S1133" i="2"/>
  <c r="P1133" i="2"/>
  <c r="P1132" i="2"/>
  <c r="P1131" i="2"/>
  <c r="AT1130" i="2"/>
  <c r="AT1129" i="2" s="1"/>
  <c r="AS1130" i="2"/>
  <c r="AQ1130" i="2"/>
  <c r="AP1130" i="2"/>
  <c r="AP1129" i="2" s="1"/>
  <c r="AM1130" i="2"/>
  <c r="AJ1130" i="2"/>
  <c r="AE1130" i="2"/>
  <c r="AB1130" i="2"/>
  <c r="W1130" i="2"/>
  <c r="T1130" i="2"/>
  <c r="AL1129" i="2"/>
  <c r="AK1129" i="2"/>
  <c r="AI1129" i="2"/>
  <c r="AH1129" i="2"/>
  <c r="AD1129" i="2"/>
  <c r="AC1129" i="2"/>
  <c r="AA1129" i="2"/>
  <c r="Z1129" i="2"/>
  <c r="V1129" i="2"/>
  <c r="U1129" i="2"/>
  <c r="S1129" i="2"/>
  <c r="R1129" i="2"/>
  <c r="AT1128" i="2"/>
  <c r="AT1127" i="2" s="1"/>
  <c r="AS1128" i="2"/>
  <c r="AS1127" i="2" s="1"/>
  <c r="AQ1128" i="2"/>
  <c r="AQ1127" i="2" s="1"/>
  <c r="AP1128" i="2"/>
  <c r="AM1128" i="2"/>
  <c r="AJ1128" i="2"/>
  <c r="AE1128" i="2"/>
  <c r="AB1128" i="2"/>
  <c r="W1128" i="2"/>
  <c r="T1128" i="2"/>
  <c r="AL1127" i="2"/>
  <c r="AK1127" i="2"/>
  <c r="AI1127" i="2"/>
  <c r="AH1127" i="2"/>
  <c r="AD1127" i="2"/>
  <c r="AC1127" i="2"/>
  <c r="AA1127" i="2"/>
  <c r="Z1127" i="2"/>
  <c r="V1127" i="2"/>
  <c r="U1127" i="2"/>
  <c r="S1127" i="2"/>
  <c r="R1127" i="2"/>
  <c r="AT1125" i="2"/>
  <c r="AT1124" i="2" s="1"/>
  <c r="AS1125" i="2"/>
  <c r="AS1124" i="2" s="1"/>
  <c r="AQ1125" i="2"/>
  <c r="AP1125" i="2"/>
  <c r="AP1124" i="2" s="1"/>
  <c r="AM1125" i="2"/>
  <c r="AJ1125" i="2"/>
  <c r="AE1125" i="2"/>
  <c r="AB1125" i="2"/>
  <c r="W1125" i="2"/>
  <c r="T1125" i="2"/>
  <c r="AL1124" i="2"/>
  <c r="AK1124" i="2"/>
  <c r="AI1124" i="2"/>
  <c r="AH1124" i="2"/>
  <c r="AD1124" i="2"/>
  <c r="AC1124" i="2"/>
  <c r="AA1124" i="2"/>
  <c r="Z1124" i="2"/>
  <c r="V1124" i="2"/>
  <c r="U1124" i="2"/>
  <c r="S1124" i="2"/>
  <c r="R1124" i="2"/>
  <c r="AT1123" i="2"/>
  <c r="AT1122" i="2" s="1"/>
  <c r="AS1123" i="2"/>
  <c r="AS1122" i="2" s="1"/>
  <c r="AQ1123" i="2"/>
  <c r="AP1123" i="2"/>
  <c r="AP1122" i="2" s="1"/>
  <c r="AM1123" i="2"/>
  <c r="AJ1123" i="2"/>
  <c r="AE1123" i="2"/>
  <c r="AB1123" i="2"/>
  <c r="W1123" i="2"/>
  <c r="T1123" i="2"/>
  <c r="AL1122" i="2"/>
  <c r="AK1122" i="2"/>
  <c r="AI1122" i="2"/>
  <c r="AH1122" i="2"/>
  <c r="AD1122" i="2"/>
  <c r="AC1122" i="2"/>
  <c r="AA1122" i="2"/>
  <c r="Z1122" i="2"/>
  <c r="V1122" i="2"/>
  <c r="U1122" i="2"/>
  <c r="S1122" i="2"/>
  <c r="R1122" i="2"/>
  <c r="BA1121" i="2"/>
  <c r="BC1121" i="2" s="1"/>
  <c r="AT1121" i="2"/>
  <c r="AT1120" i="2" s="1"/>
  <c r="AS1121" i="2"/>
  <c r="AQ1121" i="2"/>
  <c r="AQ1120" i="2" s="1"/>
  <c r="AM1121" i="2"/>
  <c r="AJ1121" i="2"/>
  <c r="AE1121" i="2"/>
  <c r="AB1121" i="2"/>
  <c r="W1121" i="2"/>
  <c r="R1121" i="2"/>
  <c r="J1121" i="2"/>
  <c r="AL1120" i="2"/>
  <c r="AK1120" i="2"/>
  <c r="AI1120" i="2"/>
  <c r="AH1120" i="2"/>
  <c r="AD1120" i="2"/>
  <c r="AC1120" i="2"/>
  <c r="AA1120" i="2"/>
  <c r="Z1120" i="2"/>
  <c r="V1120" i="2"/>
  <c r="U1120" i="2"/>
  <c r="S1120" i="2"/>
  <c r="BA1119" i="2"/>
  <c r="BC1119" i="2" s="1"/>
  <c r="AT1119" i="2"/>
  <c r="AS1119" i="2"/>
  <c r="AS1118" i="2" s="1"/>
  <c r="AM1119" i="2"/>
  <c r="AI1119" i="2"/>
  <c r="AI1118" i="2" s="1"/>
  <c r="AH1119" i="2"/>
  <c r="AE1119" i="2"/>
  <c r="AB1119" i="2"/>
  <c r="W1119" i="2"/>
  <c r="S1119" i="2"/>
  <c r="S1118" i="2" s="1"/>
  <c r="R1119" i="2"/>
  <c r="J1119" i="2"/>
  <c r="AL1118" i="2"/>
  <c r="AK1118" i="2"/>
  <c r="AD1118" i="2"/>
  <c r="AC1118" i="2"/>
  <c r="AA1118" i="2"/>
  <c r="Z1118" i="2"/>
  <c r="V1118" i="2"/>
  <c r="U1118" i="2"/>
  <c r="AT1117" i="2"/>
  <c r="AT1116" i="2" s="1"/>
  <c r="AS1117" i="2"/>
  <c r="AQ1117" i="2"/>
  <c r="AQ1116" i="2" s="1"/>
  <c r="AP1117" i="2"/>
  <c r="AM1117" i="2"/>
  <c r="AJ1117" i="2"/>
  <c r="AE1117" i="2"/>
  <c r="AB1117" i="2"/>
  <c r="W1117" i="2"/>
  <c r="T1117" i="2"/>
  <c r="AL1116" i="2"/>
  <c r="AK1116" i="2"/>
  <c r="AI1116" i="2"/>
  <c r="AH1116" i="2"/>
  <c r="AD1116" i="2"/>
  <c r="AC1116" i="2"/>
  <c r="AA1116" i="2"/>
  <c r="Z1116" i="2"/>
  <c r="V1116" i="2"/>
  <c r="U1116" i="2"/>
  <c r="S1116" i="2"/>
  <c r="R1116" i="2"/>
  <c r="AT1114" i="2"/>
  <c r="AT1113" i="2" s="1"/>
  <c r="AT1112" i="2" s="1"/>
  <c r="AS1114" i="2"/>
  <c r="AQ1114" i="2"/>
  <c r="AQ1113" i="2" s="1"/>
  <c r="AQ1112" i="2" s="1"/>
  <c r="AP1114" i="2"/>
  <c r="AM1114" i="2"/>
  <c r="AJ1114" i="2"/>
  <c r="AE1114" i="2"/>
  <c r="AB1114" i="2"/>
  <c r="W1114" i="2"/>
  <c r="T1114" i="2"/>
  <c r="AL1113" i="2"/>
  <c r="AL1112" i="2" s="1"/>
  <c r="AK1113" i="2"/>
  <c r="AK1112" i="2" s="1"/>
  <c r="AI1113" i="2"/>
  <c r="AI1112" i="2" s="1"/>
  <c r="AH1113" i="2"/>
  <c r="AH1112" i="2" s="1"/>
  <c r="AD1113" i="2"/>
  <c r="AD1112" i="2" s="1"/>
  <c r="AC1113" i="2"/>
  <c r="AC1112" i="2" s="1"/>
  <c r="AA1113" i="2"/>
  <c r="AA1112" i="2" s="1"/>
  <c r="Z1113" i="2"/>
  <c r="Z1112" i="2" s="1"/>
  <c r="V1113" i="2"/>
  <c r="U1113" i="2"/>
  <c r="U1112" i="2" s="1"/>
  <c r="S1113" i="2"/>
  <c r="R1113" i="2"/>
  <c r="R1112" i="2" s="1"/>
  <c r="AT1111" i="2"/>
  <c r="AT1110" i="2" s="1"/>
  <c r="AS1111" i="2"/>
  <c r="AS1110" i="2" s="1"/>
  <c r="AQ1111" i="2"/>
  <c r="AP1111" i="2"/>
  <c r="AP1110" i="2" s="1"/>
  <c r="AM1111" i="2"/>
  <c r="AJ1111" i="2"/>
  <c r="AE1111" i="2"/>
  <c r="AB1111" i="2"/>
  <c r="W1111" i="2"/>
  <c r="T1111" i="2"/>
  <c r="AL1110" i="2"/>
  <c r="AK1110" i="2"/>
  <c r="AI1110" i="2"/>
  <c r="AH1110" i="2"/>
  <c r="AD1110" i="2"/>
  <c r="AC1110" i="2"/>
  <c r="AA1110" i="2"/>
  <c r="Z1110" i="2"/>
  <c r="V1110" i="2"/>
  <c r="U1110" i="2"/>
  <c r="S1110" i="2"/>
  <c r="R1110" i="2"/>
  <c r="AT1109" i="2"/>
  <c r="AT1108" i="2" s="1"/>
  <c r="AS1109" i="2"/>
  <c r="AS1108" i="2" s="1"/>
  <c r="AQ1109" i="2"/>
  <c r="AQ1108" i="2" s="1"/>
  <c r="AP1109" i="2"/>
  <c r="AM1109" i="2"/>
  <c r="AJ1109" i="2"/>
  <c r="AE1109" i="2"/>
  <c r="AB1109" i="2"/>
  <c r="W1109" i="2"/>
  <c r="T1109" i="2"/>
  <c r="AL1108" i="2"/>
  <c r="AK1108" i="2"/>
  <c r="AI1108" i="2"/>
  <c r="AH1108" i="2"/>
  <c r="AD1108" i="2"/>
  <c r="AC1108" i="2"/>
  <c r="AA1108" i="2"/>
  <c r="Z1108" i="2"/>
  <c r="V1108" i="2"/>
  <c r="U1108" i="2"/>
  <c r="S1108" i="2"/>
  <c r="R1108" i="2"/>
  <c r="AT1106" i="2"/>
  <c r="AT1105" i="2" s="1"/>
  <c r="AS1106" i="2"/>
  <c r="AS1105" i="2" s="1"/>
  <c r="AQ1106" i="2"/>
  <c r="AQ1105" i="2" s="1"/>
  <c r="AP1106" i="2"/>
  <c r="AP1105" i="2" s="1"/>
  <c r="AM1106" i="2"/>
  <c r="AJ1106" i="2"/>
  <c r="AE1106" i="2"/>
  <c r="AB1106" i="2"/>
  <c r="W1106" i="2"/>
  <c r="T1106" i="2"/>
  <c r="AL1105" i="2"/>
  <c r="AK1105" i="2"/>
  <c r="AI1105" i="2"/>
  <c r="AH1105" i="2"/>
  <c r="AD1105" i="2"/>
  <c r="AC1105" i="2"/>
  <c r="AA1105" i="2"/>
  <c r="Z1105" i="2"/>
  <c r="V1105" i="2"/>
  <c r="U1105" i="2"/>
  <c r="S1105" i="2"/>
  <c r="R1105" i="2"/>
  <c r="AT1104" i="2"/>
  <c r="AT1103" i="2" s="1"/>
  <c r="AS1104" i="2"/>
  <c r="AS1103" i="2" s="1"/>
  <c r="AQ1104" i="2"/>
  <c r="AQ1103" i="2" s="1"/>
  <c r="AP1104" i="2"/>
  <c r="AP1103" i="2" s="1"/>
  <c r="AM1104" i="2"/>
  <c r="AJ1104" i="2"/>
  <c r="AE1104" i="2"/>
  <c r="AB1104" i="2"/>
  <c r="W1104" i="2"/>
  <c r="T1104" i="2"/>
  <c r="AL1103" i="2"/>
  <c r="AK1103" i="2"/>
  <c r="AI1103" i="2"/>
  <c r="AH1103" i="2"/>
  <c r="AD1103" i="2"/>
  <c r="AC1103" i="2"/>
  <c r="AA1103" i="2"/>
  <c r="Z1103" i="2"/>
  <c r="V1103" i="2"/>
  <c r="U1103" i="2"/>
  <c r="S1103" i="2"/>
  <c r="R1103" i="2"/>
  <c r="AT1101" i="2"/>
  <c r="AT1100" i="2" s="1"/>
  <c r="AS1101" i="2"/>
  <c r="AQ1101" i="2"/>
  <c r="AQ1100" i="2" s="1"/>
  <c r="AP1101" i="2"/>
  <c r="AP1100" i="2" s="1"/>
  <c r="AM1101" i="2"/>
  <c r="AJ1101" i="2"/>
  <c r="AE1101" i="2"/>
  <c r="AB1101" i="2"/>
  <c r="W1101" i="2"/>
  <c r="T1101" i="2"/>
  <c r="AL1100" i="2"/>
  <c r="AK1100" i="2"/>
  <c r="AI1100" i="2"/>
  <c r="AH1100" i="2"/>
  <c r="AD1100" i="2"/>
  <c r="AC1100" i="2"/>
  <c r="AA1100" i="2"/>
  <c r="Z1100" i="2"/>
  <c r="V1100" i="2"/>
  <c r="U1100" i="2"/>
  <c r="S1100" i="2"/>
  <c r="R1100" i="2"/>
  <c r="BA1099" i="2"/>
  <c r="AT1099" i="2"/>
  <c r="AT1098" i="2" s="1"/>
  <c r="AS1099" i="2"/>
  <c r="AQ1099" i="2"/>
  <c r="AQ1098" i="2" s="1"/>
  <c r="AM1099" i="2"/>
  <c r="AJ1099" i="2"/>
  <c r="AE1099" i="2"/>
  <c r="AB1099" i="2"/>
  <c r="W1099" i="2"/>
  <c r="R1099" i="2"/>
  <c r="AL1098" i="2"/>
  <c r="AK1098" i="2"/>
  <c r="AI1098" i="2"/>
  <c r="AH1098" i="2"/>
  <c r="AD1098" i="2"/>
  <c r="AC1098" i="2"/>
  <c r="AA1098" i="2"/>
  <c r="Z1098" i="2"/>
  <c r="V1098" i="2"/>
  <c r="U1098" i="2"/>
  <c r="S1098" i="2"/>
  <c r="AT1097" i="2"/>
  <c r="AT1096" i="2" s="1"/>
  <c r="AS1097" i="2"/>
  <c r="AS1096" i="2" s="1"/>
  <c r="AQ1097" i="2"/>
  <c r="AQ1096" i="2" s="1"/>
  <c r="AP1097" i="2"/>
  <c r="AP1096" i="2" s="1"/>
  <c r="AM1097" i="2"/>
  <c r="AJ1097" i="2"/>
  <c r="AE1097" i="2"/>
  <c r="AB1097" i="2"/>
  <c r="W1097" i="2"/>
  <c r="T1097" i="2"/>
  <c r="AL1096" i="2"/>
  <c r="AK1096" i="2"/>
  <c r="AI1096" i="2"/>
  <c r="AH1096" i="2"/>
  <c r="AD1096" i="2"/>
  <c r="AC1096" i="2"/>
  <c r="AA1096" i="2"/>
  <c r="Z1096" i="2"/>
  <c r="V1096" i="2"/>
  <c r="U1096" i="2"/>
  <c r="S1096" i="2"/>
  <c r="R1096" i="2"/>
  <c r="AT1095" i="2"/>
  <c r="AT1094" i="2" s="1"/>
  <c r="AS1095" i="2"/>
  <c r="AS1094" i="2" s="1"/>
  <c r="AQ1095" i="2"/>
  <c r="AP1095" i="2"/>
  <c r="AP1094" i="2" s="1"/>
  <c r="AM1095" i="2"/>
  <c r="AJ1095" i="2"/>
  <c r="AE1095" i="2"/>
  <c r="AB1095" i="2"/>
  <c r="W1095" i="2"/>
  <c r="T1095" i="2"/>
  <c r="AL1094" i="2"/>
  <c r="AK1094" i="2"/>
  <c r="AI1094" i="2"/>
  <c r="AH1094" i="2"/>
  <c r="AD1094" i="2"/>
  <c r="AC1094" i="2"/>
  <c r="AA1094" i="2"/>
  <c r="Z1094" i="2"/>
  <c r="V1094" i="2"/>
  <c r="U1094" i="2"/>
  <c r="S1094" i="2"/>
  <c r="R1094" i="2"/>
  <c r="AT1091" i="2"/>
  <c r="AT1090" i="2" s="1"/>
  <c r="AS1091" i="2"/>
  <c r="AS1090" i="2" s="1"/>
  <c r="AS1089" i="2" s="1"/>
  <c r="AQ1091" i="2"/>
  <c r="AQ1090" i="2" s="1"/>
  <c r="AQ1089" i="2" s="1"/>
  <c r="AP1091" i="2"/>
  <c r="AM1091" i="2"/>
  <c r="AJ1091" i="2"/>
  <c r="AE1091" i="2"/>
  <c r="AB1091" i="2"/>
  <c r="W1091" i="2"/>
  <c r="T1091" i="2"/>
  <c r="AL1090" i="2"/>
  <c r="AL1089" i="2" s="1"/>
  <c r="AK1090" i="2"/>
  <c r="AI1090" i="2"/>
  <c r="AH1090" i="2"/>
  <c r="AH1089" i="2" s="1"/>
  <c r="AD1090" i="2"/>
  <c r="AD1089" i="2" s="1"/>
  <c r="AC1090" i="2"/>
  <c r="AA1090" i="2"/>
  <c r="AA1089" i="2" s="1"/>
  <c r="Z1090" i="2"/>
  <c r="V1090" i="2"/>
  <c r="V1089" i="2" s="1"/>
  <c r="U1090" i="2"/>
  <c r="U1089" i="2" s="1"/>
  <c r="S1090" i="2"/>
  <c r="S1089" i="2" s="1"/>
  <c r="R1090" i="2"/>
  <c r="AT1088" i="2"/>
  <c r="AT1087" i="2" s="1"/>
  <c r="AS1088" i="2"/>
  <c r="AS1087" i="2" s="1"/>
  <c r="AQ1088" i="2"/>
  <c r="AP1088" i="2"/>
  <c r="AM1088" i="2"/>
  <c r="AJ1088" i="2"/>
  <c r="AE1088" i="2"/>
  <c r="AB1088" i="2"/>
  <c r="W1088" i="2"/>
  <c r="T1088" i="2"/>
  <c r="AQ1087" i="2"/>
  <c r="AL1087" i="2"/>
  <c r="AK1087" i="2"/>
  <c r="AI1087" i="2"/>
  <c r="AH1087" i="2"/>
  <c r="AD1087" i="2"/>
  <c r="AC1087" i="2"/>
  <c r="AA1087" i="2"/>
  <c r="Z1087" i="2"/>
  <c r="V1087" i="2"/>
  <c r="U1087" i="2"/>
  <c r="S1087" i="2"/>
  <c r="R1087" i="2"/>
  <c r="BA1086" i="2"/>
  <c r="BC1086" i="2" s="1"/>
  <c r="AT1086" i="2"/>
  <c r="AQ1086" i="2"/>
  <c r="AP1086" i="2"/>
  <c r="AM1086" i="2"/>
  <c r="AJ1086" i="2"/>
  <c r="AE1086" i="2"/>
  <c r="AB1086" i="2"/>
  <c r="U1086" i="2"/>
  <c r="W1086" i="2" s="1"/>
  <c r="T1086" i="2"/>
  <c r="AT1085" i="2"/>
  <c r="AS1085" i="2"/>
  <c r="AQ1085" i="2"/>
  <c r="AP1085" i="2"/>
  <c r="AM1085" i="2"/>
  <c r="AJ1085" i="2"/>
  <c r="AE1085" i="2"/>
  <c r="AB1085" i="2"/>
  <c r="W1085" i="2"/>
  <c r="T1085" i="2"/>
  <c r="AL1084" i="2"/>
  <c r="AK1084" i="2"/>
  <c r="AI1084" i="2"/>
  <c r="AH1084" i="2"/>
  <c r="AD1084" i="2"/>
  <c r="AC1084" i="2"/>
  <c r="AA1084" i="2"/>
  <c r="Z1084" i="2"/>
  <c r="V1084" i="2"/>
  <c r="S1084" i="2"/>
  <c r="R1084" i="2"/>
  <c r="BA1083" i="2"/>
  <c r="BC1083" i="2" s="1"/>
  <c r="AT1083" i="2"/>
  <c r="AT1082" i="2" s="1"/>
  <c r="AQ1083" i="2"/>
  <c r="AQ1082" i="2" s="1"/>
  <c r="AP1083" i="2"/>
  <c r="AM1083" i="2"/>
  <c r="AJ1083" i="2"/>
  <c r="AE1083" i="2"/>
  <c r="AB1083" i="2"/>
  <c r="U1083" i="2"/>
  <c r="T1083" i="2"/>
  <c r="AL1082" i="2"/>
  <c r="AK1082" i="2"/>
  <c r="AI1082" i="2"/>
  <c r="AH1082" i="2"/>
  <c r="AD1082" i="2"/>
  <c r="AC1082" i="2"/>
  <c r="AA1082" i="2"/>
  <c r="Z1082" i="2"/>
  <c r="V1082" i="2"/>
  <c r="S1082" i="2"/>
  <c r="R1082" i="2"/>
  <c r="AT1081" i="2"/>
  <c r="AS1081" i="2"/>
  <c r="AQ1081" i="2"/>
  <c r="AP1081" i="2"/>
  <c r="AM1081" i="2"/>
  <c r="AJ1081" i="2"/>
  <c r="AE1081" i="2"/>
  <c r="AB1081" i="2"/>
  <c r="W1081" i="2"/>
  <c r="T1081" i="2"/>
  <c r="AT1080" i="2"/>
  <c r="AS1080" i="2"/>
  <c r="AQ1080" i="2"/>
  <c r="AP1080" i="2"/>
  <c r="AM1080" i="2"/>
  <c r="AJ1080" i="2"/>
  <c r="AE1080" i="2"/>
  <c r="AB1080" i="2"/>
  <c r="W1080" i="2"/>
  <c r="T1080" i="2"/>
  <c r="AL1079" i="2"/>
  <c r="AK1079" i="2"/>
  <c r="AI1079" i="2"/>
  <c r="AH1079" i="2"/>
  <c r="AD1079" i="2"/>
  <c r="AC1079" i="2"/>
  <c r="AA1079" i="2"/>
  <c r="Z1079" i="2"/>
  <c r="V1079" i="2"/>
  <c r="U1079" i="2"/>
  <c r="S1079" i="2"/>
  <c r="R1079" i="2"/>
  <c r="AT1077" i="2"/>
  <c r="AT1076" i="2" s="1"/>
  <c r="AS1077" i="2"/>
  <c r="AQ1077" i="2"/>
  <c r="AQ1076" i="2" s="1"/>
  <c r="AP1077" i="2"/>
  <c r="AP1076" i="2" s="1"/>
  <c r="AM1077" i="2"/>
  <c r="AJ1077" i="2"/>
  <c r="AE1077" i="2"/>
  <c r="AB1077" i="2"/>
  <c r="W1077" i="2"/>
  <c r="T1077" i="2"/>
  <c r="AL1076" i="2"/>
  <c r="AK1076" i="2"/>
  <c r="AI1076" i="2"/>
  <c r="AH1076" i="2"/>
  <c r="AD1076" i="2"/>
  <c r="AC1076" i="2"/>
  <c r="AA1076" i="2"/>
  <c r="Z1076" i="2"/>
  <c r="V1076" i="2"/>
  <c r="U1076" i="2"/>
  <c r="S1076" i="2"/>
  <c r="R1076" i="2"/>
  <c r="BA1075" i="2"/>
  <c r="BC1075" i="2" s="1"/>
  <c r="AT1075" i="2"/>
  <c r="AS1075" i="2"/>
  <c r="AS1074" i="2" s="1"/>
  <c r="AQ1075" i="2"/>
  <c r="AQ1074" i="2" s="1"/>
  <c r="AM1075" i="2"/>
  <c r="AH1075" i="2"/>
  <c r="AE1075" i="2"/>
  <c r="AB1075" i="2"/>
  <c r="W1075" i="2"/>
  <c r="R1075" i="2"/>
  <c r="P1075" i="2"/>
  <c r="L1075" i="2"/>
  <c r="J1075" i="2"/>
  <c r="AL1074" i="2"/>
  <c r="AK1074" i="2"/>
  <c r="AI1074" i="2"/>
  <c r="AD1074" i="2"/>
  <c r="AC1074" i="2"/>
  <c r="AA1074" i="2"/>
  <c r="Z1074" i="2"/>
  <c r="V1074" i="2"/>
  <c r="U1074" i="2"/>
  <c r="S1074" i="2"/>
  <c r="AT1073" i="2"/>
  <c r="AT1072" i="2" s="1"/>
  <c r="AS1073" i="2"/>
  <c r="AS1072" i="2" s="1"/>
  <c r="AQ1073" i="2"/>
  <c r="AQ1072" i="2" s="1"/>
  <c r="AP1073" i="2"/>
  <c r="AP1072" i="2" s="1"/>
  <c r="AM1073" i="2"/>
  <c r="AJ1073" i="2"/>
  <c r="AE1073" i="2"/>
  <c r="AB1073" i="2"/>
  <c r="W1073" i="2"/>
  <c r="T1073" i="2"/>
  <c r="AL1072" i="2"/>
  <c r="AK1072" i="2"/>
  <c r="AI1072" i="2"/>
  <c r="AH1072" i="2"/>
  <c r="AD1072" i="2"/>
  <c r="AC1072" i="2"/>
  <c r="AA1072" i="2"/>
  <c r="Z1072" i="2"/>
  <c r="V1072" i="2"/>
  <c r="U1072" i="2"/>
  <c r="S1072" i="2"/>
  <c r="R1072" i="2"/>
  <c r="AT1071" i="2"/>
  <c r="AT1070" i="2" s="1"/>
  <c r="AS1071" i="2"/>
  <c r="AQ1071" i="2"/>
  <c r="AP1071" i="2"/>
  <c r="AM1071" i="2"/>
  <c r="AJ1071" i="2"/>
  <c r="AE1071" i="2"/>
  <c r="AB1071" i="2"/>
  <c r="W1071" i="2"/>
  <c r="T1071" i="2"/>
  <c r="AQ1070" i="2"/>
  <c r="AL1070" i="2"/>
  <c r="AK1070" i="2"/>
  <c r="AI1070" i="2"/>
  <c r="AH1070" i="2"/>
  <c r="AD1070" i="2"/>
  <c r="AC1070" i="2"/>
  <c r="AA1070" i="2"/>
  <c r="Z1070" i="2"/>
  <c r="V1070" i="2"/>
  <c r="U1070" i="2"/>
  <c r="S1070" i="2"/>
  <c r="R1070" i="2"/>
  <c r="AT1069" i="2"/>
  <c r="AT1068" i="2" s="1"/>
  <c r="AS1069" i="2"/>
  <c r="AQ1069" i="2"/>
  <c r="AQ1068" i="2" s="1"/>
  <c r="AP1069" i="2"/>
  <c r="AP1068" i="2" s="1"/>
  <c r="AM1069" i="2"/>
  <c r="AJ1069" i="2"/>
  <c r="AE1069" i="2"/>
  <c r="AB1069" i="2"/>
  <c r="W1069" i="2"/>
  <c r="T1069" i="2"/>
  <c r="AL1068" i="2"/>
  <c r="AK1068" i="2"/>
  <c r="AI1068" i="2"/>
  <c r="AH1068" i="2"/>
  <c r="AD1068" i="2"/>
  <c r="AC1068" i="2"/>
  <c r="AA1068" i="2"/>
  <c r="Z1068" i="2"/>
  <c r="V1068" i="2"/>
  <c r="U1068" i="2"/>
  <c r="S1068" i="2"/>
  <c r="R1068" i="2"/>
  <c r="AT1067" i="2"/>
  <c r="AT1066" i="2" s="1"/>
  <c r="AS1067" i="2"/>
  <c r="AS1066" i="2" s="1"/>
  <c r="AQ1067" i="2"/>
  <c r="AQ1066" i="2" s="1"/>
  <c r="AP1067" i="2"/>
  <c r="AP1066" i="2" s="1"/>
  <c r="AM1067" i="2"/>
  <c r="AJ1067" i="2"/>
  <c r="AE1067" i="2"/>
  <c r="AB1067" i="2"/>
  <c r="W1067" i="2"/>
  <c r="T1067" i="2"/>
  <c r="AL1066" i="2"/>
  <c r="AK1066" i="2"/>
  <c r="AI1066" i="2"/>
  <c r="AH1066" i="2"/>
  <c r="AD1066" i="2"/>
  <c r="AC1066" i="2"/>
  <c r="AA1066" i="2"/>
  <c r="Z1066" i="2"/>
  <c r="V1066" i="2"/>
  <c r="U1066" i="2"/>
  <c r="S1066" i="2"/>
  <c r="R1066" i="2"/>
  <c r="AT1065" i="2"/>
  <c r="AS1065" i="2"/>
  <c r="AQ1065" i="2"/>
  <c r="AP1065" i="2"/>
  <c r="AM1065" i="2"/>
  <c r="AJ1065" i="2"/>
  <c r="AE1065" i="2"/>
  <c r="AB1065" i="2"/>
  <c r="W1065" i="2"/>
  <c r="T1065" i="2"/>
  <c r="AT1064" i="2"/>
  <c r="AS1064" i="2"/>
  <c r="AQ1064" i="2"/>
  <c r="AP1064" i="2"/>
  <c r="AM1064" i="2"/>
  <c r="AJ1064" i="2"/>
  <c r="AE1064" i="2"/>
  <c r="AB1064" i="2"/>
  <c r="W1064" i="2"/>
  <c r="T1064" i="2"/>
  <c r="AL1063" i="2"/>
  <c r="AK1063" i="2"/>
  <c r="AI1063" i="2"/>
  <c r="AH1063" i="2"/>
  <c r="AD1063" i="2"/>
  <c r="AC1063" i="2"/>
  <c r="AA1063" i="2"/>
  <c r="Z1063" i="2"/>
  <c r="V1063" i="2"/>
  <c r="U1063" i="2"/>
  <c r="S1063" i="2"/>
  <c r="R1063" i="2"/>
  <c r="AT1061" i="2"/>
  <c r="AT1060" i="2" s="1"/>
  <c r="AS1061" i="2"/>
  <c r="AS1060" i="2" s="1"/>
  <c r="AQ1061" i="2"/>
  <c r="AQ1060" i="2" s="1"/>
  <c r="AP1061" i="2"/>
  <c r="AM1061" i="2"/>
  <c r="AJ1061" i="2"/>
  <c r="AE1061" i="2"/>
  <c r="AB1061" i="2"/>
  <c r="W1061" i="2"/>
  <c r="T1061" i="2"/>
  <c r="AL1060" i="2"/>
  <c r="AK1060" i="2"/>
  <c r="AI1060" i="2"/>
  <c r="AH1060" i="2"/>
  <c r="AD1060" i="2"/>
  <c r="AC1060" i="2"/>
  <c r="AA1060" i="2"/>
  <c r="Z1060" i="2"/>
  <c r="V1060" i="2"/>
  <c r="U1060" i="2"/>
  <c r="S1060" i="2"/>
  <c r="R1060" i="2"/>
  <c r="AT1059" i="2"/>
  <c r="AS1059" i="2"/>
  <c r="AS1058" i="2" s="1"/>
  <c r="AQ1059" i="2"/>
  <c r="AQ1058" i="2" s="1"/>
  <c r="AP1059" i="2"/>
  <c r="AM1059" i="2"/>
  <c r="AJ1059" i="2"/>
  <c r="AE1059" i="2"/>
  <c r="AB1059" i="2"/>
  <c r="W1059" i="2"/>
  <c r="T1059" i="2"/>
  <c r="AL1058" i="2"/>
  <c r="AK1058" i="2"/>
  <c r="AI1058" i="2"/>
  <c r="AH1058" i="2"/>
  <c r="AD1058" i="2"/>
  <c r="AC1058" i="2"/>
  <c r="AA1058" i="2"/>
  <c r="Z1058" i="2"/>
  <c r="V1058" i="2"/>
  <c r="U1058" i="2"/>
  <c r="S1058" i="2"/>
  <c r="R1058" i="2"/>
  <c r="AT1056" i="2"/>
  <c r="AT1055" i="2" s="1"/>
  <c r="AS1056" i="2"/>
  <c r="AQ1056" i="2"/>
  <c r="AQ1055" i="2" s="1"/>
  <c r="AP1056" i="2"/>
  <c r="AP1055" i="2" s="1"/>
  <c r="AM1056" i="2"/>
  <c r="AJ1056" i="2"/>
  <c r="AE1056" i="2"/>
  <c r="AB1056" i="2"/>
  <c r="W1056" i="2"/>
  <c r="T1056" i="2"/>
  <c r="AL1055" i="2"/>
  <c r="AK1055" i="2"/>
  <c r="AI1055" i="2"/>
  <c r="AH1055" i="2"/>
  <c r="AD1055" i="2"/>
  <c r="AC1055" i="2"/>
  <c r="AA1055" i="2"/>
  <c r="Z1055" i="2"/>
  <c r="V1055" i="2"/>
  <c r="U1055" i="2"/>
  <c r="S1055" i="2"/>
  <c r="R1055" i="2"/>
  <c r="AT1054" i="2"/>
  <c r="AT1053" i="2" s="1"/>
  <c r="AS1054" i="2"/>
  <c r="AS1053" i="2" s="1"/>
  <c r="AQ1054" i="2"/>
  <c r="AQ1053" i="2" s="1"/>
  <c r="AP1054" i="2"/>
  <c r="AP1053" i="2" s="1"/>
  <c r="AM1054" i="2"/>
  <c r="AJ1054" i="2"/>
  <c r="AE1054" i="2"/>
  <c r="AB1054" i="2"/>
  <c r="W1054" i="2"/>
  <c r="T1054" i="2"/>
  <c r="AL1053" i="2"/>
  <c r="AK1053" i="2"/>
  <c r="AI1053" i="2"/>
  <c r="AH1053" i="2"/>
  <c r="AD1053" i="2"/>
  <c r="AC1053" i="2"/>
  <c r="AA1053" i="2"/>
  <c r="Z1053" i="2"/>
  <c r="V1053" i="2"/>
  <c r="U1053" i="2"/>
  <c r="S1053" i="2"/>
  <c r="R1053" i="2"/>
  <c r="AT1052" i="2"/>
  <c r="AT1051" i="2" s="1"/>
  <c r="AS1052" i="2"/>
  <c r="AQ1052" i="2"/>
  <c r="AP1052" i="2"/>
  <c r="AP1051" i="2" s="1"/>
  <c r="AM1052" i="2"/>
  <c r="AJ1052" i="2"/>
  <c r="AE1052" i="2"/>
  <c r="AB1052" i="2"/>
  <c r="W1052" i="2"/>
  <c r="T1052" i="2"/>
  <c r="AL1051" i="2"/>
  <c r="AK1051" i="2"/>
  <c r="AI1051" i="2"/>
  <c r="AH1051" i="2"/>
  <c r="AD1051" i="2"/>
  <c r="AC1051" i="2"/>
  <c r="AA1051" i="2"/>
  <c r="Z1051" i="2"/>
  <c r="V1051" i="2"/>
  <c r="U1051" i="2"/>
  <c r="S1051" i="2"/>
  <c r="R1051" i="2"/>
  <c r="AT1050" i="2"/>
  <c r="AT1049" i="2" s="1"/>
  <c r="AS1050" i="2"/>
  <c r="AQ1050" i="2"/>
  <c r="AP1050" i="2"/>
  <c r="AP1049" i="2" s="1"/>
  <c r="AM1050" i="2"/>
  <c r="AJ1050" i="2"/>
  <c r="AE1050" i="2"/>
  <c r="AB1050" i="2"/>
  <c r="W1050" i="2"/>
  <c r="T1050" i="2"/>
  <c r="AL1049" i="2"/>
  <c r="AK1049" i="2"/>
  <c r="AI1049" i="2"/>
  <c r="AH1049" i="2"/>
  <c r="AD1049" i="2"/>
  <c r="AC1049" i="2"/>
  <c r="AA1049" i="2"/>
  <c r="Z1049" i="2"/>
  <c r="V1049" i="2"/>
  <c r="U1049" i="2"/>
  <c r="S1049" i="2"/>
  <c r="R1049" i="2"/>
  <c r="AT1047" i="2"/>
  <c r="AT1046" i="2" s="1"/>
  <c r="AS1047" i="2"/>
  <c r="AQ1047" i="2"/>
  <c r="AQ1046" i="2" s="1"/>
  <c r="AP1047" i="2"/>
  <c r="AM1047" i="2"/>
  <c r="AJ1047" i="2"/>
  <c r="AE1047" i="2"/>
  <c r="AB1047" i="2"/>
  <c r="W1047" i="2"/>
  <c r="T1047" i="2"/>
  <c r="AL1046" i="2"/>
  <c r="AK1046" i="2"/>
  <c r="AI1046" i="2"/>
  <c r="AH1046" i="2"/>
  <c r="AD1046" i="2"/>
  <c r="AC1046" i="2"/>
  <c r="AA1046" i="2"/>
  <c r="Z1046" i="2"/>
  <c r="V1046" i="2"/>
  <c r="U1046" i="2"/>
  <c r="S1046" i="2"/>
  <c r="R1046" i="2"/>
  <c r="AT1045" i="2"/>
  <c r="AS1045" i="2"/>
  <c r="AS1044" i="2" s="1"/>
  <c r="AQ1045" i="2"/>
  <c r="AQ1044" i="2" s="1"/>
  <c r="AP1045" i="2"/>
  <c r="AP1044" i="2" s="1"/>
  <c r="AM1045" i="2"/>
  <c r="AJ1045" i="2"/>
  <c r="AE1045" i="2"/>
  <c r="AB1045" i="2"/>
  <c r="W1045" i="2"/>
  <c r="T1045" i="2"/>
  <c r="AL1044" i="2"/>
  <c r="AK1044" i="2"/>
  <c r="AI1044" i="2"/>
  <c r="AH1044" i="2"/>
  <c r="AD1044" i="2"/>
  <c r="AC1044" i="2"/>
  <c r="AA1044" i="2"/>
  <c r="Z1044" i="2"/>
  <c r="V1044" i="2"/>
  <c r="U1044" i="2"/>
  <c r="S1044" i="2"/>
  <c r="R1044" i="2"/>
  <c r="AT1043" i="2"/>
  <c r="AT1042" i="2" s="1"/>
  <c r="AS1043" i="2"/>
  <c r="AS1042" i="2" s="1"/>
  <c r="AQ1043" i="2"/>
  <c r="AP1043" i="2"/>
  <c r="AP1042" i="2" s="1"/>
  <c r="AM1043" i="2"/>
  <c r="AJ1043" i="2"/>
  <c r="AE1043" i="2"/>
  <c r="AB1043" i="2"/>
  <c r="W1043" i="2"/>
  <c r="T1043" i="2"/>
  <c r="AL1042" i="2"/>
  <c r="AK1042" i="2"/>
  <c r="AI1042" i="2"/>
  <c r="AH1042" i="2"/>
  <c r="AD1042" i="2"/>
  <c r="AC1042" i="2"/>
  <c r="AA1042" i="2"/>
  <c r="Z1042" i="2"/>
  <c r="V1042" i="2"/>
  <c r="U1042" i="2"/>
  <c r="S1042" i="2"/>
  <c r="R1042" i="2"/>
  <c r="AT1040" i="2"/>
  <c r="AT1039" i="2" s="1"/>
  <c r="AS1040" i="2"/>
  <c r="AQ1040" i="2"/>
  <c r="AQ1039" i="2" s="1"/>
  <c r="AP1040" i="2"/>
  <c r="AP1039" i="2" s="1"/>
  <c r="AM1040" i="2"/>
  <c r="AJ1040" i="2"/>
  <c r="AE1040" i="2"/>
  <c r="AB1040" i="2"/>
  <c r="W1040" i="2"/>
  <c r="T1040" i="2"/>
  <c r="AL1039" i="2"/>
  <c r="AK1039" i="2"/>
  <c r="AI1039" i="2"/>
  <c r="AH1039" i="2"/>
  <c r="AD1039" i="2"/>
  <c r="AC1039" i="2"/>
  <c r="AA1039" i="2"/>
  <c r="Z1039" i="2"/>
  <c r="V1039" i="2"/>
  <c r="U1039" i="2"/>
  <c r="S1039" i="2"/>
  <c r="R1039" i="2"/>
  <c r="BA1038" i="2"/>
  <c r="BC1038" i="2" s="1"/>
  <c r="AT1038" i="2"/>
  <c r="AT1037" i="2" s="1"/>
  <c r="AS1038" i="2"/>
  <c r="AQ1038" i="2"/>
  <c r="AQ1037" i="2" s="1"/>
  <c r="AM1038" i="2"/>
  <c r="AJ1038" i="2"/>
  <c r="AE1038" i="2"/>
  <c r="AB1038" i="2"/>
  <c r="W1038" i="2"/>
  <c r="R1038" i="2"/>
  <c r="P1038" i="2"/>
  <c r="L1038" i="2"/>
  <c r="J1038" i="2"/>
  <c r="AL1037" i="2"/>
  <c r="AK1037" i="2"/>
  <c r="AI1037" i="2"/>
  <c r="AH1037" i="2"/>
  <c r="AD1037" i="2"/>
  <c r="AC1037" i="2"/>
  <c r="AA1037" i="2"/>
  <c r="Z1037" i="2"/>
  <c r="V1037" i="2"/>
  <c r="U1037" i="2"/>
  <c r="S1037" i="2"/>
  <c r="AT1036" i="2"/>
  <c r="AS1036" i="2"/>
  <c r="AQ1036" i="2"/>
  <c r="AP1036" i="2"/>
  <c r="AM1036" i="2"/>
  <c r="AJ1036" i="2"/>
  <c r="AE1036" i="2"/>
  <c r="AB1036" i="2"/>
  <c r="W1036" i="2"/>
  <c r="T1036" i="2"/>
  <c r="AT1035" i="2"/>
  <c r="AS1035" i="2"/>
  <c r="AQ1035" i="2"/>
  <c r="AP1035" i="2"/>
  <c r="AM1035" i="2"/>
  <c r="AJ1035" i="2"/>
  <c r="AE1035" i="2"/>
  <c r="AB1035" i="2"/>
  <c r="W1035" i="2"/>
  <c r="T1035" i="2"/>
  <c r="AL1034" i="2"/>
  <c r="AK1034" i="2"/>
  <c r="AI1034" i="2"/>
  <c r="AH1034" i="2"/>
  <c r="AD1034" i="2"/>
  <c r="AC1034" i="2"/>
  <c r="AA1034" i="2"/>
  <c r="Z1034" i="2"/>
  <c r="V1034" i="2"/>
  <c r="U1034" i="2"/>
  <c r="S1034" i="2"/>
  <c r="R1034" i="2"/>
  <c r="AT1033" i="2"/>
  <c r="AT1032" i="2" s="1"/>
  <c r="AS1033" i="2"/>
  <c r="AS1032" i="2" s="1"/>
  <c r="AQ1033" i="2"/>
  <c r="AP1033" i="2"/>
  <c r="AP1032" i="2" s="1"/>
  <c r="AM1033" i="2"/>
  <c r="AJ1033" i="2"/>
  <c r="AE1033" i="2"/>
  <c r="AB1033" i="2"/>
  <c r="W1033" i="2"/>
  <c r="T1033" i="2"/>
  <c r="AL1032" i="2"/>
  <c r="AK1032" i="2"/>
  <c r="AI1032" i="2"/>
  <c r="AH1032" i="2"/>
  <c r="AD1032" i="2"/>
  <c r="AC1032" i="2"/>
  <c r="AA1032" i="2"/>
  <c r="Z1032" i="2"/>
  <c r="V1032" i="2"/>
  <c r="U1032" i="2"/>
  <c r="S1032" i="2"/>
  <c r="R1032" i="2"/>
  <c r="BA1031" i="2"/>
  <c r="AT1031" i="2"/>
  <c r="AT1030" i="2" s="1"/>
  <c r="AQ1031" i="2"/>
  <c r="AQ1030" i="2" s="1"/>
  <c r="AP1031" i="2"/>
  <c r="AP1030" i="2" s="1"/>
  <c r="AM1031" i="2"/>
  <c r="AJ1031" i="2"/>
  <c r="AE1031" i="2"/>
  <c r="AB1031" i="2"/>
  <c r="U1031" i="2"/>
  <c r="AS1031" i="2" s="1"/>
  <c r="AS1030" i="2" s="1"/>
  <c r="T1031" i="2"/>
  <c r="AL1030" i="2"/>
  <c r="AK1030" i="2"/>
  <c r="AI1030" i="2"/>
  <c r="AH1030" i="2"/>
  <c r="AD1030" i="2"/>
  <c r="AC1030" i="2"/>
  <c r="AA1030" i="2"/>
  <c r="Z1030" i="2"/>
  <c r="V1030" i="2"/>
  <c r="S1030" i="2"/>
  <c r="R1030" i="2"/>
  <c r="AT1027" i="2"/>
  <c r="AT1026" i="2" s="1"/>
  <c r="AS1027" i="2"/>
  <c r="AQ1027" i="2"/>
  <c r="AQ1026" i="2" s="1"/>
  <c r="AP1027" i="2"/>
  <c r="AP1026" i="2" s="1"/>
  <c r="AM1027" i="2"/>
  <c r="AJ1027" i="2"/>
  <c r="AE1027" i="2"/>
  <c r="AB1027" i="2"/>
  <c r="W1027" i="2"/>
  <c r="T1027" i="2"/>
  <c r="AL1026" i="2"/>
  <c r="AK1026" i="2"/>
  <c r="AI1026" i="2"/>
  <c r="AH1026" i="2"/>
  <c r="AD1026" i="2"/>
  <c r="AC1026" i="2"/>
  <c r="AA1026" i="2"/>
  <c r="Z1026" i="2"/>
  <c r="V1026" i="2"/>
  <c r="U1026" i="2"/>
  <c r="S1026" i="2"/>
  <c r="R1026" i="2"/>
  <c r="BA1025" i="2"/>
  <c r="BC1025" i="2" s="1"/>
  <c r="AT1025" i="2"/>
  <c r="AS1025" i="2"/>
  <c r="AS1024" i="2" s="1"/>
  <c r="AQ1025" i="2"/>
  <c r="AQ1024" i="2" s="1"/>
  <c r="AM1025" i="2"/>
  <c r="AJ1025" i="2"/>
  <c r="AE1025" i="2"/>
  <c r="AB1025" i="2"/>
  <c r="W1025" i="2"/>
  <c r="R1025" i="2"/>
  <c r="R1024" i="2" s="1"/>
  <c r="J1025" i="2"/>
  <c r="AL1024" i="2"/>
  <c r="AK1024" i="2"/>
  <c r="AI1024" i="2"/>
  <c r="AH1024" i="2"/>
  <c r="AD1024" i="2"/>
  <c r="AC1024" i="2"/>
  <c r="AA1024" i="2"/>
  <c r="Z1024" i="2"/>
  <c r="V1024" i="2"/>
  <c r="U1024" i="2"/>
  <c r="S1024" i="2"/>
  <c r="AT1023" i="2"/>
  <c r="AT1022" i="2" s="1"/>
  <c r="AS1023" i="2"/>
  <c r="AQ1023" i="2"/>
  <c r="AQ1022" i="2" s="1"/>
  <c r="AP1023" i="2"/>
  <c r="AM1023" i="2"/>
  <c r="AJ1023" i="2"/>
  <c r="AE1023" i="2"/>
  <c r="AB1023" i="2"/>
  <c r="W1023" i="2"/>
  <c r="T1023" i="2"/>
  <c r="AL1022" i="2"/>
  <c r="AK1022" i="2"/>
  <c r="AI1022" i="2"/>
  <c r="AH1022" i="2"/>
  <c r="AD1022" i="2"/>
  <c r="AC1022" i="2"/>
  <c r="AA1022" i="2"/>
  <c r="Z1022" i="2"/>
  <c r="V1022" i="2"/>
  <c r="U1022" i="2"/>
  <c r="S1022" i="2"/>
  <c r="R1022" i="2"/>
  <c r="AT1021" i="2"/>
  <c r="AT1020" i="2" s="1"/>
  <c r="AS1021" i="2"/>
  <c r="AS1020" i="2" s="1"/>
  <c r="AQ1021" i="2"/>
  <c r="AQ1020" i="2" s="1"/>
  <c r="AP1021" i="2"/>
  <c r="AP1020" i="2" s="1"/>
  <c r="AM1021" i="2"/>
  <c r="AJ1021" i="2"/>
  <c r="AE1021" i="2"/>
  <c r="AB1021" i="2"/>
  <c r="W1021" i="2"/>
  <c r="T1021" i="2"/>
  <c r="AL1020" i="2"/>
  <c r="AK1020" i="2"/>
  <c r="AI1020" i="2"/>
  <c r="AH1020" i="2"/>
  <c r="AD1020" i="2"/>
  <c r="AC1020" i="2"/>
  <c r="AA1020" i="2"/>
  <c r="Z1020" i="2"/>
  <c r="V1020" i="2"/>
  <c r="U1020" i="2"/>
  <c r="S1020" i="2"/>
  <c r="R1020" i="2"/>
  <c r="BC1019" i="2"/>
  <c r="AT1019" i="2"/>
  <c r="AT1018" i="2" s="1"/>
  <c r="AS1019" i="2"/>
  <c r="AQ1019" i="2"/>
  <c r="AQ1018" i="2" s="1"/>
  <c r="AM1019" i="2"/>
  <c r="AH1019" i="2"/>
  <c r="AE1019" i="2"/>
  <c r="AB1019" i="2"/>
  <c r="W1019" i="2"/>
  <c r="R1019" i="2"/>
  <c r="J1019" i="2"/>
  <c r="AL1018" i="2"/>
  <c r="AK1018" i="2"/>
  <c r="AI1018" i="2"/>
  <c r="AD1018" i="2"/>
  <c r="AC1018" i="2"/>
  <c r="AA1018" i="2"/>
  <c r="Z1018" i="2"/>
  <c r="V1018" i="2"/>
  <c r="U1018" i="2"/>
  <c r="S1018" i="2"/>
  <c r="AT1017" i="2"/>
  <c r="AS1017" i="2"/>
  <c r="AS1016" i="2" s="1"/>
  <c r="AQ1017" i="2"/>
  <c r="AQ1016" i="2" s="1"/>
  <c r="AP1017" i="2"/>
  <c r="AM1017" i="2"/>
  <c r="AJ1017" i="2"/>
  <c r="AE1017" i="2"/>
  <c r="AB1017" i="2"/>
  <c r="W1017" i="2"/>
  <c r="T1017" i="2"/>
  <c r="AL1016" i="2"/>
  <c r="AK1016" i="2"/>
  <c r="AI1016" i="2"/>
  <c r="AH1016" i="2"/>
  <c r="AD1016" i="2"/>
  <c r="AC1016" i="2"/>
  <c r="AA1016" i="2"/>
  <c r="Z1016" i="2"/>
  <c r="V1016" i="2"/>
  <c r="U1016" i="2"/>
  <c r="S1016" i="2"/>
  <c r="R1016" i="2"/>
  <c r="AT1015" i="2"/>
  <c r="AT1014" i="2" s="1"/>
  <c r="AS1015" i="2"/>
  <c r="AS1014" i="2" s="1"/>
  <c r="AQ1015" i="2"/>
  <c r="AQ1014" i="2" s="1"/>
  <c r="AP1015" i="2"/>
  <c r="AP1014" i="2" s="1"/>
  <c r="AM1015" i="2"/>
  <c r="AJ1015" i="2"/>
  <c r="AE1015" i="2"/>
  <c r="AB1015" i="2"/>
  <c r="W1015" i="2"/>
  <c r="T1015" i="2"/>
  <c r="AL1014" i="2"/>
  <c r="AK1014" i="2"/>
  <c r="AI1014" i="2"/>
  <c r="AH1014" i="2"/>
  <c r="AD1014" i="2"/>
  <c r="AC1014" i="2"/>
  <c r="AA1014" i="2"/>
  <c r="Z1014" i="2"/>
  <c r="V1014" i="2"/>
  <c r="U1014" i="2"/>
  <c r="S1014" i="2"/>
  <c r="R1014" i="2"/>
  <c r="AT1013" i="2"/>
  <c r="AT1012" i="2" s="1"/>
  <c r="AS1013" i="2"/>
  <c r="AQ1013" i="2"/>
  <c r="AQ1012" i="2" s="1"/>
  <c r="AP1013" i="2"/>
  <c r="AP1012" i="2" s="1"/>
  <c r="AM1013" i="2"/>
  <c r="AJ1013" i="2"/>
  <c r="AE1013" i="2"/>
  <c r="AB1013" i="2"/>
  <c r="W1013" i="2"/>
  <c r="T1013" i="2"/>
  <c r="AL1012" i="2"/>
  <c r="AK1012" i="2"/>
  <c r="AI1012" i="2"/>
  <c r="AH1012" i="2"/>
  <c r="AD1012" i="2"/>
  <c r="AC1012" i="2"/>
  <c r="AA1012" i="2"/>
  <c r="Z1012" i="2"/>
  <c r="V1012" i="2"/>
  <c r="U1012" i="2"/>
  <c r="S1012" i="2"/>
  <c r="R1012" i="2"/>
  <c r="AT1010" i="2"/>
  <c r="AT1009" i="2" s="1"/>
  <c r="AS1010" i="2"/>
  <c r="AQ1010" i="2"/>
  <c r="AQ1009" i="2" s="1"/>
  <c r="AQ1008" i="2" s="1"/>
  <c r="AP1010" i="2"/>
  <c r="AM1010" i="2"/>
  <c r="AJ1010" i="2"/>
  <c r="AE1010" i="2"/>
  <c r="AB1010" i="2"/>
  <c r="W1010" i="2"/>
  <c r="T1010" i="2"/>
  <c r="AL1009" i="2"/>
  <c r="AK1009" i="2"/>
  <c r="AK1008" i="2" s="1"/>
  <c r="AI1009" i="2"/>
  <c r="AI1008" i="2" s="1"/>
  <c r="AH1009" i="2"/>
  <c r="AD1009" i="2"/>
  <c r="AD1008" i="2" s="1"/>
  <c r="AC1009" i="2"/>
  <c r="AA1009" i="2"/>
  <c r="AA1008" i="2" s="1"/>
  <c r="Z1009" i="2"/>
  <c r="Z1008" i="2" s="1"/>
  <c r="V1009" i="2"/>
  <c r="V1008" i="2" s="1"/>
  <c r="U1009" i="2"/>
  <c r="U1008" i="2" s="1"/>
  <c r="S1009" i="2"/>
  <c r="S1008" i="2" s="1"/>
  <c r="R1009" i="2"/>
  <c r="AT1007" i="2"/>
  <c r="AT1006" i="2" s="1"/>
  <c r="AS1007" i="2"/>
  <c r="AQ1007" i="2"/>
  <c r="AQ1006" i="2" s="1"/>
  <c r="AP1007" i="2"/>
  <c r="AP1006" i="2" s="1"/>
  <c r="AM1007" i="2"/>
  <c r="AJ1007" i="2"/>
  <c r="AE1007" i="2"/>
  <c r="AB1007" i="2"/>
  <c r="W1007" i="2"/>
  <c r="T1007" i="2"/>
  <c r="AL1006" i="2"/>
  <c r="AK1006" i="2"/>
  <c r="AI1006" i="2"/>
  <c r="AH1006" i="2"/>
  <c r="AD1006" i="2"/>
  <c r="AC1006" i="2"/>
  <c r="AA1006" i="2"/>
  <c r="Z1006" i="2"/>
  <c r="V1006" i="2"/>
  <c r="U1006" i="2"/>
  <c r="S1006" i="2"/>
  <c r="R1006" i="2"/>
  <c r="AT1005" i="2"/>
  <c r="AT1004" i="2" s="1"/>
  <c r="AS1005" i="2"/>
  <c r="AQ1005" i="2"/>
  <c r="AQ1004" i="2" s="1"/>
  <c r="AP1005" i="2"/>
  <c r="AM1005" i="2"/>
  <c r="AJ1005" i="2"/>
  <c r="AE1005" i="2"/>
  <c r="AB1005" i="2"/>
  <c r="W1005" i="2"/>
  <c r="T1005" i="2"/>
  <c r="AL1004" i="2"/>
  <c r="AK1004" i="2"/>
  <c r="AI1004" i="2"/>
  <c r="AH1004" i="2"/>
  <c r="AD1004" i="2"/>
  <c r="AC1004" i="2"/>
  <c r="AA1004" i="2"/>
  <c r="Z1004" i="2"/>
  <c r="V1004" i="2"/>
  <c r="U1004" i="2"/>
  <c r="S1004" i="2"/>
  <c r="R1004" i="2"/>
  <c r="AT1002" i="2"/>
  <c r="AS1002" i="2"/>
  <c r="AQ1002" i="2"/>
  <c r="AP1002" i="2"/>
  <c r="AM1002" i="2"/>
  <c r="AJ1002" i="2"/>
  <c r="AE1002" i="2"/>
  <c r="AB1002" i="2"/>
  <c r="W1002" i="2"/>
  <c r="T1002" i="2"/>
  <c r="AT1001" i="2"/>
  <c r="AS1001" i="2"/>
  <c r="AQ1001" i="2"/>
  <c r="AP1001" i="2"/>
  <c r="AM1001" i="2"/>
  <c r="AJ1001" i="2"/>
  <c r="AE1001" i="2"/>
  <c r="AB1001" i="2"/>
  <c r="W1001" i="2"/>
  <c r="T1001" i="2"/>
  <c r="BA1000" i="2"/>
  <c r="BC1000" i="2" s="1"/>
  <c r="AT1000" i="2"/>
  <c r="AQ1000" i="2"/>
  <c r="AP1000" i="2"/>
  <c r="AM1000" i="2"/>
  <c r="AJ1000" i="2"/>
  <c r="AE1000" i="2"/>
  <c r="AB1000" i="2"/>
  <c r="U1000" i="2"/>
  <c r="AS1000" i="2" s="1"/>
  <c r="T1000" i="2"/>
  <c r="AT999" i="2"/>
  <c r="AS999" i="2"/>
  <c r="AQ999" i="2"/>
  <c r="AP999" i="2"/>
  <c r="AM999" i="2"/>
  <c r="AJ999" i="2"/>
  <c r="AE999" i="2"/>
  <c r="AB999" i="2"/>
  <c r="W999" i="2"/>
  <c r="T999" i="2"/>
  <c r="AT998" i="2"/>
  <c r="AS998" i="2"/>
  <c r="AQ998" i="2"/>
  <c r="AP998" i="2"/>
  <c r="AM998" i="2"/>
  <c r="AJ998" i="2"/>
  <c r="AE998" i="2"/>
  <c r="AB998" i="2"/>
  <c r="W998" i="2"/>
  <c r="T998" i="2"/>
  <c r="AL997" i="2"/>
  <c r="AL996" i="2" s="1"/>
  <c r="AK997" i="2"/>
  <c r="AI997" i="2"/>
  <c r="AI996" i="2" s="1"/>
  <c r="AH997" i="2"/>
  <c r="AD997" i="2"/>
  <c r="AC997" i="2"/>
  <c r="AC996" i="2" s="1"/>
  <c r="AA997" i="2"/>
  <c r="AA996" i="2" s="1"/>
  <c r="Z997" i="2"/>
  <c r="V997" i="2"/>
  <c r="V996" i="2" s="1"/>
  <c r="S997" i="2"/>
  <c r="S996" i="2" s="1"/>
  <c r="R997" i="2"/>
  <c r="AH996" i="2"/>
  <c r="BA995" i="2"/>
  <c r="BC995" i="2" s="1"/>
  <c r="AT995" i="2"/>
  <c r="AT994" i="2" s="1"/>
  <c r="AT993" i="2" s="1"/>
  <c r="AS995" i="2"/>
  <c r="AQ995" i="2"/>
  <c r="AQ994" i="2" s="1"/>
  <c r="AQ993" i="2" s="1"/>
  <c r="AM995" i="2"/>
  <c r="AH995" i="2"/>
  <c r="AH994" i="2" s="1"/>
  <c r="AE995" i="2"/>
  <c r="AB995" i="2"/>
  <c r="W995" i="2"/>
  <c r="R995" i="2"/>
  <c r="T995" i="2" s="1"/>
  <c r="AL994" i="2"/>
  <c r="AL993" i="2" s="1"/>
  <c r="AK994" i="2"/>
  <c r="AK993" i="2" s="1"/>
  <c r="AI994" i="2"/>
  <c r="AI993" i="2" s="1"/>
  <c r="AD994" i="2"/>
  <c r="AD993" i="2" s="1"/>
  <c r="AC994" i="2"/>
  <c r="AA994" i="2"/>
  <c r="AA993" i="2" s="1"/>
  <c r="Z994" i="2"/>
  <c r="V994" i="2"/>
  <c r="V993" i="2" s="1"/>
  <c r="U994" i="2"/>
  <c r="U993" i="2" s="1"/>
  <c r="S994" i="2"/>
  <c r="S993" i="2" s="1"/>
  <c r="AT992" i="2"/>
  <c r="AT991" i="2" s="1"/>
  <c r="AT990" i="2" s="1"/>
  <c r="AS992" i="2"/>
  <c r="AQ992" i="2"/>
  <c r="AP992" i="2"/>
  <c r="AP991" i="2" s="1"/>
  <c r="AM992" i="2"/>
  <c r="AJ992" i="2"/>
  <c r="AE992" i="2"/>
  <c r="AB992" i="2"/>
  <c r="W992" i="2"/>
  <c r="T992" i="2"/>
  <c r="AL991" i="2"/>
  <c r="AK991" i="2"/>
  <c r="AI991" i="2"/>
  <c r="AI990" i="2" s="1"/>
  <c r="AH991" i="2"/>
  <c r="AD991" i="2"/>
  <c r="AD990" i="2" s="1"/>
  <c r="AC991" i="2"/>
  <c r="AC990" i="2" s="1"/>
  <c r="AA991" i="2"/>
  <c r="AA990" i="2" s="1"/>
  <c r="Z991" i="2"/>
  <c r="Z990" i="2" s="1"/>
  <c r="V991" i="2"/>
  <c r="U991" i="2"/>
  <c r="S991" i="2"/>
  <c r="S990" i="2" s="1"/>
  <c r="R991" i="2"/>
  <c r="AL990" i="2"/>
  <c r="U990" i="2"/>
  <c r="AT989" i="2"/>
  <c r="AT988" i="2" s="1"/>
  <c r="AS989" i="2"/>
  <c r="AS988" i="2" s="1"/>
  <c r="AQ989" i="2"/>
  <c r="AQ988" i="2" s="1"/>
  <c r="AP989" i="2"/>
  <c r="AM989" i="2"/>
  <c r="AJ989" i="2"/>
  <c r="AE989" i="2"/>
  <c r="AB989" i="2"/>
  <c r="W989" i="2"/>
  <c r="T989" i="2"/>
  <c r="AL988" i="2"/>
  <c r="AK988" i="2"/>
  <c r="AI988" i="2"/>
  <c r="AH988" i="2"/>
  <c r="AD988" i="2"/>
  <c r="AC988" i="2"/>
  <c r="AA988" i="2"/>
  <c r="Z988" i="2"/>
  <c r="V988" i="2"/>
  <c r="U988" i="2"/>
  <c r="S988" i="2"/>
  <c r="R988" i="2"/>
  <c r="AT987" i="2"/>
  <c r="AT986" i="2" s="1"/>
  <c r="AS987" i="2"/>
  <c r="AQ987" i="2"/>
  <c r="AQ986" i="2" s="1"/>
  <c r="AP987" i="2"/>
  <c r="AP986" i="2" s="1"/>
  <c r="AM987" i="2"/>
  <c r="AJ987" i="2"/>
  <c r="AE987" i="2"/>
  <c r="AB987" i="2"/>
  <c r="W987" i="2"/>
  <c r="T987" i="2"/>
  <c r="AL986" i="2"/>
  <c r="AK986" i="2"/>
  <c r="AI986" i="2"/>
  <c r="AH986" i="2"/>
  <c r="AD986" i="2"/>
  <c r="AC986" i="2"/>
  <c r="AA986" i="2"/>
  <c r="Z986" i="2"/>
  <c r="V986" i="2"/>
  <c r="U986" i="2"/>
  <c r="S986" i="2"/>
  <c r="R986" i="2"/>
  <c r="AT983" i="2"/>
  <c r="AT982" i="2" s="1"/>
  <c r="AT981" i="2" s="1"/>
  <c r="AS983" i="2"/>
  <c r="AS982" i="2" s="1"/>
  <c r="AQ983" i="2"/>
  <c r="AQ982" i="2" s="1"/>
  <c r="AQ981" i="2" s="1"/>
  <c r="AP983" i="2"/>
  <c r="AM983" i="2"/>
  <c r="AJ983" i="2"/>
  <c r="AE983" i="2"/>
  <c r="AB983" i="2"/>
  <c r="W983" i="2"/>
  <c r="T983" i="2"/>
  <c r="AL982" i="2"/>
  <c r="AL981" i="2" s="1"/>
  <c r="AK982" i="2"/>
  <c r="AK981" i="2" s="1"/>
  <c r="AI982" i="2"/>
  <c r="AI981" i="2" s="1"/>
  <c r="AH982" i="2"/>
  <c r="AD982" i="2"/>
  <c r="AD981" i="2" s="1"/>
  <c r="AC982" i="2"/>
  <c r="AA982" i="2"/>
  <c r="AA981" i="2" s="1"/>
  <c r="Z982" i="2"/>
  <c r="V982" i="2"/>
  <c r="V981" i="2" s="1"/>
  <c r="U982" i="2"/>
  <c r="U981" i="2" s="1"/>
  <c r="S982" i="2"/>
  <c r="S981" i="2" s="1"/>
  <c r="R982" i="2"/>
  <c r="AT980" i="2"/>
  <c r="AT979" i="2" s="1"/>
  <c r="AS980" i="2"/>
  <c r="AQ980" i="2"/>
  <c r="AQ979" i="2" s="1"/>
  <c r="AP980" i="2"/>
  <c r="AM980" i="2"/>
  <c r="AJ980" i="2"/>
  <c r="AE980" i="2"/>
  <c r="AB980" i="2"/>
  <c r="W980" i="2"/>
  <c r="T980" i="2"/>
  <c r="AL979" i="2"/>
  <c r="AK979" i="2"/>
  <c r="AI979" i="2"/>
  <c r="AH979" i="2"/>
  <c r="AD979" i="2"/>
  <c r="AC979" i="2"/>
  <c r="AA979" i="2"/>
  <c r="Z979" i="2"/>
  <c r="V979" i="2"/>
  <c r="U979" i="2"/>
  <c r="S979" i="2"/>
  <c r="R979" i="2"/>
  <c r="AT978" i="2"/>
  <c r="AT977" i="2" s="1"/>
  <c r="AS978" i="2"/>
  <c r="AQ978" i="2"/>
  <c r="AQ977" i="2" s="1"/>
  <c r="AP978" i="2"/>
  <c r="AP977" i="2" s="1"/>
  <c r="AM978" i="2"/>
  <c r="AJ978" i="2"/>
  <c r="AE978" i="2"/>
  <c r="AB978" i="2"/>
  <c r="W978" i="2"/>
  <c r="T978" i="2"/>
  <c r="AL977" i="2"/>
  <c r="AK977" i="2"/>
  <c r="AI977" i="2"/>
  <c r="AH977" i="2"/>
  <c r="AD977" i="2"/>
  <c r="AC977" i="2"/>
  <c r="AA977" i="2"/>
  <c r="Z977" i="2"/>
  <c r="V977" i="2"/>
  <c r="U977" i="2"/>
  <c r="S977" i="2"/>
  <c r="R977" i="2"/>
  <c r="AT975" i="2"/>
  <c r="AT974" i="2" s="1"/>
  <c r="AS975" i="2"/>
  <c r="AS974" i="2" s="1"/>
  <c r="AQ975" i="2"/>
  <c r="AQ974" i="2" s="1"/>
  <c r="AP975" i="2"/>
  <c r="AP974" i="2" s="1"/>
  <c r="AM975" i="2"/>
  <c r="AJ975" i="2"/>
  <c r="AE975" i="2"/>
  <c r="AB975" i="2"/>
  <c r="W975" i="2"/>
  <c r="T975" i="2"/>
  <c r="AL974" i="2"/>
  <c r="AK974" i="2"/>
  <c r="AI974" i="2"/>
  <c r="AH974" i="2"/>
  <c r="AD974" i="2"/>
  <c r="AC974" i="2"/>
  <c r="AA974" i="2"/>
  <c r="Z974" i="2"/>
  <c r="V974" i="2"/>
  <c r="U974" i="2"/>
  <c r="S974" i="2"/>
  <c r="R974" i="2"/>
  <c r="AT973" i="2"/>
  <c r="AS973" i="2"/>
  <c r="AQ973" i="2"/>
  <c r="AP973" i="2"/>
  <c r="AR973" i="2" s="1"/>
  <c r="AM973" i="2"/>
  <c r="AJ973" i="2"/>
  <c r="AE973" i="2"/>
  <c r="AB973" i="2"/>
  <c r="W973" i="2"/>
  <c r="T973" i="2"/>
  <c r="AT972" i="2"/>
  <c r="AS972" i="2"/>
  <c r="AQ972" i="2"/>
  <c r="AQ971" i="2" s="1"/>
  <c r="AP972" i="2"/>
  <c r="AM972" i="2"/>
  <c r="AJ972" i="2"/>
  <c r="AE972" i="2"/>
  <c r="AB972" i="2"/>
  <c r="W972" i="2"/>
  <c r="T972" i="2"/>
  <c r="AL971" i="2"/>
  <c r="AK971" i="2"/>
  <c r="AI971" i="2"/>
  <c r="AH971" i="2"/>
  <c r="AD971" i="2"/>
  <c r="AC971" i="2"/>
  <c r="AA971" i="2"/>
  <c r="Z971" i="2"/>
  <c r="V971" i="2"/>
  <c r="U971" i="2"/>
  <c r="S971" i="2"/>
  <c r="R971" i="2"/>
  <c r="AT969" i="2"/>
  <c r="AS969" i="2"/>
  <c r="AS968" i="2" s="1"/>
  <c r="AQ969" i="2"/>
  <c r="AQ968" i="2" s="1"/>
  <c r="AP969" i="2"/>
  <c r="AM969" i="2"/>
  <c r="AJ969" i="2"/>
  <c r="AE969" i="2"/>
  <c r="AB969" i="2"/>
  <c r="W969" i="2"/>
  <c r="T969" i="2"/>
  <c r="AL968" i="2"/>
  <c r="AK968" i="2"/>
  <c r="AI968" i="2"/>
  <c r="AH968" i="2"/>
  <c r="AD968" i="2"/>
  <c r="AC968" i="2"/>
  <c r="AA968" i="2"/>
  <c r="Z968" i="2"/>
  <c r="V968" i="2"/>
  <c r="U968" i="2"/>
  <c r="S968" i="2"/>
  <c r="R968" i="2"/>
  <c r="BA967" i="2"/>
  <c r="BC967" i="2" s="1"/>
  <c r="AT967" i="2"/>
  <c r="AT966" i="2" s="1"/>
  <c r="AQ967" i="2"/>
  <c r="AQ966" i="2" s="1"/>
  <c r="AP967" i="2"/>
  <c r="AM967" i="2"/>
  <c r="AJ967" i="2"/>
  <c r="AE967" i="2"/>
  <c r="AB967" i="2"/>
  <c r="U967" i="2"/>
  <c r="U966" i="2" s="1"/>
  <c r="T967" i="2"/>
  <c r="AL966" i="2"/>
  <c r="AK966" i="2"/>
  <c r="AI966" i="2"/>
  <c r="AH966" i="2"/>
  <c r="AD966" i="2"/>
  <c r="AC966" i="2"/>
  <c r="AA966" i="2"/>
  <c r="Z966" i="2"/>
  <c r="V966" i="2"/>
  <c r="S966" i="2"/>
  <c r="R966" i="2"/>
  <c r="P963" i="2"/>
  <c r="L963" i="2"/>
  <c r="J963" i="2"/>
  <c r="AT962" i="2"/>
  <c r="AS962" i="2"/>
  <c r="AQ962" i="2"/>
  <c r="AP962" i="2"/>
  <c r="AM962" i="2"/>
  <c r="AJ962" i="2"/>
  <c r="AE962" i="2"/>
  <c r="AB962" i="2"/>
  <c r="W962" i="2"/>
  <c r="T962" i="2"/>
  <c r="AT961" i="2"/>
  <c r="AS961" i="2"/>
  <c r="AQ961" i="2"/>
  <c r="AP961" i="2"/>
  <c r="AM961" i="2"/>
  <c r="AJ961" i="2"/>
  <c r="AE961" i="2"/>
  <c r="AB961" i="2"/>
  <c r="W961" i="2"/>
  <c r="T961" i="2"/>
  <c r="AT960" i="2"/>
  <c r="AS960" i="2"/>
  <c r="AQ960" i="2"/>
  <c r="AP960" i="2"/>
  <c r="AM960" i="2"/>
  <c r="AJ960" i="2"/>
  <c r="AE960" i="2"/>
  <c r="AB960" i="2"/>
  <c r="W960" i="2"/>
  <c r="T960" i="2"/>
  <c r="AT959" i="2"/>
  <c r="AS959" i="2"/>
  <c r="AQ959" i="2"/>
  <c r="AP959" i="2"/>
  <c r="AM959" i="2"/>
  <c r="AJ959" i="2"/>
  <c r="AE959" i="2"/>
  <c r="AB959" i="2"/>
  <c r="W959" i="2"/>
  <c r="T959" i="2"/>
  <c r="AT958" i="2"/>
  <c r="AS958" i="2"/>
  <c r="AQ958" i="2"/>
  <c r="AP958" i="2"/>
  <c r="AM958" i="2"/>
  <c r="AJ958" i="2"/>
  <c r="AE958" i="2"/>
  <c r="AB958" i="2"/>
  <c r="W958" i="2"/>
  <c r="T958" i="2"/>
  <c r="AT957" i="2"/>
  <c r="AS957" i="2"/>
  <c r="AQ957" i="2"/>
  <c r="AP957" i="2"/>
  <c r="AM957" i="2"/>
  <c r="AJ957" i="2"/>
  <c r="AE957" i="2"/>
  <c r="AB957" i="2"/>
  <c r="W957" i="2"/>
  <c r="T957" i="2"/>
  <c r="AT956" i="2"/>
  <c r="AS956" i="2"/>
  <c r="AQ956" i="2"/>
  <c r="AP956" i="2"/>
  <c r="AM956" i="2"/>
  <c r="AJ956" i="2"/>
  <c r="AE956" i="2"/>
  <c r="AB956" i="2"/>
  <c r="W956" i="2"/>
  <c r="T956" i="2"/>
  <c r="AT955" i="2"/>
  <c r="AS955" i="2"/>
  <c r="AQ955" i="2"/>
  <c r="AP955" i="2"/>
  <c r="AM955" i="2"/>
  <c r="AJ955" i="2"/>
  <c r="AE955" i="2"/>
  <c r="AB955" i="2"/>
  <c r="W955" i="2"/>
  <c r="T955" i="2"/>
  <c r="AT954" i="2"/>
  <c r="AS954" i="2"/>
  <c r="AQ954" i="2"/>
  <c r="AP954" i="2"/>
  <c r="AM954" i="2"/>
  <c r="AJ954" i="2"/>
  <c r="AE954" i="2"/>
  <c r="AB954" i="2"/>
  <c r="W954" i="2"/>
  <c r="T954" i="2"/>
  <c r="AT953" i="2"/>
  <c r="AS953" i="2"/>
  <c r="AQ953" i="2"/>
  <c r="AP953" i="2"/>
  <c r="AM953" i="2"/>
  <c r="AJ953" i="2"/>
  <c r="AE953" i="2"/>
  <c r="AB953" i="2"/>
  <c r="W953" i="2"/>
  <c r="T953" i="2"/>
  <c r="AT952" i="2"/>
  <c r="AS952" i="2"/>
  <c r="AQ952" i="2"/>
  <c r="AP952" i="2"/>
  <c r="AM952" i="2"/>
  <c r="AJ952" i="2"/>
  <c r="AE952" i="2"/>
  <c r="AB952" i="2"/>
  <c r="W952" i="2"/>
  <c r="T952" i="2"/>
  <c r="AT951" i="2"/>
  <c r="AS951" i="2"/>
  <c r="AQ951" i="2"/>
  <c r="AP951" i="2"/>
  <c r="AM951" i="2"/>
  <c r="AJ951" i="2"/>
  <c r="AE951" i="2"/>
  <c r="AB951" i="2"/>
  <c r="W951" i="2"/>
  <c r="T951" i="2"/>
  <c r="AT950" i="2"/>
  <c r="AS950" i="2"/>
  <c r="AQ950" i="2"/>
  <c r="AP950" i="2"/>
  <c r="AM950" i="2"/>
  <c r="AJ950" i="2"/>
  <c r="AE950" i="2"/>
  <c r="AB950" i="2"/>
  <c r="W950" i="2"/>
  <c r="T950" i="2"/>
  <c r="AT949" i="2"/>
  <c r="AS949" i="2"/>
  <c r="AQ949" i="2"/>
  <c r="AP949" i="2"/>
  <c r="AM949" i="2"/>
  <c r="AJ949" i="2"/>
  <c r="AE949" i="2"/>
  <c r="AB949" i="2"/>
  <c r="W949" i="2"/>
  <c r="T949" i="2"/>
  <c r="AT948" i="2"/>
  <c r="AS948" i="2"/>
  <c r="AQ948" i="2"/>
  <c r="AP948" i="2"/>
  <c r="AM948" i="2"/>
  <c r="AJ948" i="2"/>
  <c r="AE948" i="2"/>
  <c r="AB948" i="2"/>
  <c r="W948" i="2"/>
  <c r="T948" i="2"/>
  <c r="AL947" i="2"/>
  <c r="AK947" i="2"/>
  <c r="AI947" i="2"/>
  <c r="AH947" i="2"/>
  <c r="AD947" i="2"/>
  <c r="AC947" i="2"/>
  <c r="AA947" i="2"/>
  <c r="Z947" i="2"/>
  <c r="V947" i="2"/>
  <c r="U947" i="2"/>
  <c r="S947" i="2"/>
  <c r="R947" i="2"/>
  <c r="AT946" i="2"/>
  <c r="AS946" i="2"/>
  <c r="AQ946" i="2"/>
  <c r="AP946" i="2"/>
  <c r="AM946" i="2"/>
  <c r="AJ946" i="2"/>
  <c r="AE946" i="2"/>
  <c r="AB946" i="2"/>
  <c r="W946" i="2"/>
  <c r="T946" i="2"/>
  <c r="AT945" i="2"/>
  <c r="AS945" i="2"/>
  <c r="AQ945" i="2"/>
  <c r="AP945" i="2"/>
  <c r="AM945" i="2"/>
  <c r="AJ945" i="2"/>
  <c r="AE945" i="2"/>
  <c r="AB945" i="2"/>
  <c r="W945" i="2"/>
  <c r="T945" i="2"/>
  <c r="AT944" i="2"/>
  <c r="AS944" i="2"/>
  <c r="AQ944" i="2"/>
  <c r="AP944" i="2"/>
  <c r="AM944" i="2"/>
  <c r="AJ944" i="2"/>
  <c r="AE944" i="2"/>
  <c r="AB944" i="2"/>
  <c r="W944" i="2"/>
  <c r="T944" i="2"/>
  <c r="AT943" i="2"/>
  <c r="AS943" i="2"/>
  <c r="AQ943" i="2"/>
  <c r="AP943" i="2"/>
  <c r="AM943" i="2"/>
  <c r="AJ943" i="2"/>
  <c r="AE943" i="2"/>
  <c r="AB943" i="2"/>
  <c r="W943" i="2"/>
  <c r="T943" i="2"/>
  <c r="AT942" i="2"/>
  <c r="AS942" i="2"/>
  <c r="AQ942" i="2"/>
  <c r="AP942" i="2"/>
  <c r="AM942" i="2"/>
  <c r="AJ942" i="2"/>
  <c r="AE942" i="2"/>
  <c r="AB942" i="2"/>
  <c r="W942" i="2"/>
  <c r="T942" i="2"/>
  <c r="AL941" i="2"/>
  <c r="AK941" i="2"/>
  <c r="AI941" i="2"/>
  <c r="AH941" i="2"/>
  <c r="AD941" i="2"/>
  <c r="AC941" i="2"/>
  <c r="AA941" i="2"/>
  <c r="Z941" i="2"/>
  <c r="V941" i="2"/>
  <c r="U941" i="2"/>
  <c r="S941" i="2"/>
  <c r="R941" i="2"/>
  <c r="AT940" i="2"/>
  <c r="AS940" i="2"/>
  <c r="AQ940" i="2"/>
  <c r="AP940" i="2"/>
  <c r="AM940" i="2"/>
  <c r="AJ940" i="2"/>
  <c r="AE940" i="2"/>
  <c r="AB940" i="2"/>
  <c r="W940" i="2"/>
  <c r="T940" i="2"/>
  <c r="AT939" i="2"/>
  <c r="AS939" i="2"/>
  <c r="AQ939" i="2"/>
  <c r="AP939" i="2"/>
  <c r="AM939" i="2"/>
  <c r="AJ939" i="2"/>
  <c r="AE939" i="2"/>
  <c r="AB939" i="2"/>
  <c r="W939" i="2"/>
  <c r="T939" i="2"/>
  <c r="AT938" i="2"/>
  <c r="AS938" i="2"/>
  <c r="AQ938" i="2"/>
  <c r="AP938" i="2"/>
  <c r="AM938" i="2"/>
  <c r="AJ938" i="2"/>
  <c r="AE938" i="2"/>
  <c r="AB938" i="2"/>
  <c r="W938" i="2"/>
  <c r="T938" i="2"/>
  <c r="AT937" i="2"/>
  <c r="AS937" i="2"/>
  <c r="AQ937" i="2"/>
  <c r="AP937" i="2"/>
  <c r="AM937" i="2"/>
  <c r="AJ937" i="2"/>
  <c r="AE937" i="2"/>
  <c r="AB937" i="2"/>
  <c r="W937" i="2"/>
  <c r="T937" i="2"/>
  <c r="AT936" i="2"/>
  <c r="AS936" i="2"/>
  <c r="AQ936" i="2"/>
  <c r="AP936" i="2"/>
  <c r="AM936" i="2"/>
  <c r="AJ936" i="2"/>
  <c r="AE936" i="2"/>
  <c r="AB936" i="2"/>
  <c r="W936" i="2"/>
  <c r="T936" i="2"/>
  <c r="AT935" i="2"/>
  <c r="AS935" i="2"/>
  <c r="AQ935" i="2"/>
  <c r="AP935" i="2"/>
  <c r="AM935" i="2"/>
  <c r="AJ935" i="2"/>
  <c r="AE935" i="2"/>
  <c r="AB935" i="2"/>
  <c r="W935" i="2"/>
  <c r="T935" i="2"/>
  <c r="AT934" i="2"/>
  <c r="AS934" i="2"/>
  <c r="AQ934" i="2"/>
  <c r="AP934" i="2"/>
  <c r="AM934" i="2"/>
  <c r="AJ934" i="2"/>
  <c r="AE934" i="2"/>
  <c r="AB934" i="2"/>
  <c r="W934" i="2"/>
  <c r="T934" i="2"/>
  <c r="AT933" i="2"/>
  <c r="AS933" i="2"/>
  <c r="AQ933" i="2"/>
  <c r="AP933" i="2"/>
  <c r="AM933" i="2"/>
  <c r="AJ933" i="2"/>
  <c r="AE933" i="2"/>
  <c r="AB933" i="2"/>
  <c r="W933" i="2"/>
  <c r="T933" i="2"/>
  <c r="AT932" i="2"/>
  <c r="AS932" i="2"/>
  <c r="AQ932" i="2"/>
  <c r="AP932" i="2"/>
  <c r="AM932" i="2"/>
  <c r="AJ932" i="2"/>
  <c r="AE932" i="2"/>
  <c r="AB932" i="2"/>
  <c r="W932" i="2"/>
  <c r="T932" i="2"/>
  <c r="AT931" i="2"/>
  <c r="AS931" i="2"/>
  <c r="AQ931" i="2"/>
  <c r="AP931" i="2"/>
  <c r="AM931" i="2"/>
  <c r="AJ931" i="2"/>
  <c r="AE931" i="2"/>
  <c r="AB931" i="2"/>
  <c r="W931" i="2"/>
  <c r="T931" i="2"/>
  <c r="AT930" i="2"/>
  <c r="AS930" i="2"/>
  <c r="AQ930" i="2"/>
  <c r="AP930" i="2"/>
  <c r="AM930" i="2"/>
  <c r="AJ930" i="2"/>
  <c r="AE930" i="2"/>
  <c r="AB930" i="2"/>
  <c r="W930" i="2"/>
  <c r="T930" i="2"/>
  <c r="AT929" i="2"/>
  <c r="AS929" i="2"/>
  <c r="AQ929" i="2"/>
  <c r="AP929" i="2"/>
  <c r="AM929" i="2"/>
  <c r="AJ929" i="2"/>
  <c r="AE929" i="2"/>
  <c r="AB929" i="2"/>
  <c r="W929" i="2"/>
  <c r="T929" i="2"/>
  <c r="AT928" i="2"/>
  <c r="AS928" i="2"/>
  <c r="AQ928" i="2"/>
  <c r="AP928" i="2"/>
  <c r="AM928" i="2"/>
  <c r="AJ928" i="2"/>
  <c r="AE928" i="2"/>
  <c r="AB928" i="2"/>
  <c r="W928" i="2"/>
  <c r="T928" i="2"/>
  <c r="AT927" i="2"/>
  <c r="AS927" i="2"/>
  <c r="AQ927" i="2"/>
  <c r="AP927" i="2"/>
  <c r="AM927" i="2"/>
  <c r="AJ927" i="2"/>
  <c r="AE927" i="2"/>
  <c r="AB927" i="2"/>
  <c r="W927" i="2"/>
  <c r="T927" i="2"/>
  <c r="AT926" i="2"/>
  <c r="AS926" i="2"/>
  <c r="AQ926" i="2"/>
  <c r="AP926" i="2"/>
  <c r="AM926" i="2"/>
  <c r="AJ926" i="2"/>
  <c r="AE926" i="2"/>
  <c r="AB926" i="2"/>
  <c r="W926" i="2"/>
  <c r="T926" i="2"/>
  <c r="AT925" i="2"/>
  <c r="AS925" i="2"/>
  <c r="AQ925" i="2"/>
  <c r="AP925" i="2"/>
  <c r="AM925" i="2"/>
  <c r="AJ925" i="2"/>
  <c r="AE925" i="2"/>
  <c r="AB925" i="2"/>
  <c r="W925" i="2"/>
  <c r="T925" i="2"/>
  <c r="AT924" i="2"/>
  <c r="AS924" i="2"/>
  <c r="AQ924" i="2"/>
  <c r="AP924" i="2"/>
  <c r="AM924" i="2"/>
  <c r="AJ924" i="2"/>
  <c r="AE924" i="2"/>
  <c r="AB924" i="2"/>
  <c r="W924" i="2"/>
  <c r="T924" i="2"/>
  <c r="AT923" i="2"/>
  <c r="AS923" i="2"/>
  <c r="AQ923" i="2"/>
  <c r="AP923" i="2"/>
  <c r="AM923" i="2"/>
  <c r="AJ923" i="2"/>
  <c r="AE923" i="2"/>
  <c r="AB923" i="2"/>
  <c r="W923" i="2"/>
  <c r="T923" i="2"/>
  <c r="AT922" i="2"/>
  <c r="AS922" i="2"/>
  <c r="AQ922" i="2"/>
  <c r="AP922" i="2"/>
  <c r="AM922" i="2"/>
  <c r="AJ922" i="2"/>
  <c r="AE922" i="2"/>
  <c r="AB922" i="2"/>
  <c r="W922" i="2"/>
  <c r="T922" i="2"/>
  <c r="AT921" i="2"/>
  <c r="AS921" i="2"/>
  <c r="AQ921" i="2"/>
  <c r="AP921" i="2"/>
  <c r="AM921" i="2"/>
  <c r="AJ921" i="2"/>
  <c r="AE921" i="2"/>
  <c r="AB921" i="2"/>
  <c r="W921" i="2"/>
  <c r="T921" i="2"/>
  <c r="AT920" i="2"/>
  <c r="AS920" i="2"/>
  <c r="AQ920" i="2"/>
  <c r="AP920" i="2"/>
  <c r="AM920" i="2"/>
  <c r="AJ920" i="2"/>
  <c r="AE920" i="2"/>
  <c r="AB920" i="2"/>
  <c r="W920" i="2"/>
  <c r="T920" i="2"/>
  <c r="AT919" i="2"/>
  <c r="AS919" i="2"/>
  <c r="AQ919" i="2"/>
  <c r="AP919" i="2"/>
  <c r="AM919" i="2"/>
  <c r="AJ919" i="2"/>
  <c r="AE919" i="2"/>
  <c r="AB919" i="2"/>
  <c r="W919" i="2"/>
  <c r="T919" i="2"/>
  <c r="AT918" i="2"/>
  <c r="AS918" i="2"/>
  <c r="AQ918" i="2"/>
  <c r="AP918" i="2"/>
  <c r="AM918" i="2"/>
  <c r="AJ918" i="2"/>
  <c r="AE918" i="2"/>
  <c r="AB918" i="2"/>
  <c r="W918" i="2"/>
  <c r="T918" i="2"/>
  <c r="AT917" i="2"/>
  <c r="AS917" i="2"/>
  <c r="AQ917" i="2"/>
  <c r="AP917" i="2"/>
  <c r="AM917" i="2"/>
  <c r="AJ917" i="2"/>
  <c r="AE917" i="2"/>
  <c r="AB917" i="2"/>
  <c r="W917" i="2"/>
  <c r="T917" i="2"/>
  <c r="AT916" i="2"/>
  <c r="AS916" i="2"/>
  <c r="AQ916" i="2"/>
  <c r="AP916" i="2"/>
  <c r="AM916" i="2"/>
  <c r="AJ916" i="2"/>
  <c r="AE916" i="2"/>
  <c r="AB916" i="2"/>
  <c r="W916" i="2"/>
  <c r="T916" i="2"/>
  <c r="AT915" i="2"/>
  <c r="AS915" i="2"/>
  <c r="AQ915" i="2"/>
  <c r="AP915" i="2"/>
  <c r="AM915" i="2"/>
  <c r="AJ915" i="2"/>
  <c r="AE915" i="2"/>
  <c r="AB915" i="2"/>
  <c r="W915" i="2"/>
  <c r="T915" i="2"/>
  <c r="AT914" i="2"/>
  <c r="AS914" i="2"/>
  <c r="AQ914" i="2"/>
  <c r="AP914" i="2"/>
  <c r="AM914" i="2"/>
  <c r="AJ914" i="2"/>
  <c r="AE914" i="2"/>
  <c r="AB914" i="2"/>
  <c r="W914" i="2"/>
  <c r="T914" i="2"/>
  <c r="AT913" i="2"/>
  <c r="AS913" i="2"/>
  <c r="AQ913" i="2"/>
  <c r="AP913" i="2"/>
  <c r="AM913" i="2"/>
  <c r="AJ913" i="2"/>
  <c r="AE913" i="2"/>
  <c r="AB913" i="2"/>
  <c r="W913" i="2"/>
  <c r="T913" i="2"/>
  <c r="AT912" i="2"/>
  <c r="AS912" i="2"/>
  <c r="AQ912" i="2"/>
  <c r="AP912" i="2"/>
  <c r="AM912" i="2"/>
  <c r="AJ912" i="2"/>
  <c r="AE912" i="2"/>
  <c r="AB912" i="2"/>
  <c r="W912" i="2"/>
  <c r="T912" i="2"/>
  <c r="AT911" i="2"/>
  <c r="AS911" i="2"/>
  <c r="AQ911" i="2"/>
  <c r="AP911" i="2"/>
  <c r="AM911" i="2"/>
  <c r="AJ911" i="2"/>
  <c r="AE911" i="2"/>
  <c r="AB911" i="2"/>
  <c r="W911" i="2"/>
  <c r="T911" i="2"/>
  <c r="AT910" i="2"/>
  <c r="AS910" i="2"/>
  <c r="AQ910" i="2"/>
  <c r="AP910" i="2"/>
  <c r="AM910" i="2"/>
  <c r="AJ910" i="2"/>
  <c r="AE910" i="2"/>
  <c r="AB910" i="2"/>
  <c r="W910" i="2"/>
  <c r="T910" i="2"/>
  <c r="AT909" i="2"/>
  <c r="AS909" i="2"/>
  <c r="AQ909" i="2"/>
  <c r="AP909" i="2"/>
  <c r="AM909" i="2"/>
  <c r="AJ909" i="2"/>
  <c r="AE909" i="2"/>
  <c r="AB909" i="2"/>
  <c r="W909" i="2"/>
  <c r="T909" i="2"/>
  <c r="AT908" i="2"/>
  <c r="AS908" i="2"/>
  <c r="AQ908" i="2"/>
  <c r="AP908" i="2"/>
  <c r="AM908" i="2"/>
  <c r="AJ908" i="2"/>
  <c r="AE908" i="2"/>
  <c r="AB908" i="2"/>
  <c r="W908" i="2"/>
  <c r="T908" i="2"/>
  <c r="AT907" i="2"/>
  <c r="AS907" i="2"/>
  <c r="AQ907" i="2"/>
  <c r="AP907" i="2"/>
  <c r="AM907" i="2"/>
  <c r="AJ907" i="2"/>
  <c r="AE907" i="2"/>
  <c r="AB907" i="2"/>
  <c r="W907" i="2"/>
  <c r="T907" i="2"/>
  <c r="AT906" i="2"/>
  <c r="AS906" i="2"/>
  <c r="AQ906" i="2"/>
  <c r="AP906" i="2"/>
  <c r="AM906" i="2"/>
  <c r="AJ906" i="2"/>
  <c r="AE906" i="2"/>
  <c r="AB906" i="2"/>
  <c r="W906" i="2"/>
  <c r="T906" i="2"/>
  <c r="AT905" i="2"/>
  <c r="AS905" i="2"/>
  <c r="AQ905" i="2"/>
  <c r="AP905" i="2"/>
  <c r="AM905" i="2"/>
  <c r="AJ905" i="2"/>
  <c r="AE905" i="2"/>
  <c r="AB905" i="2"/>
  <c r="W905" i="2"/>
  <c r="T905" i="2"/>
  <c r="AT904" i="2"/>
  <c r="AS904" i="2"/>
  <c r="AQ904" i="2"/>
  <c r="AP904" i="2"/>
  <c r="AM904" i="2"/>
  <c r="AJ904" i="2"/>
  <c r="AE904" i="2"/>
  <c r="AB904" i="2"/>
  <c r="W904" i="2"/>
  <c r="T904" i="2"/>
  <c r="AT903" i="2"/>
  <c r="AS903" i="2"/>
  <c r="AQ903" i="2"/>
  <c r="AP903" i="2"/>
  <c r="AM903" i="2"/>
  <c r="AJ903" i="2"/>
  <c r="AE903" i="2"/>
  <c r="AB903" i="2"/>
  <c r="W903" i="2"/>
  <c r="T903" i="2"/>
  <c r="AT902" i="2"/>
  <c r="AS902" i="2"/>
  <c r="AQ902" i="2"/>
  <c r="AP902" i="2"/>
  <c r="AM902" i="2"/>
  <c r="AJ902" i="2"/>
  <c r="AE902" i="2"/>
  <c r="AB902" i="2"/>
  <c r="W902" i="2"/>
  <c r="T902" i="2"/>
  <c r="AT901" i="2"/>
  <c r="AS901" i="2"/>
  <c r="AQ901" i="2"/>
  <c r="AP901" i="2"/>
  <c r="AM901" i="2"/>
  <c r="AJ901" i="2"/>
  <c r="AE901" i="2"/>
  <c r="AB901" i="2"/>
  <c r="W901" i="2"/>
  <c r="T901" i="2"/>
  <c r="AT900" i="2"/>
  <c r="AS900" i="2"/>
  <c r="AQ900" i="2"/>
  <c r="AP900" i="2"/>
  <c r="AM900" i="2"/>
  <c r="AJ900" i="2"/>
  <c r="AE900" i="2"/>
  <c r="AB900" i="2"/>
  <c r="W900" i="2"/>
  <c r="T900" i="2"/>
  <c r="AT899" i="2"/>
  <c r="AS899" i="2"/>
  <c r="AQ899" i="2"/>
  <c r="AP899" i="2"/>
  <c r="AM899" i="2"/>
  <c r="AJ899" i="2"/>
  <c r="AE899" i="2"/>
  <c r="AB899" i="2"/>
  <c r="W899" i="2"/>
  <c r="T899" i="2"/>
  <c r="AT898" i="2"/>
  <c r="AS898" i="2"/>
  <c r="AQ898" i="2"/>
  <c r="AP898" i="2"/>
  <c r="AM898" i="2"/>
  <c r="AJ898" i="2"/>
  <c r="AE898" i="2"/>
  <c r="AB898" i="2"/>
  <c r="W898" i="2"/>
  <c r="T898" i="2"/>
  <c r="AT897" i="2"/>
  <c r="AS897" i="2"/>
  <c r="AQ897" i="2"/>
  <c r="AP897" i="2"/>
  <c r="AM897" i="2"/>
  <c r="AJ897" i="2"/>
  <c r="AE897" i="2"/>
  <c r="AB897" i="2"/>
  <c r="W897" i="2"/>
  <c r="T897" i="2"/>
  <c r="AT896" i="2"/>
  <c r="AS896" i="2"/>
  <c r="AQ896" i="2"/>
  <c r="AP896" i="2"/>
  <c r="AM896" i="2"/>
  <c r="AJ896" i="2"/>
  <c r="AE896" i="2"/>
  <c r="AB896" i="2"/>
  <c r="W896" i="2"/>
  <c r="T896" i="2"/>
  <c r="AT895" i="2"/>
  <c r="AS895" i="2"/>
  <c r="AQ895" i="2"/>
  <c r="AP895" i="2"/>
  <c r="AM895" i="2"/>
  <c r="AJ895" i="2"/>
  <c r="AE895" i="2"/>
  <c r="AB895" i="2"/>
  <c r="W895" i="2"/>
  <c r="T895" i="2"/>
  <c r="AT894" i="2"/>
  <c r="AS894" i="2"/>
  <c r="AQ894" i="2"/>
  <c r="AP894" i="2"/>
  <c r="AM894" i="2"/>
  <c r="AJ894" i="2"/>
  <c r="AE894" i="2"/>
  <c r="AB894" i="2"/>
  <c r="W894" i="2"/>
  <c r="T894" i="2"/>
  <c r="AT893" i="2"/>
  <c r="AS893" i="2"/>
  <c r="AQ893" i="2"/>
  <c r="AP893" i="2"/>
  <c r="AM893" i="2"/>
  <c r="AJ893" i="2"/>
  <c r="AE893" i="2"/>
  <c r="AB893" i="2"/>
  <c r="W893" i="2"/>
  <c r="T893" i="2"/>
  <c r="AT892" i="2"/>
  <c r="AS892" i="2"/>
  <c r="AQ892" i="2"/>
  <c r="AP892" i="2"/>
  <c r="AM892" i="2"/>
  <c r="AJ892" i="2"/>
  <c r="AE892" i="2"/>
  <c r="AB892" i="2"/>
  <c r="W892" i="2"/>
  <c r="T892" i="2"/>
  <c r="AT891" i="2"/>
  <c r="AS891" i="2"/>
  <c r="AQ891" i="2"/>
  <c r="AP891" i="2"/>
  <c r="AM891" i="2"/>
  <c r="AJ891" i="2"/>
  <c r="AE891" i="2"/>
  <c r="AB891" i="2"/>
  <c r="W891" i="2"/>
  <c r="T891" i="2"/>
  <c r="AT890" i="2"/>
  <c r="AS890" i="2"/>
  <c r="AQ890" i="2"/>
  <c r="AP890" i="2"/>
  <c r="AM890" i="2"/>
  <c r="AJ890" i="2"/>
  <c r="AE890" i="2"/>
  <c r="AB890" i="2"/>
  <c r="W890" i="2"/>
  <c r="T890" i="2"/>
  <c r="AT889" i="2"/>
  <c r="AS889" i="2"/>
  <c r="AQ889" i="2"/>
  <c r="AP889" i="2"/>
  <c r="AM889" i="2"/>
  <c r="AJ889" i="2"/>
  <c r="AE889" i="2"/>
  <c r="AB889" i="2"/>
  <c r="W889" i="2"/>
  <c r="T889" i="2"/>
  <c r="AT888" i="2"/>
  <c r="AS888" i="2"/>
  <c r="AQ888" i="2"/>
  <c r="AP888" i="2"/>
  <c r="AM888" i="2"/>
  <c r="AJ888" i="2"/>
  <c r="AE888" i="2"/>
  <c r="AB888" i="2"/>
  <c r="W888" i="2"/>
  <c r="T888" i="2"/>
  <c r="AT887" i="2"/>
  <c r="AS887" i="2"/>
  <c r="AQ887" i="2"/>
  <c r="AP887" i="2"/>
  <c r="AM887" i="2"/>
  <c r="AJ887" i="2"/>
  <c r="AE887" i="2"/>
  <c r="AB887" i="2"/>
  <c r="W887" i="2"/>
  <c r="T887" i="2"/>
  <c r="AT886" i="2"/>
  <c r="AS886" i="2"/>
  <c r="AQ886" i="2"/>
  <c r="AP886" i="2"/>
  <c r="AM886" i="2"/>
  <c r="AJ886" i="2"/>
  <c r="AE886" i="2"/>
  <c r="AB886" i="2"/>
  <c r="W886" i="2"/>
  <c r="T886" i="2"/>
  <c r="AT885" i="2"/>
  <c r="AS885" i="2"/>
  <c r="AQ885" i="2"/>
  <c r="AP885" i="2"/>
  <c r="AM885" i="2"/>
  <c r="AJ885" i="2"/>
  <c r="AE885" i="2"/>
  <c r="AB885" i="2"/>
  <c r="W885" i="2"/>
  <c r="T885" i="2"/>
  <c r="AT884" i="2"/>
  <c r="AS884" i="2"/>
  <c r="AQ884" i="2"/>
  <c r="AP884" i="2"/>
  <c r="AM884" i="2"/>
  <c r="AJ884" i="2"/>
  <c r="AE884" i="2"/>
  <c r="AB884" i="2"/>
  <c r="W884" i="2"/>
  <c r="T884" i="2"/>
  <c r="AT883" i="2"/>
  <c r="AS883" i="2"/>
  <c r="AQ883" i="2"/>
  <c r="AP883" i="2"/>
  <c r="AM883" i="2"/>
  <c r="AJ883" i="2"/>
  <c r="AE883" i="2"/>
  <c r="AB883" i="2"/>
  <c r="W883" i="2"/>
  <c r="T883" i="2"/>
  <c r="AT882" i="2"/>
  <c r="AS882" i="2"/>
  <c r="AQ882" i="2"/>
  <c r="AP882" i="2"/>
  <c r="AM882" i="2"/>
  <c r="AJ882" i="2"/>
  <c r="AE882" i="2"/>
  <c r="AB882" i="2"/>
  <c r="W882" i="2"/>
  <c r="T882" i="2"/>
  <c r="AT881" i="2"/>
  <c r="AS881" i="2"/>
  <c r="AQ881" i="2"/>
  <c r="AP881" i="2"/>
  <c r="AM881" i="2"/>
  <c r="AJ881" i="2"/>
  <c r="AE881" i="2"/>
  <c r="AB881" i="2"/>
  <c r="W881" i="2"/>
  <c r="T881" i="2"/>
  <c r="AT880" i="2"/>
  <c r="AS880" i="2"/>
  <c r="AQ880" i="2"/>
  <c r="AP880" i="2"/>
  <c r="AM880" i="2"/>
  <c r="AJ880" i="2"/>
  <c r="AE880" i="2"/>
  <c r="AB880" i="2"/>
  <c r="W880" i="2"/>
  <c r="T880" i="2"/>
  <c r="AT879" i="2"/>
  <c r="AS879" i="2"/>
  <c r="AQ879" i="2"/>
  <c r="AP879" i="2"/>
  <c r="AM879" i="2"/>
  <c r="AJ879" i="2"/>
  <c r="AE879" i="2"/>
  <c r="AB879" i="2"/>
  <c r="W879" i="2"/>
  <c r="T879" i="2"/>
  <c r="AT878" i="2"/>
  <c r="AS878" i="2"/>
  <c r="AQ878" i="2"/>
  <c r="AP878" i="2"/>
  <c r="AM878" i="2"/>
  <c r="AJ878" i="2"/>
  <c r="AE878" i="2"/>
  <c r="AB878" i="2"/>
  <c r="W878" i="2"/>
  <c r="T878" i="2"/>
  <c r="AT877" i="2"/>
  <c r="AS877" i="2"/>
  <c r="AQ877" i="2"/>
  <c r="AP877" i="2"/>
  <c r="AM877" i="2"/>
  <c r="AJ877" i="2"/>
  <c r="AE877" i="2"/>
  <c r="AB877" i="2"/>
  <c r="W877" i="2"/>
  <c r="T877" i="2"/>
  <c r="AT876" i="2"/>
  <c r="AS876" i="2"/>
  <c r="AQ876" i="2"/>
  <c r="AP876" i="2"/>
  <c r="AM876" i="2"/>
  <c r="AJ876" i="2"/>
  <c r="AE876" i="2"/>
  <c r="AB876" i="2"/>
  <c r="W876" i="2"/>
  <c r="T876" i="2"/>
  <c r="AT875" i="2"/>
  <c r="AS875" i="2"/>
  <c r="AQ875" i="2"/>
  <c r="AP875" i="2"/>
  <c r="AM875" i="2"/>
  <c r="AJ875" i="2"/>
  <c r="AE875" i="2"/>
  <c r="AB875" i="2"/>
  <c r="W875" i="2"/>
  <c r="T875" i="2"/>
  <c r="AT874" i="2"/>
  <c r="AS874" i="2"/>
  <c r="AQ874" i="2"/>
  <c r="AP874" i="2"/>
  <c r="AM874" i="2"/>
  <c r="AJ874" i="2"/>
  <c r="AE874" i="2"/>
  <c r="AB874" i="2"/>
  <c r="W874" i="2"/>
  <c r="T874" i="2"/>
  <c r="AT873" i="2"/>
  <c r="AS873" i="2"/>
  <c r="AQ873" i="2"/>
  <c r="AP873" i="2"/>
  <c r="AM873" i="2"/>
  <c r="AJ873" i="2"/>
  <c r="AE873" i="2"/>
  <c r="AB873" i="2"/>
  <c r="W873" i="2"/>
  <c r="T873" i="2"/>
  <c r="AT872" i="2"/>
  <c r="AS872" i="2"/>
  <c r="AQ872" i="2"/>
  <c r="AP872" i="2"/>
  <c r="AM872" i="2"/>
  <c r="AJ872" i="2"/>
  <c r="AE872" i="2"/>
  <c r="AB872" i="2"/>
  <c r="W872" i="2"/>
  <c r="T872" i="2"/>
  <c r="AT871" i="2"/>
  <c r="AS871" i="2"/>
  <c r="AQ871" i="2"/>
  <c r="AP871" i="2"/>
  <c r="AM871" i="2"/>
  <c r="AJ871" i="2"/>
  <c r="AE871" i="2"/>
  <c r="AB871" i="2"/>
  <c r="W871" i="2"/>
  <c r="T871" i="2"/>
  <c r="AT870" i="2"/>
  <c r="AS870" i="2"/>
  <c r="AQ870" i="2"/>
  <c r="AP870" i="2"/>
  <c r="AM870" i="2"/>
  <c r="AJ870" i="2"/>
  <c r="AE870" i="2"/>
  <c r="AB870" i="2"/>
  <c r="W870" i="2"/>
  <c r="T870" i="2"/>
  <c r="AT869" i="2"/>
  <c r="AS869" i="2"/>
  <c r="AQ869" i="2"/>
  <c r="AP869" i="2"/>
  <c r="AM869" i="2"/>
  <c r="AJ869" i="2"/>
  <c r="AE869" i="2"/>
  <c r="AB869" i="2"/>
  <c r="W869" i="2"/>
  <c r="T869" i="2"/>
  <c r="AL868" i="2"/>
  <c r="AK868" i="2"/>
  <c r="AI868" i="2"/>
  <c r="AH868" i="2"/>
  <c r="AD868" i="2"/>
  <c r="AC868" i="2"/>
  <c r="AA868" i="2"/>
  <c r="Z868" i="2"/>
  <c r="V868" i="2"/>
  <c r="U868" i="2"/>
  <c r="S868" i="2"/>
  <c r="R868" i="2"/>
  <c r="AT865" i="2"/>
  <c r="AT864" i="2" s="1"/>
  <c r="AS865" i="2"/>
  <c r="AS864" i="2" s="1"/>
  <c r="AQ865" i="2"/>
  <c r="AQ864" i="2" s="1"/>
  <c r="AP865" i="2"/>
  <c r="AP864" i="2" s="1"/>
  <c r="AM865" i="2"/>
  <c r="AJ865" i="2"/>
  <c r="AE865" i="2"/>
  <c r="AB865" i="2"/>
  <c r="W865" i="2"/>
  <c r="T865" i="2"/>
  <c r="AL864" i="2"/>
  <c r="AK864" i="2"/>
  <c r="AI864" i="2"/>
  <c r="AH864" i="2"/>
  <c r="AD864" i="2"/>
  <c r="AC864" i="2"/>
  <c r="AA864" i="2"/>
  <c r="Z864" i="2"/>
  <c r="V864" i="2"/>
  <c r="U864" i="2"/>
  <c r="S864" i="2"/>
  <c r="R864" i="2"/>
  <c r="AT863" i="2"/>
  <c r="AT862" i="2" s="1"/>
  <c r="AS863" i="2"/>
  <c r="AQ863" i="2"/>
  <c r="AQ862" i="2" s="1"/>
  <c r="AP863" i="2"/>
  <c r="AP862" i="2" s="1"/>
  <c r="AM863" i="2"/>
  <c r="AJ863" i="2"/>
  <c r="AE863" i="2"/>
  <c r="AB863" i="2"/>
  <c r="W863" i="2"/>
  <c r="T863" i="2"/>
  <c r="AL862" i="2"/>
  <c r="AK862" i="2"/>
  <c r="AI862" i="2"/>
  <c r="AH862" i="2"/>
  <c r="AD862" i="2"/>
  <c r="AC862" i="2"/>
  <c r="AA862" i="2"/>
  <c r="Z862" i="2"/>
  <c r="V862" i="2"/>
  <c r="U862" i="2"/>
  <c r="S862" i="2"/>
  <c r="R862" i="2"/>
  <c r="AT860" i="2"/>
  <c r="AT859" i="2" s="1"/>
  <c r="AS860" i="2"/>
  <c r="AS859" i="2" s="1"/>
  <c r="AQ860" i="2"/>
  <c r="AQ859" i="2" s="1"/>
  <c r="AP860" i="2"/>
  <c r="AM860" i="2"/>
  <c r="AJ860" i="2"/>
  <c r="AE860" i="2"/>
  <c r="AB860" i="2"/>
  <c r="W860" i="2"/>
  <c r="T860" i="2"/>
  <c r="AL859" i="2"/>
  <c r="AK859" i="2"/>
  <c r="AI859" i="2"/>
  <c r="AH859" i="2"/>
  <c r="AD859" i="2"/>
  <c r="AC859" i="2"/>
  <c r="AA859" i="2"/>
  <c r="Z859" i="2"/>
  <c r="V859" i="2"/>
  <c r="U859" i="2"/>
  <c r="S859" i="2"/>
  <c r="R859" i="2"/>
  <c r="AT858" i="2"/>
  <c r="AT857" i="2" s="1"/>
  <c r="AS858" i="2"/>
  <c r="AS857" i="2" s="1"/>
  <c r="AQ858" i="2"/>
  <c r="AQ857" i="2" s="1"/>
  <c r="AP858" i="2"/>
  <c r="AP857" i="2" s="1"/>
  <c r="AM858" i="2"/>
  <c r="AJ858" i="2"/>
  <c r="AE858" i="2"/>
  <c r="AB858" i="2"/>
  <c r="W858" i="2"/>
  <c r="T858" i="2"/>
  <c r="AL857" i="2"/>
  <c r="AK857" i="2"/>
  <c r="AI857" i="2"/>
  <c r="AH857" i="2"/>
  <c r="AD857" i="2"/>
  <c r="AC857" i="2"/>
  <c r="AA857" i="2"/>
  <c r="Z857" i="2"/>
  <c r="V857" i="2"/>
  <c r="U857" i="2"/>
  <c r="S857" i="2"/>
  <c r="R857" i="2"/>
  <c r="AT856" i="2"/>
  <c r="AT855" i="2" s="1"/>
  <c r="AS856" i="2"/>
  <c r="AS855" i="2" s="1"/>
  <c r="AQ856" i="2"/>
  <c r="AQ855" i="2" s="1"/>
  <c r="AP856" i="2"/>
  <c r="AM856" i="2"/>
  <c r="AJ856" i="2"/>
  <c r="AE856" i="2"/>
  <c r="AB856" i="2"/>
  <c r="W856" i="2"/>
  <c r="T856" i="2"/>
  <c r="AL855" i="2"/>
  <c r="AK855" i="2"/>
  <c r="AI855" i="2"/>
  <c r="AH855" i="2"/>
  <c r="AD855" i="2"/>
  <c r="AC855" i="2"/>
  <c r="AA855" i="2"/>
  <c r="Z855" i="2"/>
  <c r="V855" i="2"/>
  <c r="U855" i="2"/>
  <c r="S855" i="2"/>
  <c r="R855" i="2"/>
  <c r="AT854" i="2"/>
  <c r="AT853" i="2" s="1"/>
  <c r="AS854" i="2"/>
  <c r="AQ854" i="2"/>
  <c r="AQ853" i="2" s="1"/>
  <c r="AP854" i="2"/>
  <c r="AP853" i="2" s="1"/>
  <c r="AM854" i="2"/>
  <c r="AJ854" i="2"/>
  <c r="AE854" i="2"/>
  <c r="AB854" i="2"/>
  <c r="W854" i="2"/>
  <c r="T854" i="2"/>
  <c r="AL853" i="2"/>
  <c r="AK853" i="2"/>
  <c r="AI853" i="2"/>
  <c r="AH853" i="2"/>
  <c r="AD853" i="2"/>
  <c r="AC853" i="2"/>
  <c r="AA853" i="2"/>
  <c r="Z853" i="2"/>
  <c r="V853" i="2"/>
  <c r="U853" i="2"/>
  <c r="S853" i="2"/>
  <c r="R853" i="2"/>
  <c r="AT852" i="2"/>
  <c r="AT851" i="2" s="1"/>
  <c r="AS852" i="2"/>
  <c r="AS851" i="2" s="1"/>
  <c r="AQ852" i="2"/>
  <c r="AQ851" i="2" s="1"/>
  <c r="AP852" i="2"/>
  <c r="AM852" i="2"/>
  <c r="AJ852" i="2"/>
  <c r="AE852" i="2"/>
  <c r="AB852" i="2"/>
  <c r="W852" i="2"/>
  <c r="T852" i="2"/>
  <c r="AL851" i="2"/>
  <c r="AK851" i="2"/>
  <c r="AI851" i="2"/>
  <c r="AH851" i="2"/>
  <c r="AD851" i="2"/>
  <c r="AC851" i="2"/>
  <c r="AA851" i="2"/>
  <c r="Z851" i="2"/>
  <c r="V851" i="2"/>
  <c r="U851" i="2"/>
  <c r="S851" i="2"/>
  <c r="R851" i="2"/>
  <c r="AT850" i="2"/>
  <c r="AT849" i="2" s="1"/>
  <c r="AS850" i="2"/>
  <c r="AS849" i="2" s="1"/>
  <c r="AQ850" i="2"/>
  <c r="AQ849" i="2" s="1"/>
  <c r="AP850" i="2"/>
  <c r="AM850" i="2"/>
  <c r="AJ850" i="2"/>
  <c r="AE850" i="2"/>
  <c r="AB850" i="2"/>
  <c r="W850" i="2"/>
  <c r="T850" i="2"/>
  <c r="AL849" i="2"/>
  <c r="AK849" i="2"/>
  <c r="AI849" i="2"/>
  <c r="AH849" i="2"/>
  <c r="AD849" i="2"/>
  <c r="AC849" i="2"/>
  <c r="AA849" i="2"/>
  <c r="Z849" i="2"/>
  <c r="V849" i="2"/>
  <c r="U849" i="2"/>
  <c r="S849" i="2"/>
  <c r="R849" i="2"/>
  <c r="AT847" i="2"/>
  <c r="AS847" i="2"/>
  <c r="AQ847" i="2"/>
  <c r="AP847" i="2"/>
  <c r="AM847" i="2"/>
  <c r="AJ847" i="2"/>
  <c r="AE847" i="2"/>
  <c r="AB847" i="2"/>
  <c r="W847" i="2"/>
  <c r="T847" i="2"/>
  <c r="AT846" i="2"/>
  <c r="AS846" i="2"/>
  <c r="AQ846" i="2"/>
  <c r="AP846" i="2"/>
  <c r="AM846" i="2"/>
  <c r="AJ846" i="2"/>
  <c r="AE846" i="2"/>
  <c r="AB846" i="2"/>
  <c r="W846" i="2"/>
  <c r="T846" i="2"/>
  <c r="AL845" i="2"/>
  <c r="AL844" i="2" s="1"/>
  <c r="AK845" i="2"/>
  <c r="AI845" i="2"/>
  <c r="AI844" i="2" s="1"/>
  <c r="AH845" i="2"/>
  <c r="AD845" i="2"/>
  <c r="AD844" i="2" s="1"/>
  <c r="AC845" i="2"/>
  <c r="AA845" i="2"/>
  <c r="AA844" i="2" s="1"/>
  <c r="Z845" i="2"/>
  <c r="V845" i="2"/>
  <c r="V844" i="2" s="1"/>
  <c r="U845" i="2"/>
  <c r="U844" i="2" s="1"/>
  <c r="S845" i="2"/>
  <c r="S844" i="2" s="1"/>
  <c r="R845" i="2"/>
  <c r="R844" i="2" s="1"/>
  <c r="AT843" i="2"/>
  <c r="AT842" i="2" s="1"/>
  <c r="AS843" i="2"/>
  <c r="AS842" i="2" s="1"/>
  <c r="AQ843" i="2"/>
  <c r="AQ842" i="2" s="1"/>
  <c r="AP843" i="2"/>
  <c r="AP842" i="2" s="1"/>
  <c r="AM843" i="2"/>
  <c r="AJ843" i="2"/>
  <c r="AE843" i="2"/>
  <c r="AB843" i="2"/>
  <c r="W843" i="2"/>
  <c r="T843" i="2"/>
  <c r="AL842" i="2"/>
  <c r="AK842" i="2"/>
  <c r="AI842" i="2"/>
  <c r="AH842" i="2"/>
  <c r="AD842" i="2"/>
  <c r="AC842" i="2"/>
  <c r="AA842" i="2"/>
  <c r="Z842" i="2"/>
  <c r="V842" i="2"/>
  <c r="U842" i="2"/>
  <c r="S842" i="2"/>
  <c r="R842" i="2"/>
  <c r="AT841" i="2"/>
  <c r="AT840" i="2" s="1"/>
  <c r="AS841" i="2"/>
  <c r="AQ841" i="2"/>
  <c r="AP841" i="2"/>
  <c r="AP840" i="2" s="1"/>
  <c r="AM841" i="2"/>
  <c r="AJ841" i="2"/>
  <c r="AE841" i="2"/>
  <c r="AB841" i="2"/>
  <c r="W841" i="2"/>
  <c r="T841" i="2"/>
  <c r="AL840" i="2"/>
  <c r="AK840" i="2"/>
  <c r="AI840" i="2"/>
  <c r="AH840" i="2"/>
  <c r="AD840" i="2"/>
  <c r="AC840" i="2"/>
  <c r="AA840" i="2"/>
  <c r="Z840" i="2"/>
  <c r="V840" i="2"/>
  <c r="U840" i="2"/>
  <c r="S840" i="2"/>
  <c r="R840" i="2"/>
  <c r="AT839" i="2"/>
  <c r="AS839" i="2"/>
  <c r="AQ839" i="2"/>
  <c r="AP839" i="2"/>
  <c r="AM839" i="2"/>
  <c r="AJ839" i="2"/>
  <c r="AE839" i="2"/>
  <c r="AB839" i="2"/>
  <c r="W839" i="2"/>
  <c r="T839" i="2"/>
  <c r="AT838" i="2"/>
  <c r="AS838" i="2"/>
  <c r="AQ838" i="2"/>
  <c r="AP838" i="2"/>
  <c r="AM838" i="2"/>
  <c r="AJ838" i="2"/>
  <c r="AE838" i="2"/>
  <c r="AB838" i="2"/>
  <c r="W838" i="2"/>
  <c r="T838" i="2"/>
  <c r="AL837" i="2"/>
  <c r="AK837" i="2"/>
  <c r="AI837" i="2"/>
  <c r="AH837" i="2"/>
  <c r="AD837" i="2"/>
  <c r="AC837" i="2"/>
  <c r="AA837" i="2"/>
  <c r="Z837" i="2"/>
  <c r="V837" i="2"/>
  <c r="U837" i="2"/>
  <c r="S837" i="2"/>
  <c r="R837" i="2"/>
  <c r="AT835" i="2"/>
  <c r="AT834" i="2" s="1"/>
  <c r="AS835" i="2"/>
  <c r="AQ835" i="2"/>
  <c r="AQ834" i="2" s="1"/>
  <c r="AP835" i="2"/>
  <c r="AP834" i="2" s="1"/>
  <c r="AM835" i="2"/>
  <c r="AJ835" i="2"/>
  <c r="AE835" i="2"/>
  <c r="AB835" i="2"/>
  <c r="W835" i="2"/>
  <c r="T835" i="2"/>
  <c r="AL834" i="2"/>
  <c r="AK834" i="2"/>
  <c r="AI834" i="2"/>
  <c r="AH834" i="2"/>
  <c r="AD834" i="2"/>
  <c r="AC834" i="2"/>
  <c r="AA834" i="2"/>
  <c r="Z834" i="2"/>
  <c r="V834" i="2"/>
  <c r="U834" i="2"/>
  <c r="S834" i="2"/>
  <c r="R834" i="2"/>
  <c r="AT833" i="2"/>
  <c r="AT832" i="2" s="1"/>
  <c r="AS833" i="2"/>
  <c r="AS832" i="2" s="1"/>
  <c r="AQ833" i="2"/>
  <c r="AP833" i="2"/>
  <c r="AM833" i="2"/>
  <c r="AJ833" i="2"/>
  <c r="AE833" i="2"/>
  <c r="AB833" i="2"/>
  <c r="W833" i="2"/>
  <c r="T833" i="2"/>
  <c r="AQ832" i="2"/>
  <c r="AL832" i="2"/>
  <c r="AK832" i="2"/>
  <c r="AI832" i="2"/>
  <c r="AH832" i="2"/>
  <c r="AD832" i="2"/>
  <c r="AC832" i="2"/>
  <c r="AA832" i="2"/>
  <c r="Z832" i="2"/>
  <c r="V832" i="2"/>
  <c r="U832" i="2"/>
  <c r="S832" i="2"/>
  <c r="R832" i="2"/>
  <c r="AT830" i="2"/>
  <c r="AT829" i="2" s="1"/>
  <c r="AS830" i="2"/>
  <c r="AS829" i="2" s="1"/>
  <c r="AQ830" i="2"/>
  <c r="AQ829" i="2" s="1"/>
  <c r="AP830" i="2"/>
  <c r="AM830" i="2"/>
  <c r="AJ830" i="2"/>
  <c r="AE830" i="2"/>
  <c r="AB830" i="2"/>
  <c r="W830" i="2"/>
  <c r="T830" i="2"/>
  <c r="AL829" i="2"/>
  <c r="AK829" i="2"/>
  <c r="AI829" i="2"/>
  <c r="AH829" i="2"/>
  <c r="AD829" i="2"/>
  <c r="AC829" i="2"/>
  <c r="AA829" i="2"/>
  <c r="Z829" i="2"/>
  <c r="V829" i="2"/>
  <c r="U829" i="2"/>
  <c r="S829" i="2"/>
  <c r="R829" i="2"/>
  <c r="AT828" i="2"/>
  <c r="AT827" i="2" s="1"/>
  <c r="AS828" i="2"/>
  <c r="AS827" i="2" s="1"/>
  <c r="AQ828" i="2"/>
  <c r="AQ827" i="2" s="1"/>
  <c r="AP828" i="2"/>
  <c r="AP827" i="2" s="1"/>
  <c r="AM828" i="2"/>
  <c r="AJ828" i="2"/>
  <c r="AE828" i="2"/>
  <c r="AB828" i="2"/>
  <c r="W828" i="2"/>
  <c r="T828" i="2"/>
  <c r="AL827" i="2"/>
  <c r="AK827" i="2"/>
  <c r="AI827" i="2"/>
  <c r="AH827" i="2"/>
  <c r="AD827" i="2"/>
  <c r="AC827" i="2"/>
  <c r="AA827" i="2"/>
  <c r="Z827" i="2"/>
  <c r="V827" i="2"/>
  <c r="U827" i="2"/>
  <c r="S827" i="2"/>
  <c r="R827" i="2"/>
  <c r="AT826" i="2"/>
  <c r="AT825" i="2" s="1"/>
  <c r="AS826" i="2"/>
  <c r="AS825" i="2" s="1"/>
  <c r="AQ826" i="2"/>
  <c r="AQ825" i="2" s="1"/>
  <c r="AP826" i="2"/>
  <c r="AM826" i="2"/>
  <c r="AJ826" i="2"/>
  <c r="AE826" i="2"/>
  <c r="AB826" i="2"/>
  <c r="W826" i="2"/>
  <c r="T826" i="2"/>
  <c r="AL825" i="2"/>
  <c r="AK825" i="2"/>
  <c r="AI825" i="2"/>
  <c r="AH825" i="2"/>
  <c r="AD825" i="2"/>
  <c r="AC825" i="2"/>
  <c r="AA825" i="2"/>
  <c r="Z825" i="2"/>
  <c r="V825" i="2"/>
  <c r="U825" i="2"/>
  <c r="S825" i="2"/>
  <c r="R825" i="2"/>
  <c r="AT824" i="2"/>
  <c r="AT823" i="2" s="1"/>
  <c r="AS824" i="2"/>
  <c r="AQ824" i="2"/>
  <c r="AQ823" i="2" s="1"/>
  <c r="AP824" i="2"/>
  <c r="AM824" i="2"/>
  <c r="AJ824" i="2"/>
  <c r="AE824" i="2"/>
  <c r="AB824" i="2"/>
  <c r="W824" i="2"/>
  <c r="T824" i="2"/>
  <c r="AL823" i="2"/>
  <c r="AK823" i="2"/>
  <c r="AI823" i="2"/>
  <c r="AH823" i="2"/>
  <c r="AD823" i="2"/>
  <c r="AC823" i="2"/>
  <c r="AA823" i="2"/>
  <c r="Z823" i="2"/>
  <c r="V823" i="2"/>
  <c r="U823" i="2"/>
  <c r="S823" i="2"/>
  <c r="R823" i="2"/>
  <c r="AT821" i="2"/>
  <c r="AT820" i="2" s="1"/>
  <c r="AS821" i="2"/>
  <c r="AQ821" i="2"/>
  <c r="AQ820" i="2" s="1"/>
  <c r="AP821" i="2"/>
  <c r="AP820" i="2" s="1"/>
  <c r="AM821" i="2"/>
  <c r="AJ821" i="2"/>
  <c r="AE821" i="2"/>
  <c r="AB821" i="2"/>
  <c r="W821" i="2"/>
  <c r="T821" i="2"/>
  <c r="AL820" i="2"/>
  <c r="AK820" i="2"/>
  <c r="AI820" i="2"/>
  <c r="AH820" i="2"/>
  <c r="AD820" i="2"/>
  <c r="AC820" i="2"/>
  <c r="AA820" i="2"/>
  <c r="Z820" i="2"/>
  <c r="V820" i="2"/>
  <c r="U820" i="2"/>
  <c r="S820" i="2"/>
  <c r="R820" i="2"/>
  <c r="AT819" i="2"/>
  <c r="AT818" i="2" s="1"/>
  <c r="AS819" i="2"/>
  <c r="AQ819" i="2"/>
  <c r="AQ818" i="2" s="1"/>
  <c r="AP819" i="2"/>
  <c r="AM819" i="2"/>
  <c r="AJ819" i="2"/>
  <c r="AE819" i="2"/>
  <c r="AB819" i="2"/>
  <c r="W819" i="2"/>
  <c r="T819" i="2"/>
  <c r="AL818" i="2"/>
  <c r="AK818" i="2"/>
  <c r="AI818" i="2"/>
  <c r="AH818" i="2"/>
  <c r="AD818" i="2"/>
  <c r="AC818" i="2"/>
  <c r="AA818" i="2"/>
  <c r="Z818" i="2"/>
  <c r="V818" i="2"/>
  <c r="U818" i="2"/>
  <c r="S818" i="2"/>
  <c r="R818" i="2"/>
  <c r="AT817" i="2"/>
  <c r="AT816" i="2" s="1"/>
  <c r="AS817" i="2"/>
  <c r="AQ817" i="2"/>
  <c r="AQ816" i="2" s="1"/>
  <c r="AP817" i="2"/>
  <c r="AM817" i="2"/>
  <c r="AJ817" i="2"/>
  <c r="AE817" i="2"/>
  <c r="AB817" i="2"/>
  <c r="W817" i="2"/>
  <c r="T817" i="2"/>
  <c r="AP816" i="2"/>
  <c r="AL816" i="2"/>
  <c r="AK816" i="2"/>
  <c r="AI816" i="2"/>
  <c r="AH816" i="2"/>
  <c r="AD816" i="2"/>
  <c r="AC816" i="2"/>
  <c r="AA816" i="2"/>
  <c r="Z816" i="2"/>
  <c r="V816" i="2"/>
  <c r="U816" i="2"/>
  <c r="S816" i="2"/>
  <c r="R816" i="2"/>
  <c r="AT815" i="2"/>
  <c r="AT814" i="2" s="1"/>
  <c r="AS815" i="2"/>
  <c r="AS814" i="2" s="1"/>
  <c r="AQ815" i="2"/>
  <c r="AQ814" i="2" s="1"/>
  <c r="AP815" i="2"/>
  <c r="AM815" i="2"/>
  <c r="AJ815" i="2"/>
  <c r="AE815" i="2"/>
  <c r="AB815" i="2"/>
  <c r="W815" i="2"/>
  <c r="T815" i="2"/>
  <c r="AL814" i="2"/>
  <c r="AK814" i="2"/>
  <c r="AI814" i="2"/>
  <c r="AH814" i="2"/>
  <c r="AD814" i="2"/>
  <c r="AC814" i="2"/>
  <c r="AA814" i="2"/>
  <c r="Z814" i="2"/>
  <c r="V814" i="2"/>
  <c r="U814" i="2"/>
  <c r="S814" i="2"/>
  <c r="R814" i="2"/>
  <c r="AT811" i="2"/>
  <c r="AT810" i="2" s="1"/>
  <c r="AT809" i="2" s="1"/>
  <c r="AT808" i="2" s="1"/>
  <c r="AS811" i="2"/>
  <c r="AQ811" i="2"/>
  <c r="AQ810" i="2" s="1"/>
  <c r="AQ809" i="2" s="1"/>
  <c r="AQ808" i="2" s="1"/>
  <c r="AP811" i="2"/>
  <c r="AM811" i="2"/>
  <c r="AJ811" i="2"/>
  <c r="AE811" i="2"/>
  <c r="AB811" i="2"/>
  <c r="W811" i="2"/>
  <c r="T811" i="2"/>
  <c r="AL810" i="2"/>
  <c r="AL809" i="2" s="1"/>
  <c r="AL808" i="2" s="1"/>
  <c r="AK810" i="2"/>
  <c r="AI810" i="2"/>
  <c r="AI809" i="2" s="1"/>
  <c r="AI808" i="2" s="1"/>
  <c r="AH810" i="2"/>
  <c r="AD810" i="2"/>
  <c r="AD809" i="2" s="1"/>
  <c r="AD808" i="2" s="1"/>
  <c r="AC810" i="2"/>
  <c r="AA810" i="2"/>
  <c r="AA809" i="2" s="1"/>
  <c r="AA808" i="2" s="1"/>
  <c r="Z810" i="2"/>
  <c r="Z809" i="2" s="1"/>
  <c r="V810" i="2"/>
  <c r="V809" i="2" s="1"/>
  <c r="V808" i="2" s="1"/>
  <c r="U810" i="2"/>
  <c r="S810" i="2"/>
  <c r="R810" i="2"/>
  <c r="R809" i="2" s="1"/>
  <c r="R808" i="2" s="1"/>
  <c r="AT807" i="2"/>
  <c r="AT806" i="2" s="1"/>
  <c r="AS807" i="2"/>
  <c r="AS806" i="2" s="1"/>
  <c r="AQ807" i="2"/>
  <c r="AQ806" i="2" s="1"/>
  <c r="AP807" i="2"/>
  <c r="AP806" i="2" s="1"/>
  <c r="AM807" i="2"/>
  <c r="AJ807" i="2"/>
  <c r="AE807" i="2"/>
  <c r="AB807" i="2"/>
  <c r="W807" i="2"/>
  <c r="T807" i="2"/>
  <c r="AL806" i="2"/>
  <c r="AK806" i="2"/>
  <c r="AI806" i="2"/>
  <c r="AH806" i="2"/>
  <c r="AD806" i="2"/>
  <c r="AC806" i="2"/>
  <c r="AA806" i="2"/>
  <c r="Z806" i="2"/>
  <c r="V806" i="2"/>
  <c r="U806" i="2"/>
  <c r="S806" i="2"/>
  <c r="R806" i="2"/>
  <c r="AT805" i="2"/>
  <c r="AT804" i="2" s="1"/>
  <c r="AS805" i="2"/>
  <c r="AQ805" i="2"/>
  <c r="AQ804" i="2" s="1"/>
  <c r="AP805" i="2"/>
  <c r="AM805" i="2"/>
  <c r="AJ805" i="2"/>
  <c r="AE805" i="2"/>
  <c r="AB805" i="2"/>
  <c r="W805" i="2"/>
  <c r="T805" i="2"/>
  <c r="AL804" i="2"/>
  <c r="AK804" i="2"/>
  <c r="AI804" i="2"/>
  <c r="AH804" i="2"/>
  <c r="AD804" i="2"/>
  <c r="AC804" i="2"/>
  <c r="AA804" i="2"/>
  <c r="Z804" i="2"/>
  <c r="V804" i="2"/>
  <c r="U804" i="2"/>
  <c r="S804" i="2"/>
  <c r="R804" i="2"/>
  <c r="AT803" i="2"/>
  <c r="AS803" i="2"/>
  <c r="AS802" i="2" s="1"/>
  <c r="AQ803" i="2"/>
  <c r="AQ802" i="2" s="1"/>
  <c r="AP803" i="2"/>
  <c r="AM803" i="2"/>
  <c r="AJ803" i="2"/>
  <c r="AE803" i="2"/>
  <c r="AB803" i="2"/>
  <c r="W803" i="2"/>
  <c r="T803" i="2"/>
  <c r="AL802" i="2"/>
  <c r="AK802" i="2"/>
  <c r="AI802" i="2"/>
  <c r="AH802" i="2"/>
  <c r="AD802" i="2"/>
  <c r="AC802" i="2"/>
  <c r="AA802" i="2"/>
  <c r="Z802" i="2"/>
  <c r="V802" i="2"/>
  <c r="U802" i="2"/>
  <c r="S802" i="2"/>
  <c r="R802" i="2"/>
  <c r="AT801" i="2"/>
  <c r="AT800" i="2" s="1"/>
  <c r="AS801" i="2"/>
  <c r="AQ801" i="2"/>
  <c r="AQ800" i="2" s="1"/>
  <c r="AP801" i="2"/>
  <c r="AM801" i="2"/>
  <c r="AJ801" i="2"/>
  <c r="AE801" i="2"/>
  <c r="AB801" i="2"/>
  <c r="W801" i="2"/>
  <c r="T801" i="2"/>
  <c r="AL800" i="2"/>
  <c r="AK800" i="2"/>
  <c r="AI800" i="2"/>
  <c r="AH800" i="2"/>
  <c r="AD800" i="2"/>
  <c r="AC800" i="2"/>
  <c r="AA800" i="2"/>
  <c r="Z800" i="2"/>
  <c r="V800" i="2"/>
  <c r="U800" i="2"/>
  <c r="S800" i="2"/>
  <c r="R800" i="2"/>
  <c r="AT799" i="2"/>
  <c r="AT798" i="2" s="1"/>
  <c r="AS799" i="2"/>
  <c r="AQ799" i="2"/>
  <c r="AQ798" i="2" s="1"/>
  <c r="AP799" i="2"/>
  <c r="AM799" i="2"/>
  <c r="AJ799" i="2"/>
  <c r="AE799" i="2"/>
  <c r="AB799" i="2"/>
  <c r="W799" i="2"/>
  <c r="T799" i="2"/>
  <c r="AL798" i="2"/>
  <c r="AK798" i="2"/>
  <c r="AI798" i="2"/>
  <c r="AH798" i="2"/>
  <c r="AD798" i="2"/>
  <c r="AC798" i="2"/>
  <c r="AA798" i="2"/>
  <c r="Z798" i="2"/>
  <c r="V798" i="2"/>
  <c r="U798" i="2"/>
  <c r="S798" i="2"/>
  <c r="R798" i="2"/>
  <c r="AT796" i="2"/>
  <c r="AS796" i="2"/>
  <c r="AS795" i="2" s="1"/>
  <c r="AS794" i="2" s="1"/>
  <c r="AQ796" i="2"/>
  <c r="AQ795" i="2" s="1"/>
  <c r="AQ794" i="2" s="1"/>
  <c r="AP796" i="2"/>
  <c r="AM796" i="2"/>
  <c r="AJ796" i="2"/>
  <c r="AE796" i="2"/>
  <c r="AB796" i="2"/>
  <c r="W796" i="2"/>
  <c r="T796" i="2"/>
  <c r="AL795" i="2"/>
  <c r="AL794" i="2" s="1"/>
  <c r="AK795" i="2"/>
  <c r="AK794" i="2" s="1"/>
  <c r="AI795" i="2"/>
  <c r="AI794" i="2" s="1"/>
  <c r="AH795" i="2"/>
  <c r="AD795" i="2"/>
  <c r="AD794" i="2" s="1"/>
  <c r="AC795" i="2"/>
  <c r="AA795" i="2"/>
  <c r="AA794" i="2" s="1"/>
  <c r="Z795" i="2"/>
  <c r="V795" i="2"/>
  <c r="V794" i="2" s="1"/>
  <c r="U795" i="2"/>
  <c r="S795" i="2"/>
  <c r="S794" i="2" s="1"/>
  <c r="R795" i="2"/>
  <c r="AT793" i="2"/>
  <c r="AS793" i="2"/>
  <c r="AQ793" i="2"/>
  <c r="AP793" i="2"/>
  <c r="AM793" i="2"/>
  <c r="AJ793" i="2"/>
  <c r="AE793" i="2"/>
  <c r="AB793" i="2"/>
  <c r="W793" i="2"/>
  <c r="T793" i="2"/>
  <c r="AT792" i="2"/>
  <c r="AS792" i="2"/>
  <c r="AQ792" i="2"/>
  <c r="AP792" i="2"/>
  <c r="AM792" i="2"/>
  <c r="AJ792" i="2"/>
  <c r="AE792" i="2"/>
  <c r="AB792" i="2"/>
  <c r="W792" i="2"/>
  <c r="T792" i="2"/>
  <c r="AL791" i="2"/>
  <c r="AK791" i="2"/>
  <c r="AI791" i="2"/>
  <c r="AH791" i="2"/>
  <c r="AD791" i="2"/>
  <c r="AC791" i="2"/>
  <c r="AA791" i="2"/>
  <c r="Z791" i="2"/>
  <c r="V791" i="2"/>
  <c r="U791" i="2"/>
  <c r="S791" i="2"/>
  <c r="R791" i="2"/>
  <c r="AT790" i="2"/>
  <c r="AS790" i="2"/>
  <c r="AQ790" i="2"/>
  <c r="AP790" i="2"/>
  <c r="AM790" i="2"/>
  <c r="AJ790" i="2"/>
  <c r="AE790" i="2"/>
  <c r="AB790" i="2"/>
  <c r="W790" i="2"/>
  <c r="T790" i="2"/>
  <c r="AT789" i="2"/>
  <c r="AS789" i="2"/>
  <c r="AQ789" i="2"/>
  <c r="AP789" i="2"/>
  <c r="AM789" i="2"/>
  <c r="AJ789" i="2"/>
  <c r="AE789" i="2"/>
  <c r="AB789" i="2"/>
  <c r="W789" i="2"/>
  <c r="T789" i="2"/>
  <c r="AL788" i="2"/>
  <c r="AK788" i="2"/>
  <c r="AI788" i="2"/>
  <c r="AH788" i="2"/>
  <c r="AD788" i="2"/>
  <c r="AC788" i="2"/>
  <c r="AA788" i="2"/>
  <c r="Z788" i="2"/>
  <c r="V788" i="2"/>
  <c r="U788" i="2"/>
  <c r="S788" i="2"/>
  <c r="R788" i="2"/>
  <c r="AT787" i="2"/>
  <c r="AT786" i="2" s="1"/>
  <c r="AS787" i="2"/>
  <c r="AQ787" i="2"/>
  <c r="AQ786" i="2" s="1"/>
  <c r="AP787" i="2"/>
  <c r="AM787" i="2"/>
  <c r="AJ787" i="2"/>
  <c r="AE787" i="2"/>
  <c r="AB787" i="2"/>
  <c r="W787" i="2"/>
  <c r="T787" i="2"/>
  <c r="AL786" i="2"/>
  <c r="AK786" i="2"/>
  <c r="AI786" i="2"/>
  <c r="AH786" i="2"/>
  <c r="AD786" i="2"/>
  <c r="AC786" i="2"/>
  <c r="AA786" i="2"/>
  <c r="Z786" i="2"/>
  <c r="V786" i="2"/>
  <c r="U786" i="2"/>
  <c r="S786" i="2"/>
  <c r="R786" i="2"/>
  <c r="AT785" i="2"/>
  <c r="AT784" i="2" s="1"/>
  <c r="AS785" i="2"/>
  <c r="AS784" i="2" s="1"/>
  <c r="AQ785" i="2"/>
  <c r="AP785" i="2"/>
  <c r="AP784" i="2" s="1"/>
  <c r="AM785" i="2"/>
  <c r="AJ785" i="2"/>
  <c r="AE785" i="2"/>
  <c r="AB785" i="2"/>
  <c r="W785" i="2"/>
  <c r="T785" i="2"/>
  <c r="AL784" i="2"/>
  <c r="AK784" i="2"/>
  <c r="AI784" i="2"/>
  <c r="AH784" i="2"/>
  <c r="AD784" i="2"/>
  <c r="AC784" i="2"/>
  <c r="AA784" i="2"/>
  <c r="Z784" i="2"/>
  <c r="V784" i="2"/>
  <c r="U784" i="2"/>
  <c r="S784" i="2"/>
  <c r="R784" i="2"/>
  <c r="AT783" i="2"/>
  <c r="AT782" i="2" s="1"/>
  <c r="AS783" i="2"/>
  <c r="AQ783" i="2"/>
  <c r="AQ782" i="2" s="1"/>
  <c r="AP783" i="2"/>
  <c r="AP782" i="2" s="1"/>
  <c r="AM783" i="2"/>
  <c r="AJ783" i="2"/>
  <c r="AE783" i="2"/>
  <c r="AB783" i="2"/>
  <c r="W783" i="2"/>
  <c r="T783" i="2"/>
  <c r="AL782" i="2"/>
  <c r="AK782" i="2"/>
  <c r="AI782" i="2"/>
  <c r="AH782" i="2"/>
  <c r="AD782" i="2"/>
  <c r="AC782" i="2"/>
  <c r="AA782" i="2"/>
  <c r="Z782" i="2"/>
  <c r="V782" i="2"/>
  <c r="U782" i="2"/>
  <c r="S782" i="2"/>
  <c r="R782" i="2"/>
  <c r="AT780" i="2"/>
  <c r="AT779" i="2" s="1"/>
  <c r="AS780" i="2"/>
  <c r="AQ780" i="2"/>
  <c r="AQ779" i="2" s="1"/>
  <c r="AP780" i="2"/>
  <c r="AM780" i="2"/>
  <c r="AJ780" i="2"/>
  <c r="AE780" i="2"/>
  <c r="AB780" i="2"/>
  <c r="W780" i="2"/>
  <c r="T780" i="2"/>
  <c r="AL779" i="2"/>
  <c r="AK779" i="2"/>
  <c r="AI779" i="2"/>
  <c r="AH779" i="2"/>
  <c r="AD779" i="2"/>
  <c r="AC779" i="2"/>
  <c r="AA779" i="2"/>
  <c r="Z779" i="2"/>
  <c r="V779" i="2"/>
  <c r="U779" i="2"/>
  <c r="S779" i="2"/>
  <c r="R779" i="2"/>
  <c r="AT778" i="2"/>
  <c r="AS778" i="2"/>
  <c r="AQ778" i="2"/>
  <c r="AP778" i="2"/>
  <c r="AM778" i="2"/>
  <c r="AJ778" i="2"/>
  <c r="AE778" i="2"/>
  <c r="AB778" i="2"/>
  <c r="W778" i="2"/>
  <c r="T778" i="2"/>
  <c r="AT777" i="2"/>
  <c r="AS777" i="2"/>
  <c r="AQ777" i="2"/>
  <c r="AP777" i="2"/>
  <c r="AM777" i="2"/>
  <c r="AJ777" i="2"/>
  <c r="AE777" i="2"/>
  <c r="AB777" i="2"/>
  <c r="W777" i="2"/>
  <c r="T777" i="2"/>
  <c r="AL776" i="2"/>
  <c r="AK776" i="2"/>
  <c r="AI776" i="2"/>
  <c r="AH776" i="2"/>
  <c r="AD776" i="2"/>
  <c r="AC776" i="2"/>
  <c r="AA776" i="2"/>
  <c r="Z776" i="2"/>
  <c r="V776" i="2"/>
  <c r="U776" i="2"/>
  <c r="S776" i="2"/>
  <c r="R776" i="2"/>
  <c r="AT775" i="2"/>
  <c r="AT774" i="2" s="1"/>
  <c r="AS775" i="2"/>
  <c r="AQ775" i="2"/>
  <c r="AQ774" i="2" s="1"/>
  <c r="AP775" i="2"/>
  <c r="AP774" i="2" s="1"/>
  <c r="AM775" i="2"/>
  <c r="AJ775" i="2"/>
  <c r="AE775" i="2"/>
  <c r="AB775" i="2"/>
  <c r="W775" i="2"/>
  <c r="T775" i="2"/>
  <c r="AL774" i="2"/>
  <c r="AK774" i="2"/>
  <c r="AI774" i="2"/>
  <c r="AH774" i="2"/>
  <c r="AD774" i="2"/>
  <c r="AC774" i="2"/>
  <c r="AA774" i="2"/>
  <c r="Z774" i="2"/>
  <c r="V774" i="2"/>
  <c r="U774" i="2"/>
  <c r="S774" i="2"/>
  <c r="R774" i="2"/>
  <c r="AT771" i="2"/>
  <c r="AT770" i="2" s="1"/>
  <c r="AS771" i="2"/>
  <c r="AQ771" i="2"/>
  <c r="AQ770" i="2" s="1"/>
  <c r="AP771" i="2"/>
  <c r="AP770" i="2" s="1"/>
  <c r="AM771" i="2"/>
  <c r="AJ771" i="2"/>
  <c r="AE771" i="2"/>
  <c r="AB771" i="2"/>
  <c r="W771" i="2"/>
  <c r="T771" i="2"/>
  <c r="AL770" i="2"/>
  <c r="AK770" i="2"/>
  <c r="AI770" i="2"/>
  <c r="AH770" i="2"/>
  <c r="AD770" i="2"/>
  <c r="AC770" i="2"/>
  <c r="AA770" i="2"/>
  <c r="Z770" i="2"/>
  <c r="V770" i="2"/>
  <c r="U770" i="2"/>
  <c r="S770" i="2"/>
  <c r="R770" i="2"/>
  <c r="AT769" i="2"/>
  <c r="AT768" i="2" s="1"/>
  <c r="AS769" i="2"/>
  <c r="AS768" i="2" s="1"/>
  <c r="AQ769" i="2"/>
  <c r="AQ768" i="2" s="1"/>
  <c r="AP769" i="2"/>
  <c r="AM769" i="2"/>
  <c r="AJ769" i="2"/>
  <c r="AE769" i="2"/>
  <c r="AB769" i="2"/>
  <c r="W769" i="2"/>
  <c r="T769" i="2"/>
  <c r="AL768" i="2"/>
  <c r="AK768" i="2"/>
  <c r="AI768" i="2"/>
  <c r="AH768" i="2"/>
  <c r="AD768" i="2"/>
  <c r="AC768" i="2"/>
  <c r="AA768" i="2"/>
  <c r="Z768" i="2"/>
  <c r="V768" i="2"/>
  <c r="U768" i="2"/>
  <c r="S768" i="2"/>
  <c r="R768" i="2"/>
  <c r="AT767" i="2"/>
  <c r="AT766" i="2" s="1"/>
  <c r="AS767" i="2"/>
  <c r="AQ767" i="2"/>
  <c r="AQ766" i="2" s="1"/>
  <c r="AP767" i="2"/>
  <c r="AM767" i="2"/>
  <c r="AJ767" i="2"/>
  <c r="AE767" i="2"/>
  <c r="AB767" i="2"/>
  <c r="W767" i="2"/>
  <c r="T767" i="2"/>
  <c r="AL766" i="2"/>
  <c r="AK766" i="2"/>
  <c r="AI766" i="2"/>
  <c r="AH766" i="2"/>
  <c r="AD766" i="2"/>
  <c r="AC766" i="2"/>
  <c r="AA766" i="2"/>
  <c r="Z766" i="2"/>
  <c r="V766" i="2"/>
  <c r="U766" i="2"/>
  <c r="S766" i="2"/>
  <c r="R766" i="2"/>
  <c r="AT765" i="2"/>
  <c r="AS765" i="2"/>
  <c r="AS764" i="2" s="1"/>
  <c r="AQ765" i="2"/>
  <c r="AQ764" i="2" s="1"/>
  <c r="AP765" i="2"/>
  <c r="AM765" i="2"/>
  <c r="AJ765" i="2"/>
  <c r="AE765" i="2"/>
  <c r="AB765" i="2"/>
  <c r="W765" i="2"/>
  <c r="T765" i="2"/>
  <c r="AL764" i="2"/>
  <c r="AK764" i="2"/>
  <c r="AI764" i="2"/>
  <c r="AH764" i="2"/>
  <c r="AD764" i="2"/>
  <c r="AC764" i="2"/>
  <c r="AA764" i="2"/>
  <c r="Z764" i="2"/>
  <c r="V764" i="2"/>
  <c r="U764" i="2"/>
  <c r="S764" i="2"/>
  <c r="R764" i="2"/>
  <c r="AT763" i="2"/>
  <c r="AT762" i="2" s="1"/>
  <c r="AS763" i="2"/>
  <c r="AS762" i="2" s="1"/>
  <c r="AQ763" i="2"/>
  <c r="AQ762" i="2" s="1"/>
  <c r="AP763" i="2"/>
  <c r="AP762" i="2" s="1"/>
  <c r="AM763" i="2"/>
  <c r="AJ763" i="2"/>
  <c r="AE763" i="2"/>
  <c r="AB763" i="2"/>
  <c r="W763" i="2"/>
  <c r="T763" i="2"/>
  <c r="AL762" i="2"/>
  <c r="AK762" i="2"/>
  <c r="AI762" i="2"/>
  <c r="AH762" i="2"/>
  <c r="AD762" i="2"/>
  <c r="AC762" i="2"/>
  <c r="AA762" i="2"/>
  <c r="Z762" i="2"/>
  <c r="V762" i="2"/>
  <c r="U762" i="2"/>
  <c r="S762" i="2"/>
  <c r="R762" i="2"/>
  <c r="AT760" i="2"/>
  <c r="AT759" i="2" s="1"/>
  <c r="AS760" i="2"/>
  <c r="AQ760" i="2"/>
  <c r="AP760" i="2"/>
  <c r="AP759" i="2" s="1"/>
  <c r="AM760" i="2"/>
  <c r="AN760" i="2" s="1"/>
  <c r="AJ760" i="2"/>
  <c r="AE760" i="2"/>
  <c r="AB760" i="2"/>
  <c r="W760" i="2"/>
  <c r="T760" i="2"/>
  <c r="AQ759" i="2"/>
  <c r="AL759" i="2"/>
  <c r="AK759" i="2"/>
  <c r="AI759" i="2"/>
  <c r="AH759" i="2"/>
  <c r="AD759" i="2"/>
  <c r="AC759" i="2"/>
  <c r="AA759" i="2"/>
  <c r="Z759" i="2"/>
  <c r="V759" i="2"/>
  <c r="U759" i="2"/>
  <c r="S759" i="2"/>
  <c r="R759" i="2"/>
  <c r="AT758" i="2"/>
  <c r="AT757" i="2" s="1"/>
  <c r="AS758" i="2"/>
  <c r="AS757" i="2" s="1"/>
  <c r="AQ758" i="2"/>
  <c r="AQ757" i="2" s="1"/>
  <c r="AP758" i="2"/>
  <c r="AM758" i="2"/>
  <c r="AJ758" i="2"/>
  <c r="AE758" i="2"/>
  <c r="AB758" i="2"/>
  <c r="W758" i="2"/>
  <c r="T758" i="2"/>
  <c r="AL757" i="2"/>
  <c r="AK757" i="2"/>
  <c r="AI757" i="2"/>
  <c r="AH757" i="2"/>
  <c r="AD757" i="2"/>
  <c r="AC757" i="2"/>
  <c r="AA757" i="2"/>
  <c r="Z757" i="2"/>
  <c r="V757" i="2"/>
  <c r="U757" i="2"/>
  <c r="S757" i="2"/>
  <c r="R757" i="2"/>
  <c r="AT755" i="2"/>
  <c r="AT754" i="2" s="1"/>
  <c r="AS755" i="2"/>
  <c r="AQ755" i="2"/>
  <c r="AQ754" i="2" s="1"/>
  <c r="AP755" i="2"/>
  <c r="AP754" i="2" s="1"/>
  <c r="AM755" i="2"/>
  <c r="AJ755" i="2"/>
  <c r="AE755" i="2"/>
  <c r="AB755" i="2"/>
  <c r="W755" i="2"/>
  <c r="T755" i="2"/>
  <c r="AL754" i="2"/>
  <c r="AK754" i="2"/>
  <c r="AI754" i="2"/>
  <c r="AH754" i="2"/>
  <c r="AD754" i="2"/>
  <c r="AC754" i="2"/>
  <c r="AA754" i="2"/>
  <c r="Z754" i="2"/>
  <c r="V754" i="2"/>
  <c r="U754" i="2"/>
  <c r="S754" i="2"/>
  <c r="R754" i="2"/>
  <c r="AT753" i="2"/>
  <c r="AT752" i="2" s="1"/>
  <c r="AS753" i="2"/>
  <c r="AQ753" i="2"/>
  <c r="AQ752" i="2" s="1"/>
  <c r="AP753" i="2"/>
  <c r="AP752" i="2" s="1"/>
  <c r="AM753" i="2"/>
  <c r="AJ753" i="2"/>
  <c r="AE753" i="2"/>
  <c r="AB753" i="2"/>
  <c r="W753" i="2"/>
  <c r="T753" i="2"/>
  <c r="AL752" i="2"/>
  <c r="AK752" i="2"/>
  <c r="AI752" i="2"/>
  <c r="AH752" i="2"/>
  <c r="AD752" i="2"/>
  <c r="AC752" i="2"/>
  <c r="AA752" i="2"/>
  <c r="Z752" i="2"/>
  <c r="V752" i="2"/>
  <c r="U752" i="2"/>
  <c r="S752" i="2"/>
  <c r="R752" i="2"/>
  <c r="AT751" i="2"/>
  <c r="AT750" i="2" s="1"/>
  <c r="AS751" i="2"/>
  <c r="AQ751" i="2"/>
  <c r="AQ750" i="2" s="1"/>
  <c r="AP751" i="2"/>
  <c r="AM751" i="2"/>
  <c r="AJ751" i="2"/>
  <c r="AE751" i="2"/>
  <c r="AB751" i="2"/>
  <c r="W751" i="2"/>
  <c r="T751" i="2"/>
  <c r="AL750" i="2"/>
  <c r="AK750" i="2"/>
  <c r="AI750" i="2"/>
  <c r="AH750" i="2"/>
  <c r="AD750" i="2"/>
  <c r="AC750" i="2"/>
  <c r="AA750" i="2"/>
  <c r="Z750" i="2"/>
  <c r="V750" i="2"/>
  <c r="U750" i="2"/>
  <c r="S750" i="2"/>
  <c r="R750" i="2"/>
  <c r="AT749" i="2"/>
  <c r="AT748" i="2" s="1"/>
  <c r="AS749" i="2"/>
  <c r="AS748" i="2" s="1"/>
  <c r="AQ749" i="2"/>
  <c r="AP749" i="2"/>
  <c r="AP748" i="2" s="1"/>
  <c r="AM749" i="2"/>
  <c r="AJ749" i="2"/>
  <c r="AE749" i="2"/>
  <c r="AB749" i="2"/>
  <c r="W749" i="2"/>
  <c r="T749" i="2"/>
  <c r="AL748" i="2"/>
  <c r="AK748" i="2"/>
  <c r="AI748" i="2"/>
  <c r="AH748" i="2"/>
  <c r="AD748" i="2"/>
  <c r="AC748" i="2"/>
  <c r="AA748" i="2"/>
  <c r="Z748" i="2"/>
  <c r="V748" i="2"/>
  <c r="U748" i="2"/>
  <c r="S748" i="2"/>
  <c r="R748" i="2"/>
  <c r="AT747" i="2"/>
  <c r="AT746" i="2" s="1"/>
  <c r="AS747" i="2"/>
  <c r="AQ747" i="2"/>
  <c r="AQ746" i="2" s="1"/>
  <c r="AM747" i="2"/>
  <c r="AH747" i="2"/>
  <c r="AE747" i="2"/>
  <c r="Z747" i="2"/>
  <c r="W747" i="2"/>
  <c r="R747" i="2"/>
  <c r="R746" i="2" s="1"/>
  <c r="AL746" i="2"/>
  <c r="AK746" i="2"/>
  <c r="AI746" i="2"/>
  <c r="AD746" i="2"/>
  <c r="AC746" i="2"/>
  <c r="AA746" i="2"/>
  <c r="V746" i="2"/>
  <c r="U746" i="2"/>
  <c r="S746" i="2"/>
  <c r="AT744" i="2"/>
  <c r="AT743" i="2" s="1"/>
  <c r="AS744" i="2"/>
  <c r="AS743" i="2" s="1"/>
  <c r="AQ744" i="2"/>
  <c r="AQ743" i="2" s="1"/>
  <c r="AP744" i="2"/>
  <c r="AM744" i="2"/>
  <c r="AJ744" i="2"/>
  <c r="AE744" i="2"/>
  <c r="AB744" i="2"/>
  <c r="W744" i="2"/>
  <c r="T744" i="2"/>
  <c r="AL743" i="2"/>
  <c r="AK743" i="2"/>
  <c r="AI743" i="2"/>
  <c r="AH743" i="2"/>
  <c r="AD743" i="2"/>
  <c r="AC743" i="2"/>
  <c r="AA743" i="2"/>
  <c r="Z743" i="2"/>
  <c r="V743" i="2"/>
  <c r="U743" i="2"/>
  <c r="S743" i="2"/>
  <c r="R743" i="2"/>
  <c r="AT742" i="2"/>
  <c r="AT741" i="2" s="1"/>
  <c r="AS742" i="2"/>
  <c r="AQ742" i="2"/>
  <c r="AQ741" i="2" s="1"/>
  <c r="AP742" i="2"/>
  <c r="AP741" i="2" s="1"/>
  <c r="AM742" i="2"/>
  <c r="AJ742" i="2"/>
  <c r="AE742" i="2"/>
  <c r="AB742" i="2"/>
  <c r="W742" i="2"/>
  <c r="T742" i="2"/>
  <c r="AL741" i="2"/>
  <c r="AK741" i="2"/>
  <c r="AI741" i="2"/>
  <c r="AH741" i="2"/>
  <c r="AD741" i="2"/>
  <c r="AC741" i="2"/>
  <c r="AA741" i="2"/>
  <c r="Z741" i="2"/>
  <c r="V741" i="2"/>
  <c r="U741" i="2"/>
  <c r="S741" i="2"/>
  <c r="R741" i="2"/>
  <c r="AT740" i="2"/>
  <c r="AT739" i="2" s="1"/>
  <c r="AS740" i="2"/>
  <c r="AS739" i="2" s="1"/>
  <c r="AQ740" i="2"/>
  <c r="AQ739" i="2" s="1"/>
  <c r="AP740" i="2"/>
  <c r="AM740" i="2"/>
  <c r="AJ740" i="2"/>
  <c r="AE740" i="2"/>
  <c r="AB740" i="2"/>
  <c r="W740" i="2"/>
  <c r="T740" i="2"/>
  <c r="AL739" i="2"/>
  <c r="AK739" i="2"/>
  <c r="AI739" i="2"/>
  <c r="AH739" i="2"/>
  <c r="AD739" i="2"/>
  <c r="AC739" i="2"/>
  <c r="AA739" i="2"/>
  <c r="Z739" i="2"/>
  <c r="V739" i="2"/>
  <c r="U739" i="2"/>
  <c r="S739" i="2"/>
  <c r="R739" i="2"/>
  <c r="AT738" i="2"/>
  <c r="AT737" i="2" s="1"/>
  <c r="AS738" i="2"/>
  <c r="AQ738" i="2"/>
  <c r="AQ737" i="2" s="1"/>
  <c r="AP738" i="2"/>
  <c r="AM738" i="2"/>
  <c r="AJ738" i="2"/>
  <c r="AE738" i="2"/>
  <c r="AB738" i="2"/>
  <c r="W738" i="2"/>
  <c r="T738" i="2"/>
  <c r="AL737" i="2"/>
  <c r="AK737" i="2"/>
  <c r="AI737" i="2"/>
  <c r="AH737" i="2"/>
  <c r="AD737" i="2"/>
  <c r="AC737" i="2"/>
  <c r="AA737" i="2"/>
  <c r="Z737" i="2"/>
  <c r="V737" i="2"/>
  <c r="U737" i="2"/>
  <c r="S737" i="2"/>
  <c r="R737" i="2"/>
  <c r="AT735" i="2"/>
  <c r="AT734" i="2" s="1"/>
  <c r="AS735" i="2"/>
  <c r="AS734" i="2" s="1"/>
  <c r="AQ735" i="2"/>
  <c r="AQ734" i="2" s="1"/>
  <c r="AP735" i="2"/>
  <c r="AP734" i="2" s="1"/>
  <c r="AM735" i="2"/>
  <c r="AJ735" i="2"/>
  <c r="AE735" i="2"/>
  <c r="AB735" i="2"/>
  <c r="W735" i="2"/>
  <c r="T735" i="2"/>
  <c r="AL734" i="2"/>
  <c r="AK734" i="2"/>
  <c r="AI734" i="2"/>
  <c r="AH734" i="2"/>
  <c r="AD734" i="2"/>
  <c r="AC734" i="2"/>
  <c r="AA734" i="2"/>
  <c r="Z734" i="2"/>
  <c r="V734" i="2"/>
  <c r="U734" i="2"/>
  <c r="S734" i="2"/>
  <c r="R734" i="2"/>
  <c r="AT733" i="2"/>
  <c r="AT732" i="2" s="1"/>
  <c r="AS733" i="2"/>
  <c r="AQ733" i="2"/>
  <c r="AQ732" i="2" s="1"/>
  <c r="AP733" i="2"/>
  <c r="AM733" i="2"/>
  <c r="AJ733" i="2"/>
  <c r="AE733" i="2"/>
  <c r="AB733" i="2"/>
  <c r="W733" i="2"/>
  <c r="T733" i="2"/>
  <c r="AL732" i="2"/>
  <c r="AK732" i="2"/>
  <c r="AI732" i="2"/>
  <c r="AH732" i="2"/>
  <c r="AD732" i="2"/>
  <c r="AC732" i="2"/>
  <c r="AA732" i="2"/>
  <c r="Z732" i="2"/>
  <c r="V732" i="2"/>
  <c r="U732" i="2"/>
  <c r="S732" i="2"/>
  <c r="R732" i="2"/>
  <c r="AT730" i="2"/>
  <c r="AT729" i="2" s="1"/>
  <c r="AS730" i="2"/>
  <c r="AS729" i="2" s="1"/>
  <c r="AS728" i="2" s="1"/>
  <c r="AQ730" i="2"/>
  <c r="AQ729" i="2" s="1"/>
  <c r="AQ728" i="2" s="1"/>
  <c r="AP730" i="2"/>
  <c r="AM730" i="2"/>
  <c r="AJ730" i="2"/>
  <c r="AE730" i="2"/>
  <c r="AB730" i="2"/>
  <c r="W730" i="2"/>
  <c r="T730" i="2"/>
  <c r="AL729" i="2"/>
  <c r="AK729" i="2"/>
  <c r="AK728" i="2" s="1"/>
  <c r="AI729" i="2"/>
  <c r="AI728" i="2" s="1"/>
  <c r="AH729" i="2"/>
  <c r="AD729" i="2"/>
  <c r="AD728" i="2" s="1"/>
  <c r="AC729" i="2"/>
  <c r="AA729" i="2"/>
  <c r="AA728" i="2" s="1"/>
  <c r="Z729" i="2"/>
  <c r="V729" i="2"/>
  <c r="V728" i="2" s="1"/>
  <c r="U729" i="2"/>
  <c r="U728" i="2" s="1"/>
  <c r="S729" i="2"/>
  <c r="S728" i="2" s="1"/>
  <c r="R729" i="2"/>
  <c r="R728" i="2" s="1"/>
  <c r="AT727" i="2"/>
  <c r="AT726" i="2" s="1"/>
  <c r="AS727" i="2"/>
  <c r="AQ727" i="2"/>
  <c r="AQ726" i="2" s="1"/>
  <c r="AP727" i="2"/>
  <c r="AM727" i="2"/>
  <c r="AJ727" i="2"/>
  <c r="AE727" i="2"/>
  <c r="AB727" i="2"/>
  <c r="W727" i="2"/>
  <c r="T727" i="2"/>
  <c r="AL726" i="2"/>
  <c r="AK726" i="2"/>
  <c r="AI726" i="2"/>
  <c r="AH726" i="2"/>
  <c r="AD726" i="2"/>
  <c r="AC726" i="2"/>
  <c r="AA726" i="2"/>
  <c r="Z726" i="2"/>
  <c r="V726" i="2"/>
  <c r="U726" i="2"/>
  <c r="S726" i="2"/>
  <c r="R726" i="2"/>
  <c r="AT725" i="2"/>
  <c r="AT724" i="2" s="1"/>
  <c r="AS725" i="2"/>
  <c r="AQ725" i="2"/>
  <c r="AQ724" i="2" s="1"/>
  <c r="AP725" i="2"/>
  <c r="AP724" i="2" s="1"/>
  <c r="AM725" i="2"/>
  <c r="AJ725" i="2"/>
  <c r="AE725" i="2"/>
  <c r="AB725" i="2"/>
  <c r="W725" i="2"/>
  <c r="T725" i="2"/>
  <c r="AL724" i="2"/>
  <c r="AK724" i="2"/>
  <c r="AI724" i="2"/>
  <c r="AH724" i="2"/>
  <c r="AD724" i="2"/>
  <c r="AC724" i="2"/>
  <c r="AA724" i="2"/>
  <c r="Z724" i="2"/>
  <c r="V724" i="2"/>
  <c r="U724" i="2"/>
  <c r="S724" i="2"/>
  <c r="R724" i="2"/>
  <c r="AT723" i="2"/>
  <c r="AT722" i="2" s="1"/>
  <c r="AS723" i="2"/>
  <c r="AQ723" i="2"/>
  <c r="AQ722" i="2" s="1"/>
  <c r="AP723" i="2"/>
  <c r="AM723" i="2"/>
  <c r="AJ723" i="2"/>
  <c r="AE723" i="2"/>
  <c r="AB723" i="2"/>
  <c r="W723" i="2"/>
  <c r="T723" i="2"/>
  <c r="AL722" i="2"/>
  <c r="AK722" i="2"/>
  <c r="AI722" i="2"/>
  <c r="AH722" i="2"/>
  <c r="AD722" i="2"/>
  <c r="AC722" i="2"/>
  <c r="AA722" i="2"/>
  <c r="Z722" i="2"/>
  <c r="V722" i="2"/>
  <c r="U722" i="2"/>
  <c r="S722" i="2"/>
  <c r="R722" i="2"/>
  <c r="AT721" i="2"/>
  <c r="AT720" i="2" s="1"/>
  <c r="AS721" i="2"/>
  <c r="AQ721" i="2"/>
  <c r="AP721" i="2"/>
  <c r="AP720" i="2" s="1"/>
  <c r="AM721" i="2"/>
  <c r="AJ721" i="2"/>
  <c r="AE721" i="2"/>
  <c r="AB721" i="2"/>
  <c r="W721" i="2"/>
  <c r="T721" i="2"/>
  <c r="AL720" i="2"/>
  <c r="AK720" i="2"/>
  <c r="AI720" i="2"/>
  <c r="AH720" i="2"/>
  <c r="AD720" i="2"/>
  <c r="AC720" i="2"/>
  <c r="AA720" i="2"/>
  <c r="Z720" i="2"/>
  <c r="V720" i="2"/>
  <c r="U720" i="2"/>
  <c r="S720" i="2"/>
  <c r="R720" i="2"/>
  <c r="AT719" i="2"/>
  <c r="AT718" i="2" s="1"/>
  <c r="AS719" i="2"/>
  <c r="AQ719" i="2"/>
  <c r="AP719" i="2"/>
  <c r="AM719" i="2"/>
  <c r="AJ719" i="2"/>
  <c r="AE719" i="2"/>
  <c r="AB719" i="2"/>
  <c r="W719" i="2"/>
  <c r="T719" i="2"/>
  <c r="AQ718" i="2"/>
  <c r="AL718" i="2"/>
  <c r="AK718" i="2"/>
  <c r="AI718" i="2"/>
  <c r="AH718" i="2"/>
  <c r="AD718" i="2"/>
  <c r="AC718" i="2"/>
  <c r="AA718" i="2"/>
  <c r="Z718" i="2"/>
  <c r="V718" i="2"/>
  <c r="U718" i="2"/>
  <c r="S718" i="2"/>
  <c r="R718" i="2"/>
  <c r="AT717" i="2"/>
  <c r="AT716" i="2" s="1"/>
  <c r="AS717" i="2"/>
  <c r="AQ717" i="2"/>
  <c r="AQ716" i="2" s="1"/>
  <c r="AP717" i="2"/>
  <c r="AP716" i="2" s="1"/>
  <c r="AM717" i="2"/>
  <c r="AJ717" i="2"/>
  <c r="AE717" i="2"/>
  <c r="AB717" i="2"/>
  <c r="W717" i="2"/>
  <c r="T717" i="2"/>
  <c r="AL716" i="2"/>
  <c r="AK716" i="2"/>
  <c r="AI716" i="2"/>
  <c r="AH716" i="2"/>
  <c r="AD716" i="2"/>
  <c r="AC716" i="2"/>
  <c r="AA716" i="2"/>
  <c r="Z716" i="2"/>
  <c r="V716" i="2"/>
  <c r="U716" i="2"/>
  <c r="S716" i="2"/>
  <c r="R716" i="2"/>
  <c r="AT713" i="2"/>
  <c r="AT712" i="2" s="1"/>
  <c r="AT711" i="2" s="1"/>
  <c r="AT710" i="2" s="1"/>
  <c r="AS713" i="2"/>
  <c r="AQ713" i="2"/>
  <c r="AQ712" i="2" s="1"/>
  <c r="AQ711" i="2" s="1"/>
  <c r="AQ710" i="2" s="1"/>
  <c r="AP713" i="2"/>
  <c r="AP712" i="2" s="1"/>
  <c r="AM713" i="2"/>
  <c r="AJ713" i="2"/>
  <c r="AE713" i="2"/>
  <c r="AB713" i="2"/>
  <c r="W713" i="2"/>
  <c r="T713" i="2"/>
  <c r="AL712" i="2"/>
  <c r="AK712" i="2"/>
  <c r="AI712" i="2"/>
  <c r="AH712" i="2"/>
  <c r="AH711" i="2" s="1"/>
  <c r="AD712" i="2"/>
  <c r="AD711" i="2" s="1"/>
  <c r="AD710" i="2" s="1"/>
  <c r="AC712" i="2"/>
  <c r="AA712" i="2"/>
  <c r="AA711" i="2" s="1"/>
  <c r="AA710" i="2" s="1"/>
  <c r="Z712" i="2"/>
  <c r="Z711" i="2" s="1"/>
  <c r="V712" i="2"/>
  <c r="U712" i="2"/>
  <c r="U711" i="2" s="1"/>
  <c r="S712" i="2"/>
  <c r="S711" i="2" s="1"/>
  <c r="S710" i="2" s="1"/>
  <c r="R712" i="2"/>
  <c r="AL711" i="2"/>
  <c r="AL710" i="2" s="1"/>
  <c r="AT708" i="2"/>
  <c r="AS708" i="2"/>
  <c r="AQ708" i="2"/>
  <c r="AP708" i="2"/>
  <c r="AM708" i="2"/>
  <c r="AJ708" i="2"/>
  <c r="AE708" i="2"/>
  <c r="AB708" i="2"/>
  <c r="W708" i="2"/>
  <c r="T708" i="2"/>
  <c r="AT707" i="2"/>
  <c r="AS707" i="2"/>
  <c r="AQ707" i="2"/>
  <c r="AP707" i="2"/>
  <c r="AM707" i="2"/>
  <c r="AJ707" i="2"/>
  <c r="AE707" i="2"/>
  <c r="AB707" i="2"/>
  <c r="W707" i="2"/>
  <c r="T707" i="2"/>
  <c r="AT706" i="2"/>
  <c r="AS706" i="2"/>
  <c r="AQ706" i="2"/>
  <c r="AP706" i="2"/>
  <c r="AM706" i="2"/>
  <c r="AJ706" i="2"/>
  <c r="AE706" i="2"/>
  <c r="AB706" i="2"/>
  <c r="W706" i="2"/>
  <c r="T706" i="2"/>
  <c r="AL705" i="2"/>
  <c r="AK705" i="2"/>
  <c r="AI705" i="2"/>
  <c r="AH705" i="2"/>
  <c r="AD705" i="2"/>
  <c r="AC705" i="2"/>
  <c r="AA705" i="2"/>
  <c r="Z705" i="2"/>
  <c r="V705" i="2"/>
  <c r="U705" i="2"/>
  <c r="S705" i="2"/>
  <c r="R705" i="2"/>
  <c r="AT704" i="2"/>
  <c r="AT703" i="2" s="1"/>
  <c r="AS704" i="2"/>
  <c r="AQ704" i="2"/>
  <c r="AQ703" i="2" s="1"/>
  <c r="AP704" i="2"/>
  <c r="AP703" i="2" s="1"/>
  <c r="AM704" i="2"/>
  <c r="AJ704" i="2"/>
  <c r="AE704" i="2"/>
  <c r="AB704" i="2"/>
  <c r="W704" i="2"/>
  <c r="T704" i="2"/>
  <c r="AL703" i="2"/>
  <c r="AK703" i="2"/>
  <c r="AI703" i="2"/>
  <c r="AH703" i="2"/>
  <c r="AD703" i="2"/>
  <c r="AC703" i="2"/>
  <c r="AA703" i="2"/>
  <c r="Z703" i="2"/>
  <c r="V703" i="2"/>
  <c r="U703" i="2"/>
  <c r="S703" i="2"/>
  <c r="R703" i="2"/>
  <c r="AT702" i="2"/>
  <c r="AS702" i="2"/>
  <c r="AQ702" i="2"/>
  <c r="AP702" i="2"/>
  <c r="AM702" i="2"/>
  <c r="AJ702" i="2"/>
  <c r="AE702" i="2"/>
  <c r="AB702" i="2"/>
  <c r="W702" i="2"/>
  <c r="T702" i="2"/>
  <c r="AT701" i="2"/>
  <c r="AS701" i="2"/>
  <c r="AQ701" i="2"/>
  <c r="AP701" i="2"/>
  <c r="AM701" i="2"/>
  <c r="AJ701" i="2"/>
  <c r="AE701" i="2"/>
  <c r="AB701" i="2"/>
  <c r="W701" i="2"/>
  <c r="T701" i="2"/>
  <c r="AT700" i="2"/>
  <c r="AS700" i="2"/>
  <c r="AQ700" i="2"/>
  <c r="AP700" i="2"/>
  <c r="AM700" i="2"/>
  <c r="AJ700" i="2"/>
  <c r="AE700" i="2"/>
  <c r="AB700" i="2"/>
  <c r="W700" i="2"/>
  <c r="T700" i="2"/>
  <c r="AT699" i="2"/>
  <c r="AS699" i="2"/>
  <c r="AQ699" i="2"/>
  <c r="AP699" i="2"/>
  <c r="AM699" i="2"/>
  <c r="AJ699" i="2"/>
  <c r="AE699" i="2"/>
  <c r="AB699" i="2"/>
  <c r="W699" i="2"/>
  <c r="T699" i="2"/>
  <c r="AT698" i="2"/>
  <c r="AS698" i="2"/>
  <c r="AQ698" i="2"/>
  <c r="AP698" i="2"/>
  <c r="AM698" i="2"/>
  <c r="AJ698" i="2"/>
  <c r="AE698" i="2"/>
  <c r="AB698" i="2"/>
  <c r="W698" i="2"/>
  <c r="T698" i="2"/>
  <c r="AT697" i="2"/>
  <c r="AS697" i="2"/>
  <c r="AQ697" i="2"/>
  <c r="AP697" i="2"/>
  <c r="AM697" i="2"/>
  <c r="AJ697" i="2"/>
  <c r="AE697" i="2"/>
  <c r="AB697" i="2"/>
  <c r="W697" i="2"/>
  <c r="T697" i="2"/>
  <c r="AT696" i="2"/>
  <c r="AS696" i="2"/>
  <c r="AQ696" i="2"/>
  <c r="AP696" i="2"/>
  <c r="AM696" i="2"/>
  <c r="AJ696" i="2"/>
  <c r="AE696" i="2"/>
  <c r="AB696" i="2"/>
  <c r="W696" i="2"/>
  <c r="T696" i="2"/>
  <c r="AT695" i="2"/>
  <c r="AS695" i="2"/>
  <c r="AQ695" i="2"/>
  <c r="AP695" i="2"/>
  <c r="AM695" i="2"/>
  <c r="AJ695" i="2"/>
  <c r="AE695" i="2"/>
  <c r="AB695" i="2"/>
  <c r="W695" i="2"/>
  <c r="T695" i="2"/>
  <c r="AT694" i="2"/>
  <c r="AS694" i="2"/>
  <c r="AQ694" i="2"/>
  <c r="AP694" i="2"/>
  <c r="AM694" i="2"/>
  <c r="AJ694" i="2"/>
  <c r="AE694" i="2"/>
  <c r="AB694" i="2"/>
  <c r="W694" i="2"/>
  <c r="T694" i="2"/>
  <c r="AT693" i="2"/>
  <c r="AS693" i="2"/>
  <c r="AQ693" i="2"/>
  <c r="AP693" i="2"/>
  <c r="AM693" i="2"/>
  <c r="AJ693" i="2"/>
  <c r="AE693" i="2"/>
  <c r="AB693" i="2"/>
  <c r="W693" i="2"/>
  <c r="T693" i="2"/>
  <c r="AT692" i="2"/>
  <c r="AS692" i="2"/>
  <c r="AQ692" i="2"/>
  <c r="AP692" i="2"/>
  <c r="AM692" i="2"/>
  <c r="AJ692" i="2"/>
  <c r="AE692" i="2"/>
  <c r="AB692" i="2"/>
  <c r="W692" i="2"/>
  <c r="T692" i="2"/>
  <c r="AT691" i="2"/>
  <c r="AS691" i="2"/>
  <c r="AQ691" i="2"/>
  <c r="AP691" i="2"/>
  <c r="AM691" i="2"/>
  <c r="AJ691" i="2"/>
  <c r="AE691" i="2"/>
  <c r="AB691" i="2"/>
  <c r="W691" i="2"/>
  <c r="T691" i="2"/>
  <c r="AT690" i="2"/>
  <c r="AS690" i="2"/>
  <c r="AQ690" i="2"/>
  <c r="AP690" i="2"/>
  <c r="AM690" i="2"/>
  <c r="AJ690" i="2"/>
  <c r="AE690" i="2"/>
  <c r="AB690" i="2"/>
  <c r="W690" i="2"/>
  <c r="T690" i="2"/>
  <c r="AT689" i="2"/>
  <c r="AS689" i="2"/>
  <c r="AQ689" i="2"/>
  <c r="AP689" i="2"/>
  <c r="AM689" i="2"/>
  <c r="AJ689" i="2"/>
  <c r="AE689" i="2"/>
  <c r="AB689" i="2"/>
  <c r="W689" i="2"/>
  <c r="T689" i="2"/>
  <c r="AT688" i="2"/>
  <c r="AS688" i="2"/>
  <c r="AQ688" i="2"/>
  <c r="AP688" i="2"/>
  <c r="AM688" i="2"/>
  <c r="AJ688" i="2"/>
  <c r="AE688" i="2"/>
  <c r="AB688" i="2"/>
  <c r="W688" i="2"/>
  <c r="T688" i="2"/>
  <c r="AT687" i="2"/>
  <c r="AS687" i="2"/>
  <c r="AQ687" i="2"/>
  <c r="AP687" i="2"/>
  <c r="AM687" i="2"/>
  <c r="AJ687" i="2"/>
  <c r="AE687" i="2"/>
  <c r="AB687" i="2"/>
  <c r="W687" i="2"/>
  <c r="T687" i="2"/>
  <c r="AT686" i="2"/>
  <c r="AS686" i="2"/>
  <c r="AQ686" i="2"/>
  <c r="AP686" i="2"/>
  <c r="AM686" i="2"/>
  <c r="AJ686" i="2"/>
  <c r="AE686" i="2"/>
  <c r="AB686" i="2"/>
  <c r="W686" i="2"/>
  <c r="T686" i="2"/>
  <c r="AT685" i="2"/>
  <c r="AS685" i="2"/>
  <c r="AQ685" i="2"/>
  <c r="AP685" i="2"/>
  <c r="AM685" i="2"/>
  <c r="AJ685" i="2"/>
  <c r="AE685" i="2"/>
  <c r="AB685" i="2"/>
  <c r="W685" i="2"/>
  <c r="T685" i="2"/>
  <c r="AT684" i="2"/>
  <c r="AS684" i="2"/>
  <c r="AQ684" i="2"/>
  <c r="AP684" i="2"/>
  <c r="AM684" i="2"/>
  <c r="AJ684" i="2"/>
  <c r="AE684" i="2"/>
  <c r="AB684" i="2"/>
  <c r="W684" i="2"/>
  <c r="T684" i="2"/>
  <c r="AT683" i="2"/>
  <c r="AS683" i="2"/>
  <c r="AQ683" i="2"/>
  <c r="AP683" i="2"/>
  <c r="AM683" i="2"/>
  <c r="AJ683" i="2"/>
  <c r="AE683" i="2"/>
  <c r="AB683" i="2"/>
  <c r="W683" i="2"/>
  <c r="T683" i="2"/>
  <c r="AT682" i="2"/>
  <c r="AS682" i="2"/>
  <c r="AQ682" i="2"/>
  <c r="AP682" i="2"/>
  <c r="AM682" i="2"/>
  <c r="AJ682" i="2"/>
  <c r="AE682" i="2"/>
  <c r="AB682" i="2"/>
  <c r="W682" i="2"/>
  <c r="T682" i="2"/>
  <c r="AT681" i="2"/>
  <c r="AS681" i="2"/>
  <c r="AQ681" i="2"/>
  <c r="AP681" i="2"/>
  <c r="AM681" i="2"/>
  <c r="AJ681" i="2"/>
  <c r="AE681" i="2"/>
  <c r="AB681" i="2"/>
  <c r="W681" i="2"/>
  <c r="T681" i="2"/>
  <c r="AT680" i="2"/>
  <c r="AS680" i="2"/>
  <c r="AQ680" i="2"/>
  <c r="AP680" i="2"/>
  <c r="AM680" i="2"/>
  <c r="AJ680" i="2"/>
  <c r="AE680" i="2"/>
  <c r="AB680" i="2"/>
  <c r="W680" i="2"/>
  <c r="T680" i="2"/>
  <c r="AT679" i="2"/>
  <c r="AS679" i="2"/>
  <c r="AQ679" i="2"/>
  <c r="AP679" i="2"/>
  <c r="AM679" i="2"/>
  <c r="AJ679" i="2"/>
  <c r="AE679" i="2"/>
  <c r="AB679" i="2"/>
  <c r="W679" i="2"/>
  <c r="T679" i="2"/>
  <c r="AT678" i="2"/>
  <c r="AS678" i="2"/>
  <c r="AQ678" i="2"/>
  <c r="AP678" i="2"/>
  <c r="AM678" i="2"/>
  <c r="AJ678" i="2"/>
  <c r="AE678" i="2"/>
  <c r="AB678" i="2"/>
  <c r="W678" i="2"/>
  <c r="T678" i="2"/>
  <c r="AT677" i="2"/>
  <c r="AS677" i="2"/>
  <c r="AQ677" i="2"/>
  <c r="AP677" i="2"/>
  <c r="AM677" i="2"/>
  <c r="AJ677" i="2"/>
  <c r="AE677" i="2"/>
  <c r="AB677" i="2"/>
  <c r="W677" i="2"/>
  <c r="T677" i="2"/>
  <c r="AT676" i="2"/>
  <c r="AS676" i="2"/>
  <c r="AQ676" i="2"/>
  <c r="AP676" i="2"/>
  <c r="AM676" i="2"/>
  <c r="AJ676" i="2"/>
  <c r="AE676" i="2"/>
  <c r="AB676" i="2"/>
  <c r="W676" i="2"/>
  <c r="T676" i="2"/>
  <c r="AT675" i="2"/>
  <c r="AS675" i="2"/>
  <c r="AQ675" i="2"/>
  <c r="AP675" i="2"/>
  <c r="AM675" i="2"/>
  <c r="AJ675" i="2"/>
  <c r="AE675" i="2"/>
  <c r="AB675" i="2"/>
  <c r="W675" i="2"/>
  <c r="T675" i="2"/>
  <c r="AT674" i="2"/>
  <c r="AS674" i="2"/>
  <c r="AQ674" i="2"/>
  <c r="AP674" i="2"/>
  <c r="AM674" i="2"/>
  <c r="AJ674" i="2"/>
  <c r="AE674" i="2"/>
  <c r="AB674" i="2"/>
  <c r="W674" i="2"/>
  <c r="T674" i="2"/>
  <c r="AT673" i="2"/>
  <c r="AS673" i="2"/>
  <c r="AQ673" i="2"/>
  <c r="AP673" i="2"/>
  <c r="AM673" i="2"/>
  <c r="AJ673" i="2"/>
  <c r="AE673" i="2"/>
  <c r="AB673" i="2"/>
  <c r="W673" i="2"/>
  <c r="T673" i="2"/>
  <c r="AT672" i="2"/>
  <c r="AS672" i="2"/>
  <c r="AQ672" i="2"/>
  <c r="AP672" i="2"/>
  <c r="AM672" i="2"/>
  <c r="AJ672" i="2"/>
  <c r="AE672" i="2"/>
  <c r="AB672" i="2"/>
  <c r="W672" i="2"/>
  <c r="T672" i="2"/>
  <c r="AT671" i="2"/>
  <c r="AS671" i="2"/>
  <c r="AQ671" i="2"/>
  <c r="AP671" i="2"/>
  <c r="AM671" i="2"/>
  <c r="AJ671" i="2"/>
  <c r="AE671" i="2"/>
  <c r="AB671" i="2"/>
  <c r="W671" i="2"/>
  <c r="T671" i="2"/>
  <c r="AT670" i="2"/>
  <c r="AS670" i="2"/>
  <c r="AQ670" i="2"/>
  <c r="AP670" i="2"/>
  <c r="AM670" i="2"/>
  <c r="AJ670" i="2"/>
  <c r="AE670" i="2"/>
  <c r="AB670" i="2"/>
  <c r="W670" i="2"/>
  <c r="T670" i="2"/>
  <c r="AT669" i="2"/>
  <c r="AS669" i="2"/>
  <c r="AQ669" i="2"/>
  <c r="AP669" i="2"/>
  <c r="AM669" i="2"/>
  <c r="AJ669" i="2"/>
  <c r="AE669" i="2"/>
  <c r="AB669" i="2"/>
  <c r="W669" i="2"/>
  <c r="T669" i="2"/>
  <c r="AT668" i="2"/>
  <c r="AS668" i="2"/>
  <c r="AQ668" i="2"/>
  <c r="AP668" i="2"/>
  <c r="AM668" i="2"/>
  <c r="AJ668" i="2"/>
  <c r="AE668" i="2"/>
  <c r="AB668" i="2"/>
  <c r="W668" i="2"/>
  <c r="T668" i="2"/>
  <c r="AT667" i="2"/>
  <c r="AS667" i="2"/>
  <c r="AQ667" i="2"/>
  <c r="AP667" i="2"/>
  <c r="AM667" i="2"/>
  <c r="AJ667" i="2"/>
  <c r="AE667" i="2"/>
  <c r="AB667" i="2"/>
  <c r="W667" i="2"/>
  <c r="T667" i="2"/>
  <c r="AT666" i="2"/>
  <c r="AS666" i="2"/>
  <c r="AQ666" i="2"/>
  <c r="AP666" i="2"/>
  <c r="AM666" i="2"/>
  <c r="AJ666" i="2"/>
  <c r="AE666" i="2"/>
  <c r="AB666" i="2"/>
  <c r="W666" i="2"/>
  <c r="T666" i="2"/>
  <c r="AT665" i="2"/>
  <c r="AS665" i="2"/>
  <c r="AQ665" i="2"/>
  <c r="AP665" i="2"/>
  <c r="AM665" i="2"/>
  <c r="AJ665" i="2"/>
  <c r="AE665" i="2"/>
  <c r="AB665" i="2"/>
  <c r="W665" i="2"/>
  <c r="T665" i="2"/>
  <c r="AT664" i="2"/>
  <c r="AS664" i="2"/>
  <c r="AQ664" i="2"/>
  <c r="AP664" i="2"/>
  <c r="AM664" i="2"/>
  <c r="AJ664" i="2"/>
  <c r="AE664" i="2"/>
  <c r="AB664" i="2"/>
  <c r="W664" i="2"/>
  <c r="T664" i="2"/>
  <c r="AT663" i="2"/>
  <c r="AS663" i="2"/>
  <c r="AQ663" i="2"/>
  <c r="AP663" i="2"/>
  <c r="AM663" i="2"/>
  <c r="AJ663" i="2"/>
  <c r="AE663" i="2"/>
  <c r="AB663" i="2"/>
  <c r="W663" i="2"/>
  <c r="T663" i="2"/>
  <c r="AT662" i="2"/>
  <c r="AS662" i="2"/>
  <c r="AQ662" i="2"/>
  <c r="AP662" i="2"/>
  <c r="AM662" i="2"/>
  <c r="AJ662" i="2"/>
  <c r="AE662" i="2"/>
  <c r="AB662" i="2"/>
  <c r="W662" i="2"/>
  <c r="T662" i="2"/>
  <c r="AT661" i="2"/>
  <c r="AS661" i="2"/>
  <c r="AQ661" i="2"/>
  <c r="AP661" i="2"/>
  <c r="AM661" i="2"/>
  <c r="AJ661" i="2"/>
  <c r="AE661" i="2"/>
  <c r="AB661" i="2"/>
  <c r="W661" i="2"/>
  <c r="T661" i="2"/>
  <c r="AT660" i="2"/>
  <c r="AS660" i="2"/>
  <c r="AQ660" i="2"/>
  <c r="AP660" i="2"/>
  <c r="AM660" i="2"/>
  <c r="AJ660" i="2"/>
  <c r="AE660" i="2"/>
  <c r="AB660" i="2"/>
  <c r="W660" i="2"/>
  <c r="T660" i="2"/>
  <c r="AT659" i="2"/>
  <c r="AS659" i="2"/>
  <c r="AQ659" i="2"/>
  <c r="AP659" i="2"/>
  <c r="AM659" i="2"/>
  <c r="AJ659" i="2"/>
  <c r="AE659" i="2"/>
  <c r="AB659" i="2"/>
  <c r="W659" i="2"/>
  <c r="T659" i="2"/>
  <c r="AT658" i="2"/>
  <c r="AS658" i="2"/>
  <c r="AQ658" i="2"/>
  <c r="AP658" i="2"/>
  <c r="AM658" i="2"/>
  <c r="AJ658" i="2"/>
  <c r="AE658" i="2"/>
  <c r="AB658" i="2"/>
  <c r="W658" i="2"/>
  <c r="T658" i="2"/>
  <c r="AL657" i="2"/>
  <c r="AK657" i="2"/>
  <c r="AI657" i="2"/>
  <c r="AH657" i="2"/>
  <c r="AD657" i="2"/>
  <c r="AC657" i="2"/>
  <c r="AA657" i="2"/>
  <c r="Z657" i="2"/>
  <c r="V657" i="2"/>
  <c r="U657" i="2"/>
  <c r="S657" i="2"/>
  <c r="R657" i="2"/>
  <c r="AT654" i="2"/>
  <c r="AS654" i="2"/>
  <c r="AQ654" i="2"/>
  <c r="AP654" i="2"/>
  <c r="AM654" i="2"/>
  <c r="AJ654" i="2"/>
  <c r="AE654" i="2"/>
  <c r="AB654" i="2"/>
  <c r="W654" i="2"/>
  <c r="T654" i="2"/>
  <c r="AT653" i="2"/>
  <c r="AS653" i="2"/>
  <c r="AQ653" i="2"/>
  <c r="AP653" i="2"/>
  <c r="AM653" i="2"/>
  <c r="AJ653" i="2"/>
  <c r="AE653" i="2"/>
  <c r="AB653" i="2"/>
  <c r="W653" i="2"/>
  <c r="T653" i="2"/>
  <c r="AT652" i="2"/>
  <c r="AS652" i="2"/>
  <c r="AQ652" i="2"/>
  <c r="AP652" i="2"/>
  <c r="AM652" i="2"/>
  <c r="AJ652" i="2"/>
  <c r="AE652" i="2"/>
  <c r="AB652" i="2"/>
  <c r="W652" i="2"/>
  <c r="T652" i="2"/>
  <c r="AT651" i="2"/>
  <c r="AS651" i="2"/>
  <c r="AQ651" i="2"/>
  <c r="AP651" i="2"/>
  <c r="AM651" i="2"/>
  <c r="AJ651" i="2"/>
  <c r="AE651" i="2"/>
  <c r="AB651" i="2"/>
  <c r="W651" i="2"/>
  <c r="T651" i="2"/>
  <c r="AT650" i="2"/>
  <c r="AS650" i="2"/>
  <c r="AQ650" i="2"/>
  <c r="AP650" i="2"/>
  <c r="AM650" i="2"/>
  <c r="AJ650" i="2"/>
  <c r="AE650" i="2"/>
  <c r="AB650" i="2"/>
  <c r="W650" i="2"/>
  <c r="T650" i="2"/>
  <c r="AL649" i="2"/>
  <c r="AK649" i="2"/>
  <c r="AI649" i="2"/>
  <c r="AH649" i="2"/>
  <c r="AD649" i="2"/>
  <c r="AC649" i="2"/>
  <c r="AA649" i="2"/>
  <c r="Z649" i="2"/>
  <c r="V649" i="2"/>
  <c r="U649" i="2"/>
  <c r="S649" i="2"/>
  <c r="R649" i="2"/>
  <c r="AT648" i="2"/>
  <c r="AT647" i="2" s="1"/>
  <c r="AS648" i="2"/>
  <c r="AQ648" i="2"/>
  <c r="AP648" i="2"/>
  <c r="AP647" i="2" s="1"/>
  <c r="AM648" i="2"/>
  <c r="AJ648" i="2"/>
  <c r="AE648" i="2"/>
  <c r="AB648" i="2"/>
  <c r="W648" i="2"/>
  <c r="T648" i="2"/>
  <c r="AL647" i="2"/>
  <c r="AK647" i="2"/>
  <c r="AI647" i="2"/>
  <c r="AH647" i="2"/>
  <c r="AD647" i="2"/>
  <c r="AC647" i="2"/>
  <c r="AA647" i="2"/>
  <c r="Z647" i="2"/>
  <c r="V647" i="2"/>
  <c r="U647" i="2"/>
  <c r="S647" i="2"/>
  <c r="R647" i="2"/>
  <c r="AT646" i="2"/>
  <c r="AS646" i="2"/>
  <c r="AQ646" i="2"/>
  <c r="AP646" i="2"/>
  <c r="AM646" i="2"/>
  <c r="AJ646" i="2"/>
  <c r="AE646" i="2"/>
  <c r="AB646" i="2"/>
  <c r="W646" i="2"/>
  <c r="T646" i="2"/>
  <c r="AT645" i="2"/>
  <c r="AS645" i="2"/>
  <c r="AQ645" i="2"/>
  <c r="AP645" i="2"/>
  <c r="AM645" i="2"/>
  <c r="AJ645" i="2"/>
  <c r="AE645" i="2"/>
  <c r="AB645" i="2"/>
  <c r="W645" i="2"/>
  <c r="T645" i="2"/>
  <c r="AT644" i="2"/>
  <c r="AS644" i="2"/>
  <c r="AQ644" i="2"/>
  <c r="AP644" i="2"/>
  <c r="AM644" i="2"/>
  <c r="AJ644" i="2"/>
  <c r="AE644" i="2"/>
  <c r="AB644" i="2"/>
  <c r="W644" i="2"/>
  <c r="T644" i="2"/>
  <c r="AT643" i="2"/>
  <c r="AS643" i="2"/>
  <c r="AQ643" i="2"/>
  <c r="AP643" i="2"/>
  <c r="AM643" i="2"/>
  <c r="AJ643" i="2"/>
  <c r="AE643" i="2"/>
  <c r="AB643" i="2"/>
  <c r="W643" i="2"/>
  <c r="T643" i="2"/>
  <c r="AT642" i="2"/>
  <c r="AS642" i="2"/>
  <c r="AQ642" i="2"/>
  <c r="AP642" i="2"/>
  <c r="AM642" i="2"/>
  <c r="AJ642" i="2"/>
  <c r="AE642" i="2"/>
  <c r="AB642" i="2"/>
  <c r="W642" i="2"/>
  <c r="T642" i="2"/>
  <c r="AT641" i="2"/>
  <c r="AS641" i="2"/>
  <c r="AQ641" i="2"/>
  <c r="AP641" i="2"/>
  <c r="AM641" i="2"/>
  <c r="AJ641" i="2"/>
  <c r="AE641" i="2"/>
  <c r="AB641" i="2"/>
  <c r="W641" i="2"/>
  <c r="T641" i="2"/>
  <c r="AT640" i="2"/>
  <c r="AS640" i="2"/>
  <c r="AQ640" i="2"/>
  <c r="AP640" i="2"/>
  <c r="AM640" i="2"/>
  <c r="AJ640" i="2"/>
  <c r="AE640" i="2"/>
  <c r="AB640" i="2"/>
  <c r="W640" i="2"/>
  <c r="T640" i="2"/>
  <c r="AT639" i="2"/>
  <c r="AS639" i="2"/>
  <c r="AQ639" i="2"/>
  <c r="AP639" i="2"/>
  <c r="AM639" i="2"/>
  <c r="AJ639" i="2"/>
  <c r="AE639" i="2"/>
  <c r="AB639" i="2"/>
  <c r="W639" i="2"/>
  <c r="T639" i="2"/>
  <c r="AT638" i="2"/>
  <c r="AS638" i="2"/>
  <c r="AQ638" i="2"/>
  <c r="AP638" i="2"/>
  <c r="AM638" i="2"/>
  <c r="AJ638" i="2"/>
  <c r="AE638" i="2"/>
  <c r="AB638" i="2"/>
  <c r="W638" i="2"/>
  <c r="T638" i="2"/>
  <c r="AT637" i="2"/>
  <c r="AS637" i="2"/>
  <c r="AQ637" i="2"/>
  <c r="AP637" i="2"/>
  <c r="AM637" i="2"/>
  <c r="AJ637" i="2"/>
  <c r="AE637" i="2"/>
  <c r="AB637" i="2"/>
  <c r="W637" i="2"/>
  <c r="T637" i="2"/>
  <c r="AT636" i="2"/>
  <c r="AS636" i="2"/>
  <c r="AQ636" i="2"/>
  <c r="AP636" i="2"/>
  <c r="AM636" i="2"/>
  <c r="AJ636" i="2"/>
  <c r="AE636" i="2"/>
  <c r="AB636" i="2"/>
  <c r="W636" i="2"/>
  <c r="T636" i="2"/>
  <c r="AT635" i="2"/>
  <c r="AS635" i="2"/>
  <c r="AQ635" i="2"/>
  <c r="AP635" i="2"/>
  <c r="AM635" i="2"/>
  <c r="AJ635" i="2"/>
  <c r="AE635" i="2"/>
  <c r="AB635" i="2"/>
  <c r="W635" i="2"/>
  <c r="T635" i="2"/>
  <c r="AT634" i="2"/>
  <c r="AS634" i="2"/>
  <c r="AQ634" i="2"/>
  <c r="AP634" i="2"/>
  <c r="AM634" i="2"/>
  <c r="AJ634" i="2"/>
  <c r="AE634" i="2"/>
  <c r="AB634" i="2"/>
  <c r="W634" i="2"/>
  <c r="T634" i="2"/>
  <c r="AT633" i="2"/>
  <c r="AS633" i="2"/>
  <c r="AQ633" i="2"/>
  <c r="AP633" i="2"/>
  <c r="AM633" i="2"/>
  <c r="AJ633" i="2"/>
  <c r="AE633" i="2"/>
  <c r="AB633" i="2"/>
  <c r="W633" i="2"/>
  <c r="T633" i="2"/>
  <c r="AT632" i="2"/>
  <c r="AS632" i="2"/>
  <c r="AQ632" i="2"/>
  <c r="AP632" i="2"/>
  <c r="AM632" i="2"/>
  <c r="AJ632" i="2"/>
  <c r="AE632" i="2"/>
  <c r="AB632" i="2"/>
  <c r="W632" i="2"/>
  <c r="T632" i="2"/>
  <c r="AT631" i="2"/>
  <c r="AS631" i="2"/>
  <c r="AQ631" i="2"/>
  <c r="AP631" i="2"/>
  <c r="AM631" i="2"/>
  <c r="AJ631" i="2"/>
  <c r="AE631" i="2"/>
  <c r="AB631" i="2"/>
  <c r="W631" i="2"/>
  <c r="T631" i="2"/>
  <c r="AL630" i="2"/>
  <c r="AK630" i="2"/>
  <c r="AI630" i="2"/>
  <c r="AH630" i="2"/>
  <c r="AD630" i="2"/>
  <c r="AC630" i="2"/>
  <c r="AA630" i="2"/>
  <c r="Z630" i="2"/>
  <c r="V630" i="2"/>
  <c r="U630" i="2"/>
  <c r="S630" i="2"/>
  <c r="R630" i="2"/>
  <c r="AT628" i="2"/>
  <c r="AT627" i="2" s="1"/>
  <c r="AT626" i="2" s="1"/>
  <c r="AS628" i="2"/>
  <c r="AQ628" i="2"/>
  <c r="AQ627" i="2" s="1"/>
  <c r="AQ626" i="2" s="1"/>
  <c r="AP628" i="2"/>
  <c r="AP627" i="2" s="1"/>
  <c r="AP626" i="2" s="1"/>
  <c r="AM628" i="2"/>
  <c r="AJ628" i="2"/>
  <c r="AE628" i="2"/>
  <c r="AB628" i="2"/>
  <c r="W628" i="2"/>
  <c r="T628" i="2"/>
  <c r="AL627" i="2"/>
  <c r="AK627" i="2"/>
  <c r="AI627" i="2"/>
  <c r="AI626" i="2" s="1"/>
  <c r="AH627" i="2"/>
  <c r="AH626" i="2" s="1"/>
  <c r="AD627" i="2"/>
  <c r="AD626" i="2" s="1"/>
  <c r="AC627" i="2"/>
  <c r="AC626" i="2" s="1"/>
  <c r="AA627" i="2"/>
  <c r="AA626" i="2" s="1"/>
  <c r="Z627" i="2"/>
  <c r="V627" i="2"/>
  <c r="V626" i="2" s="1"/>
  <c r="U627" i="2"/>
  <c r="S627" i="2"/>
  <c r="S626" i="2" s="1"/>
  <c r="R627" i="2"/>
  <c r="R626" i="2" s="1"/>
  <c r="AL626" i="2"/>
  <c r="AT624" i="2"/>
  <c r="AT623" i="2" s="1"/>
  <c r="AS624" i="2"/>
  <c r="AQ624" i="2"/>
  <c r="AQ623" i="2" s="1"/>
  <c r="AP624" i="2"/>
  <c r="AM624" i="2"/>
  <c r="AJ624" i="2"/>
  <c r="AE624" i="2"/>
  <c r="AB624" i="2"/>
  <c r="W624" i="2"/>
  <c r="T624" i="2"/>
  <c r="AL623" i="2"/>
  <c r="AK623" i="2"/>
  <c r="AI623" i="2"/>
  <c r="AH623" i="2"/>
  <c r="AD623" i="2"/>
  <c r="AC623" i="2"/>
  <c r="AA623" i="2"/>
  <c r="Z623" i="2"/>
  <c r="V623" i="2"/>
  <c r="U623" i="2"/>
  <c r="S623" i="2"/>
  <c r="R623" i="2"/>
  <c r="AT622" i="2"/>
  <c r="AS622" i="2"/>
  <c r="AQ622" i="2"/>
  <c r="AP622" i="2"/>
  <c r="AM622" i="2"/>
  <c r="AJ622" i="2"/>
  <c r="AE622" i="2"/>
  <c r="AB622" i="2"/>
  <c r="W622" i="2"/>
  <c r="T622" i="2"/>
  <c r="AT621" i="2"/>
  <c r="AS621" i="2"/>
  <c r="AQ621" i="2"/>
  <c r="AP621" i="2"/>
  <c r="AM621" i="2"/>
  <c r="AJ621" i="2"/>
  <c r="AE621" i="2"/>
  <c r="AB621" i="2"/>
  <c r="W621" i="2"/>
  <c r="T621" i="2"/>
  <c r="AT620" i="2"/>
  <c r="AS620" i="2"/>
  <c r="AQ620" i="2"/>
  <c r="AP620" i="2"/>
  <c r="AM620" i="2"/>
  <c r="AJ620" i="2"/>
  <c r="AE620" i="2"/>
  <c r="AB620" i="2"/>
  <c r="W620" i="2"/>
  <c r="T620" i="2"/>
  <c r="AT619" i="2"/>
  <c r="AS619" i="2"/>
  <c r="AQ619" i="2"/>
  <c r="AP619" i="2"/>
  <c r="AM619" i="2"/>
  <c r="AJ619" i="2"/>
  <c r="AE619" i="2"/>
  <c r="AB619" i="2"/>
  <c r="W619" i="2"/>
  <c r="T619" i="2"/>
  <c r="AL618" i="2"/>
  <c r="AK618" i="2"/>
  <c r="AI618" i="2"/>
  <c r="AH618" i="2"/>
  <c r="AD618" i="2"/>
  <c r="AC618" i="2"/>
  <c r="AA618" i="2"/>
  <c r="Z618" i="2"/>
  <c r="V618" i="2"/>
  <c r="U618" i="2"/>
  <c r="S618" i="2"/>
  <c r="R618" i="2"/>
  <c r="AT617" i="2"/>
  <c r="AS617" i="2"/>
  <c r="AS616" i="2" s="1"/>
  <c r="AQ617" i="2"/>
  <c r="AQ616" i="2" s="1"/>
  <c r="AP617" i="2"/>
  <c r="AM617" i="2"/>
  <c r="AJ617" i="2"/>
  <c r="AE617" i="2"/>
  <c r="AB617" i="2"/>
  <c r="W617" i="2"/>
  <c r="T617" i="2"/>
  <c r="AL616" i="2"/>
  <c r="AK616" i="2"/>
  <c r="AI616" i="2"/>
  <c r="AH616" i="2"/>
  <c r="AD616" i="2"/>
  <c r="AC616" i="2"/>
  <c r="AA616" i="2"/>
  <c r="Z616" i="2"/>
  <c r="V616" i="2"/>
  <c r="U616" i="2"/>
  <c r="S616" i="2"/>
  <c r="R616" i="2"/>
  <c r="AT615" i="2"/>
  <c r="AS615" i="2"/>
  <c r="AQ615" i="2"/>
  <c r="AP615" i="2"/>
  <c r="AM615" i="2"/>
  <c r="AJ615" i="2"/>
  <c r="AE615" i="2"/>
  <c r="AB615" i="2"/>
  <c r="W615" i="2"/>
  <c r="T615" i="2"/>
  <c r="AT614" i="2"/>
  <c r="AS614" i="2"/>
  <c r="AQ614" i="2"/>
  <c r="AP614" i="2"/>
  <c r="AM614" i="2"/>
  <c r="AJ614" i="2"/>
  <c r="AE614" i="2"/>
  <c r="AB614" i="2"/>
  <c r="W614" i="2"/>
  <c r="T614" i="2"/>
  <c r="AT613" i="2"/>
  <c r="AS613" i="2"/>
  <c r="AQ613" i="2"/>
  <c r="AP613" i="2"/>
  <c r="AM613" i="2"/>
  <c r="AJ613" i="2"/>
  <c r="AE613" i="2"/>
  <c r="AB613" i="2"/>
  <c r="W613" i="2"/>
  <c r="T613" i="2"/>
  <c r="AT612" i="2"/>
  <c r="AS612" i="2"/>
  <c r="AQ612" i="2"/>
  <c r="AP612" i="2"/>
  <c r="AM612" i="2"/>
  <c r="AJ612" i="2"/>
  <c r="AE612" i="2"/>
  <c r="AB612" i="2"/>
  <c r="W612" i="2"/>
  <c r="T612" i="2"/>
  <c r="BD611" i="2"/>
  <c r="BA611" i="2"/>
  <c r="BC611" i="2" s="1"/>
  <c r="AT611" i="2"/>
  <c r="AS611" i="2"/>
  <c r="AQ611" i="2"/>
  <c r="AM611" i="2"/>
  <c r="AH611" i="2"/>
  <c r="AJ611" i="2" s="1"/>
  <c r="AE611" i="2"/>
  <c r="AB611" i="2"/>
  <c r="W611" i="2"/>
  <c r="R611" i="2"/>
  <c r="BC610" i="2"/>
  <c r="AT610" i="2"/>
  <c r="AS610" i="2"/>
  <c r="AQ610" i="2"/>
  <c r="AP610" i="2"/>
  <c r="AM610" i="2"/>
  <c r="AJ610" i="2"/>
  <c r="AE610" i="2"/>
  <c r="AB610" i="2"/>
  <c r="W610" i="2"/>
  <c r="T610" i="2"/>
  <c r="AT609" i="2"/>
  <c r="AS609" i="2"/>
  <c r="AQ609" i="2"/>
  <c r="AP609" i="2"/>
  <c r="AM609" i="2"/>
  <c r="AJ609" i="2"/>
  <c r="AE609" i="2"/>
  <c r="AB609" i="2"/>
  <c r="W609" i="2"/>
  <c r="T609" i="2"/>
  <c r="AT608" i="2"/>
  <c r="AS608" i="2"/>
  <c r="AQ608" i="2"/>
  <c r="AP608" i="2"/>
  <c r="AM608" i="2"/>
  <c r="AJ608" i="2"/>
  <c r="AE608" i="2"/>
  <c r="AB608" i="2"/>
  <c r="W608" i="2"/>
  <c r="T608" i="2"/>
  <c r="AT607" i="2"/>
  <c r="AS607" i="2"/>
  <c r="AQ607" i="2"/>
  <c r="AP607" i="2"/>
  <c r="AM607" i="2"/>
  <c r="AJ607" i="2"/>
  <c r="AE607" i="2"/>
  <c r="AB607" i="2"/>
  <c r="W607" i="2"/>
  <c r="T607" i="2"/>
  <c r="AT606" i="2"/>
  <c r="AS606" i="2"/>
  <c r="AQ606" i="2"/>
  <c r="AP606" i="2"/>
  <c r="AM606" i="2"/>
  <c r="AJ606" i="2"/>
  <c r="AE606" i="2"/>
  <c r="AB606" i="2"/>
  <c r="W606" i="2"/>
  <c r="T606" i="2"/>
  <c r="AT605" i="2"/>
  <c r="AS605" i="2"/>
  <c r="AQ605" i="2"/>
  <c r="AP605" i="2"/>
  <c r="AM605" i="2"/>
  <c r="AJ605" i="2"/>
  <c r="AE605" i="2"/>
  <c r="AB605" i="2"/>
  <c r="W605" i="2"/>
  <c r="T605" i="2"/>
  <c r="AT604" i="2"/>
  <c r="AS604" i="2"/>
  <c r="AQ604" i="2"/>
  <c r="AP604" i="2"/>
  <c r="AM604" i="2"/>
  <c r="AJ604" i="2"/>
  <c r="AE604" i="2"/>
  <c r="AB604" i="2"/>
  <c r="W604" i="2"/>
  <c r="T604" i="2"/>
  <c r="AT603" i="2"/>
  <c r="AS603" i="2"/>
  <c r="AQ603" i="2"/>
  <c r="AP603" i="2"/>
  <c r="AM603" i="2"/>
  <c r="AJ603" i="2"/>
  <c r="AE603" i="2"/>
  <c r="AB603" i="2"/>
  <c r="W603" i="2"/>
  <c r="T603" i="2"/>
  <c r="AL602" i="2"/>
  <c r="AK602" i="2"/>
  <c r="AI602" i="2"/>
  <c r="AD602" i="2"/>
  <c r="AC602" i="2"/>
  <c r="AA602" i="2"/>
  <c r="Z602" i="2"/>
  <c r="V602" i="2"/>
  <c r="U602" i="2"/>
  <c r="S602" i="2"/>
  <c r="AT599" i="2"/>
  <c r="AT598" i="2" s="1"/>
  <c r="AS599" i="2"/>
  <c r="AQ599" i="2"/>
  <c r="AQ598" i="2" s="1"/>
  <c r="AP599" i="2"/>
  <c r="AP598" i="2" s="1"/>
  <c r="AM599" i="2"/>
  <c r="AJ599" i="2"/>
  <c r="AE599" i="2"/>
  <c r="AB599" i="2"/>
  <c r="W599" i="2"/>
  <c r="T599" i="2"/>
  <c r="AL598" i="2"/>
  <c r="AK598" i="2"/>
  <c r="AI598" i="2"/>
  <c r="AH598" i="2"/>
  <c r="AD598" i="2"/>
  <c r="AC598" i="2"/>
  <c r="AA598" i="2"/>
  <c r="Z598" i="2"/>
  <c r="V598" i="2"/>
  <c r="U598" i="2"/>
  <c r="S598" i="2"/>
  <c r="R598" i="2"/>
  <c r="AT597" i="2"/>
  <c r="AT596" i="2" s="1"/>
  <c r="AS597" i="2"/>
  <c r="AS596" i="2" s="1"/>
  <c r="AQ597" i="2"/>
  <c r="AQ596" i="2" s="1"/>
  <c r="AP597" i="2"/>
  <c r="AM597" i="2"/>
  <c r="AJ597" i="2"/>
  <c r="AE597" i="2"/>
  <c r="AB597" i="2"/>
  <c r="W597" i="2"/>
  <c r="T597" i="2"/>
  <c r="AL596" i="2"/>
  <c r="AK596" i="2"/>
  <c r="AI596" i="2"/>
  <c r="AH596" i="2"/>
  <c r="AD596" i="2"/>
  <c r="AC596" i="2"/>
  <c r="AA596" i="2"/>
  <c r="Z596" i="2"/>
  <c r="V596" i="2"/>
  <c r="U596" i="2"/>
  <c r="S596" i="2"/>
  <c r="R596" i="2"/>
  <c r="AT594" i="2"/>
  <c r="AT593" i="2" s="1"/>
  <c r="AS594" i="2"/>
  <c r="AQ594" i="2"/>
  <c r="AQ593" i="2" s="1"/>
  <c r="AP594" i="2"/>
  <c r="AM594" i="2"/>
  <c r="AJ594" i="2"/>
  <c r="AE594" i="2"/>
  <c r="AB594" i="2"/>
  <c r="W594" i="2"/>
  <c r="T594" i="2"/>
  <c r="AL593" i="2"/>
  <c r="AK593" i="2"/>
  <c r="AI593" i="2"/>
  <c r="AH593" i="2"/>
  <c r="AD593" i="2"/>
  <c r="AC593" i="2"/>
  <c r="AA593" i="2"/>
  <c r="Z593" i="2"/>
  <c r="V593" i="2"/>
  <c r="U593" i="2"/>
  <c r="S593" i="2"/>
  <c r="R593" i="2"/>
  <c r="AT592" i="2"/>
  <c r="AT591" i="2" s="1"/>
  <c r="AS592" i="2"/>
  <c r="AQ592" i="2"/>
  <c r="AQ591" i="2" s="1"/>
  <c r="AP592" i="2"/>
  <c r="AP591" i="2" s="1"/>
  <c r="AM592" i="2"/>
  <c r="AJ592" i="2"/>
  <c r="AE592" i="2"/>
  <c r="AB592" i="2"/>
  <c r="W592" i="2"/>
  <c r="T592" i="2"/>
  <c r="AL591" i="2"/>
  <c r="AK591" i="2"/>
  <c r="AI591" i="2"/>
  <c r="AH591" i="2"/>
  <c r="AD591" i="2"/>
  <c r="AC591" i="2"/>
  <c r="AA591" i="2"/>
  <c r="Z591" i="2"/>
  <c r="V591" i="2"/>
  <c r="U591" i="2"/>
  <c r="S591" i="2"/>
  <c r="R591" i="2"/>
  <c r="AT590" i="2"/>
  <c r="AT589" i="2" s="1"/>
  <c r="AS590" i="2"/>
  <c r="AS589" i="2" s="1"/>
  <c r="AQ590" i="2"/>
  <c r="AQ589" i="2" s="1"/>
  <c r="AP590" i="2"/>
  <c r="AM590" i="2"/>
  <c r="AJ590" i="2"/>
  <c r="AE590" i="2"/>
  <c r="AB590" i="2"/>
  <c r="W590" i="2"/>
  <c r="T590" i="2"/>
  <c r="AL589" i="2"/>
  <c r="AK589" i="2"/>
  <c r="AI589" i="2"/>
  <c r="AH589" i="2"/>
  <c r="AD589" i="2"/>
  <c r="AC589" i="2"/>
  <c r="AA589" i="2"/>
  <c r="Z589" i="2"/>
  <c r="V589" i="2"/>
  <c r="U589" i="2"/>
  <c r="S589" i="2"/>
  <c r="R589" i="2"/>
  <c r="AT588" i="2"/>
  <c r="AT587" i="2" s="1"/>
  <c r="AS588" i="2"/>
  <c r="AQ588" i="2"/>
  <c r="AQ587" i="2" s="1"/>
  <c r="AP588" i="2"/>
  <c r="AP587" i="2" s="1"/>
  <c r="AM588" i="2"/>
  <c r="AJ588" i="2"/>
  <c r="AE588" i="2"/>
  <c r="AB588" i="2"/>
  <c r="W588" i="2"/>
  <c r="T588" i="2"/>
  <c r="AL587" i="2"/>
  <c r="AK587" i="2"/>
  <c r="AI587" i="2"/>
  <c r="AH587" i="2"/>
  <c r="AD587" i="2"/>
  <c r="AC587" i="2"/>
  <c r="AA587" i="2"/>
  <c r="Z587" i="2"/>
  <c r="V587" i="2"/>
  <c r="U587" i="2"/>
  <c r="S587" i="2"/>
  <c r="R587" i="2"/>
  <c r="BD586" i="2"/>
  <c r="BA586" i="2"/>
  <c r="BC586" i="2" s="1"/>
  <c r="AT586" i="2"/>
  <c r="AT585" i="2" s="1"/>
  <c r="AS586" i="2"/>
  <c r="AQ586" i="2"/>
  <c r="AQ585" i="2" s="1"/>
  <c r="AM586" i="2"/>
  <c r="AH586" i="2"/>
  <c r="AJ586" i="2" s="1"/>
  <c r="AE586" i="2"/>
  <c r="AB586" i="2"/>
  <c r="W586" i="2"/>
  <c r="R586" i="2"/>
  <c r="AP586" i="2" s="1"/>
  <c r="AL585" i="2"/>
  <c r="AK585" i="2"/>
  <c r="AI585" i="2"/>
  <c r="AD585" i="2"/>
  <c r="AC585" i="2"/>
  <c r="AA585" i="2"/>
  <c r="Z585" i="2"/>
  <c r="V585" i="2"/>
  <c r="U585" i="2"/>
  <c r="S585" i="2"/>
  <c r="P584" i="2"/>
  <c r="AT583" i="2"/>
  <c r="AQ583" i="2"/>
  <c r="AH583" i="2"/>
  <c r="AH581" i="2" s="1"/>
  <c r="Z583" i="2"/>
  <c r="AB583" i="2" s="1"/>
  <c r="R583" i="2"/>
  <c r="AT582" i="2"/>
  <c r="AS582" i="2"/>
  <c r="AQ582" i="2"/>
  <c r="AP582" i="2"/>
  <c r="AM582" i="2"/>
  <c r="AJ582" i="2"/>
  <c r="AE582" i="2"/>
  <c r="AB582" i="2"/>
  <c r="W582" i="2"/>
  <c r="T582" i="2"/>
  <c r="AL581" i="2"/>
  <c r="AL580" i="2" s="1"/>
  <c r="AI581" i="2"/>
  <c r="AI580" i="2" s="1"/>
  <c r="AD581" i="2"/>
  <c r="AD580" i="2" s="1"/>
  <c r="AA581" i="2"/>
  <c r="AA580" i="2" s="1"/>
  <c r="V581" i="2"/>
  <c r="V580" i="2" s="1"/>
  <c r="S581" i="2"/>
  <c r="S580" i="2" s="1"/>
  <c r="AT579" i="2"/>
  <c r="AT578" i="2" s="1"/>
  <c r="AS579" i="2"/>
  <c r="AQ579" i="2"/>
  <c r="AQ578" i="2" s="1"/>
  <c r="AP579" i="2"/>
  <c r="AM579" i="2"/>
  <c r="AJ579" i="2"/>
  <c r="AE579" i="2"/>
  <c r="AB579" i="2"/>
  <c r="W579" i="2"/>
  <c r="T579" i="2"/>
  <c r="AL578" i="2"/>
  <c r="AK578" i="2"/>
  <c r="AI578" i="2"/>
  <c r="AH578" i="2"/>
  <c r="AD578" i="2"/>
  <c r="AC578" i="2"/>
  <c r="AA578" i="2"/>
  <c r="Z578" i="2"/>
  <c r="V578" i="2"/>
  <c r="U578" i="2"/>
  <c r="S578" i="2"/>
  <c r="R578" i="2"/>
  <c r="AT577" i="2"/>
  <c r="AQ577" i="2"/>
  <c r="AH577" i="2"/>
  <c r="Z577" i="2"/>
  <c r="R577" i="2"/>
  <c r="R575" i="2" s="1"/>
  <c r="AT576" i="2"/>
  <c r="AS576" i="2"/>
  <c r="AQ576" i="2"/>
  <c r="AP576" i="2"/>
  <c r="AM576" i="2"/>
  <c r="AJ576" i="2"/>
  <c r="AE576" i="2"/>
  <c r="AB576" i="2"/>
  <c r="W576" i="2"/>
  <c r="T576" i="2"/>
  <c r="AL575" i="2"/>
  <c r="AI575" i="2"/>
  <c r="AD575" i="2"/>
  <c r="AA575" i="2"/>
  <c r="AA574" i="2" s="1"/>
  <c r="V575" i="2"/>
  <c r="S575" i="2"/>
  <c r="AT573" i="2"/>
  <c r="AT572" i="2" s="1"/>
  <c r="AS573" i="2"/>
  <c r="AS572" i="2" s="1"/>
  <c r="AQ573" i="2"/>
  <c r="AP573" i="2"/>
  <c r="AM573" i="2"/>
  <c r="AJ573" i="2"/>
  <c r="AE573" i="2"/>
  <c r="AB573" i="2"/>
  <c r="W573" i="2"/>
  <c r="T573" i="2"/>
  <c r="AQ572" i="2"/>
  <c r="AL572" i="2"/>
  <c r="AK572" i="2"/>
  <c r="AI572" i="2"/>
  <c r="AH572" i="2"/>
  <c r="AD572" i="2"/>
  <c r="AC572" i="2"/>
  <c r="AA572" i="2"/>
  <c r="Z572" i="2"/>
  <c r="V572" i="2"/>
  <c r="U572" i="2"/>
  <c r="S572" i="2"/>
  <c r="R572" i="2"/>
  <c r="AT571" i="2"/>
  <c r="AT570" i="2" s="1"/>
  <c r="AS571" i="2"/>
  <c r="AS570" i="2" s="1"/>
  <c r="AQ571" i="2"/>
  <c r="AQ570" i="2" s="1"/>
  <c r="AP571" i="2"/>
  <c r="AP570" i="2" s="1"/>
  <c r="AM571" i="2"/>
  <c r="AJ571" i="2"/>
  <c r="AE571" i="2"/>
  <c r="AB571" i="2"/>
  <c r="W571" i="2"/>
  <c r="T571" i="2"/>
  <c r="AL570" i="2"/>
  <c r="AK570" i="2"/>
  <c r="AI570" i="2"/>
  <c r="AH570" i="2"/>
  <c r="AD570" i="2"/>
  <c r="AC570" i="2"/>
  <c r="AA570" i="2"/>
  <c r="Z570" i="2"/>
  <c r="V570" i="2"/>
  <c r="U570" i="2"/>
  <c r="S570" i="2"/>
  <c r="R570" i="2"/>
  <c r="AT568" i="2"/>
  <c r="AT567" i="2" s="1"/>
  <c r="AS568" i="2"/>
  <c r="AQ568" i="2"/>
  <c r="AQ567" i="2" s="1"/>
  <c r="AP568" i="2"/>
  <c r="AP567" i="2" s="1"/>
  <c r="AM568" i="2"/>
  <c r="AJ568" i="2"/>
  <c r="AE568" i="2"/>
  <c r="AB568" i="2"/>
  <c r="W568" i="2"/>
  <c r="T568" i="2"/>
  <c r="AL567" i="2"/>
  <c r="AK567" i="2"/>
  <c r="AI567" i="2"/>
  <c r="AH567" i="2"/>
  <c r="AD567" i="2"/>
  <c r="AC567" i="2"/>
  <c r="AA567" i="2"/>
  <c r="Z567" i="2"/>
  <c r="V567" i="2"/>
  <c r="U567" i="2"/>
  <c r="S567" i="2"/>
  <c r="R567" i="2"/>
  <c r="BD566" i="2"/>
  <c r="BC566" i="2"/>
  <c r="AT566" i="2"/>
  <c r="AT565" i="2" s="1"/>
  <c r="AS566" i="2"/>
  <c r="AQ566" i="2"/>
  <c r="AP566" i="2"/>
  <c r="AP565" i="2" s="1"/>
  <c r="AM566" i="2"/>
  <c r="AJ566" i="2"/>
  <c r="AE566" i="2"/>
  <c r="AB566" i="2"/>
  <c r="W566" i="2"/>
  <c r="T566" i="2"/>
  <c r="AQ565" i="2"/>
  <c r="AL565" i="2"/>
  <c r="AK565" i="2"/>
  <c r="AI565" i="2"/>
  <c r="AH565" i="2"/>
  <c r="AD565" i="2"/>
  <c r="AC565" i="2"/>
  <c r="AA565" i="2"/>
  <c r="Z565" i="2"/>
  <c r="V565" i="2"/>
  <c r="U565" i="2"/>
  <c r="S565" i="2"/>
  <c r="R565" i="2"/>
  <c r="AT564" i="2"/>
  <c r="AT563" i="2" s="1"/>
  <c r="AS564" i="2"/>
  <c r="AQ564" i="2"/>
  <c r="AQ563" i="2" s="1"/>
  <c r="AP564" i="2"/>
  <c r="AM564" i="2"/>
  <c r="AJ564" i="2"/>
  <c r="AE564" i="2"/>
  <c r="AB564" i="2"/>
  <c r="W564" i="2"/>
  <c r="T564" i="2"/>
  <c r="AL563" i="2"/>
  <c r="AK563" i="2"/>
  <c r="AI563" i="2"/>
  <c r="AH563" i="2"/>
  <c r="AD563" i="2"/>
  <c r="AC563" i="2"/>
  <c r="AA563" i="2"/>
  <c r="Z563" i="2"/>
  <c r="V563" i="2"/>
  <c r="U563" i="2"/>
  <c r="S563" i="2"/>
  <c r="R563" i="2"/>
  <c r="BD562" i="2"/>
  <c r="AT562" i="2"/>
  <c r="AT561" i="2" s="1"/>
  <c r="AS562" i="2"/>
  <c r="AQ562" i="2"/>
  <c r="AQ561" i="2" s="1"/>
  <c r="AM562" i="2"/>
  <c r="AH562" i="2"/>
  <c r="AH561" i="2" s="1"/>
  <c r="AE562" i="2"/>
  <c r="AB562" i="2"/>
  <c r="W562" i="2"/>
  <c r="R562" i="2"/>
  <c r="T562" i="2" s="1"/>
  <c r="L562" i="2"/>
  <c r="P562" i="2" s="1"/>
  <c r="AL561" i="2"/>
  <c r="AK561" i="2"/>
  <c r="AI561" i="2"/>
  <c r="AD561" i="2"/>
  <c r="AC561" i="2"/>
  <c r="AA561" i="2"/>
  <c r="Z561" i="2"/>
  <c r="V561" i="2"/>
  <c r="U561" i="2"/>
  <c r="S561" i="2"/>
  <c r="J561" i="2"/>
  <c r="BD559" i="2"/>
  <c r="BC559" i="2"/>
  <c r="AT559" i="2"/>
  <c r="AT558" i="2" s="1"/>
  <c r="AS559" i="2"/>
  <c r="AS558" i="2" s="1"/>
  <c r="AQ559" i="2"/>
  <c r="AQ558" i="2" s="1"/>
  <c r="AP559" i="2"/>
  <c r="AM559" i="2"/>
  <c r="AJ559" i="2"/>
  <c r="AE559" i="2"/>
  <c r="AB559" i="2"/>
  <c r="W559" i="2"/>
  <c r="T559" i="2"/>
  <c r="AL558" i="2"/>
  <c r="AK558" i="2"/>
  <c r="AI558" i="2"/>
  <c r="AH558" i="2"/>
  <c r="AD558" i="2"/>
  <c r="AC558" i="2"/>
  <c r="AA558" i="2"/>
  <c r="Z558" i="2"/>
  <c r="V558" i="2"/>
  <c r="U558" i="2"/>
  <c r="S558" i="2"/>
  <c r="R558" i="2"/>
  <c r="BD557" i="2"/>
  <c r="BA557" i="2"/>
  <c r="BC557" i="2" s="1"/>
  <c r="AT557" i="2"/>
  <c r="AT556" i="2" s="1"/>
  <c r="AS557" i="2"/>
  <c r="AQ557" i="2"/>
  <c r="AQ556" i="2" s="1"/>
  <c r="AM557" i="2"/>
  <c r="AH557" i="2"/>
  <c r="AH556" i="2" s="1"/>
  <c r="AE557" i="2"/>
  <c r="AB557" i="2"/>
  <c r="W557" i="2"/>
  <c r="R557" i="2"/>
  <c r="T557" i="2" s="1"/>
  <c r="J557" i="2"/>
  <c r="AL556" i="2"/>
  <c r="AK556" i="2"/>
  <c r="AI556" i="2"/>
  <c r="AD556" i="2"/>
  <c r="AC556" i="2"/>
  <c r="AA556" i="2"/>
  <c r="Z556" i="2"/>
  <c r="V556" i="2"/>
  <c r="U556" i="2"/>
  <c r="S556" i="2"/>
  <c r="AT555" i="2"/>
  <c r="AT554" i="2" s="1"/>
  <c r="AS555" i="2"/>
  <c r="AQ555" i="2"/>
  <c r="AP555" i="2"/>
  <c r="AP554" i="2" s="1"/>
  <c r="AM555" i="2"/>
  <c r="AJ555" i="2"/>
  <c r="AE555" i="2"/>
  <c r="AB555" i="2"/>
  <c r="W555" i="2"/>
  <c r="T555" i="2"/>
  <c r="AL554" i="2"/>
  <c r="AK554" i="2"/>
  <c r="AI554" i="2"/>
  <c r="AH554" i="2"/>
  <c r="AD554" i="2"/>
  <c r="AC554" i="2"/>
  <c r="AA554" i="2"/>
  <c r="Z554" i="2"/>
  <c r="V554" i="2"/>
  <c r="U554" i="2"/>
  <c r="S554" i="2"/>
  <c r="R554" i="2"/>
  <c r="BD553" i="2"/>
  <c r="BA553" i="2"/>
  <c r="BC553" i="2" s="1"/>
  <c r="AT553" i="2"/>
  <c r="AT552" i="2" s="1"/>
  <c r="AS553" i="2"/>
  <c r="AQ553" i="2"/>
  <c r="AQ552" i="2" s="1"/>
  <c r="AM553" i="2"/>
  <c r="AJ553" i="2"/>
  <c r="AE553" i="2"/>
  <c r="AB553" i="2"/>
  <c r="W553" i="2"/>
  <c r="R553" i="2"/>
  <c r="AL552" i="2"/>
  <c r="AK552" i="2"/>
  <c r="AI552" i="2"/>
  <c r="AH552" i="2"/>
  <c r="AD552" i="2"/>
  <c r="AC552" i="2"/>
  <c r="AA552" i="2"/>
  <c r="Z552" i="2"/>
  <c r="V552" i="2"/>
  <c r="U552" i="2"/>
  <c r="S552" i="2"/>
  <c r="BD551" i="2"/>
  <c r="BA551" i="2"/>
  <c r="BC551" i="2" s="1"/>
  <c r="AT551" i="2"/>
  <c r="AT550" i="2" s="1"/>
  <c r="AS551" i="2"/>
  <c r="AS550" i="2" s="1"/>
  <c r="AQ551" i="2"/>
  <c r="AQ550" i="2" s="1"/>
  <c r="AM551" i="2"/>
  <c r="AH551" i="2"/>
  <c r="AE551" i="2"/>
  <c r="AB551" i="2"/>
  <c r="W551" i="2"/>
  <c r="R551" i="2"/>
  <c r="R550" i="2" s="1"/>
  <c r="J551" i="2"/>
  <c r="AL550" i="2"/>
  <c r="AK550" i="2"/>
  <c r="AI550" i="2"/>
  <c r="AD550" i="2"/>
  <c r="AC550" i="2"/>
  <c r="AA550" i="2"/>
  <c r="Z550" i="2"/>
  <c r="V550" i="2"/>
  <c r="U550" i="2"/>
  <c r="S550" i="2"/>
  <c r="BD547" i="2"/>
  <c r="BA547" i="2"/>
  <c r="BC547" i="2" s="1"/>
  <c r="AT547" i="2"/>
  <c r="AT546" i="2" s="1"/>
  <c r="AS547" i="2"/>
  <c r="AQ547" i="2"/>
  <c r="AQ546" i="2" s="1"/>
  <c r="AM547" i="2"/>
  <c r="AJ547" i="2"/>
  <c r="AE547" i="2"/>
  <c r="AB547" i="2"/>
  <c r="W547" i="2"/>
  <c r="R547" i="2"/>
  <c r="T547" i="2" s="1"/>
  <c r="J547" i="2"/>
  <c r="AL546" i="2"/>
  <c r="AK546" i="2"/>
  <c r="AI546" i="2"/>
  <c r="AH546" i="2"/>
  <c r="AD546" i="2"/>
  <c r="AC546" i="2"/>
  <c r="AA546" i="2"/>
  <c r="Z546" i="2"/>
  <c r="V546" i="2"/>
  <c r="U546" i="2"/>
  <c r="S546" i="2"/>
  <c r="AT545" i="2"/>
  <c r="AT544" i="2" s="1"/>
  <c r="AS545" i="2"/>
  <c r="AS544" i="2" s="1"/>
  <c r="AQ545" i="2"/>
  <c r="AQ544" i="2" s="1"/>
  <c r="AP545" i="2"/>
  <c r="AP544" i="2" s="1"/>
  <c r="AM545" i="2"/>
  <c r="AJ545" i="2"/>
  <c r="AE545" i="2"/>
  <c r="AB545" i="2"/>
  <c r="W545" i="2"/>
  <c r="T545" i="2"/>
  <c r="AL544" i="2"/>
  <c r="AK544" i="2"/>
  <c r="AI544" i="2"/>
  <c r="AH544" i="2"/>
  <c r="AD544" i="2"/>
  <c r="AC544" i="2"/>
  <c r="AA544" i="2"/>
  <c r="Z544" i="2"/>
  <c r="V544" i="2"/>
  <c r="U544" i="2"/>
  <c r="S544" i="2"/>
  <c r="R544" i="2"/>
  <c r="AT541" i="2"/>
  <c r="AS541" i="2"/>
  <c r="AS540" i="2" s="1"/>
  <c r="AS539" i="2" s="1"/>
  <c r="AQ541" i="2"/>
  <c r="AQ540" i="2" s="1"/>
  <c r="AQ539" i="2" s="1"/>
  <c r="AP541" i="2"/>
  <c r="AM541" i="2"/>
  <c r="AJ541" i="2"/>
  <c r="AE541" i="2"/>
  <c r="AB541" i="2"/>
  <c r="W541" i="2"/>
  <c r="T541" i="2"/>
  <c r="AL540" i="2"/>
  <c r="AL539" i="2" s="1"/>
  <c r="AK540" i="2"/>
  <c r="AK539" i="2" s="1"/>
  <c r="AI540" i="2"/>
  <c r="AI539" i="2" s="1"/>
  <c r="AH540" i="2"/>
  <c r="AD540" i="2"/>
  <c r="AD539" i="2" s="1"/>
  <c r="AC540" i="2"/>
  <c r="AA540" i="2"/>
  <c r="AA539" i="2" s="1"/>
  <c r="Z540" i="2"/>
  <c r="V540" i="2"/>
  <c r="V539" i="2" s="1"/>
  <c r="U540" i="2"/>
  <c r="S540" i="2"/>
  <c r="S539" i="2" s="1"/>
  <c r="R540" i="2"/>
  <c r="BD538" i="2"/>
  <c r="BA538" i="2"/>
  <c r="BC538" i="2" s="1"/>
  <c r="AT538" i="2"/>
  <c r="AT537" i="2" s="1"/>
  <c r="AQ538" i="2"/>
  <c r="AQ537" i="2" s="1"/>
  <c r="AP538" i="2"/>
  <c r="AM538" i="2"/>
  <c r="AJ538" i="2"/>
  <c r="AE538" i="2"/>
  <c r="AB538" i="2"/>
  <c r="U538" i="2"/>
  <c r="T538" i="2"/>
  <c r="P538" i="2"/>
  <c r="AL537" i="2"/>
  <c r="AK537" i="2"/>
  <c r="AI537" i="2"/>
  <c r="AH537" i="2"/>
  <c r="AD537" i="2"/>
  <c r="AC537" i="2"/>
  <c r="AA537" i="2"/>
  <c r="Z537" i="2"/>
  <c r="V537" i="2"/>
  <c r="S537" i="2"/>
  <c r="R537" i="2"/>
  <c r="P537" i="2"/>
  <c r="BD536" i="2"/>
  <c r="BA536" i="2"/>
  <c r="BC536" i="2" s="1"/>
  <c r="AT536" i="2"/>
  <c r="AT535" i="2" s="1"/>
  <c r="AS536" i="2"/>
  <c r="AQ536" i="2"/>
  <c r="AQ535" i="2" s="1"/>
  <c r="AP536" i="2"/>
  <c r="AP535" i="2" s="1"/>
  <c r="AM536" i="2"/>
  <c r="AJ536" i="2"/>
  <c r="AE536" i="2"/>
  <c r="AB536" i="2"/>
  <c r="W536" i="2"/>
  <c r="T536" i="2"/>
  <c r="P536" i="2"/>
  <c r="AL535" i="2"/>
  <c r="AK535" i="2"/>
  <c r="AI535" i="2"/>
  <c r="AH535" i="2"/>
  <c r="AD535" i="2"/>
  <c r="AC535" i="2"/>
  <c r="AA535" i="2"/>
  <c r="Z535" i="2"/>
  <c r="V535" i="2"/>
  <c r="U535" i="2"/>
  <c r="S535" i="2"/>
  <c r="R535" i="2"/>
  <c r="P535" i="2"/>
  <c r="AT534" i="2"/>
  <c r="AS534" i="2"/>
  <c r="AS533" i="2" s="1"/>
  <c r="AQ534" i="2"/>
  <c r="AQ533" i="2" s="1"/>
  <c r="AP534" i="2"/>
  <c r="AM534" i="2"/>
  <c r="AJ534" i="2"/>
  <c r="AE534" i="2"/>
  <c r="AB534" i="2"/>
  <c r="W534" i="2"/>
  <c r="T534" i="2"/>
  <c r="AL533" i="2"/>
  <c r="AK533" i="2"/>
  <c r="AI533" i="2"/>
  <c r="AH533" i="2"/>
  <c r="AD533" i="2"/>
  <c r="AC533" i="2"/>
  <c r="AA533" i="2"/>
  <c r="Z533" i="2"/>
  <c r="V533" i="2"/>
  <c r="U533" i="2"/>
  <c r="S533" i="2"/>
  <c r="R533" i="2"/>
  <c r="P532" i="2"/>
  <c r="AT531" i="2"/>
  <c r="AT530" i="2" s="1"/>
  <c r="AS531" i="2"/>
  <c r="AQ531" i="2"/>
  <c r="AQ530" i="2" s="1"/>
  <c r="AP531" i="2"/>
  <c r="AM531" i="2"/>
  <c r="AJ531" i="2"/>
  <c r="AE531" i="2"/>
  <c r="AB531" i="2"/>
  <c r="W531" i="2"/>
  <c r="T531" i="2"/>
  <c r="AL530" i="2"/>
  <c r="AK530" i="2"/>
  <c r="AI530" i="2"/>
  <c r="AH530" i="2"/>
  <c r="AD530" i="2"/>
  <c r="AC530" i="2"/>
  <c r="AA530" i="2"/>
  <c r="Z530" i="2"/>
  <c r="V530" i="2"/>
  <c r="U530" i="2"/>
  <c r="S530" i="2"/>
  <c r="R530" i="2"/>
  <c r="BD529" i="2"/>
  <c r="BA529" i="2"/>
  <c r="BC529" i="2" s="1"/>
  <c r="AT529" i="2"/>
  <c r="AT528" i="2" s="1"/>
  <c r="AS529" i="2"/>
  <c r="AQ529" i="2"/>
  <c r="AQ528" i="2" s="1"/>
  <c r="AP529" i="2"/>
  <c r="AM529" i="2"/>
  <c r="AJ529" i="2"/>
  <c r="AE529" i="2"/>
  <c r="AB529" i="2"/>
  <c r="W529" i="2"/>
  <c r="T529" i="2"/>
  <c r="P529" i="2"/>
  <c r="AL528" i="2"/>
  <c r="AK528" i="2"/>
  <c r="AI528" i="2"/>
  <c r="AH528" i="2"/>
  <c r="AD528" i="2"/>
  <c r="AC528" i="2"/>
  <c r="AA528" i="2"/>
  <c r="Z528" i="2"/>
  <c r="V528" i="2"/>
  <c r="U528" i="2"/>
  <c r="S528" i="2"/>
  <c r="R528" i="2"/>
  <c r="P528" i="2"/>
  <c r="P527" i="2"/>
  <c r="AT526" i="2"/>
  <c r="AS526" i="2"/>
  <c r="AQ526" i="2"/>
  <c r="AP526" i="2"/>
  <c r="AM526" i="2"/>
  <c r="AJ526" i="2"/>
  <c r="AE526" i="2"/>
  <c r="AB526" i="2"/>
  <c r="W526" i="2"/>
  <c r="T526" i="2"/>
  <c r="BD525" i="2"/>
  <c r="BA525" i="2"/>
  <c r="BC525" i="2" s="1"/>
  <c r="AT525" i="2"/>
  <c r="AS525" i="2"/>
  <c r="AQ525" i="2"/>
  <c r="AM525" i="2"/>
  <c r="AJ525" i="2"/>
  <c r="AE525" i="2"/>
  <c r="AB525" i="2"/>
  <c r="W525" i="2"/>
  <c r="R525" i="2"/>
  <c r="P525" i="2"/>
  <c r="AL524" i="2"/>
  <c r="AK524" i="2"/>
  <c r="AI524" i="2"/>
  <c r="AH524" i="2"/>
  <c r="AD524" i="2"/>
  <c r="AC524" i="2"/>
  <c r="AA524" i="2"/>
  <c r="Z524" i="2"/>
  <c r="V524" i="2"/>
  <c r="U524" i="2"/>
  <c r="S524" i="2"/>
  <c r="P524" i="2"/>
  <c r="AT523" i="2"/>
  <c r="AQ523" i="2"/>
  <c r="AH523" i="2"/>
  <c r="AJ523" i="2" s="1"/>
  <c r="Z523" i="2"/>
  <c r="AC523" i="2" s="1"/>
  <c r="AE523" i="2" s="1"/>
  <c r="R523" i="2"/>
  <c r="AT522" i="2"/>
  <c r="AQ522" i="2"/>
  <c r="AH522" i="2"/>
  <c r="Z522" i="2"/>
  <c r="AC522" i="2" s="1"/>
  <c r="AE522" i="2" s="1"/>
  <c r="R522" i="2"/>
  <c r="U522" i="2" s="1"/>
  <c r="AT521" i="2"/>
  <c r="AQ521" i="2"/>
  <c r="AH521" i="2"/>
  <c r="AK521" i="2" s="1"/>
  <c r="Z521" i="2"/>
  <c r="AB521" i="2" s="1"/>
  <c r="R521" i="2"/>
  <c r="AT520" i="2"/>
  <c r="AS520" i="2"/>
  <c r="AQ520" i="2"/>
  <c r="AP520" i="2"/>
  <c r="AM520" i="2"/>
  <c r="AJ520" i="2"/>
  <c r="AE520" i="2"/>
  <c r="AB520" i="2"/>
  <c r="W520" i="2"/>
  <c r="T520" i="2"/>
  <c r="AL519" i="2"/>
  <c r="AI519" i="2"/>
  <c r="AD519" i="2"/>
  <c r="AA519" i="2"/>
  <c r="V519" i="2"/>
  <c r="S519" i="2"/>
  <c r="BD518" i="2"/>
  <c r="BA518" i="2"/>
  <c r="BC518" i="2" s="1"/>
  <c r="AT518" i="2"/>
  <c r="AT517" i="2" s="1"/>
  <c r="AS518" i="2"/>
  <c r="AS517" i="2" s="1"/>
  <c r="AM518" i="2"/>
  <c r="AJ518" i="2"/>
  <c r="AE518" i="2"/>
  <c r="AB518" i="2"/>
  <c r="W518" i="2"/>
  <c r="S518" i="2"/>
  <c r="R518" i="2"/>
  <c r="R517" i="2" s="1"/>
  <c r="L518" i="2"/>
  <c r="P518" i="2" s="1"/>
  <c r="AL517" i="2"/>
  <c r="AK517" i="2"/>
  <c r="AI517" i="2"/>
  <c r="AH517" i="2"/>
  <c r="AD517" i="2"/>
  <c r="AC517" i="2"/>
  <c r="AA517" i="2"/>
  <c r="Z517" i="2"/>
  <c r="V517" i="2"/>
  <c r="U517" i="2"/>
  <c r="J517" i="2"/>
  <c r="L517" i="2" s="1"/>
  <c r="P517" i="2" s="1"/>
  <c r="AT516" i="2"/>
  <c r="AS516" i="2"/>
  <c r="AQ516" i="2"/>
  <c r="AP516" i="2"/>
  <c r="AM516" i="2"/>
  <c r="AJ516" i="2"/>
  <c r="AE516" i="2"/>
  <c r="AB516" i="2"/>
  <c r="W516" i="2"/>
  <c r="T516" i="2"/>
  <c r="BD515" i="2"/>
  <c r="BC515" i="2"/>
  <c r="AT515" i="2"/>
  <c r="AT514" i="2" s="1"/>
  <c r="AS515" i="2"/>
  <c r="AQ515" i="2"/>
  <c r="AP515" i="2"/>
  <c r="AM515" i="2"/>
  <c r="AJ515" i="2"/>
  <c r="AE515" i="2"/>
  <c r="AB515" i="2"/>
  <c r="W515" i="2"/>
  <c r="T515" i="2"/>
  <c r="AL514" i="2"/>
  <c r="AK514" i="2"/>
  <c r="AI514" i="2"/>
  <c r="AH514" i="2"/>
  <c r="AD514" i="2"/>
  <c r="AC514" i="2"/>
  <c r="AA514" i="2"/>
  <c r="Z514" i="2"/>
  <c r="V514" i="2"/>
  <c r="U514" i="2"/>
  <c r="S514" i="2"/>
  <c r="R514" i="2"/>
  <c r="AT513" i="2"/>
  <c r="AT512" i="2" s="1"/>
  <c r="AS513" i="2"/>
  <c r="AQ513" i="2"/>
  <c r="AQ512" i="2" s="1"/>
  <c r="AP513" i="2"/>
  <c r="AM513" i="2"/>
  <c r="AJ513" i="2"/>
  <c r="AE513" i="2"/>
  <c r="AB513" i="2"/>
  <c r="W513" i="2"/>
  <c r="T513" i="2"/>
  <c r="AL512" i="2"/>
  <c r="AK512" i="2"/>
  <c r="AI512" i="2"/>
  <c r="AH512" i="2"/>
  <c r="AD512" i="2"/>
  <c r="AC512" i="2"/>
  <c r="AA512" i="2"/>
  <c r="Z512" i="2"/>
  <c r="V512" i="2"/>
  <c r="U512" i="2"/>
  <c r="S512" i="2"/>
  <c r="R512" i="2"/>
  <c r="BD511" i="2"/>
  <c r="BC511" i="2"/>
  <c r="AT511" i="2"/>
  <c r="AT510" i="2" s="1"/>
  <c r="AS511" i="2"/>
  <c r="AQ511" i="2"/>
  <c r="AQ510" i="2" s="1"/>
  <c r="AP511" i="2"/>
  <c r="AM511" i="2"/>
  <c r="AJ511" i="2"/>
  <c r="AE511" i="2"/>
  <c r="AB511" i="2"/>
  <c r="W511" i="2"/>
  <c r="T511" i="2"/>
  <c r="AL510" i="2"/>
  <c r="AK510" i="2"/>
  <c r="AI510" i="2"/>
  <c r="AH510" i="2"/>
  <c r="AD510" i="2"/>
  <c r="AC510" i="2"/>
  <c r="AA510" i="2"/>
  <c r="Z510" i="2"/>
  <c r="V510" i="2"/>
  <c r="U510" i="2"/>
  <c r="S510" i="2"/>
  <c r="R510" i="2"/>
  <c r="AT508" i="2"/>
  <c r="AT507" i="2" s="1"/>
  <c r="AT506" i="2" s="1"/>
  <c r="AS508" i="2"/>
  <c r="AS507" i="2" s="1"/>
  <c r="AQ508" i="2"/>
  <c r="AQ507" i="2" s="1"/>
  <c r="AQ506" i="2" s="1"/>
  <c r="AP508" i="2"/>
  <c r="AM508" i="2"/>
  <c r="AJ508" i="2"/>
  <c r="AE508" i="2"/>
  <c r="AB508" i="2"/>
  <c r="W508" i="2"/>
  <c r="T508" i="2"/>
  <c r="AL507" i="2"/>
  <c r="AL506" i="2" s="1"/>
  <c r="AK507" i="2"/>
  <c r="AI507" i="2"/>
  <c r="AI506" i="2" s="1"/>
  <c r="AH507" i="2"/>
  <c r="AD507" i="2"/>
  <c r="AD506" i="2" s="1"/>
  <c r="AC507" i="2"/>
  <c r="AA507" i="2"/>
  <c r="AA506" i="2" s="1"/>
  <c r="Z507" i="2"/>
  <c r="Z506" i="2" s="1"/>
  <c r="V507" i="2"/>
  <c r="V506" i="2" s="1"/>
  <c r="U507" i="2"/>
  <c r="S507" i="2"/>
  <c r="S506" i="2" s="1"/>
  <c r="R507" i="2"/>
  <c r="R506" i="2" s="1"/>
  <c r="AT504" i="2"/>
  <c r="AT503" i="2" s="1"/>
  <c r="AS504" i="2"/>
  <c r="AQ504" i="2"/>
  <c r="AQ503" i="2" s="1"/>
  <c r="AP504" i="2"/>
  <c r="AM504" i="2"/>
  <c r="AJ504" i="2"/>
  <c r="AE504" i="2"/>
  <c r="AB504" i="2"/>
  <c r="W504" i="2"/>
  <c r="T504" i="2"/>
  <c r="AL503" i="2"/>
  <c r="AK503" i="2"/>
  <c r="AI503" i="2"/>
  <c r="AH503" i="2"/>
  <c r="AD503" i="2"/>
  <c r="AC503" i="2"/>
  <c r="AA503" i="2"/>
  <c r="Z503" i="2"/>
  <c r="AB503" i="2" s="1"/>
  <c r="V503" i="2"/>
  <c r="U503" i="2"/>
  <c r="S503" i="2"/>
  <c r="R503" i="2"/>
  <c r="AT502" i="2"/>
  <c r="AT501" i="2" s="1"/>
  <c r="AS502" i="2"/>
  <c r="AQ502" i="2"/>
  <c r="AQ501" i="2" s="1"/>
  <c r="AP502" i="2"/>
  <c r="AM502" i="2"/>
  <c r="AJ502" i="2"/>
  <c r="AE502" i="2"/>
  <c r="AB502" i="2"/>
  <c r="W502" i="2"/>
  <c r="T502" i="2"/>
  <c r="AL501" i="2"/>
  <c r="AK501" i="2"/>
  <c r="AI501" i="2"/>
  <c r="AH501" i="2"/>
  <c r="AD501" i="2"/>
  <c r="AC501" i="2"/>
  <c r="AA501" i="2"/>
  <c r="Z501" i="2"/>
  <c r="V501" i="2"/>
  <c r="U501" i="2"/>
  <c r="W501" i="2" s="1"/>
  <c r="S501" i="2"/>
  <c r="R501" i="2"/>
  <c r="AT500" i="2"/>
  <c r="AS500" i="2"/>
  <c r="AS499" i="2" s="1"/>
  <c r="AQ500" i="2"/>
  <c r="AQ499" i="2" s="1"/>
  <c r="AP500" i="2"/>
  <c r="AM500" i="2"/>
  <c r="AJ500" i="2"/>
  <c r="AE500" i="2"/>
  <c r="AB500" i="2"/>
  <c r="W500" i="2"/>
  <c r="T500" i="2"/>
  <c r="AL499" i="2"/>
  <c r="AK499" i="2"/>
  <c r="AI499" i="2"/>
  <c r="AH499" i="2"/>
  <c r="AD499" i="2"/>
  <c r="AC499" i="2"/>
  <c r="AA499" i="2"/>
  <c r="Z499" i="2"/>
  <c r="V499" i="2"/>
  <c r="U499" i="2"/>
  <c r="S499" i="2"/>
  <c r="R499" i="2"/>
  <c r="BD498" i="2"/>
  <c r="BA498" i="2"/>
  <c r="BC498" i="2" s="1"/>
  <c r="AT498" i="2"/>
  <c r="AT497" i="2" s="1"/>
  <c r="AQ498" i="2"/>
  <c r="AP498" i="2"/>
  <c r="AP497" i="2" s="1"/>
  <c r="AK498" i="2"/>
  <c r="AM498" i="2" s="1"/>
  <c r="AJ498" i="2"/>
  <c r="AE498" i="2"/>
  <c r="AB498" i="2"/>
  <c r="U498" i="2"/>
  <c r="T498" i="2"/>
  <c r="AL497" i="2"/>
  <c r="AI497" i="2"/>
  <c r="AH497" i="2"/>
  <c r="AD497" i="2"/>
  <c r="AC497" i="2"/>
  <c r="AA497" i="2"/>
  <c r="Z497" i="2"/>
  <c r="V497" i="2"/>
  <c r="S497" i="2"/>
  <c r="R497" i="2"/>
  <c r="AT495" i="2"/>
  <c r="AT494" i="2" s="1"/>
  <c r="AS495" i="2"/>
  <c r="AS494" i="2" s="1"/>
  <c r="AQ495" i="2"/>
  <c r="AP495" i="2"/>
  <c r="AP494" i="2" s="1"/>
  <c r="AM495" i="2"/>
  <c r="AJ495" i="2"/>
  <c r="AE495" i="2"/>
  <c r="AB495" i="2"/>
  <c r="W495" i="2"/>
  <c r="T495" i="2"/>
  <c r="AL494" i="2"/>
  <c r="AK494" i="2"/>
  <c r="AI494" i="2"/>
  <c r="AH494" i="2"/>
  <c r="AD494" i="2"/>
  <c r="AC494" i="2"/>
  <c r="AA494" i="2"/>
  <c r="Z494" i="2"/>
  <c r="V494" i="2"/>
  <c r="U494" i="2"/>
  <c r="S494" i="2"/>
  <c r="R494" i="2"/>
  <c r="BD493" i="2"/>
  <c r="BA493" i="2"/>
  <c r="BC493" i="2" s="1"/>
  <c r="AT493" i="2"/>
  <c r="AT492" i="2" s="1"/>
  <c r="AS493" i="2"/>
  <c r="AQ493" i="2"/>
  <c r="AQ492" i="2" s="1"/>
  <c r="AM493" i="2"/>
  <c r="AJ493" i="2"/>
  <c r="AE493" i="2"/>
  <c r="AB493" i="2"/>
  <c r="W493" i="2"/>
  <c r="R493" i="2"/>
  <c r="T493" i="2" s="1"/>
  <c r="J493" i="2"/>
  <c r="AL492" i="2"/>
  <c r="AK492" i="2"/>
  <c r="AI492" i="2"/>
  <c r="AH492" i="2"/>
  <c r="AD492" i="2"/>
  <c r="AC492" i="2"/>
  <c r="AA492" i="2"/>
  <c r="Z492" i="2"/>
  <c r="V492" i="2"/>
  <c r="U492" i="2"/>
  <c r="S492" i="2"/>
  <c r="AT490" i="2"/>
  <c r="AT489" i="2" s="1"/>
  <c r="AS490" i="2"/>
  <c r="AQ490" i="2"/>
  <c r="AQ489" i="2" s="1"/>
  <c r="AP490" i="2"/>
  <c r="AP489" i="2" s="1"/>
  <c r="AM490" i="2"/>
  <c r="AJ490" i="2"/>
  <c r="AE490" i="2"/>
  <c r="AB490" i="2"/>
  <c r="W490" i="2"/>
  <c r="T490" i="2"/>
  <c r="AL489" i="2"/>
  <c r="AK489" i="2"/>
  <c r="AI489" i="2"/>
  <c r="AH489" i="2"/>
  <c r="AD489" i="2"/>
  <c r="AC489" i="2"/>
  <c r="AA489" i="2"/>
  <c r="Z489" i="2"/>
  <c r="V489" i="2"/>
  <c r="U489" i="2"/>
  <c r="S489" i="2"/>
  <c r="R489" i="2"/>
  <c r="AT488" i="2"/>
  <c r="AT487" i="2" s="1"/>
  <c r="AS488" i="2"/>
  <c r="AQ488" i="2"/>
  <c r="AQ487" i="2" s="1"/>
  <c r="AP488" i="2"/>
  <c r="AM488" i="2"/>
  <c r="AJ488" i="2"/>
  <c r="AE488" i="2"/>
  <c r="AB488" i="2"/>
  <c r="W488" i="2"/>
  <c r="T488" i="2"/>
  <c r="AL487" i="2"/>
  <c r="AK487" i="2"/>
  <c r="AI487" i="2"/>
  <c r="AH487" i="2"/>
  <c r="AD487" i="2"/>
  <c r="AC487" i="2"/>
  <c r="AA487" i="2"/>
  <c r="Z487" i="2"/>
  <c r="V487" i="2"/>
  <c r="U487" i="2"/>
  <c r="S487" i="2"/>
  <c r="R487" i="2"/>
  <c r="AT486" i="2"/>
  <c r="AT485" i="2" s="1"/>
  <c r="AS486" i="2"/>
  <c r="AS485" i="2" s="1"/>
  <c r="AQ486" i="2"/>
  <c r="AQ485" i="2" s="1"/>
  <c r="AP486" i="2"/>
  <c r="AM486" i="2"/>
  <c r="AJ486" i="2"/>
  <c r="AE486" i="2"/>
  <c r="AB486" i="2"/>
  <c r="W486" i="2"/>
  <c r="T486" i="2"/>
  <c r="AL485" i="2"/>
  <c r="AK485" i="2"/>
  <c r="AI485" i="2"/>
  <c r="AH485" i="2"/>
  <c r="AD485" i="2"/>
  <c r="AC485" i="2"/>
  <c r="AA485" i="2"/>
  <c r="Z485" i="2"/>
  <c r="V485" i="2"/>
  <c r="U485" i="2"/>
  <c r="S485" i="2"/>
  <c r="R485" i="2"/>
  <c r="BD484" i="2"/>
  <c r="AT484" i="2"/>
  <c r="AT483" i="2" s="1"/>
  <c r="AS484" i="2"/>
  <c r="AS483" i="2" s="1"/>
  <c r="AQ484" i="2"/>
  <c r="AQ483" i="2" s="1"/>
  <c r="AM484" i="2"/>
  <c r="AJ484" i="2"/>
  <c r="AE484" i="2"/>
  <c r="AB484" i="2"/>
  <c r="W484" i="2"/>
  <c r="R484" i="2"/>
  <c r="T484" i="2" s="1"/>
  <c r="J484" i="2"/>
  <c r="AL483" i="2"/>
  <c r="AK483" i="2"/>
  <c r="AI483" i="2"/>
  <c r="AH483" i="2"/>
  <c r="AD483" i="2"/>
  <c r="AC483" i="2"/>
  <c r="AA483" i="2"/>
  <c r="Z483" i="2"/>
  <c r="V483" i="2"/>
  <c r="U483" i="2"/>
  <c r="S483" i="2"/>
  <c r="AT481" i="2"/>
  <c r="AT480" i="2" s="1"/>
  <c r="AT479" i="2" s="1"/>
  <c r="AS481" i="2"/>
  <c r="AQ481" i="2"/>
  <c r="AQ480" i="2" s="1"/>
  <c r="AQ479" i="2" s="1"/>
  <c r="AP481" i="2"/>
  <c r="AM481" i="2"/>
  <c r="AJ481" i="2"/>
  <c r="AE481" i="2"/>
  <c r="AB481" i="2"/>
  <c r="W481" i="2"/>
  <c r="T481" i="2"/>
  <c r="AL480" i="2"/>
  <c r="AL479" i="2" s="1"/>
  <c r="AK480" i="2"/>
  <c r="AI480" i="2"/>
  <c r="AI479" i="2" s="1"/>
  <c r="AH480" i="2"/>
  <c r="AD480" i="2"/>
  <c r="AD479" i="2" s="1"/>
  <c r="AC480" i="2"/>
  <c r="AA480" i="2"/>
  <c r="AA479" i="2" s="1"/>
  <c r="Z480" i="2"/>
  <c r="Z479" i="2" s="1"/>
  <c r="V480" i="2"/>
  <c r="V479" i="2" s="1"/>
  <c r="U480" i="2"/>
  <c r="U479" i="2" s="1"/>
  <c r="S480" i="2"/>
  <c r="S479" i="2" s="1"/>
  <c r="R480" i="2"/>
  <c r="R479" i="2" s="1"/>
  <c r="AT478" i="2"/>
  <c r="AT477" i="2" s="1"/>
  <c r="AT476" i="2" s="1"/>
  <c r="AS478" i="2"/>
  <c r="AS477" i="2" s="1"/>
  <c r="AS476" i="2" s="1"/>
  <c r="AQ478" i="2"/>
  <c r="AQ477" i="2" s="1"/>
  <c r="AQ476" i="2" s="1"/>
  <c r="AP478" i="2"/>
  <c r="AP477" i="2" s="1"/>
  <c r="AP476" i="2" s="1"/>
  <c r="AM478" i="2"/>
  <c r="AJ478" i="2"/>
  <c r="AE478" i="2"/>
  <c r="AB478" i="2"/>
  <c r="W478" i="2"/>
  <c r="T478" i="2"/>
  <c r="AL477" i="2"/>
  <c r="AL476" i="2" s="1"/>
  <c r="AK477" i="2"/>
  <c r="AI477" i="2"/>
  <c r="AI476" i="2" s="1"/>
  <c r="AH477" i="2"/>
  <c r="AH476" i="2" s="1"/>
  <c r="AD477" i="2"/>
  <c r="AD476" i="2" s="1"/>
  <c r="AC477" i="2"/>
  <c r="AC476" i="2" s="1"/>
  <c r="AA477" i="2"/>
  <c r="AA476" i="2" s="1"/>
  <c r="Z477" i="2"/>
  <c r="V477" i="2"/>
  <c r="U477" i="2"/>
  <c r="S477" i="2"/>
  <c r="S476" i="2" s="1"/>
  <c r="R477" i="2"/>
  <c r="V476" i="2"/>
  <c r="AT475" i="2"/>
  <c r="AT474" i="2" s="1"/>
  <c r="AT473" i="2" s="1"/>
  <c r="AS475" i="2"/>
  <c r="AQ475" i="2"/>
  <c r="AQ474" i="2" s="1"/>
  <c r="AQ473" i="2" s="1"/>
  <c r="AP475" i="2"/>
  <c r="AM475" i="2"/>
  <c r="AJ475" i="2"/>
  <c r="AE475" i="2"/>
  <c r="AB475" i="2"/>
  <c r="W475" i="2"/>
  <c r="T475" i="2"/>
  <c r="AL474" i="2"/>
  <c r="AK474" i="2"/>
  <c r="AI474" i="2"/>
  <c r="AI473" i="2" s="1"/>
  <c r="AH474" i="2"/>
  <c r="AD474" i="2"/>
  <c r="AD473" i="2" s="1"/>
  <c r="AC474" i="2"/>
  <c r="AA474" i="2"/>
  <c r="AA473" i="2" s="1"/>
  <c r="Z474" i="2"/>
  <c r="Z473" i="2" s="1"/>
  <c r="V474" i="2"/>
  <c r="V473" i="2" s="1"/>
  <c r="U474" i="2"/>
  <c r="U473" i="2" s="1"/>
  <c r="S474" i="2"/>
  <c r="R474" i="2"/>
  <c r="R473" i="2" s="1"/>
  <c r="AL473" i="2"/>
  <c r="AT472" i="2"/>
  <c r="AS472" i="2"/>
  <c r="AS471" i="2" s="1"/>
  <c r="AQ472" i="2"/>
  <c r="AQ471" i="2" s="1"/>
  <c r="AP472" i="2"/>
  <c r="AP471" i="2" s="1"/>
  <c r="AM472" i="2"/>
  <c r="AJ472" i="2"/>
  <c r="AE472" i="2"/>
  <c r="AB472" i="2"/>
  <c r="W472" i="2"/>
  <c r="T472" i="2"/>
  <c r="AL471" i="2"/>
  <c r="AK471" i="2"/>
  <c r="AI471" i="2"/>
  <c r="AH471" i="2"/>
  <c r="AD471" i="2"/>
  <c r="AC471" i="2"/>
  <c r="AA471" i="2"/>
  <c r="Z471" i="2"/>
  <c r="V471" i="2"/>
  <c r="U471" i="2"/>
  <c r="S471" i="2"/>
  <c r="R471" i="2"/>
  <c r="AT470" i="2"/>
  <c r="AT469" i="2" s="1"/>
  <c r="AS470" i="2"/>
  <c r="AQ470" i="2"/>
  <c r="AP470" i="2"/>
  <c r="AP469" i="2" s="1"/>
  <c r="AM470" i="2"/>
  <c r="AJ470" i="2"/>
  <c r="AE470" i="2"/>
  <c r="AB470" i="2"/>
  <c r="W470" i="2"/>
  <c r="T470" i="2"/>
  <c r="AL469" i="2"/>
  <c r="AK469" i="2"/>
  <c r="AI469" i="2"/>
  <c r="AH469" i="2"/>
  <c r="AD469" i="2"/>
  <c r="AC469" i="2"/>
  <c r="AA469" i="2"/>
  <c r="Z469" i="2"/>
  <c r="V469" i="2"/>
  <c r="U469" i="2"/>
  <c r="S469" i="2"/>
  <c r="R469" i="2"/>
  <c r="AT467" i="2"/>
  <c r="AT466" i="2" s="1"/>
  <c r="AS467" i="2"/>
  <c r="AS466" i="2" s="1"/>
  <c r="AQ467" i="2"/>
  <c r="AP467" i="2"/>
  <c r="AM467" i="2"/>
  <c r="AJ467" i="2"/>
  <c r="AE467" i="2"/>
  <c r="AB467" i="2"/>
  <c r="W467" i="2"/>
  <c r="T467" i="2"/>
  <c r="AQ466" i="2"/>
  <c r="AL466" i="2"/>
  <c r="AK466" i="2"/>
  <c r="AI466" i="2"/>
  <c r="AH466" i="2"/>
  <c r="AD466" i="2"/>
  <c r="AC466" i="2"/>
  <c r="AA466" i="2"/>
  <c r="Z466" i="2"/>
  <c r="V466" i="2"/>
  <c r="U466" i="2"/>
  <c r="S466" i="2"/>
  <c r="R466" i="2"/>
  <c r="AT465" i="2"/>
  <c r="AT464" i="2" s="1"/>
  <c r="AS465" i="2"/>
  <c r="AS464" i="2" s="1"/>
  <c r="AQ465" i="2"/>
  <c r="AQ464" i="2" s="1"/>
  <c r="AP465" i="2"/>
  <c r="AP464" i="2" s="1"/>
  <c r="AM465" i="2"/>
  <c r="AJ465" i="2"/>
  <c r="AE465" i="2"/>
  <c r="AB465" i="2"/>
  <c r="W465" i="2"/>
  <c r="T465" i="2"/>
  <c r="AL464" i="2"/>
  <c r="AK464" i="2"/>
  <c r="AI464" i="2"/>
  <c r="AH464" i="2"/>
  <c r="AD464" i="2"/>
  <c r="AC464" i="2"/>
  <c r="AA464" i="2"/>
  <c r="Z464" i="2"/>
  <c r="V464" i="2"/>
  <c r="U464" i="2"/>
  <c r="S464" i="2"/>
  <c r="R464" i="2"/>
  <c r="BD463" i="2"/>
  <c r="BA463" i="2"/>
  <c r="BC463" i="2" s="1"/>
  <c r="AT463" i="2"/>
  <c r="AT462" i="2" s="1"/>
  <c r="AQ463" i="2"/>
  <c r="AQ462" i="2" s="1"/>
  <c r="AP463" i="2"/>
  <c r="AP462" i="2" s="1"/>
  <c r="AK463" i="2"/>
  <c r="AK462" i="2" s="1"/>
  <c r="AJ463" i="2"/>
  <c r="AE463" i="2"/>
  <c r="AB463" i="2"/>
  <c r="U463" i="2"/>
  <c r="U462" i="2" s="1"/>
  <c r="T463" i="2"/>
  <c r="AL462" i="2"/>
  <c r="AI462" i="2"/>
  <c r="AH462" i="2"/>
  <c r="AD462" i="2"/>
  <c r="AC462" i="2"/>
  <c r="AA462" i="2"/>
  <c r="Z462" i="2"/>
  <c r="V462" i="2"/>
  <c r="S462" i="2"/>
  <c r="R462" i="2"/>
  <c r="AT461" i="2"/>
  <c r="AT460" i="2" s="1"/>
  <c r="AS461" i="2"/>
  <c r="AS460" i="2" s="1"/>
  <c r="AQ461" i="2"/>
  <c r="AQ460" i="2" s="1"/>
  <c r="AP461" i="2"/>
  <c r="AP460" i="2" s="1"/>
  <c r="AM461" i="2"/>
  <c r="AJ461" i="2"/>
  <c r="AE461" i="2"/>
  <c r="AB461" i="2"/>
  <c r="W461" i="2"/>
  <c r="T461" i="2"/>
  <c r="AL460" i="2"/>
  <c r="AK460" i="2"/>
  <c r="AI460" i="2"/>
  <c r="AH460" i="2"/>
  <c r="AD460" i="2"/>
  <c r="AC460" i="2"/>
  <c r="AA460" i="2"/>
  <c r="Z460" i="2"/>
  <c r="V460" i="2"/>
  <c r="U460" i="2"/>
  <c r="S460" i="2"/>
  <c r="R460" i="2"/>
  <c r="AT459" i="2"/>
  <c r="AT458" i="2" s="1"/>
  <c r="AS459" i="2"/>
  <c r="AS458" i="2" s="1"/>
  <c r="AQ459" i="2"/>
  <c r="AQ458" i="2" s="1"/>
  <c r="AP459" i="2"/>
  <c r="AP458" i="2" s="1"/>
  <c r="AM459" i="2"/>
  <c r="AJ459" i="2"/>
  <c r="AE459" i="2"/>
  <c r="AB459" i="2"/>
  <c r="W459" i="2"/>
  <c r="T459" i="2"/>
  <c r="AL458" i="2"/>
  <c r="AK458" i="2"/>
  <c r="AI458" i="2"/>
  <c r="AH458" i="2"/>
  <c r="AD458" i="2"/>
  <c r="AC458" i="2"/>
  <c r="AA458" i="2"/>
  <c r="Z458" i="2"/>
  <c r="V458" i="2"/>
  <c r="U458" i="2"/>
  <c r="S458" i="2"/>
  <c r="R458" i="2"/>
  <c r="BD457" i="2"/>
  <c r="BA457" i="2"/>
  <c r="BC457" i="2" s="1"/>
  <c r="AT457" i="2"/>
  <c r="AT456" i="2" s="1"/>
  <c r="AQ457" i="2"/>
  <c r="AQ456" i="2" s="1"/>
  <c r="AP457" i="2"/>
  <c r="AK457" i="2"/>
  <c r="AJ457" i="2"/>
  <c r="AE457" i="2"/>
  <c r="AB457" i="2"/>
  <c r="U457" i="2"/>
  <c r="T457" i="2"/>
  <c r="AL456" i="2"/>
  <c r="AI456" i="2"/>
  <c r="AH456" i="2"/>
  <c r="AD456" i="2"/>
  <c r="AC456" i="2"/>
  <c r="AA456" i="2"/>
  <c r="Z456" i="2"/>
  <c r="V456" i="2"/>
  <c r="S456" i="2"/>
  <c r="R456" i="2"/>
  <c r="AT453" i="2"/>
  <c r="AT452" i="2" s="1"/>
  <c r="AS453" i="2"/>
  <c r="AS452" i="2" s="1"/>
  <c r="AS451" i="2" s="1"/>
  <c r="AQ453" i="2"/>
  <c r="AQ452" i="2" s="1"/>
  <c r="AQ451" i="2" s="1"/>
  <c r="AP453" i="2"/>
  <c r="AM453" i="2"/>
  <c r="AJ453" i="2"/>
  <c r="AE453" i="2"/>
  <c r="AB453" i="2"/>
  <c r="W453" i="2"/>
  <c r="T453" i="2"/>
  <c r="AL452" i="2"/>
  <c r="AK452" i="2"/>
  <c r="AK451" i="2" s="1"/>
  <c r="AI452" i="2"/>
  <c r="AI451" i="2" s="1"/>
  <c r="AH452" i="2"/>
  <c r="AD452" i="2"/>
  <c r="AD451" i="2" s="1"/>
  <c r="AC452" i="2"/>
  <c r="AA452" i="2"/>
  <c r="AA451" i="2" s="1"/>
  <c r="Z452" i="2"/>
  <c r="V452" i="2"/>
  <c r="V451" i="2" s="1"/>
  <c r="U452" i="2"/>
  <c r="U451" i="2" s="1"/>
  <c r="S452" i="2"/>
  <c r="S451" i="2" s="1"/>
  <c r="R452" i="2"/>
  <c r="R451" i="2" s="1"/>
  <c r="AT450" i="2"/>
  <c r="AT449" i="2" s="1"/>
  <c r="AT448" i="2" s="1"/>
  <c r="AS450" i="2"/>
  <c r="AQ450" i="2"/>
  <c r="AP450" i="2"/>
  <c r="AP449" i="2" s="1"/>
  <c r="AM450" i="2"/>
  <c r="AJ450" i="2"/>
  <c r="AE450" i="2"/>
  <c r="AB450" i="2"/>
  <c r="W450" i="2"/>
  <c r="T450" i="2"/>
  <c r="AL449" i="2"/>
  <c r="AL448" i="2" s="1"/>
  <c r="AK449" i="2"/>
  <c r="AI449" i="2"/>
  <c r="AI448" i="2" s="1"/>
  <c r="AH449" i="2"/>
  <c r="AH448" i="2" s="1"/>
  <c r="AD449" i="2"/>
  <c r="AC449" i="2"/>
  <c r="AC448" i="2" s="1"/>
  <c r="AA449" i="2"/>
  <c r="Z449" i="2"/>
  <c r="Z448" i="2" s="1"/>
  <c r="V449" i="2"/>
  <c r="V448" i="2" s="1"/>
  <c r="U449" i="2"/>
  <c r="U448" i="2" s="1"/>
  <c r="S449" i="2"/>
  <c r="S448" i="2" s="1"/>
  <c r="R449" i="2"/>
  <c r="AT447" i="2"/>
  <c r="AT446" i="2" s="1"/>
  <c r="AT445" i="2" s="1"/>
  <c r="AS447" i="2"/>
  <c r="AS446" i="2" s="1"/>
  <c r="AQ447" i="2"/>
  <c r="AQ446" i="2" s="1"/>
  <c r="AQ445" i="2" s="1"/>
  <c r="AP447" i="2"/>
  <c r="AM447" i="2"/>
  <c r="AJ447" i="2"/>
  <c r="AE447" i="2"/>
  <c r="AB447" i="2"/>
  <c r="W447" i="2"/>
  <c r="T447" i="2"/>
  <c r="AL446" i="2"/>
  <c r="AL445" i="2" s="1"/>
  <c r="AK446" i="2"/>
  <c r="AK445" i="2" s="1"/>
  <c r="AI446" i="2"/>
  <c r="AI445" i="2" s="1"/>
  <c r="AH446" i="2"/>
  <c r="AD446" i="2"/>
  <c r="AD445" i="2" s="1"/>
  <c r="AC446" i="2"/>
  <c r="AA446" i="2"/>
  <c r="AA445" i="2" s="1"/>
  <c r="Z446" i="2"/>
  <c r="V446" i="2"/>
  <c r="V445" i="2" s="1"/>
  <c r="U446" i="2"/>
  <c r="U445" i="2" s="1"/>
  <c r="S446" i="2"/>
  <c r="S445" i="2" s="1"/>
  <c r="R446" i="2"/>
  <c r="R445" i="2" s="1"/>
  <c r="BD444" i="2"/>
  <c r="BA444" i="2"/>
  <c r="BC444" i="2" s="1"/>
  <c r="AT444" i="2"/>
  <c r="AT443" i="2" s="1"/>
  <c r="AT442" i="2" s="1"/>
  <c r="AQ444" i="2"/>
  <c r="AQ443" i="2" s="1"/>
  <c r="AQ442" i="2" s="1"/>
  <c r="AP444" i="2"/>
  <c r="AM444" i="2"/>
  <c r="AJ444" i="2"/>
  <c r="AE444" i="2"/>
  <c r="AB444" i="2"/>
  <c r="U444" i="2"/>
  <c r="AS444" i="2" s="1"/>
  <c r="T444" i="2"/>
  <c r="AL443" i="2"/>
  <c r="AL442" i="2" s="1"/>
  <c r="AK443" i="2"/>
  <c r="AI443" i="2"/>
  <c r="AI442" i="2" s="1"/>
  <c r="AH443" i="2"/>
  <c r="AH442" i="2" s="1"/>
  <c r="AD443" i="2"/>
  <c r="AD442" i="2" s="1"/>
  <c r="AC443" i="2"/>
  <c r="AA443" i="2"/>
  <c r="AA442" i="2" s="1"/>
  <c r="Z443" i="2"/>
  <c r="V443" i="2"/>
  <c r="V442" i="2" s="1"/>
  <c r="S443" i="2"/>
  <c r="S442" i="2" s="1"/>
  <c r="R443" i="2"/>
  <c r="R442" i="2" s="1"/>
  <c r="Z442" i="2"/>
  <c r="AT439" i="2"/>
  <c r="AS439" i="2"/>
  <c r="AQ439" i="2"/>
  <c r="AP439" i="2"/>
  <c r="AM439" i="2"/>
  <c r="AJ439" i="2"/>
  <c r="AE439" i="2"/>
  <c r="AB439" i="2"/>
  <c r="W439" i="2"/>
  <c r="T439" i="2"/>
  <c r="AT438" i="2"/>
  <c r="AS438" i="2"/>
  <c r="AQ438" i="2"/>
  <c r="AP438" i="2"/>
  <c r="AM438" i="2"/>
  <c r="AJ438" i="2"/>
  <c r="AE438" i="2"/>
  <c r="AB438" i="2"/>
  <c r="W438" i="2"/>
  <c r="T438" i="2"/>
  <c r="AT437" i="2"/>
  <c r="AS437" i="2"/>
  <c r="AQ437" i="2"/>
  <c r="AP437" i="2"/>
  <c r="AM437" i="2"/>
  <c r="AJ437" i="2"/>
  <c r="AE437" i="2"/>
  <c r="AB437" i="2"/>
  <c r="W437" i="2"/>
  <c r="T437" i="2"/>
  <c r="AL436" i="2"/>
  <c r="AK436" i="2"/>
  <c r="AI436" i="2"/>
  <c r="AH436" i="2"/>
  <c r="AD436" i="2"/>
  <c r="AC436" i="2"/>
  <c r="AA436" i="2"/>
  <c r="Z436" i="2"/>
  <c r="V436" i="2"/>
  <c r="U436" i="2"/>
  <c r="S436" i="2"/>
  <c r="R436" i="2"/>
  <c r="AT435" i="2"/>
  <c r="AS435" i="2"/>
  <c r="AQ435" i="2"/>
  <c r="AP435" i="2"/>
  <c r="AM435" i="2"/>
  <c r="AJ435" i="2"/>
  <c r="AE435" i="2"/>
  <c r="AB435" i="2"/>
  <c r="W435" i="2"/>
  <c r="T435" i="2"/>
  <c r="AT434" i="2"/>
  <c r="AS434" i="2"/>
  <c r="AQ434" i="2"/>
  <c r="AP434" i="2"/>
  <c r="AM434" i="2"/>
  <c r="AJ434" i="2"/>
  <c r="AE434" i="2"/>
  <c r="AB434" i="2"/>
  <c r="W434" i="2"/>
  <c r="T434" i="2"/>
  <c r="AT433" i="2"/>
  <c r="AS433" i="2"/>
  <c r="AQ433" i="2"/>
  <c r="AP433" i="2"/>
  <c r="AM433" i="2"/>
  <c r="AJ433" i="2"/>
  <c r="AE433" i="2"/>
  <c r="AB433" i="2"/>
  <c r="W433" i="2"/>
  <c r="T433" i="2"/>
  <c r="AT432" i="2"/>
  <c r="AS432" i="2"/>
  <c r="AQ432" i="2"/>
  <c r="AP432" i="2"/>
  <c r="AM432" i="2"/>
  <c r="AJ432" i="2"/>
  <c r="AE432" i="2"/>
  <c r="AB432" i="2"/>
  <c r="W432" i="2"/>
  <c r="T432" i="2"/>
  <c r="AT431" i="2"/>
  <c r="AS431" i="2"/>
  <c r="AQ431" i="2"/>
  <c r="AP431" i="2"/>
  <c r="AM431" i="2"/>
  <c r="AJ431" i="2"/>
  <c r="AE431" i="2"/>
  <c r="AB431" i="2"/>
  <c r="W431" i="2"/>
  <c r="T431" i="2"/>
  <c r="AL430" i="2"/>
  <c r="AK430" i="2"/>
  <c r="AI430" i="2"/>
  <c r="AH430" i="2"/>
  <c r="AD430" i="2"/>
  <c r="AC430" i="2"/>
  <c r="AA430" i="2"/>
  <c r="Z430" i="2"/>
  <c r="V430" i="2"/>
  <c r="U430" i="2"/>
  <c r="S430" i="2"/>
  <c r="R430" i="2"/>
  <c r="AT429" i="2"/>
  <c r="AS429" i="2"/>
  <c r="AQ429" i="2"/>
  <c r="AP429" i="2"/>
  <c r="AM429" i="2"/>
  <c r="AJ429" i="2"/>
  <c r="AE429" i="2"/>
  <c r="AB429" i="2"/>
  <c r="W429" i="2"/>
  <c r="T429" i="2"/>
  <c r="AT428" i="2"/>
  <c r="AS428" i="2"/>
  <c r="AQ428" i="2"/>
  <c r="AP428" i="2"/>
  <c r="AM428" i="2"/>
  <c r="AJ428" i="2"/>
  <c r="AE428" i="2"/>
  <c r="AB428" i="2"/>
  <c r="W428" i="2"/>
  <c r="T428" i="2"/>
  <c r="AT427" i="2"/>
  <c r="AS427" i="2"/>
  <c r="AQ427" i="2"/>
  <c r="AP427" i="2"/>
  <c r="AM427" i="2"/>
  <c r="AJ427" i="2"/>
  <c r="AE427" i="2"/>
  <c r="AB427" i="2"/>
  <c r="W427" i="2"/>
  <c r="T427" i="2"/>
  <c r="AT426" i="2"/>
  <c r="AS426" i="2"/>
  <c r="AQ426" i="2"/>
  <c r="AP426" i="2"/>
  <c r="AM426" i="2"/>
  <c r="AJ426" i="2"/>
  <c r="AE426" i="2"/>
  <c r="AB426" i="2"/>
  <c r="W426" i="2"/>
  <c r="T426" i="2"/>
  <c r="AT425" i="2"/>
  <c r="AS425" i="2"/>
  <c r="AQ425" i="2"/>
  <c r="AP425" i="2"/>
  <c r="AM425" i="2"/>
  <c r="AJ425" i="2"/>
  <c r="AE425" i="2"/>
  <c r="AB425" i="2"/>
  <c r="W425" i="2"/>
  <c r="T425" i="2"/>
  <c r="AT424" i="2"/>
  <c r="AS424" i="2"/>
  <c r="AQ424" i="2"/>
  <c r="AP424" i="2"/>
  <c r="AM424" i="2"/>
  <c r="AJ424" i="2"/>
  <c r="AE424" i="2"/>
  <c r="AB424" i="2"/>
  <c r="W424" i="2"/>
  <c r="T424" i="2"/>
  <c r="AT423" i="2"/>
  <c r="AS423" i="2"/>
  <c r="AQ423" i="2"/>
  <c r="AP423" i="2"/>
  <c r="AM423" i="2"/>
  <c r="AJ423" i="2"/>
  <c r="AE423" i="2"/>
  <c r="AB423" i="2"/>
  <c r="W423" i="2"/>
  <c r="T423" i="2"/>
  <c r="AT422" i="2"/>
  <c r="AS422" i="2"/>
  <c r="AQ422" i="2"/>
  <c r="AP422" i="2"/>
  <c r="AM422" i="2"/>
  <c r="AJ422" i="2"/>
  <c r="AE422" i="2"/>
  <c r="AB422" i="2"/>
  <c r="W422" i="2"/>
  <c r="T422" i="2"/>
  <c r="AT421" i="2"/>
  <c r="AS421" i="2"/>
  <c r="AQ421" i="2"/>
  <c r="AP421" i="2"/>
  <c r="AM421" i="2"/>
  <c r="AJ421" i="2"/>
  <c r="AE421" i="2"/>
  <c r="AB421" i="2"/>
  <c r="W421" i="2"/>
  <c r="T421" i="2"/>
  <c r="BD420" i="2"/>
  <c r="BA420" i="2"/>
  <c r="BC420" i="2" s="1"/>
  <c r="AT420" i="2"/>
  <c r="AS420" i="2"/>
  <c r="AQ420" i="2"/>
  <c r="AP420" i="2"/>
  <c r="AM420" i="2"/>
  <c r="AJ420" i="2"/>
  <c r="AE420" i="2"/>
  <c r="AB420" i="2"/>
  <c r="W420" i="2"/>
  <c r="T420" i="2"/>
  <c r="BC419" i="2"/>
  <c r="AT419" i="2"/>
  <c r="AS419" i="2"/>
  <c r="AQ419" i="2"/>
  <c r="AP419" i="2"/>
  <c r="AM419" i="2"/>
  <c r="AJ419" i="2"/>
  <c r="AE419" i="2"/>
  <c r="AB419" i="2"/>
  <c r="W419" i="2"/>
  <c r="T419" i="2"/>
  <c r="AT418" i="2"/>
  <c r="AS418" i="2"/>
  <c r="AQ418" i="2"/>
  <c r="AP418" i="2"/>
  <c r="AM418" i="2"/>
  <c r="AJ418" i="2"/>
  <c r="AE418" i="2"/>
  <c r="AB418" i="2"/>
  <c r="W418" i="2"/>
  <c r="T418" i="2"/>
  <c r="AT417" i="2"/>
  <c r="AS417" i="2"/>
  <c r="AQ417" i="2"/>
  <c r="AP417" i="2"/>
  <c r="AM417" i="2"/>
  <c r="AJ417" i="2"/>
  <c r="AE417" i="2"/>
  <c r="AB417" i="2"/>
  <c r="W417" i="2"/>
  <c r="T417" i="2"/>
  <c r="AT416" i="2"/>
  <c r="AS416" i="2"/>
  <c r="AQ416" i="2"/>
  <c r="AP416" i="2"/>
  <c r="AM416" i="2"/>
  <c r="AJ416" i="2"/>
  <c r="AE416" i="2"/>
  <c r="AB416" i="2"/>
  <c r="W416" i="2"/>
  <c r="T416" i="2"/>
  <c r="AT415" i="2"/>
  <c r="AS415" i="2"/>
  <c r="AQ415" i="2"/>
  <c r="AP415" i="2"/>
  <c r="AM415" i="2"/>
  <c r="AJ415" i="2"/>
  <c r="AE415" i="2"/>
  <c r="AB415" i="2"/>
  <c r="W415" i="2"/>
  <c r="T415" i="2"/>
  <c r="AT414" i="2"/>
  <c r="AS414" i="2"/>
  <c r="AQ414" i="2"/>
  <c r="AP414" i="2"/>
  <c r="AM414" i="2"/>
  <c r="AJ414" i="2"/>
  <c r="AE414" i="2"/>
  <c r="AB414" i="2"/>
  <c r="W414" i="2"/>
  <c r="T414" i="2"/>
  <c r="AT413" i="2"/>
  <c r="AS413" i="2"/>
  <c r="AQ413" i="2"/>
  <c r="AP413" i="2"/>
  <c r="AM413" i="2"/>
  <c r="AJ413" i="2"/>
  <c r="AE413" i="2"/>
  <c r="AB413" i="2"/>
  <c r="W413" i="2"/>
  <c r="T413" i="2"/>
  <c r="AT412" i="2"/>
  <c r="AS412" i="2"/>
  <c r="AQ412" i="2"/>
  <c r="AP412" i="2"/>
  <c r="AM412" i="2"/>
  <c r="AJ412" i="2"/>
  <c r="AE412" i="2"/>
  <c r="AB412" i="2"/>
  <c r="W412" i="2"/>
  <c r="T412" i="2"/>
  <c r="AT411" i="2"/>
  <c r="AS411" i="2"/>
  <c r="AQ411" i="2"/>
  <c r="AP411" i="2"/>
  <c r="AM411" i="2"/>
  <c r="AJ411" i="2"/>
  <c r="AE411" i="2"/>
  <c r="AB411" i="2"/>
  <c r="W411" i="2"/>
  <c r="T411" i="2"/>
  <c r="AT410" i="2"/>
  <c r="AS410" i="2"/>
  <c r="AQ410" i="2"/>
  <c r="AP410" i="2"/>
  <c r="AM410" i="2"/>
  <c r="AJ410" i="2"/>
  <c r="AE410" i="2"/>
  <c r="AB410" i="2"/>
  <c r="W410" i="2"/>
  <c r="T410" i="2"/>
  <c r="AL409" i="2"/>
  <c r="AK409" i="2"/>
  <c r="AI409" i="2"/>
  <c r="AH409" i="2"/>
  <c r="AD409" i="2"/>
  <c r="AC409" i="2"/>
  <c r="AA409" i="2"/>
  <c r="Z409" i="2"/>
  <c r="V409" i="2"/>
  <c r="U409" i="2"/>
  <c r="S409" i="2"/>
  <c r="R409" i="2"/>
  <c r="BD406" i="2"/>
  <c r="BA406" i="2"/>
  <c r="BC406" i="2" s="1"/>
  <c r="AT406" i="2"/>
  <c r="AT405" i="2" s="1"/>
  <c r="AS406" i="2"/>
  <c r="AS405" i="2" s="1"/>
  <c r="AQ406" i="2"/>
  <c r="AQ405" i="2" s="1"/>
  <c r="AM406" i="2"/>
  <c r="AH406" i="2"/>
  <c r="AE406" i="2"/>
  <c r="AB406" i="2"/>
  <c r="W406" i="2"/>
  <c r="R406" i="2"/>
  <c r="T406" i="2" s="1"/>
  <c r="J406" i="2"/>
  <c r="AL405" i="2"/>
  <c r="AK405" i="2"/>
  <c r="AI405" i="2"/>
  <c r="AD405" i="2"/>
  <c r="AC405" i="2"/>
  <c r="AA405" i="2"/>
  <c r="Z405" i="2"/>
  <c r="V405" i="2"/>
  <c r="U405" i="2"/>
  <c r="S405" i="2"/>
  <c r="BD404" i="2"/>
  <c r="BA404" i="2"/>
  <c r="BC404" i="2" s="1"/>
  <c r="AT404" i="2"/>
  <c r="AT403" i="2" s="1"/>
  <c r="AS404" i="2"/>
  <c r="AQ404" i="2"/>
  <c r="AQ403" i="2" s="1"/>
  <c r="AM404" i="2"/>
  <c r="AJ404" i="2"/>
  <c r="AE404" i="2"/>
  <c r="AB404" i="2"/>
  <c r="W404" i="2"/>
  <c r="T404" i="2"/>
  <c r="J404" i="2"/>
  <c r="AP404" i="2" s="1"/>
  <c r="AL403" i="2"/>
  <c r="AK403" i="2"/>
  <c r="AI403" i="2"/>
  <c r="AH403" i="2"/>
  <c r="AD403" i="2"/>
  <c r="AC403" i="2"/>
  <c r="AA403" i="2"/>
  <c r="Z403" i="2"/>
  <c r="V403" i="2"/>
  <c r="U403" i="2"/>
  <c r="S403" i="2"/>
  <c r="R403" i="2"/>
  <c r="AT401" i="2"/>
  <c r="AS401" i="2"/>
  <c r="AQ401" i="2"/>
  <c r="AP401" i="2"/>
  <c r="AM401" i="2"/>
  <c r="AJ401" i="2"/>
  <c r="AE401" i="2"/>
  <c r="AB401" i="2"/>
  <c r="W401" i="2"/>
  <c r="T401" i="2"/>
  <c r="AT400" i="2"/>
  <c r="AS400" i="2"/>
  <c r="AQ400" i="2"/>
  <c r="AP400" i="2"/>
  <c r="AM400" i="2"/>
  <c r="AJ400" i="2"/>
  <c r="AE400" i="2"/>
  <c r="AB400" i="2"/>
  <c r="W400" i="2"/>
  <c r="T400" i="2"/>
  <c r="AL399" i="2"/>
  <c r="AK399" i="2"/>
  <c r="AI399" i="2"/>
  <c r="AH399" i="2"/>
  <c r="AD399" i="2"/>
  <c r="AC399" i="2"/>
  <c r="AA399" i="2"/>
  <c r="Z399" i="2"/>
  <c r="V399" i="2"/>
  <c r="U399" i="2"/>
  <c r="S399" i="2"/>
  <c r="R399" i="2"/>
  <c r="AT398" i="2"/>
  <c r="AT397" i="2" s="1"/>
  <c r="AS398" i="2"/>
  <c r="AQ398" i="2"/>
  <c r="AQ397" i="2" s="1"/>
  <c r="AP398" i="2"/>
  <c r="AP397" i="2" s="1"/>
  <c r="AM398" i="2"/>
  <c r="AJ398" i="2"/>
  <c r="AE398" i="2"/>
  <c r="AB398" i="2"/>
  <c r="W398" i="2"/>
  <c r="T398" i="2"/>
  <c r="AL397" i="2"/>
  <c r="AK397" i="2"/>
  <c r="AI397" i="2"/>
  <c r="AH397" i="2"/>
  <c r="AD397" i="2"/>
  <c r="AC397" i="2"/>
  <c r="AA397" i="2"/>
  <c r="Z397" i="2"/>
  <c r="V397" i="2"/>
  <c r="U397" i="2"/>
  <c r="S397" i="2"/>
  <c r="R397" i="2"/>
  <c r="AT396" i="2"/>
  <c r="AT395" i="2" s="1"/>
  <c r="AS396" i="2"/>
  <c r="AQ396" i="2"/>
  <c r="AQ395" i="2" s="1"/>
  <c r="AP396" i="2"/>
  <c r="AM396" i="2"/>
  <c r="AJ396" i="2"/>
  <c r="AE396" i="2"/>
  <c r="AB396" i="2"/>
  <c r="W396" i="2"/>
  <c r="T396" i="2"/>
  <c r="AL395" i="2"/>
  <c r="AK395" i="2"/>
  <c r="AI395" i="2"/>
  <c r="AH395" i="2"/>
  <c r="AD395" i="2"/>
  <c r="AC395" i="2"/>
  <c r="AA395" i="2"/>
  <c r="Z395" i="2"/>
  <c r="V395" i="2"/>
  <c r="U395" i="2"/>
  <c r="S395" i="2"/>
  <c r="R395" i="2"/>
  <c r="AT394" i="2"/>
  <c r="AS394" i="2"/>
  <c r="AS393" i="2" s="1"/>
  <c r="AQ394" i="2"/>
  <c r="AQ393" i="2" s="1"/>
  <c r="AP394" i="2"/>
  <c r="AM394" i="2"/>
  <c r="AJ394" i="2"/>
  <c r="AE394" i="2"/>
  <c r="AB394" i="2"/>
  <c r="W394" i="2"/>
  <c r="T394" i="2"/>
  <c r="AL393" i="2"/>
  <c r="AK393" i="2"/>
  <c r="AI393" i="2"/>
  <c r="AH393" i="2"/>
  <c r="AD393" i="2"/>
  <c r="AC393" i="2"/>
  <c r="AA393" i="2"/>
  <c r="Z393" i="2"/>
  <c r="V393" i="2"/>
  <c r="U393" i="2"/>
  <c r="S393" i="2"/>
  <c r="R393" i="2"/>
  <c r="AT392" i="2"/>
  <c r="AT391" i="2" s="1"/>
  <c r="AS392" i="2"/>
  <c r="AQ392" i="2"/>
  <c r="AQ391" i="2" s="1"/>
  <c r="AP392" i="2"/>
  <c r="AP391" i="2" s="1"/>
  <c r="AM392" i="2"/>
  <c r="AJ392" i="2"/>
  <c r="AE392" i="2"/>
  <c r="AB392" i="2"/>
  <c r="W392" i="2"/>
  <c r="T392" i="2"/>
  <c r="AL391" i="2"/>
  <c r="AK391" i="2"/>
  <c r="AI391" i="2"/>
  <c r="AH391" i="2"/>
  <c r="AD391" i="2"/>
  <c r="AC391" i="2"/>
  <c r="AA391" i="2"/>
  <c r="Z391" i="2"/>
  <c r="V391" i="2"/>
  <c r="U391" i="2"/>
  <c r="S391" i="2"/>
  <c r="R391" i="2"/>
  <c r="AT389" i="2"/>
  <c r="AS389" i="2"/>
  <c r="AQ389" i="2"/>
  <c r="AP389" i="2"/>
  <c r="AM389" i="2"/>
  <c r="AJ389" i="2"/>
  <c r="AE389" i="2"/>
  <c r="AB389" i="2"/>
  <c r="W389" i="2"/>
  <c r="T389" i="2"/>
  <c r="AT388" i="2"/>
  <c r="AS388" i="2"/>
  <c r="AQ388" i="2"/>
  <c r="AP388" i="2"/>
  <c r="AM388" i="2"/>
  <c r="AJ388" i="2"/>
  <c r="AE388" i="2"/>
  <c r="AB388" i="2"/>
  <c r="W388" i="2"/>
  <c r="T388" i="2"/>
  <c r="AL387" i="2"/>
  <c r="AL386" i="2" s="1"/>
  <c r="AK387" i="2"/>
  <c r="AI387" i="2"/>
  <c r="AI386" i="2" s="1"/>
  <c r="AH387" i="2"/>
  <c r="AH386" i="2" s="1"/>
  <c r="AD387" i="2"/>
  <c r="AD386" i="2" s="1"/>
  <c r="AC387" i="2"/>
  <c r="AA387" i="2"/>
  <c r="AA386" i="2" s="1"/>
  <c r="Z387" i="2"/>
  <c r="V387" i="2"/>
  <c r="V386" i="2" s="1"/>
  <c r="U387" i="2"/>
  <c r="S387" i="2"/>
  <c r="S386" i="2" s="1"/>
  <c r="R387" i="2"/>
  <c r="R386" i="2" s="1"/>
  <c r="AT385" i="2"/>
  <c r="AQ385" i="2"/>
  <c r="AP385" i="2"/>
  <c r="AK385" i="2"/>
  <c r="AM385" i="2" s="1"/>
  <c r="AJ385" i="2"/>
  <c r="AC385" i="2"/>
  <c r="AE385" i="2" s="1"/>
  <c r="AB385" i="2"/>
  <c r="U385" i="2"/>
  <c r="W385" i="2" s="1"/>
  <c r="T385" i="2"/>
  <c r="AT384" i="2"/>
  <c r="AQ384" i="2"/>
  <c r="AP384" i="2"/>
  <c r="AK384" i="2"/>
  <c r="AJ384" i="2"/>
  <c r="AC384" i="2"/>
  <c r="AE384" i="2" s="1"/>
  <c r="AB384" i="2"/>
  <c r="U384" i="2"/>
  <c r="W384" i="2" s="1"/>
  <c r="T384" i="2"/>
  <c r="AT383" i="2"/>
  <c r="AQ383" i="2"/>
  <c r="AP383" i="2"/>
  <c r="AK383" i="2"/>
  <c r="AJ383" i="2"/>
  <c r="AC383" i="2"/>
  <c r="AB383" i="2"/>
  <c r="U383" i="2"/>
  <c r="T383" i="2"/>
  <c r="AL382" i="2"/>
  <c r="AL381" i="2" s="1"/>
  <c r="AI382" i="2"/>
  <c r="AI381" i="2" s="1"/>
  <c r="AH382" i="2"/>
  <c r="AD382" i="2"/>
  <c r="AD381" i="2" s="1"/>
  <c r="AA382" i="2"/>
  <c r="AA381" i="2" s="1"/>
  <c r="Z382" i="2"/>
  <c r="V382" i="2"/>
  <c r="V381" i="2" s="1"/>
  <c r="S382" i="2"/>
  <c r="S381" i="2" s="1"/>
  <c r="R382" i="2"/>
  <c r="R381" i="2" s="1"/>
  <c r="AT380" i="2"/>
  <c r="AT379" i="2" s="1"/>
  <c r="AS380" i="2"/>
  <c r="AQ380" i="2"/>
  <c r="AQ379" i="2" s="1"/>
  <c r="AP380" i="2"/>
  <c r="AM380" i="2"/>
  <c r="AJ380" i="2"/>
  <c r="AE380" i="2"/>
  <c r="AB380" i="2"/>
  <c r="W380" i="2"/>
  <c r="T380" i="2"/>
  <c r="AL379" i="2"/>
  <c r="AK379" i="2"/>
  <c r="AI379" i="2"/>
  <c r="AH379" i="2"/>
  <c r="AD379" i="2"/>
  <c r="AC379" i="2"/>
  <c r="AA379" i="2"/>
  <c r="Z379" i="2"/>
  <c r="V379" i="2"/>
  <c r="U379" i="2"/>
  <c r="S379" i="2"/>
  <c r="R379" i="2"/>
  <c r="BD378" i="2"/>
  <c r="BA378" i="2"/>
  <c r="BC378" i="2" s="1"/>
  <c r="AT378" i="2"/>
  <c r="AS378" i="2"/>
  <c r="AS377" i="2" s="1"/>
  <c r="AQ378" i="2"/>
  <c r="AQ377" i="2" s="1"/>
  <c r="AM378" i="2"/>
  <c r="AJ378" i="2"/>
  <c r="AE378" i="2"/>
  <c r="AB378" i="2"/>
  <c r="W378" i="2"/>
  <c r="R378" i="2"/>
  <c r="AP378" i="2" s="1"/>
  <c r="AL377" i="2"/>
  <c r="AK377" i="2"/>
  <c r="AI377" i="2"/>
  <c r="AH377" i="2"/>
  <c r="AH376" i="2" s="1"/>
  <c r="AD377" i="2"/>
  <c r="AC377" i="2"/>
  <c r="AA377" i="2"/>
  <c r="AA376" i="2" s="1"/>
  <c r="Z377" i="2"/>
  <c r="V377" i="2"/>
  <c r="U377" i="2"/>
  <c r="S377" i="2"/>
  <c r="S376" i="2" s="1"/>
  <c r="AT375" i="2"/>
  <c r="AT374" i="2" s="1"/>
  <c r="AS375" i="2"/>
  <c r="AS374" i="2" s="1"/>
  <c r="AQ375" i="2"/>
  <c r="AQ374" i="2" s="1"/>
  <c r="AP375" i="2"/>
  <c r="AM375" i="2"/>
  <c r="AJ375" i="2"/>
  <c r="AE375" i="2"/>
  <c r="AB375" i="2"/>
  <c r="W375" i="2"/>
  <c r="T375" i="2"/>
  <c r="AL374" i="2"/>
  <c r="AK374" i="2"/>
  <c r="AI374" i="2"/>
  <c r="AH374" i="2"/>
  <c r="AD374" i="2"/>
  <c r="AC374" i="2"/>
  <c r="AA374" i="2"/>
  <c r="Z374" i="2"/>
  <c r="V374" i="2"/>
  <c r="U374" i="2"/>
  <c r="S374" i="2"/>
  <c r="R374" i="2"/>
  <c r="BD373" i="2"/>
  <c r="BA373" i="2"/>
  <c r="BC373" i="2" s="1"/>
  <c r="AT373" i="2"/>
  <c r="AT372" i="2" s="1"/>
  <c r="AS373" i="2"/>
  <c r="AS372" i="2" s="1"/>
  <c r="AQ373" i="2"/>
  <c r="AQ372" i="2" s="1"/>
  <c r="AM373" i="2"/>
  <c r="AJ373" i="2"/>
  <c r="AE373" i="2"/>
  <c r="AB373" i="2"/>
  <c r="W373" i="2"/>
  <c r="R373" i="2"/>
  <c r="T373" i="2" s="1"/>
  <c r="J373" i="2"/>
  <c r="AL372" i="2"/>
  <c r="AK372" i="2"/>
  <c r="AI372" i="2"/>
  <c r="AH372" i="2"/>
  <c r="AD372" i="2"/>
  <c r="AC372" i="2"/>
  <c r="AA372" i="2"/>
  <c r="AA371" i="2" s="1"/>
  <c r="Z372" i="2"/>
  <c r="V372" i="2"/>
  <c r="U372" i="2"/>
  <c r="S372" i="2"/>
  <c r="S371" i="2" s="1"/>
  <c r="BD370" i="2"/>
  <c r="BA370" i="2"/>
  <c r="BC370" i="2" s="1"/>
  <c r="AT370" i="2"/>
  <c r="AT369" i="2" s="1"/>
  <c r="AS370" i="2"/>
  <c r="AQ370" i="2"/>
  <c r="AQ369" i="2" s="1"/>
  <c r="AM370" i="2"/>
  <c r="AJ370" i="2"/>
  <c r="AE370" i="2"/>
  <c r="AB370" i="2"/>
  <c r="W370" i="2"/>
  <c r="R370" i="2"/>
  <c r="AL369" i="2"/>
  <c r="AK369" i="2"/>
  <c r="AI369" i="2"/>
  <c r="AH369" i="2"/>
  <c r="AD369" i="2"/>
  <c r="AC369" i="2"/>
  <c r="AA369" i="2"/>
  <c r="Z369" i="2"/>
  <c r="V369" i="2"/>
  <c r="U369" i="2"/>
  <c r="S369" i="2"/>
  <c r="AT368" i="2"/>
  <c r="AT367" i="2" s="1"/>
  <c r="AS368" i="2"/>
  <c r="AS367" i="2" s="1"/>
  <c r="AQ368" i="2"/>
  <c r="AP368" i="2"/>
  <c r="AP367" i="2" s="1"/>
  <c r="AM368" i="2"/>
  <c r="AJ368" i="2"/>
  <c r="AE368" i="2"/>
  <c r="AB368" i="2"/>
  <c r="W368" i="2"/>
  <c r="T368" i="2"/>
  <c r="AL367" i="2"/>
  <c r="AK367" i="2"/>
  <c r="AI367" i="2"/>
  <c r="AH367" i="2"/>
  <c r="AD367" i="2"/>
  <c r="AC367" i="2"/>
  <c r="AA367" i="2"/>
  <c r="Z367" i="2"/>
  <c r="V367" i="2"/>
  <c r="U367" i="2"/>
  <c r="S367" i="2"/>
  <c r="R367" i="2"/>
  <c r="BD366" i="2"/>
  <c r="AT366" i="2"/>
  <c r="AT365" i="2" s="1"/>
  <c r="AS366" i="2"/>
  <c r="AQ366" i="2"/>
  <c r="AQ365" i="2" s="1"/>
  <c r="AM366" i="2"/>
  <c r="AH366" i="2"/>
  <c r="AH365" i="2" s="1"/>
  <c r="AE366" i="2"/>
  <c r="AB366" i="2"/>
  <c r="W366" i="2"/>
  <c r="R366" i="2"/>
  <c r="P366" i="2"/>
  <c r="P365" i="2" s="1"/>
  <c r="P360" i="2" s="1"/>
  <c r="P359" i="2" s="1"/>
  <c r="J366" i="2"/>
  <c r="AL365" i="2"/>
  <c r="AK365" i="2"/>
  <c r="AI365" i="2"/>
  <c r="AD365" i="2"/>
  <c r="AC365" i="2"/>
  <c r="AA365" i="2"/>
  <c r="Z365" i="2"/>
  <c r="V365" i="2"/>
  <c r="U365" i="2"/>
  <c r="S365" i="2"/>
  <c r="AT364" i="2"/>
  <c r="AT363" i="2" s="1"/>
  <c r="AS364" i="2"/>
  <c r="AS363" i="2" s="1"/>
  <c r="AQ364" i="2"/>
  <c r="AQ363" i="2" s="1"/>
  <c r="AP364" i="2"/>
  <c r="AP363" i="2" s="1"/>
  <c r="AM364" i="2"/>
  <c r="AJ364" i="2"/>
  <c r="AE364" i="2"/>
  <c r="AB364" i="2"/>
  <c r="W364" i="2"/>
  <c r="T364" i="2"/>
  <c r="AL363" i="2"/>
  <c r="AK363" i="2"/>
  <c r="AI363" i="2"/>
  <c r="AH363" i="2"/>
  <c r="AD363" i="2"/>
  <c r="AC363" i="2"/>
  <c r="AA363" i="2"/>
  <c r="Z363" i="2"/>
  <c r="V363" i="2"/>
  <c r="U363" i="2"/>
  <c r="S363" i="2"/>
  <c r="R363" i="2"/>
  <c r="BD362" i="2"/>
  <c r="BA362" i="2"/>
  <c r="BC362" i="2" s="1"/>
  <c r="AT362" i="2"/>
  <c r="AT361" i="2" s="1"/>
  <c r="AS362" i="2"/>
  <c r="AS361" i="2" s="1"/>
  <c r="AQ362" i="2"/>
  <c r="AQ361" i="2" s="1"/>
  <c r="AM362" i="2"/>
  <c r="AJ362" i="2"/>
  <c r="AE362" i="2"/>
  <c r="Z362" i="2"/>
  <c r="AB362" i="2" s="1"/>
  <c r="W362" i="2"/>
  <c r="R362" i="2"/>
  <c r="R361" i="2" s="1"/>
  <c r="AL361" i="2"/>
  <c r="AK361" i="2"/>
  <c r="AI361" i="2"/>
  <c r="AH361" i="2"/>
  <c r="AD361" i="2"/>
  <c r="AC361" i="2"/>
  <c r="AA361" i="2"/>
  <c r="V361" i="2"/>
  <c r="U361" i="2"/>
  <c r="S361" i="2"/>
  <c r="J360" i="2"/>
  <c r="J359" i="2" s="1"/>
  <c r="L359" i="2"/>
  <c r="AT358" i="2"/>
  <c r="AT357" i="2" s="1"/>
  <c r="AT356" i="2" s="1"/>
  <c r="AS358" i="2"/>
  <c r="AS357" i="2" s="1"/>
  <c r="AQ358" i="2"/>
  <c r="AQ357" i="2" s="1"/>
  <c r="AQ356" i="2" s="1"/>
  <c r="AP358" i="2"/>
  <c r="AM358" i="2"/>
  <c r="AJ358" i="2"/>
  <c r="AE358" i="2"/>
  <c r="AB358" i="2"/>
  <c r="W358" i="2"/>
  <c r="T358" i="2"/>
  <c r="AL357" i="2"/>
  <c r="AL356" i="2" s="1"/>
  <c r="AK357" i="2"/>
  <c r="AK356" i="2" s="1"/>
  <c r="AI357" i="2"/>
  <c r="AI356" i="2" s="1"/>
  <c r="AH357" i="2"/>
  <c r="AH356" i="2" s="1"/>
  <c r="AD357" i="2"/>
  <c r="AD356" i="2" s="1"/>
  <c r="AC357" i="2"/>
  <c r="AC356" i="2" s="1"/>
  <c r="AA357" i="2"/>
  <c r="AA356" i="2" s="1"/>
  <c r="Z357" i="2"/>
  <c r="V357" i="2"/>
  <c r="V356" i="2" s="1"/>
  <c r="U357" i="2"/>
  <c r="U356" i="2" s="1"/>
  <c r="S357" i="2"/>
  <c r="S356" i="2" s="1"/>
  <c r="R357" i="2"/>
  <c r="BA355" i="2"/>
  <c r="BC355" i="2" s="1"/>
  <c r="AT355" i="2"/>
  <c r="AT354" i="2" s="1"/>
  <c r="AQ355" i="2"/>
  <c r="AQ354" i="2" s="1"/>
  <c r="AP355" i="2"/>
  <c r="AP354" i="2" s="1"/>
  <c r="AM355" i="2"/>
  <c r="AJ355" i="2"/>
  <c r="AE355" i="2"/>
  <c r="AB355" i="2"/>
  <c r="U355" i="2"/>
  <c r="T355" i="2"/>
  <c r="AL354" i="2"/>
  <c r="AK354" i="2"/>
  <c r="AI354" i="2"/>
  <c r="AH354" i="2"/>
  <c r="AD354" i="2"/>
  <c r="AC354" i="2"/>
  <c r="AA354" i="2"/>
  <c r="Z354" i="2"/>
  <c r="V354" i="2"/>
  <c r="S354" i="2"/>
  <c r="R354" i="2"/>
  <c r="BD353" i="2"/>
  <c r="BA353" i="2"/>
  <c r="BC353" i="2" s="1"/>
  <c r="AT353" i="2"/>
  <c r="AT352" i="2" s="1"/>
  <c r="AQ353" i="2"/>
  <c r="AQ352" i="2" s="1"/>
  <c r="AP353" i="2"/>
  <c r="AM353" i="2"/>
  <c r="AJ353" i="2"/>
  <c r="AE353" i="2"/>
  <c r="AB353" i="2"/>
  <c r="U353" i="2"/>
  <c r="W353" i="2" s="1"/>
  <c r="T353" i="2"/>
  <c r="M353" i="2"/>
  <c r="AL352" i="2"/>
  <c r="AK352" i="2"/>
  <c r="AI352" i="2"/>
  <c r="AH352" i="2"/>
  <c r="AD352" i="2"/>
  <c r="AC352" i="2"/>
  <c r="AA352" i="2"/>
  <c r="Z352" i="2"/>
  <c r="V352" i="2"/>
  <c r="S352" i="2"/>
  <c r="R352" i="2"/>
  <c r="BD351" i="2"/>
  <c r="BA351" i="2"/>
  <c r="BC351" i="2" s="1"/>
  <c r="AT351" i="2"/>
  <c r="AT350" i="2" s="1"/>
  <c r="AQ351" i="2"/>
  <c r="AQ350" i="2" s="1"/>
  <c r="AP351" i="2"/>
  <c r="AM351" i="2"/>
  <c r="AJ351" i="2"/>
  <c r="AE351" i="2"/>
  <c r="AB351" i="2"/>
  <c r="U351" i="2"/>
  <c r="W351" i="2" s="1"/>
  <c r="T351" i="2"/>
  <c r="M351" i="2"/>
  <c r="AL350" i="2"/>
  <c r="AK350" i="2"/>
  <c r="AI350" i="2"/>
  <c r="AH350" i="2"/>
  <c r="AD350" i="2"/>
  <c r="AC350" i="2"/>
  <c r="AA350" i="2"/>
  <c r="Z350" i="2"/>
  <c r="V350" i="2"/>
  <c r="U350" i="2"/>
  <c r="S350" i="2"/>
  <c r="R350" i="2"/>
  <c r="BD348" i="2"/>
  <c r="BA348" i="2"/>
  <c r="BC348" i="2" s="1"/>
  <c r="AT348" i="2"/>
  <c r="AT347" i="2" s="1"/>
  <c r="AS348" i="2"/>
  <c r="AS347" i="2" s="1"/>
  <c r="AQ348" i="2"/>
  <c r="AQ347" i="2" s="1"/>
  <c r="AP348" i="2"/>
  <c r="AP347" i="2" s="1"/>
  <c r="AM348" i="2"/>
  <c r="AJ348" i="2"/>
  <c r="AE348" i="2"/>
  <c r="AB348" i="2"/>
  <c r="W348" i="2"/>
  <c r="T348" i="2"/>
  <c r="AL347" i="2"/>
  <c r="AK347" i="2"/>
  <c r="AI347" i="2"/>
  <c r="AH347" i="2"/>
  <c r="AD347" i="2"/>
  <c r="AC347" i="2"/>
  <c r="AA347" i="2"/>
  <c r="Z347" i="2"/>
  <c r="V347" i="2"/>
  <c r="U347" i="2"/>
  <c r="S347" i="2"/>
  <c r="R347" i="2"/>
  <c r="AT346" i="2"/>
  <c r="AS346" i="2"/>
  <c r="AS345" i="2" s="1"/>
  <c r="AQ346" i="2"/>
  <c r="AQ345" i="2" s="1"/>
  <c r="AP346" i="2"/>
  <c r="AM346" i="2"/>
  <c r="AJ346" i="2"/>
  <c r="AE346" i="2"/>
  <c r="AB346" i="2"/>
  <c r="W346" i="2"/>
  <c r="T346" i="2"/>
  <c r="AL345" i="2"/>
  <c r="AK345" i="2"/>
  <c r="AI345" i="2"/>
  <c r="AH345" i="2"/>
  <c r="AD345" i="2"/>
  <c r="AC345" i="2"/>
  <c r="AA345" i="2"/>
  <c r="Z345" i="2"/>
  <c r="V345" i="2"/>
  <c r="U345" i="2"/>
  <c r="S345" i="2"/>
  <c r="R345" i="2"/>
  <c r="AT344" i="2"/>
  <c r="AT343" i="2" s="1"/>
  <c r="AS344" i="2"/>
  <c r="AS343" i="2" s="1"/>
  <c r="AQ344" i="2"/>
  <c r="AQ343" i="2" s="1"/>
  <c r="AP344" i="2"/>
  <c r="AP343" i="2" s="1"/>
  <c r="AM344" i="2"/>
  <c r="AJ344" i="2"/>
  <c r="AE344" i="2"/>
  <c r="AB344" i="2"/>
  <c r="W344" i="2"/>
  <c r="T344" i="2"/>
  <c r="AL343" i="2"/>
  <c r="AK343" i="2"/>
  <c r="AI343" i="2"/>
  <c r="AH343" i="2"/>
  <c r="AD343" i="2"/>
  <c r="AC343" i="2"/>
  <c r="AA343" i="2"/>
  <c r="Z343" i="2"/>
  <c r="V343" i="2"/>
  <c r="U343" i="2"/>
  <c r="S343" i="2"/>
  <c r="R343" i="2"/>
  <c r="AT342" i="2"/>
  <c r="AT341" i="2" s="1"/>
  <c r="AS342" i="2"/>
  <c r="AQ342" i="2"/>
  <c r="AP342" i="2"/>
  <c r="AP341" i="2" s="1"/>
  <c r="AM342" i="2"/>
  <c r="AJ342" i="2"/>
  <c r="AE342" i="2"/>
  <c r="AB342" i="2"/>
  <c r="W342" i="2"/>
  <c r="T342" i="2"/>
  <c r="AL341" i="2"/>
  <c r="AK341" i="2"/>
  <c r="AI341" i="2"/>
  <c r="AH341" i="2"/>
  <c r="AD341" i="2"/>
  <c r="AC341" i="2"/>
  <c r="AA341" i="2"/>
  <c r="Z341" i="2"/>
  <c r="V341" i="2"/>
  <c r="U341" i="2"/>
  <c r="S341" i="2"/>
  <c r="R341" i="2"/>
  <c r="AT340" i="2"/>
  <c r="AT339" i="2" s="1"/>
  <c r="AS340" i="2"/>
  <c r="AQ340" i="2"/>
  <c r="AQ339" i="2" s="1"/>
  <c r="AP340" i="2"/>
  <c r="AP339" i="2" s="1"/>
  <c r="AM340" i="2"/>
  <c r="AJ340" i="2"/>
  <c r="AE340" i="2"/>
  <c r="AB340" i="2"/>
  <c r="W340" i="2"/>
  <c r="T340" i="2"/>
  <c r="AL339" i="2"/>
  <c r="AK339" i="2"/>
  <c r="AI339" i="2"/>
  <c r="AH339" i="2"/>
  <c r="AD339" i="2"/>
  <c r="AC339" i="2"/>
  <c r="AA339" i="2"/>
  <c r="Z339" i="2"/>
  <c r="V339" i="2"/>
  <c r="U339" i="2"/>
  <c r="S339" i="2"/>
  <c r="R339" i="2"/>
  <c r="BD337" i="2"/>
  <c r="AT337" i="2"/>
  <c r="AT336" i="2" s="1"/>
  <c r="AS337" i="2"/>
  <c r="AM337" i="2"/>
  <c r="AH337" i="2"/>
  <c r="AJ337" i="2" s="1"/>
  <c r="AE337" i="2"/>
  <c r="AB337" i="2"/>
  <c r="W337" i="2"/>
  <c r="S337" i="2"/>
  <c r="R337" i="2"/>
  <c r="R336" i="2" s="1"/>
  <c r="J337" i="2"/>
  <c r="AL336" i="2"/>
  <c r="AK336" i="2"/>
  <c r="AI336" i="2"/>
  <c r="AD336" i="2"/>
  <c r="AC336" i="2"/>
  <c r="AA336" i="2"/>
  <c r="Z336" i="2"/>
  <c r="V336" i="2"/>
  <c r="U336" i="2"/>
  <c r="AT335" i="2"/>
  <c r="AT334" i="2" s="1"/>
  <c r="AS335" i="2"/>
  <c r="AS334" i="2" s="1"/>
  <c r="AQ335" i="2"/>
  <c r="AQ334" i="2" s="1"/>
  <c r="AP335" i="2"/>
  <c r="AP334" i="2" s="1"/>
  <c r="AM335" i="2"/>
  <c r="AJ335" i="2"/>
  <c r="AE335" i="2"/>
  <c r="AB335" i="2"/>
  <c r="W335" i="2"/>
  <c r="T335" i="2"/>
  <c r="AL334" i="2"/>
  <c r="AK334" i="2"/>
  <c r="AI334" i="2"/>
  <c r="AH334" i="2"/>
  <c r="AD334" i="2"/>
  <c r="AC334" i="2"/>
  <c r="AA334" i="2"/>
  <c r="Z334" i="2"/>
  <c r="V334" i="2"/>
  <c r="U334" i="2"/>
  <c r="S334" i="2"/>
  <c r="R334" i="2"/>
  <c r="AT333" i="2"/>
  <c r="AT332" i="2" s="1"/>
  <c r="AS333" i="2"/>
  <c r="AS332" i="2" s="1"/>
  <c r="AQ333" i="2"/>
  <c r="AQ332" i="2" s="1"/>
  <c r="AP333" i="2"/>
  <c r="AP332" i="2" s="1"/>
  <c r="AM333" i="2"/>
  <c r="AJ333" i="2"/>
  <c r="AE333" i="2"/>
  <c r="AB333" i="2"/>
  <c r="W333" i="2"/>
  <c r="T333" i="2"/>
  <c r="AL332" i="2"/>
  <c r="AK332" i="2"/>
  <c r="AI332" i="2"/>
  <c r="AH332" i="2"/>
  <c r="AD332" i="2"/>
  <c r="AC332" i="2"/>
  <c r="AA332" i="2"/>
  <c r="Z332" i="2"/>
  <c r="V332" i="2"/>
  <c r="U332" i="2"/>
  <c r="S332" i="2"/>
  <c r="R332" i="2"/>
  <c r="BD331" i="2"/>
  <c r="BA331" i="2"/>
  <c r="BC331" i="2" s="1"/>
  <c r="AT331" i="2"/>
  <c r="AS331" i="2"/>
  <c r="AS330" i="2" s="1"/>
  <c r="AQ331" i="2"/>
  <c r="AQ330" i="2" s="1"/>
  <c r="AM331" i="2"/>
  <c r="AJ331" i="2"/>
  <c r="AE331" i="2"/>
  <c r="AB331" i="2"/>
  <c r="W331" i="2"/>
  <c r="R331" i="2"/>
  <c r="AL330" i="2"/>
  <c r="AK330" i="2"/>
  <c r="AI330" i="2"/>
  <c r="AH330" i="2"/>
  <c r="AD330" i="2"/>
  <c r="AC330" i="2"/>
  <c r="AA330" i="2"/>
  <c r="Z330" i="2"/>
  <c r="V330" i="2"/>
  <c r="U330" i="2"/>
  <c r="S330" i="2"/>
  <c r="AT329" i="2"/>
  <c r="AT328" i="2" s="1"/>
  <c r="AS329" i="2"/>
  <c r="AS328" i="2" s="1"/>
  <c r="AQ329" i="2"/>
  <c r="AQ328" i="2" s="1"/>
  <c r="AP329" i="2"/>
  <c r="AP328" i="2" s="1"/>
  <c r="AM329" i="2"/>
  <c r="AJ329" i="2"/>
  <c r="AE329" i="2"/>
  <c r="AB329" i="2"/>
  <c r="W329" i="2"/>
  <c r="T329" i="2"/>
  <c r="AL328" i="2"/>
  <c r="AK328" i="2"/>
  <c r="AI328" i="2"/>
  <c r="AH328" i="2"/>
  <c r="AD328" i="2"/>
  <c r="AC328" i="2"/>
  <c r="AA328" i="2"/>
  <c r="Z328" i="2"/>
  <c r="V328" i="2"/>
  <c r="U328" i="2"/>
  <c r="S328" i="2"/>
  <c r="R328" i="2"/>
  <c r="AT326" i="2"/>
  <c r="AT325" i="2" s="1"/>
  <c r="AS326" i="2"/>
  <c r="AS325" i="2" s="1"/>
  <c r="AQ326" i="2"/>
  <c r="AQ325" i="2" s="1"/>
  <c r="AP326" i="2"/>
  <c r="AP325" i="2" s="1"/>
  <c r="AM326" i="2"/>
  <c r="AJ326" i="2"/>
  <c r="AE326" i="2"/>
  <c r="AB326" i="2"/>
  <c r="W326" i="2"/>
  <c r="T326" i="2"/>
  <c r="AL325" i="2"/>
  <c r="AK325" i="2"/>
  <c r="AI325" i="2"/>
  <c r="AH325" i="2"/>
  <c r="AD325" i="2"/>
  <c r="AC325" i="2"/>
  <c r="AA325" i="2"/>
  <c r="Z325" i="2"/>
  <c r="V325" i="2"/>
  <c r="U325" i="2"/>
  <c r="S325" i="2"/>
  <c r="R325" i="2"/>
  <c r="BD324" i="2"/>
  <c r="BA324" i="2"/>
  <c r="BC324" i="2" s="1"/>
  <c r="AT324" i="2"/>
  <c r="AT323" i="2" s="1"/>
  <c r="AS324" i="2"/>
  <c r="AQ324" i="2"/>
  <c r="AP324" i="2"/>
  <c r="AP323" i="2" s="1"/>
  <c r="AM324" i="2"/>
  <c r="AJ324" i="2"/>
  <c r="AE324" i="2"/>
  <c r="AB324" i="2"/>
  <c r="W324" i="2"/>
  <c r="T324" i="2"/>
  <c r="AL323" i="2"/>
  <c r="AK323" i="2"/>
  <c r="AI323" i="2"/>
  <c r="AH323" i="2"/>
  <c r="AD323" i="2"/>
  <c r="AC323" i="2"/>
  <c r="AA323" i="2"/>
  <c r="Z323" i="2"/>
  <c r="V323" i="2"/>
  <c r="U323" i="2"/>
  <c r="S323" i="2"/>
  <c r="R323" i="2"/>
  <c r="BD322" i="2"/>
  <c r="BA322" i="2"/>
  <c r="BC322" i="2" s="1"/>
  <c r="AT322" i="2"/>
  <c r="AT321" i="2" s="1"/>
  <c r="AS322" i="2"/>
  <c r="AS321" i="2" s="1"/>
  <c r="AQ322" i="2"/>
  <c r="AQ321" i="2" s="1"/>
  <c r="AP322" i="2"/>
  <c r="AP321" i="2" s="1"/>
  <c r="AM322" i="2"/>
  <c r="AJ322" i="2"/>
  <c r="AE322" i="2"/>
  <c r="AB322" i="2"/>
  <c r="W322" i="2"/>
  <c r="T322" i="2"/>
  <c r="AL321" i="2"/>
  <c r="AK321" i="2"/>
  <c r="AI321" i="2"/>
  <c r="AH321" i="2"/>
  <c r="AD321" i="2"/>
  <c r="AC321" i="2"/>
  <c r="AA321" i="2"/>
  <c r="Z321" i="2"/>
  <c r="V321" i="2"/>
  <c r="U321" i="2"/>
  <c r="S321" i="2"/>
  <c r="R321" i="2"/>
  <c r="AT320" i="2"/>
  <c r="AT319" i="2" s="1"/>
  <c r="AS320" i="2"/>
  <c r="AS319" i="2" s="1"/>
  <c r="AQ320" i="2"/>
  <c r="AQ319" i="2" s="1"/>
  <c r="AP320" i="2"/>
  <c r="AM320" i="2"/>
  <c r="AJ320" i="2"/>
  <c r="AE320" i="2"/>
  <c r="AB320" i="2"/>
  <c r="W320" i="2"/>
  <c r="T320" i="2"/>
  <c r="AL319" i="2"/>
  <c r="AK319" i="2"/>
  <c r="AI319" i="2"/>
  <c r="AH319" i="2"/>
  <c r="AD319" i="2"/>
  <c r="AC319" i="2"/>
  <c r="AA319" i="2"/>
  <c r="Z319" i="2"/>
  <c r="V319" i="2"/>
  <c r="U319" i="2"/>
  <c r="S319" i="2"/>
  <c r="R319" i="2"/>
  <c r="P317" i="2"/>
  <c r="AT316" i="2"/>
  <c r="AT315" i="2" s="1"/>
  <c r="AS316" i="2"/>
  <c r="AS315" i="2" s="1"/>
  <c r="AQ316" i="2"/>
  <c r="AQ315" i="2" s="1"/>
  <c r="AP316" i="2"/>
  <c r="AM316" i="2"/>
  <c r="AJ316" i="2"/>
  <c r="AE316" i="2"/>
  <c r="AB316" i="2"/>
  <c r="W316" i="2"/>
  <c r="T316" i="2"/>
  <c r="AL315" i="2"/>
  <c r="AK315" i="2"/>
  <c r="AI315" i="2"/>
  <c r="AH315" i="2"/>
  <c r="AD315" i="2"/>
  <c r="AC315" i="2"/>
  <c r="AA315" i="2"/>
  <c r="Z315" i="2"/>
  <c r="V315" i="2"/>
  <c r="U315" i="2"/>
  <c r="S315" i="2"/>
  <c r="R315" i="2"/>
  <c r="AT314" i="2"/>
  <c r="AT313" i="2" s="1"/>
  <c r="AS314" i="2"/>
  <c r="AS313" i="2" s="1"/>
  <c r="AQ314" i="2"/>
  <c r="AQ313" i="2" s="1"/>
  <c r="AP314" i="2"/>
  <c r="AM314" i="2"/>
  <c r="AJ314" i="2"/>
  <c r="AE314" i="2"/>
  <c r="AB314" i="2"/>
  <c r="W314" i="2"/>
  <c r="T314" i="2"/>
  <c r="AL313" i="2"/>
  <c r="AK313" i="2"/>
  <c r="AI313" i="2"/>
  <c r="AH313" i="2"/>
  <c r="AD313" i="2"/>
  <c r="AC313" i="2"/>
  <c r="AA313" i="2"/>
  <c r="Z313" i="2"/>
  <c r="V313" i="2"/>
  <c r="U313" i="2"/>
  <c r="S313" i="2"/>
  <c r="R313" i="2"/>
  <c r="AT312" i="2"/>
  <c r="AT311" i="2" s="1"/>
  <c r="AS312" i="2"/>
  <c r="AS311" i="2" s="1"/>
  <c r="AQ312" i="2"/>
  <c r="AQ311" i="2" s="1"/>
  <c r="AP312" i="2"/>
  <c r="AP311" i="2" s="1"/>
  <c r="AM312" i="2"/>
  <c r="AJ312" i="2"/>
  <c r="AE312" i="2"/>
  <c r="AB312" i="2"/>
  <c r="W312" i="2"/>
  <c r="T312" i="2"/>
  <c r="AL311" i="2"/>
  <c r="AK311" i="2"/>
  <c r="AI311" i="2"/>
  <c r="AH311" i="2"/>
  <c r="AD311" i="2"/>
  <c r="AC311" i="2"/>
  <c r="AA311" i="2"/>
  <c r="Z311" i="2"/>
  <c r="V311" i="2"/>
  <c r="U311" i="2"/>
  <c r="S311" i="2"/>
  <c r="R311" i="2"/>
  <c r="AT310" i="2"/>
  <c r="AT309" i="2" s="1"/>
  <c r="AS310" i="2"/>
  <c r="AS309" i="2" s="1"/>
  <c r="AQ310" i="2"/>
  <c r="AP310" i="2"/>
  <c r="AP309" i="2" s="1"/>
  <c r="AM310" i="2"/>
  <c r="AJ310" i="2"/>
  <c r="AE310" i="2"/>
  <c r="AB310" i="2"/>
  <c r="W310" i="2"/>
  <c r="T310" i="2"/>
  <c r="AL309" i="2"/>
  <c r="AK309" i="2"/>
  <c r="AI309" i="2"/>
  <c r="AH309" i="2"/>
  <c r="AD309" i="2"/>
  <c r="AC309" i="2"/>
  <c r="AA309" i="2"/>
  <c r="Z309" i="2"/>
  <c r="V309" i="2"/>
  <c r="U309" i="2"/>
  <c r="S309" i="2"/>
  <c r="R309" i="2"/>
  <c r="AT308" i="2"/>
  <c r="AT307" i="2" s="1"/>
  <c r="AS308" i="2"/>
  <c r="AQ308" i="2"/>
  <c r="AQ307" i="2" s="1"/>
  <c r="AP308" i="2"/>
  <c r="AP307" i="2" s="1"/>
  <c r="AM308" i="2"/>
  <c r="AJ308" i="2"/>
  <c r="AE308" i="2"/>
  <c r="AB308" i="2"/>
  <c r="W308" i="2"/>
  <c r="T308" i="2"/>
  <c r="AL307" i="2"/>
  <c r="AK307" i="2"/>
  <c r="AI307" i="2"/>
  <c r="AH307" i="2"/>
  <c r="AD307" i="2"/>
  <c r="AC307" i="2"/>
  <c r="AA307" i="2"/>
  <c r="Z307" i="2"/>
  <c r="V307" i="2"/>
  <c r="U307" i="2"/>
  <c r="S307" i="2"/>
  <c r="R307" i="2"/>
  <c r="AT305" i="2"/>
  <c r="AT304" i="2" s="1"/>
  <c r="AS305" i="2"/>
  <c r="AQ305" i="2"/>
  <c r="AQ304" i="2" s="1"/>
  <c r="AP305" i="2"/>
  <c r="AP304" i="2" s="1"/>
  <c r="AM305" i="2"/>
  <c r="AJ305" i="2"/>
  <c r="AE305" i="2"/>
  <c r="AB305" i="2"/>
  <c r="W305" i="2"/>
  <c r="T305" i="2"/>
  <c r="AL304" i="2"/>
  <c r="AK304" i="2"/>
  <c r="AI304" i="2"/>
  <c r="AH304" i="2"/>
  <c r="AD304" i="2"/>
  <c r="AC304" i="2"/>
  <c r="AA304" i="2"/>
  <c r="Z304" i="2"/>
  <c r="V304" i="2"/>
  <c r="U304" i="2"/>
  <c r="S304" i="2"/>
  <c r="R304" i="2"/>
  <c r="BD303" i="2"/>
  <c r="BA303" i="2"/>
  <c r="AT303" i="2"/>
  <c r="AT302" i="2" s="1"/>
  <c r="AS303" i="2"/>
  <c r="AQ303" i="2"/>
  <c r="AQ302" i="2" s="1"/>
  <c r="AM303" i="2"/>
  <c r="AJ303" i="2"/>
  <c r="AE303" i="2"/>
  <c r="AB303" i="2"/>
  <c r="W303" i="2"/>
  <c r="R303" i="2"/>
  <c r="T303" i="2" s="1"/>
  <c r="AL302" i="2"/>
  <c r="AK302" i="2"/>
  <c r="AI302" i="2"/>
  <c r="AH302" i="2"/>
  <c r="AD302" i="2"/>
  <c r="AC302" i="2"/>
  <c r="AA302" i="2"/>
  <c r="Z302" i="2"/>
  <c r="V302" i="2"/>
  <c r="U302" i="2"/>
  <c r="S302" i="2"/>
  <c r="AT301" i="2"/>
  <c r="AT300" i="2" s="1"/>
  <c r="AS301" i="2"/>
  <c r="AS300" i="2" s="1"/>
  <c r="AQ301" i="2"/>
  <c r="AQ300" i="2" s="1"/>
  <c r="AP301" i="2"/>
  <c r="AM301" i="2"/>
  <c r="AJ301" i="2"/>
  <c r="AE301" i="2"/>
  <c r="AB301" i="2"/>
  <c r="W301" i="2"/>
  <c r="T301" i="2"/>
  <c r="AL300" i="2"/>
  <c r="AK300" i="2"/>
  <c r="AI300" i="2"/>
  <c r="AH300" i="2"/>
  <c r="AD300" i="2"/>
  <c r="AC300" i="2"/>
  <c r="AA300" i="2"/>
  <c r="Z300" i="2"/>
  <c r="V300" i="2"/>
  <c r="U300" i="2"/>
  <c r="S300" i="2"/>
  <c r="R300" i="2"/>
  <c r="AT298" i="2"/>
  <c r="AS298" i="2"/>
  <c r="AQ298" i="2"/>
  <c r="AP298" i="2"/>
  <c r="AM298" i="2"/>
  <c r="AJ298" i="2"/>
  <c r="AE298" i="2"/>
  <c r="AB298" i="2"/>
  <c r="W298" i="2"/>
  <c r="T298" i="2"/>
  <c r="AT297" i="2"/>
  <c r="AS297" i="2"/>
  <c r="AQ297" i="2"/>
  <c r="AP297" i="2"/>
  <c r="AM297" i="2"/>
  <c r="AJ297" i="2"/>
  <c r="AE297" i="2"/>
  <c r="AB297" i="2"/>
  <c r="W297" i="2"/>
  <c r="T297" i="2"/>
  <c r="AL296" i="2"/>
  <c r="AK296" i="2"/>
  <c r="AK295" i="2" s="1"/>
  <c r="AI296" i="2"/>
  <c r="AI295" i="2" s="1"/>
  <c r="AH296" i="2"/>
  <c r="AH295" i="2" s="1"/>
  <c r="AD296" i="2"/>
  <c r="AC296" i="2"/>
  <c r="AC295" i="2" s="1"/>
  <c r="AA296" i="2"/>
  <c r="AA295" i="2" s="1"/>
  <c r="Z296" i="2"/>
  <c r="Z295" i="2" s="1"/>
  <c r="V296" i="2"/>
  <c r="V295" i="2" s="1"/>
  <c r="U296" i="2"/>
  <c r="S296" i="2"/>
  <c r="S295" i="2" s="1"/>
  <c r="R296" i="2"/>
  <c r="BD294" i="2"/>
  <c r="AT294" i="2"/>
  <c r="AT293" i="2" s="1"/>
  <c r="AS294" i="2"/>
  <c r="AS293" i="2" s="1"/>
  <c r="AQ294" i="2"/>
  <c r="AQ293" i="2" s="1"/>
  <c r="AM294" i="2"/>
  <c r="AH294" i="2"/>
  <c r="AE294" i="2"/>
  <c r="AB294" i="2"/>
  <c r="W294" i="2"/>
  <c r="R294" i="2"/>
  <c r="R293" i="2" s="1"/>
  <c r="J294" i="2"/>
  <c r="AL293" i="2"/>
  <c r="AK293" i="2"/>
  <c r="AI293" i="2"/>
  <c r="AD293" i="2"/>
  <c r="AC293" i="2"/>
  <c r="AA293" i="2"/>
  <c r="Z293" i="2"/>
  <c r="V293" i="2"/>
  <c r="U293" i="2"/>
  <c r="S293" i="2"/>
  <c r="BD292" i="2"/>
  <c r="BA292" i="2"/>
  <c r="AX292" i="2"/>
  <c r="AT292" i="2"/>
  <c r="AT291" i="2" s="1"/>
  <c r="AS292" i="2"/>
  <c r="AS291" i="2" s="1"/>
  <c r="AQ292" i="2"/>
  <c r="AQ291" i="2" s="1"/>
  <c r="AM292" i="2"/>
  <c r="AJ292" i="2"/>
  <c r="AE292" i="2"/>
  <c r="AB292" i="2"/>
  <c r="W292" i="2"/>
  <c r="R292" i="2"/>
  <c r="R291" i="2" s="1"/>
  <c r="J292" i="2"/>
  <c r="AL291" i="2"/>
  <c r="AK291" i="2"/>
  <c r="AI291" i="2"/>
  <c r="AH291" i="2"/>
  <c r="AD291" i="2"/>
  <c r="AC291" i="2"/>
  <c r="AA291" i="2"/>
  <c r="Z291" i="2"/>
  <c r="V291" i="2"/>
  <c r="U291" i="2"/>
  <c r="S291" i="2"/>
  <c r="BD290" i="2"/>
  <c r="BA290" i="2"/>
  <c r="AX290" i="2"/>
  <c r="AT290" i="2"/>
  <c r="AT289" i="2" s="1"/>
  <c r="AS290" i="2"/>
  <c r="AS289" i="2" s="1"/>
  <c r="AQ290" i="2"/>
  <c r="AQ289" i="2" s="1"/>
  <c r="AM290" i="2"/>
  <c r="AJ290" i="2"/>
  <c r="AE290" i="2"/>
  <c r="AB290" i="2"/>
  <c r="W290" i="2"/>
  <c r="R290" i="2"/>
  <c r="J290" i="2"/>
  <c r="AL289" i="2"/>
  <c r="AK289" i="2"/>
  <c r="AI289" i="2"/>
  <c r="AH289" i="2"/>
  <c r="AD289" i="2"/>
  <c r="AC289" i="2"/>
  <c r="AA289" i="2"/>
  <c r="Z289" i="2"/>
  <c r="V289" i="2"/>
  <c r="U289" i="2"/>
  <c r="S289" i="2"/>
  <c r="AT288" i="2"/>
  <c r="AT287" i="2" s="1"/>
  <c r="AS288" i="2"/>
  <c r="AS287" i="2" s="1"/>
  <c r="AQ288" i="2"/>
  <c r="AP288" i="2"/>
  <c r="AP287" i="2" s="1"/>
  <c r="AM288" i="2"/>
  <c r="AJ288" i="2"/>
  <c r="AE288" i="2"/>
  <c r="AB288" i="2"/>
  <c r="W288" i="2"/>
  <c r="T288" i="2"/>
  <c r="AQ287" i="2"/>
  <c r="AL287" i="2"/>
  <c r="AK287" i="2"/>
  <c r="AI287" i="2"/>
  <c r="AH287" i="2"/>
  <c r="AD287" i="2"/>
  <c r="AC287" i="2"/>
  <c r="AA287" i="2"/>
  <c r="Z287" i="2"/>
  <c r="V287" i="2"/>
  <c r="U287" i="2"/>
  <c r="S287" i="2"/>
  <c r="R287" i="2"/>
  <c r="AT286" i="2"/>
  <c r="AT285" i="2" s="1"/>
  <c r="AS286" i="2"/>
  <c r="AQ286" i="2"/>
  <c r="AP286" i="2"/>
  <c r="AP285" i="2" s="1"/>
  <c r="AM286" i="2"/>
  <c r="AJ286" i="2"/>
  <c r="AE286" i="2"/>
  <c r="AB286" i="2"/>
  <c r="W286" i="2"/>
  <c r="T286" i="2"/>
  <c r="AL285" i="2"/>
  <c r="AK285" i="2"/>
  <c r="AI285" i="2"/>
  <c r="AH285" i="2"/>
  <c r="AD285" i="2"/>
  <c r="AC285" i="2"/>
  <c r="AA285" i="2"/>
  <c r="Z285" i="2"/>
  <c r="V285" i="2"/>
  <c r="U285" i="2"/>
  <c r="S285" i="2"/>
  <c r="R285" i="2"/>
  <c r="J284" i="2"/>
  <c r="AT283" i="2"/>
  <c r="AS283" i="2"/>
  <c r="AS282" i="2" s="1"/>
  <c r="AQ283" i="2"/>
  <c r="AQ282" i="2" s="1"/>
  <c r="AP283" i="2"/>
  <c r="AP282" i="2" s="1"/>
  <c r="AM283" i="2"/>
  <c r="AJ283" i="2"/>
  <c r="AE283" i="2"/>
  <c r="AB283" i="2"/>
  <c r="W283" i="2"/>
  <c r="T283" i="2"/>
  <c r="AL282" i="2"/>
  <c r="AK282" i="2"/>
  <c r="AI282" i="2"/>
  <c r="AH282" i="2"/>
  <c r="AD282" i="2"/>
  <c r="AC282" i="2"/>
  <c r="AA282" i="2"/>
  <c r="Z282" i="2"/>
  <c r="V282" i="2"/>
  <c r="U282" i="2"/>
  <c r="S282" i="2"/>
  <c r="R282" i="2"/>
  <c r="AT281" i="2"/>
  <c r="AT280" i="2" s="1"/>
  <c r="AS281" i="2"/>
  <c r="AS280" i="2" s="1"/>
  <c r="AQ281" i="2"/>
  <c r="AQ280" i="2" s="1"/>
  <c r="AP281" i="2"/>
  <c r="AP280" i="2" s="1"/>
  <c r="AM281" i="2"/>
  <c r="AJ281" i="2"/>
  <c r="AE281" i="2"/>
  <c r="AB281" i="2"/>
  <c r="W281" i="2"/>
  <c r="T281" i="2"/>
  <c r="AL280" i="2"/>
  <c r="AK280" i="2"/>
  <c r="AI280" i="2"/>
  <c r="AH280" i="2"/>
  <c r="AD280" i="2"/>
  <c r="AC280" i="2"/>
  <c r="AA280" i="2"/>
  <c r="Z280" i="2"/>
  <c r="V280" i="2"/>
  <c r="U280" i="2"/>
  <c r="S280" i="2"/>
  <c r="R280" i="2"/>
  <c r="AT278" i="2"/>
  <c r="AT277" i="2" s="1"/>
  <c r="AT276" i="2" s="1"/>
  <c r="AS278" i="2"/>
  <c r="AQ278" i="2"/>
  <c r="AQ277" i="2" s="1"/>
  <c r="AP278" i="2"/>
  <c r="AP277" i="2" s="1"/>
  <c r="AP276" i="2" s="1"/>
  <c r="AM278" i="2"/>
  <c r="AJ278" i="2"/>
  <c r="AE278" i="2"/>
  <c r="AB278" i="2"/>
  <c r="W278" i="2"/>
  <c r="T278" i="2"/>
  <c r="AL277" i="2"/>
  <c r="AK277" i="2"/>
  <c r="AK276" i="2" s="1"/>
  <c r="AI277" i="2"/>
  <c r="AI276" i="2" s="1"/>
  <c r="AH277" i="2"/>
  <c r="AH276" i="2" s="1"/>
  <c r="AD277" i="2"/>
  <c r="AD276" i="2" s="1"/>
  <c r="AC277" i="2"/>
  <c r="AC276" i="2" s="1"/>
  <c r="AA277" i="2"/>
  <c r="AA276" i="2" s="1"/>
  <c r="Z277" i="2"/>
  <c r="V277" i="2"/>
  <c r="V276" i="2" s="1"/>
  <c r="U277" i="2"/>
  <c r="S277" i="2"/>
  <c r="R277" i="2"/>
  <c r="R276" i="2" s="1"/>
  <c r="BD275" i="2"/>
  <c r="BA275" i="2"/>
  <c r="BC275" i="2" s="1"/>
  <c r="AT275" i="2"/>
  <c r="AT274" i="2" s="1"/>
  <c r="AS275" i="2"/>
  <c r="AS274" i="2" s="1"/>
  <c r="AQ275" i="2"/>
  <c r="AQ274" i="2" s="1"/>
  <c r="AM275" i="2"/>
  <c r="AJ275" i="2"/>
  <c r="AE275" i="2"/>
  <c r="AB275" i="2"/>
  <c r="W275" i="2"/>
  <c r="R275" i="2"/>
  <c r="R274" i="2" s="1"/>
  <c r="J275" i="2"/>
  <c r="AL274" i="2"/>
  <c r="AK274" i="2"/>
  <c r="AI274" i="2"/>
  <c r="AH274" i="2"/>
  <c r="AD274" i="2"/>
  <c r="AC274" i="2"/>
  <c r="AA274" i="2"/>
  <c r="Z274" i="2"/>
  <c r="V274" i="2"/>
  <c r="U274" i="2"/>
  <c r="S274" i="2"/>
  <c r="AT273" i="2"/>
  <c r="AT272" i="2" s="1"/>
  <c r="AS273" i="2"/>
  <c r="AS272" i="2" s="1"/>
  <c r="AQ273" i="2"/>
  <c r="AQ272" i="2" s="1"/>
  <c r="AP273" i="2"/>
  <c r="AM273" i="2"/>
  <c r="AJ273" i="2"/>
  <c r="AE273" i="2"/>
  <c r="AB273" i="2"/>
  <c r="W273" i="2"/>
  <c r="T273" i="2"/>
  <c r="AL272" i="2"/>
  <c r="AK272" i="2"/>
  <c r="AI272" i="2"/>
  <c r="AH272" i="2"/>
  <c r="AD272" i="2"/>
  <c r="AC272" i="2"/>
  <c r="AA272" i="2"/>
  <c r="Z272" i="2"/>
  <c r="V272" i="2"/>
  <c r="U272" i="2"/>
  <c r="S272" i="2"/>
  <c r="R272" i="2"/>
  <c r="AT271" i="2"/>
  <c r="AT270" i="2" s="1"/>
  <c r="AS271" i="2"/>
  <c r="AS270" i="2" s="1"/>
  <c r="AQ271" i="2"/>
  <c r="AQ270" i="2" s="1"/>
  <c r="AP271" i="2"/>
  <c r="AP270" i="2" s="1"/>
  <c r="AM271" i="2"/>
  <c r="AJ271" i="2"/>
  <c r="AE271" i="2"/>
  <c r="AB271" i="2"/>
  <c r="W271" i="2"/>
  <c r="T271" i="2"/>
  <c r="AL270" i="2"/>
  <c r="AK270" i="2"/>
  <c r="AI270" i="2"/>
  <c r="AH270" i="2"/>
  <c r="AD270" i="2"/>
  <c r="AC270" i="2"/>
  <c r="AA270" i="2"/>
  <c r="Z270" i="2"/>
  <c r="V270" i="2"/>
  <c r="U270" i="2"/>
  <c r="S270" i="2"/>
  <c r="R270" i="2"/>
  <c r="AT269" i="2"/>
  <c r="AT268" i="2" s="1"/>
  <c r="AS269" i="2"/>
  <c r="AQ269" i="2"/>
  <c r="AQ268" i="2" s="1"/>
  <c r="AP269" i="2"/>
  <c r="AM269" i="2"/>
  <c r="AJ269" i="2"/>
  <c r="AE269" i="2"/>
  <c r="AB269" i="2"/>
  <c r="W269" i="2"/>
  <c r="T269" i="2"/>
  <c r="AL268" i="2"/>
  <c r="AK268" i="2"/>
  <c r="AI268" i="2"/>
  <c r="AH268" i="2"/>
  <c r="AD268" i="2"/>
  <c r="AC268" i="2"/>
  <c r="AA268" i="2"/>
  <c r="Z268" i="2"/>
  <c r="V268" i="2"/>
  <c r="U268" i="2"/>
  <c r="S268" i="2"/>
  <c r="R268" i="2"/>
  <c r="BD267" i="2"/>
  <c r="BA267" i="2"/>
  <c r="BC267" i="2" s="1"/>
  <c r="AT267" i="2"/>
  <c r="AT266" i="2" s="1"/>
  <c r="AS267" i="2"/>
  <c r="AQ267" i="2"/>
  <c r="AQ266" i="2" s="1"/>
  <c r="AM267" i="2"/>
  <c r="AE267" i="2"/>
  <c r="AB267" i="2"/>
  <c r="W267" i="2"/>
  <c r="R267" i="2"/>
  <c r="AH267" i="2" s="1"/>
  <c r="J267" i="2"/>
  <c r="AL266" i="2"/>
  <c r="AK266" i="2"/>
  <c r="AI266" i="2"/>
  <c r="AD266" i="2"/>
  <c r="AC266" i="2"/>
  <c r="AA266" i="2"/>
  <c r="Z266" i="2"/>
  <c r="V266" i="2"/>
  <c r="U266" i="2"/>
  <c r="S266" i="2"/>
  <c r="AT265" i="2"/>
  <c r="AT264" i="2" s="1"/>
  <c r="AS265" i="2"/>
  <c r="AS264" i="2" s="1"/>
  <c r="AQ265" i="2"/>
  <c r="AQ264" i="2" s="1"/>
  <c r="AP265" i="2"/>
  <c r="AP264" i="2" s="1"/>
  <c r="AM265" i="2"/>
  <c r="AJ265" i="2"/>
  <c r="AE265" i="2"/>
  <c r="AB265" i="2"/>
  <c r="W265" i="2"/>
  <c r="T265" i="2"/>
  <c r="AL264" i="2"/>
  <c r="AK264" i="2"/>
  <c r="AI264" i="2"/>
  <c r="AH264" i="2"/>
  <c r="AD264" i="2"/>
  <c r="AC264" i="2"/>
  <c r="AA264" i="2"/>
  <c r="Z264" i="2"/>
  <c r="V264" i="2"/>
  <c r="U264" i="2"/>
  <c r="S264" i="2"/>
  <c r="R264" i="2"/>
  <c r="AT261" i="2"/>
  <c r="AS261" i="2"/>
  <c r="AQ261" i="2"/>
  <c r="AP261" i="2"/>
  <c r="AM261" i="2"/>
  <c r="AJ261" i="2"/>
  <c r="AE261" i="2"/>
  <c r="AB261" i="2"/>
  <c r="W261" i="2"/>
  <c r="T261" i="2"/>
  <c r="AT260" i="2"/>
  <c r="AS260" i="2"/>
  <c r="AQ260" i="2"/>
  <c r="AP260" i="2"/>
  <c r="AM260" i="2"/>
  <c r="AJ260" i="2"/>
  <c r="AE260" i="2"/>
  <c r="AB260" i="2"/>
  <c r="W260" i="2"/>
  <c r="T260" i="2"/>
  <c r="AL259" i="2"/>
  <c r="AL258" i="2" s="1"/>
  <c r="AK259" i="2"/>
  <c r="AK258" i="2" s="1"/>
  <c r="AI259" i="2"/>
  <c r="AI258" i="2" s="1"/>
  <c r="AH259" i="2"/>
  <c r="AH258" i="2" s="1"/>
  <c r="AD259" i="2"/>
  <c r="AD258" i="2" s="1"/>
  <c r="AC259" i="2"/>
  <c r="AC258" i="2" s="1"/>
  <c r="AA259" i="2"/>
  <c r="Z259" i="2"/>
  <c r="Z258" i="2" s="1"/>
  <c r="V259" i="2"/>
  <c r="U259" i="2"/>
  <c r="U258" i="2" s="1"/>
  <c r="S259" i="2"/>
  <c r="S258" i="2" s="1"/>
  <c r="R259" i="2"/>
  <c r="R258" i="2" s="1"/>
  <c r="AT257" i="2"/>
  <c r="AS257" i="2"/>
  <c r="AS256" i="2" s="1"/>
  <c r="AS255" i="2" s="1"/>
  <c r="AQ257" i="2"/>
  <c r="AQ256" i="2" s="1"/>
  <c r="AQ255" i="2" s="1"/>
  <c r="AP257" i="2"/>
  <c r="AP256" i="2" s="1"/>
  <c r="AP255" i="2" s="1"/>
  <c r="AM257" i="2"/>
  <c r="AJ257" i="2"/>
  <c r="AE257" i="2"/>
  <c r="AB257" i="2"/>
  <c r="W257" i="2"/>
  <c r="T257" i="2"/>
  <c r="AL256" i="2"/>
  <c r="AL255" i="2" s="1"/>
  <c r="AK256" i="2"/>
  <c r="AK255" i="2" s="1"/>
  <c r="AI256" i="2"/>
  <c r="AI255" i="2" s="1"/>
  <c r="AH256" i="2"/>
  <c r="AD256" i="2"/>
  <c r="AD255" i="2" s="1"/>
  <c r="AC256" i="2"/>
  <c r="AC255" i="2" s="1"/>
  <c r="AA256" i="2"/>
  <c r="AA255" i="2" s="1"/>
  <c r="Z256" i="2"/>
  <c r="V256" i="2"/>
  <c r="V255" i="2" s="1"/>
  <c r="U256" i="2"/>
  <c r="S256" i="2"/>
  <c r="S255" i="2" s="1"/>
  <c r="R256" i="2"/>
  <c r="AT254" i="2"/>
  <c r="AT253" i="2" s="1"/>
  <c r="AS254" i="2"/>
  <c r="AQ254" i="2"/>
  <c r="AQ253" i="2" s="1"/>
  <c r="AP254" i="2"/>
  <c r="AP253" i="2" s="1"/>
  <c r="AM254" i="2"/>
  <c r="AJ254" i="2"/>
  <c r="AE254" i="2"/>
  <c r="AB254" i="2"/>
  <c r="W254" i="2"/>
  <c r="T254" i="2"/>
  <c r="AL253" i="2"/>
  <c r="AK253" i="2"/>
  <c r="AI253" i="2"/>
  <c r="AH253" i="2"/>
  <c r="AD253" i="2"/>
  <c r="AC253" i="2"/>
  <c r="AA253" i="2"/>
  <c r="Z253" i="2"/>
  <c r="V253" i="2"/>
  <c r="U253" i="2"/>
  <c r="S253" i="2"/>
  <c r="R253" i="2"/>
  <c r="AT252" i="2"/>
  <c r="AT251" i="2" s="1"/>
  <c r="AS252" i="2"/>
  <c r="AQ252" i="2"/>
  <c r="AQ251" i="2" s="1"/>
  <c r="AP252" i="2"/>
  <c r="AP251" i="2" s="1"/>
  <c r="AM252" i="2"/>
  <c r="AJ252" i="2"/>
  <c r="AE252" i="2"/>
  <c r="AB252" i="2"/>
  <c r="W252" i="2"/>
  <c r="T252" i="2"/>
  <c r="AL251" i="2"/>
  <c r="AK251" i="2"/>
  <c r="AI251" i="2"/>
  <c r="AH251" i="2"/>
  <c r="AD251" i="2"/>
  <c r="AC251" i="2"/>
  <c r="AA251" i="2"/>
  <c r="Z251" i="2"/>
  <c r="V251" i="2"/>
  <c r="U251" i="2"/>
  <c r="S251" i="2"/>
  <c r="R251" i="2"/>
  <c r="AT249" i="2"/>
  <c r="AT248" i="2" s="1"/>
  <c r="AS249" i="2"/>
  <c r="AS248" i="2" s="1"/>
  <c r="AQ249" i="2"/>
  <c r="AQ248" i="2" s="1"/>
  <c r="AP249" i="2"/>
  <c r="AP248" i="2" s="1"/>
  <c r="AM249" i="2"/>
  <c r="AJ249" i="2"/>
  <c r="AE249" i="2"/>
  <c r="AB249" i="2"/>
  <c r="W249" i="2"/>
  <c r="T249" i="2"/>
  <c r="AL248" i="2"/>
  <c r="AK248" i="2"/>
  <c r="AI248" i="2"/>
  <c r="AH248" i="2"/>
  <c r="AD248" i="2"/>
  <c r="AC248" i="2"/>
  <c r="AA248" i="2"/>
  <c r="Z248" i="2"/>
  <c r="V248" i="2"/>
  <c r="U248" i="2"/>
  <c r="S248" i="2"/>
  <c r="R248" i="2"/>
  <c r="AT247" i="2"/>
  <c r="AT246" i="2" s="1"/>
  <c r="AS247" i="2"/>
  <c r="AS246" i="2" s="1"/>
  <c r="AQ247" i="2"/>
  <c r="AQ246" i="2" s="1"/>
  <c r="AP247" i="2"/>
  <c r="AM247" i="2"/>
  <c r="AJ247" i="2"/>
  <c r="AE247" i="2"/>
  <c r="AB247" i="2"/>
  <c r="W247" i="2"/>
  <c r="T247" i="2"/>
  <c r="AL246" i="2"/>
  <c r="AK246" i="2"/>
  <c r="AI246" i="2"/>
  <c r="AH246" i="2"/>
  <c r="AD246" i="2"/>
  <c r="AC246" i="2"/>
  <c r="AA246" i="2"/>
  <c r="Z246" i="2"/>
  <c r="V246" i="2"/>
  <c r="U246" i="2"/>
  <c r="S246" i="2"/>
  <c r="R246" i="2"/>
  <c r="AT244" i="2"/>
  <c r="AS244" i="2"/>
  <c r="AQ244" i="2"/>
  <c r="AP244" i="2"/>
  <c r="AM244" i="2"/>
  <c r="AJ244" i="2"/>
  <c r="AE244" i="2"/>
  <c r="AB244" i="2"/>
  <c r="W244" i="2"/>
  <c r="T244" i="2"/>
  <c r="AT243" i="2"/>
  <c r="AS243" i="2"/>
  <c r="AQ243" i="2"/>
  <c r="AP243" i="2"/>
  <c r="AM243" i="2"/>
  <c r="AJ243" i="2"/>
  <c r="AE243" i="2"/>
  <c r="AB243" i="2"/>
  <c r="W243" i="2"/>
  <c r="T243" i="2"/>
  <c r="AL242" i="2"/>
  <c r="AL241" i="2" s="1"/>
  <c r="AK242" i="2"/>
  <c r="AI242" i="2"/>
  <c r="AI241" i="2" s="1"/>
  <c r="AH242" i="2"/>
  <c r="AH241" i="2" s="1"/>
  <c r="AD242" i="2"/>
  <c r="AD241" i="2" s="1"/>
  <c r="AC242" i="2"/>
  <c r="AC241" i="2" s="1"/>
  <c r="AA242" i="2"/>
  <c r="AA241" i="2" s="1"/>
  <c r="Z242" i="2"/>
  <c r="V242" i="2"/>
  <c r="V241" i="2" s="1"/>
  <c r="U242" i="2"/>
  <c r="U241" i="2" s="1"/>
  <c r="S242" i="2"/>
  <c r="S241" i="2" s="1"/>
  <c r="R242" i="2"/>
  <c r="R241" i="2" s="1"/>
  <c r="AT240" i="2"/>
  <c r="AT239" i="2" s="1"/>
  <c r="AS240" i="2"/>
  <c r="AS239" i="2" s="1"/>
  <c r="AQ240" i="2"/>
  <c r="AP240" i="2"/>
  <c r="AM240" i="2"/>
  <c r="AJ240" i="2"/>
  <c r="AE240" i="2"/>
  <c r="AB240" i="2"/>
  <c r="W240" i="2"/>
  <c r="T240" i="2"/>
  <c r="AQ239" i="2"/>
  <c r="AP239" i="2"/>
  <c r="AL239" i="2"/>
  <c r="AK239" i="2"/>
  <c r="AI239" i="2"/>
  <c r="AH239" i="2"/>
  <c r="AD239" i="2"/>
  <c r="AC239" i="2"/>
  <c r="AA239" i="2"/>
  <c r="Z239" i="2"/>
  <c r="V239" i="2"/>
  <c r="U239" i="2"/>
  <c r="S239" i="2"/>
  <c r="R239" i="2"/>
  <c r="AT238" i="2"/>
  <c r="AT237" i="2" s="1"/>
  <c r="AS238" i="2"/>
  <c r="AS237" i="2" s="1"/>
  <c r="AQ238" i="2"/>
  <c r="AQ237" i="2" s="1"/>
  <c r="AQ236" i="2" s="1"/>
  <c r="AP238" i="2"/>
  <c r="AM238" i="2"/>
  <c r="AJ238" i="2"/>
  <c r="AE238" i="2"/>
  <c r="AB238" i="2"/>
  <c r="W238" i="2"/>
  <c r="T238" i="2"/>
  <c r="AL237" i="2"/>
  <c r="AK237" i="2"/>
  <c r="AI237" i="2"/>
  <c r="AH237" i="2"/>
  <c r="AD237" i="2"/>
  <c r="AC237" i="2"/>
  <c r="AA237" i="2"/>
  <c r="Z237" i="2"/>
  <c r="V237" i="2"/>
  <c r="U237" i="2"/>
  <c r="S237" i="2"/>
  <c r="R237" i="2"/>
  <c r="AT235" i="2"/>
  <c r="AT234" i="2" s="1"/>
  <c r="AT233" i="2" s="1"/>
  <c r="AS235" i="2"/>
  <c r="AQ235" i="2"/>
  <c r="AQ234" i="2" s="1"/>
  <c r="AQ233" i="2" s="1"/>
  <c r="AP235" i="2"/>
  <c r="AP234" i="2" s="1"/>
  <c r="AP233" i="2" s="1"/>
  <c r="AM235" i="2"/>
  <c r="AJ235" i="2"/>
  <c r="AE235" i="2"/>
  <c r="AB235" i="2"/>
  <c r="W235" i="2"/>
  <c r="T235" i="2"/>
  <c r="AL234" i="2"/>
  <c r="AL233" i="2" s="1"/>
  <c r="AK234" i="2"/>
  <c r="AK233" i="2" s="1"/>
  <c r="AI234" i="2"/>
  <c r="AH234" i="2"/>
  <c r="AH233" i="2" s="1"/>
  <c r="AD234" i="2"/>
  <c r="AC234" i="2"/>
  <c r="AC233" i="2" s="1"/>
  <c r="AA234" i="2"/>
  <c r="AA233" i="2" s="1"/>
  <c r="Z234" i="2"/>
  <c r="V234" i="2"/>
  <c r="V233" i="2" s="1"/>
  <c r="U234" i="2"/>
  <c r="U233" i="2" s="1"/>
  <c r="S234" i="2"/>
  <c r="S233" i="2" s="1"/>
  <c r="R234" i="2"/>
  <c r="BD230" i="2"/>
  <c r="BA230" i="2"/>
  <c r="BC230" i="2" s="1"/>
  <c r="AT230" i="2"/>
  <c r="AS230" i="2"/>
  <c r="AQ230" i="2"/>
  <c r="AP230" i="2"/>
  <c r="AM230" i="2"/>
  <c r="AJ230" i="2"/>
  <c r="AE230" i="2"/>
  <c r="AB230" i="2"/>
  <c r="W230" i="2"/>
  <c r="T230" i="2"/>
  <c r="AT229" i="2"/>
  <c r="AS229" i="2"/>
  <c r="AQ229" i="2"/>
  <c r="AP229" i="2"/>
  <c r="AM229" i="2"/>
  <c r="AJ229" i="2"/>
  <c r="AE229" i="2"/>
  <c r="AB229" i="2"/>
  <c r="W229" i="2"/>
  <c r="T229" i="2"/>
  <c r="AT228" i="2"/>
  <c r="AS228" i="2"/>
  <c r="AQ228" i="2"/>
  <c r="AP228" i="2"/>
  <c r="AM228" i="2"/>
  <c r="AJ228" i="2"/>
  <c r="AE228" i="2"/>
  <c r="AB228" i="2"/>
  <c r="W228" i="2"/>
  <c r="T228" i="2"/>
  <c r="AT227" i="2"/>
  <c r="AS227" i="2"/>
  <c r="AQ227" i="2"/>
  <c r="AP227" i="2"/>
  <c r="AM227" i="2"/>
  <c r="AJ227" i="2"/>
  <c r="AE227" i="2"/>
  <c r="AB227" i="2"/>
  <c r="W227" i="2"/>
  <c r="T227" i="2"/>
  <c r="AT226" i="2"/>
  <c r="AS226" i="2"/>
  <c r="AQ226" i="2"/>
  <c r="AP226" i="2"/>
  <c r="AM226" i="2"/>
  <c r="AJ226" i="2"/>
  <c r="AE226" i="2"/>
  <c r="AB226" i="2"/>
  <c r="W226" i="2"/>
  <c r="T226" i="2"/>
  <c r="AL225" i="2"/>
  <c r="AK225" i="2"/>
  <c r="AI225" i="2"/>
  <c r="AH225" i="2"/>
  <c r="AD225" i="2"/>
  <c r="AC225" i="2"/>
  <c r="AA225" i="2"/>
  <c r="Z225" i="2"/>
  <c r="V225" i="2"/>
  <c r="U225" i="2"/>
  <c r="S225" i="2"/>
  <c r="R225" i="2"/>
  <c r="AT224" i="2"/>
  <c r="AT223" i="2" s="1"/>
  <c r="AS224" i="2"/>
  <c r="AS223" i="2" s="1"/>
  <c r="AQ224" i="2"/>
  <c r="AQ223" i="2" s="1"/>
  <c r="AP224" i="2"/>
  <c r="AP223" i="2" s="1"/>
  <c r="AM224" i="2"/>
  <c r="AJ224" i="2"/>
  <c r="AE224" i="2"/>
  <c r="AB224" i="2"/>
  <c r="W224" i="2"/>
  <c r="T224" i="2"/>
  <c r="AL223" i="2"/>
  <c r="AK223" i="2"/>
  <c r="AI223" i="2"/>
  <c r="AH223" i="2"/>
  <c r="AD223" i="2"/>
  <c r="AC223" i="2"/>
  <c r="AA223" i="2"/>
  <c r="Z223" i="2"/>
  <c r="V223" i="2"/>
  <c r="U223" i="2"/>
  <c r="S223" i="2"/>
  <c r="R223" i="2"/>
  <c r="AT222" i="2"/>
  <c r="AS222" i="2"/>
  <c r="AQ222" i="2"/>
  <c r="AP222" i="2"/>
  <c r="AM222" i="2"/>
  <c r="AJ222" i="2"/>
  <c r="AE222" i="2"/>
  <c r="AB222" i="2"/>
  <c r="W222" i="2"/>
  <c r="T222" i="2"/>
  <c r="AT221" i="2"/>
  <c r="AS221" i="2"/>
  <c r="AQ221" i="2"/>
  <c r="AP221" i="2"/>
  <c r="AM221" i="2"/>
  <c r="AJ221" i="2"/>
  <c r="AE221" i="2"/>
  <c r="AB221" i="2"/>
  <c r="W221" i="2"/>
  <c r="T221" i="2"/>
  <c r="AT220" i="2"/>
  <c r="AS220" i="2"/>
  <c r="AQ220" i="2"/>
  <c r="AP220" i="2"/>
  <c r="AM220" i="2"/>
  <c r="AJ220" i="2"/>
  <c r="AE220" i="2"/>
  <c r="AB220" i="2"/>
  <c r="W220" i="2"/>
  <c r="T220" i="2"/>
  <c r="AT219" i="2"/>
  <c r="AS219" i="2"/>
  <c r="AQ219" i="2"/>
  <c r="AP219" i="2"/>
  <c r="AM219" i="2"/>
  <c r="AJ219" i="2"/>
  <c r="AE219" i="2"/>
  <c r="AB219" i="2"/>
  <c r="W219" i="2"/>
  <c r="T219" i="2"/>
  <c r="AT218" i="2"/>
  <c r="AS218" i="2"/>
  <c r="AQ218" i="2"/>
  <c r="AP218" i="2"/>
  <c r="AM218" i="2"/>
  <c r="AJ218" i="2"/>
  <c r="AE218" i="2"/>
  <c r="AB218" i="2"/>
  <c r="W218" i="2"/>
  <c r="T218" i="2"/>
  <c r="AT217" i="2"/>
  <c r="AS217" i="2"/>
  <c r="AQ217" i="2"/>
  <c r="AP217" i="2"/>
  <c r="AM217" i="2"/>
  <c r="AJ217" i="2"/>
  <c r="AE217" i="2"/>
  <c r="AB217" i="2"/>
  <c r="W217" i="2"/>
  <c r="T217" i="2"/>
  <c r="AT216" i="2"/>
  <c r="AS216" i="2"/>
  <c r="AQ216" i="2"/>
  <c r="AP216" i="2"/>
  <c r="AM216" i="2"/>
  <c r="AJ216" i="2"/>
  <c r="AE216" i="2"/>
  <c r="AB216" i="2"/>
  <c r="W216" i="2"/>
  <c r="T216" i="2"/>
  <c r="AT215" i="2"/>
  <c r="AS215" i="2"/>
  <c r="AQ215" i="2"/>
  <c r="AP215" i="2"/>
  <c r="AM215" i="2"/>
  <c r="AJ215" i="2"/>
  <c r="AE215" i="2"/>
  <c r="AB215" i="2"/>
  <c r="W215" i="2"/>
  <c r="T215" i="2"/>
  <c r="AT214" i="2"/>
  <c r="AS214" i="2"/>
  <c r="AQ214" i="2"/>
  <c r="AP214" i="2"/>
  <c r="AM214" i="2"/>
  <c r="AJ214" i="2"/>
  <c r="AE214" i="2"/>
  <c r="AB214" i="2"/>
  <c r="W214" i="2"/>
  <c r="T214" i="2"/>
  <c r="BD213" i="2"/>
  <c r="BA213" i="2"/>
  <c r="BC213" i="2" s="1"/>
  <c r="AT213" i="2"/>
  <c r="AS213" i="2"/>
  <c r="AQ213" i="2"/>
  <c r="AP213" i="2"/>
  <c r="AM213" i="2"/>
  <c r="AJ213" i="2"/>
  <c r="AE213" i="2"/>
  <c r="AB213" i="2"/>
  <c r="W213" i="2"/>
  <c r="T213" i="2"/>
  <c r="AT212" i="2"/>
  <c r="AS212" i="2"/>
  <c r="AQ212" i="2"/>
  <c r="AP212" i="2"/>
  <c r="AM212" i="2"/>
  <c r="AJ212" i="2"/>
  <c r="AE212" i="2"/>
  <c r="AB212" i="2"/>
  <c r="W212" i="2"/>
  <c r="T212" i="2"/>
  <c r="AT211" i="2"/>
  <c r="AS211" i="2"/>
  <c r="AQ211" i="2"/>
  <c r="AP211" i="2"/>
  <c r="AM211" i="2"/>
  <c r="AJ211" i="2"/>
  <c r="AE211" i="2"/>
  <c r="AB211" i="2"/>
  <c r="W211" i="2"/>
  <c r="T211" i="2"/>
  <c r="AL210" i="2"/>
  <c r="AK210" i="2"/>
  <c r="AI210" i="2"/>
  <c r="AH210" i="2"/>
  <c r="AD210" i="2"/>
  <c r="AC210" i="2"/>
  <c r="AA210" i="2"/>
  <c r="Z210" i="2"/>
  <c r="V210" i="2"/>
  <c r="U210" i="2"/>
  <c r="S210" i="2"/>
  <c r="R210" i="2"/>
  <c r="AT207" i="2"/>
  <c r="AS207" i="2"/>
  <c r="AS206" i="2" s="1"/>
  <c r="AQ207" i="2"/>
  <c r="AP207" i="2"/>
  <c r="AP206" i="2" s="1"/>
  <c r="AM207" i="2"/>
  <c r="AJ207" i="2"/>
  <c r="AE207" i="2"/>
  <c r="AB207" i="2"/>
  <c r="W207" i="2"/>
  <c r="T207" i="2"/>
  <c r="AL206" i="2"/>
  <c r="AK206" i="2"/>
  <c r="AI206" i="2"/>
  <c r="AH206" i="2"/>
  <c r="AD206" i="2"/>
  <c r="AC206" i="2"/>
  <c r="AA206" i="2"/>
  <c r="Z206" i="2"/>
  <c r="V206" i="2"/>
  <c r="U206" i="2"/>
  <c r="S206" i="2"/>
  <c r="R206" i="2"/>
  <c r="AT205" i="2"/>
  <c r="AT204" i="2" s="1"/>
  <c r="AS205" i="2"/>
  <c r="AS204" i="2" s="1"/>
  <c r="AQ205" i="2"/>
  <c r="AQ204" i="2" s="1"/>
  <c r="AP205" i="2"/>
  <c r="AP204" i="2" s="1"/>
  <c r="AM205" i="2"/>
  <c r="AJ205" i="2"/>
  <c r="AE205" i="2"/>
  <c r="AB205" i="2"/>
  <c r="W205" i="2"/>
  <c r="T205" i="2"/>
  <c r="AL204" i="2"/>
  <c r="AK204" i="2"/>
  <c r="AI204" i="2"/>
  <c r="AH204" i="2"/>
  <c r="AD204" i="2"/>
  <c r="AC204" i="2"/>
  <c r="AA204" i="2"/>
  <c r="Z204" i="2"/>
  <c r="V204" i="2"/>
  <c r="U204" i="2"/>
  <c r="S204" i="2"/>
  <c r="R204" i="2"/>
  <c r="AT202" i="2"/>
  <c r="AT201" i="2" s="1"/>
  <c r="AS202" i="2"/>
  <c r="AS201" i="2" s="1"/>
  <c r="AQ202" i="2"/>
  <c r="AQ201" i="2" s="1"/>
  <c r="AP202" i="2"/>
  <c r="AP201" i="2" s="1"/>
  <c r="AM202" i="2"/>
  <c r="AJ202" i="2"/>
  <c r="AE202" i="2"/>
  <c r="AB202" i="2"/>
  <c r="W202" i="2"/>
  <c r="T202" i="2"/>
  <c r="AL201" i="2"/>
  <c r="AK201" i="2"/>
  <c r="AI201" i="2"/>
  <c r="AH201" i="2"/>
  <c r="AD201" i="2"/>
  <c r="AC201" i="2"/>
  <c r="AA201" i="2"/>
  <c r="Z201" i="2"/>
  <c r="V201" i="2"/>
  <c r="U201" i="2"/>
  <c r="S201" i="2"/>
  <c r="R201" i="2"/>
  <c r="AT200" i="2"/>
  <c r="AT199" i="2" s="1"/>
  <c r="AS200" i="2"/>
  <c r="AQ200" i="2"/>
  <c r="AP200" i="2"/>
  <c r="AP199" i="2" s="1"/>
  <c r="AM200" i="2"/>
  <c r="AJ200" i="2"/>
  <c r="AE200" i="2"/>
  <c r="AB200" i="2"/>
  <c r="W200" i="2"/>
  <c r="T200" i="2"/>
  <c r="AL199" i="2"/>
  <c r="AK199" i="2"/>
  <c r="AI199" i="2"/>
  <c r="AH199" i="2"/>
  <c r="AD199" i="2"/>
  <c r="AC199" i="2"/>
  <c r="AA199" i="2"/>
  <c r="Z199" i="2"/>
  <c r="V199" i="2"/>
  <c r="U199" i="2"/>
  <c r="S199" i="2"/>
  <c r="R199" i="2"/>
  <c r="AT198" i="2"/>
  <c r="AT197" i="2" s="1"/>
  <c r="AS198" i="2"/>
  <c r="AQ198" i="2"/>
  <c r="AQ197" i="2" s="1"/>
  <c r="AP198" i="2"/>
  <c r="AP197" i="2" s="1"/>
  <c r="AM198" i="2"/>
  <c r="AJ198" i="2"/>
  <c r="AE198" i="2"/>
  <c r="AB198" i="2"/>
  <c r="W198" i="2"/>
  <c r="T198" i="2"/>
  <c r="AL197" i="2"/>
  <c r="AK197" i="2"/>
  <c r="AI197" i="2"/>
  <c r="AH197" i="2"/>
  <c r="AD197" i="2"/>
  <c r="AC197" i="2"/>
  <c r="AA197" i="2"/>
  <c r="Z197" i="2"/>
  <c r="V197" i="2"/>
  <c r="U197" i="2"/>
  <c r="S197" i="2"/>
  <c r="R197" i="2"/>
  <c r="AT196" i="2"/>
  <c r="AT195" i="2" s="1"/>
  <c r="AS196" i="2"/>
  <c r="AQ196" i="2"/>
  <c r="AQ195" i="2" s="1"/>
  <c r="AP196" i="2"/>
  <c r="AM196" i="2"/>
  <c r="AJ196" i="2"/>
  <c r="AE196" i="2"/>
  <c r="AB196" i="2"/>
  <c r="W196" i="2"/>
  <c r="T196" i="2"/>
  <c r="AL195" i="2"/>
  <c r="AK195" i="2"/>
  <c r="AI195" i="2"/>
  <c r="AH195" i="2"/>
  <c r="AD195" i="2"/>
  <c r="AC195" i="2"/>
  <c r="AA195" i="2"/>
  <c r="Z195" i="2"/>
  <c r="V195" i="2"/>
  <c r="U195" i="2"/>
  <c r="S195" i="2"/>
  <c r="R195" i="2"/>
  <c r="AT193" i="2"/>
  <c r="AQ193" i="2"/>
  <c r="AP193" i="2"/>
  <c r="AK193" i="2"/>
  <c r="AJ193" i="2"/>
  <c r="AC193" i="2"/>
  <c r="AC191" i="2" s="1"/>
  <c r="AC190" i="2" s="1"/>
  <c r="AB193" i="2"/>
  <c r="U193" i="2"/>
  <c r="U191" i="2" s="1"/>
  <c r="T193" i="2"/>
  <c r="AT192" i="2"/>
  <c r="AS192" i="2"/>
  <c r="AQ192" i="2"/>
  <c r="AP192" i="2"/>
  <c r="AM192" i="2"/>
  <c r="AJ192" i="2"/>
  <c r="AE192" i="2"/>
  <c r="AB192" i="2"/>
  <c r="W192" i="2"/>
  <c r="T192" i="2"/>
  <c r="AL191" i="2"/>
  <c r="AL190" i="2" s="1"/>
  <c r="AI191" i="2"/>
  <c r="AI190" i="2" s="1"/>
  <c r="AH191" i="2"/>
  <c r="AH190" i="2" s="1"/>
  <c r="AD191" i="2"/>
  <c r="AD190" i="2" s="1"/>
  <c r="AA191" i="2"/>
  <c r="AA190" i="2" s="1"/>
  <c r="Z191" i="2"/>
  <c r="V191" i="2"/>
  <c r="V190" i="2" s="1"/>
  <c r="S191" i="2"/>
  <c r="S190" i="2" s="1"/>
  <c r="R191" i="2"/>
  <c r="AT189" i="2"/>
  <c r="AT188" i="2" s="1"/>
  <c r="AS189" i="2"/>
  <c r="AQ189" i="2"/>
  <c r="AQ188" i="2" s="1"/>
  <c r="AP189" i="2"/>
  <c r="AP188" i="2" s="1"/>
  <c r="AM189" i="2"/>
  <c r="AJ189" i="2"/>
  <c r="AE189" i="2"/>
  <c r="AB189" i="2"/>
  <c r="W189" i="2"/>
  <c r="T189" i="2"/>
  <c r="AL188" i="2"/>
  <c r="AK188" i="2"/>
  <c r="AI188" i="2"/>
  <c r="AH188" i="2"/>
  <c r="AD188" i="2"/>
  <c r="AC188" i="2"/>
  <c r="AA188" i="2"/>
  <c r="Z188" i="2"/>
  <c r="V188" i="2"/>
  <c r="U188" i="2"/>
  <c r="S188" i="2"/>
  <c r="R188" i="2"/>
  <c r="AT187" i="2"/>
  <c r="AT186" i="2" s="1"/>
  <c r="AS187" i="2"/>
  <c r="AS186" i="2" s="1"/>
  <c r="AQ187" i="2"/>
  <c r="AQ186" i="2" s="1"/>
  <c r="AP187" i="2"/>
  <c r="AP186" i="2" s="1"/>
  <c r="AM187" i="2"/>
  <c r="AJ187" i="2"/>
  <c r="AE187" i="2"/>
  <c r="AB187" i="2"/>
  <c r="W187" i="2"/>
  <c r="T187" i="2"/>
  <c r="AL186" i="2"/>
  <c r="AK186" i="2"/>
  <c r="AI186" i="2"/>
  <c r="AH186" i="2"/>
  <c r="AD186" i="2"/>
  <c r="AC186" i="2"/>
  <c r="AA186" i="2"/>
  <c r="Z186" i="2"/>
  <c r="V186" i="2"/>
  <c r="U186" i="2"/>
  <c r="S186" i="2"/>
  <c r="R186" i="2"/>
  <c r="AT185" i="2"/>
  <c r="AT184" i="2" s="1"/>
  <c r="AS185" i="2"/>
  <c r="AS184" i="2" s="1"/>
  <c r="AQ185" i="2"/>
  <c r="AQ184" i="2" s="1"/>
  <c r="AP185" i="2"/>
  <c r="AP184" i="2" s="1"/>
  <c r="AM185" i="2"/>
  <c r="AJ185" i="2"/>
  <c r="AE185" i="2"/>
  <c r="AB185" i="2"/>
  <c r="W185" i="2"/>
  <c r="T185" i="2"/>
  <c r="AL184" i="2"/>
  <c r="AK184" i="2"/>
  <c r="AI184" i="2"/>
  <c r="AH184" i="2"/>
  <c r="AD184" i="2"/>
  <c r="AC184" i="2"/>
  <c r="AA184" i="2"/>
  <c r="Z184" i="2"/>
  <c r="V184" i="2"/>
  <c r="U184" i="2"/>
  <c r="S184" i="2"/>
  <c r="R184" i="2"/>
  <c r="BD182" i="2"/>
  <c r="BA182" i="2"/>
  <c r="BC182" i="2" s="1"/>
  <c r="AT182" i="2"/>
  <c r="AT181" i="2" s="1"/>
  <c r="AQ182" i="2"/>
  <c r="AQ181" i="2" s="1"/>
  <c r="AP182" i="2"/>
  <c r="AP181" i="2" s="1"/>
  <c r="AM182" i="2"/>
  <c r="AJ182" i="2"/>
  <c r="AE182" i="2"/>
  <c r="AB182" i="2"/>
  <c r="W182" i="2"/>
  <c r="T182" i="2"/>
  <c r="M182" i="2"/>
  <c r="O182" i="2" s="1"/>
  <c r="AL181" i="2"/>
  <c r="AK181" i="2"/>
  <c r="AI181" i="2"/>
  <c r="AH181" i="2"/>
  <c r="AD181" i="2"/>
  <c r="AC181" i="2"/>
  <c r="AA181" i="2"/>
  <c r="Z181" i="2"/>
  <c r="V181" i="2"/>
  <c r="U181" i="2"/>
  <c r="S181" i="2"/>
  <c r="R181" i="2"/>
  <c r="BD180" i="2"/>
  <c r="BA180" i="2"/>
  <c r="BC180" i="2" s="1"/>
  <c r="AT180" i="2"/>
  <c r="AT179" i="2" s="1"/>
  <c r="AQ180" i="2"/>
  <c r="AQ179" i="2" s="1"/>
  <c r="AP180" i="2"/>
  <c r="AP179" i="2" s="1"/>
  <c r="AM180" i="2"/>
  <c r="AJ180" i="2"/>
  <c r="AE180" i="2"/>
  <c r="AB180" i="2"/>
  <c r="U180" i="2"/>
  <c r="W180" i="2" s="1"/>
  <c r="T180" i="2"/>
  <c r="M180" i="2"/>
  <c r="AL179" i="2"/>
  <c r="AK179" i="2"/>
  <c r="AI179" i="2"/>
  <c r="AH179" i="2"/>
  <c r="AD179" i="2"/>
  <c r="AC179" i="2"/>
  <c r="AA179" i="2"/>
  <c r="Z179" i="2"/>
  <c r="V179" i="2"/>
  <c r="S179" i="2"/>
  <c r="R179" i="2"/>
  <c r="AT178" i="2"/>
  <c r="AT177" i="2" s="1"/>
  <c r="AS178" i="2"/>
  <c r="AS177" i="2" s="1"/>
  <c r="AQ178" i="2"/>
  <c r="AQ177" i="2" s="1"/>
  <c r="AP178" i="2"/>
  <c r="AP177" i="2" s="1"/>
  <c r="AM178" i="2"/>
  <c r="AJ178" i="2"/>
  <c r="AE178" i="2"/>
  <c r="AB178" i="2"/>
  <c r="W178" i="2"/>
  <c r="T178" i="2"/>
  <c r="AL177" i="2"/>
  <c r="AK177" i="2"/>
  <c r="AI177" i="2"/>
  <c r="AH177" i="2"/>
  <c r="AD177" i="2"/>
  <c r="AC177" i="2"/>
  <c r="AA177" i="2"/>
  <c r="Z177" i="2"/>
  <c r="V177" i="2"/>
  <c r="U177" i="2"/>
  <c r="S177" i="2"/>
  <c r="R177" i="2"/>
  <c r="AT176" i="2"/>
  <c r="AT175" i="2" s="1"/>
  <c r="AS176" i="2"/>
  <c r="AQ176" i="2"/>
  <c r="AQ175" i="2" s="1"/>
  <c r="AP176" i="2"/>
  <c r="AP175" i="2" s="1"/>
  <c r="AM176" i="2"/>
  <c r="AJ176" i="2"/>
  <c r="AE176" i="2"/>
  <c r="AB176" i="2"/>
  <c r="W176" i="2"/>
  <c r="T176" i="2"/>
  <c r="AL175" i="2"/>
  <c r="AK175" i="2"/>
  <c r="AI175" i="2"/>
  <c r="AH175" i="2"/>
  <c r="AD175" i="2"/>
  <c r="AC175" i="2"/>
  <c r="AA175" i="2"/>
  <c r="Z175" i="2"/>
  <c r="V175" i="2"/>
  <c r="U175" i="2"/>
  <c r="S175" i="2"/>
  <c r="R175" i="2"/>
  <c r="AT172" i="2"/>
  <c r="AT171" i="2" s="1"/>
  <c r="AS172" i="2"/>
  <c r="AQ172" i="2"/>
  <c r="AQ171" i="2" s="1"/>
  <c r="AP172" i="2"/>
  <c r="AP171" i="2" s="1"/>
  <c r="AM172" i="2"/>
  <c r="AJ172" i="2"/>
  <c r="AE172" i="2"/>
  <c r="AB172" i="2"/>
  <c r="W172" i="2"/>
  <c r="T172" i="2"/>
  <c r="AL171" i="2"/>
  <c r="AK171" i="2"/>
  <c r="AI171" i="2"/>
  <c r="AH171" i="2"/>
  <c r="AD171" i="2"/>
  <c r="AC171" i="2"/>
  <c r="AA171" i="2"/>
  <c r="Z171" i="2"/>
  <c r="V171" i="2"/>
  <c r="U171" i="2"/>
  <c r="S171" i="2"/>
  <c r="R171" i="2"/>
  <c r="BD170" i="2"/>
  <c r="BA170" i="2"/>
  <c r="BC170" i="2" s="1"/>
  <c r="AT170" i="2"/>
  <c r="AT169" i="2" s="1"/>
  <c r="AQ170" i="2"/>
  <c r="AQ169" i="2" s="1"/>
  <c r="AP170" i="2"/>
  <c r="AP169" i="2" s="1"/>
  <c r="AM170" i="2"/>
  <c r="AJ170" i="2"/>
  <c r="AE170" i="2"/>
  <c r="AB170" i="2"/>
  <c r="U170" i="2"/>
  <c r="W170" i="2" s="1"/>
  <c r="T170" i="2"/>
  <c r="M170" i="2"/>
  <c r="O170" i="2" s="1"/>
  <c r="AL169" i="2"/>
  <c r="AK169" i="2"/>
  <c r="AI169" i="2"/>
  <c r="AH169" i="2"/>
  <c r="AD169" i="2"/>
  <c r="AC169" i="2"/>
  <c r="AA169" i="2"/>
  <c r="Z169" i="2"/>
  <c r="V169" i="2"/>
  <c r="S169" i="2"/>
  <c r="R169" i="2"/>
  <c r="AT166" i="2"/>
  <c r="AT165" i="2" s="1"/>
  <c r="AT164" i="2" s="1"/>
  <c r="AS166" i="2"/>
  <c r="AS165" i="2" s="1"/>
  <c r="AS164" i="2" s="1"/>
  <c r="AQ166" i="2"/>
  <c r="AQ165" i="2" s="1"/>
  <c r="AP166" i="2"/>
  <c r="AP165" i="2" s="1"/>
  <c r="AP164" i="2" s="1"/>
  <c r="AM166" i="2"/>
  <c r="AJ166" i="2"/>
  <c r="AE166" i="2"/>
  <c r="AB166" i="2"/>
  <c r="W166" i="2"/>
  <c r="T166" i="2"/>
  <c r="AL165" i="2"/>
  <c r="AK165" i="2"/>
  <c r="AK164" i="2" s="1"/>
  <c r="AI165" i="2"/>
  <c r="AI164" i="2" s="1"/>
  <c r="AH165" i="2"/>
  <c r="AH164" i="2" s="1"/>
  <c r="AD165" i="2"/>
  <c r="AD164" i="2" s="1"/>
  <c r="AC165" i="2"/>
  <c r="AA165" i="2"/>
  <c r="Z165" i="2"/>
  <c r="Z164" i="2" s="1"/>
  <c r="V165" i="2"/>
  <c r="V164" i="2" s="1"/>
  <c r="U165" i="2"/>
  <c r="U164" i="2" s="1"/>
  <c r="S165" i="2"/>
  <c r="S164" i="2" s="1"/>
  <c r="R165" i="2"/>
  <c r="R164" i="2" s="1"/>
  <c r="AT163" i="2"/>
  <c r="AT162" i="2" s="1"/>
  <c r="AS163" i="2"/>
  <c r="AS162" i="2" s="1"/>
  <c r="AQ163" i="2"/>
  <c r="AQ162" i="2" s="1"/>
  <c r="AP163" i="2"/>
  <c r="AP162" i="2" s="1"/>
  <c r="AM163" i="2"/>
  <c r="AJ163" i="2"/>
  <c r="AE163" i="2"/>
  <c r="AB163" i="2"/>
  <c r="W163" i="2"/>
  <c r="T163" i="2"/>
  <c r="AL162" i="2"/>
  <c r="AK162" i="2"/>
  <c r="AI162" i="2"/>
  <c r="AH162" i="2"/>
  <c r="AD162" i="2"/>
  <c r="AC162" i="2"/>
  <c r="AA162" i="2"/>
  <c r="Z162" i="2"/>
  <c r="V162" i="2"/>
  <c r="U162" i="2"/>
  <c r="S162" i="2"/>
  <c r="R162" i="2"/>
  <c r="AT161" i="2"/>
  <c r="AT160" i="2" s="1"/>
  <c r="AS161" i="2"/>
  <c r="AS160" i="2" s="1"/>
  <c r="AQ161" i="2"/>
  <c r="AQ160" i="2" s="1"/>
  <c r="AP161" i="2"/>
  <c r="AM161" i="2"/>
  <c r="AJ161" i="2"/>
  <c r="AE161" i="2"/>
  <c r="AB161" i="2"/>
  <c r="W161" i="2"/>
  <c r="T161" i="2"/>
  <c r="AL160" i="2"/>
  <c r="AK160" i="2"/>
  <c r="AI160" i="2"/>
  <c r="AH160" i="2"/>
  <c r="AD160" i="2"/>
  <c r="AC160" i="2"/>
  <c r="AA160" i="2"/>
  <c r="Z160" i="2"/>
  <c r="V160" i="2"/>
  <c r="U160" i="2"/>
  <c r="S160" i="2"/>
  <c r="R160" i="2"/>
  <c r="AT158" i="2"/>
  <c r="AT157" i="2" s="1"/>
  <c r="AS158" i="2"/>
  <c r="AS157" i="2" s="1"/>
  <c r="AQ158" i="2"/>
  <c r="AQ157" i="2" s="1"/>
  <c r="AP158" i="2"/>
  <c r="AP157" i="2" s="1"/>
  <c r="AM158" i="2"/>
  <c r="AJ158" i="2"/>
  <c r="AE158" i="2"/>
  <c r="AB158" i="2"/>
  <c r="W158" i="2"/>
  <c r="T158" i="2"/>
  <c r="AL157" i="2"/>
  <c r="AK157" i="2"/>
  <c r="AI157" i="2"/>
  <c r="AH157" i="2"/>
  <c r="AD157" i="2"/>
  <c r="AC157" i="2"/>
  <c r="AA157" i="2"/>
  <c r="Z157" i="2"/>
  <c r="V157" i="2"/>
  <c r="U157" i="2"/>
  <c r="S157" i="2"/>
  <c r="R157" i="2"/>
  <c r="AT156" i="2"/>
  <c r="AT155" i="2" s="1"/>
  <c r="AS156" i="2"/>
  <c r="AS155" i="2" s="1"/>
  <c r="AQ156" i="2"/>
  <c r="AQ155" i="2" s="1"/>
  <c r="AP156" i="2"/>
  <c r="AP155" i="2" s="1"/>
  <c r="AM156" i="2"/>
  <c r="AJ156" i="2"/>
  <c r="AE156" i="2"/>
  <c r="AB156" i="2"/>
  <c r="W156" i="2"/>
  <c r="T156" i="2"/>
  <c r="AL155" i="2"/>
  <c r="AK155" i="2"/>
  <c r="AI155" i="2"/>
  <c r="AH155" i="2"/>
  <c r="AD155" i="2"/>
  <c r="AC155" i="2"/>
  <c r="AA155" i="2"/>
  <c r="Z155" i="2"/>
  <c r="V155" i="2"/>
  <c r="U155" i="2"/>
  <c r="S155" i="2"/>
  <c r="R155" i="2"/>
  <c r="AT154" i="2"/>
  <c r="AS154" i="2"/>
  <c r="AQ154" i="2"/>
  <c r="AP154" i="2"/>
  <c r="AM154" i="2"/>
  <c r="AJ154" i="2"/>
  <c r="AE154" i="2"/>
  <c r="AB154" i="2"/>
  <c r="W154" i="2"/>
  <c r="T154" i="2"/>
  <c r="AT153" i="2"/>
  <c r="AS153" i="2"/>
  <c r="AQ153" i="2"/>
  <c r="AP153" i="2"/>
  <c r="AM153" i="2"/>
  <c r="AJ153" i="2"/>
  <c r="AE153" i="2"/>
  <c r="AB153" i="2"/>
  <c r="W153" i="2"/>
  <c r="T153" i="2"/>
  <c r="AT152" i="2"/>
  <c r="AS152" i="2"/>
  <c r="AQ152" i="2"/>
  <c r="AP152" i="2"/>
  <c r="AM152" i="2"/>
  <c r="AJ152" i="2"/>
  <c r="AE152" i="2"/>
  <c r="AB152" i="2"/>
  <c r="W152" i="2"/>
  <c r="T152" i="2"/>
  <c r="AL151" i="2"/>
  <c r="AK151" i="2"/>
  <c r="AI151" i="2"/>
  <c r="AH151" i="2"/>
  <c r="AD151" i="2"/>
  <c r="AC151" i="2"/>
  <c r="AA151" i="2"/>
  <c r="Z151" i="2"/>
  <c r="V151" i="2"/>
  <c r="U151" i="2"/>
  <c r="S151" i="2"/>
  <c r="R151" i="2"/>
  <c r="AT150" i="2"/>
  <c r="AS150" i="2"/>
  <c r="AQ150" i="2"/>
  <c r="AP150" i="2"/>
  <c r="AM150" i="2"/>
  <c r="AJ150" i="2"/>
  <c r="AE150" i="2"/>
  <c r="AB150" i="2"/>
  <c r="W150" i="2"/>
  <c r="T150" i="2"/>
  <c r="AT149" i="2"/>
  <c r="AS149" i="2"/>
  <c r="AQ149" i="2"/>
  <c r="AP149" i="2"/>
  <c r="AM149" i="2"/>
  <c r="AJ149" i="2"/>
  <c r="AE149" i="2"/>
  <c r="AB149" i="2"/>
  <c r="W149" i="2"/>
  <c r="T149" i="2"/>
  <c r="AL148" i="2"/>
  <c r="AK148" i="2"/>
  <c r="AI148" i="2"/>
  <c r="AH148" i="2"/>
  <c r="AD148" i="2"/>
  <c r="AC148" i="2"/>
  <c r="AA148" i="2"/>
  <c r="Z148" i="2"/>
  <c r="V148" i="2"/>
  <c r="U148" i="2"/>
  <c r="S148" i="2"/>
  <c r="R148" i="2"/>
  <c r="AT147" i="2"/>
  <c r="AS147" i="2"/>
  <c r="AQ147" i="2"/>
  <c r="AP147" i="2"/>
  <c r="AM147" i="2"/>
  <c r="AJ147" i="2"/>
  <c r="AE147" i="2"/>
  <c r="AB147" i="2"/>
  <c r="W147" i="2"/>
  <c r="T147" i="2"/>
  <c r="AT146" i="2"/>
  <c r="AS146" i="2"/>
  <c r="AQ146" i="2"/>
  <c r="AP146" i="2"/>
  <c r="AM146" i="2"/>
  <c r="AJ146" i="2"/>
  <c r="AE146" i="2"/>
  <c r="AB146" i="2"/>
  <c r="W146" i="2"/>
  <c r="T146" i="2"/>
  <c r="AL145" i="2"/>
  <c r="AK145" i="2"/>
  <c r="AI145" i="2"/>
  <c r="AH145" i="2"/>
  <c r="AD145" i="2"/>
  <c r="AC145" i="2"/>
  <c r="AA145" i="2"/>
  <c r="Z145" i="2"/>
  <c r="V145" i="2"/>
  <c r="U145" i="2"/>
  <c r="S145" i="2"/>
  <c r="R145" i="2"/>
  <c r="AT143" i="2"/>
  <c r="AT142" i="2" s="1"/>
  <c r="AS143" i="2"/>
  <c r="AQ143" i="2"/>
  <c r="AP143" i="2"/>
  <c r="AM143" i="2"/>
  <c r="AJ143" i="2"/>
  <c r="AE143" i="2"/>
  <c r="AB143" i="2"/>
  <c r="W143" i="2"/>
  <c r="T143" i="2"/>
  <c r="AQ142" i="2"/>
  <c r="AL142" i="2"/>
  <c r="AK142" i="2"/>
  <c r="AI142" i="2"/>
  <c r="AH142" i="2"/>
  <c r="AD142" i="2"/>
  <c r="AC142" i="2"/>
  <c r="AA142" i="2"/>
  <c r="Z142" i="2"/>
  <c r="V142" i="2"/>
  <c r="U142" i="2"/>
  <c r="S142" i="2"/>
  <c r="R142" i="2"/>
  <c r="AT141" i="2"/>
  <c r="AT140" i="2" s="1"/>
  <c r="AS141" i="2"/>
  <c r="AS140" i="2" s="1"/>
  <c r="AQ141" i="2"/>
  <c r="AQ140" i="2" s="1"/>
  <c r="AP141" i="2"/>
  <c r="AP140" i="2" s="1"/>
  <c r="AM141" i="2"/>
  <c r="AJ141" i="2"/>
  <c r="AE141" i="2"/>
  <c r="AB141" i="2"/>
  <c r="W141" i="2"/>
  <c r="T141" i="2"/>
  <c r="AL140" i="2"/>
  <c r="AK140" i="2"/>
  <c r="AI140" i="2"/>
  <c r="AH140" i="2"/>
  <c r="AD140" i="2"/>
  <c r="AC140" i="2"/>
  <c r="AA140" i="2"/>
  <c r="Z140" i="2"/>
  <c r="V140" i="2"/>
  <c r="U140" i="2"/>
  <c r="S140" i="2"/>
  <c r="R140" i="2"/>
  <c r="AT139" i="2"/>
  <c r="AT138" i="2" s="1"/>
  <c r="AS139" i="2"/>
  <c r="AS138" i="2" s="1"/>
  <c r="AQ139" i="2"/>
  <c r="AP139" i="2"/>
  <c r="AP138" i="2" s="1"/>
  <c r="AM139" i="2"/>
  <c r="AJ139" i="2"/>
  <c r="AE139" i="2"/>
  <c r="AB139" i="2"/>
  <c r="W139" i="2"/>
  <c r="T139" i="2"/>
  <c r="AL138" i="2"/>
  <c r="AK138" i="2"/>
  <c r="AI138" i="2"/>
  <c r="AH138" i="2"/>
  <c r="AD138" i="2"/>
  <c r="AC138" i="2"/>
  <c r="AA138" i="2"/>
  <c r="Z138" i="2"/>
  <c r="V138" i="2"/>
  <c r="U138" i="2"/>
  <c r="S138" i="2"/>
  <c r="R138" i="2"/>
  <c r="AT136" i="2"/>
  <c r="AT135" i="2" s="1"/>
  <c r="AS136" i="2"/>
  <c r="AQ136" i="2"/>
  <c r="AQ135" i="2" s="1"/>
  <c r="AP136" i="2"/>
  <c r="AM136" i="2"/>
  <c r="AJ136" i="2"/>
  <c r="AE136" i="2"/>
  <c r="AB136" i="2"/>
  <c r="W136" i="2"/>
  <c r="T136" i="2"/>
  <c r="AL135" i="2"/>
  <c r="AK135" i="2"/>
  <c r="AI135" i="2"/>
  <c r="AH135" i="2"/>
  <c r="AD135" i="2"/>
  <c r="AC135" i="2"/>
  <c r="AA135" i="2"/>
  <c r="Z135" i="2"/>
  <c r="V135" i="2"/>
  <c r="U135" i="2"/>
  <c r="S135" i="2"/>
  <c r="R135" i="2"/>
  <c r="AT134" i="2"/>
  <c r="AT133" i="2" s="1"/>
  <c r="AS134" i="2"/>
  <c r="AS133" i="2" s="1"/>
  <c r="AQ134" i="2"/>
  <c r="AQ133" i="2" s="1"/>
  <c r="AP134" i="2"/>
  <c r="AM134" i="2"/>
  <c r="AJ134" i="2"/>
  <c r="AE134" i="2"/>
  <c r="AB134" i="2"/>
  <c r="W134" i="2"/>
  <c r="T134" i="2"/>
  <c r="AL133" i="2"/>
  <c r="AK133" i="2"/>
  <c r="AI133" i="2"/>
  <c r="AH133" i="2"/>
  <c r="AD133" i="2"/>
  <c r="AC133" i="2"/>
  <c r="AA133" i="2"/>
  <c r="Z133" i="2"/>
  <c r="V133" i="2"/>
  <c r="U133" i="2"/>
  <c r="S133" i="2"/>
  <c r="R133" i="2"/>
  <c r="AT132" i="2"/>
  <c r="AT131" i="2" s="1"/>
  <c r="AS132" i="2"/>
  <c r="AS131" i="2" s="1"/>
  <c r="AQ132" i="2"/>
  <c r="AP132" i="2"/>
  <c r="AP131" i="2" s="1"/>
  <c r="AM132" i="2"/>
  <c r="AJ132" i="2"/>
  <c r="AE132" i="2"/>
  <c r="AB132" i="2"/>
  <c r="W132" i="2"/>
  <c r="T132" i="2"/>
  <c r="AL131" i="2"/>
  <c r="AK131" i="2"/>
  <c r="AI131" i="2"/>
  <c r="AH131" i="2"/>
  <c r="AD131" i="2"/>
  <c r="AC131" i="2"/>
  <c r="AA131" i="2"/>
  <c r="Z131" i="2"/>
  <c r="V131" i="2"/>
  <c r="U131" i="2"/>
  <c r="S131" i="2"/>
  <c r="R131" i="2"/>
  <c r="AT130" i="2"/>
  <c r="AT129" i="2" s="1"/>
  <c r="AS130" i="2"/>
  <c r="AQ130" i="2"/>
  <c r="AQ129" i="2" s="1"/>
  <c r="AP130" i="2"/>
  <c r="AP129" i="2" s="1"/>
  <c r="AM130" i="2"/>
  <c r="AJ130" i="2"/>
  <c r="AE130" i="2"/>
  <c r="AB130" i="2"/>
  <c r="W130" i="2"/>
  <c r="T130" i="2"/>
  <c r="AL129" i="2"/>
  <c r="AK129" i="2"/>
  <c r="AI129" i="2"/>
  <c r="AH129" i="2"/>
  <c r="AD129" i="2"/>
  <c r="AC129" i="2"/>
  <c r="AA129" i="2"/>
  <c r="Z129" i="2"/>
  <c r="V129" i="2"/>
  <c r="U129" i="2"/>
  <c r="S129" i="2"/>
  <c r="R129" i="2"/>
  <c r="AT127" i="2"/>
  <c r="AT126" i="2" s="1"/>
  <c r="AS127" i="2"/>
  <c r="AS126" i="2" s="1"/>
  <c r="AQ127" i="2"/>
  <c r="AQ126" i="2" s="1"/>
  <c r="AP127" i="2"/>
  <c r="AM127" i="2"/>
  <c r="AJ127" i="2"/>
  <c r="AE127" i="2"/>
  <c r="AB127" i="2"/>
  <c r="W127" i="2"/>
  <c r="T127" i="2"/>
  <c r="AP126" i="2"/>
  <c r="AL126" i="2"/>
  <c r="AK126" i="2"/>
  <c r="AI126" i="2"/>
  <c r="AH126" i="2"/>
  <c r="AD126" i="2"/>
  <c r="AC126" i="2"/>
  <c r="AA126" i="2"/>
  <c r="Z126" i="2"/>
  <c r="V126" i="2"/>
  <c r="U126" i="2"/>
  <c r="S126" i="2"/>
  <c r="R126" i="2"/>
  <c r="AT125" i="2"/>
  <c r="AT124" i="2" s="1"/>
  <c r="AS125" i="2"/>
  <c r="AQ125" i="2"/>
  <c r="AP125" i="2"/>
  <c r="AP124" i="2" s="1"/>
  <c r="AM125" i="2"/>
  <c r="AJ125" i="2"/>
  <c r="AE125" i="2"/>
  <c r="AB125" i="2"/>
  <c r="W125" i="2"/>
  <c r="T125" i="2"/>
  <c r="AL124" i="2"/>
  <c r="AK124" i="2"/>
  <c r="AI124" i="2"/>
  <c r="AH124" i="2"/>
  <c r="AD124" i="2"/>
  <c r="AC124" i="2"/>
  <c r="AA124" i="2"/>
  <c r="Z124" i="2"/>
  <c r="V124" i="2"/>
  <c r="U124" i="2"/>
  <c r="S124" i="2"/>
  <c r="R124" i="2"/>
  <c r="BD123" i="2"/>
  <c r="BA123" i="2"/>
  <c r="BC123" i="2" s="1"/>
  <c r="AT123" i="2"/>
  <c r="AT122" i="2" s="1"/>
  <c r="AS123" i="2"/>
  <c r="AS122" i="2" s="1"/>
  <c r="AQ123" i="2"/>
  <c r="AQ122" i="2" s="1"/>
  <c r="AP123" i="2"/>
  <c r="AP122" i="2" s="1"/>
  <c r="AM123" i="2"/>
  <c r="AJ123" i="2"/>
  <c r="AE123" i="2"/>
  <c r="AB123" i="2"/>
  <c r="W123" i="2"/>
  <c r="T123" i="2"/>
  <c r="AL122" i="2"/>
  <c r="AK122" i="2"/>
  <c r="AI122" i="2"/>
  <c r="AH122" i="2"/>
  <c r="AD122" i="2"/>
  <c r="AC122" i="2"/>
  <c r="AA122" i="2"/>
  <c r="Z122" i="2"/>
  <c r="V122" i="2"/>
  <c r="U122" i="2"/>
  <c r="S122" i="2"/>
  <c r="R122" i="2"/>
  <c r="AT121" i="2"/>
  <c r="AT120" i="2" s="1"/>
  <c r="AS121" i="2"/>
  <c r="AQ121" i="2"/>
  <c r="AQ120" i="2" s="1"/>
  <c r="AP121" i="2"/>
  <c r="AM121" i="2"/>
  <c r="AJ121" i="2"/>
  <c r="AE121" i="2"/>
  <c r="AB121" i="2"/>
  <c r="W121" i="2"/>
  <c r="T121" i="2"/>
  <c r="AL120" i="2"/>
  <c r="AK120" i="2"/>
  <c r="AI120" i="2"/>
  <c r="AH120" i="2"/>
  <c r="AD120" i="2"/>
  <c r="AC120" i="2"/>
  <c r="AA120" i="2"/>
  <c r="Z120" i="2"/>
  <c r="V120" i="2"/>
  <c r="U120" i="2"/>
  <c r="S120" i="2"/>
  <c r="R120" i="2"/>
  <c r="AT119" i="2"/>
  <c r="AS119" i="2"/>
  <c r="AQ119" i="2"/>
  <c r="AP119" i="2"/>
  <c r="AM119" i="2"/>
  <c r="AJ119" i="2"/>
  <c r="AE119" i="2"/>
  <c r="AB119" i="2"/>
  <c r="W119" i="2"/>
  <c r="T119" i="2"/>
  <c r="AT118" i="2"/>
  <c r="AS118" i="2"/>
  <c r="AQ118" i="2"/>
  <c r="AP118" i="2"/>
  <c r="AM118" i="2"/>
  <c r="AJ118" i="2"/>
  <c r="AE118" i="2"/>
  <c r="AB118" i="2"/>
  <c r="W118" i="2"/>
  <c r="T118" i="2"/>
  <c r="AL117" i="2"/>
  <c r="AK117" i="2"/>
  <c r="AI117" i="2"/>
  <c r="AH117" i="2"/>
  <c r="AD117" i="2"/>
  <c r="AC117" i="2"/>
  <c r="AA117" i="2"/>
  <c r="Z117" i="2"/>
  <c r="V117" i="2"/>
  <c r="U117" i="2"/>
  <c r="S117" i="2"/>
  <c r="R117" i="2"/>
  <c r="AT115" i="2"/>
  <c r="AT114" i="2" s="1"/>
  <c r="AS115" i="2"/>
  <c r="AQ115" i="2"/>
  <c r="AP115" i="2"/>
  <c r="AP114" i="2" s="1"/>
  <c r="AM115" i="2"/>
  <c r="AJ115" i="2"/>
  <c r="AE115" i="2"/>
  <c r="AB115" i="2"/>
  <c r="W115" i="2"/>
  <c r="T115" i="2"/>
  <c r="AL114" i="2"/>
  <c r="AK114" i="2"/>
  <c r="AI114" i="2"/>
  <c r="AH114" i="2"/>
  <c r="AD114" i="2"/>
  <c r="AC114" i="2"/>
  <c r="AA114" i="2"/>
  <c r="Z114" i="2"/>
  <c r="V114" i="2"/>
  <c r="U114" i="2"/>
  <c r="S114" i="2"/>
  <c r="R114" i="2"/>
  <c r="AT113" i="2"/>
  <c r="AT112" i="2" s="1"/>
  <c r="AS113" i="2"/>
  <c r="AS112" i="2" s="1"/>
  <c r="AQ113" i="2"/>
  <c r="AQ112" i="2" s="1"/>
  <c r="AP113" i="2"/>
  <c r="AP112" i="2" s="1"/>
  <c r="AM113" i="2"/>
  <c r="AJ113" i="2"/>
  <c r="AE113" i="2"/>
  <c r="AB113" i="2"/>
  <c r="W113" i="2"/>
  <c r="T113" i="2"/>
  <c r="AL112" i="2"/>
  <c r="AK112" i="2"/>
  <c r="AI112" i="2"/>
  <c r="AH112" i="2"/>
  <c r="AD112" i="2"/>
  <c r="AC112" i="2"/>
  <c r="AA112" i="2"/>
  <c r="Z112" i="2"/>
  <c r="V112" i="2"/>
  <c r="U112" i="2"/>
  <c r="S112" i="2"/>
  <c r="R112" i="2"/>
  <c r="AT111" i="2"/>
  <c r="AT110" i="2" s="1"/>
  <c r="AS111" i="2"/>
  <c r="AQ111" i="2"/>
  <c r="AQ110" i="2" s="1"/>
  <c r="AP111" i="2"/>
  <c r="AM111" i="2"/>
  <c r="AJ111" i="2"/>
  <c r="AE111" i="2"/>
  <c r="AB111" i="2"/>
  <c r="W111" i="2"/>
  <c r="T111" i="2"/>
  <c r="AL110" i="2"/>
  <c r="AK110" i="2"/>
  <c r="AI110" i="2"/>
  <c r="AH110" i="2"/>
  <c r="AD110" i="2"/>
  <c r="AC110" i="2"/>
  <c r="AA110" i="2"/>
  <c r="Z110" i="2"/>
  <c r="V110" i="2"/>
  <c r="U110" i="2"/>
  <c r="S110" i="2"/>
  <c r="R110" i="2"/>
  <c r="AT109" i="2"/>
  <c r="AT108" i="2" s="1"/>
  <c r="AS109" i="2"/>
  <c r="AS108" i="2" s="1"/>
  <c r="AQ109" i="2"/>
  <c r="AQ108" i="2" s="1"/>
  <c r="AP109" i="2"/>
  <c r="AP108" i="2" s="1"/>
  <c r="AM109" i="2"/>
  <c r="AJ109" i="2"/>
  <c r="AE109" i="2"/>
  <c r="AB109" i="2"/>
  <c r="W109" i="2"/>
  <c r="T109" i="2"/>
  <c r="AL108" i="2"/>
  <c r="AK108" i="2"/>
  <c r="AI108" i="2"/>
  <c r="AH108" i="2"/>
  <c r="AD108" i="2"/>
  <c r="AC108" i="2"/>
  <c r="AA108" i="2"/>
  <c r="Z108" i="2"/>
  <c r="V108" i="2"/>
  <c r="U108" i="2"/>
  <c r="S108" i="2"/>
  <c r="R108" i="2"/>
  <c r="AT106" i="2"/>
  <c r="AT105" i="2" s="1"/>
  <c r="AS106" i="2"/>
  <c r="AS105" i="2" s="1"/>
  <c r="AQ106" i="2"/>
  <c r="AQ105" i="2" s="1"/>
  <c r="AP106" i="2"/>
  <c r="AP105" i="2" s="1"/>
  <c r="AM106" i="2"/>
  <c r="AJ106" i="2"/>
  <c r="AE106" i="2"/>
  <c r="AB106" i="2"/>
  <c r="W106" i="2"/>
  <c r="T106" i="2"/>
  <c r="AL105" i="2"/>
  <c r="AK105" i="2"/>
  <c r="AI105" i="2"/>
  <c r="AH105" i="2"/>
  <c r="AD105" i="2"/>
  <c r="AC105" i="2"/>
  <c r="AA105" i="2"/>
  <c r="Z105" i="2"/>
  <c r="V105" i="2"/>
  <c r="U105" i="2"/>
  <c r="S105" i="2"/>
  <c r="R105" i="2"/>
  <c r="AT104" i="2"/>
  <c r="AT103" i="2" s="1"/>
  <c r="AS104" i="2"/>
  <c r="AS103" i="2" s="1"/>
  <c r="AQ104" i="2"/>
  <c r="AQ103" i="2" s="1"/>
  <c r="AP104" i="2"/>
  <c r="AM104" i="2"/>
  <c r="AJ104" i="2"/>
  <c r="AE104" i="2"/>
  <c r="AB104" i="2"/>
  <c r="W104" i="2"/>
  <c r="T104" i="2"/>
  <c r="AL103" i="2"/>
  <c r="AK103" i="2"/>
  <c r="AI103" i="2"/>
  <c r="AH103" i="2"/>
  <c r="AD103" i="2"/>
  <c r="AC103" i="2"/>
  <c r="AA103" i="2"/>
  <c r="Z103" i="2"/>
  <c r="V103" i="2"/>
  <c r="U103" i="2"/>
  <c r="S103" i="2"/>
  <c r="R103" i="2"/>
  <c r="AT102" i="2"/>
  <c r="AT101" i="2" s="1"/>
  <c r="AS102" i="2"/>
  <c r="AS101" i="2" s="1"/>
  <c r="AQ102" i="2"/>
  <c r="AQ101" i="2" s="1"/>
  <c r="AP102" i="2"/>
  <c r="AM102" i="2"/>
  <c r="AJ102" i="2"/>
  <c r="AE102" i="2"/>
  <c r="AB102" i="2"/>
  <c r="W102" i="2"/>
  <c r="T102" i="2"/>
  <c r="AL101" i="2"/>
  <c r="AK101" i="2"/>
  <c r="AI101" i="2"/>
  <c r="AH101" i="2"/>
  <c r="AD101" i="2"/>
  <c r="AC101" i="2"/>
  <c r="AA101" i="2"/>
  <c r="Z101" i="2"/>
  <c r="V101" i="2"/>
  <c r="U101" i="2"/>
  <c r="S101" i="2"/>
  <c r="R101" i="2"/>
  <c r="AT100" i="2"/>
  <c r="AT99" i="2" s="1"/>
  <c r="AS100" i="2"/>
  <c r="AS99" i="2" s="1"/>
  <c r="AQ100" i="2"/>
  <c r="AQ99" i="2" s="1"/>
  <c r="AP100" i="2"/>
  <c r="AP99" i="2" s="1"/>
  <c r="AM100" i="2"/>
  <c r="AJ100" i="2"/>
  <c r="AE100" i="2"/>
  <c r="AB100" i="2"/>
  <c r="W100" i="2"/>
  <c r="T100" i="2"/>
  <c r="AL99" i="2"/>
  <c r="AK99" i="2"/>
  <c r="AI99" i="2"/>
  <c r="AH99" i="2"/>
  <c r="AD99" i="2"/>
  <c r="AC99" i="2"/>
  <c r="AA99" i="2"/>
  <c r="Z99" i="2"/>
  <c r="V99" i="2"/>
  <c r="U99" i="2"/>
  <c r="S99" i="2"/>
  <c r="R99" i="2"/>
  <c r="AT98" i="2"/>
  <c r="AT97" i="2" s="1"/>
  <c r="AS98" i="2"/>
  <c r="AQ98" i="2"/>
  <c r="AQ97" i="2" s="1"/>
  <c r="AP98" i="2"/>
  <c r="AP97" i="2" s="1"/>
  <c r="AM98" i="2"/>
  <c r="AJ98" i="2"/>
  <c r="AE98" i="2"/>
  <c r="AB98" i="2"/>
  <c r="W98" i="2"/>
  <c r="T98" i="2"/>
  <c r="AL97" i="2"/>
  <c r="AK97" i="2"/>
  <c r="AI97" i="2"/>
  <c r="AH97" i="2"/>
  <c r="AD97" i="2"/>
  <c r="AC97" i="2"/>
  <c r="AA97" i="2"/>
  <c r="Z97" i="2"/>
  <c r="V97" i="2"/>
  <c r="U97" i="2"/>
  <c r="S97" i="2"/>
  <c r="R97" i="2"/>
  <c r="AT94" i="2"/>
  <c r="AT93" i="2" s="1"/>
  <c r="AS94" i="2"/>
  <c r="AS93" i="2" s="1"/>
  <c r="AQ94" i="2"/>
  <c r="AP94" i="2"/>
  <c r="AM94" i="2"/>
  <c r="AJ94" i="2"/>
  <c r="AE94" i="2"/>
  <c r="AB94" i="2"/>
  <c r="W94" i="2"/>
  <c r="T94" i="2"/>
  <c r="AQ93" i="2"/>
  <c r="AL93" i="2"/>
  <c r="AK93" i="2"/>
  <c r="AI93" i="2"/>
  <c r="AH93" i="2"/>
  <c r="AD93" i="2"/>
  <c r="AC93" i="2"/>
  <c r="AA93" i="2"/>
  <c r="Z93" i="2"/>
  <c r="V93" i="2"/>
  <c r="U93" i="2"/>
  <c r="S93" i="2"/>
  <c r="R93" i="2"/>
  <c r="AT92" i="2"/>
  <c r="AT91" i="2" s="1"/>
  <c r="AS92" i="2"/>
  <c r="AS91" i="2" s="1"/>
  <c r="AQ92" i="2"/>
  <c r="AQ91" i="2" s="1"/>
  <c r="AP92" i="2"/>
  <c r="AP91" i="2" s="1"/>
  <c r="AM92" i="2"/>
  <c r="AJ92" i="2"/>
  <c r="AE92" i="2"/>
  <c r="AB92" i="2"/>
  <c r="W92" i="2"/>
  <c r="T92" i="2"/>
  <c r="AL91" i="2"/>
  <c r="AK91" i="2"/>
  <c r="AI91" i="2"/>
  <c r="AH91" i="2"/>
  <c r="AD91" i="2"/>
  <c r="AC91" i="2"/>
  <c r="AA91" i="2"/>
  <c r="Z91" i="2"/>
  <c r="V91" i="2"/>
  <c r="U91" i="2"/>
  <c r="S91" i="2"/>
  <c r="R91" i="2"/>
  <c r="AT90" i="2"/>
  <c r="AT89" i="2" s="1"/>
  <c r="AS90" i="2"/>
  <c r="AS89" i="2" s="1"/>
  <c r="AQ90" i="2"/>
  <c r="AQ89" i="2" s="1"/>
  <c r="AP90" i="2"/>
  <c r="AM90" i="2"/>
  <c r="AJ90" i="2"/>
  <c r="AE90" i="2"/>
  <c r="AB90" i="2"/>
  <c r="W90" i="2"/>
  <c r="T90" i="2"/>
  <c r="AL89" i="2"/>
  <c r="AK89" i="2"/>
  <c r="AI89" i="2"/>
  <c r="AH89" i="2"/>
  <c r="AD89" i="2"/>
  <c r="AC89" i="2"/>
  <c r="AA89" i="2"/>
  <c r="Z89" i="2"/>
  <c r="V89" i="2"/>
  <c r="U89" i="2"/>
  <c r="S89" i="2"/>
  <c r="R89" i="2"/>
  <c r="AT88" i="2"/>
  <c r="AT87" i="2" s="1"/>
  <c r="AS88" i="2"/>
  <c r="AS87" i="2" s="1"/>
  <c r="AQ88" i="2"/>
  <c r="AQ87" i="2" s="1"/>
  <c r="AP88" i="2"/>
  <c r="AM88" i="2"/>
  <c r="AJ88" i="2"/>
  <c r="AE88" i="2"/>
  <c r="AB88" i="2"/>
  <c r="W88" i="2"/>
  <c r="T88" i="2"/>
  <c r="AL87" i="2"/>
  <c r="AK87" i="2"/>
  <c r="AI87" i="2"/>
  <c r="AH87" i="2"/>
  <c r="AD87" i="2"/>
  <c r="AC87" i="2"/>
  <c r="AA87" i="2"/>
  <c r="Z87" i="2"/>
  <c r="V87" i="2"/>
  <c r="U87" i="2"/>
  <c r="S87" i="2"/>
  <c r="R87" i="2"/>
  <c r="AT86" i="2"/>
  <c r="AT85" i="2" s="1"/>
  <c r="AS86" i="2"/>
  <c r="AS85" i="2" s="1"/>
  <c r="AQ86" i="2"/>
  <c r="AQ85" i="2" s="1"/>
  <c r="AP86" i="2"/>
  <c r="AP85" i="2" s="1"/>
  <c r="AM86" i="2"/>
  <c r="AJ86" i="2"/>
  <c r="AE86" i="2"/>
  <c r="AB86" i="2"/>
  <c r="W86" i="2"/>
  <c r="T86" i="2"/>
  <c r="AL85" i="2"/>
  <c r="AK85" i="2"/>
  <c r="AI85" i="2"/>
  <c r="AH85" i="2"/>
  <c r="AD85" i="2"/>
  <c r="AC85" i="2"/>
  <c r="AA85" i="2"/>
  <c r="Z85" i="2"/>
  <c r="V85" i="2"/>
  <c r="U85" i="2"/>
  <c r="S85" i="2"/>
  <c r="R85" i="2"/>
  <c r="AT83" i="2"/>
  <c r="AT82" i="2" s="1"/>
  <c r="AQ83" i="2"/>
  <c r="AQ82" i="2" s="1"/>
  <c r="AP83" i="2"/>
  <c r="AK83" i="2"/>
  <c r="AM83" i="2" s="1"/>
  <c r="AM82" i="2" s="1"/>
  <c r="AJ83" i="2"/>
  <c r="AJ82" i="2" s="1"/>
  <c r="AC83" i="2"/>
  <c r="AE83" i="2" s="1"/>
  <c r="AE82" i="2" s="1"/>
  <c r="AB83" i="2"/>
  <c r="AB82" i="2" s="1"/>
  <c r="U83" i="2"/>
  <c r="T83" i="2"/>
  <c r="T82" i="2" s="1"/>
  <c r="AN82" i="2"/>
  <c r="AL82" i="2"/>
  <c r="AI82" i="2"/>
  <c r="AH82" i="2"/>
  <c r="AF82" i="2"/>
  <c r="AD82" i="2"/>
  <c r="AA82" i="2"/>
  <c r="Z82" i="2"/>
  <c r="X82" i="2"/>
  <c r="V82" i="2"/>
  <c r="S82" i="2"/>
  <c r="R82" i="2"/>
  <c r="AT81" i="2"/>
  <c r="AT80" i="2" s="1"/>
  <c r="AQ81" i="2"/>
  <c r="AP81" i="2"/>
  <c r="AK81" i="2"/>
  <c r="AM81" i="2" s="1"/>
  <c r="AM80" i="2" s="1"/>
  <c r="AJ81" i="2"/>
  <c r="AJ80" i="2" s="1"/>
  <c r="AC81" i="2"/>
  <c r="AE81" i="2" s="1"/>
  <c r="AE80" i="2" s="1"/>
  <c r="AB81" i="2"/>
  <c r="AB80" i="2" s="1"/>
  <c r="U81" i="2"/>
  <c r="W81" i="2" s="1"/>
  <c r="W80" i="2" s="1"/>
  <c r="T81" i="2"/>
  <c r="T80" i="2" s="1"/>
  <c r="AQ80" i="2"/>
  <c r="AN80" i="2"/>
  <c r="AL80" i="2"/>
  <c r="AI80" i="2"/>
  <c r="AH80" i="2"/>
  <c r="AF80" i="2"/>
  <c r="AD80" i="2"/>
  <c r="AA80" i="2"/>
  <c r="Z80" i="2"/>
  <c r="X80" i="2"/>
  <c r="V80" i="2"/>
  <c r="S80" i="2"/>
  <c r="R80" i="2"/>
  <c r="AT79" i="2"/>
  <c r="AT78" i="2" s="1"/>
  <c r="AS79" i="2"/>
  <c r="AS78" i="2" s="1"/>
  <c r="AQ79" i="2"/>
  <c r="AQ78" i="2" s="1"/>
  <c r="AP79" i="2"/>
  <c r="AP78" i="2" s="1"/>
  <c r="AM79" i="2"/>
  <c r="AJ79" i="2"/>
  <c r="AE79" i="2"/>
  <c r="AB79" i="2"/>
  <c r="W79" i="2"/>
  <c r="T79" i="2"/>
  <c r="AL78" i="2"/>
  <c r="AK78" i="2"/>
  <c r="AI78" i="2"/>
  <c r="AH78" i="2"/>
  <c r="AD78" i="2"/>
  <c r="AC78" i="2"/>
  <c r="AA78" i="2"/>
  <c r="Z78" i="2"/>
  <c r="V78" i="2"/>
  <c r="U78" i="2"/>
  <c r="S78" i="2"/>
  <c r="R78" i="2"/>
  <c r="AT76" i="2"/>
  <c r="AS76" i="2"/>
  <c r="AQ76" i="2"/>
  <c r="AP76" i="2"/>
  <c r="AM76" i="2"/>
  <c r="AJ76" i="2"/>
  <c r="AE76" i="2"/>
  <c r="AB76" i="2"/>
  <c r="W76" i="2"/>
  <c r="T76" i="2"/>
  <c r="AT75" i="2"/>
  <c r="AS75" i="2"/>
  <c r="AQ75" i="2"/>
  <c r="AP75" i="2"/>
  <c r="AM75" i="2"/>
  <c r="AJ75" i="2"/>
  <c r="AE75" i="2"/>
  <c r="AB75" i="2"/>
  <c r="W75" i="2"/>
  <c r="T75" i="2"/>
  <c r="AL74" i="2"/>
  <c r="AK74" i="2"/>
  <c r="AI74" i="2"/>
  <c r="AI73" i="2" s="1"/>
  <c r="AH74" i="2"/>
  <c r="AD74" i="2"/>
  <c r="AC74" i="2"/>
  <c r="AA74" i="2"/>
  <c r="AA73" i="2" s="1"/>
  <c r="Z74" i="2"/>
  <c r="Z73" i="2" s="1"/>
  <c r="V74" i="2"/>
  <c r="V73" i="2" s="1"/>
  <c r="U74" i="2"/>
  <c r="U73" i="2" s="1"/>
  <c r="S74" i="2"/>
  <c r="S73" i="2" s="1"/>
  <c r="R74" i="2"/>
  <c r="R73" i="2" s="1"/>
  <c r="AL73" i="2"/>
  <c r="AC73" i="2"/>
  <c r="AT72" i="2"/>
  <c r="AT71" i="2" s="1"/>
  <c r="AT70" i="2" s="1"/>
  <c r="AS72" i="2"/>
  <c r="AS71" i="2" s="1"/>
  <c r="AQ72" i="2"/>
  <c r="AQ71" i="2" s="1"/>
  <c r="AQ70" i="2" s="1"/>
  <c r="AP72" i="2"/>
  <c r="AP71" i="2" s="1"/>
  <c r="AM72" i="2"/>
  <c r="AJ72" i="2"/>
  <c r="AE72" i="2"/>
  <c r="AB72" i="2"/>
  <c r="W72" i="2"/>
  <c r="T72" i="2"/>
  <c r="AL71" i="2"/>
  <c r="AL70" i="2" s="1"/>
  <c r="AK71" i="2"/>
  <c r="AK70" i="2" s="1"/>
  <c r="AI71" i="2"/>
  <c r="AH71" i="2"/>
  <c r="AH70" i="2" s="1"/>
  <c r="AD71" i="2"/>
  <c r="AD70" i="2" s="1"/>
  <c r="AC71" i="2"/>
  <c r="AC70" i="2" s="1"/>
  <c r="AA71" i="2"/>
  <c r="AA70" i="2" s="1"/>
  <c r="Z71" i="2"/>
  <c r="V71" i="2"/>
  <c r="V70" i="2" s="1"/>
  <c r="U71" i="2"/>
  <c r="U70" i="2" s="1"/>
  <c r="S71" i="2"/>
  <c r="S70" i="2" s="1"/>
  <c r="R71" i="2"/>
  <c r="AT69" i="2"/>
  <c r="AT68" i="2" s="1"/>
  <c r="AS69" i="2"/>
  <c r="AS68" i="2" s="1"/>
  <c r="AQ69" i="2"/>
  <c r="AQ68" i="2" s="1"/>
  <c r="AP69" i="2"/>
  <c r="AM69" i="2"/>
  <c r="AJ69" i="2"/>
  <c r="AE69" i="2"/>
  <c r="AB69" i="2"/>
  <c r="W69" i="2"/>
  <c r="T69" i="2"/>
  <c r="AL68" i="2"/>
  <c r="AK68" i="2"/>
  <c r="AI68" i="2"/>
  <c r="AH68" i="2"/>
  <c r="AD68" i="2"/>
  <c r="AC68" i="2"/>
  <c r="AA68" i="2"/>
  <c r="Z68" i="2"/>
  <c r="V68" i="2"/>
  <c r="U68" i="2"/>
  <c r="S68" i="2"/>
  <c r="R68" i="2"/>
  <c r="AT67" i="2"/>
  <c r="AT66" i="2" s="1"/>
  <c r="AS67" i="2"/>
  <c r="AS66" i="2" s="1"/>
  <c r="AQ67" i="2"/>
  <c r="AQ66" i="2" s="1"/>
  <c r="AP67" i="2"/>
  <c r="AM67" i="2"/>
  <c r="AJ67" i="2"/>
  <c r="AE67" i="2"/>
  <c r="AB67" i="2"/>
  <c r="W67" i="2"/>
  <c r="T67" i="2"/>
  <c r="AL66" i="2"/>
  <c r="AK66" i="2"/>
  <c r="AI66" i="2"/>
  <c r="AH66" i="2"/>
  <c r="AD66" i="2"/>
  <c r="AC66" i="2"/>
  <c r="AA66" i="2"/>
  <c r="Z66" i="2"/>
  <c r="V66" i="2"/>
  <c r="U66" i="2"/>
  <c r="S66" i="2"/>
  <c r="R66" i="2"/>
  <c r="AT65" i="2"/>
  <c r="AT64" i="2" s="1"/>
  <c r="AS65" i="2"/>
  <c r="AS64" i="2" s="1"/>
  <c r="AQ65" i="2"/>
  <c r="AQ64" i="2" s="1"/>
  <c r="AP65" i="2"/>
  <c r="AP64" i="2" s="1"/>
  <c r="AM65" i="2"/>
  <c r="AJ65" i="2"/>
  <c r="AE65" i="2"/>
  <c r="AB65" i="2"/>
  <c r="W65" i="2"/>
  <c r="T65" i="2"/>
  <c r="AL64" i="2"/>
  <c r="AK64" i="2"/>
  <c r="AI64" i="2"/>
  <c r="AH64" i="2"/>
  <c r="AD64" i="2"/>
  <c r="AC64" i="2"/>
  <c r="AA64" i="2"/>
  <c r="Z64" i="2"/>
  <c r="V64" i="2"/>
  <c r="U64" i="2"/>
  <c r="S64" i="2"/>
  <c r="R64" i="2"/>
  <c r="AT63" i="2"/>
  <c r="AT62" i="2" s="1"/>
  <c r="AS63" i="2"/>
  <c r="AQ63" i="2"/>
  <c r="AQ62" i="2" s="1"/>
  <c r="AP63" i="2"/>
  <c r="AP62" i="2" s="1"/>
  <c r="AM63" i="2"/>
  <c r="AJ63" i="2"/>
  <c r="AE63" i="2"/>
  <c r="AB63" i="2"/>
  <c r="W63" i="2"/>
  <c r="T63" i="2"/>
  <c r="AL62" i="2"/>
  <c r="AK62" i="2"/>
  <c r="AI62" i="2"/>
  <c r="AH62" i="2"/>
  <c r="AD62" i="2"/>
  <c r="AC62" i="2"/>
  <c r="AA62" i="2"/>
  <c r="Z62" i="2"/>
  <c r="V62" i="2"/>
  <c r="U62" i="2"/>
  <c r="S62" i="2"/>
  <c r="R62" i="2"/>
  <c r="AT61" i="2"/>
  <c r="AT60" i="2" s="1"/>
  <c r="AS61" i="2"/>
  <c r="AQ61" i="2"/>
  <c r="AP61" i="2"/>
  <c r="AP60" i="2" s="1"/>
  <c r="AM61" i="2"/>
  <c r="AJ61" i="2"/>
  <c r="AE61" i="2"/>
  <c r="AB61" i="2"/>
  <c r="W61" i="2"/>
  <c r="T61" i="2"/>
  <c r="AQ60" i="2"/>
  <c r="AL60" i="2"/>
  <c r="AK60" i="2"/>
  <c r="AI60" i="2"/>
  <c r="AH60" i="2"/>
  <c r="AD60" i="2"/>
  <c r="AC60" i="2"/>
  <c r="AA60" i="2"/>
  <c r="Z60" i="2"/>
  <c r="V60" i="2"/>
  <c r="U60" i="2"/>
  <c r="S60" i="2"/>
  <c r="R60" i="2"/>
  <c r="AT59" i="2"/>
  <c r="AT58" i="2" s="1"/>
  <c r="AS59" i="2"/>
  <c r="AS58" i="2" s="1"/>
  <c r="AQ59" i="2"/>
  <c r="AQ58" i="2" s="1"/>
  <c r="AP59" i="2"/>
  <c r="AP58" i="2" s="1"/>
  <c r="AM59" i="2"/>
  <c r="AJ59" i="2"/>
  <c r="AE59" i="2"/>
  <c r="AB59" i="2"/>
  <c r="W59" i="2"/>
  <c r="T59" i="2"/>
  <c r="AL58" i="2"/>
  <c r="AK58" i="2"/>
  <c r="AI58" i="2"/>
  <c r="AH58" i="2"/>
  <c r="AD58" i="2"/>
  <c r="AC58" i="2"/>
  <c r="AA58" i="2"/>
  <c r="Z58" i="2"/>
  <c r="V58" i="2"/>
  <c r="U58" i="2"/>
  <c r="S58" i="2"/>
  <c r="R58" i="2"/>
  <c r="AT56" i="2"/>
  <c r="AT55" i="2" s="1"/>
  <c r="AT54" i="2" s="1"/>
  <c r="AS56" i="2"/>
  <c r="AQ56" i="2"/>
  <c r="AQ55" i="2" s="1"/>
  <c r="AQ54" i="2" s="1"/>
  <c r="AP56" i="2"/>
  <c r="AM56" i="2"/>
  <c r="AJ56" i="2"/>
  <c r="AE56" i="2"/>
  <c r="AB56" i="2"/>
  <c r="W56" i="2"/>
  <c r="T56" i="2"/>
  <c r="AL55" i="2"/>
  <c r="AK55" i="2"/>
  <c r="AK54" i="2" s="1"/>
  <c r="AI55" i="2"/>
  <c r="AI54" i="2" s="1"/>
  <c r="AH55" i="2"/>
  <c r="AH54" i="2" s="1"/>
  <c r="AD55" i="2"/>
  <c r="AD54" i="2" s="1"/>
  <c r="AC55" i="2"/>
  <c r="AC54" i="2" s="1"/>
  <c r="AA55" i="2"/>
  <c r="AA54" i="2" s="1"/>
  <c r="Z55" i="2"/>
  <c r="V55" i="2"/>
  <c r="U55" i="2"/>
  <c r="U54" i="2" s="1"/>
  <c r="S55" i="2"/>
  <c r="S54" i="2" s="1"/>
  <c r="R55" i="2"/>
  <c r="R54" i="2" s="1"/>
  <c r="AL54" i="2"/>
  <c r="AT53" i="2"/>
  <c r="AT52" i="2" s="1"/>
  <c r="AS53" i="2"/>
  <c r="AQ53" i="2"/>
  <c r="AP53" i="2"/>
  <c r="AP52" i="2" s="1"/>
  <c r="AM53" i="2"/>
  <c r="AJ53" i="2"/>
  <c r="AE53" i="2"/>
  <c r="AB53" i="2"/>
  <c r="W53" i="2"/>
  <c r="T53" i="2"/>
  <c r="AL52" i="2"/>
  <c r="AK52" i="2"/>
  <c r="AI52" i="2"/>
  <c r="AH52" i="2"/>
  <c r="AD52" i="2"/>
  <c r="AC52" i="2"/>
  <c r="AA52" i="2"/>
  <c r="Z52" i="2"/>
  <c r="V52" i="2"/>
  <c r="U52" i="2"/>
  <c r="S52" i="2"/>
  <c r="R52" i="2"/>
  <c r="AT51" i="2"/>
  <c r="AS51" i="2"/>
  <c r="AQ51" i="2"/>
  <c r="AP51" i="2"/>
  <c r="AM51" i="2"/>
  <c r="AJ51" i="2"/>
  <c r="AE51" i="2"/>
  <c r="AB51" i="2"/>
  <c r="W51" i="2"/>
  <c r="T51" i="2"/>
  <c r="AT50" i="2"/>
  <c r="AS50" i="2"/>
  <c r="AQ50" i="2"/>
  <c r="AP50" i="2"/>
  <c r="AM50" i="2"/>
  <c r="AJ50" i="2"/>
  <c r="AE50" i="2"/>
  <c r="AB50" i="2"/>
  <c r="W50" i="2"/>
  <c r="T50" i="2"/>
  <c r="AT49" i="2"/>
  <c r="AS49" i="2"/>
  <c r="AQ49" i="2"/>
  <c r="AP49" i="2"/>
  <c r="AM49" i="2"/>
  <c r="AJ49" i="2"/>
  <c r="AE49" i="2"/>
  <c r="AB49" i="2"/>
  <c r="W49" i="2"/>
  <c r="T49" i="2"/>
  <c r="AL48" i="2"/>
  <c r="AK48" i="2"/>
  <c r="AI48" i="2"/>
  <c r="AH48" i="2"/>
  <c r="AD48" i="2"/>
  <c r="AC48" i="2"/>
  <c r="AA48" i="2"/>
  <c r="Z48" i="2"/>
  <c r="V48" i="2"/>
  <c r="U48" i="2"/>
  <c r="S48" i="2"/>
  <c r="R48" i="2"/>
  <c r="AT46" i="2"/>
  <c r="AT45" i="2" s="1"/>
  <c r="AS46" i="2"/>
  <c r="AS45" i="2" s="1"/>
  <c r="AQ46" i="2"/>
  <c r="AQ45" i="2" s="1"/>
  <c r="AP46" i="2"/>
  <c r="AP45" i="2" s="1"/>
  <c r="AM46" i="2"/>
  <c r="AJ46" i="2"/>
  <c r="AE46" i="2"/>
  <c r="AB46" i="2"/>
  <c r="AF46" i="2" s="1"/>
  <c r="W46" i="2"/>
  <c r="T46" i="2"/>
  <c r="AL45" i="2"/>
  <c r="AK45" i="2"/>
  <c r="AI45" i="2"/>
  <c r="AH45" i="2"/>
  <c r="AD45" i="2"/>
  <c r="AC45" i="2"/>
  <c r="AA45" i="2"/>
  <c r="Z45" i="2"/>
  <c r="V45" i="2"/>
  <c r="U45" i="2"/>
  <c r="S45" i="2"/>
  <c r="R45" i="2"/>
  <c r="AT44" i="2"/>
  <c r="AT43" i="2" s="1"/>
  <c r="AS44" i="2"/>
  <c r="AQ44" i="2"/>
  <c r="AP44" i="2"/>
  <c r="AP43" i="2" s="1"/>
  <c r="AM44" i="2"/>
  <c r="AJ44" i="2"/>
  <c r="AE44" i="2"/>
  <c r="AB44" i="2"/>
  <c r="W44" i="2"/>
  <c r="T44" i="2"/>
  <c r="AL43" i="2"/>
  <c r="AK43" i="2"/>
  <c r="AI43" i="2"/>
  <c r="AH43" i="2"/>
  <c r="AD43" i="2"/>
  <c r="AC43" i="2"/>
  <c r="AA43" i="2"/>
  <c r="Z43" i="2"/>
  <c r="V43" i="2"/>
  <c r="U43" i="2"/>
  <c r="S43" i="2"/>
  <c r="R43" i="2"/>
  <c r="AT42" i="2"/>
  <c r="AT41" i="2" s="1"/>
  <c r="AS42" i="2"/>
  <c r="AS41" i="2" s="1"/>
  <c r="AQ42" i="2"/>
  <c r="AQ41" i="2" s="1"/>
  <c r="AP42" i="2"/>
  <c r="AP41" i="2" s="1"/>
  <c r="AM42" i="2"/>
  <c r="AJ42" i="2"/>
  <c r="AE42" i="2"/>
  <c r="AB42" i="2"/>
  <c r="W42" i="2"/>
  <c r="T42" i="2"/>
  <c r="AL41" i="2"/>
  <c r="AK41" i="2"/>
  <c r="AI41" i="2"/>
  <c r="AH41" i="2"/>
  <c r="AD41" i="2"/>
  <c r="AC41" i="2"/>
  <c r="AA41" i="2"/>
  <c r="Z41" i="2"/>
  <c r="V41" i="2"/>
  <c r="U41" i="2"/>
  <c r="S41" i="2"/>
  <c r="R41" i="2"/>
  <c r="AT40" i="2"/>
  <c r="AT39" i="2" s="1"/>
  <c r="AS40" i="2"/>
  <c r="AQ40" i="2"/>
  <c r="AQ39" i="2" s="1"/>
  <c r="AP40" i="2"/>
  <c r="AP39" i="2" s="1"/>
  <c r="AM40" i="2"/>
  <c r="AJ40" i="2"/>
  <c r="AE40" i="2"/>
  <c r="AB40" i="2"/>
  <c r="W40" i="2"/>
  <c r="T40" i="2"/>
  <c r="AL39" i="2"/>
  <c r="AK39" i="2"/>
  <c r="AI39" i="2"/>
  <c r="AH39" i="2"/>
  <c r="AD39" i="2"/>
  <c r="AC39" i="2"/>
  <c r="AA39" i="2"/>
  <c r="Z39" i="2"/>
  <c r="V39" i="2"/>
  <c r="U39" i="2"/>
  <c r="S39" i="2"/>
  <c r="R39" i="2"/>
  <c r="AT38" i="2"/>
  <c r="AS38" i="2"/>
  <c r="AS37" i="2" s="1"/>
  <c r="AQ38" i="2"/>
  <c r="AQ37" i="2" s="1"/>
  <c r="AP38" i="2"/>
  <c r="AP37" i="2" s="1"/>
  <c r="AM38" i="2"/>
  <c r="AJ38" i="2"/>
  <c r="AE38" i="2"/>
  <c r="AB38" i="2"/>
  <c r="W38" i="2"/>
  <c r="T38" i="2"/>
  <c r="AL37" i="2"/>
  <c r="AK37" i="2"/>
  <c r="AI37" i="2"/>
  <c r="AH37" i="2"/>
  <c r="AD37" i="2"/>
  <c r="AC37" i="2"/>
  <c r="AA37" i="2"/>
  <c r="Z37" i="2"/>
  <c r="V37" i="2"/>
  <c r="U37" i="2"/>
  <c r="S37" i="2"/>
  <c r="R37" i="2"/>
  <c r="AT36" i="2"/>
  <c r="AT35" i="2" s="1"/>
  <c r="AS36" i="2"/>
  <c r="AQ36" i="2"/>
  <c r="AQ35" i="2" s="1"/>
  <c r="AP36" i="2"/>
  <c r="AP35" i="2" s="1"/>
  <c r="AM36" i="2"/>
  <c r="AJ36" i="2"/>
  <c r="AE36" i="2"/>
  <c r="AB36" i="2"/>
  <c r="W36" i="2"/>
  <c r="T36" i="2"/>
  <c r="AL35" i="2"/>
  <c r="AK35" i="2"/>
  <c r="AI35" i="2"/>
  <c r="AH35" i="2"/>
  <c r="AD35" i="2"/>
  <c r="AC35" i="2"/>
  <c r="AA35" i="2"/>
  <c r="Z35" i="2"/>
  <c r="V35" i="2"/>
  <c r="U35" i="2"/>
  <c r="S35" i="2"/>
  <c r="R35" i="2"/>
  <c r="AT34" i="2"/>
  <c r="AT33" i="2" s="1"/>
  <c r="AS34" i="2"/>
  <c r="AQ34" i="2"/>
  <c r="AQ33" i="2" s="1"/>
  <c r="AP34" i="2"/>
  <c r="AM34" i="2"/>
  <c r="AJ34" i="2"/>
  <c r="AE34" i="2"/>
  <c r="AB34" i="2"/>
  <c r="W34" i="2"/>
  <c r="T34" i="2"/>
  <c r="AL33" i="2"/>
  <c r="AK33" i="2"/>
  <c r="AI33" i="2"/>
  <c r="AH33" i="2"/>
  <c r="AD33" i="2"/>
  <c r="AC33" i="2"/>
  <c r="AA33" i="2"/>
  <c r="Z33" i="2"/>
  <c r="V33" i="2"/>
  <c r="U33" i="2"/>
  <c r="S33" i="2"/>
  <c r="R33" i="2"/>
  <c r="AT30" i="2"/>
  <c r="AT29" i="2" s="1"/>
  <c r="AS30" i="2"/>
  <c r="AS29" i="2" s="1"/>
  <c r="AQ30" i="2"/>
  <c r="AQ29" i="2" s="1"/>
  <c r="AP30" i="2"/>
  <c r="AP29" i="2" s="1"/>
  <c r="AM30" i="2"/>
  <c r="AJ30" i="2"/>
  <c r="AE30" i="2"/>
  <c r="AB30" i="2"/>
  <c r="W30" i="2"/>
  <c r="T30" i="2"/>
  <c r="AL29" i="2"/>
  <c r="AK29" i="2"/>
  <c r="AI29" i="2"/>
  <c r="AH29" i="2"/>
  <c r="AD29" i="2"/>
  <c r="AC29" i="2"/>
  <c r="AA29" i="2"/>
  <c r="Z29" i="2"/>
  <c r="V29" i="2"/>
  <c r="U29" i="2"/>
  <c r="S29" i="2"/>
  <c r="R29" i="2"/>
  <c r="AT28" i="2"/>
  <c r="AT27" i="2" s="1"/>
  <c r="AS28" i="2"/>
  <c r="AS27" i="2" s="1"/>
  <c r="AQ28" i="2"/>
  <c r="AQ27" i="2" s="1"/>
  <c r="AP28" i="2"/>
  <c r="AP27" i="2" s="1"/>
  <c r="AM28" i="2"/>
  <c r="AJ28" i="2"/>
  <c r="AE28" i="2"/>
  <c r="AB28" i="2"/>
  <c r="W28" i="2"/>
  <c r="T28" i="2"/>
  <c r="AL27" i="2"/>
  <c r="AK27" i="2"/>
  <c r="AI27" i="2"/>
  <c r="AH27" i="2"/>
  <c r="AD27" i="2"/>
  <c r="AC27" i="2"/>
  <c r="AC26" i="2" s="1"/>
  <c r="AA27" i="2"/>
  <c r="Z27" i="2"/>
  <c r="V27" i="2"/>
  <c r="U27" i="2"/>
  <c r="S27" i="2"/>
  <c r="R27" i="2"/>
  <c r="AT25" i="2"/>
  <c r="AS25" i="2"/>
  <c r="AQ25" i="2"/>
  <c r="AP25" i="2"/>
  <c r="AM25" i="2"/>
  <c r="AJ25" i="2"/>
  <c r="AE25" i="2"/>
  <c r="AB25" i="2"/>
  <c r="W25" i="2"/>
  <c r="T25" i="2"/>
  <c r="AT24" i="2"/>
  <c r="AS24" i="2"/>
  <c r="AQ24" i="2"/>
  <c r="AP24" i="2"/>
  <c r="AM24" i="2"/>
  <c r="AJ24" i="2"/>
  <c r="AE24" i="2"/>
  <c r="AB24" i="2"/>
  <c r="W24" i="2"/>
  <c r="T24" i="2"/>
  <c r="AL23" i="2"/>
  <c r="AL22" i="2" s="1"/>
  <c r="AK23" i="2"/>
  <c r="AK22" i="2" s="1"/>
  <c r="AI23" i="2"/>
  <c r="AI22" i="2" s="1"/>
  <c r="AH23" i="2"/>
  <c r="AH22" i="2" s="1"/>
  <c r="AD23" i="2"/>
  <c r="AD22" i="2" s="1"/>
  <c r="AC23" i="2"/>
  <c r="AC22" i="2" s="1"/>
  <c r="AA23" i="2"/>
  <c r="AA22" i="2" s="1"/>
  <c r="Z23" i="2"/>
  <c r="Z22" i="2" s="1"/>
  <c r="V23" i="2"/>
  <c r="V22" i="2" s="1"/>
  <c r="U23" i="2"/>
  <c r="U22" i="2" s="1"/>
  <c r="S23" i="2"/>
  <c r="S22" i="2" s="1"/>
  <c r="R23" i="2"/>
  <c r="AT21" i="2"/>
  <c r="AT20" i="2" s="1"/>
  <c r="AS21" i="2"/>
  <c r="AS20" i="2" s="1"/>
  <c r="AQ21" i="2"/>
  <c r="AQ20" i="2" s="1"/>
  <c r="AP21" i="2"/>
  <c r="AM21" i="2"/>
  <c r="AJ21" i="2"/>
  <c r="AE21" i="2"/>
  <c r="AB21" i="2"/>
  <c r="W21" i="2"/>
  <c r="T21" i="2"/>
  <c r="AL20" i="2"/>
  <c r="AK20" i="2"/>
  <c r="AI20" i="2"/>
  <c r="AH20" i="2"/>
  <c r="AD20" i="2"/>
  <c r="AC20" i="2"/>
  <c r="AA20" i="2"/>
  <c r="Z20" i="2"/>
  <c r="V20" i="2"/>
  <c r="U20" i="2"/>
  <c r="S20" i="2"/>
  <c r="R20" i="2"/>
  <c r="AT19" i="2"/>
  <c r="AT18" i="2" s="1"/>
  <c r="AS19" i="2"/>
  <c r="AS18" i="2" s="1"/>
  <c r="AQ19" i="2"/>
  <c r="AQ18" i="2" s="1"/>
  <c r="AP19" i="2"/>
  <c r="AP18" i="2" s="1"/>
  <c r="AM19" i="2"/>
  <c r="AJ19" i="2"/>
  <c r="AE19" i="2"/>
  <c r="AB19" i="2"/>
  <c r="W19" i="2"/>
  <c r="T19" i="2"/>
  <c r="AL18" i="2"/>
  <c r="AK18" i="2"/>
  <c r="AI18" i="2"/>
  <c r="AH18" i="2"/>
  <c r="AD18" i="2"/>
  <c r="AC18" i="2"/>
  <c r="AA18" i="2"/>
  <c r="Z18" i="2"/>
  <c r="V18" i="2"/>
  <c r="U18" i="2"/>
  <c r="S18" i="2"/>
  <c r="R18" i="2"/>
  <c r="AT16" i="2"/>
  <c r="AT15" i="2" s="1"/>
  <c r="AT14" i="2" s="1"/>
  <c r="AS16" i="2"/>
  <c r="AS15" i="2" s="1"/>
  <c r="AS14" i="2" s="1"/>
  <c r="AQ16" i="2"/>
  <c r="AQ15" i="2" s="1"/>
  <c r="AP16" i="2"/>
  <c r="AP15" i="2" s="1"/>
  <c r="AP14" i="2" s="1"/>
  <c r="AM16" i="2"/>
  <c r="AJ16" i="2"/>
  <c r="AE16" i="2"/>
  <c r="AB16" i="2"/>
  <c r="W16" i="2"/>
  <c r="T16" i="2"/>
  <c r="AL15" i="2"/>
  <c r="AK15" i="2"/>
  <c r="AI15" i="2"/>
  <c r="AH15" i="2"/>
  <c r="AH14" i="2" s="1"/>
  <c r="AD15" i="2"/>
  <c r="AD14" i="2" s="1"/>
  <c r="AC15" i="2"/>
  <c r="AC14" i="2" s="1"/>
  <c r="AA15" i="2"/>
  <c r="AA14" i="2" s="1"/>
  <c r="Z15" i="2"/>
  <c r="Z14" i="2" s="1"/>
  <c r="V15" i="2"/>
  <c r="V14" i="2" s="1"/>
  <c r="U15" i="2"/>
  <c r="S15" i="2"/>
  <c r="S14" i="2" s="1"/>
  <c r="R15" i="2"/>
  <c r="R14" i="2" s="1"/>
  <c r="AL14" i="2"/>
  <c r="AK14" i="2"/>
  <c r="N11" i="2"/>
  <c r="K11" i="2"/>
  <c r="R137" i="1"/>
  <c r="O137" i="1"/>
  <c r="N137" i="1"/>
  <c r="M137" i="1"/>
  <c r="J137" i="1"/>
  <c r="F137" i="1"/>
  <c r="N136" i="1"/>
  <c r="R135" i="1"/>
  <c r="O135" i="1"/>
  <c r="N135" i="1"/>
  <c r="M135" i="1"/>
  <c r="J135" i="1"/>
  <c r="F135" i="1"/>
  <c r="O134" i="1"/>
  <c r="N134" i="1"/>
  <c r="M134" i="1"/>
  <c r="O133" i="1"/>
  <c r="R132" i="1"/>
  <c r="O132" i="1"/>
  <c r="N132" i="1"/>
  <c r="M132" i="1"/>
  <c r="J132" i="1"/>
  <c r="I132" i="1"/>
  <c r="F132" i="1"/>
  <c r="E132" i="1"/>
  <c r="W127" i="1"/>
  <c r="V127" i="1"/>
  <c r="U127" i="1"/>
  <c r="T127" i="1"/>
  <c r="P127" i="1"/>
  <c r="L127" i="1"/>
  <c r="H127" i="1"/>
  <c r="W126" i="1"/>
  <c r="U126" i="1"/>
  <c r="S126" i="1"/>
  <c r="R126" i="1"/>
  <c r="T126" i="1" s="1"/>
  <c r="P126" i="1"/>
  <c r="K126" i="1"/>
  <c r="J126" i="1"/>
  <c r="L126" i="1" s="1"/>
  <c r="G126" i="1"/>
  <c r="F126" i="1"/>
  <c r="H126" i="1" s="1"/>
  <c r="W125" i="1"/>
  <c r="V125" i="1"/>
  <c r="U125" i="1"/>
  <c r="T125" i="1"/>
  <c r="P125" i="1"/>
  <c r="L125" i="1"/>
  <c r="H125" i="1"/>
  <c r="V124" i="1"/>
  <c r="U124" i="1"/>
  <c r="S124" i="1"/>
  <c r="T124" i="1" s="1"/>
  <c r="P124" i="1"/>
  <c r="K124" i="1"/>
  <c r="L124" i="1" s="1"/>
  <c r="G124" i="1"/>
  <c r="H124" i="1" s="1"/>
  <c r="U123" i="1"/>
  <c r="S123" i="1"/>
  <c r="R123" i="1"/>
  <c r="R133" i="1" s="1"/>
  <c r="N123" i="1"/>
  <c r="K123" i="1"/>
  <c r="J123" i="1"/>
  <c r="J133" i="1" s="1"/>
  <c r="H123" i="1"/>
  <c r="G123" i="1"/>
  <c r="F123" i="1"/>
  <c r="F133" i="1" s="1"/>
  <c r="W122" i="1"/>
  <c r="V122" i="1"/>
  <c r="U122" i="1"/>
  <c r="U121" i="1" s="1"/>
  <c r="T122" i="1"/>
  <c r="P122" i="1"/>
  <c r="L122" i="1"/>
  <c r="H122" i="1"/>
  <c r="Q121" i="1"/>
  <c r="O121" i="1"/>
  <c r="M121" i="1"/>
  <c r="I121" i="1"/>
  <c r="G121" i="1"/>
  <c r="F121" i="1"/>
  <c r="E121" i="1"/>
  <c r="H121" i="1" s="1"/>
  <c r="X120" i="1"/>
  <c r="T120" i="1"/>
  <c r="P120" i="1"/>
  <c r="L120" i="1"/>
  <c r="H120" i="1"/>
  <c r="X119" i="1"/>
  <c r="T119" i="1"/>
  <c r="P119" i="1"/>
  <c r="L119" i="1"/>
  <c r="H119" i="1"/>
  <c r="X118" i="1"/>
  <c r="T118" i="1"/>
  <c r="P118" i="1"/>
  <c r="L118" i="1"/>
  <c r="H118" i="1"/>
  <c r="X117" i="1"/>
  <c r="T117" i="1"/>
  <c r="P117" i="1"/>
  <c r="L117" i="1"/>
  <c r="H117" i="1"/>
  <c r="X116" i="1"/>
  <c r="T116" i="1"/>
  <c r="P116" i="1"/>
  <c r="L116" i="1"/>
  <c r="H116" i="1"/>
  <c r="X115" i="1"/>
  <c r="T115" i="1"/>
  <c r="P115" i="1"/>
  <c r="L115" i="1"/>
  <c r="H115" i="1"/>
  <c r="W114" i="1"/>
  <c r="X114" i="1" s="1"/>
  <c r="V114" i="1"/>
  <c r="U114" i="1"/>
  <c r="S114" i="1"/>
  <c r="R114" i="1"/>
  <c r="Q114" i="1"/>
  <c r="O114" i="1"/>
  <c r="N114" i="1"/>
  <c r="M114" i="1"/>
  <c r="K114" i="1"/>
  <c r="J114" i="1"/>
  <c r="I114" i="1"/>
  <c r="G114" i="1"/>
  <c r="H114" i="1" s="1"/>
  <c r="F114" i="1"/>
  <c r="E114" i="1"/>
  <c r="W113" i="1"/>
  <c r="V113" i="1"/>
  <c r="U113" i="1"/>
  <c r="T113" i="1"/>
  <c r="P113" i="1"/>
  <c r="L113" i="1"/>
  <c r="H113" i="1"/>
  <c r="V112" i="1"/>
  <c r="U112" i="1"/>
  <c r="S112" i="1"/>
  <c r="T112" i="1" s="1"/>
  <c r="O112" i="1"/>
  <c r="P112" i="1" s="1"/>
  <c r="K112" i="1"/>
  <c r="L112" i="1" s="1"/>
  <c r="G112" i="1"/>
  <c r="H112" i="1" s="1"/>
  <c r="W111" i="1"/>
  <c r="V111" i="1"/>
  <c r="U111" i="1"/>
  <c r="T111" i="1"/>
  <c r="P111" i="1"/>
  <c r="L111" i="1"/>
  <c r="H111" i="1"/>
  <c r="V110" i="1"/>
  <c r="S110" i="1"/>
  <c r="Q110" i="1"/>
  <c r="Q107" i="1" s="1"/>
  <c r="P110" i="1"/>
  <c r="K110" i="1"/>
  <c r="I110" i="1"/>
  <c r="H110" i="1"/>
  <c r="G110" i="1"/>
  <c r="E110" i="1"/>
  <c r="W109" i="1"/>
  <c r="V109" i="1"/>
  <c r="U109" i="1"/>
  <c r="S109" i="1"/>
  <c r="T109" i="1" s="1"/>
  <c r="P109" i="1"/>
  <c r="L109" i="1"/>
  <c r="K109" i="1"/>
  <c r="G109" i="1"/>
  <c r="H109" i="1" s="1"/>
  <c r="V108" i="1"/>
  <c r="U108" i="1"/>
  <c r="S108" i="1"/>
  <c r="T108" i="1" s="1"/>
  <c r="P108" i="1"/>
  <c r="K108" i="1"/>
  <c r="G108" i="1"/>
  <c r="R107" i="1"/>
  <c r="O107" i="1"/>
  <c r="P107" i="1" s="1"/>
  <c r="N107" i="1"/>
  <c r="M107" i="1"/>
  <c r="J107" i="1"/>
  <c r="I107" i="1"/>
  <c r="F107" i="1"/>
  <c r="E107" i="1"/>
  <c r="X106" i="1"/>
  <c r="T106" i="1"/>
  <c r="P106" i="1"/>
  <c r="L106" i="1"/>
  <c r="H106" i="1"/>
  <c r="X105" i="1"/>
  <c r="T105" i="1"/>
  <c r="P105" i="1"/>
  <c r="L105" i="1"/>
  <c r="H105" i="1"/>
  <c r="X104" i="1"/>
  <c r="T104" i="1"/>
  <c r="P104" i="1"/>
  <c r="L104" i="1"/>
  <c r="H104" i="1"/>
  <c r="X103" i="1"/>
  <c r="T103" i="1"/>
  <c r="P103" i="1"/>
  <c r="L103" i="1"/>
  <c r="H103" i="1"/>
  <c r="X102" i="1"/>
  <c r="T102" i="1"/>
  <c r="P102" i="1"/>
  <c r="L102" i="1"/>
  <c r="H102" i="1"/>
  <c r="X101" i="1"/>
  <c r="T101" i="1"/>
  <c r="P101" i="1"/>
  <c r="L101" i="1"/>
  <c r="H101" i="1"/>
  <c r="W100" i="1"/>
  <c r="V100" i="1"/>
  <c r="U100" i="1"/>
  <c r="S100" i="1"/>
  <c r="R100" i="1"/>
  <c r="Q100" i="1"/>
  <c r="T100" i="1" s="1"/>
  <c r="O100" i="1"/>
  <c r="N100" i="1"/>
  <c r="M100" i="1"/>
  <c r="K100" i="1"/>
  <c r="J100" i="1"/>
  <c r="I100" i="1"/>
  <c r="G100" i="1"/>
  <c r="F100" i="1"/>
  <c r="E100" i="1"/>
  <c r="W99" i="1"/>
  <c r="V99" i="1"/>
  <c r="U99" i="1"/>
  <c r="X99" i="1" s="1"/>
  <c r="T99" i="1"/>
  <c r="P99" i="1"/>
  <c r="L99" i="1"/>
  <c r="H99" i="1"/>
  <c r="W98" i="1"/>
  <c r="V98" i="1"/>
  <c r="Q98" i="1"/>
  <c r="T98" i="1" s="1"/>
  <c r="P98" i="1"/>
  <c r="I98" i="1"/>
  <c r="L98" i="1" s="1"/>
  <c r="E98" i="1"/>
  <c r="H98" i="1" s="1"/>
  <c r="W97" i="1"/>
  <c r="V97" i="1"/>
  <c r="U97" i="1"/>
  <c r="T97" i="1"/>
  <c r="P97" i="1"/>
  <c r="L97" i="1"/>
  <c r="H97" i="1"/>
  <c r="V96" i="1"/>
  <c r="S96" i="1"/>
  <c r="Q96" i="1"/>
  <c r="P96" i="1"/>
  <c r="K96" i="1"/>
  <c r="I96" i="1"/>
  <c r="G96" i="1"/>
  <c r="E96" i="1"/>
  <c r="V95" i="1"/>
  <c r="S95" i="1"/>
  <c r="Q95" i="1"/>
  <c r="M95" i="1"/>
  <c r="K95" i="1"/>
  <c r="I95" i="1"/>
  <c r="G95" i="1"/>
  <c r="E95" i="1"/>
  <c r="H95" i="1" s="1"/>
  <c r="V94" i="1"/>
  <c r="U94" i="1"/>
  <c r="S94" i="1"/>
  <c r="P94" i="1"/>
  <c r="K94" i="1"/>
  <c r="L94" i="1" s="1"/>
  <c r="G94" i="1"/>
  <c r="R93" i="1"/>
  <c r="O93" i="1"/>
  <c r="N93" i="1"/>
  <c r="J93" i="1"/>
  <c r="F93" i="1"/>
  <c r="E93" i="1"/>
  <c r="W92" i="1"/>
  <c r="X92" i="1" s="1"/>
  <c r="V92" i="1"/>
  <c r="U92" i="1"/>
  <c r="T92" i="1"/>
  <c r="P92" i="1"/>
  <c r="L92" i="1"/>
  <c r="H92" i="1"/>
  <c r="W91" i="1"/>
  <c r="V91" i="1"/>
  <c r="Q91" i="1"/>
  <c r="P91" i="1"/>
  <c r="I91" i="1"/>
  <c r="E91" i="1"/>
  <c r="H91" i="1" s="1"/>
  <c r="W90" i="1"/>
  <c r="V90" i="1"/>
  <c r="U90" i="1"/>
  <c r="T90" i="1"/>
  <c r="P90" i="1"/>
  <c r="L90" i="1"/>
  <c r="H90" i="1"/>
  <c r="V89" i="1"/>
  <c r="S89" i="1"/>
  <c r="Q89" i="1"/>
  <c r="P89" i="1"/>
  <c r="I89" i="1"/>
  <c r="G89" i="1"/>
  <c r="E89" i="1"/>
  <c r="W88" i="1"/>
  <c r="V88" i="1"/>
  <c r="U88" i="1"/>
  <c r="T88" i="1"/>
  <c r="P88" i="1"/>
  <c r="L88" i="1"/>
  <c r="H88" i="1"/>
  <c r="V87" i="1"/>
  <c r="V86" i="1" s="1"/>
  <c r="U87" i="1"/>
  <c r="S87" i="1"/>
  <c r="T87" i="1" s="1"/>
  <c r="P87" i="1"/>
  <c r="K87" i="1"/>
  <c r="L87" i="1" s="1"/>
  <c r="G87" i="1"/>
  <c r="R86" i="1"/>
  <c r="O86" i="1"/>
  <c r="N86" i="1"/>
  <c r="P86" i="1" s="1"/>
  <c r="M86" i="1"/>
  <c r="J86" i="1"/>
  <c r="F86" i="1"/>
  <c r="W85" i="1"/>
  <c r="V85" i="1"/>
  <c r="U85" i="1"/>
  <c r="T85" i="1"/>
  <c r="P85" i="1"/>
  <c r="L85" i="1"/>
  <c r="H85" i="1"/>
  <c r="W84" i="1"/>
  <c r="V84" i="1"/>
  <c r="Q84" i="1"/>
  <c r="T84" i="1" s="1"/>
  <c r="M84" i="1"/>
  <c r="P84" i="1" s="1"/>
  <c r="I84" i="1"/>
  <c r="L84" i="1" s="1"/>
  <c r="E84" i="1"/>
  <c r="W83" i="1"/>
  <c r="V83" i="1"/>
  <c r="U83" i="1"/>
  <c r="T83" i="1"/>
  <c r="P83" i="1"/>
  <c r="L83" i="1"/>
  <c r="H83" i="1"/>
  <c r="W82" i="1"/>
  <c r="V82" i="1"/>
  <c r="T82" i="1"/>
  <c r="P82" i="1"/>
  <c r="I82" i="1"/>
  <c r="L82" i="1" s="1"/>
  <c r="E82" i="1"/>
  <c r="W81" i="1"/>
  <c r="V81" i="1"/>
  <c r="V79" i="1" s="1"/>
  <c r="Q81" i="1"/>
  <c r="T81" i="1" s="1"/>
  <c r="P81" i="1"/>
  <c r="I81" i="1"/>
  <c r="U81" i="1" s="1"/>
  <c r="E81" i="1"/>
  <c r="H81" i="1" s="1"/>
  <c r="W80" i="1"/>
  <c r="V80" i="1"/>
  <c r="U80" i="1"/>
  <c r="X80" i="1" s="1"/>
  <c r="T80" i="1"/>
  <c r="P80" i="1"/>
  <c r="L80" i="1"/>
  <c r="H80" i="1"/>
  <c r="S79" i="1"/>
  <c r="R79" i="1"/>
  <c r="O79" i="1"/>
  <c r="P79" i="1" s="1"/>
  <c r="N79" i="1"/>
  <c r="M79" i="1"/>
  <c r="K79" i="1"/>
  <c r="J79" i="1"/>
  <c r="G79" i="1"/>
  <c r="F79" i="1"/>
  <c r="W78" i="1"/>
  <c r="V78" i="1"/>
  <c r="Q78" i="1"/>
  <c r="T78" i="1" s="1"/>
  <c r="P78" i="1"/>
  <c r="I78" i="1"/>
  <c r="E78" i="1"/>
  <c r="H78" i="1" s="1"/>
  <c r="W77" i="1"/>
  <c r="R77" i="1"/>
  <c r="Q77" i="1"/>
  <c r="T77" i="1" s="1"/>
  <c r="P77" i="1"/>
  <c r="L77" i="1"/>
  <c r="J77" i="1"/>
  <c r="J136" i="1" s="1"/>
  <c r="I77" i="1"/>
  <c r="F77" i="1"/>
  <c r="F136" i="1" s="1"/>
  <c r="E77" i="1"/>
  <c r="W76" i="1"/>
  <c r="V76" i="1"/>
  <c r="U76" i="1"/>
  <c r="T76" i="1"/>
  <c r="P76" i="1"/>
  <c r="L76" i="1"/>
  <c r="H76" i="1"/>
  <c r="V75" i="1"/>
  <c r="S75" i="1"/>
  <c r="Q75" i="1"/>
  <c r="T75" i="1" s="1"/>
  <c r="P75" i="1"/>
  <c r="I75" i="1"/>
  <c r="L75" i="1" s="1"/>
  <c r="G75" i="1"/>
  <c r="W75" i="1" s="1"/>
  <c r="E75" i="1"/>
  <c r="H75" i="1" s="1"/>
  <c r="V74" i="1"/>
  <c r="S74" i="1"/>
  <c r="Q74" i="1"/>
  <c r="P74" i="1"/>
  <c r="K74" i="1"/>
  <c r="I74" i="1"/>
  <c r="G74" i="1"/>
  <c r="E74" i="1"/>
  <c r="V73" i="1"/>
  <c r="U73" i="1"/>
  <c r="S73" i="1"/>
  <c r="T73" i="1" s="1"/>
  <c r="P73" i="1"/>
  <c r="K73" i="1"/>
  <c r="G73" i="1"/>
  <c r="H73" i="1" s="1"/>
  <c r="R72" i="1"/>
  <c r="O72" i="1"/>
  <c r="N72" i="1"/>
  <c r="M72" i="1"/>
  <c r="J72" i="1"/>
  <c r="W71" i="1"/>
  <c r="V71" i="1"/>
  <c r="U71" i="1"/>
  <c r="T71" i="1"/>
  <c r="P71" i="1"/>
  <c r="L71" i="1"/>
  <c r="H71" i="1"/>
  <c r="W70" i="1"/>
  <c r="V70" i="1"/>
  <c r="U70" i="1"/>
  <c r="T70" i="1"/>
  <c r="P70" i="1"/>
  <c r="L70" i="1"/>
  <c r="H70" i="1"/>
  <c r="W69" i="1"/>
  <c r="V69" i="1"/>
  <c r="U69" i="1"/>
  <c r="T69" i="1"/>
  <c r="P69" i="1"/>
  <c r="L69" i="1"/>
  <c r="H69" i="1"/>
  <c r="W68" i="1"/>
  <c r="V68" i="1"/>
  <c r="U68" i="1"/>
  <c r="T68" i="1"/>
  <c r="P68" i="1"/>
  <c r="L68" i="1"/>
  <c r="H68" i="1"/>
  <c r="W67" i="1"/>
  <c r="W65" i="1" s="1"/>
  <c r="V67" i="1"/>
  <c r="V65" i="1" s="1"/>
  <c r="Q67" i="1"/>
  <c r="Q65" i="1" s="1"/>
  <c r="M67" i="1"/>
  <c r="M133" i="1" s="1"/>
  <c r="I67" i="1"/>
  <c r="I65" i="1" s="1"/>
  <c r="E67" i="1"/>
  <c r="E65" i="1" s="1"/>
  <c r="W66" i="1"/>
  <c r="V66" i="1"/>
  <c r="U66" i="1"/>
  <c r="T66" i="1"/>
  <c r="P66" i="1"/>
  <c r="L66" i="1"/>
  <c r="H66" i="1"/>
  <c r="S65" i="1"/>
  <c r="R65" i="1"/>
  <c r="O65" i="1"/>
  <c r="P65" i="1" s="1"/>
  <c r="N65" i="1"/>
  <c r="M65" i="1"/>
  <c r="L65" i="1"/>
  <c r="K65" i="1"/>
  <c r="J65" i="1"/>
  <c r="G65" i="1"/>
  <c r="F65" i="1"/>
  <c r="X64" i="1"/>
  <c r="T64" i="1"/>
  <c r="P64" i="1"/>
  <c r="L64" i="1"/>
  <c r="H64" i="1"/>
  <c r="X63" i="1"/>
  <c r="T63" i="1"/>
  <c r="P63" i="1"/>
  <c r="L63" i="1"/>
  <c r="H63" i="1"/>
  <c r="X62" i="1"/>
  <c r="T62" i="1"/>
  <c r="P62" i="1"/>
  <c r="L62" i="1"/>
  <c r="H62" i="1"/>
  <c r="X61" i="1"/>
  <c r="T61" i="1"/>
  <c r="P61" i="1"/>
  <c r="L61" i="1"/>
  <c r="H61" i="1"/>
  <c r="X60" i="1"/>
  <c r="T60" i="1"/>
  <c r="P60" i="1"/>
  <c r="L60" i="1"/>
  <c r="H60" i="1"/>
  <c r="X59" i="1"/>
  <c r="T59" i="1"/>
  <c r="P59" i="1"/>
  <c r="L59" i="1"/>
  <c r="H59" i="1"/>
  <c r="W58" i="1"/>
  <c r="V58" i="1"/>
  <c r="U58" i="1"/>
  <c r="S58" i="1"/>
  <c r="R58" i="1"/>
  <c r="Q58" i="1"/>
  <c r="O58" i="1"/>
  <c r="N58" i="1"/>
  <c r="M58" i="1"/>
  <c r="K58" i="1"/>
  <c r="J58" i="1"/>
  <c r="I58" i="1"/>
  <c r="G58" i="1"/>
  <c r="F58" i="1"/>
  <c r="E58" i="1"/>
  <c r="X57" i="1"/>
  <c r="T57" i="1"/>
  <c r="P57" i="1"/>
  <c r="L57" i="1"/>
  <c r="H57" i="1"/>
  <c r="X56" i="1"/>
  <c r="T56" i="1"/>
  <c r="P56" i="1"/>
  <c r="L56" i="1"/>
  <c r="H56" i="1"/>
  <c r="X55" i="1"/>
  <c r="T55" i="1"/>
  <c r="P55" i="1"/>
  <c r="L55" i="1"/>
  <c r="H55" i="1"/>
  <c r="X54" i="1"/>
  <c r="T54" i="1"/>
  <c r="P54" i="1"/>
  <c r="L54" i="1"/>
  <c r="H54" i="1"/>
  <c r="X53" i="1"/>
  <c r="T53" i="1"/>
  <c r="P53" i="1"/>
  <c r="L53" i="1"/>
  <c r="H53" i="1"/>
  <c r="X52" i="1"/>
  <c r="T52" i="1"/>
  <c r="P52" i="1"/>
  <c r="L52" i="1"/>
  <c r="H52" i="1"/>
  <c r="W51" i="1"/>
  <c r="X51" i="1" s="1"/>
  <c r="V51" i="1"/>
  <c r="U51" i="1"/>
  <c r="S51" i="1"/>
  <c r="T51" i="1" s="1"/>
  <c r="R51" i="1"/>
  <c r="Q51" i="1"/>
  <c r="O51" i="1"/>
  <c r="P51" i="1" s="1"/>
  <c r="N51" i="1"/>
  <c r="M51" i="1"/>
  <c r="K51" i="1"/>
  <c r="L51" i="1" s="1"/>
  <c r="J51" i="1"/>
  <c r="I51" i="1"/>
  <c r="G51" i="1"/>
  <c r="H51" i="1" s="1"/>
  <c r="F51" i="1"/>
  <c r="E51" i="1"/>
  <c r="X50" i="1"/>
  <c r="T50" i="1"/>
  <c r="P50" i="1"/>
  <c r="L50" i="1"/>
  <c r="H50" i="1"/>
  <c r="X49" i="1"/>
  <c r="T49" i="1"/>
  <c r="P49" i="1"/>
  <c r="L49" i="1"/>
  <c r="H49" i="1"/>
  <c r="X48" i="1"/>
  <c r="T48" i="1"/>
  <c r="P48" i="1"/>
  <c r="L48" i="1"/>
  <c r="H48" i="1"/>
  <c r="X47" i="1"/>
  <c r="T47" i="1"/>
  <c r="P47" i="1"/>
  <c r="L47" i="1"/>
  <c r="H47" i="1"/>
  <c r="X46" i="1"/>
  <c r="T46" i="1"/>
  <c r="P46" i="1"/>
  <c r="L46" i="1"/>
  <c r="H46" i="1"/>
  <c r="X45" i="1"/>
  <c r="T45" i="1"/>
  <c r="P45" i="1"/>
  <c r="L45" i="1"/>
  <c r="H45" i="1"/>
  <c r="W44" i="1"/>
  <c r="V44" i="1"/>
  <c r="U44" i="1"/>
  <c r="S44" i="1"/>
  <c r="R44" i="1"/>
  <c r="Q44" i="1"/>
  <c r="O44" i="1"/>
  <c r="N44" i="1"/>
  <c r="M44" i="1"/>
  <c r="K44" i="1"/>
  <c r="J44" i="1"/>
  <c r="I44" i="1"/>
  <c r="G44" i="1"/>
  <c r="F44" i="1"/>
  <c r="E44" i="1"/>
  <c r="X43" i="1"/>
  <c r="T43" i="1"/>
  <c r="P43" i="1"/>
  <c r="L43" i="1"/>
  <c r="H43" i="1"/>
  <c r="X42" i="1"/>
  <c r="T42" i="1"/>
  <c r="P42" i="1"/>
  <c r="L42" i="1"/>
  <c r="H42" i="1"/>
  <c r="X41" i="1"/>
  <c r="T41" i="1"/>
  <c r="P41" i="1"/>
  <c r="L41" i="1"/>
  <c r="H41" i="1"/>
  <c r="X40" i="1"/>
  <c r="T40" i="1"/>
  <c r="P40" i="1"/>
  <c r="L40" i="1"/>
  <c r="H40" i="1"/>
  <c r="X39" i="1"/>
  <c r="T39" i="1"/>
  <c r="P39" i="1"/>
  <c r="L39" i="1"/>
  <c r="H39" i="1"/>
  <c r="X38" i="1"/>
  <c r="T38" i="1"/>
  <c r="P38" i="1"/>
  <c r="L38" i="1"/>
  <c r="H38" i="1"/>
  <c r="W37" i="1"/>
  <c r="X37" i="1" s="1"/>
  <c r="V37" i="1"/>
  <c r="U37" i="1"/>
  <c r="S37" i="1"/>
  <c r="T37" i="1" s="1"/>
  <c r="R37" i="1"/>
  <c r="Q37" i="1"/>
  <c r="O37" i="1"/>
  <c r="P37" i="1" s="1"/>
  <c r="N37" i="1"/>
  <c r="M37" i="1"/>
  <c r="K37" i="1"/>
  <c r="L37" i="1" s="1"/>
  <c r="J37" i="1"/>
  <c r="I37" i="1"/>
  <c r="G37" i="1"/>
  <c r="H37" i="1" s="1"/>
  <c r="F37" i="1"/>
  <c r="E37" i="1"/>
  <c r="X36" i="1"/>
  <c r="T36" i="1"/>
  <c r="P36" i="1"/>
  <c r="L36" i="1"/>
  <c r="H36" i="1"/>
  <c r="X35" i="1"/>
  <c r="T35" i="1"/>
  <c r="P35" i="1"/>
  <c r="L35" i="1"/>
  <c r="H35" i="1"/>
  <c r="X34" i="1"/>
  <c r="T34" i="1"/>
  <c r="P34" i="1"/>
  <c r="L34" i="1"/>
  <c r="H34" i="1"/>
  <c r="X33" i="1"/>
  <c r="T33" i="1"/>
  <c r="P33" i="1"/>
  <c r="L33" i="1"/>
  <c r="H33" i="1"/>
  <c r="X32" i="1"/>
  <c r="T32" i="1"/>
  <c r="P32" i="1"/>
  <c r="L32" i="1"/>
  <c r="H32" i="1"/>
  <c r="X31" i="1"/>
  <c r="T31" i="1"/>
  <c r="P31" i="1"/>
  <c r="L31" i="1"/>
  <c r="H31" i="1"/>
  <c r="W30" i="1"/>
  <c r="V30" i="1"/>
  <c r="U30" i="1"/>
  <c r="S30" i="1"/>
  <c r="R30" i="1"/>
  <c r="Q30" i="1"/>
  <c r="O30" i="1"/>
  <c r="N30" i="1"/>
  <c r="M30" i="1"/>
  <c r="K30" i="1"/>
  <c r="J30" i="1"/>
  <c r="I30" i="1"/>
  <c r="G30" i="1"/>
  <c r="F30" i="1"/>
  <c r="E30" i="1"/>
  <c r="W29" i="1"/>
  <c r="V29" i="1"/>
  <c r="Q29" i="1"/>
  <c r="T29" i="1" s="1"/>
  <c r="P29" i="1"/>
  <c r="I29" i="1"/>
  <c r="L29" i="1" s="1"/>
  <c r="E29" i="1"/>
  <c r="V28" i="1"/>
  <c r="S28" i="1"/>
  <c r="Q28" i="1"/>
  <c r="P28" i="1"/>
  <c r="I28" i="1"/>
  <c r="E28" i="1"/>
  <c r="H28" i="1" s="1"/>
  <c r="V27" i="1"/>
  <c r="S27" i="1"/>
  <c r="Q27" i="1"/>
  <c r="P27" i="1"/>
  <c r="I27" i="1"/>
  <c r="L27" i="1" s="1"/>
  <c r="E27" i="1"/>
  <c r="H27" i="1" s="1"/>
  <c r="W26" i="1"/>
  <c r="S26" i="1"/>
  <c r="R26" i="1"/>
  <c r="R23" i="1" s="1"/>
  <c r="Q26" i="1"/>
  <c r="T26" i="1" s="1"/>
  <c r="P26" i="1"/>
  <c r="K26" i="1"/>
  <c r="J26" i="1"/>
  <c r="J23" i="1" s="1"/>
  <c r="I26" i="1"/>
  <c r="G26" i="1"/>
  <c r="F26" i="1"/>
  <c r="E26" i="1"/>
  <c r="V25" i="1"/>
  <c r="S25" i="1"/>
  <c r="Q25" i="1"/>
  <c r="P25" i="1"/>
  <c r="K25" i="1"/>
  <c r="K133" i="1" s="1"/>
  <c r="I25" i="1"/>
  <c r="G25" i="1"/>
  <c r="E25" i="1"/>
  <c r="U25" i="1" s="1"/>
  <c r="V24" i="1"/>
  <c r="S24" i="1"/>
  <c r="Q24" i="1"/>
  <c r="P24" i="1"/>
  <c r="K24" i="1"/>
  <c r="G24" i="1"/>
  <c r="H24" i="1" s="1"/>
  <c r="O23" i="1"/>
  <c r="N23" i="1"/>
  <c r="M23" i="1"/>
  <c r="F23" i="1"/>
  <c r="V22" i="1"/>
  <c r="S22" i="1"/>
  <c r="Q22" i="1"/>
  <c r="U22" i="1" s="1"/>
  <c r="P22" i="1"/>
  <c r="K22" i="1"/>
  <c r="K16" i="1" s="1"/>
  <c r="G22" i="1"/>
  <c r="V21" i="1"/>
  <c r="S21" i="1"/>
  <c r="W21" i="1" s="1"/>
  <c r="Q21" i="1"/>
  <c r="M21" i="1"/>
  <c r="M16" i="1" s="1"/>
  <c r="I21" i="1"/>
  <c r="I136" i="1" s="1"/>
  <c r="E21" i="1"/>
  <c r="W20" i="1"/>
  <c r="X20" i="1" s="1"/>
  <c r="V20" i="1"/>
  <c r="U20" i="1"/>
  <c r="T20" i="1"/>
  <c r="P20" i="1"/>
  <c r="L20" i="1"/>
  <c r="H20" i="1"/>
  <c r="S19" i="1"/>
  <c r="R19" i="1"/>
  <c r="R16" i="1" s="1"/>
  <c r="Q19" i="1"/>
  <c r="P19" i="1"/>
  <c r="K19" i="1"/>
  <c r="J19" i="1"/>
  <c r="J16" i="1" s="1"/>
  <c r="I19" i="1"/>
  <c r="G19" i="1"/>
  <c r="F19" i="1"/>
  <c r="E19" i="1"/>
  <c r="V18" i="1"/>
  <c r="S18" i="1"/>
  <c r="W18" i="1" s="1"/>
  <c r="Q18" i="1"/>
  <c r="P18" i="1"/>
  <c r="I18" i="1"/>
  <c r="L18" i="1" s="1"/>
  <c r="E18" i="1"/>
  <c r="W17" i="1"/>
  <c r="V17" i="1"/>
  <c r="U17" i="1"/>
  <c r="T17" i="1"/>
  <c r="P17" i="1"/>
  <c r="L17" i="1"/>
  <c r="H17" i="1"/>
  <c r="O16" i="1"/>
  <c r="N16" i="1"/>
  <c r="G16" i="1"/>
  <c r="F16" i="1"/>
  <c r="V15" i="1"/>
  <c r="V137" i="1" s="1"/>
  <c r="S15" i="1"/>
  <c r="Q15" i="1"/>
  <c r="P15" i="1"/>
  <c r="P137" i="1" s="1"/>
  <c r="K15" i="1"/>
  <c r="G15" i="1"/>
  <c r="W15" i="1" s="1"/>
  <c r="V14" i="1"/>
  <c r="U14" i="1"/>
  <c r="S14" i="1"/>
  <c r="T14" i="1" s="1"/>
  <c r="Q14" i="1"/>
  <c r="P14" i="1"/>
  <c r="K14" i="1"/>
  <c r="K136" i="1" s="1"/>
  <c r="G14" i="1"/>
  <c r="V13" i="1"/>
  <c r="S13" i="1"/>
  <c r="S135" i="1" s="1"/>
  <c r="Q13" i="1"/>
  <c r="Q9" i="1" s="1"/>
  <c r="P13" i="1"/>
  <c r="K13" i="1"/>
  <c r="K135" i="1" s="1"/>
  <c r="G13" i="1"/>
  <c r="V12" i="1"/>
  <c r="S12" i="1"/>
  <c r="Q12" i="1"/>
  <c r="P12" i="1"/>
  <c r="K12" i="1"/>
  <c r="K134" i="1" s="1"/>
  <c r="G12" i="1"/>
  <c r="H12" i="1" s="1"/>
  <c r="W11" i="1"/>
  <c r="V11" i="1"/>
  <c r="X11" i="1" s="1"/>
  <c r="U11" i="1"/>
  <c r="T11" i="1"/>
  <c r="P11" i="1"/>
  <c r="L11" i="1"/>
  <c r="H11" i="1"/>
  <c r="W10" i="1"/>
  <c r="V10" i="1"/>
  <c r="U10" i="1"/>
  <c r="T10" i="1"/>
  <c r="P10" i="1"/>
  <c r="L10" i="1"/>
  <c r="H10" i="1"/>
  <c r="R9" i="1"/>
  <c r="O9" i="1"/>
  <c r="N9" i="1"/>
  <c r="M9" i="1"/>
  <c r="J9" i="1"/>
  <c r="I9" i="1"/>
  <c r="F9" i="1"/>
  <c r="E9" i="1"/>
  <c r="L22" i="1" l="1"/>
  <c r="U29" i="1"/>
  <c r="X29" i="1" s="1"/>
  <c r="P30" i="1"/>
  <c r="H44" i="1"/>
  <c r="X44" i="1"/>
  <c r="P58" i="1"/>
  <c r="H67" i="1"/>
  <c r="X68" i="1"/>
  <c r="P72" i="1"/>
  <c r="X85" i="1"/>
  <c r="I93" i="1"/>
  <c r="L93" i="1" s="1"/>
  <c r="T13" i="1"/>
  <c r="W19" i="1"/>
  <c r="E23" i="1"/>
  <c r="V93" i="1"/>
  <c r="X113" i="1"/>
  <c r="T114" i="1"/>
  <c r="X125" i="1"/>
  <c r="Z1976" i="2"/>
  <c r="U13" i="1"/>
  <c r="X17" i="1"/>
  <c r="X70" i="1"/>
  <c r="T89" i="1"/>
  <c r="H100" i="1"/>
  <c r="X100" i="1"/>
  <c r="T30" i="1"/>
  <c r="L44" i="1"/>
  <c r="T58" i="1"/>
  <c r="T65" i="1"/>
  <c r="W95" i="1"/>
  <c r="T96" i="1"/>
  <c r="J121" i="1"/>
  <c r="AP845" i="2"/>
  <c r="AP844" i="2" s="1"/>
  <c r="AK1161" i="2"/>
  <c r="X1652" i="2"/>
  <c r="AF2308" i="2"/>
  <c r="X10" i="1"/>
  <c r="T22" i="1"/>
  <c r="L26" i="1"/>
  <c r="X76" i="1"/>
  <c r="W79" i="1"/>
  <c r="H65" i="1"/>
  <c r="K93" i="1"/>
  <c r="P16" i="1"/>
  <c r="H30" i="1"/>
  <c r="X30" i="1"/>
  <c r="P44" i="1"/>
  <c r="H58" i="1"/>
  <c r="X58" i="1"/>
  <c r="U78" i="1"/>
  <c r="X78" i="1" s="1"/>
  <c r="K9" i="1"/>
  <c r="S9" i="1"/>
  <c r="T19" i="1"/>
  <c r="L25" i="1"/>
  <c r="U28" i="1"/>
  <c r="X69" i="1"/>
  <c r="X88" i="1"/>
  <c r="W94" i="1"/>
  <c r="X94" i="1" s="1"/>
  <c r="L114" i="1"/>
  <c r="AK26" i="2"/>
  <c r="AM941" i="2"/>
  <c r="AQ965" i="2"/>
  <c r="L13" i="1"/>
  <c r="O128" i="1"/>
  <c r="L30" i="1"/>
  <c r="T44" i="1"/>
  <c r="L58" i="1"/>
  <c r="X66" i="1"/>
  <c r="X71" i="1"/>
  <c r="U110" i="1"/>
  <c r="U107" i="1" s="1"/>
  <c r="S970" i="2"/>
  <c r="W22" i="1"/>
  <c r="W137" i="1" s="1"/>
  <c r="T25" i="1"/>
  <c r="W89" i="1"/>
  <c r="X90" i="1"/>
  <c r="X97" i="1"/>
  <c r="X111" i="1"/>
  <c r="P114" i="1"/>
  <c r="R134" i="1"/>
  <c r="T1415" i="2"/>
  <c r="AB1853" i="2"/>
  <c r="AQ1183" i="2"/>
  <c r="T1266" i="2"/>
  <c r="AB1349" i="2"/>
  <c r="AF949" i="2"/>
  <c r="X950" i="2"/>
  <c r="AN950" i="2"/>
  <c r="AU950" i="2"/>
  <c r="AR951" i="2"/>
  <c r="X952" i="2"/>
  <c r="AN952" i="2"/>
  <c r="AF953" i="2"/>
  <c r="AN954" i="2"/>
  <c r="AU954" i="2"/>
  <c r="AF955" i="2"/>
  <c r="AR955" i="2"/>
  <c r="AF957" i="2"/>
  <c r="X958" i="2"/>
  <c r="AF959" i="2"/>
  <c r="AM616" i="2"/>
  <c r="V279" i="2"/>
  <c r="AT549" i="2"/>
  <c r="AE554" i="2"/>
  <c r="AQ245" i="2"/>
  <c r="R279" i="2"/>
  <c r="T279" i="2" s="1"/>
  <c r="AF486" i="2"/>
  <c r="AQ2008" i="2"/>
  <c r="AQ2007" i="2" s="1"/>
  <c r="AM2011" i="2"/>
  <c r="AA2046" i="2"/>
  <c r="AB2090" i="2"/>
  <c r="AM2092" i="2"/>
  <c r="AJ2095" i="2"/>
  <c r="S279" i="2"/>
  <c r="AP387" i="2"/>
  <c r="AP386" i="2" s="1"/>
  <c r="AT436" i="2"/>
  <c r="AN2012" i="2"/>
  <c r="AA279" i="2"/>
  <c r="Z17" i="2"/>
  <c r="AS23" i="2"/>
  <c r="AS22" i="2" s="1"/>
  <c r="AB1498" i="2"/>
  <c r="AR115" i="2"/>
  <c r="S47" i="2"/>
  <c r="AB395" i="2"/>
  <c r="X396" i="2"/>
  <c r="AN396" i="2"/>
  <c r="AP1084" i="2"/>
  <c r="AI1397" i="2"/>
  <c r="Z1685" i="2"/>
  <c r="AA1770" i="2"/>
  <c r="AH1796" i="2"/>
  <c r="R1801" i="2"/>
  <c r="AL26" i="2"/>
  <c r="AD183" i="2"/>
  <c r="AC203" i="2"/>
  <c r="AK203" i="2"/>
  <c r="R236" i="2"/>
  <c r="Z236" i="2"/>
  <c r="AF320" i="2"/>
  <c r="AJ321" i="2"/>
  <c r="AN949" i="2"/>
  <c r="AR950" i="2"/>
  <c r="AE1018" i="2"/>
  <c r="X1021" i="2"/>
  <c r="X1027" i="2"/>
  <c r="AF1088" i="2"/>
  <c r="X1269" i="2"/>
  <c r="X1294" i="2"/>
  <c r="T1302" i="2"/>
  <c r="U1565" i="2"/>
  <c r="AC1565" i="2"/>
  <c r="AJ1568" i="2"/>
  <c r="AF1572" i="2"/>
  <c r="AR1578" i="2"/>
  <c r="T1580" i="2"/>
  <c r="W1582" i="2"/>
  <c r="AE1582" i="2"/>
  <c r="AR1582" i="2"/>
  <c r="AN1743" i="2"/>
  <c r="AT1752" i="2"/>
  <c r="AT1751" i="2" s="1"/>
  <c r="AH250" i="2"/>
  <c r="W325" i="2"/>
  <c r="AA532" i="2"/>
  <c r="AI532" i="2"/>
  <c r="T766" i="2"/>
  <c r="W1682" i="2"/>
  <c r="AN1713" i="2"/>
  <c r="AF1925" i="2"/>
  <c r="AF1932" i="2"/>
  <c r="V47" i="2"/>
  <c r="AL47" i="2"/>
  <c r="V183" i="2"/>
  <c r="AL183" i="2"/>
  <c r="AR200" i="2"/>
  <c r="T201" i="2"/>
  <c r="AU201" i="2"/>
  <c r="AP294" i="2"/>
  <c r="AN353" i="2"/>
  <c r="AM361" i="2"/>
  <c r="W514" i="2"/>
  <c r="AT788" i="2"/>
  <c r="T1321" i="2"/>
  <c r="AI1486" i="2"/>
  <c r="T1865" i="2"/>
  <c r="AQ1865" i="2"/>
  <c r="W2063" i="2"/>
  <c r="T2065" i="2"/>
  <c r="AN2089" i="2"/>
  <c r="AF2106" i="2"/>
  <c r="AJ2107" i="2"/>
  <c r="AI2179" i="2"/>
  <c r="AR223" i="2"/>
  <c r="X450" i="2"/>
  <c r="AN450" i="2"/>
  <c r="AK569" i="2"/>
  <c r="AR591" i="2"/>
  <c r="S595" i="2"/>
  <c r="AI595" i="2"/>
  <c r="V629" i="2"/>
  <c r="V625" i="2" s="1"/>
  <c r="X758" i="2"/>
  <c r="AN758" i="2"/>
  <c r="AU757" i="2"/>
  <c r="AT1079" i="2"/>
  <c r="AD1107" i="2"/>
  <c r="AU1124" i="2"/>
  <c r="AF1189" i="2"/>
  <c r="AU1230" i="2"/>
  <c r="S1292" i="2"/>
  <c r="AF1610" i="2"/>
  <c r="T1611" i="2"/>
  <c r="AM1742" i="2"/>
  <c r="AF1947" i="2"/>
  <c r="AR1949" i="2"/>
  <c r="AU1950" i="2"/>
  <c r="AR1951" i="2"/>
  <c r="X1954" i="2"/>
  <c r="AN1954" i="2"/>
  <c r="AU1954" i="2"/>
  <c r="X1956" i="2"/>
  <c r="AU1956" i="2"/>
  <c r="AR1957" i="2"/>
  <c r="AU1958" i="2"/>
  <c r="AR1959" i="2"/>
  <c r="AQ2107" i="2"/>
  <c r="AM2132" i="2"/>
  <c r="AN2292" i="2"/>
  <c r="AQ168" i="2"/>
  <c r="AQ167" i="2" s="1"/>
  <c r="AE48" i="2"/>
  <c r="AJ551" i="2"/>
  <c r="AN551" i="2" s="1"/>
  <c r="AH550" i="2"/>
  <c r="AH549" i="2" s="1"/>
  <c r="W1113" i="2"/>
  <c r="AE1325" i="2"/>
  <c r="AU1446" i="2"/>
  <c r="AM1502" i="2"/>
  <c r="AQ1625" i="2"/>
  <c r="R2144" i="2"/>
  <c r="U250" i="2"/>
  <c r="AC250" i="2"/>
  <c r="AK250" i="2"/>
  <c r="AN252" i="2"/>
  <c r="AA543" i="2"/>
  <c r="AA542" i="2" s="1"/>
  <c r="AN611" i="2"/>
  <c r="AA756" i="2"/>
  <c r="AI756" i="2"/>
  <c r="AN876" i="2"/>
  <c r="AN896" i="2"/>
  <c r="AN898" i="2"/>
  <c r="AN902" i="2"/>
  <c r="AN916" i="2"/>
  <c r="AN920" i="2"/>
  <c r="AN922" i="2"/>
  <c r="AN928" i="2"/>
  <c r="AN930" i="2"/>
  <c r="AN934" i="2"/>
  <c r="X983" i="2"/>
  <c r="V985" i="2"/>
  <c r="AF1065" i="2"/>
  <c r="AR1065" i="2"/>
  <c r="AQ1079" i="2"/>
  <c r="AT1167" i="2"/>
  <c r="AR1188" i="2"/>
  <c r="AM1246" i="2"/>
  <c r="AQ1245" i="2"/>
  <c r="AQ1255" i="2"/>
  <c r="AQ1250" i="2" s="1"/>
  <c r="AM1315" i="2"/>
  <c r="T1391" i="2"/>
  <c r="AQ1434" i="2"/>
  <c r="AN1528" i="2"/>
  <c r="S1575" i="2"/>
  <c r="W1655" i="2"/>
  <c r="AJ1783" i="2"/>
  <c r="AB1862" i="2"/>
  <c r="AM1865" i="2"/>
  <c r="W1883" i="2"/>
  <c r="T1892" i="2"/>
  <c r="V1916" i="2"/>
  <c r="AE1999" i="2"/>
  <c r="X2002" i="2"/>
  <c r="W2003" i="2"/>
  <c r="AI2013" i="2"/>
  <c r="AP2095" i="2"/>
  <c r="S2135" i="2"/>
  <c r="AB2136" i="2"/>
  <c r="AA2144" i="2"/>
  <c r="U2170" i="2"/>
  <c r="AF2297" i="2"/>
  <c r="AM1112" i="2"/>
  <c r="AR1401" i="2"/>
  <c r="AN1441" i="2"/>
  <c r="AN1444" i="2"/>
  <c r="AF1492" i="2"/>
  <c r="AF1523" i="2"/>
  <c r="AR2053" i="2"/>
  <c r="W2057" i="2"/>
  <c r="W2175" i="2"/>
  <c r="S26" i="2"/>
  <c r="AA26" i="2"/>
  <c r="AB87" i="2"/>
  <c r="AJ87" i="2"/>
  <c r="AM108" i="2"/>
  <c r="T164" i="2"/>
  <c r="AT191" i="2"/>
  <c r="AT190" i="2" s="1"/>
  <c r="AT242" i="2"/>
  <c r="AT241" i="2" s="1"/>
  <c r="AE276" i="2"/>
  <c r="AM356" i="2"/>
  <c r="AT371" i="2"/>
  <c r="AU374" i="2"/>
  <c r="AF388" i="2"/>
  <c r="X394" i="2"/>
  <c r="AR396" i="2"/>
  <c r="T397" i="2"/>
  <c r="AB397" i="2"/>
  <c r="AJ397" i="2"/>
  <c r="AU485" i="2"/>
  <c r="AC521" i="2"/>
  <c r="AE521" i="2" s="1"/>
  <c r="AT543" i="2"/>
  <c r="AT542" i="2" s="1"/>
  <c r="S574" i="2"/>
  <c r="Z595" i="2"/>
  <c r="AK629" i="2"/>
  <c r="AQ731" i="2"/>
  <c r="AB823" i="2"/>
  <c r="AJ823" i="2"/>
  <c r="S861" i="2"/>
  <c r="AL861" i="2"/>
  <c r="AE941" i="2"/>
  <c r="AF1045" i="2"/>
  <c r="T1124" i="2"/>
  <c r="AJ1124" i="2"/>
  <c r="X1174" i="2"/>
  <c r="AT1349" i="2"/>
  <c r="S1366" i="2"/>
  <c r="AU1428" i="2"/>
  <c r="AR1429" i="2"/>
  <c r="AJ1430" i="2"/>
  <c r="AT1442" i="2"/>
  <c r="AT1445" i="2"/>
  <c r="AU1445" i="2" s="1"/>
  <c r="AF1482" i="2"/>
  <c r="V1493" i="2"/>
  <c r="AD1493" i="2"/>
  <c r="AR1553" i="2"/>
  <c r="T1554" i="2"/>
  <c r="X1555" i="2"/>
  <c r="AF1557" i="2"/>
  <c r="AJ1558" i="2"/>
  <c r="S1608" i="2"/>
  <c r="AN1774" i="2"/>
  <c r="AJ1870" i="2"/>
  <c r="W1894" i="2"/>
  <c r="AN1915" i="2"/>
  <c r="AU2176" i="2"/>
  <c r="AM2193" i="2"/>
  <c r="AM2194" i="2"/>
  <c r="AF2201" i="2"/>
  <c r="AL17" i="2"/>
  <c r="T45" i="2"/>
  <c r="AB55" i="2"/>
  <c r="AF56" i="2"/>
  <c r="AA57" i="2"/>
  <c r="AM78" i="2"/>
  <c r="AF79" i="2"/>
  <c r="AR78" i="2"/>
  <c r="AN104" i="2"/>
  <c r="AQ387" i="2"/>
  <c r="AQ386" i="2" s="1"/>
  <c r="AT399" i="2"/>
  <c r="AQ436" i="2"/>
  <c r="AS705" i="2"/>
  <c r="X19" i="2"/>
  <c r="AN19" i="2"/>
  <c r="U17" i="2"/>
  <c r="AQ23" i="2"/>
  <c r="AQ22" i="2" s="1"/>
  <c r="AD159" i="2"/>
  <c r="AL159" i="2"/>
  <c r="AS180" i="2"/>
  <c r="AU180" i="2" s="1"/>
  <c r="AS242" i="2"/>
  <c r="L561" i="2"/>
  <c r="P561" i="2" s="1"/>
  <c r="J560" i="2"/>
  <c r="L560" i="2" s="1"/>
  <c r="P560" i="2" s="1"/>
  <c r="AQ649" i="2"/>
  <c r="X106" i="2"/>
  <c r="W133" i="2"/>
  <c r="AE133" i="2"/>
  <c r="AM133" i="2"/>
  <c r="AU138" i="2"/>
  <c r="AU160" i="2"/>
  <c r="AE162" i="2"/>
  <c r="X163" i="2"/>
  <c r="AF238" i="2"/>
  <c r="T239" i="2"/>
  <c r="AF244" i="2"/>
  <c r="Z299" i="2"/>
  <c r="AD327" i="2"/>
  <c r="X335" i="2"/>
  <c r="AB403" i="2"/>
  <c r="AQ402" i="2"/>
  <c r="W451" i="2"/>
  <c r="AB462" i="2"/>
  <c r="AM464" i="2"/>
  <c r="AU470" i="2"/>
  <c r="X534" i="2"/>
  <c r="AT569" i="2"/>
  <c r="AT575" i="2"/>
  <c r="AT574" i="2" s="1"/>
  <c r="AM578" i="2"/>
  <c r="AF579" i="2"/>
  <c r="AN588" i="2"/>
  <c r="AF590" i="2"/>
  <c r="AB591" i="2"/>
  <c r="AJ591" i="2"/>
  <c r="AF661" i="2"/>
  <c r="AR661" i="2"/>
  <c r="AN664" i="2"/>
  <c r="AU664" i="2"/>
  <c r="AF665" i="2"/>
  <c r="AR665" i="2"/>
  <c r="AR689" i="2"/>
  <c r="AF691" i="2"/>
  <c r="AR691" i="2"/>
  <c r="AF695" i="2"/>
  <c r="AF699" i="2"/>
  <c r="AR699" i="2"/>
  <c r="AE703" i="2"/>
  <c r="AM703" i="2"/>
  <c r="W705" i="2"/>
  <c r="AF706" i="2"/>
  <c r="V731" i="2"/>
  <c r="T734" i="2"/>
  <c r="W737" i="2"/>
  <c r="AE737" i="2"/>
  <c r="AL736" i="2"/>
  <c r="X785" i="2"/>
  <c r="T806" i="2"/>
  <c r="AB806" i="2"/>
  <c r="AJ806" i="2"/>
  <c r="AN811" i="2"/>
  <c r="AM814" i="2"/>
  <c r="T859" i="2"/>
  <c r="AN860" i="2"/>
  <c r="AU859" i="2"/>
  <c r="AR1020" i="2"/>
  <c r="AB1022" i="2"/>
  <c r="AJ1022" i="2"/>
  <c r="AN1023" i="2"/>
  <c r="AF1027" i="2"/>
  <c r="AN1227" i="2"/>
  <c r="AN1285" i="2"/>
  <c r="AU1496" i="2"/>
  <c r="W1498" i="2"/>
  <c r="AM1974" i="2"/>
  <c r="AE1977" i="2"/>
  <c r="AF2176" i="2"/>
  <c r="T2218" i="2"/>
  <c r="Z2217" i="2"/>
  <c r="AI2217" i="2"/>
  <c r="X2245" i="2"/>
  <c r="AN2285" i="2"/>
  <c r="AN2287" i="2"/>
  <c r="R128" i="2"/>
  <c r="X130" i="2"/>
  <c r="AN130" i="2"/>
  <c r="AU130" i="2"/>
  <c r="W131" i="2"/>
  <c r="AF132" i="2"/>
  <c r="AF134" i="2"/>
  <c r="AB135" i="2"/>
  <c r="AJ145" i="2"/>
  <c r="AR216" i="2"/>
  <c r="X217" i="2"/>
  <c r="AF218" i="2"/>
  <c r="AR218" i="2"/>
  <c r="X219" i="2"/>
  <c r="X221" i="2"/>
  <c r="AF222" i="2"/>
  <c r="AR222" i="2"/>
  <c r="T223" i="2"/>
  <c r="X244" i="2"/>
  <c r="AJ280" i="2"/>
  <c r="AF288" i="2"/>
  <c r="AN290" i="2"/>
  <c r="W409" i="2"/>
  <c r="AF412" i="2"/>
  <c r="AN413" i="2"/>
  <c r="AF414" i="2"/>
  <c r="AU419" i="2"/>
  <c r="T462" i="2"/>
  <c r="AR462" i="2"/>
  <c r="T464" i="2"/>
  <c r="AB464" i="2"/>
  <c r="X465" i="2"/>
  <c r="W466" i="2"/>
  <c r="AE466" i="2"/>
  <c r="AM466" i="2"/>
  <c r="X467" i="2"/>
  <c r="AH468" i="2"/>
  <c r="AE537" i="2"/>
  <c r="X555" i="2"/>
  <c r="AN555" i="2"/>
  <c r="AE556" i="2"/>
  <c r="AU557" i="2"/>
  <c r="AB558" i="2"/>
  <c r="AJ558" i="2"/>
  <c r="AN559" i="2"/>
  <c r="AN573" i="2"/>
  <c r="AU572" i="2"/>
  <c r="T596" i="2"/>
  <c r="AU654" i="2"/>
  <c r="AN665" i="2"/>
  <c r="X689" i="2"/>
  <c r="X697" i="2"/>
  <c r="AN699" i="2"/>
  <c r="AF700" i="2"/>
  <c r="X701" i="2"/>
  <c r="AF702" i="2"/>
  <c r="AR702" i="2"/>
  <c r="T705" i="2"/>
  <c r="AN706" i="2"/>
  <c r="AU733" i="2"/>
  <c r="AE734" i="2"/>
  <c r="AR734" i="2"/>
  <c r="AE774" i="2"/>
  <c r="T779" i="2"/>
  <c r="AN780" i="2"/>
  <c r="AE782" i="2"/>
  <c r="AB804" i="2"/>
  <c r="AF830" i="2"/>
  <c r="AF860" i="2"/>
  <c r="AU988" i="2"/>
  <c r="S1093" i="2"/>
  <c r="AI1176" i="2"/>
  <c r="AU1342" i="2"/>
  <c r="AR1343" i="2"/>
  <c r="W1717" i="2"/>
  <c r="AM1717" i="2"/>
  <c r="AB1742" i="2"/>
  <c r="T1756" i="2"/>
  <c r="X1813" i="2"/>
  <c r="AN1027" i="2"/>
  <c r="AI1057" i="2"/>
  <c r="AT1063" i="2"/>
  <c r="AT1162" i="2"/>
  <c r="AE1293" i="2"/>
  <c r="AQ1301" i="2"/>
  <c r="AP1344" i="2"/>
  <c r="AE1395" i="2"/>
  <c r="AA1408" i="2"/>
  <c r="AT1473" i="2"/>
  <c r="AF1500" i="2"/>
  <c r="AM1527" i="2"/>
  <c r="V1560" i="2"/>
  <c r="X1579" i="2"/>
  <c r="AF1581" i="2"/>
  <c r="AA1657" i="2"/>
  <c r="X1723" i="2"/>
  <c r="AE1725" i="2"/>
  <c r="U1746" i="2"/>
  <c r="AP1752" i="2"/>
  <c r="AP1751" i="2" s="1"/>
  <c r="AP1971" i="2"/>
  <c r="AR1975" i="2"/>
  <c r="X2009" i="2"/>
  <c r="AH2043" i="2"/>
  <c r="AF2066" i="2"/>
  <c r="AP2087" i="2"/>
  <c r="V2144" i="2"/>
  <c r="AD2144" i="2"/>
  <c r="AB2206" i="2"/>
  <c r="AK965" i="2"/>
  <c r="R965" i="2"/>
  <c r="AR974" i="2"/>
  <c r="AN978" i="2"/>
  <c r="AE979" i="2"/>
  <c r="AA985" i="2"/>
  <c r="AI1003" i="2"/>
  <c r="AB1030" i="2"/>
  <c r="AJ1030" i="2"/>
  <c r="AE1058" i="2"/>
  <c r="AM1063" i="2"/>
  <c r="AU1065" i="2"/>
  <c r="AB1068" i="2"/>
  <c r="AJ1068" i="2"/>
  <c r="R1102" i="2"/>
  <c r="X1111" i="2"/>
  <c r="AB1116" i="2"/>
  <c r="AE1124" i="2"/>
  <c r="AI1132" i="2"/>
  <c r="AI1131" i="2" s="1"/>
  <c r="AB1177" i="2"/>
  <c r="AB1179" i="2"/>
  <c r="X1185" i="2"/>
  <c r="AN1185" i="2"/>
  <c r="AM1186" i="2"/>
  <c r="X1189" i="2"/>
  <c r="AS1214" i="2"/>
  <c r="AS1213" i="2" s="1"/>
  <c r="V1245" i="2"/>
  <c r="AD1245" i="2"/>
  <c r="AA1258" i="2"/>
  <c r="AT1283" i="2"/>
  <c r="AJ1307" i="2"/>
  <c r="S1306" i="2"/>
  <c r="AJ1358" i="2"/>
  <c r="T1425" i="2"/>
  <c r="AC1434" i="2"/>
  <c r="W1440" i="2"/>
  <c r="AE1440" i="2"/>
  <c r="AB1461" i="2"/>
  <c r="X1462" i="2"/>
  <c r="AN1462" i="2"/>
  <c r="AE1463" i="2"/>
  <c r="AE1468" i="2"/>
  <c r="S1493" i="2"/>
  <c r="AA1493" i="2"/>
  <c r="AF1531" i="2"/>
  <c r="AN1532" i="2"/>
  <c r="AD1575" i="2"/>
  <c r="AB1620" i="2"/>
  <c r="T1649" i="2"/>
  <c r="AB1660" i="2"/>
  <c r="AN1661" i="2"/>
  <c r="X1675" i="2"/>
  <c r="AN1675" i="2"/>
  <c r="AD1685" i="2"/>
  <c r="AF1745" i="2"/>
  <c r="AN1896" i="2"/>
  <c r="AD1916" i="2"/>
  <c r="AL1916" i="2"/>
  <c r="AT1921" i="2"/>
  <c r="V1983" i="2"/>
  <c r="AF2246" i="2"/>
  <c r="X2249" i="2"/>
  <c r="AN2249" i="2"/>
  <c r="AU2249" i="2"/>
  <c r="AR2250" i="2"/>
  <c r="Z159" i="2"/>
  <c r="AJ449" i="2"/>
  <c r="U976" i="2"/>
  <c r="AM52" i="2"/>
  <c r="T71" i="2"/>
  <c r="AB71" i="2"/>
  <c r="AE74" i="2"/>
  <c r="X86" i="2"/>
  <c r="AJ93" i="2"/>
  <c r="AF115" i="2"/>
  <c r="X118" i="2"/>
  <c r="AN118" i="2"/>
  <c r="AR119" i="2"/>
  <c r="AB120" i="2"/>
  <c r="X121" i="2"/>
  <c r="X123" i="2"/>
  <c r="T124" i="2"/>
  <c r="AB124" i="2"/>
  <c r="AJ124" i="2"/>
  <c r="AI144" i="2"/>
  <c r="AE206" i="2"/>
  <c r="AE239" i="2"/>
  <c r="X240" i="2"/>
  <c r="U245" i="2"/>
  <c r="AC245" i="2"/>
  <c r="AK245" i="2"/>
  <c r="X271" i="2"/>
  <c r="AF314" i="2"/>
  <c r="V327" i="2"/>
  <c r="AN346" i="2"/>
  <c r="AB352" i="2"/>
  <c r="W372" i="2"/>
  <c r="AM372" i="2"/>
  <c r="T379" i="2"/>
  <c r="AF413" i="2"/>
  <c r="X416" i="2"/>
  <c r="AU416" i="2"/>
  <c r="T442" i="2"/>
  <c r="X472" i="2"/>
  <c r="AJ476" i="2"/>
  <c r="AM554" i="2"/>
  <c r="AE565" i="2"/>
  <c r="AF586" i="2"/>
  <c r="T593" i="2"/>
  <c r="AJ593" i="2"/>
  <c r="AN604" i="2"/>
  <c r="AU604" i="2"/>
  <c r="AF607" i="2"/>
  <c r="X608" i="2"/>
  <c r="AU608" i="2"/>
  <c r="X628" i="2"/>
  <c r="AR632" i="2"/>
  <c r="AN637" i="2"/>
  <c r="AR646" i="2"/>
  <c r="AF650" i="2"/>
  <c r="X749" i="2"/>
  <c r="V756" i="2"/>
  <c r="AD756" i="2"/>
  <c r="X769" i="2"/>
  <c r="AM770" i="2"/>
  <c r="AP788" i="2"/>
  <c r="AU847" i="2"/>
  <c r="AH861" i="2"/>
  <c r="AB988" i="2"/>
  <c r="AF989" i="2"/>
  <c r="AU1001" i="2"/>
  <c r="W1004" i="2"/>
  <c r="AN1015" i="2"/>
  <c r="AN1031" i="2"/>
  <c r="W1032" i="2"/>
  <c r="AM1032" i="2"/>
  <c r="AJ1055" i="2"/>
  <c r="T1070" i="2"/>
  <c r="AJ1070" i="2"/>
  <c r="X1073" i="2"/>
  <c r="AN1073" i="2"/>
  <c r="AI1126" i="2"/>
  <c r="AQ1146" i="2"/>
  <c r="AB1153" i="2"/>
  <c r="R1190" i="2"/>
  <c r="W1207" i="2"/>
  <c r="T1268" i="2"/>
  <c r="AN1271" i="2"/>
  <c r="W1272" i="2"/>
  <c r="AE1272" i="2"/>
  <c r="AM1272" i="2"/>
  <c r="AF1273" i="2"/>
  <c r="AU1302" i="2"/>
  <c r="AR1304" i="2"/>
  <c r="AF1316" i="2"/>
  <c r="AN1322" i="2"/>
  <c r="W1323" i="2"/>
  <c r="AN1337" i="2"/>
  <c r="AN1352" i="2"/>
  <c r="AF1357" i="2"/>
  <c r="AM1361" i="2"/>
  <c r="AF1362" i="2"/>
  <c r="W1364" i="2"/>
  <c r="AF1383" i="2"/>
  <c r="AJ1384" i="2"/>
  <c r="AR1384" i="2"/>
  <c r="AR1385" i="2"/>
  <c r="AR1394" i="2"/>
  <c r="X1420" i="2"/>
  <c r="AN1420" i="2"/>
  <c r="AM1421" i="2"/>
  <c r="T1423" i="2"/>
  <c r="AR1428" i="2"/>
  <c r="AE1457" i="2"/>
  <c r="W1461" i="2"/>
  <c r="V1467" i="2"/>
  <c r="AB1473" i="2"/>
  <c r="AN1474" i="2"/>
  <c r="AN1503" i="2"/>
  <c r="T1510" i="2"/>
  <c r="AP1514" i="2"/>
  <c r="AN1516" i="2"/>
  <c r="X1521" i="2"/>
  <c r="M2007" i="2"/>
  <c r="O2007" i="2" s="1"/>
  <c r="P2007" i="2" s="1"/>
  <c r="O2008" i="2"/>
  <c r="P2008" i="2" s="1"/>
  <c r="AD2149" i="2"/>
  <c r="AU2226" i="2"/>
  <c r="AQ117" i="2"/>
  <c r="V137" i="2"/>
  <c r="AS145" i="2"/>
  <c r="U402" i="2"/>
  <c r="AQ575" i="2"/>
  <c r="AQ574" i="2" s="1"/>
  <c r="V1386" i="2"/>
  <c r="AC1703" i="2"/>
  <c r="AE1703" i="2" s="1"/>
  <c r="AE1704" i="2"/>
  <c r="AP2214" i="2"/>
  <c r="AP2213" i="2" s="1"/>
  <c r="W18" i="2"/>
  <c r="X30" i="2"/>
  <c r="AE33" i="2"/>
  <c r="AM33" i="2"/>
  <c r="AN67" i="2"/>
  <c r="AQ74" i="2"/>
  <c r="AQ73" i="2" s="1"/>
  <c r="AU119" i="2"/>
  <c r="AM120" i="2"/>
  <c r="AF121" i="2"/>
  <c r="AR121" i="2"/>
  <c r="AR122" i="2"/>
  <c r="AF127" i="2"/>
  <c r="AM142" i="2"/>
  <c r="AR179" i="2"/>
  <c r="AB181" i="2"/>
  <c r="AF202" i="2"/>
  <c r="AB246" i="2"/>
  <c r="AB264" i="2"/>
  <c r="AB295" i="2"/>
  <c r="AL299" i="2"/>
  <c r="X303" i="2"/>
  <c r="AE304" i="2"/>
  <c r="AM304" i="2"/>
  <c r="Z306" i="2"/>
  <c r="AF308" i="2"/>
  <c r="T328" i="2"/>
  <c r="AM332" i="2"/>
  <c r="AN351" i="2"/>
  <c r="AJ356" i="2"/>
  <c r="AF362" i="2"/>
  <c r="AF373" i="2"/>
  <c r="X380" i="2"/>
  <c r="Z402" i="2"/>
  <c r="W403" i="2"/>
  <c r="AN435" i="2"/>
  <c r="AE436" i="2"/>
  <c r="AM436" i="2"/>
  <c r="AE476" i="2"/>
  <c r="AR489" i="2"/>
  <c r="AB540" i="2"/>
  <c r="AN586" i="2"/>
  <c r="AH602" i="2"/>
  <c r="AN603" i="2"/>
  <c r="AF604" i="2"/>
  <c r="X605" i="2"/>
  <c r="AF606" i="2"/>
  <c r="AR606" i="2"/>
  <c r="AF608" i="2"/>
  <c r="AR608" i="2"/>
  <c r="X609" i="2"/>
  <c r="W618" i="2"/>
  <c r="AN632" i="2"/>
  <c r="AU634" i="2"/>
  <c r="AR639" i="2"/>
  <c r="AR641" i="2"/>
  <c r="X644" i="2"/>
  <c r="AJ716" i="2"/>
  <c r="AR716" i="2"/>
  <c r="AN725" i="2"/>
  <c r="AR727" i="2"/>
  <c r="AC731" i="2"/>
  <c r="AK731" i="2"/>
  <c r="AF763" i="2"/>
  <c r="AR762" i="2"/>
  <c r="AN765" i="2"/>
  <c r="AB766" i="2"/>
  <c r="AB774" i="2"/>
  <c r="X778" i="2"/>
  <c r="AM784" i="2"/>
  <c r="T786" i="2"/>
  <c r="AR799" i="2"/>
  <c r="T800" i="2"/>
  <c r="X807" i="2"/>
  <c r="AR872" i="2"/>
  <c r="AR874" i="2"/>
  <c r="X875" i="2"/>
  <c r="AU891" i="2"/>
  <c r="AF892" i="2"/>
  <c r="AR892" i="2"/>
  <c r="AR910" i="2"/>
  <c r="W977" i="2"/>
  <c r="AJ979" i="2"/>
  <c r="X980" i="2"/>
  <c r="AN980" i="2"/>
  <c r="AJ986" i="2"/>
  <c r="X987" i="2"/>
  <c r="AJ991" i="2"/>
  <c r="AF1083" i="2"/>
  <c r="AE1087" i="2"/>
  <c r="AF1091" i="2"/>
  <c r="AJ1103" i="2"/>
  <c r="AJ1110" i="2"/>
  <c r="U1167" i="2"/>
  <c r="AC1167" i="2"/>
  <c r="AN1169" i="2"/>
  <c r="AE1170" i="2"/>
  <c r="AF1212" i="2"/>
  <c r="AU1239" i="2"/>
  <c r="AE1241" i="2"/>
  <c r="X1244" i="2"/>
  <c r="AF1254" i="2"/>
  <c r="AF1257" i="2"/>
  <c r="AB1283" i="2"/>
  <c r="X1290" i="2"/>
  <c r="AN1290" i="2"/>
  <c r="AU1308" i="2"/>
  <c r="W1309" i="2"/>
  <c r="AR1314" i="2"/>
  <c r="AJ1315" i="2"/>
  <c r="X1351" i="2"/>
  <c r="AU1351" i="2"/>
  <c r="AF1352" i="2"/>
  <c r="AI1355" i="2"/>
  <c r="AJ1364" i="2"/>
  <c r="AM1367" i="2"/>
  <c r="AF1368" i="2"/>
  <c r="T1369" i="2"/>
  <c r="X1370" i="2"/>
  <c r="AE1384" i="2"/>
  <c r="AM1384" i="2"/>
  <c r="W1391" i="2"/>
  <c r="AF1392" i="2"/>
  <c r="AJ1393" i="2"/>
  <c r="AJ1406" i="2"/>
  <c r="AB1457" i="2"/>
  <c r="AP1464" i="2"/>
  <c r="AP1463" i="2" s="1"/>
  <c r="AR1463" i="2" s="1"/>
  <c r="AF1490" i="2"/>
  <c r="T1496" i="2"/>
  <c r="AB1496" i="2"/>
  <c r="AQ1493" i="2"/>
  <c r="AN1505" i="2"/>
  <c r="AB1527" i="2"/>
  <c r="AT1527" i="2"/>
  <c r="AF1529" i="2"/>
  <c r="AQ1530" i="2"/>
  <c r="AF1559" i="2"/>
  <c r="AQ1551" i="2"/>
  <c r="AK1746" i="2"/>
  <c r="X1779" i="2"/>
  <c r="W1563" i="2"/>
  <c r="AJ1576" i="2"/>
  <c r="AN1607" i="2"/>
  <c r="AL1608" i="2"/>
  <c r="AA1665" i="2"/>
  <c r="AU1667" i="2"/>
  <c r="AF1679" i="2"/>
  <c r="AU1700" i="2"/>
  <c r="AR1701" i="2"/>
  <c r="AJ1721" i="2"/>
  <c r="T1733" i="2"/>
  <c r="X1782" i="2"/>
  <c r="X1791" i="2"/>
  <c r="AN1791" i="2"/>
  <c r="X1795" i="2"/>
  <c r="AF1830" i="2"/>
  <c r="AN1831" i="2"/>
  <c r="T1837" i="2"/>
  <c r="AJ1841" i="2"/>
  <c r="W1892" i="2"/>
  <c r="AS1916" i="2"/>
  <c r="AM1919" i="2"/>
  <c r="AF1936" i="2"/>
  <c r="W1960" i="2"/>
  <c r="AE1960" i="2"/>
  <c r="AN1962" i="2"/>
  <c r="X1965" i="2"/>
  <c r="AJ1974" i="2"/>
  <c r="AN1981" i="2"/>
  <c r="AR1982" i="2"/>
  <c r="AB1984" i="2"/>
  <c r="AR2003" i="2"/>
  <c r="AE2016" i="2"/>
  <c r="AU2027" i="2"/>
  <c r="AU2037" i="2"/>
  <c r="W2039" i="2"/>
  <c r="AE2039" i="2"/>
  <c r="AM2039" i="2"/>
  <c r="AJ2041" i="2"/>
  <c r="AF2042" i="2"/>
  <c r="AB2044" i="2"/>
  <c r="T2110" i="2"/>
  <c r="AB2110" i="2"/>
  <c r="AJ2110" i="2"/>
  <c r="AM2128" i="2"/>
  <c r="AR2128" i="2"/>
  <c r="W2147" i="2"/>
  <c r="AE2147" i="2"/>
  <c r="W2160" i="2"/>
  <c r="AE2182" i="2"/>
  <c r="AU2186" i="2"/>
  <c r="W2198" i="2"/>
  <c r="AM2198" i="2"/>
  <c r="AN2236" i="2"/>
  <c r="AU2236" i="2"/>
  <c r="X2238" i="2"/>
  <c r="AN2238" i="2"/>
  <c r="AF2279" i="2"/>
  <c r="AR2279" i="2"/>
  <c r="X2280" i="2"/>
  <c r="AU2280" i="2"/>
  <c r="AF2281" i="2"/>
  <c r="AR2281" i="2"/>
  <c r="X2282" i="2"/>
  <c r="AN2282" i="2"/>
  <c r="AR2285" i="2"/>
  <c r="X2286" i="2"/>
  <c r="AU2286" i="2"/>
  <c r="AF2287" i="2"/>
  <c r="X2295" i="2"/>
  <c r="AN2295" i="2"/>
  <c r="AE2296" i="2"/>
  <c r="AU1572" i="2"/>
  <c r="T1592" i="2"/>
  <c r="AB1592" i="2"/>
  <c r="AJ1602" i="2"/>
  <c r="AR1607" i="2"/>
  <c r="AM1614" i="2"/>
  <c r="Z1665" i="2"/>
  <c r="X1670" i="2"/>
  <c r="AJ1672" i="2"/>
  <c r="AR1680" i="2"/>
  <c r="AB1686" i="2"/>
  <c r="W1688" i="2"/>
  <c r="AP1692" i="2"/>
  <c r="AF1728" i="2"/>
  <c r="T1729" i="2"/>
  <c r="V1746" i="2"/>
  <c r="AR1753" i="2"/>
  <c r="AM1802" i="2"/>
  <c r="V1820" i="2"/>
  <c r="AR1847" i="2"/>
  <c r="W1886" i="2"/>
  <c r="X1891" i="2"/>
  <c r="AU1892" i="2"/>
  <c r="AB1919" i="2"/>
  <c r="W2005" i="2"/>
  <c r="AB2014" i="2"/>
  <c r="AF2028" i="2"/>
  <c r="AN2081" i="2"/>
  <c r="AM2082" i="2"/>
  <c r="T2085" i="2"/>
  <c r="AR2101" i="2"/>
  <c r="AN2116" i="2"/>
  <c r="W2126" i="2"/>
  <c r="AE2126" i="2"/>
  <c r="X2129" i="2"/>
  <c r="AN2129" i="2"/>
  <c r="AE2164" i="2"/>
  <c r="AM2164" i="2"/>
  <c r="AU2177" i="2"/>
  <c r="AF2188" i="2"/>
  <c r="AB2189" i="2"/>
  <c r="AF2192" i="2"/>
  <c r="AR2216" i="2"/>
  <c r="AN2251" i="2"/>
  <c r="AU2263" i="2"/>
  <c r="AF2264" i="2"/>
  <c r="AF2301" i="2"/>
  <c r="AT17" i="2"/>
  <c r="R408" i="2"/>
  <c r="R407" i="2" s="1"/>
  <c r="X415" i="2"/>
  <c r="AR992" i="2"/>
  <c r="Z1003" i="2"/>
  <c r="AE1012" i="2"/>
  <c r="AU1226" i="2"/>
  <c r="R1360" i="2"/>
  <c r="AP1393" i="2"/>
  <c r="AR1393" i="2" s="1"/>
  <c r="AH1513" i="2"/>
  <c r="AJ1513" i="2" s="1"/>
  <c r="AJ1514" i="2"/>
  <c r="AN1514" i="2" s="1"/>
  <c r="T1567" i="2"/>
  <c r="X1567" i="2" s="1"/>
  <c r="R1566" i="2"/>
  <c r="T1566" i="2" s="1"/>
  <c r="AS1881" i="2"/>
  <c r="AU1881" i="2" s="1"/>
  <c r="AU1882" i="2"/>
  <c r="AB1898" i="2"/>
  <c r="Z1897" i="2"/>
  <c r="AB1897" i="2" s="1"/>
  <c r="AJ1677" i="2"/>
  <c r="AN1677" i="2" s="1"/>
  <c r="AH1676" i="2"/>
  <c r="AJ1676" i="2" s="1"/>
  <c r="AJ29" i="2"/>
  <c r="X44" i="2"/>
  <c r="AF65" i="2"/>
  <c r="X72" i="2"/>
  <c r="AB89" i="2"/>
  <c r="AN90" i="2"/>
  <c r="AE91" i="2"/>
  <c r="S96" i="2"/>
  <c r="AF161" i="2"/>
  <c r="AN196" i="2"/>
  <c r="AM197" i="2"/>
  <c r="R203" i="2"/>
  <c r="Z203" i="2"/>
  <c r="AH203" i="2"/>
  <c r="T206" i="2"/>
  <c r="U236" i="2"/>
  <c r="AK236" i="2"/>
  <c r="AM287" i="2"/>
  <c r="AN314" i="2"/>
  <c r="W315" i="2"/>
  <c r="AF378" i="2"/>
  <c r="AN404" i="2"/>
  <c r="AE405" i="2"/>
  <c r="X421" i="2"/>
  <c r="AU429" i="2"/>
  <c r="V408" i="2"/>
  <c r="V407" i="2" s="1"/>
  <c r="AF431" i="2"/>
  <c r="AN434" i="2"/>
  <c r="AE489" i="2"/>
  <c r="AM512" i="2"/>
  <c r="T514" i="2"/>
  <c r="AN531" i="2"/>
  <c r="T537" i="2"/>
  <c r="AN538" i="2"/>
  <c r="T724" i="2"/>
  <c r="AB724" i="2"/>
  <c r="T757" i="2"/>
  <c r="AA761" i="2"/>
  <c r="V761" i="2"/>
  <c r="AF824" i="2"/>
  <c r="AB825" i="2"/>
  <c r="Z836" i="2"/>
  <c r="AE971" i="2"/>
  <c r="R985" i="2"/>
  <c r="AE1020" i="2"/>
  <c r="AN1099" i="2"/>
  <c r="Z1107" i="2"/>
  <c r="T1515" i="2"/>
  <c r="AQ1613" i="2"/>
  <c r="AF1656" i="2"/>
  <c r="AU2054" i="2"/>
  <c r="AT2053" i="2"/>
  <c r="AU2053" i="2" s="1"/>
  <c r="AU2153" i="2"/>
  <c r="AT2152" i="2"/>
  <c r="AU2152" i="2" s="1"/>
  <c r="AT2225" i="2"/>
  <c r="AU2225" i="2" s="1"/>
  <c r="AN2254" i="2"/>
  <c r="AN2289" i="2"/>
  <c r="V17" i="2"/>
  <c r="AE20" i="2"/>
  <c r="Z54" i="2"/>
  <c r="AB54" i="2" s="1"/>
  <c r="AT128" i="2"/>
  <c r="AL137" i="2"/>
  <c r="AR139" i="2"/>
  <c r="AF146" i="2"/>
  <c r="AQ145" i="2"/>
  <c r="AT250" i="2"/>
  <c r="T258" i="2"/>
  <c r="AT259" i="2"/>
  <c r="AM272" i="2"/>
  <c r="Z361" i="2"/>
  <c r="Z360" i="2" s="1"/>
  <c r="W363" i="2"/>
  <c r="X413" i="2"/>
  <c r="AU415" i="2"/>
  <c r="AN439" i="2"/>
  <c r="T499" i="2"/>
  <c r="W567" i="2"/>
  <c r="AN582" i="2"/>
  <c r="W726" i="2"/>
  <c r="AS732" i="2"/>
  <c r="AU732" i="2" s="1"/>
  <c r="AQ788" i="2"/>
  <c r="AT791" i="2"/>
  <c r="X803" i="2"/>
  <c r="AN877" i="2"/>
  <c r="AN879" i="2"/>
  <c r="AN911" i="2"/>
  <c r="AN921" i="2"/>
  <c r="AN923" i="2"/>
  <c r="AN935" i="2"/>
  <c r="AU960" i="2"/>
  <c r="AI976" i="2"/>
  <c r="AQ991" i="2"/>
  <c r="AF1005" i="2"/>
  <c r="W1012" i="2"/>
  <c r="AB1026" i="2"/>
  <c r="T1051" i="2"/>
  <c r="X1052" i="2"/>
  <c r="AC1062" i="2"/>
  <c r="AN1147" i="2"/>
  <c r="AM15" i="2"/>
  <c r="X16" i="2"/>
  <c r="AU16" i="2"/>
  <c r="R32" i="2"/>
  <c r="X36" i="2"/>
  <c r="AN36" i="2"/>
  <c r="W37" i="2"/>
  <c r="AE37" i="2"/>
  <c r="W55" i="2"/>
  <c r="X59" i="2"/>
  <c r="AU68" i="2"/>
  <c r="AP74" i="2"/>
  <c r="AB114" i="2"/>
  <c r="AJ114" i="2"/>
  <c r="S183" i="2"/>
  <c r="AA183" i="2"/>
  <c r="AI183" i="2"/>
  <c r="AH194" i="2"/>
  <c r="AM210" i="2"/>
  <c r="AS225" i="2"/>
  <c r="AJ253" i="2"/>
  <c r="X254" i="2"/>
  <c r="AN254" i="2"/>
  <c r="AB266" i="2"/>
  <c r="AF267" i="2"/>
  <c r="AU267" i="2"/>
  <c r="T268" i="2"/>
  <c r="AM270" i="2"/>
  <c r="X288" i="2"/>
  <c r="AU287" i="2"/>
  <c r="AM311" i="2"/>
  <c r="AN348" i="2"/>
  <c r="AU347" i="2"/>
  <c r="S349" i="2"/>
  <c r="AI349" i="2"/>
  <c r="AT349" i="2"/>
  <c r="AM377" i="2"/>
  <c r="AE391" i="2"/>
  <c r="AM391" i="2"/>
  <c r="AN398" i="2"/>
  <c r="X401" i="2"/>
  <c r="R455" i="2"/>
  <c r="AE458" i="2"/>
  <c r="AE460" i="2"/>
  <c r="W462" i="2"/>
  <c r="S468" i="2"/>
  <c r="AJ469" i="2"/>
  <c r="AU507" i="2"/>
  <c r="AN518" i="2"/>
  <c r="AN520" i="2"/>
  <c r="S527" i="2"/>
  <c r="AI527" i="2"/>
  <c r="AN529" i="2"/>
  <c r="AJ530" i="2"/>
  <c r="Z532" i="2"/>
  <c r="W535" i="2"/>
  <c r="AE535" i="2"/>
  <c r="AU536" i="2"/>
  <c r="AM544" i="2"/>
  <c r="AB556" i="2"/>
  <c r="R561" i="2"/>
  <c r="AF564" i="2"/>
  <c r="AC595" i="2"/>
  <c r="AF599" i="2"/>
  <c r="X614" i="2"/>
  <c r="AF635" i="2"/>
  <c r="AU644" i="2"/>
  <c r="AF645" i="2"/>
  <c r="T649" i="2"/>
  <c r="AF654" i="2"/>
  <c r="AF667" i="2"/>
  <c r="X680" i="2"/>
  <c r="AU680" i="2"/>
  <c r="AF687" i="2"/>
  <c r="AN719" i="2"/>
  <c r="AE720" i="2"/>
  <c r="AJ732" i="2"/>
  <c r="AR741" i="2"/>
  <c r="T743" i="2"/>
  <c r="AB752" i="2"/>
  <c r="AJ752" i="2"/>
  <c r="X792" i="2"/>
  <c r="AN792" i="2"/>
  <c r="AF793" i="2"/>
  <c r="W837" i="2"/>
  <c r="AE837" i="2"/>
  <c r="X839" i="2"/>
  <c r="AN839" i="2"/>
  <c r="AT845" i="2"/>
  <c r="AT844" i="2" s="1"/>
  <c r="W855" i="2"/>
  <c r="AN1007" i="2"/>
  <c r="AB1039" i="2"/>
  <c r="AR1039" i="2"/>
  <c r="AR1040" i="2"/>
  <c r="X1050" i="2"/>
  <c r="AN1050" i="2"/>
  <c r="AS1049" i="2"/>
  <c r="AU1049" i="2" s="1"/>
  <c r="AU1050" i="2"/>
  <c r="AN1056" i="2"/>
  <c r="T1096" i="2"/>
  <c r="AB1096" i="2"/>
  <c r="AJ1129" i="2"/>
  <c r="V1132" i="2"/>
  <c r="V1131" i="2" s="1"/>
  <c r="AD1132" i="2"/>
  <c r="AD1131" i="2" s="1"/>
  <c r="AN1134" i="2"/>
  <c r="AN1136" i="2"/>
  <c r="AF1138" i="2"/>
  <c r="AR1138" i="2"/>
  <c r="AR1140" i="2"/>
  <c r="X1141" i="2"/>
  <c r="AN1141" i="2"/>
  <c r="AR1142" i="2"/>
  <c r="AN1223" i="2"/>
  <c r="AM1251" i="2"/>
  <c r="AR1342" i="2"/>
  <c r="AQ1349" i="2"/>
  <c r="T1361" i="2"/>
  <c r="AN1436" i="2"/>
  <c r="X1488" i="2"/>
  <c r="AN1488" i="2"/>
  <c r="AR1532" i="2"/>
  <c r="AB1533" i="2"/>
  <c r="X1534" i="2"/>
  <c r="AN1534" i="2"/>
  <c r="AU1534" i="2"/>
  <c r="X1536" i="2"/>
  <c r="X1574" i="2"/>
  <c r="AU1574" i="2"/>
  <c r="AF1757" i="2"/>
  <c r="AA1760" i="2"/>
  <c r="AI1760" i="2"/>
  <c r="AJ1937" i="2"/>
  <c r="AQ1156" i="2"/>
  <c r="AR1163" i="2"/>
  <c r="V1161" i="2"/>
  <c r="AM1165" i="2"/>
  <c r="AF1182" i="2"/>
  <c r="U1190" i="2"/>
  <c r="AC1190" i="2"/>
  <c r="AN1192" i="2"/>
  <c r="AT1236" i="2"/>
  <c r="AT1233" i="2" s="1"/>
  <c r="AI1245" i="2"/>
  <c r="V1258" i="2"/>
  <c r="AF1260" i="2"/>
  <c r="T1261" i="2"/>
  <c r="AQ1283" i="2"/>
  <c r="AA1306" i="2"/>
  <c r="AE1323" i="2"/>
  <c r="W1376" i="2"/>
  <c r="X1410" i="2"/>
  <c r="AB1419" i="2"/>
  <c r="AJ1419" i="2"/>
  <c r="S1451" i="2"/>
  <c r="AA1451" i="2"/>
  <c r="T1465" i="2"/>
  <c r="AL1565" i="2"/>
  <c r="Z1587" i="2"/>
  <c r="AJ1614" i="2"/>
  <c r="X1639" i="2"/>
  <c r="AN1642" i="2"/>
  <c r="X1697" i="2"/>
  <c r="V1691" i="2"/>
  <c r="V1690" i="2" s="1"/>
  <c r="AF2096" i="2"/>
  <c r="T2103" i="2"/>
  <c r="X40" i="2"/>
  <c r="AN40" i="2"/>
  <c r="AK47" i="2"/>
  <c r="X50" i="2"/>
  <c r="AR51" i="2"/>
  <c r="T52" i="2"/>
  <c r="AB52" i="2"/>
  <c r="W60" i="2"/>
  <c r="AF61" i="2"/>
  <c r="AR60" i="2"/>
  <c r="AB62" i="2"/>
  <c r="X65" i="2"/>
  <c r="AM70" i="2"/>
  <c r="W87" i="2"/>
  <c r="AN88" i="2"/>
  <c r="W89" i="2"/>
  <c r="AB105" i="2"/>
  <c r="AH128" i="2"/>
  <c r="AF141" i="2"/>
  <c r="AJ142" i="2"/>
  <c r="AS151" i="2"/>
  <c r="X158" i="2"/>
  <c r="S159" i="2"/>
  <c r="AI159" i="2"/>
  <c r="AF170" i="2"/>
  <c r="S174" i="2"/>
  <c r="X185" i="2"/>
  <c r="AU184" i="2"/>
  <c r="W186" i="2"/>
  <c r="AM186" i="2"/>
  <c r="X187" i="2"/>
  <c r="AN187" i="2"/>
  <c r="AE188" i="2"/>
  <c r="AM188" i="2"/>
  <c r="AF207" i="2"/>
  <c r="AH209" i="2"/>
  <c r="AF217" i="2"/>
  <c r="AF219" i="2"/>
  <c r="AR219" i="2"/>
  <c r="AF221" i="2"/>
  <c r="W223" i="2"/>
  <c r="X224" i="2"/>
  <c r="AF240" i="2"/>
  <c r="AR240" i="2"/>
  <c r="W256" i="2"/>
  <c r="AF260" i="2"/>
  <c r="AR260" i="2"/>
  <c r="AN261" i="2"/>
  <c r="AU261" i="2"/>
  <c r="U263" i="2"/>
  <c r="AI263" i="2"/>
  <c r="W266" i="2"/>
  <c r="AE268" i="2"/>
  <c r="AM268" i="2"/>
  <c r="W277" i="2"/>
  <c r="X298" i="2"/>
  <c r="AN298" i="2"/>
  <c r="AF303" i="2"/>
  <c r="AE307" i="2"/>
  <c r="AM321" i="2"/>
  <c r="AB334" i="2"/>
  <c r="AR363" i="2"/>
  <c r="W365" i="2"/>
  <c r="AE365" i="2"/>
  <c r="AF375" i="2"/>
  <c r="AR375" i="2"/>
  <c r="AR391" i="2"/>
  <c r="AS399" i="2"/>
  <c r="X418" i="2"/>
  <c r="X428" i="2"/>
  <c r="T430" i="2"/>
  <c r="AN433" i="2"/>
  <c r="X478" i="2"/>
  <c r="V491" i="2"/>
  <c r="AD491" i="2"/>
  <c r="AL491" i="2"/>
  <c r="AN493" i="2"/>
  <c r="W494" i="2"/>
  <c r="AM494" i="2"/>
  <c r="AM503" i="2"/>
  <c r="AF504" i="2"/>
  <c r="AR504" i="2"/>
  <c r="AN526" i="2"/>
  <c r="V532" i="2"/>
  <c r="AB550" i="2"/>
  <c r="AJ554" i="2"/>
  <c r="AN566" i="2"/>
  <c r="T567" i="2"/>
  <c r="S569" i="2"/>
  <c r="AA569" i="2"/>
  <c r="AJ570" i="2"/>
  <c r="X579" i="2"/>
  <c r="AE593" i="2"/>
  <c r="AF619" i="2"/>
  <c r="X620" i="2"/>
  <c r="X622" i="2"/>
  <c r="AU635" i="2"/>
  <c r="AR644" i="2"/>
  <c r="AN645" i="2"/>
  <c r="AF651" i="2"/>
  <c r="AF653" i="2"/>
  <c r="AU665" i="2"/>
  <c r="AU673" i="2"/>
  <c r="AU675" i="2"/>
  <c r="AU681" i="2"/>
  <c r="X683" i="2"/>
  <c r="AF684" i="2"/>
  <c r="AF730" i="2"/>
  <c r="T750" i="2"/>
  <c r="AR752" i="2"/>
  <c r="AJ754" i="2"/>
  <c r="AJ762" i="2"/>
  <c r="AJ774" i="2"/>
  <c r="AB788" i="2"/>
  <c r="AU790" i="2"/>
  <c r="AE791" i="2"/>
  <c r="AM791" i="2"/>
  <c r="AU799" i="2"/>
  <c r="AE800" i="2"/>
  <c r="AM800" i="2"/>
  <c r="AF801" i="2"/>
  <c r="T802" i="2"/>
  <c r="AU819" i="2"/>
  <c r="X821" i="2"/>
  <c r="AE825" i="2"/>
  <c r="AU829" i="2"/>
  <c r="AU841" i="2"/>
  <c r="X843" i="2"/>
  <c r="AB845" i="2"/>
  <c r="X850" i="2"/>
  <c r="AN850" i="2"/>
  <c r="AM851" i="2"/>
  <c r="AF852" i="2"/>
  <c r="AR871" i="2"/>
  <c r="X872" i="2"/>
  <c r="AR875" i="2"/>
  <c r="AR885" i="2"/>
  <c r="AR891" i="2"/>
  <c r="X892" i="2"/>
  <c r="AR917" i="2"/>
  <c r="AN918" i="2"/>
  <c r="AR925" i="2"/>
  <c r="X926" i="2"/>
  <c r="AN926" i="2"/>
  <c r="AR927" i="2"/>
  <c r="AR945" i="2"/>
  <c r="AU946" i="2"/>
  <c r="AA965" i="2"/>
  <c r="AI965" i="2"/>
  <c r="Z976" i="2"/>
  <c r="AN992" i="2"/>
  <c r="AM993" i="2"/>
  <c r="AJ996" i="2"/>
  <c r="X998" i="2"/>
  <c r="AR999" i="2"/>
  <c r="W1006" i="2"/>
  <c r="T1016" i="2"/>
  <c r="AE1034" i="2"/>
  <c r="T1044" i="2"/>
  <c r="AB1044" i="2"/>
  <c r="X1045" i="2"/>
  <c r="AR1044" i="2"/>
  <c r="AE1049" i="2"/>
  <c r="AM1049" i="2"/>
  <c r="AU1053" i="2"/>
  <c r="AE1055" i="2"/>
  <c r="AL1057" i="2"/>
  <c r="AF1059" i="2"/>
  <c r="T1060" i="2"/>
  <c r="AM1072" i="2"/>
  <c r="AR1072" i="2"/>
  <c r="AF1075" i="2"/>
  <c r="AF1077" i="2"/>
  <c r="X1080" i="2"/>
  <c r="AU1080" i="2"/>
  <c r="AF1081" i="2"/>
  <c r="AP1079" i="2"/>
  <c r="T1082" i="2"/>
  <c r="AJ1084" i="2"/>
  <c r="AJ1087" i="2"/>
  <c r="AK1102" i="2"/>
  <c r="AF1104" i="2"/>
  <c r="AI1107" i="2"/>
  <c r="AE1110" i="2"/>
  <c r="U1126" i="2"/>
  <c r="AA1132" i="2"/>
  <c r="AA1131" i="2" s="1"/>
  <c r="AJ1146" i="2"/>
  <c r="W1153" i="2"/>
  <c r="AR1159" i="2"/>
  <c r="AS1162" i="2"/>
  <c r="AS1161" i="2" s="1"/>
  <c r="AF1197" i="2"/>
  <c r="AF1203" i="2"/>
  <c r="AA1233" i="2"/>
  <c r="AJ1241" i="2"/>
  <c r="AT1272" i="2"/>
  <c r="X1280" i="2"/>
  <c r="AF1296" i="2"/>
  <c r="R1301" i="2"/>
  <c r="AF1303" i="2"/>
  <c r="AT1312" i="2"/>
  <c r="AT1311" i="2" s="1"/>
  <c r="AQ1312" i="2"/>
  <c r="AQ1311" i="2" s="1"/>
  <c r="AN1392" i="2"/>
  <c r="W1393" i="2"/>
  <c r="AM1393" i="2"/>
  <c r="AF1399" i="2"/>
  <c r="Z1397" i="2"/>
  <c r="AJ1400" i="2"/>
  <c r="AF1426" i="2"/>
  <c r="AM1432" i="2"/>
  <c r="AN1450" i="2"/>
  <c r="U1486" i="2"/>
  <c r="X1495" i="2"/>
  <c r="AF1503" i="2"/>
  <c r="AE1508" i="2"/>
  <c r="W1513" i="2"/>
  <c r="AA1542" i="2"/>
  <c r="AI1542" i="2"/>
  <c r="AE1548" i="2"/>
  <c r="AF1549" i="2"/>
  <c r="AS1571" i="2"/>
  <c r="AS1570" i="2" s="1"/>
  <c r="AN1577" i="2"/>
  <c r="W1578" i="2"/>
  <c r="AR1586" i="2"/>
  <c r="AN1593" i="2"/>
  <c r="W1594" i="2"/>
  <c r="T1606" i="2"/>
  <c r="AE1622" i="2"/>
  <c r="AN1679" i="2"/>
  <c r="T1765" i="2"/>
  <c r="T1797" i="2"/>
  <c r="AN1798" i="2"/>
  <c r="T1913" i="2"/>
  <c r="AK1913" i="2"/>
  <c r="AM1913" i="2" s="1"/>
  <c r="AM1914" i="2"/>
  <c r="X1943" i="2"/>
  <c r="W1945" i="2"/>
  <c r="AN1947" i="2"/>
  <c r="AU1947" i="2"/>
  <c r="AR1948" i="2"/>
  <c r="X1949" i="2"/>
  <c r="AN1949" i="2"/>
  <c r="AU1949" i="2"/>
  <c r="AN1951" i="2"/>
  <c r="AU1951" i="2"/>
  <c r="AN1955" i="2"/>
  <c r="AU1955" i="2"/>
  <c r="AR1956" i="2"/>
  <c r="X1957" i="2"/>
  <c r="AN1957" i="2"/>
  <c r="AU1957" i="2"/>
  <c r="AN1959" i="2"/>
  <c r="AU1959" i="2"/>
  <c r="AR1966" i="2"/>
  <c r="X1978" i="2"/>
  <c r="AN1978" i="2"/>
  <c r="X1981" i="2"/>
  <c r="AM1989" i="2"/>
  <c r="AB1991" i="2"/>
  <c r="AN2058" i="2"/>
  <c r="AD1597" i="2"/>
  <c r="W1616" i="2"/>
  <c r="V1665" i="2"/>
  <c r="AD1665" i="2"/>
  <c r="AL1665" i="2"/>
  <c r="AQ1666" i="2"/>
  <c r="AQ1665" i="2" s="1"/>
  <c r="AJ1682" i="2"/>
  <c r="AT1682" i="2"/>
  <c r="AT1671" i="2" s="1"/>
  <c r="AM1727" i="2"/>
  <c r="AN1745" i="2"/>
  <c r="AM1749" i="2"/>
  <c r="X1766" i="2"/>
  <c r="AK1770" i="2"/>
  <c r="AE1778" i="2"/>
  <c r="T1802" i="2"/>
  <c r="AU1802" i="2"/>
  <c r="AN1891" i="2"/>
  <c r="AB1892" i="2"/>
  <c r="X1896" i="2"/>
  <c r="X1918" i="2"/>
  <c r="AH1971" i="2"/>
  <c r="AR2010" i="2"/>
  <c r="AJ2023" i="2"/>
  <c r="AJ2025" i="2"/>
  <c r="AF2033" i="2"/>
  <c r="AR2033" i="2"/>
  <c r="AA2035" i="2"/>
  <c r="AB2036" i="2"/>
  <c r="AF2036" i="2" s="1"/>
  <c r="AM2061" i="2"/>
  <c r="W2082" i="2"/>
  <c r="AB2130" i="2"/>
  <c r="AJ2130" i="2"/>
  <c r="AJ2185" i="2"/>
  <c r="AE1198" i="2"/>
  <c r="W1243" i="2"/>
  <c r="AE1243" i="2"/>
  <c r="R1258" i="2"/>
  <c r="X1265" i="2"/>
  <c r="AB1272" i="2"/>
  <c r="AJ1272" i="2"/>
  <c r="AJ1275" i="2"/>
  <c r="AB1299" i="2"/>
  <c r="AU1299" i="2"/>
  <c r="V1301" i="2"/>
  <c r="V1306" i="2"/>
  <c r="AD1306" i="2"/>
  <c r="T1309" i="2"/>
  <c r="X1310" i="2"/>
  <c r="W1312" i="2"/>
  <c r="AF1313" i="2"/>
  <c r="AU1314" i="2"/>
  <c r="AF1319" i="2"/>
  <c r="AM1327" i="2"/>
  <c r="AN1338" i="2"/>
  <c r="AR1339" i="2"/>
  <c r="AR1341" i="2"/>
  <c r="AN1350" i="2"/>
  <c r="AB1356" i="2"/>
  <c r="AB1376" i="2"/>
  <c r="X1377" i="2"/>
  <c r="AN1377" i="2"/>
  <c r="W1378" i="2"/>
  <c r="X1394" i="2"/>
  <c r="T1398" i="2"/>
  <c r="W1400" i="2"/>
  <c r="AB1409" i="2"/>
  <c r="AI1408" i="2"/>
  <c r="AN1412" i="2"/>
  <c r="W1413" i="2"/>
  <c r="AN1426" i="2"/>
  <c r="W1427" i="2"/>
  <c r="AE1427" i="2"/>
  <c r="AM1427" i="2"/>
  <c r="AB1435" i="2"/>
  <c r="AF1435" i="2" s="1"/>
  <c r="AJ1437" i="2"/>
  <c r="AM1445" i="2"/>
  <c r="X1446" i="2"/>
  <c r="X1448" i="2"/>
  <c r="AU1447" i="2"/>
  <c r="AE1465" i="2"/>
  <c r="AM1465" i="2"/>
  <c r="T1470" i="2"/>
  <c r="X1471" i="2"/>
  <c r="AS1478" i="2"/>
  <c r="T1481" i="2"/>
  <c r="AE1483" i="2"/>
  <c r="AN1484" i="2"/>
  <c r="AJ1519" i="2"/>
  <c r="X1520" i="2"/>
  <c r="AF1524" i="2"/>
  <c r="AN1541" i="2"/>
  <c r="AT1542" i="2"/>
  <c r="AT1538" i="2" s="1"/>
  <c r="AE1552" i="2"/>
  <c r="AB1563" i="2"/>
  <c r="AH1565" i="2"/>
  <c r="AF1593" i="2"/>
  <c r="AF1599" i="2"/>
  <c r="T1600" i="2"/>
  <c r="AA1608" i="2"/>
  <c r="X1610" i="2"/>
  <c r="AP1616" i="2"/>
  <c r="AR1616" i="2" s="1"/>
  <c r="W1628" i="2"/>
  <c r="AF1634" i="2"/>
  <c r="AE1645" i="2"/>
  <c r="AF1646" i="2"/>
  <c r="AM1649" i="2"/>
  <c r="AN1684" i="2"/>
  <c r="T1696" i="2"/>
  <c r="AJ1696" i="2"/>
  <c r="AN1699" i="2"/>
  <c r="AT1698" i="2"/>
  <c r="AB1717" i="2"/>
  <c r="AN1728" i="2"/>
  <c r="W1729" i="2"/>
  <c r="AC1724" i="2"/>
  <c r="AF1732" i="2"/>
  <c r="AR1754" i="2"/>
  <c r="AL1755" i="2"/>
  <c r="X1763" i="2"/>
  <c r="R1787" i="2"/>
  <c r="X1794" i="2"/>
  <c r="AA1796" i="2"/>
  <c r="AJ1799" i="2"/>
  <c r="S1820" i="2"/>
  <c r="AA1820" i="2"/>
  <c r="AI1820" i="2"/>
  <c r="AK1820" i="2"/>
  <c r="AM1843" i="2"/>
  <c r="X1844" i="2"/>
  <c r="AN1844" i="2"/>
  <c r="AN1854" i="2"/>
  <c r="X1856" i="2"/>
  <c r="AN1869" i="2"/>
  <c r="AE1870" i="2"/>
  <c r="AN1873" i="2"/>
  <c r="W1879" i="2"/>
  <c r="AM1879" i="2"/>
  <c r="AB1883" i="2"/>
  <c r="AB1902" i="2"/>
  <c r="AF1920" i="2"/>
  <c r="AJ2016" i="2"/>
  <c r="AB2039" i="2"/>
  <c r="U2043" i="2"/>
  <c r="AF2045" i="2"/>
  <c r="AU2069" i="2"/>
  <c r="W2095" i="2"/>
  <c r="AM2110" i="2"/>
  <c r="T2112" i="2"/>
  <c r="AS2119" i="2"/>
  <c r="AU2119" i="2" s="1"/>
  <c r="AU2120" i="2"/>
  <c r="W2162" i="2"/>
  <c r="AE2162" i="2"/>
  <c r="AM2162" i="2"/>
  <c r="AC2179" i="2"/>
  <c r="AD2179" i="2"/>
  <c r="AL2179" i="2"/>
  <c r="AE2204" i="2"/>
  <c r="AN2219" i="2"/>
  <c r="AU2238" i="2"/>
  <c r="AN2274" i="2"/>
  <c r="AN2284" i="2"/>
  <c r="AF1809" i="2"/>
  <c r="AB1810" i="2"/>
  <c r="AN1811" i="2"/>
  <c r="T1823" i="2"/>
  <c r="AB1823" i="2"/>
  <c r="AB1825" i="2"/>
  <c r="AR1854" i="2"/>
  <c r="AN1859" i="2"/>
  <c r="AJ1875" i="2"/>
  <c r="AJ1877" i="2"/>
  <c r="AF1878" i="2"/>
  <c r="AR1878" i="2"/>
  <c r="AN1903" i="2"/>
  <c r="AM1904" i="2"/>
  <c r="AA1916" i="2"/>
  <c r="T1935" i="2"/>
  <c r="AU1935" i="2"/>
  <c r="AQ1960" i="2"/>
  <c r="AA1971" i="2"/>
  <c r="AI1971" i="2"/>
  <c r="AR1991" i="2"/>
  <c r="AF1996" i="2"/>
  <c r="AJ1997" i="2"/>
  <c r="AJ2008" i="2"/>
  <c r="AN2033" i="2"/>
  <c r="W2035" i="2"/>
  <c r="AM2035" i="2"/>
  <c r="AJ2037" i="2"/>
  <c r="V2084" i="2"/>
  <c r="AQ2087" i="2"/>
  <c r="T2092" i="2"/>
  <c r="AB2092" i="2"/>
  <c r="AF2104" i="2"/>
  <c r="W2107" i="2"/>
  <c r="AB2115" i="2"/>
  <c r="AF2120" i="2"/>
  <c r="W2130" i="2"/>
  <c r="AE2130" i="2"/>
  <c r="AR2145" i="2"/>
  <c r="AF2146" i="2"/>
  <c r="AB2147" i="2"/>
  <c r="AF2151" i="2"/>
  <c r="AB2152" i="2"/>
  <c r="T2166" i="2"/>
  <c r="AN2172" i="2"/>
  <c r="AF2181" i="2"/>
  <c r="AU2183" i="2"/>
  <c r="AE2185" i="2"/>
  <c r="AQ2194" i="2"/>
  <c r="AQ2193" i="2" s="1"/>
  <c r="AB2200" i="2"/>
  <c r="AE2208" i="2"/>
  <c r="AT2214" i="2"/>
  <c r="AT2213" i="2" s="1"/>
  <c r="AN2223" i="2"/>
  <c r="X2231" i="2"/>
  <c r="AU2235" i="2"/>
  <c r="X2237" i="2"/>
  <c r="AU2237" i="2"/>
  <c r="AR2238" i="2"/>
  <c r="AV2238" i="2" s="1"/>
  <c r="X2279" i="2"/>
  <c r="AI17" i="2"/>
  <c r="AH47" i="2"/>
  <c r="AS259" i="2"/>
  <c r="AS258" i="2" s="1"/>
  <c r="AR271" i="2"/>
  <c r="AH338" i="2"/>
  <c r="AT360" i="2"/>
  <c r="AU375" i="2"/>
  <c r="AA402" i="2"/>
  <c r="AU486" i="2"/>
  <c r="AQ581" i="2"/>
  <c r="AQ580" i="2" s="1"/>
  <c r="AI731" i="2"/>
  <c r="AC745" i="2"/>
  <c r="AR807" i="2"/>
  <c r="AC1311" i="2"/>
  <c r="AT1344" i="2"/>
  <c r="AR1515" i="2"/>
  <c r="AJ1765" i="2"/>
  <c r="AH1764" i="2"/>
  <c r="AJ1764" i="2" s="1"/>
  <c r="T1772" i="2"/>
  <c r="X1772" i="2" s="1"/>
  <c r="AP1772" i="2"/>
  <c r="AR1772" i="2" s="1"/>
  <c r="AJ15" i="2"/>
  <c r="X25" i="2"/>
  <c r="S32" i="2"/>
  <c r="AN38" i="2"/>
  <c r="W39" i="2"/>
  <c r="AE39" i="2"/>
  <c r="AM39" i="2"/>
  <c r="AF42" i="2"/>
  <c r="AR41" i="2"/>
  <c r="AM45" i="2"/>
  <c r="R47" i="2"/>
  <c r="AJ60" i="2"/>
  <c r="AF67" i="2"/>
  <c r="T68" i="2"/>
  <c r="X69" i="2"/>
  <c r="AJ74" i="2"/>
  <c r="AC82" i="2"/>
  <c r="U84" i="2"/>
  <c r="AC84" i="2"/>
  <c r="AM85" i="2"/>
  <c r="AR88" i="2"/>
  <c r="T89" i="2"/>
  <c r="AF94" i="2"/>
  <c r="AF102" i="2"/>
  <c r="X109" i="2"/>
  <c r="AN109" i="2"/>
  <c r="AM114" i="2"/>
  <c r="AM124" i="2"/>
  <c r="AR125" i="2"/>
  <c r="T126" i="2"/>
  <c r="T133" i="2"/>
  <c r="AN134" i="2"/>
  <c r="AU133" i="2"/>
  <c r="AU143" i="2"/>
  <c r="AA144" i="2"/>
  <c r="AM157" i="2"/>
  <c r="AR157" i="2"/>
  <c r="R159" i="2"/>
  <c r="AB162" i="2"/>
  <c r="AE165" i="2"/>
  <c r="T179" i="2"/>
  <c r="AJ188" i="2"/>
  <c r="AU189" i="2"/>
  <c r="AE190" i="2"/>
  <c r="AR196" i="2"/>
  <c r="AB197" i="2"/>
  <c r="S203" i="2"/>
  <c r="AA203" i="2"/>
  <c r="AI203" i="2"/>
  <c r="AF214" i="2"/>
  <c r="AR226" i="2"/>
  <c r="AU227" i="2"/>
  <c r="AF228" i="2"/>
  <c r="AN229" i="2"/>
  <c r="AU229" i="2"/>
  <c r="AF230" i="2"/>
  <c r="AR230" i="2"/>
  <c r="AD236" i="2"/>
  <c r="X247" i="2"/>
  <c r="AN247" i="2"/>
  <c r="V250" i="2"/>
  <c r="AD250" i="2"/>
  <c r="AE250" i="2" s="1"/>
  <c r="AL250" i="2"/>
  <c r="AQ259" i="2"/>
  <c r="AJ268" i="2"/>
  <c r="X283" i="2"/>
  <c r="W285" i="2"/>
  <c r="AM285" i="2"/>
  <c r="X286" i="2"/>
  <c r="AN286" i="2"/>
  <c r="BC292" i="2"/>
  <c r="V284" i="2"/>
  <c r="AF294" i="2"/>
  <c r="AU298" i="2"/>
  <c r="AE300" i="2"/>
  <c r="AK299" i="2"/>
  <c r="AJ311" i="2"/>
  <c r="X312" i="2"/>
  <c r="X316" i="2"/>
  <c r="T323" i="2"/>
  <c r="W328" i="2"/>
  <c r="AB330" i="2"/>
  <c r="T332" i="2"/>
  <c r="AU334" i="2"/>
  <c r="AN337" i="2"/>
  <c r="X342" i="2"/>
  <c r="AN342" i="2"/>
  <c r="AU342" i="2"/>
  <c r="AE343" i="2"/>
  <c r="AM343" i="2"/>
  <c r="AF344" i="2"/>
  <c r="T345" i="2"/>
  <c r="AF348" i="2"/>
  <c r="AE350" i="2"/>
  <c r="AR368" i="2"/>
  <c r="X373" i="2"/>
  <c r="AS371" i="2"/>
  <c r="T374" i="2"/>
  <c r="AB374" i="2"/>
  <c r="T393" i="2"/>
  <c r="AA408" i="2"/>
  <c r="AA407" i="2" s="1"/>
  <c r="AI408" i="2"/>
  <c r="AI407" i="2" s="1"/>
  <c r="AF411" i="2"/>
  <c r="AN412" i="2"/>
  <c r="AR416" i="2"/>
  <c r="X417" i="2"/>
  <c r="AN417" i="2"/>
  <c r="AU418" i="2"/>
  <c r="AN420" i="2"/>
  <c r="AN423" i="2"/>
  <c r="AF424" i="2"/>
  <c r="AR426" i="2"/>
  <c r="AN432" i="2"/>
  <c r="AR439" i="2"/>
  <c r="X447" i="2"/>
  <c r="AM449" i="2"/>
  <c r="AF453" i="2"/>
  <c r="W458" i="2"/>
  <c r="X459" i="2"/>
  <c r="AM460" i="2"/>
  <c r="AC468" i="2"/>
  <c r="AM469" i="2"/>
  <c r="X475" i="2"/>
  <c r="AN475" i="2"/>
  <c r="T479" i="2"/>
  <c r="AJ487" i="2"/>
  <c r="AN490" i="2"/>
  <c r="AF493" i="2"/>
  <c r="AN504" i="2"/>
  <c r="AB514" i="2"/>
  <c r="X515" i="2"/>
  <c r="AN515" i="2"/>
  <c r="X516" i="2"/>
  <c r="AU516" i="2"/>
  <c r="AM517" i="2"/>
  <c r="AK523" i="2"/>
  <c r="AM523" i="2" s="1"/>
  <c r="AN525" i="2"/>
  <c r="T528" i="2"/>
  <c r="W530" i="2"/>
  <c r="V543" i="2"/>
  <c r="V542" i="2" s="1"/>
  <c r="X545" i="2"/>
  <c r="T551" i="2"/>
  <c r="X551" i="2" s="1"/>
  <c r="W554" i="2"/>
  <c r="AR555" i="2"/>
  <c r="W556" i="2"/>
  <c r="AM558" i="2"/>
  <c r="AN558" i="2" s="1"/>
  <c r="AA560" i="2"/>
  <c r="AF562" i="2"/>
  <c r="AU562" i="2"/>
  <c r="T563" i="2"/>
  <c r="X571" i="2"/>
  <c r="AN571" i="2"/>
  <c r="AM572" i="2"/>
  <c r="AR582" i="2"/>
  <c r="AE587" i="2"/>
  <c r="AT595" i="2"/>
  <c r="AD595" i="2"/>
  <c r="AA601" i="2"/>
  <c r="AA600" i="2" s="1"/>
  <c r="X603" i="2"/>
  <c r="AU607" i="2"/>
  <c r="AR615" i="2"/>
  <c r="AB618" i="2"/>
  <c r="AJ618" i="2"/>
  <c r="X619" i="2"/>
  <c r="AN619" i="2"/>
  <c r="AF620" i="2"/>
  <c r="X621" i="2"/>
  <c r="AN621" i="2"/>
  <c r="AU621" i="2"/>
  <c r="AF622" i="2"/>
  <c r="AJ623" i="2"/>
  <c r="AJ630" i="2"/>
  <c r="AU631" i="2"/>
  <c r="X633" i="2"/>
  <c r="AN633" i="2"/>
  <c r="AU633" i="2"/>
  <c r="X636" i="2"/>
  <c r="AU636" i="2"/>
  <c r="AF637" i="2"/>
  <c r="T647" i="2"/>
  <c r="AJ647" i="2"/>
  <c r="AN648" i="2"/>
  <c r="AU648" i="2"/>
  <c r="AU650" i="2"/>
  <c r="AU652" i="2"/>
  <c r="AA656" i="2"/>
  <c r="AA655" i="2" s="1"/>
  <c r="X660" i="2"/>
  <c r="AU660" i="2"/>
  <c r="X662" i="2"/>
  <c r="AU662" i="2"/>
  <c r="AN668" i="2"/>
  <c r="AU668" i="2"/>
  <c r="AF669" i="2"/>
  <c r="AR669" i="2"/>
  <c r="AF671" i="2"/>
  <c r="AN672" i="2"/>
  <c r="AU672" i="2"/>
  <c r="AF677" i="2"/>
  <c r="AR677" i="2"/>
  <c r="AF679" i="2"/>
  <c r="AR679" i="2"/>
  <c r="AF681" i="2"/>
  <c r="AR681" i="2"/>
  <c r="AF683" i="2"/>
  <c r="AR683" i="2"/>
  <c r="X691" i="2"/>
  <c r="AR692" i="2"/>
  <c r="AF696" i="2"/>
  <c r="AB703" i="2"/>
  <c r="X704" i="2"/>
  <c r="AN704" i="2"/>
  <c r="AN723" i="2"/>
  <c r="W724" i="2"/>
  <c r="AM724" i="2"/>
  <c r="X735" i="2"/>
  <c r="AF740" i="2"/>
  <c r="AB743" i="2"/>
  <c r="AJ743" i="2"/>
  <c r="AE746" i="2"/>
  <c r="AE748" i="2"/>
  <c r="W754" i="2"/>
  <c r="AR754" i="2"/>
  <c r="AF765" i="2"/>
  <c r="AN767" i="2"/>
  <c r="W768" i="2"/>
  <c r="AR770" i="2"/>
  <c r="AN777" i="2"/>
  <c r="AL773" i="2"/>
  <c r="AJ782" i="2"/>
  <c r="AN783" i="2"/>
  <c r="AR783" i="2"/>
  <c r="X787" i="2"/>
  <c r="W788" i="2"/>
  <c r="AF790" i="2"/>
  <c r="AJ791" i="2"/>
  <c r="AL797" i="2"/>
  <c r="AN803" i="2"/>
  <c r="AE806" i="2"/>
  <c r="AN815" i="2"/>
  <c r="AU814" i="2"/>
  <c r="W816" i="2"/>
  <c r="AE816" i="2"/>
  <c r="AE818" i="2"/>
  <c r="AM818" i="2"/>
  <c r="AJ825" i="2"/>
  <c r="AU827" i="2"/>
  <c r="AF828" i="2"/>
  <c r="AJ829" i="2"/>
  <c r="S831" i="2"/>
  <c r="X833" i="2"/>
  <c r="AC831" i="2"/>
  <c r="AM834" i="2"/>
  <c r="AF835" i="2"/>
  <c r="W845" i="2"/>
  <c r="X852" i="2"/>
  <c r="AR907" i="2"/>
  <c r="AR924" i="2"/>
  <c r="X948" i="2"/>
  <c r="S965" i="2"/>
  <c r="AR1097" i="2"/>
  <c r="AF1109" i="2"/>
  <c r="AJ1188" i="2"/>
  <c r="AT1214" i="2"/>
  <c r="AT1213" i="2" s="1"/>
  <c r="AK1245" i="2"/>
  <c r="AF1249" i="2"/>
  <c r="AU1316" i="2"/>
  <c r="V1317" i="2"/>
  <c r="W1317" i="2" s="1"/>
  <c r="W1318" i="2"/>
  <c r="AL1320" i="2"/>
  <c r="AF1348" i="2"/>
  <c r="AH1355" i="2"/>
  <c r="X1438" i="2"/>
  <c r="AU1514" i="2"/>
  <c r="AE1540" i="2"/>
  <c r="AD1587" i="2"/>
  <c r="AB1606" i="2"/>
  <c r="AP1793" i="2"/>
  <c r="AP1792" i="2" s="1"/>
  <c r="AI1796" i="2"/>
  <c r="AP1817" i="2"/>
  <c r="AP1816" i="2" s="1"/>
  <c r="V1921" i="2"/>
  <c r="V1930" i="2"/>
  <c r="S1930" i="2"/>
  <c r="AT1980" i="2"/>
  <c r="U1988" i="2"/>
  <c r="AM71" i="2"/>
  <c r="AL96" i="2"/>
  <c r="AI137" i="2"/>
  <c r="AQ151" i="2"/>
  <c r="AL174" i="2"/>
  <c r="AT263" i="2"/>
  <c r="V482" i="2"/>
  <c r="AR598" i="2"/>
  <c r="T1038" i="2"/>
  <c r="X1038" i="2" s="1"/>
  <c r="R1037" i="2"/>
  <c r="T1037" i="2" s="1"/>
  <c r="AU1104" i="2"/>
  <c r="V1542" i="2"/>
  <c r="S2013" i="2"/>
  <c r="AB18" i="2"/>
  <c r="AJ18" i="2"/>
  <c r="X28" i="2"/>
  <c r="AM29" i="2"/>
  <c r="AM35" i="2"/>
  <c r="AB41" i="2"/>
  <c r="X42" i="2"/>
  <c r="AM43" i="2"/>
  <c r="AC47" i="2"/>
  <c r="AN49" i="2"/>
  <c r="AN51" i="2"/>
  <c r="AU56" i="2"/>
  <c r="AE66" i="2"/>
  <c r="AM66" i="2"/>
  <c r="W68" i="2"/>
  <c r="X79" i="2"/>
  <c r="AT77" i="2"/>
  <c r="AF90" i="2"/>
  <c r="AJ91" i="2"/>
  <c r="W97" i="2"/>
  <c r="AM97" i="2"/>
  <c r="AR97" i="2"/>
  <c r="T99" i="2"/>
  <c r="AB99" i="2"/>
  <c r="AN100" i="2"/>
  <c r="AU99" i="2"/>
  <c r="W101" i="2"/>
  <c r="AB108" i="2"/>
  <c r="AB110" i="2"/>
  <c r="AF111" i="2"/>
  <c r="AE117" i="2"/>
  <c r="AM117" i="2"/>
  <c r="AU126" i="2"/>
  <c r="S128" i="2"/>
  <c r="AA128" i="2"/>
  <c r="AI128" i="2"/>
  <c r="X132" i="2"/>
  <c r="T138" i="2"/>
  <c r="AB138" i="2"/>
  <c r="AU140" i="2"/>
  <c r="AE142" i="2"/>
  <c r="AR143" i="2"/>
  <c r="AE145" i="2"/>
  <c r="X147" i="2"/>
  <c r="W148" i="2"/>
  <c r="AM148" i="2"/>
  <c r="X150" i="2"/>
  <c r="AN150" i="2"/>
  <c r="AE151" i="2"/>
  <c r="AC159" i="2"/>
  <c r="AK168" i="2"/>
  <c r="AK167" i="2" s="1"/>
  <c r="AR175" i="2"/>
  <c r="T177" i="2"/>
  <c r="AB177" i="2"/>
  <c r="AN178" i="2"/>
  <c r="AU177" i="2"/>
  <c r="AM181" i="2"/>
  <c r="AJ190" i="2"/>
  <c r="AF192" i="2"/>
  <c r="AE193" i="2"/>
  <c r="S194" i="2"/>
  <c r="T199" i="2"/>
  <c r="AB199" i="2"/>
  <c r="AJ199" i="2"/>
  <c r="V203" i="2"/>
  <c r="AD203" i="2"/>
  <c r="AM204" i="2"/>
  <c r="AR207" i="2"/>
  <c r="X213" i="2"/>
  <c r="AR215" i="2"/>
  <c r="X226" i="2"/>
  <c r="AF227" i="2"/>
  <c r="AF229" i="2"/>
  <c r="X230" i="2"/>
  <c r="AN230" i="2"/>
  <c r="X235" i="2"/>
  <c r="AJ239" i="2"/>
  <c r="AD245" i="2"/>
  <c r="AL245" i="2"/>
  <c r="AU249" i="2"/>
  <c r="AI250" i="2"/>
  <c r="AM264" i="2"/>
  <c r="AN265" i="2"/>
  <c r="AJ270" i="2"/>
  <c r="AP279" i="2"/>
  <c r="AF286" i="2"/>
  <c r="AB287" i="2"/>
  <c r="AJ287" i="2"/>
  <c r="AN292" i="2"/>
  <c r="AM293" i="2"/>
  <c r="AJ295" i="2"/>
  <c r="X297" i="2"/>
  <c r="AR298" i="2"/>
  <c r="W302" i="2"/>
  <c r="AE302" i="2"/>
  <c r="AM302" i="2"/>
  <c r="AN308" i="2"/>
  <c r="AU308" i="2"/>
  <c r="W309" i="2"/>
  <c r="AM309" i="2"/>
  <c r="T313" i="2"/>
  <c r="AF316" i="2"/>
  <c r="AL318" i="2"/>
  <c r="AR321" i="2"/>
  <c r="W323" i="2"/>
  <c r="AM323" i="2"/>
  <c r="AN331" i="2"/>
  <c r="S338" i="2"/>
  <c r="AF342" i="2"/>
  <c r="T343" i="2"/>
  <c r="AB343" i="2"/>
  <c r="AU343" i="2"/>
  <c r="AR346" i="2"/>
  <c r="T347" i="2"/>
  <c r="AF351" i="2"/>
  <c r="AF353" i="2"/>
  <c r="AU357" i="2"/>
  <c r="AF364" i="2"/>
  <c r="X368" i="2"/>
  <c r="W374" i="2"/>
  <c r="AE374" i="2"/>
  <c r="AM374" i="2"/>
  <c r="AF380" i="2"/>
  <c r="AN389" i="2"/>
  <c r="X392" i="2"/>
  <c r="AF394" i="2"/>
  <c r="AF398" i="2"/>
  <c r="AP399" i="2"/>
  <c r="AF406" i="2"/>
  <c r="X414" i="2"/>
  <c r="AN414" i="2"/>
  <c r="AF415" i="2"/>
  <c r="AR415" i="2"/>
  <c r="AR420" i="2"/>
  <c r="AF421" i="2"/>
  <c r="X422" i="2"/>
  <c r="AN422" i="2"/>
  <c r="AF423" i="2"/>
  <c r="AF425" i="2"/>
  <c r="AF427" i="2"/>
  <c r="AF435" i="2"/>
  <c r="AJ436" i="2"/>
  <c r="X437" i="2"/>
  <c r="AR438" i="2"/>
  <c r="AI441" i="2"/>
  <c r="AF447" i="2"/>
  <c r="AR450" i="2"/>
  <c r="AJ458" i="2"/>
  <c r="AR459" i="2"/>
  <c r="AR470" i="2"/>
  <c r="AF481" i="2"/>
  <c r="X484" i="2"/>
  <c r="AN484" i="2"/>
  <c r="AE487" i="2"/>
  <c r="AR488" i="2"/>
  <c r="X495" i="2"/>
  <c r="AD496" i="2"/>
  <c r="T501" i="2"/>
  <c r="X501" i="2" s="1"/>
  <c r="AE503" i="2"/>
  <c r="AF503" i="2" s="1"/>
  <c r="AB510" i="2"/>
  <c r="AI509" i="2"/>
  <c r="AN511" i="2"/>
  <c r="AB512" i="2"/>
  <c r="AJ512" i="2"/>
  <c r="AN513" i="2"/>
  <c r="AU513" i="2"/>
  <c r="AF520" i="2"/>
  <c r="AQ519" i="2"/>
  <c r="AF525" i="2"/>
  <c r="AF526" i="2"/>
  <c r="T533" i="2"/>
  <c r="AF534" i="2"/>
  <c r="X536" i="2"/>
  <c r="S543" i="2"/>
  <c r="S542" i="2" s="1"/>
  <c r="AI543" i="2"/>
  <c r="AI542" i="2" s="1"/>
  <c r="W546" i="2"/>
  <c r="X547" i="2"/>
  <c r="AF571" i="2"/>
  <c r="AB572" i="2"/>
  <c r="AR576" i="2"/>
  <c r="R585" i="2"/>
  <c r="AI584" i="2"/>
  <c r="T586" i="2"/>
  <c r="X586" i="2" s="1"/>
  <c r="T587" i="2"/>
  <c r="AB587" i="2"/>
  <c r="AR594" i="2"/>
  <c r="AE596" i="2"/>
  <c r="AR605" i="2"/>
  <c r="AR609" i="2"/>
  <c r="AF614" i="2"/>
  <c r="AR614" i="2"/>
  <c r="AN615" i="2"/>
  <c r="AF631" i="2"/>
  <c r="X632" i="2"/>
  <c r="AU632" i="2"/>
  <c r="AF633" i="2"/>
  <c r="AU639" i="2"/>
  <c r="X641" i="2"/>
  <c r="AN641" i="2"/>
  <c r="AU641" i="2"/>
  <c r="AN643" i="2"/>
  <c r="AU643" i="2"/>
  <c r="AN644" i="2"/>
  <c r="AU646" i="2"/>
  <c r="AU659" i="2"/>
  <c r="AU661" i="2"/>
  <c r="X663" i="2"/>
  <c r="AU663" i="2"/>
  <c r="AF668" i="2"/>
  <c r="AN671" i="2"/>
  <c r="AU671" i="2"/>
  <c r="AF672" i="2"/>
  <c r="X677" i="2"/>
  <c r="AN679" i="2"/>
  <c r="AU679" i="2"/>
  <c r="AF680" i="2"/>
  <c r="AN681" i="2"/>
  <c r="X685" i="2"/>
  <c r="AF686" i="2"/>
  <c r="AR686" i="2"/>
  <c r="AU687" i="2"/>
  <c r="AF688" i="2"/>
  <c r="AU700" i="2"/>
  <c r="W703" i="2"/>
  <c r="AB716" i="2"/>
  <c r="AF717" i="2"/>
  <c r="AF723" i="2"/>
  <c r="AJ724" i="2"/>
  <c r="AJ726" i="2"/>
  <c r="AP726" i="2"/>
  <c r="AR726" i="2" s="1"/>
  <c r="AB737" i="2"/>
  <c r="AF737" i="2" s="1"/>
  <c r="AN738" i="2"/>
  <c r="AE739" i="2"/>
  <c r="X740" i="2"/>
  <c r="AM741" i="2"/>
  <c r="X742" i="2"/>
  <c r="X751" i="2"/>
  <c r="AB759" i="2"/>
  <c r="X765" i="2"/>
  <c r="X771" i="2"/>
  <c r="AM776" i="2"/>
  <c r="AF777" i="2"/>
  <c r="AJ798" i="2"/>
  <c r="AP798" i="2"/>
  <c r="AR798" i="2" s="1"/>
  <c r="AM802" i="2"/>
  <c r="T804" i="2"/>
  <c r="AB816" i="2"/>
  <c r="AJ816" i="2"/>
  <c r="AR816" i="2"/>
  <c r="AR817" i="2"/>
  <c r="T818" i="2"/>
  <c r="AJ820" i="2"/>
  <c r="AR820" i="2"/>
  <c r="AI822" i="2"/>
  <c r="AN824" i="2"/>
  <c r="AN828" i="2"/>
  <c r="AU828" i="2"/>
  <c r="W829" i="2"/>
  <c r="AE829" i="2"/>
  <c r="AM829" i="2"/>
  <c r="T834" i="2"/>
  <c r="AQ837" i="2"/>
  <c r="AJ840" i="2"/>
  <c r="AS840" i="2"/>
  <c r="AU840" i="2" s="1"/>
  <c r="Z844" i="2"/>
  <c r="AB844" i="2" s="1"/>
  <c r="AF844" i="2" s="1"/>
  <c r="AF847" i="2"/>
  <c r="S848" i="2"/>
  <c r="AN874" i="2"/>
  <c r="AQ1003" i="2"/>
  <c r="T1009" i="2"/>
  <c r="R1008" i="2"/>
  <c r="T1008" i="2" s="1"/>
  <c r="AU1019" i="2"/>
  <c r="AS1018" i="2"/>
  <c r="AU1018" i="2" s="1"/>
  <c r="AP1048" i="2"/>
  <c r="T1108" i="2"/>
  <c r="S1107" i="2"/>
  <c r="AA1156" i="2"/>
  <c r="AU1238" i="2"/>
  <c r="V1250" i="2"/>
  <c r="AU1256" i="2"/>
  <c r="AS1255" i="2"/>
  <c r="AQ1258" i="2"/>
  <c r="AH1335" i="2"/>
  <c r="AH1334" i="2" s="1"/>
  <c r="AS1336" i="2"/>
  <c r="AP1427" i="2"/>
  <c r="AD1434" i="2"/>
  <c r="AE1437" i="2"/>
  <c r="AU1453" i="2"/>
  <c r="AQ1473" i="2"/>
  <c r="AU1476" i="2"/>
  <c r="AM1478" i="2"/>
  <c r="V1501" i="2"/>
  <c r="AK1518" i="2"/>
  <c r="AK1517" i="2" s="1"/>
  <c r="AQ1527" i="2"/>
  <c r="X1546" i="2"/>
  <c r="Z1561" i="2"/>
  <c r="AB1561" i="2" s="1"/>
  <c r="AB1562" i="2"/>
  <c r="AF1562" i="2" s="1"/>
  <c r="R1764" i="2"/>
  <c r="T1764" i="2" s="1"/>
  <c r="X854" i="2"/>
  <c r="AN854" i="2"/>
  <c r="AU856" i="2"/>
  <c r="AM857" i="2"/>
  <c r="X858" i="2"/>
  <c r="AU863" i="2"/>
  <c r="S867" i="2"/>
  <c r="S866" i="2" s="1"/>
  <c r="AA867" i="2"/>
  <c r="AA866" i="2" s="1"/>
  <c r="AN869" i="2"/>
  <c r="AN871" i="2"/>
  <c r="AU884" i="2"/>
  <c r="AN889" i="2"/>
  <c r="AR894" i="2"/>
  <c r="X895" i="2"/>
  <c r="AU897" i="2"/>
  <c r="AR898" i="2"/>
  <c r="AU899" i="2"/>
  <c r="AF900" i="2"/>
  <c r="AR900" i="2"/>
  <c r="AU901" i="2"/>
  <c r="AR902" i="2"/>
  <c r="AU903" i="2"/>
  <c r="AF904" i="2"/>
  <c r="AR904" i="2"/>
  <c r="X905" i="2"/>
  <c r="X907" i="2"/>
  <c r="AN908" i="2"/>
  <c r="AN910" i="2"/>
  <c r="X912" i="2"/>
  <c r="AR913" i="2"/>
  <c r="X938" i="2"/>
  <c r="AN938" i="2"/>
  <c r="AU938" i="2"/>
  <c r="AF939" i="2"/>
  <c r="AR939" i="2"/>
  <c r="AU940" i="2"/>
  <c r="AF943" i="2"/>
  <c r="AN944" i="2"/>
  <c r="W947" i="2"/>
  <c r="AE947" i="2"/>
  <c r="AU962" i="2"/>
  <c r="AF967" i="2"/>
  <c r="AN969" i="2"/>
  <c r="AC970" i="2"/>
  <c r="AT985" i="2"/>
  <c r="AR986" i="2"/>
  <c r="T988" i="2"/>
  <c r="AN989" i="2"/>
  <c r="AU989" i="2"/>
  <c r="AF998" i="2"/>
  <c r="X1002" i="2"/>
  <c r="AU1002" i="2"/>
  <c r="T1004" i="2"/>
  <c r="AE1006" i="2"/>
  <c r="AF1013" i="2"/>
  <c r="T1014" i="2"/>
  <c r="AJ1014" i="2"/>
  <c r="W1018" i="2"/>
  <c r="T1022" i="2"/>
  <c r="AR1027" i="2"/>
  <c r="T1034" i="2"/>
  <c r="AJ1034" i="2"/>
  <c r="AU1035" i="2"/>
  <c r="AF1036" i="2"/>
  <c r="AR1036" i="2"/>
  <c r="T1046" i="2"/>
  <c r="AJ1049" i="2"/>
  <c r="AF1052" i="2"/>
  <c r="AB1053" i="2"/>
  <c r="AH1048" i="2"/>
  <c r="X1059" i="2"/>
  <c r="AF1061" i="2"/>
  <c r="X1077" i="2"/>
  <c r="AE1079" i="2"/>
  <c r="X1085" i="2"/>
  <c r="AT1084" i="2"/>
  <c r="T1087" i="2"/>
  <c r="AF1095" i="2"/>
  <c r="AU1095" i="2"/>
  <c r="T1100" i="2"/>
  <c r="X1101" i="2"/>
  <c r="R1107" i="2"/>
  <c r="W1108" i="2"/>
  <c r="AE1116" i="2"/>
  <c r="AB1120" i="2"/>
  <c r="AM1124" i="2"/>
  <c r="AN1128" i="2"/>
  <c r="AM1129" i="2"/>
  <c r="Z1132" i="2"/>
  <c r="Z1131" i="2" s="1"/>
  <c r="AM1144" i="2"/>
  <c r="AF1149" i="2"/>
  <c r="AR1149" i="2"/>
  <c r="U1156" i="2"/>
  <c r="X1169" i="2"/>
  <c r="AM1170" i="2"/>
  <c r="T1183" i="2"/>
  <c r="AJ1183" i="2"/>
  <c r="AR1184" i="2"/>
  <c r="AM1193" i="2"/>
  <c r="AR1200" i="2"/>
  <c r="AJ1202" i="2"/>
  <c r="AE1205" i="2"/>
  <c r="AU1209" i="2"/>
  <c r="W1211" i="2"/>
  <c r="AE1211" i="2"/>
  <c r="AM1211" i="2"/>
  <c r="AF1215" i="2"/>
  <c r="AJ1222" i="2"/>
  <c r="AF1227" i="2"/>
  <c r="AU1227" i="2"/>
  <c r="AB1228" i="2"/>
  <c r="T1230" i="2"/>
  <c r="X1231" i="2"/>
  <c r="W1234" i="2"/>
  <c r="AU1235" i="2"/>
  <c r="AM1236" i="2"/>
  <c r="AN1238" i="2"/>
  <c r="X1249" i="2"/>
  <c r="AN1252" i="2"/>
  <c r="W1253" i="2"/>
  <c r="W1255" i="2"/>
  <c r="AN1260" i="2"/>
  <c r="AN1267" i="2"/>
  <c r="AM1268" i="2"/>
  <c r="T1275" i="2"/>
  <c r="AN1276" i="2"/>
  <c r="AK1277" i="2"/>
  <c r="AF1279" i="2"/>
  <c r="AF1290" i="2"/>
  <c r="AM1293" i="2"/>
  <c r="V1292" i="2"/>
  <c r="AU1297" i="2"/>
  <c r="X1303" i="2"/>
  <c r="AN1303" i="2"/>
  <c r="U1301" i="2"/>
  <c r="AE1304" i="2"/>
  <c r="AE1312" i="2"/>
  <c r="AF1324" i="2"/>
  <c r="T1325" i="2"/>
  <c r="AM1325" i="2"/>
  <c r="AN1328" i="2"/>
  <c r="W1330" i="2"/>
  <c r="AN1343" i="2"/>
  <c r="X1346" i="2"/>
  <c r="AU1346" i="2"/>
  <c r="AE1349" i="2"/>
  <c r="AF1349" i="2" s="1"/>
  <c r="X1350" i="2"/>
  <c r="X1362" i="2"/>
  <c r="AB1364" i="2"/>
  <c r="T1367" i="2"/>
  <c r="AA1366" i="2"/>
  <c r="AN1370" i="2"/>
  <c r="AU1369" i="2"/>
  <c r="AL1375" i="2"/>
  <c r="AF1377" i="2"/>
  <c r="AB1378" i="2"/>
  <c r="AJ1378" i="2"/>
  <c r="AR1379" i="2"/>
  <c r="X1381" i="2"/>
  <c r="AN1381" i="2"/>
  <c r="X1383" i="2"/>
  <c r="AF1388" i="2"/>
  <c r="AR1387" i="2"/>
  <c r="AB1389" i="2"/>
  <c r="AB1398" i="2"/>
  <c r="AE1400" i="2"/>
  <c r="AL1397" i="2"/>
  <c r="AJ1421" i="2"/>
  <c r="X1428" i="2"/>
  <c r="AN1429" i="2"/>
  <c r="T1432" i="2"/>
  <c r="AB1432" i="2"/>
  <c r="AF1433" i="2"/>
  <c r="AE1435" i="2"/>
  <c r="AM1442" i="2"/>
  <c r="AK1451" i="2"/>
  <c r="X1455" i="2"/>
  <c r="X1458" i="2"/>
  <c r="W1463" i="2"/>
  <c r="X1469" i="2"/>
  <c r="X1480" i="2"/>
  <c r="AU1480" i="2"/>
  <c r="W1491" i="2"/>
  <c r="AJ1494" i="2"/>
  <c r="AE1510" i="2"/>
  <c r="AM1510" i="2"/>
  <c r="AI1512" i="2"/>
  <c r="AF1514" i="2"/>
  <c r="AM1515" i="2"/>
  <c r="AE1519" i="2"/>
  <c r="AM1519" i="2"/>
  <c r="AN1525" i="2"/>
  <c r="AF1526" i="2"/>
  <c r="AR1526" i="2"/>
  <c r="AU1535" i="2"/>
  <c r="AC1539" i="2"/>
  <c r="W1545" i="2"/>
  <c r="AE1554" i="2"/>
  <c r="AN1557" i="2"/>
  <c r="U1560" i="2"/>
  <c r="AF1564" i="2"/>
  <c r="AI1565" i="2"/>
  <c r="AE1568" i="2"/>
  <c r="AB1578" i="2"/>
  <c r="W1588" i="2"/>
  <c r="AQ1587" i="2"/>
  <c r="AE1590" i="2"/>
  <c r="AF1595" i="2"/>
  <c r="AN1610" i="2"/>
  <c r="AP1614" i="2"/>
  <c r="AR1615" i="2"/>
  <c r="AP1682" i="2"/>
  <c r="AM1725" i="2"/>
  <c r="AU1726" i="2"/>
  <c r="AH1755" i="2"/>
  <c r="AI1787" i="2"/>
  <c r="AA1801" i="2"/>
  <c r="AI1801" i="2"/>
  <c r="V1801" i="2"/>
  <c r="AI1807" i="2"/>
  <c r="AU1822" i="2"/>
  <c r="AF1838" i="2"/>
  <c r="AR1884" i="2"/>
  <c r="AR1899" i="2"/>
  <c r="V1971" i="2"/>
  <c r="Z1983" i="2"/>
  <c r="AM2069" i="2"/>
  <c r="AQ2077" i="2"/>
  <c r="AB2087" i="2"/>
  <c r="AR2108" i="2"/>
  <c r="AR2119" i="2"/>
  <c r="T2126" i="2"/>
  <c r="AU2129" i="2"/>
  <c r="AN2141" i="2"/>
  <c r="AJ2211" i="2"/>
  <c r="AI2210" i="2"/>
  <c r="AJ2210" i="2" s="1"/>
  <c r="AR2294" i="2"/>
  <c r="AP2293" i="2"/>
  <c r="AU855" i="2"/>
  <c r="AR884" i="2"/>
  <c r="X885" i="2"/>
  <c r="AN888" i="2"/>
  <c r="AR893" i="2"/>
  <c r="X894" i="2"/>
  <c r="AN894" i="2"/>
  <c r="AN909" i="2"/>
  <c r="AU929" i="2"/>
  <c r="AR930" i="2"/>
  <c r="AU931" i="2"/>
  <c r="AF932" i="2"/>
  <c r="AR932" i="2"/>
  <c r="AU933" i="2"/>
  <c r="AR934" i="2"/>
  <c r="X939" i="2"/>
  <c r="Z867" i="2"/>
  <c r="AL867" i="2"/>
  <c r="AL866" i="2" s="1"/>
  <c r="AU943" i="2"/>
  <c r="AF944" i="2"/>
  <c r="AR944" i="2"/>
  <c r="X945" i="2"/>
  <c r="T947" i="2"/>
  <c r="AB947" i="2"/>
  <c r="X951" i="2"/>
  <c r="AU953" i="2"/>
  <c r="AF954" i="2"/>
  <c r="X955" i="2"/>
  <c r="AU957" i="2"/>
  <c r="AF958" i="2"/>
  <c r="AF960" i="2"/>
  <c r="AN961" i="2"/>
  <c r="AF962" i="2"/>
  <c r="AN973" i="2"/>
  <c r="AT971" i="2"/>
  <c r="AT970" i="2" s="1"/>
  <c r="AF975" i="2"/>
  <c r="AR975" i="2"/>
  <c r="AJ1012" i="2"/>
  <c r="AM1014" i="2"/>
  <c r="AB1018" i="2"/>
  <c r="AM1026" i="2"/>
  <c r="AR1035" i="2"/>
  <c r="W1046" i="2"/>
  <c r="X1047" i="2"/>
  <c r="AF1054" i="2"/>
  <c r="T1055" i="2"/>
  <c r="AB1060" i="2"/>
  <c r="AJ1063" i="2"/>
  <c r="X1069" i="2"/>
  <c r="AN1088" i="2"/>
  <c r="AB1090" i="2"/>
  <c r="T1094" i="2"/>
  <c r="AU1096" i="2"/>
  <c r="AM1098" i="2"/>
  <c r="AR1100" i="2"/>
  <c r="S1102" i="2"/>
  <c r="AA1102" i="2"/>
  <c r="AT1102" i="2"/>
  <c r="AF1114" i="2"/>
  <c r="AM1118" i="2"/>
  <c r="AM1120" i="2"/>
  <c r="AB1127" i="2"/>
  <c r="AJ1127" i="2"/>
  <c r="X1138" i="2"/>
  <c r="AU1138" i="2"/>
  <c r="X1140" i="2"/>
  <c r="AF1141" i="2"/>
  <c r="AB1144" i="2"/>
  <c r="T1146" i="2"/>
  <c r="X1149" i="2"/>
  <c r="AN1149" i="2"/>
  <c r="AU1149" i="2"/>
  <c r="AF1150" i="2"/>
  <c r="AR1150" i="2"/>
  <c r="AF1160" i="2"/>
  <c r="S1161" i="2"/>
  <c r="AA1161" i="2"/>
  <c r="X1163" i="2"/>
  <c r="AN1163" i="2"/>
  <c r="AP1162" i="2"/>
  <c r="AP1161" i="2" s="1"/>
  <c r="T1165" i="2"/>
  <c r="AB1165" i="2"/>
  <c r="AJ1165" i="2"/>
  <c r="AN1165" i="2" s="1"/>
  <c r="AB1168" i="2"/>
  <c r="AF1169" i="2"/>
  <c r="AM1202" i="2"/>
  <c r="AN1212" i="2"/>
  <c r="X1215" i="2"/>
  <c r="AN1215" i="2"/>
  <c r="X1217" i="2"/>
  <c r="AU1217" i="2"/>
  <c r="AD1221" i="2"/>
  <c r="AE1228" i="2"/>
  <c r="X1229" i="2"/>
  <c r="AR1234" i="2"/>
  <c r="T1236" i="2"/>
  <c r="AB1236" i="2"/>
  <c r="AH1233" i="2"/>
  <c r="AN1237" i="2"/>
  <c r="AU1237" i="2"/>
  <c r="AF1238" i="2"/>
  <c r="AF1240" i="2"/>
  <c r="T1241" i="2"/>
  <c r="AF1242" i="2"/>
  <c r="AR1242" i="2"/>
  <c r="AB1243" i="2"/>
  <c r="AN1249" i="2"/>
  <c r="AJ1255" i="2"/>
  <c r="AT1255" i="2"/>
  <c r="X1274" i="2"/>
  <c r="W1275" i="2"/>
  <c r="AF1280" i="2"/>
  <c r="AN1282" i="2"/>
  <c r="AF1285" i="2"/>
  <c r="AJ1286" i="2"/>
  <c r="AR1286" i="2"/>
  <c r="AR1287" i="2"/>
  <c r="AD1301" i="2"/>
  <c r="AF1305" i="2"/>
  <c r="AI1311" i="2"/>
  <c r="AF1322" i="2"/>
  <c r="AJ1323" i="2"/>
  <c r="W1325" i="2"/>
  <c r="AH1329" i="2"/>
  <c r="AR1332" i="2"/>
  <c r="AN1345" i="2"/>
  <c r="AL1355" i="2"/>
  <c r="AN1357" i="2"/>
  <c r="AM1358" i="2"/>
  <c r="AN1358" i="2" s="1"/>
  <c r="X1359" i="2"/>
  <c r="AN1359" i="2"/>
  <c r="AF1370" i="2"/>
  <c r="X1379" i="2"/>
  <c r="T1382" i="2"/>
  <c r="X1388" i="2"/>
  <c r="AF1390" i="2"/>
  <c r="AE1393" i="2"/>
  <c r="X1404" i="2"/>
  <c r="W1405" i="2"/>
  <c r="X1407" i="2"/>
  <c r="AR1407" i="2"/>
  <c r="AF1410" i="2"/>
  <c r="T1411" i="2"/>
  <c r="AJ1411" i="2"/>
  <c r="W1419" i="2"/>
  <c r="W1425" i="2"/>
  <c r="AF1436" i="2"/>
  <c r="T1437" i="2"/>
  <c r="AB1442" i="2"/>
  <c r="AU1443" i="2"/>
  <c r="AR1444" i="2"/>
  <c r="T1445" i="2"/>
  <c r="AB1445" i="2"/>
  <c r="V1451" i="2"/>
  <c r="AF1460" i="2"/>
  <c r="T1461" i="2"/>
  <c r="AF1462" i="2"/>
  <c r="AF1474" i="2"/>
  <c r="AJ1487" i="2"/>
  <c r="AB1491" i="2"/>
  <c r="AJ1491" i="2"/>
  <c r="AT1493" i="2"/>
  <c r="X1500" i="2"/>
  <c r="AE1504" i="2"/>
  <c r="AJ1506" i="2"/>
  <c r="X1511" i="2"/>
  <c r="V1512" i="2"/>
  <c r="AD1512" i="2"/>
  <c r="AU1520" i="2"/>
  <c r="X1522" i="2"/>
  <c r="AU1522" i="2"/>
  <c r="AN1524" i="2"/>
  <c r="AU1524" i="2"/>
  <c r="AR1528" i="2"/>
  <c r="AN1529" i="2"/>
  <c r="AU1529" i="2"/>
  <c r="AN1531" i="2"/>
  <c r="AJ1540" i="2"/>
  <c r="S1542" i="2"/>
  <c r="S1538" i="2" s="1"/>
  <c r="AJ1552" i="2"/>
  <c r="AB1556" i="2"/>
  <c r="AJ1556" i="2"/>
  <c r="AF1567" i="2"/>
  <c r="AB1568" i="2"/>
  <c r="AN1569" i="2"/>
  <c r="AM1578" i="2"/>
  <c r="AE1584" i="2"/>
  <c r="AU1589" i="2"/>
  <c r="X1595" i="2"/>
  <c r="AM1604" i="2"/>
  <c r="AN1683" i="2"/>
  <c r="AR1713" i="2"/>
  <c r="AQ1746" i="2"/>
  <c r="AL1807" i="2"/>
  <c r="AC1874" i="2"/>
  <c r="AF1882" i="2"/>
  <c r="AF1896" i="2"/>
  <c r="AB1933" i="2"/>
  <c r="AT1971" i="2"/>
  <c r="AJ2082" i="2"/>
  <c r="AJ2090" i="2"/>
  <c r="AU2118" i="2"/>
  <c r="AS2117" i="2"/>
  <c r="AU2117" i="2" s="1"/>
  <c r="AI2135" i="2"/>
  <c r="AE2175" i="2"/>
  <c r="AD2170" i="2"/>
  <c r="S1613" i="2"/>
  <c r="X1617" i="2"/>
  <c r="AN1624" i="2"/>
  <c r="AJ1632" i="2"/>
  <c r="AN1634" i="2"/>
  <c r="T1638" i="2"/>
  <c r="AN1639" i="2"/>
  <c r="AB1641" i="2"/>
  <c r="X1642" i="2"/>
  <c r="AN1650" i="2"/>
  <c r="W1651" i="2"/>
  <c r="AJ1655" i="2"/>
  <c r="AM1672" i="2"/>
  <c r="T1674" i="2"/>
  <c r="AR1681" i="2"/>
  <c r="X1689" i="2"/>
  <c r="AR1695" i="2"/>
  <c r="AF1700" i="2"/>
  <c r="X1706" i="2"/>
  <c r="X1710" i="2"/>
  <c r="AN1732" i="2"/>
  <c r="AJ1738" i="2"/>
  <c r="AN1750" i="2"/>
  <c r="AU1754" i="2"/>
  <c r="AF1766" i="2"/>
  <c r="W1773" i="2"/>
  <c r="AN1776" i="2"/>
  <c r="AE1790" i="2"/>
  <c r="AF1803" i="2"/>
  <c r="AF1815" i="2"/>
  <c r="AN1840" i="2"/>
  <c r="AM1841" i="2"/>
  <c r="AB1851" i="2"/>
  <c r="T1855" i="2"/>
  <c r="W1860" i="2"/>
  <c r="X1863" i="2"/>
  <c r="AN1863" i="2"/>
  <c r="AI1864" i="2"/>
  <c r="X1867" i="2"/>
  <c r="AM1881" i="2"/>
  <c r="AM1886" i="2"/>
  <c r="AF1889" i="2"/>
  <c r="AR1903" i="2"/>
  <c r="AU1905" i="2"/>
  <c r="AJ1909" i="2"/>
  <c r="AF1923" i="2"/>
  <c r="AN1925" i="2"/>
  <c r="AU1924" i="2"/>
  <c r="X1928" i="2"/>
  <c r="AF1929" i="2"/>
  <c r="AN1932" i="2"/>
  <c r="AF1939" i="2"/>
  <c r="AT1945" i="2"/>
  <c r="AF1955" i="2"/>
  <c r="X1964" i="2"/>
  <c r="AN1964" i="2"/>
  <c r="AS1963" i="2"/>
  <c r="AF1965" i="2"/>
  <c r="AT1963" i="2"/>
  <c r="AB1974" i="2"/>
  <c r="AL1976" i="2"/>
  <c r="AQ1983" i="2"/>
  <c r="AF1987" i="2"/>
  <c r="AA1988" i="2"/>
  <c r="X1990" i="2"/>
  <c r="AT1988" i="2"/>
  <c r="X2004" i="2"/>
  <c r="AN2004" i="2"/>
  <c r="AE2005" i="2"/>
  <c r="AM2005" i="2"/>
  <c r="AR2011" i="2"/>
  <c r="X2017" i="2"/>
  <c r="X2022" i="2"/>
  <c r="AN2022" i="2"/>
  <c r="AM2023" i="2"/>
  <c r="X2024" i="2"/>
  <c r="AN2024" i="2"/>
  <c r="AU2024" i="2"/>
  <c r="AU2028" i="2"/>
  <c r="AN2040" i="2"/>
  <c r="V2043" i="2"/>
  <c r="AD2043" i="2"/>
  <c r="W2049" i="2"/>
  <c r="AE2051" i="2"/>
  <c r="AB2071" i="2"/>
  <c r="AJ2071" i="2"/>
  <c r="AE2073" i="2"/>
  <c r="AM2073" i="2"/>
  <c r="X2076" i="2"/>
  <c r="AN2086" i="2"/>
  <c r="AU2085" i="2"/>
  <c r="W2087" i="2"/>
  <c r="X2088" i="2"/>
  <c r="AN2088" i="2"/>
  <c r="W2090" i="2"/>
  <c r="AE2090" i="2"/>
  <c r="AF2090" i="2" s="1"/>
  <c r="AN2093" i="2"/>
  <c r="AR2093" i="2"/>
  <c r="T2100" i="2"/>
  <c r="AB2100" i="2"/>
  <c r="AN2101" i="2"/>
  <c r="AN2109" i="2"/>
  <c r="AF2113" i="2"/>
  <c r="AM2117" i="2"/>
  <c r="X2127" i="2"/>
  <c r="T2133" i="2"/>
  <c r="AN2134" i="2"/>
  <c r="AU2165" i="2"/>
  <c r="AS2164" i="2"/>
  <c r="AU2164" i="2" s="1"/>
  <c r="AT2182" i="2"/>
  <c r="AU2182" i="2" s="1"/>
  <c r="X2221" i="2"/>
  <c r="AF2265" i="2"/>
  <c r="AF2305" i="2"/>
  <c r="T1620" i="2"/>
  <c r="AF1621" i="2"/>
  <c r="AJ1622" i="2"/>
  <c r="AN1627" i="2"/>
  <c r="AJ1628" i="2"/>
  <c r="X1629" i="2"/>
  <c r="AN1629" i="2"/>
  <c r="AF1639" i="2"/>
  <c r="X1640" i="2"/>
  <c r="W1641" i="2"/>
  <c r="AF1642" i="2"/>
  <c r="AN1643" i="2"/>
  <c r="AM1658" i="2"/>
  <c r="AM1660" i="2"/>
  <c r="X1673" i="2"/>
  <c r="AN1673" i="2"/>
  <c r="W1674" i="2"/>
  <c r="AF1677" i="2"/>
  <c r="T1678" i="2"/>
  <c r="AR1694" i="2"/>
  <c r="AJ1698" i="2"/>
  <c r="X1699" i="2"/>
  <c r="AF1730" i="2"/>
  <c r="AJ1731" i="2"/>
  <c r="AM1733" i="2"/>
  <c r="AE1751" i="2"/>
  <c r="AM1752" i="2"/>
  <c r="AN1753" i="2"/>
  <c r="AJ1758" i="2"/>
  <c r="AN1772" i="2"/>
  <c r="AU1772" i="2"/>
  <c r="W1775" i="2"/>
  <c r="Z1777" i="2"/>
  <c r="AU1780" i="2"/>
  <c r="W1781" i="2"/>
  <c r="AE1781" i="2"/>
  <c r="X1784" i="2"/>
  <c r="T1788" i="2"/>
  <c r="AF1789" i="2"/>
  <c r="AF1791" i="2"/>
  <c r="T1810" i="2"/>
  <c r="AB1814" i="2"/>
  <c r="AJ1814" i="2"/>
  <c r="AF1818" i="2"/>
  <c r="X1830" i="2"/>
  <c r="W1833" i="2"/>
  <c r="W1837" i="2"/>
  <c r="AM1837" i="2"/>
  <c r="AJ1843" i="2"/>
  <c r="AF1850" i="2"/>
  <c r="W1851" i="2"/>
  <c r="AE1851" i="2"/>
  <c r="W1855" i="2"/>
  <c r="AF1856" i="2"/>
  <c r="T1860" i="2"/>
  <c r="AE1862" i="2"/>
  <c r="R1864" i="2"/>
  <c r="AF1867" i="2"/>
  <c r="T1868" i="2"/>
  <c r="AE1883" i="2"/>
  <c r="AB1886" i="2"/>
  <c r="AF1887" i="2"/>
  <c r="AJ1890" i="2"/>
  <c r="X1899" i="2"/>
  <c r="AN1899" i="2"/>
  <c r="AN1910" i="2"/>
  <c r="W1911" i="2"/>
  <c r="AN1934" i="2"/>
  <c r="AB1938" i="2"/>
  <c r="AF1946" i="2"/>
  <c r="X1947" i="2"/>
  <c r="AF1952" i="2"/>
  <c r="X1953" i="2"/>
  <c r="AF1954" i="2"/>
  <c r="AM1960" i="2"/>
  <c r="AF1961" i="2"/>
  <c r="AR1967" i="2"/>
  <c r="AU1968" i="2"/>
  <c r="AU1974" i="2"/>
  <c r="AJ1977" i="2"/>
  <c r="AB1980" i="2"/>
  <c r="AE1984" i="2"/>
  <c r="AN1985" i="2"/>
  <c r="AD1983" i="2"/>
  <c r="AL1983" i="2"/>
  <c r="AE1997" i="2"/>
  <c r="AF1998" i="2"/>
  <c r="T1999" i="2"/>
  <c r="AB1999" i="2"/>
  <c r="AF2002" i="2"/>
  <c r="AB2003" i="2"/>
  <c r="T2005" i="2"/>
  <c r="AB2005" i="2"/>
  <c r="W2011" i="2"/>
  <c r="AL2007" i="2"/>
  <c r="T2014" i="2"/>
  <c r="AF2015" i="2"/>
  <c r="T2016" i="2"/>
  <c r="Z2013" i="2"/>
  <c r="AM2021" i="2"/>
  <c r="T2027" i="2"/>
  <c r="X2028" i="2"/>
  <c r="AN2028" i="2"/>
  <c r="AE2037" i="2"/>
  <c r="W2046" i="2"/>
  <c r="AB2051" i="2"/>
  <c r="AE2053" i="2"/>
  <c r="AM2053" i="2"/>
  <c r="AF2056" i="2"/>
  <c r="T2057" i="2"/>
  <c r="X2057" i="2" s="1"/>
  <c r="AJ2061" i="2"/>
  <c r="T2063" i="2"/>
  <c r="X2063" i="2" s="1"/>
  <c r="W2065" i="2"/>
  <c r="W2069" i="2"/>
  <c r="T2073" i="2"/>
  <c r="AB2077" i="2"/>
  <c r="AN2078" i="2"/>
  <c r="AF2079" i="2"/>
  <c r="AF2093" i="2"/>
  <c r="X2099" i="2"/>
  <c r="AL2114" i="2"/>
  <c r="AJ2119" i="2"/>
  <c r="AJ2122" i="2"/>
  <c r="X2123" i="2"/>
  <c r="AN2123" i="2"/>
  <c r="AM2124" i="2"/>
  <c r="AN2131" i="2"/>
  <c r="AN2143" i="2"/>
  <c r="AJ2145" i="2"/>
  <c r="S2149" i="2"/>
  <c r="AI2149" i="2"/>
  <c r="AE2152" i="2"/>
  <c r="AN2163" i="2"/>
  <c r="X2165" i="2"/>
  <c r="AQ2179" i="2"/>
  <c r="AB2182" i="2"/>
  <c r="X2183" i="2"/>
  <c r="AN2188" i="2"/>
  <c r="W2189" i="2"/>
  <c r="AL2184" i="2"/>
  <c r="AN2199" i="2"/>
  <c r="AF2203" i="2"/>
  <c r="AB2204" i="2"/>
  <c r="AN2205" i="2"/>
  <c r="AE2206" i="2"/>
  <c r="AF2207" i="2"/>
  <c r="T2208" i="2"/>
  <c r="AB2208" i="2"/>
  <c r="AN2209" i="2"/>
  <c r="X2212" i="2"/>
  <c r="AN2212" i="2"/>
  <c r="AK2217" i="2"/>
  <c r="AN2221" i="2"/>
  <c r="T2229" i="2"/>
  <c r="X2230" i="2"/>
  <c r="AU2230" i="2"/>
  <c r="X2239" i="2"/>
  <c r="AU2239" i="2"/>
  <c r="X2241" i="2"/>
  <c r="AU2241" i="2"/>
  <c r="AU2243" i="2"/>
  <c r="AF2244" i="2"/>
  <c r="AR2248" i="2"/>
  <c r="AR2254" i="2"/>
  <c r="X2255" i="2"/>
  <c r="AR2256" i="2"/>
  <c r="X2261" i="2"/>
  <c r="AN2261" i="2"/>
  <c r="X2265" i="2"/>
  <c r="X2266" i="2"/>
  <c r="AR2275" i="2"/>
  <c r="AR2277" i="2"/>
  <c r="AN2281" i="2"/>
  <c r="AR2282" i="2"/>
  <c r="X2283" i="2"/>
  <c r="AN2283" i="2"/>
  <c r="AR2284" i="2"/>
  <c r="X2285" i="2"/>
  <c r="AR2287" i="2"/>
  <c r="X2288" i="2"/>
  <c r="AU2288" i="2"/>
  <c r="AF2289" i="2"/>
  <c r="AR2289" i="2"/>
  <c r="X2290" i="2"/>
  <c r="AU2290" i="2"/>
  <c r="AF2291" i="2"/>
  <c r="AT2293" i="2"/>
  <c r="AJ2296" i="2"/>
  <c r="AN2297" i="2"/>
  <c r="AS2296" i="2"/>
  <c r="AF2298" i="2"/>
  <c r="AN2299" i="2"/>
  <c r="AF2300" i="2"/>
  <c r="AN2301" i="2"/>
  <c r="AF2302" i="2"/>
  <c r="AN2303" i="2"/>
  <c r="AF2304" i="2"/>
  <c r="AR2304" i="2"/>
  <c r="AN2306" i="2"/>
  <c r="AF2307" i="2"/>
  <c r="AB2160" i="2"/>
  <c r="AB2168" i="2"/>
  <c r="AB2185" i="2"/>
  <c r="X2190" i="2"/>
  <c r="AF2199" i="2"/>
  <c r="X2207" i="2"/>
  <c r="AJ2208" i="2"/>
  <c r="AU2212" i="2"/>
  <c r="AM2218" i="2"/>
  <c r="AR2219" i="2"/>
  <c r="S2217" i="2"/>
  <c r="AJ2222" i="2"/>
  <c r="AR2231" i="2"/>
  <c r="AR2233" i="2"/>
  <c r="X2234" i="2"/>
  <c r="AF2239" i="2"/>
  <c r="AF2241" i="2"/>
  <c r="AN2244" i="2"/>
  <c r="AU2244" i="2"/>
  <c r="X2256" i="2"/>
  <c r="X2258" i="2"/>
  <c r="AN2258" i="2"/>
  <c r="AR2259" i="2"/>
  <c r="X2260" i="2"/>
  <c r="AN2262" i="2"/>
  <c r="AN2264" i="2"/>
  <c r="AU2264" i="2"/>
  <c r="AR2270" i="2"/>
  <c r="AR2272" i="2"/>
  <c r="X2273" i="2"/>
  <c r="AR2274" i="2"/>
  <c r="X2275" i="2"/>
  <c r="AN2275" i="2"/>
  <c r="AU2275" i="2"/>
  <c r="AR2276" i="2"/>
  <c r="X2277" i="2"/>
  <c r="AR2278" i="2"/>
  <c r="AR2292" i="2"/>
  <c r="AN2298" i="2"/>
  <c r="AF2299" i="2"/>
  <c r="AT26" i="2"/>
  <c r="AU44" i="2"/>
  <c r="AS43" i="2"/>
  <c r="AU43" i="2" s="1"/>
  <c r="AA174" i="2"/>
  <c r="AM242" i="2"/>
  <c r="AK241" i="2"/>
  <c r="AM241" i="2" s="1"/>
  <c r="AE266" i="2"/>
  <c r="AC263" i="2"/>
  <c r="AU324" i="2"/>
  <c r="AS323" i="2"/>
  <c r="AU398" i="2"/>
  <c r="AS397" i="2"/>
  <c r="AU397" i="2" s="1"/>
  <c r="AD448" i="2"/>
  <c r="AE449" i="2"/>
  <c r="AU472" i="2"/>
  <c r="AT471" i="2"/>
  <c r="T525" i="2"/>
  <c r="X525" i="2" s="1"/>
  <c r="AP525" i="2"/>
  <c r="AR525" i="2" s="1"/>
  <c r="R524" i="2"/>
  <c r="T524" i="2" s="1"/>
  <c r="AS722" i="2"/>
  <c r="AU722" i="2" s="1"/>
  <c r="AU723" i="2"/>
  <c r="AU777" i="2"/>
  <c r="AS776" i="2"/>
  <c r="AP825" i="2"/>
  <c r="AR825" i="2" s="1"/>
  <c r="AR826" i="2"/>
  <c r="AR856" i="2"/>
  <c r="AV856" i="2" s="1"/>
  <c r="AP855" i="2"/>
  <c r="AR855" i="2" s="1"/>
  <c r="AL970" i="2"/>
  <c r="AE977" i="2"/>
  <c r="AC976" i="2"/>
  <c r="AK996" i="2"/>
  <c r="AM996" i="2" s="1"/>
  <c r="AM997" i="2"/>
  <c r="AP1442" i="2"/>
  <c r="AR1443" i="2"/>
  <c r="AH17" i="2"/>
  <c r="AQ17" i="2"/>
  <c r="AT23" i="2"/>
  <c r="W41" i="2"/>
  <c r="AE41" i="2"/>
  <c r="AF41" i="2" s="1"/>
  <c r="AH73" i="2"/>
  <c r="AJ73" i="2" s="1"/>
  <c r="AT74" i="2"/>
  <c r="AT73" i="2" s="1"/>
  <c r="AA77" i="2"/>
  <c r="AP93" i="2"/>
  <c r="AR93" i="2" s="1"/>
  <c r="AR94" i="2"/>
  <c r="AU115" i="2"/>
  <c r="AS114" i="2"/>
  <c r="AU114" i="2" s="1"/>
  <c r="W117" i="2"/>
  <c r="U116" i="2"/>
  <c r="AU132" i="2"/>
  <c r="AH137" i="2"/>
  <c r="AJ138" i="2"/>
  <c r="T140" i="2"/>
  <c r="S137" i="2"/>
  <c r="T145" i="2"/>
  <c r="S144" i="2"/>
  <c r="AK159" i="2"/>
  <c r="AR165" i="2"/>
  <c r="S168" i="2"/>
  <c r="S167" i="2" s="1"/>
  <c r="AS365" i="2"/>
  <c r="AU365" i="2" s="1"/>
  <c r="AU366" i="2"/>
  <c r="AJ382" i="2"/>
  <c r="AH381" i="2"/>
  <c r="AJ381" i="2" s="1"/>
  <c r="W448" i="2"/>
  <c r="U521" i="2"/>
  <c r="T521" i="2"/>
  <c r="R519" i="2"/>
  <c r="T519" i="2" s="1"/>
  <c r="AP523" i="2"/>
  <c r="AR523" i="2" s="1"/>
  <c r="T523" i="2"/>
  <c r="R715" i="2"/>
  <c r="AR733" i="2"/>
  <c r="AP732" i="2"/>
  <c r="AK831" i="2"/>
  <c r="AI861" i="2"/>
  <c r="AR980" i="2"/>
  <c r="AP979" i="2"/>
  <c r="AH1041" i="2"/>
  <c r="AJ1044" i="2"/>
  <c r="AE18" i="2"/>
  <c r="AM18" i="2"/>
  <c r="AJ20" i="2"/>
  <c r="AF21" i="2"/>
  <c r="AP20" i="2"/>
  <c r="AR21" i="2"/>
  <c r="AM22" i="2"/>
  <c r="AF24" i="2"/>
  <c r="AN25" i="2"/>
  <c r="W27" i="2"/>
  <c r="AE27" i="2"/>
  <c r="AU36" i="2"/>
  <c r="AS35" i="2"/>
  <c r="AU35" i="2" s="1"/>
  <c r="X38" i="2"/>
  <c r="T54" i="2"/>
  <c r="AR56" i="2"/>
  <c r="AE60" i="2"/>
  <c r="X61" i="2"/>
  <c r="W62" i="2"/>
  <c r="AM62" i="2"/>
  <c r="AB68" i="2"/>
  <c r="AF75" i="2"/>
  <c r="T93" i="2"/>
  <c r="AB101" i="2"/>
  <c r="AJ101" i="2"/>
  <c r="AR102" i="2"/>
  <c r="T103" i="2"/>
  <c r="AU103" i="2"/>
  <c r="AA107" i="2"/>
  <c r="AR108" i="2"/>
  <c r="AU125" i="2"/>
  <c r="AS124" i="2"/>
  <c r="AU124" i="2" s="1"/>
  <c r="AI116" i="2"/>
  <c r="AN143" i="2"/>
  <c r="X182" i="2"/>
  <c r="T184" i="2"/>
  <c r="R183" i="2"/>
  <c r="AB184" i="2"/>
  <c r="Z233" i="2"/>
  <c r="AB233" i="2" s="1"/>
  <c r="AB234" i="2"/>
  <c r="AE255" i="2"/>
  <c r="AQ279" i="2"/>
  <c r="AT318" i="2"/>
  <c r="AK527" i="2"/>
  <c r="AK543" i="2"/>
  <c r="AJ556" i="2"/>
  <c r="AP630" i="2"/>
  <c r="AU974" i="2"/>
  <c r="AT1024" i="2"/>
  <c r="AU1024" i="2" s="1"/>
  <c r="AU1025" i="2"/>
  <c r="AT1645" i="2"/>
  <c r="AU1646" i="2"/>
  <c r="R22" i="2"/>
  <c r="T22" i="2" s="1"/>
  <c r="T23" i="2"/>
  <c r="AS26" i="2"/>
  <c r="AF28" i="2"/>
  <c r="AU30" i="2"/>
  <c r="AU34" i="2"/>
  <c r="AS33" i="2"/>
  <c r="AU33" i="2" s="1"/>
  <c r="U32" i="2"/>
  <c r="AM48" i="2"/>
  <c r="T58" i="2"/>
  <c r="AB58" i="2"/>
  <c r="AJ58" i="2"/>
  <c r="AR62" i="2"/>
  <c r="T64" i="2"/>
  <c r="AB64" i="2"/>
  <c r="AN65" i="2"/>
  <c r="AU64" i="2"/>
  <c r="W66" i="2"/>
  <c r="AR81" i="2"/>
  <c r="AR80" i="2" s="1"/>
  <c r="AP80" i="2"/>
  <c r="AE87" i="2"/>
  <c r="AA96" i="2"/>
  <c r="U107" i="2"/>
  <c r="W108" i="2"/>
  <c r="AN132" i="2"/>
  <c r="AU131" i="2"/>
  <c r="X161" i="2"/>
  <c r="W164" i="2"/>
  <c r="AN176" i="2"/>
  <c r="AU176" i="2"/>
  <c r="AE177" i="2"/>
  <c r="AM177" i="2"/>
  <c r="AF178" i="2"/>
  <c r="M179" i="2"/>
  <c r="AJ179" i="2"/>
  <c r="AH174" i="2"/>
  <c r="AU305" i="2"/>
  <c r="AS304" i="2"/>
  <c r="AU304" i="2" s="1"/>
  <c r="AU311" i="2"/>
  <c r="R318" i="2"/>
  <c r="Z318" i="2"/>
  <c r="AH318" i="2"/>
  <c r="AP319" i="2"/>
  <c r="AR320" i="2"/>
  <c r="AK476" i="2"/>
  <c r="AM476" i="2" s="1"/>
  <c r="AM477" i="2"/>
  <c r="AU525" i="2"/>
  <c r="AS524" i="2"/>
  <c r="AR579" i="2"/>
  <c r="AP578" i="2"/>
  <c r="AR578" i="2" s="1"/>
  <c r="AT618" i="2"/>
  <c r="U756" i="2"/>
  <c r="W759" i="2"/>
  <c r="AR793" i="2"/>
  <c r="AP791" i="2"/>
  <c r="AR838" i="2"/>
  <c r="AP837" i="2"/>
  <c r="AP836" i="2" s="1"/>
  <c r="AN189" i="2"/>
  <c r="AL194" i="2"/>
  <c r="AM199" i="2"/>
  <c r="AC209" i="2"/>
  <c r="AC208" i="2" s="1"/>
  <c r="AF261" i="2"/>
  <c r="V263" i="2"/>
  <c r="W270" i="2"/>
  <c r="AN324" i="2"/>
  <c r="AJ325" i="2"/>
  <c r="AL327" i="2"/>
  <c r="W336" i="2"/>
  <c r="AU346" i="2"/>
  <c r="AB365" i="2"/>
  <c r="W383" i="2"/>
  <c r="U382" i="2"/>
  <c r="W382" i="2" s="1"/>
  <c r="T386" i="2"/>
  <c r="W395" i="2"/>
  <c r="AF396" i="2"/>
  <c r="AM399" i="2"/>
  <c r="X412" i="2"/>
  <c r="AQ430" i="2"/>
  <c r="AF434" i="2"/>
  <c r="AM457" i="2"/>
  <c r="AN457" i="2" s="1"/>
  <c r="AK456" i="2"/>
  <c r="AM456" i="2" s="1"/>
  <c r="AB458" i="2"/>
  <c r="AU458" i="2"/>
  <c r="AI496" i="2"/>
  <c r="X508" i="2"/>
  <c r="AK522" i="2"/>
  <c r="AJ522" i="2"/>
  <c r="V527" i="2"/>
  <c r="AD574" i="2"/>
  <c r="AE589" i="2"/>
  <c r="X606" i="2"/>
  <c r="AU606" i="2"/>
  <c r="AT630" i="2"/>
  <c r="AR638" i="2"/>
  <c r="AR640" i="2"/>
  <c r="X643" i="2"/>
  <c r="S656" i="2"/>
  <c r="S655" i="2" s="1"/>
  <c r="AI656" i="2"/>
  <c r="AI655" i="2" s="1"/>
  <c r="AU677" i="2"/>
  <c r="X679" i="2"/>
  <c r="AR684" i="2"/>
  <c r="AR696" i="2"/>
  <c r="X699" i="2"/>
  <c r="AN713" i="2"/>
  <c r="X723" i="2"/>
  <c r="T728" i="2"/>
  <c r="AU742" i="2"/>
  <c r="AS741" i="2"/>
  <c r="AU741" i="2" s="1"/>
  <c r="W746" i="2"/>
  <c r="AE768" i="2"/>
  <c r="AF787" i="2"/>
  <c r="T788" i="2"/>
  <c r="AN790" i="2"/>
  <c r="AN799" i="2"/>
  <c r="W804" i="2"/>
  <c r="X815" i="2"/>
  <c r="AT831" i="2"/>
  <c r="AJ857" i="2"/>
  <c r="AC861" i="2"/>
  <c r="AE862" i="2"/>
  <c r="AT861" i="2"/>
  <c r="AN897" i="2"/>
  <c r="AN899" i="2"/>
  <c r="AB971" i="2"/>
  <c r="AJ971" i="2"/>
  <c r="AH970" i="2"/>
  <c r="AD976" i="2"/>
  <c r="AU987" i="2"/>
  <c r="AS986" i="2"/>
  <c r="AS985" i="2" s="1"/>
  <c r="AE990" i="2"/>
  <c r="X1017" i="2"/>
  <c r="X1023" i="2"/>
  <c r="AM1034" i="2"/>
  <c r="AR1068" i="2"/>
  <c r="AU1208" i="2"/>
  <c r="AS1207" i="2"/>
  <c r="AU1207" i="2" s="1"/>
  <c r="AD1355" i="2"/>
  <c r="AE1358" i="2"/>
  <c r="AA1371" i="2"/>
  <c r="AB1371" i="2" s="1"/>
  <c r="AB1372" i="2"/>
  <c r="AU1396" i="2"/>
  <c r="AS1395" i="2"/>
  <c r="AU1395" i="2" s="1"/>
  <c r="R1570" i="2"/>
  <c r="T1570" i="2" s="1"/>
  <c r="T1571" i="2"/>
  <c r="AM1582" i="2"/>
  <c r="AL1575" i="2"/>
  <c r="AU1695" i="2"/>
  <c r="AS1692" i="2"/>
  <c r="W2211" i="2"/>
  <c r="U2210" i="2"/>
  <c r="W2210" i="2" s="1"/>
  <c r="X21" i="2"/>
  <c r="AF25" i="2"/>
  <c r="AR25" i="2"/>
  <c r="AJ27" i="2"/>
  <c r="AR34" i="2"/>
  <c r="AP33" i="2"/>
  <c r="T35" i="2"/>
  <c r="AB35" i="2"/>
  <c r="AF36" i="2"/>
  <c r="T37" i="2"/>
  <c r="AB37" i="2"/>
  <c r="AH32" i="2"/>
  <c r="AJ43" i="2"/>
  <c r="AU49" i="2"/>
  <c r="AS48" i="2"/>
  <c r="AF50" i="2"/>
  <c r="AR50" i="2"/>
  <c r="AU51" i="2"/>
  <c r="W52" i="2"/>
  <c r="X53" i="2"/>
  <c r="AN53" i="2"/>
  <c r="AU53" i="2"/>
  <c r="AS52" i="2"/>
  <c r="AU52" i="2" s="1"/>
  <c r="AB66" i="2"/>
  <c r="AJ66" i="2"/>
  <c r="AR67" i="2"/>
  <c r="AF69" i="2"/>
  <c r="AN72" i="2"/>
  <c r="T73" i="2"/>
  <c r="AB78" i="2"/>
  <c r="AN79" i="2"/>
  <c r="AU78" i="2"/>
  <c r="AF86" i="2"/>
  <c r="X90" i="2"/>
  <c r="AU89" i="2"/>
  <c r="X92" i="2"/>
  <c r="AN98" i="2"/>
  <c r="AU98" i="2"/>
  <c r="AE99" i="2"/>
  <c r="AM99" i="2"/>
  <c r="AF100" i="2"/>
  <c r="AR99" i="2"/>
  <c r="W103" i="2"/>
  <c r="AF104" i="2"/>
  <c r="AJ105" i="2"/>
  <c r="R107" i="2"/>
  <c r="W110" i="2"/>
  <c r="V107" i="2"/>
  <c r="AR111" i="2"/>
  <c r="AH107" i="2"/>
  <c r="T114" i="2"/>
  <c r="AB117" i="2"/>
  <c r="AJ117" i="2"/>
  <c r="AN119" i="2"/>
  <c r="W120" i="2"/>
  <c r="V128" i="2"/>
  <c r="AM129" i="2"/>
  <c r="AE131" i="2"/>
  <c r="AR134" i="2"/>
  <c r="AP133" i="2"/>
  <c r="AR133" i="2" s="1"/>
  <c r="AJ135" i="2"/>
  <c r="AF136" i="2"/>
  <c r="AR136" i="2"/>
  <c r="T142" i="2"/>
  <c r="T151" i="2"/>
  <c r="AJ151" i="2"/>
  <c r="AU157" i="2"/>
  <c r="AF172" i="2"/>
  <c r="AR171" i="2"/>
  <c r="W175" i="2"/>
  <c r="AK174" i="2"/>
  <c r="T181" i="2"/>
  <c r="AB195" i="2"/>
  <c r="AF196" i="2"/>
  <c r="AR204" i="2"/>
  <c r="AJ206" i="2"/>
  <c r="AD209" i="2"/>
  <c r="AD208" i="2" s="1"/>
  <c r="X212" i="2"/>
  <c r="AJ210" i="2"/>
  <c r="AU212" i="2"/>
  <c r="AF213" i="2"/>
  <c r="X215" i="2"/>
  <c r="AN216" i="2"/>
  <c r="AN220" i="2"/>
  <c r="AF224" i="2"/>
  <c r="AJ225" i="2"/>
  <c r="X229" i="2"/>
  <c r="AM234" i="2"/>
  <c r="S236" i="2"/>
  <c r="AN238" i="2"/>
  <c r="AR239" i="2"/>
  <c r="T241" i="2"/>
  <c r="AQ242" i="2"/>
  <c r="R245" i="2"/>
  <c r="AT245" i="2"/>
  <c r="W253" i="2"/>
  <c r="AE253" i="2"/>
  <c r="T256" i="2"/>
  <c r="R255" i="2"/>
  <c r="T255" i="2" s="1"/>
  <c r="AB256" i="2"/>
  <c r="AL263" i="2"/>
  <c r="AR270" i="2"/>
  <c r="AM277" i="2"/>
  <c r="S284" i="2"/>
  <c r="AA284" i="2"/>
  <c r="AT284" i="2"/>
  <c r="T287" i="2"/>
  <c r="T291" i="2"/>
  <c r="T293" i="2"/>
  <c r="AF301" i="2"/>
  <c r="AR301" i="2"/>
  <c r="R302" i="2"/>
  <c r="R299" i="2" s="1"/>
  <c r="AJ302" i="2"/>
  <c r="AU303" i="2"/>
  <c r="T304" i="2"/>
  <c r="AB304" i="2"/>
  <c r="AF305" i="2"/>
  <c r="AR308" i="2"/>
  <c r="T309" i="2"/>
  <c r="AH306" i="2"/>
  <c r="AE315" i="2"/>
  <c r="AR316" i="2"/>
  <c r="AP315" i="2"/>
  <c r="S318" i="2"/>
  <c r="AI318" i="2"/>
  <c r="X322" i="2"/>
  <c r="AD318" i="2"/>
  <c r="X329" i="2"/>
  <c r="AN329" i="2"/>
  <c r="AE332" i="2"/>
  <c r="X333" i="2"/>
  <c r="W334" i="2"/>
  <c r="AE334" i="2"/>
  <c r="AM334" i="2"/>
  <c r="AN340" i="2"/>
  <c r="AU340" i="2"/>
  <c r="W341" i="2"/>
  <c r="AM341" i="2"/>
  <c r="AT345" i="2"/>
  <c r="AU345" i="2" s="1"/>
  <c r="AF346" i="2"/>
  <c r="X358" i="2"/>
  <c r="V360" i="2"/>
  <c r="AD360" i="2"/>
  <c r="AM363" i="2"/>
  <c r="AM367" i="2"/>
  <c r="AF368" i="2"/>
  <c r="AJ377" i="2"/>
  <c r="AN380" i="2"/>
  <c r="AA390" i="2"/>
  <c r="AJ391" i="2"/>
  <c r="AR392" i="2"/>
  <c r="S390" i="2"/>
  <c r="T395" i="2"/>
  <c r="AE403" i="2"/>
  <c r="AR404" i="2"/>
  <c r="AP403" i="2"/>
  <c r="AR403" i="2" s="1"/>
  <c r="AN421" i="2"/>
  <c r="AU424" i="2"/>
  <c r="AU426" i="2"/>
  <c r="AN428" i="2"/>
  <c r="AU428" i="2"/>
  <c r="AF429" i="2"/>
  <c r="AJ430" i="2"/>
  <c r="AN431" i="2"/>
  <c r="AF433" i="2"/>
  <c r="AN447" i="2"/>
  <c r="T451" i="2"/>
  <c r="T452" i="2"/>
  <c r="X461" i="2"/>
  <c r="AF465" i="2"/>
  <c r="T466" i="2"/>
  <c r="AF467" i="2"/>
  <c r="S482" i="2"/>
  <c r="AA482" i="2"/>
  <c r="AB487" i="2"/>
  <c r="AF488" i="2"/>
  <c r="AN498" i="2"/>
  <c r="W499" i="2"/>
  <c r="AE499" i="2"/>
  <c r="X500" i="2"/>
  <c r="AU504" i="2"/>
  <c r="AM507" i="2"/>
  <c r="W510" i="2"/>
  <c r="AH519" i="2"/>
  <c r="AJ519" i="2" s="1"/>
  <c r="X520" i="2"/>
  <c r="AJ521" i="2"/>
  <c r="T522" i="2"/>
  <c r="AB523" i="2"/>
  <c r="AB524" i="2"/>
  <c r="X526" i="2"/>
  <c r="AT527" i="2"/>
  <c r="T530" i="2"/>
  <c r="AJ535" i="2"/>
  <c r="AB546" i="2"/>
  <c r="AF547" i="2"/>
  <c r="V549" i="2"/>
  <c r="T550" i="2"/>
  <c r="AU551" i="2"/>
  <c r="AF555" i="2"/>
  <c r="R556" i="2"/>
  <c r="T556" i="2" s="1"/>
  <c r="AJ557" i="2"/>
  <c r="AN557" i="2" s="1"/>
  <c r="AM570" i="2"/>
  <c r="X573" i="2"/>
  <c r="AF582" i="2"/>
  <c r="X590" i="2"/>
  <c r="X592" i="2"/>
  <c r="AF603" i="2"/>
  <c r="AR612" i="2"/>
  <c r="AU613" i="2"/>
  <c r="S629" i="2"/>
  <c r="S625" i="2" s="1"/>
  <c r="AA629" i="2"/>
  <c r="AA625" i="2" s="1"/>
  <c r="X635" i="2"/>
  <c r="AF648" i="2"/>
  <c r="AL629" i="2"/>
  <c r="AR653" i="2"/>
  <c r="X654" i="2"/>
  <c r="U656" i="2"/>
  <c r="AF658" i="2"/>
  <c r="AF660" i="2"/>
  <c r="AF663" i="2"/>
  <c r="AR663" i="2"/>
  <c r="AF666" i="2"/>
  <c r="AR666" i="2"/>
  <c r="X668" i="2"/>
  <c r="X670" i="2"/>
  <c r="AU670" i="2"/>
  <c r="X672" i="2"/>
  <c r="AF673" i="2"/>
  <c r="AR673" i="2"/>
  <c r="AF675" i="2"/>
  <c r="X676" i="2"/>
  <c r="AU676" i="2"/>
  <c r="X682" i="2"/>
  <c r="AU682" i="2"/>
  <c r="X690" i="2"/>
  <c r="AU690" i="2"/>
  <c r="AU692" i="2"/>
  <c r="AR700" i="2"/>
  <c r="AQ705" i="2"/>
  <c r="X721" i="2"/>
  <c r="AU721" i="2"/>
  <c r="AS720" i="2"/>
  <c r="AU720" i="2" s="1"/>
  <c r="AB726" i="2"/>
  <c r="W732" i="2"/>
  <c r="U736" i="2"/>
  <c r="AE741" i="2"/>
  <c r="AN753" i="2"/>
  <c r="AE754" i="2"/>
  <c r="X755" i="2"/>
  <c r="AN755" i="2"/>
  <c r="AM757" i="2"/>
  <c r="AF758" i="2"/>
  <c r="R756" i="2"/>
  <c r="T764" i="2"/>
  <c r="AF769" i="2"/>
  <c r="T770" i="2"/>
  <c r="AB770" i="2"/>
  <c r="AJ770" i="2"/>
  <c r="AN775" i="2"/>
  <c r="AR778" i="2"/>
  <c r="X780" i="2"/>
  <c r="AF792" i="2"/>
  <c r="X793" i="2"/>
  <c r="T795" i="2"/>
  <c r="AB795" i="2"/>
  <c r="AF796" i="2"/>
  <c r="AF805" i="2"/>
  <c r="AF807" i="2"/>
  <c r="X826" i="2"/>
  <c r="T829" i="2"/>
  <c r="AE832" i="2"/>
  <c r="AL831" i="2"/>
  <c r="AN838" i="2"/>
  <c r="AN841" i="2"/>
  <c r="AM842" i="2"/>
  <c r="AN846" i="2"/>
  <c r="AR847" i="2"/>
  <c r="AF850" i="2"/>
  <c r="T851" i="2"/>
  <c r="AN852" i="2"/>
  <c r="AU851" i="2"/>
  <c r="W853" i="2"/>
  <c r="AE853" i="2"/>
  <c r="AE855" i="2"/>
  <c r="AM855" i="2"/>
  <c r="AU869" i="2"/>
  <c r="AU871" i="2"/>
  <c r="AF872" i="2"/>
  <c r="AU874" i="2"/>
  <c r="AF875" i="2"/>
  <c r="X887" i="2"/>
  <c r="AR888" i="2"/>
  <c r="AU889" i="2"/>
  <c r="AR890" i="2"/>
  <c r="AR901" i="2"/>
  <c r="X904" i="2"/>
  <c r="AR905" i="2"/>
  <c r="X906" i="2"/>
  <c r="AN906" i="2"/>
  <c r="AU906" i="2"/>
  <c r="AF907" i="2"/>
  <c r="AU911" i="2"/>
  <c r="AF912" i="2"/>
  <c r="AR912" i="2"/>
  <c r="X913" i="2"/>
  <c r="X918" i="2"/>
  <c r="X925" i="2"/>
  <c r="AU928" i="2"/>
  <c r="AR929" i="2"/>
  <c r="X932" i="2"/>
  <c r="AR933" i="2"/>
  <c r="AR940" i="2"/>
  <c r="AR946" i="2"/>
  <c r="AF948" i="2"/>
  <c r="X949" i="2"/>
  <c r="X969" i="2"/>
  <c r="AN972" i="2"/>
  <c r="X989" i="2"/>
  <c r="AH990" i="2"/>
  <c r="AJ990" i="2" s="1"/>
  <c r="W993" i="2"/>
  <c r="AN998" i="2"/>
  <c r="AU998" i="2"/>
  <c r="AF999" i="2"/>
  <c r="AF1002" i="2"/>
  <c r="U1003" i="2"/>
  <c r="X1005" i="2"/>
  <c r="AR1007" i="2"/>
  <c r="S1011" i="2"/>
  <c r="AB1012" i="2"/>
  <c r="AT1044" i="2"/>
  <c r="AU1044" i="2" s="1"/>
  <c r="AU1045" i="2"/>
  <c r="AU1090" i="2"/>
  <c r="AT1089" i="2"/>
  <c r="AU1089" i="2" s="1"/>
  <c r="U1132" i="2"/>
  <c r="U1131" i="2" s="1"/>
  <c r="W1144" i="2"/>
  <c r="S1176" i="2"/>
  <c r="AJ1300" i="2"/>
  <c r="AN1300" i="2" s="1"/>
  <c r="AH1299" i="2"/>
  <c r="AJ1299" i="2" s="1"/>
  <c r="V1408" i="2"/>
  <c r="AD1408" i="2"/>
  <c r="AU1431" i="2"/>
  <c r="AS1430" i="2"/>
  <c r="AU1430" i="2" s="1"/>
  <c r="AR1436" i="2"/>
  <c r="AP1435" i="2"/>
  <c r="AP1434" i="2" s="1"/>
  <c r="AR1453" i="2"/>
  <c r="AP1452" i="2"/>
  <c r="AR1452" i="2" s="1"/>
  <c r="AE1489" i="2"/>
  <c r="AC1486" i="2"/>
  <c r="AB1585" i="2"/>
  <c r="AA1584" i="2"/>
  <c r="AB1584" i="2" s="1"/>
  <c r="AU1943" i="2"/>
  <c r="AT1942" i="2"/>
  <c r="AL1971" i="2"/>
  <c r="AM1972" i="2"/>
  <c r="V144" i="2"/>
  <c r="AF153" i="2"/>
  <c r="AR153" i="2"/>
  <c r="W155" i="2"/>
  <c r="AE155" i="2"/>
  <c r="AM155" i="2"/>
  <c r="X156" i="2"/>
  <c r="AN156" i="2"/>
  <c r="AU155" i="2"/>
  <c r="W157" i="2"/>
  <c r="AE157" i="2"/>
  <c r="AJ162" i="2"/>
  <c r="AB165" i="2"/>
  <c r="AA164" i="2"/>
  <c r="AB164" i="2" s="1"/>
  <c r="T169" i="2"/>
  <c r="AI168" i="2"/>
  <c r="AI167" i="2" s="1"/>
  <c r="AH168" i="2"/>
  <c r="AH167" i="2" s="1"/>
  <c r="AJ171" i="2"/>
  <c r="AB186" i="2"/>
  <c r="AJ186" i="2"/>
  <c r="AP183" i="2"/>
  <c r="T188" i="2"/>
  <c r="T191" i="2"/>
  <c r="R190" i="2"/>
  <c r="T190" i="2" s="1"/>
  <c r="AB191" i="2"/>
  <c r="AU198" i="2"/>
  <c r="AS197" i="2"/>
  <c r="AU197" i="2" s="1"/>
  <c r="AU200" i="2"/>
  <c r="AV200" i="2" s="1"/>
  <c r="AS199" i="2"/>
  <c r="AU199" i="2" s="1"/>
  <c r="AE210" i="2"/>
  <c r="AF235" i="2"/>
  <c r="AR235" i="2"/>
  <c r="AE237" i="2"/>
  <c r="S245" i="2"/>
  <c r="AB248" i="2"/>
  <c r="AR248" i="2"/>
  <c r="AQ250" i="2"/>
  <c r="X257" i="2"/>
  <c r="T272" i="2"/>
  <c r="W274" i="2"/>
  <c r="AM274" i="2"/>
  <c r="AU275" i="2"/>
  <c r="X278" i="2"/>
  <c r="AN278" i="2"/>
  <c r="AB280" i="2"/>
  <c r="AR280" i="2"/>
  <c r="T282" i="2"/>
  <c r="AF283" i="2"/>
  <c r="AR282" i="2"/>
  <c r="T296" i="2"/>
  <c r="AN297" i="2"/>
  <c r="AU297" i="2"/>
  <c r="AF298" i="2"/>
  <c r="AT299" i="2"/>
  <c r="S299" i="2"/>
  <c r="AI299" i="2"/>
  <c r="AN303" i="2"/>
  <c r="AJ307" i="2"/>
  <c r="AN312" i="2"/>
  <c r="AU312" i="2"/>
  <c r="W313" i="2"/>
  <c r="AE313" i="2"/>
  <c r="AM313" i="2"/>
  <c r="AK318" i="2"/>
  <c r="W321" i="2"/>
  <c r="AE321" i="2"/>
  <c r="AI327" i="2"/>
  <c r="AJ330" i="2"/>
  <c r="T350" i="2"/>
  <c r="AB350" i="2"/>
  <c r="AJ352" i="2"/>
  <c r="AM357" i="2"/>
  <c r="AU361" i="2"/>
  <c r="T367" i="2"/>
  <c r="AU367" i="2"/>
  <c r="Z371" i="2"/>
  <c r="AB371" i="2" s="1"/>
  <c r="W379" i="2"/>
  <c r="AE379" i="2"/>
  <c r="AR384" i="2"/>
  <c r="T387" i="2"/>
  <c r="AJ386" i="2"/>
  <c r="AU389" i="2"/>
  <c r="AR398" i="2"/>
  <c r="X400" i="2"/>
  <c r="AF401" i="2"/>
  <c r="AD402" i="2"/>
  <c r="T409" i="2"/>
  <c r="X410" i="2"/>
  <c r="AN410" i="2"/>
  <c r="AN415" i="2"/>
  <c r="AF419" i="2"/>
  <c r="AR419" i="2"/>
  <c r="AF422" i="2"/>
  <c r="AP436" i="2"/>
  <c r="X438" i="2"/>
  <c r="T443" i="2"/>
  <c r="AN444" i="2"/>
  <c r="AS469" i="2"/>
  <c r="AJ480" i="2"/>
  <c r="AH479" i="2"/>
  <c r="AJ479" i="2" s="1"/>
  <c r="AN481" i="2"/>
  <c r="AE497" i="2"/>
  <c r="AL496" i="2"/>
  <c r="AR511" i="2"/>
  <c r="AF513" i="2"/>
  <c r="AB522" i="2"/>
  <c r="Z519" i="2"/>
  <c r="AN534" i="2"/>
  <c r="S532" i="2"/>
  <c r="AR536" i="2"/>
  <c r="AR544" i="2"/>
  <c r="AF545" i="2"/>
  <c r="AK549" i="2"/>
  <c r="AF553" i="2"/>
  <c r="AS556" i="2"/>
  <c r="AU556" i="2" s="1"/>
  <c r="AF559" i="2"/>
  <c r="AB561" i="2"/>
  <c r="AJ561" i="2"/>
  <c r="AB563" i="2"/>
  <c r="AR564" i="2"/>
  <c r="AR565" i="2"/>
  <c r="AM567" i="2"/>
  <c r="X576" i="2"/>
  <c r="AI574" i="2"/>
  <c r="AJ581" i="2"/>
  <c r="AH585" i="2"/>
  <c r="AJ585" i="2" s="1"/>
  <c r="X597" i="2"/>
  <c r="X599" i="2"/>
  <c r="AN599" i="2"/>
  <c r="V601" i="2"/>
  <c r="V600" i="2" s="1"/>
  <c r="AN620" i="2"/>
  <c r="AU620" i="2"/>
  <c r="AN622" i="2"/>
  <c r="AU622" i="2"/>
  <c r="AE623" i="2"/>
  <c r="T626" i="2"/>
  <c r="AE630" i="2"/>
  <c r="AF636" i="2"/>
  <c r="AR636" i="2"/>
  <c r="AB649" i="2"/>
  <c r="X650" i="2"/>
  <c r="X651" i="2"/>
  <c r="AN651" i="2"/>
  <c r="AF652" i="2"/>
  <c r="V656" i="2"/>
  <c r="V655" i="2" s="1"/>
  <c r="AD656" i="2"/>
  <c r="AD655" i="2" s="1"/>
  <c r="AR701" i="2"/>
  <c r="AB705" i="2"/>
  <c r="AJ705" i="2"/>
  <c r="AF707" i="2"/>
  <c r="AR707" i="2"/>
  <c r="X708" i="2"/>
  <c r="AN708" i="2"/>
  <c r="W718" i="2"/>
  <c r="AE718" i="2"/>
  <c r="AC715" i="2"/>
  <c r="S731" i="2"/>
  <c r="AH731" i="2"/>
  <c r="AQ736" i="2"/>
  <c r="AJ739" i="2"/>
  <c r="AB750" i="2"/>
  <c r="AJ750" i="2"/>
  <c r="AN751" i="2"/>
  <c r="W752" i="2"/>
  <c r="AM752" i="2"/>
  <c r="AE762" i="2"/>
  <c r="AM762" i="2"/>
  <c r="AR763" i="2"/>
  <c r="AR771" i="2"/>
  <c r="AU785" i="2"/>
  <c r="AS818" i="2"/>
  <c r="AU818" i="2" s="1"/>
  <c r="AR819" i="2"/>
  <c r="AP818" i="2"/>
  <c r="AR818" i="2" s="1"/>
  <c r="AR824" i="2"/>
  <c r="AM827" i="2"/>
  <c r="X835" i="2"/>
  <c r="AN835" i="2"/>
  <c r="AB840" i="2"/>
  <c r="T849" i="2"/>
  <c r="AJ862" i="2"/>
  <c r="X873" i="2"/>
  <c r="AU876" i="2"/>
  <c r="AR877" i="2"/>
  <c r="AN878" i="2"/>
  <c r="X880" i="2"/>
  <c r="AR881" i="2"/>
  <c r="X882" i="2"/>
  <c r="AN882" i="2"/>
  <c r="AU882" i="2"/>
  <c r="AF883" i="2"/>
  <c r="AR883" i="2"/>
  <c r="AU908" i="2"/>
  <c r="X915" i="2"/>
  <c r="AR916" i="2"/>
  <c r="X917" i="2"/>
  <c r="AU918" i="2"/>
  <c r="AF919" i="2"/>
  <c r="AR919" i="2"/>
  <c r="AU920" i="2"/>
  <c r="AR923" i="2"/>
  <c r="X924" i="2"/>
  <c r="AR926" i="2"/>
  <c r="X927" i="2"/>
  <c r="X936" i="2"/>
  <c r="AR937" i="2"/>
  <c r="AC867" i="2"/>
  <c r="AC866" i="2" s="1"/>
  <c r="AI867" i="2"/>
  <c r="AI866" i="2" s="1"/>
  <c r="T941" i="2"/>
  <c r="AF952" i="2"/>
  <c r="AR952" i="2"/>
  <c r="AR954" i="2"/>
  <c r="AN955" i="2"/>
  <c r="AU955" i="2"/>
  <c r="AF956" i="2"/>
  <c r="X957" i="2"/>
  <c r="W968" i="2"/>
  <c r="AM968" i="2"/>
  <c r="AU975" i="2"/>
  <c r="AQ976" i="2"/>
  <c r="AN983" i="2"/>
  <c r="AU982" i="2"/>
  <c r="AE991" i="2"/>
  <c r="AF1001" i="2"/>
  <c r="X1013" i="2"/>
  <c r="AN1013" i="2"/>
  <c r="AB1016" i="2"/>
  <c r="AP1019" i="2"/>
  <c r="AM1020" i="2"/>
  <c r="AU1203" i="2"/>
  <c r="AS1202" i="2"/>
  <c r="AU1202" i="2" s="1"/>
  <c r="U1204" i="2"/>
  <c r="AM1214" i="2"/>
  <c r="AK1213" i="2"/>
  <c r="AM1213" i="2" s="1"/>
  <c r="AP1214" i="2"/>
  <c r="AP1213" i="2" s="1"/>
  <c r="AU1267" i="2"/>
  <c r="AS1266" i="2"/>
  <c r="AU1266" i="2" s="1"/>
  <c r="AK1565" i="2"/>
  <c r="AE1718" i="2"/>
  <c r="AC1717" i="2"/>
  <c r="AE1717" i="2" s="1"/>
  <c r="AD1941" i="2"/>
  <c r="AE1941" i="2" s="1"/>
  <c r="AE1942" i="2"/>
  <c r="AU2102" i="2"/>
  <c r="AS2100" i="2"/>
  <c r="AU2113" i="2"/>
  <c r="AT2112" i="2"/>
  <c r="AU2112" i="2" s="1"/>
  <c r="AH2170" i="2"/>
  <c r="AJ2175" i="2"/>
  <c r="AQ2177" i="2"/>
  <c r="AQ2170" i="2" s="1"/>
  <c r="AR2178" i="2"/>
  <c r="AF1035" i="2"/>
  <c r="V1041" i="2"/>
  <c r="AM1044" i="2"/>
  <c r="AJ1051" i="2"/>
  <c r="AN1052" i="2"/>
  <c r="W1053" i="2"/>
  <c r="AE1053" i="2"/>
  <c r="AM1055" i="2"/>
  <c r="AU1056" i="2"/>
  <c r="T1058" i="2"/>
  <c r="S1057" i="2"/>
  <c r="AA1057" i="2"/>
  <c r="X1065" i="2"/>
  <c r="AN1065" i="2"/>
  <c r="AB1072" i="2"/>
  <c r="X1097" i="2"/>
  <c r="W1098" i="2"/>
  <c r="AE1098" i="2"/>
  <c r="V1102" i="2"/>
  <c r="AL1115" i="2"/>
  <c r="AF1117" i="2"/>
  <c r="AP1116" i="2"/>
  <c r="AR1116" i="2" s="1"/>
  <c r="AR1117" i="2"/>
  <c r="T1172" i="2"/>
  <c r="AB1173" i="2"/>
  <c r="AJ1173" i="2"/>
  <c r="AH1172" i="2"/>
  <c r="AJ1172" i="2" s="1"/>
  <c r="AE1186" i="2"/>
  <c r="AT1190" i="2"/>
  <c r="AD1190" i="2"/>
  <c r="AJ1196" i="2"/>
  <c r="AR1196" i="2"/>
  <c r="AJ1198" i="2"/>
  <c r="S1204" i="2"/>
  <c r="AJ1205" i="2"/>
  <c r="X1237" i="2"/>
  <c r="AB1251" i="2"/>
  <c r="X1254" i="2"/>
  <c r="AP1255" i="2"/>
  <c r="AR1257" i="2"/>
  <c r="AI1277" i="2"/>
  <c r="AT1278" i="2"/>
  <c r="AU1279" i="2"/>
  <c r="AN1313" i="2"/>
  <c r="S1329" i="2"/>
  <c r="AB1330" i="2"/>
  <c r="AJ1330" i="2"/>
  <c r="AM1332" i="2"/>
  <c r="AK1329" i="2"/>
  <c r="AQ1358" i="2"/>
  <c r="AR1359" i="2"/>
  <c r="AM1395" i="2"/>
  <c r="AM1437" i="2"/>
  <c r="T1463" i="2"/>
  <c r="AB1463" i="2"/>
  <c r="AB1465" i="2"/>
  <c r="AJ1465" i="2"/>
  <c r="AK1467" i="2"/>
  <c r="AM1468" i="2"/>
  <c r="AB1502" i="2"/>
  <c r="AF1507" i="2"/>
  <c r="AN1544" i="2"/>
  <c r="T1548" i="2"/>
  <c r="R1547" i="2"/>
  <c r="T1547" i="2" s="1"/>
  <c r="AM1554" i="2"/>
  <c r="X1586" i="2"/>
  <c r="AM1645" i="2"/>
  <c r="AK1644" i="2"/>
  <c r="AM1644" i="2" s="1"/>
  <c r="AA1648" i="2"/>
  <c r="AU1661" i="2"/>
  <c r="AT1660" i="2"/>
  <c r="AS1756" i="2"/>
  <c r="AU1756" i="2" s="1"/>
  <c r="AU1757" i="2"/>
  <c r="M2029" i="2"/>
  <c r="O2029" i="2" s="1"/>
  <c r="P2029" i="2" s="1"/>
  <c r="P1993" i="2" s="1"/>
  <c r="O2030" i="2"/>
  <c r="P2030" i="2" s="1"/>
  <c r="W2041" i="2"/>
  <c r="AR2091" i="2"/>
  <c r="AQ2090" i="2"/>
  <c r="AR2090" i="2" s="1"/>
  <c r="AR2308" i="2"/>
  <c r="AS1034" i="2"/>
  <c r="AU1036" i="2"/>
  <c r="AJ1042" i="2"/>
  <c r="AN1047" i="2"/>
  <c r="W1051" i="2"/>
  <c r="AN1059" i="2"/>
  <c r="AU1060" i="2"/>
  <c r="AE1063" i="2"/>
  <c r="X1064" i="2"/>
  <c r="AN1064" i="2"/>
  <c r="AS1063" i="2"/>
  <c r="AU1064" i="2"/>
  <c r="AE1066" i="2"/>
  <c r="AR1066" i="2"/>
  <c r="AM1074" i="2"/>
  <c r="AJ1079" i="2"/>
  <c r="X1081" i="2"/>
  <c r="AN1081" i="2"/>
  <c r="AU1081" i="2"/>
  <c r="AE1084" i="2"/>
  <c r="AM1084" i="2"/>
  <c r="W1096" i="2"/>
  <c r="AE1096" i="2"/>
  <c r="W1105" i="2"/>
  <c r="W1120" i="2"/>
  <c r="AE1120" i="2"/>
  <c r="AU1189" i="2"/>
  <c r="AS1188" i="2"/>
  <c r="AU1188" i="2" s="1"/>
  <c r="AP1243" i="2"/>
  <c r="AR1243" i="2" s="1"/>
  <c r="AR1244" i="2"/>
  <c r="U1245" i="2"/>
  <c r="W1246" i="2"/>
  <c r="AU1265" i="2"/>
  <c r="AS1264" i="2"/>
  <c r="AU1264" i="2" s="1"/>
  <c r="AU1271" i="2"/>
  <c r="AS1270" i="2"/>
  <c r="AU1270" i="2" s="1"/>
  <c r="AA1301" i="2"/>
  <c r="AI1301" i="2"/>
  <c r="AU1332" i="2"/>
  <c r="AF1337" i="2"/>
  <c r="X1340" i="2"/>
  <c r="AN1340" i="2"/>
  <c r="X1342" i="2"/>
  <c r="V1366" i="2"/>
  <c r="AU1393" i="2"/>
  <c r="AJ1427" i="2"/>
  <c r="AE1430" i="2"/>
  <c r="AM1430" i="2"/>
  <c r="AM1481" i="2"/>
  <c r="AT1512" i="2"/>
  <c r="W1519" i="2"/>
  <c r="AF1520" i="2"/>
  <c r="AM1638" i="2"/>
  <c r="T1704" i="2"/>
  <c r="R1703" i="2"/>
  <c r="T1703" i="2" s="1"/>
  <c r="AU1779" i="2"/>
  <c r="AT1778" i="2"/>
  <c r="AN1830" i="2"/>
  <c r="AU1830" i="2"/>
  <c r="AF1831" i="2"/>
  <c r="AK1846" i="2"/>
  <c r="AJ1862" i="2"/>
  <c r="AC1914" i="2"/>
  <c r="AC1913" i="2" s="1"/>
  <c r="AE1913" i="2" s="1"/>
  <c r="AE1915" i="2"/>
  <c r="AF1915" i="2" s="1"/>
  <c r="AJ1927" i="2"/>
  <c r="AH1926" i="2"/>
  <c r="AJ1926" i="2" s="1"/>
  <c r="AR1961" i="2"/>
  <c r="AP1960" i="2"/>
  <c r="W2001" i="2"/>
  <c r="AE2001" i="2"/>
  <c r="AM2001" i="2"/>
  <c r="AN1086" i="2"/>
  <c r="AJ1116" i="2"/>
  <c r="AF1128" i="2"/>
  <c r="AU1134" i="2"/>
  <c r="AH1161" i="2"/>
  <c r="AU1164" i="2"/>
  <c r="X1171" i="2"/>
  <c r="AN1171" i="2"/>
  <c r="T1226" i="2"/>
  <c r="T1239" i="2"/>
  <c r="AJ1243" i="2"/>
  <c r="AF1262" i="2"/>
  <c r="AB1268" i="2"/>
  <c r="AJ1268" i="2"/>
  <c r="AN1268" i="2" s="1"/>
  <c r="T1281" i="2"/>
  <c r="X1282" i="2"/>
  <c r="W1283" i="2"/>
  <c r="AU1315" i="2"/>
  <c r="AU1345" i="2"/>
  <c r="AS1344" i="2"/>
  <c r="Z1355" i="2"/>
  <c r="AF1365" i="2"/>
  <c r="AU1378" i="2"/>
  <c r="AI1375" i="2"/>
  <c r="T1389" i="2"/>
  <c r="X1390" i="2"/>
  <c r="AU1416" i="2"/>
  <c r="AS1415" i="2"/>
  <c r="AU1415" i="2" s="1"/>
  <c r="AE1421" i="2"/>
  <c r="AL1439" i="2"/>
  <c r="AM1459" i="2"/>
  <c r="AR1476" i="2"/>
  <c r="AJ1478" i="2"/>
  <c r="X1497" i="2"/>
  <c r="AF1521" i="2"/>
  <c r="AR1521" i="2"/>
  <c r="AD1551" i="2"/>
  <c r="AP1556" i="2"/>
  <c r="AR1556" i="2" s="1"/>
  <c r="AR1557" i="2"/>
  <c r="AR1563" i="2"/>
  <c r="V1565" i="2"/>
  <c r="AD1565" i="2"/>
  <c r="AE1565" i="2" s="1"/>
  <c r="X1573" i="2"/>
  <c r="AN1579" i="2"/>
  <c r="AB1582" i="2"/>
  <c r="T1602" i="2"/>
  <c r="AB1602" i="2"/>
  <c r="AR1606" i="2"/>
  <c r="AF1617" i="2"/>
  <c r="AM1631" i="2"/>
  <c r="AN1631" i="2" s="1"/>
  <c r="AK1630" i="2"/>
  <c r="AM1630" i="2" s="1"/>
  <c r="X1643" i="2"/>
  <c r="AT1641" i="2"/>
  <c r="AB1645" i="2"/>
  <c r="X1650" i="2"/>
  <c r="X1701" i="2"/>
  <c r="AN1701" i="2"/>
  <c r="AJ1705" i="2"/>
  <c r="AH1704" i="2"/>
  <c r="AF1706" i="2"/>
  <c r="AH1724" i="2"/>
  <c r="AH1720" i="2" s="1"/>
  <c r="AQ1737" i="2"/>
  <c r="AR1749" i="2"/>
  <c r="AQ1778" i="2"/>
  <c r="AQ1777" i="2" s="1"/>
  <c r="AI1792" i="2"/>
  <c r="AJ1792" i="2" s="1"/>
  <c r="AJ1793" i="2"/>
  <c r="AS1793" i="2"/>
  <c r="AD1796" i="2"/>
  <c r="AL1796" i="2"/>
  <c r="R1807" i="2"/>
  <c r="T1808" i="2"/>
  <c r="AS1843" i="2"/>
  <c r="AU1843" i="2" s="1"/>
  <c r="AU1844" i="2"/>
  <c r="AM1855" i="2"/>
  <c r="AS1858" i="2"/>
  <c r="AU1858" i="2" s="1"/>
  <c r="AU1859" i="2"/>
  <c r="AC1908" i="2"/>
  <c r="AE1909" i="2"/>
  <c r="AR1922" i="2"/>
  <c r="AA1921" i="2"/>
  <c r="X1925" i="2"/>
  <c r="U1930" i="2"/>
  <c r="AK2144" i="2"/>
  <c r="AR2169" i="2"/>
  <c r="AP2168" i="2"/>
  <c r="AR2168" i="2" s="1"/>
  <c r="AB2175" i="2"/>
  <c r="W2180" i="2"/>
  <c r="O2197" i="2"/>
  <c r="P2197" i="2" s="1"/>
  <c r="M2158" i="2"/>
  <c r="O2158" i="2" s="1"/>
  <c r="P2158" i="2" s="1"/>
  <c r="AB2202" i="2"/>
  <c r="AB1070" i="2"/>
  <c r="AF1073" i="2"/>
  <c r="W1076" i="2"/>
  <c r="AN1101" i="2"/>
  <c r="AN1109" i="2"/>
  <c r="AB1146" i="2"/>
  <c r="AB1157" i="2"/>
  <c r="AJ1157" i="2"/>
  <c r="AI1156" i="2"/>
  <c r="AN1160" i="2"/>
  <c r="AF1166" i="2"/>
  <c r="AF1184" i="2"/>
  <c r="AE1191" i="2"/>
  <c r="AF1199" i="2"/>
  <c r="AB1200" i="2"/>
  <c r="AR1206" i="2"/>
  <c r="T1207" i="2"/>
  <c r="AR1207" i="2"/>
  <c r="T1209" i="2"/>
  <c r="AB1209" i="2"/>
  <c r="AJ1209" i="2"/>
  <c r="AF1231" i="2"/>
  <c r="AP1230" i="2"/>
  <c r="AR1230" i="2" s="1"/>
  <c r="AR1231" i="2"/>
  <c r="AB1246" i="2"/>
  <c r="Z1245" i="2"/>
  <c r="AJ1248" i="2"/>
  <c r="T1255" i="2"/>
  <c r="AR1256" i="2"/>
  <c r="X1257" i="2"/>
  <c r="AB1266" i="2"/>
  <c r="AN1269" i="2"/>
  <c r="W1270" i="2"/>
  <c r="AM1270" i="2"/>
  <c r="AQ1272" i="2"/>
  <c r="V1277" i="2"/>
  <c r="AU1285" i="2"/>
  <c r="W1286" i="2"/>
  <c r="T1289" i="2"/>
  <c r="AK1292" i="2"/>
  <c r="AF1308" i="2"/>
  <c r="AB1312" i="2"/>
  <c r="AL1311" i="2"/>
  <c r="T1332" i="2"/>
  <c r="AE1336" i="2"/>
  <c r="AT1336" i="2"/>
  <c r="AQ1336" i="2"/>
  <c r="AM1344" i="2"/>
  <c r="AF1350" i="2"/>
  <c r="AT1366" i="2"/>
  <c r="AA1386" i="2"/>
  <c r="AI1386" i="2"/>
  <c r="AM1400" i="2"/>
  <c r="AE1415" i="2"/>
  <c r="X1424" i="2"/>
  <c r="AN1424" i="2"/>
  <c r="X1443" i="2"/>
  <c r="AE1449" i="2"/>
  <c r="T1460" i="2"/>
  <c r="X1460" i="2" s="1"/>
  <c r="R1459" i="2"/>
  <c r="T1459" i="2" s="1"/>
  <c r="AP1460" i="2"/>
  <c r="AP1459" i="2" s="1"/>
  <c r="S1467" i="2"/>
  <c r="AA1467" i="2"/>
  <c r="AI1467" i="2"/>
  <c r="AR1468" i="2"/>
  <c r="AF1469" i="2"/>
  <c r="AB1470" i="2"/>
  <c r="AE1473" i="2"/>
  <c r="AM1489" i="2"/>
  <c r="AE1496" i="2"/>
  <c r="T1504" i="2"/>
  <c r="AE1506" i="2"/>
  <c r="AM1508" i="2"/>
  <c r="AR1524" i="2"/>
  <c r="T1530" i="2"/>
  <c r="AJ1530" i="2"/>
  <c r="AI1547" i="2"/>
  <c r="AJ1547" i="2" s="1"/>
  <c r="AJ1548" i="2"/>
  <c r="AJ1584" i="2"/>
  <c r="AE1594" i="2"/>
  <c r="AM1600" i="2"/>
  <c r="AR1601" i="2"/>
  <c r="X1603" i="2"/>
  <c r="AR1603" i="2"/>
  <c r="AF1612" i="2"/>
  <c r="T1616" i="2"/>
  <c r="AB1616" i="2"/>
  <c r="AE1626" i="2"/>
  <c r="AM1626" i="2"/>
  <c r="AD1625" i="2"/>
  <c r="AL1625" i="2"/>
  <c r="AS1628" i="2"/>
  <c r="AU1628" i="2" s="1"/>
  <c r="AU1629" i="2"/>
  <c r="AB1632" i="2"/>
  <c r="X1634" i="2"/>
  <c r="V1635" i="2"/>
  <c r="AM1636" i="2"/>
  <c r="AU1681" i="2"/>
  <c r="AF1683" i="2"/>
  <c r="AN1710" i="2"/>
  <c r="AS1709" i="2"/>
  <c r="AU1710" i="2"/>
  <c r="AC1714" i="2"/>
  <c r="AE1714" i="2" s="1"/>
  <c r="AE1715" i="2"/>
  <c r="R1721" i="2"/>
  <c r="T1721" i="2" s="1"/>
  <c r="T1722" i="2"/>
  <c r="AU1728" i="2"/>
  <c r="AS1727" i="2"/>
  <c r="AU1727" i="2" s="1"/>
  <c r="X1739" i="2"/>
  <c r="AR1743" i="2"/>
  <c r="AP1742" i="2"/>
  <c r="AR1742" i="2" s="1"/>
  <c r="T1744" i="2"/>
  <c r="AB1744" i="2"/>
  <c r="AP1765" i="2"/>
  <c r="AP1764" i="2" s="1"/>
  <c r="AR1764" i="2" s="1"/>
  <c r="AR1766" i="2"/>
  <c r="Z1796" i="2"/>
  <c r="AB1796" i="2" s="1"/>
  <c r="AB1797" i="2"/>
  <c r="U1816" i="2"/>
  <c r="W1816" i="2" s="1"/>
  <c r="W1817" i="2"/>
  <c r="AJ1834" i="2"/>
  <c r="AI1833" i="2"/>
  <c r="AJ1833" i="2" s="1"/>
  <c r="AN1887" i="2"/>
  <c r="U1897" i="2"/>
  <c r="W1897" i="2" s="1"/>
  <c r="W1898" i="2"/>
  <c r="T1986" i="2"/>
  <c r="AL2013" i="2"/>
  <c r="AM2016" i="2"/>
  <c r="AK2013" i="2"/>
  <c r="AB2049" i="2"/>
  <c r="AN2052" i="2"/>
  <c r="AR2072" i="2"/>
  <c r="AP2071" i="2"/>
  <c r="AR2071" i="2" s="1"/>
  <c r="AU2127" i="2"/>
  <c r="AJ2156" i="2"/>
  <c r="AH2155" i="2"/>
  <c r="AJ2155" i="2" s="1"/>
  <c r="AP2189" i="2"/>
  <c r="AR2189" i="2" s="1"/>
  <c r="AR2190" i="2"/>
  <c r="AD26" i="2"/>
  <c r="AE26" i="2" s="1"/>
  <c r="AJ33" i="2"/>
  <c r="AN34" i="2"/>
  <c r="AF38" i="2"/>
  <c r="AB39" i="2"/>
  <c r="AJ39" i="2"/>
  <c r="AJ41" i="2"/>
  <c r="AE43" i="2"/>
  <c r="AR44" i="2"/>
  <c r="AJ48" i="2"/>
  <c r="AR49" i="2"/>
  <c r="AT48" i="2"/>
  <c r="AF53" i="2"/>
  <c r="AN56" i="2"/>
  <c r="W58" i="2"/>
  <c r="X58" i="2" s="1"/>
  <c r="AM58" i="2"/>
  <c r="AF59" i="2"/>
  <c r="AR58" i="2"/>
  <c r="AB60" i="2"/>
  <c r="AN63" i="2"/>
  <c r="AU63" i="2"/>
  <c r="AE64" i="2"/>
  <c r="AM64" i="2"/>
  <c r="AR64" i="2"/>
  <c r="R57" i="2"/>
  <c r="AN69" i="2"/>
  <c r="AF72" i="2"/>
  <c r="X75" i="2"/>
  <c r="AF76" i="2"/>
  <c r="AR76" i="2"/>
  <c r="T85" i="2"/>
  <c r="AB85" i="2"/>
  <c r="AN86" i="2"/>
  <c r="AU85" i="2"/>
  <c r="AA84" i="2"/>
  <c r="AF88" i="2"/>
  <c r="AB91" i="2"/>
  <c r="AE93" i="2"/>
  <c r="X94" i="2"/>
  <c r="AN94" i="2"/>
  <c r="Z96" i="2"/>
  <c r="X100" i="2"/>
  <c r="AE101" i="2"/>
  <c r="AN102" i="2"/>
  <c r="AB103" i="2"/>
  <c r="X104" i="2"/>
  <c r="AE105" i="2"/>
  <c r="AE108" i="2"/>
  <c r="T110" i="2"/>
  <c r="AN111" i="2"/>
  <c r="AU111" i="2"/>
  <c r="W112" i="2"/>
  <c r="AM112" i="2"/>
  <c r="AU113" i="2"/>
  <c r="AT117" i="2"/>
  <c r="AT116" i="2" s="1"/>
  <c r="AM122" i="2"/>
  <c r="AF125" i="2"/>
  <c r="AR129" i="2"/>
  <c r="T131" i="2"/>
  <c r="AJ131" i="2"/>
  <c r="AB133" i="2"/>
  <c r="X134" i="2"/>
  <c r="W135" i="2"/>
  <c r="AE135" i="2"/>
  <c r="AF139" i="2"/>
  <c r="W145" i="2"/>
  <c r="AU146" i="2"/>
  <c r="AR147" i="2"/>
  <c r="R144" i="2"/>
  <c r="AB148" i="2"/>
  <c r="AJ148" i="2"/>
  <c r="AN148" i="2" s="1"/>
  <c r="X149" i="2"/>
  <c r="AN149" i="2"/>
  <c r="AS148" i="2"/>
  <c r="AT148" i="2"/>
  <c r="AF152" i="2"/>
  <c r="AP151" i="2"/>
  <c r="X153" i="2"/>
  <c r="AF154" i="2"/>
  <c r="AR154" i="2"/>
  <c r="T155" i="2"/>
  <c r="AJ155" i="2"/>
  <c r="AR155" i="2"/>
  <c r="AF156" i="2"/>
  <c r="T157" i="2"/>
  <c r="AB157" i="2"/>
  <c r="W160" i="2"/>
  <c r="AN161" i="2"/>
  <c r="AT159" i="2"/>
  <c r="AU164" i="2"/>
  <c r="AM165" i="2"/>
  <c r="X166" i="2"/>
  <c r="AN166" i="2"/>
  <c r="AD168" i="2"/>
  <c r="AD167" i="2" s="1"/>
  <c r="AL168" i="2"/>
  <c r="AL167" i="2" s="1"/>
  <c r="X170" i="2"/>
  <c r="AE171" i="2"/>
  <c r="X172" i="2"/>
  <c r="X178" i="2"/>
  <c r="AE179" i="2"/>
  <c r="X180" i="2"/>
  <c r="W181" i="2"/>
  <c r="AE181" i="2"/>
  <c r="AR181" i="2"/>
  <c r="W184" i="2"/>
  <c r="AC183" i="2"/>
  <c r="AE183" i="2" s="1"/>
  <c r="AT183" i="2"/>
  <c r="AR189" i="2"/>
  <c r="W191" i="2"/>
  <c r="W195" i="2"/>
  <c r="AU196" i="2"/>
  <c r="W197" i="2"/>
  <c r="AF200" i="2"/>
  <c r="X205" i="2"/>
  <c r="AN205" i="2"/>
  <c r="AU204" i="2"/>
  <c r="W206" i="2"/>
  <c r="S209" i="2"/>
  <c r="S208" i="2" s="1"/>
  <c r="AI209" i="2"/>
  <c r="AI208" i="2" s="1"/>
  <c r="AN211" i="2"/>
  <c r="AU211" i="2"/>
  <c r="AN213" i="2"/>
  <c r="AU213" i="2"/>
  <c r="AF215" i="2"/>
  <c r="AT210" i="2"/>
  <c r="AN217" i="2"/>
  <c r="AR220" i="2"/>
  <c r="AN221" i="2"/>
  <c r="AJ223" i="2"/>
  <c r="AN224" i="2"/>
  <c r="AE225" i="2"/>
  <c r="AU228" i="2"/>
  <c r="AU230" i="2"/>
  <c r="T237" i="2"/>
  <c r="AB237" i="2"/>
  <c r="AR238" i="2"/>
  <c r="W239" i="2"/>
  <c r="AE242" i="2"/>
  <c r="AF243" i="2"/>
  <c r="AN244" i="2"/>
  <c r="AU244" i="2"/>
  <c r="W246" i="2"/>
  <c r="AM248" i="2"/>
  <c r="X249" i="2"/>
  <c r="AN249" i="2"/>
  <c r="AU248" i="2"/>
  <c r="X252" i="2"/>
  <c r="AB253" i="2"/>
  <c r="AR253" i="2"/>
  <c r="S263" i="2"/>
  <c r="AR269" i="2"/>
  <c r="AB270" i="2"/>
  <c r="W272" i="2"/>
  <c r="AE272" i="2"/>
  <c r="X273" i="2"/>
  <c r="AB274" i="2"/>
  <c r="AJ274" i="2"/>
  <c r="AB277" i="2"/>
  <c r="AE280" i="2"/>
  <c r="AM280" i="2"/>
  <c r="X281" i="2"/>
  <c r="AE282" i="2"/>
  <c r="AN283" i="2"/>
  <c r="BC290" i="2"/>
  <c r="W293" i="2"/>
  <c r="AE296" i="2"/>
  <c r="AF297" i="2"/>
  <c r="AH299" i="2"/>
  <c r="AF312" i="2"/>
  <c r="AB313" i="2"/>
  <c r="AJ313" i="2"/>
  <c r="AR314" i="2"/>
  <c r="T315" i="2"/>
  <c r="AJ315" i="2"/>
  <c r="AE319" i="2"/>
  <c r="AU322" i="2"/>
  <c r="AJ323" i="2"/>
  <c r="AE325" i="2"/>
  <c r="AM325" i="2"/>
  <c r="X326" i="2"/>
  <c r="AB328" i="2"/>
  <c r="W330" i="2"/>
  <c r="AE330" i="2"/>
  <c r="AM330" i="2"/>
  <c r="AU331" i="2"/>
  <c r="AU335" i="2"/>
  <c r="AF337" i="2"/>
  <c r="AU337" i="2"/>
  <c r="AJ339" i="2"/>
  <c r="AJ341" i="2"/>
  <c r="X346" i="2"/>
  <c r="AB347" i="2"/>
  <c r="AJ347" i="2"/>
  <c r="X348" i="2"/>
  <c r="AE352" i="2"/>
  <c r="AR353" i="2"/>
  <c r="AJ354" i="2"/>
  <c r="AR354" i="2"/>
  <c r="AA360" i="2"/>
  <c r="AI360" i="2"/>
  <c r="AB363" i="2"/>
  <c r="X364" i="2"/>
  <c r="AN364" i="2"/>
  <c r="AJ367" i="2"/>
  <c r="AN368" i="2"/>
  <c r="AU368" i="2"/>
  <c r="AN370" i="2"/>
  <c r="V376" i="2"/>
  <c r="AQ382" i="2"/>
  <c r="AQ381" i="2" s="1"/>
  <c r="AS384" i="2"/>
  <c r="AU384" i="2" s="1"/>
  <c r="AF392" i="2"/>
  <c r="AL390" i="2"/>
  <c r="AN394" i="2"/>
  <c r="AE397" i="2"/>
  <c r="T399" i="2"/>
  <c r="AB399" i="2"/>
  <c r="AJ399" i="2"/>
  <c r="AF400" i="2"/>
  <c r="AR400" i="2"/>
  <c r="AN401" i="2"/>
  <c r="AU401" i="2"/>
  <c r="AJ403" i="2"/>
  <c r="X406" i="2"/>
  <c r="AD408" i="2"/>
  <c r="AD407" i="2" s="1"/>
  <c r="AL408" i="2"/>
  <c r="AL407" i="2" s="1"/>
  <c r="AF410" i="2"/>
  <c r="AF417" i="2"/>
  <c r="AR417" i="2"/>
  <c r="X423" i="2"/>
  <c r="AU425" i="2"/>
  <c r="AF426" i="2"/>
  <c r="AN427" i="2"/>
  <c r="AF428" i="2"/>
  <c r="W430" i="2"/>
  <c r="AT430" i="2"/>
  <c r="AF432" i="2"/>
  <c r="W436" i="2"/>
  <c r="AU439" i="2"/>
  <c r="V441" i="2"/>
  <c r="AF444" i="2"/>
  <c r="AF457" i="2"/>
  <c r="AU459" i="2"/>
  <c r="W460" i="2"/>
  <c r="AU465" i="2"/>
  <c r="AN467" i="2"/>
  <c r="AU466" i="2"/>
  <c r="AB469" i="2"/>
  <c r="AN470" i="2"/>
  <c r="AL468" i="2"/>
  <c r="AB474" i="2"/>
  <c r="AF475" i="2"/>
  <c r="W479" i="2"/>
  <c r="W487" i="2"/>
  <c r="AN488" i="2"/>
  <c r="AK491" i="2"/>
  <c r="S491" i="2"/>
  <c r="AA491" i="2"/>
  <c r="AJ494" i="2"/>
  <c r="AB497" i="2"/>
  <c r="AJ497" i="2"/>
  <c r="AB499" i="2"/>
  <c r="AF500" i="2"/>
  <c r="AJ501" i="2"/>
  <c r="AN502" i="2"/>
  <c r="AJ503" i="2"/>
  <c r="T512" i="2"/>
  <c r="X513" i="2"/>
  <c r="AF515" i="2"/>
  <c r="AB517" i="2"/>
  <c r="AJ517" i="2"/>
  <c r="AJ524" i="2"/>
  <c r="AR526" i="2"/>
  <c r="AF529" i="2"/>
  <c r="AA527" i="2"/>
  <c r="AF538" i="2"/>
  <c r="AF541" i="2"/>
  <c r="AL543" i="2"/>
  <c r="AL542" i="2" s="1"/>
  <c r="W550" i="2"/>
  <c r="AE550" i="2"/>
  <c r="AF551" i="2"/>
  <c r="AF557" i="2"/>
  <c r="T558" i="2"/>
  <c r="X559" i="2"/>
  <c r="AN564" i="2"/>
  <c r="AB567" i="2"/>
  <c r="AN568" i="2"/>
  <c r="AL569" i="2"/>
  <c r="AF573" i="2"/>
  <c r="AL574" i="2"/>
  <c r="AE585" i="2"/>
  <c r="AM585" i="2"/>
  <c r="AJ587" i="2"/>
  <c r="W593" i="2"/>
  <c r="AM593" i="2"/>
  <c r="AN594" i="2"/>
  <c r="AA595" i="2"/>
  <c r="R595" i="2"/>
  <c r="AB598" i="2"/>
  <c r="AJ598" i="2"/>
  <c r="X604" i="2"/>
  <c r="AF605" i="2"/>
  <c r="AN607" i="2"/>
  <c r="AU612" i="2"/>
  <c r="X615" i="2"/>
  <c r="AE618" i="2"/>
  <c r="AM618" i="2"/>
  <c r="AB623" i="2"/>
  <c r="W627" i="2"/>
  <c r="AM630" i="2"/>
  <c r="X631" i="2"/>
  <c r="AF632" i="2"/>
  <c r="AR633" i="2"/>
  <c r="AN636" i="2"/>
  <c r="X638" i="2"/>
  <c r="AN638" i="2"/>
  <c r="AU638" i="2"/>
  <c r="AU640" i="2"/>
  <c r="AR645" i="2"/>
  <c r="W647" i="2"/>
  <c r="AE647" i="2"/>
  <c r="X648" i="2"/>
  <c r="AR651" i="2"/>
  <c r="X652" i="2"/>
  <c r="X653" i="2"/>
  <c r="AN653" i="2"/>
  <c r="AS657" i="2"/>
  <c r="AF659" i="2"/>
  <c r="AN660" i="2"/>
  <c r="X661" i="2"/>
  <c r="AN663" i="2"/>
  <c r="X664" i="2"/>
  <c r="AU667" i="2"/>
  <c r="X669" i="2"/>
  <c r="AU669" i="2"/>
  <c r="X671" i="2"/>
  <c r="X673" i="2"/>
  <c r="AN673" i="2"/>
  <c r="AF674" i="2"/>
  <c r="AR674" i="2"/>
  <c r="AF676" i="2"/>
  <c r="AR676" i="2"/>
  <c r="X678" i="2"/>
  <c r="AU678" i="2"/>
  <c r="AN680" i="2"/>
  <c r="X681" i="2"/>
  <c r="AN683" i="2"/>
  <c r="AU684" i="2"/>
  <c r="AR685" i="2"/>
  <c r="AR688" i="2"/>
  <c r="AN691" i="2"/>
  <c r="AF692" i="2"/>
  <c r="X693" i="2"/>
  <c r="AF694" i="2"/>
  <c r="AR694" i="2"/>
  <c r="AU696" i="2"/>
  <c r="X698" i="2"/>
  <c r="AU698" i="2"/>
  <c r="AJ703" i="2"/>
  <c r="AM705" i="2"/>
  <c r="AR717" i="2"/>
  <c r="AF719" i="2"/>
  <c r="T722" i="2"/>
  <c r="AJ722" i="2"/>
  <c r="X727" i="2"/>
  <c r="AN727" i="2"/>
  <c r="T729" i="2"/>
  <c r="AB729" i="2"/>
  <c r="AB732" i="2"/>
  <c r="AN733" i="2"/>
  <c r="AF738" i="2"/>
  <c r="V736" i="2"/>
  <c r="AM739" i="2"/>
  <c r="AF744" i="2"/>
  <c r="AM748" i="2"/>
  <c r="T752" i="2"/>
  <c r="AB754" i="2"/>
  <c r="AE759" i="2"/>
  <c r="X760" i="2"/>
  <c r="X763" i="2"/>
  <c r="AU763" i="2"/>
  <c r="W766" i="2"/>
  <c r="AB768" i="2"/>
  <c r="AJ768" i="2"/>
  <c r="AC773" i="2"/>
  <c r="AJ776" i="2"/>
  <c r="AF780" i="2"/>
  <c r="AE784" i="2"/>
  <c r="AB786" i="2"/>
  <c r="AJ786" i="2"/>
  <c r="AN787" i="2"/>
  <c r="AM788" i="2"/>
  <c r="AN789" i="2"/>
  <c r="AR790" i="2"/>
  <c r="S797" i="2"/>
  <c r="AB798" i="2"/>
  <c r="AJ800" i="2"/>
  <c r="X801" i="2"/>
  <c r="AF803" i="2"/>
  <c r="AN805" i="2"/>
  <c r="AF811" i="2"/>
  <c r="T814" i="2"/>
  <c r="AF817" i="2"/>
  <c r="AN819" i="2"/>
  <c r="AM820" i="2"/>
  <c r="T827" i="2"/>
  <c r="AB827" i="2"/>
  <c r="AF838" i="2"/>
  <c r="AE840" i="2"/>
  <c r="AM840" i="2"/>
  <c r="AU843" i="2"/>
  <c r="AQ845" i="2"/>
  <c r="AB853" i="2"/>
  <c r="AN856" i="2"/>
  <c r="AE857" i="2"/>
  <c r="X860" i="2"/>
  <c r="AN863" i="2"/>
  <c r="X865" i="2"/>
  <c r="AU865" i="2"/>
  <c r="AN870" i="2"/>
  <c r="AR873" i="2"/>
  <c r="X874" i="2"/>
  <c r="AR876" i="2"/>
  <c r="AU877" i="2"/>
  <c r="AR878" i="2"/>
  <c r="AU879" i="2"/>
  <c r="AF880" i="2"/>
  <c r="AR880" i="2"/>
  <c r="X881" i="2"/>
  <c r="AR882" i="2"/>
  <c r="X883" i="2"/>
  <c r="AN884" i="2"/>
  <c r="X886" i="2"/>
  <c r="AN886" i="2"/>
  <c r="AU886" i="2"/>
  <c r="AF887" i="2"/>
  <c r="AR887" i="2"/>
  <c r="AU888" i="2"/>
  <c r="AN891" i="2"/>
  <c r="X893" i="2"/>
  <c r="AU894" i="2"/>
  <c r="AF895" i="2"/>
  <c r="AR895" i="2"/>
  <c r="AU896" i="2"/>
  <c r="AR897" i="2"/>
  <c r="X900" i="2"/>
  <c r="AN901" i="2"/>
  <c r="AN903" i="2"/>
  <c r="AR908" i="2"/>
  <c r="AU909" i="2"/>
  <c r="X914" i="2"/>
  <c r="AN914" i="2"/>
  <c r="AU914" i="2"/>
  <c r="AF915" i="2"/>
  <c r="AR915" i="2"/>
  <c r="AU916" i="2"/>
  <c r="X919" i="2"/>
  <c r="AU921" i="2"/>
  <c r="AR922" i="2"/>
  <c r="AU923" i="2"/>
  <c r="AF924" i="2"/>
  <c r="AU926" i="2"/>
  <c r="AF927" i="2"/>
  <c r="AN929" i="2"/>
  <c r="AN931" i="2"/>
  <c r="AN933" i="2"/>
  <c r="AU935" i="2"/>
  <c r="AF936" i="2"/>
  <c r="AR936" i="2"/>
  <c r="X937" i="2"/>
  <c r="AN940" i="2"/>
  <c r="AK867" i="2"/>
  <c r="AK866" i="2" s="1"/>
  <c r="AM866" i="2" s="1"/>
  <c r="AT941" i="2"/>
  <c r="X946" i="2"/>
  <c r="AN948" i="2"/>
  <c r="AS947" i="2"/>
  <c r="AN951" i="2"/>
  <c r="X954" i="2"/>
  <c r="AU956" i="2"/>
  <c r="AU958" i="2"/>
  <c r="AU959" i="2"/>
  <c r="X961" i="2"/>
  <c r="V965" i="2"/>
  <c r="AM966" i="2"/>
  <c r="T968" i="2"/>
  <c r="AB968" i="2"/>
  <c r="AF969" i="2"/>
  <c r="X975" i="2"/>
  <c r="AN975" i="2"/>
  <c r="AB977" i="2"/>
  <c r="AF977" i="2" s="1"/>
  <c r="AM981" i="2"/>
  <c r="AF983" i="2"/>
  <c r="S985" i="2"/>
  <c r="AI985" i="2"/>
  <c r="W994" i="2"/>
  <c r="AJ997" i="2"/>
  <c r="X999" i="2"/>
  <c r="AU999" i="2"/>
  <c r="AF1000" i="2"/>
  <c r="X1001" i="2"/>
  <c r="AB1004" i="2"/>
  <c r="AN1005" i="2"/>
  <c r="AU1007" i="2"/>
  <c r="X1010" i="2"/>
  <c r="AN1010" i="2"/>
  <c r="AR1014" i="2"/>
  <c r="AF1015" i="2"/>
  <c r="AR1015" i="2"/>
  <c r="AF1017" i="2"/>
  <c r="AF1019" i="2"/>
  <c r="AJ1020" i="2"/>
  <c r="W1024" i="2"/>
  <c r="T1026" i="2"/>
  <c r="AE1026" i="2"/>
  <c r="AU1033" i="2"/>
  <c r="X1035" i="2"/>
  <c r="AQ1034" i="2"/>
  <c r="X1036" i="2"/>
  <c r="AN1036" i="2"/>
  <c r="AP1038" i="2"/>
  <c r="AP1037" i="2" s="1"/>
  <c r="AR1037" i="2" s="1"/>
  <c r="AN1038" i="2"/>
  <c r="W1039" i="2"/>
  <c r="AM1039" i="2"/>
  <c r="X1040" i="2"/>
  <c r="AN1040" i="2"/>
  <c r="AE1042" i="2"/>
  <c r="AM1042" i="2"/>
  <c r="AE1051" i="2"/>
  <c r="X1054" i="2"/>
  <c r="AR1056" i="2"/>
  <c r="W1058" i="2"/>
  <c r="AJ1058" i="2"/>
  <c r="R1057" i="2"/>
  <c r="V1057" i="2"/>
  <c r="AP1063" i="2"/>
  <c r="T1066" i="2"/>
  <c r="X1067" i="2"/>
  <c r="AU1066" i="2"/>
  <c r="W1068" i="2"/>
  <c r="AN1069" i="2"/>
  <c r="W1070" i="2"/>
  <c r="AE1070" i="2"/>
  <c r="X1071" i="2"/>
  <c r="AB1076" i="2"/>
  <c r="AJ1076" i="2"/>
  <c r="AN1085" i="2"/>
  <c r="AU1085" i="2"/>
  <c r="AR1086" i="2"/>
  <c r="W1087" i="2"/>
  <c r="X1088" i="2"/>
  <c r="AJ1094" i="2"/>
  <c r="X1095" i="2"/>
  <c r="AN1095" i="2"/>
  <c r="AF1097" i="2"/>
  <c r="AB1098" i="2"/>
  <c r="T1105" i="2"/>
  <c r="AB1105" i="2"/>
  <c r="X1106" i="2"/>
  <c r="AU1105" i="2"/>
  <c r="AF1119" i="2"/>
  <c r="AN1121" i="2"/>
  <c r="W1122" i="2"/>
  <c r="AM1122" i="2"/>
  <c r="S1126" i="2"/>
  <c r="AF1137" i="2"/>
  <c r="AN1138" i="2"/>
  <c r="AN1140" i="2"/>
  <c r="AR1141" i="2"/>
  <c r="X1142" i="2"/>
  <c r="AF1143" i="2"/>
  <c r="AR1143" i="2"/>
  <c r="AF1147" i="2"/>
  <c r="AF1158" i="2"/>
  <c r="AB1159" i="2"/>
  <c r="AF1174" i="2"/>
  <c r="AR1172" i="2"/>
  <c r="X1201" i="2"/>
  <c r="AN1201" i="2"/>
  <c r="AR1215" i="2"/>
  <c r="AR1217" i="2"/>
  <c r="AB1219" i="2"/>
  <c r="AB1222" i="2"/>
  <c r="T1224" i="2"/>
  <c r="W1226" i="2"/>
  <c r="AE1226" i="2"/>
  <c r="AM1226" i="2"/>
  <c r="AN1229" i="2"/>
  <c r="W1230" i="2"/>
  <c r="AE1230" i="2"/>
  <c r="AL1233" i="2"/>
  <c r="R1245" i="2"/>
  <c r="U1250" i="2"/>
  <c r="X1252" i="2"/>
  <c r="AN1262" i="2"/>
  <c r="AE1264" i="2"/>
  <c r="AM1264" i="2"/>
  <c r="X1267" i="2"/>
  <c r="T1272" i="2"/>
  <c r="AF1274" i="2"/>
  <c r="AR1274" i="2"/>
  <c r="AB1275" i="2"/>
  <c r="AR1275" i="2"/>
  <c r="AN1279" i="2"/>
  <c r="AF1284" i="2"/>
  <c r="AB1286" i="2"/>
  <c r="AR1293" i="2"/>
  <c r="W1297" i="2"/>
  <c r="W1299" i="2"/>
  <c r="AE1299" i="2"/>
  <c r="AB1304" i="2"/>
  <c r="AJ1304" i="2"/>
  <c r="AN1310" i="2"/>
  <c r="X1316" i="2"/>
  <c r="AN1316" i="2"/>
  <c r="AM1323" i="2"/>
  <c r="X1326" i="2"/>
  <c r="AF1328" i="2"/>
  <c r="W1347" i="2"/>
  <c r="W1349" i="2"/>
  <c r="AN1351" i="2"/>
  <c r="AS1361" i="2"/>
  <c r="AR1363" i="2"/>
  <c r="X1368" i="2"/>
  <c r="AM1378" i="2"/>
  <c r="T1380" i="2"/>
  <c r="AB1380" i="2"/>
  <c r="AJ1380" i="2"/>
  <c r="AN1385" i="2"/>
  <c r="AE1387" i="2"/>
  <c r="AM1387" i="2"/>
  <c r="T1403" i="2"/>
  <c r="R1402" i="2"/>
  <c r="T1402" i="2" s="1"/>
  <c r="AJ1405" i="2"/>
  <c r="AU1407" i="2"/>
  <c r="AM1415" i="2"/>
  <c r="X1422" i="2"/>
  <c r="AU1422" i="2"/>
  <c r="AS1421" i="2"/>
  <c r="AU1421" i="2" s="1"/>
  <c r="AT1427" i="2"/>
  <c r="S1434" i="2"/>
  <c r="AB1440" i="2"/>
  <c r="T1447" i="2"/>
  <c r="AF1448" i="2"/>
  <c r="AB1449" i="2"/>
  <c r="W1454" i="2"/>
  <c r="AM1461" i="2"/>
  <c r="AF1464" i="2"/>
  <c r="W1465" i="2"/>
  <c r="AS1473" i="2"/>
  <c r="AF1479" i="2"/>
  <c r="X1482" i="2"/>
  <c r="AL1472" i="2"/>
  <c r="AF1484" i="2"/>
  <c r="T1490" i="2"/>
  <c r="X1490" i="2" s="1"/>
  <c r="R1489" i="2"/>
  <c r="R1486" i="2" s="1"/>
  <c r="AU1489" i="2"/>
  <c r="AF1495" i="2"/>
  <c r="AR1495" i="2"/>
  <c r="AF1497" i="2"/>
  <c r="AN1507" i="2"/>
  <c r="W1510" i="2"/>
  <c r="AQ1512" i="2"/>
  <c r="T1519" i="2"/>
  <c r="R1518" i="2"/>
  <c r="R1517" i="2" s="1"/>
  <c r="AQ1519" i="2"/>
  <c r="AM1530" i="2"/>
  <c r="AF1535" i="2"/>
  <c r="X1549" i="2"/>
  <c r="W1558" i="2"/>
  <c r="AU1558" i="2"/>
  <c r="AF1573" i="2"/>
  <c r="AR1573" i="2"/>
  <c r="Z1575" i="2"/>
  <c r="T1578" i="2"/>
  <c r="T1598" i="2"/>
  <c r="AR1600" i="2"/>
  <c r="AR1602" i="2"/>
  <c r="AQ1608" i="2"/>
  <c r="AB1626" i="2"/>
  <c r="AR1640" i="2"/>
  <c r="AU1642" i="2"/>
  <c r="AE1644" i="2"/>
  <c r="AU1651" i="2"/>
  <c r="AF1652" i="2"/>
  <c r="T1654" i="2"/>
  <c r="X1654" i="2" s="1"/>
  <c r="R1653" i="2"/>
  <c r="T1653" i="2" s="1"/>
  <c r="AJ1654" i="2"/>
  <c r="AN1654" i="2" s="1"/>
  <c r="AH1653" i="2"/>
  <c r="AJ1653" i="2" s="1"/>
  <c r="X1659" i="2"/>
  <c r="W1662" i="2"/>
  <c r="AF1664" i="2"/>
  <c r="AF1667" i="2"/>
  <c r="X1668" i="2"/>
  <c r="AN1668" i="2"/>
  <c r="W1678" i="2"/>
  <c r="X1679" i="2"/>
  <c r="AU1686" i="2"/>
  <c r="AA1685" i="2"/>
  <c r="AK1691" i="2"/>
  <c r="AK1690" i="2" s="1"/>
  <c r="AB1698" i="2"/>
  <c r="X1716" i="2"/>
  <c r="AN1716" i="2"/>
  <c r="S1724" i="2"/>
  <c r="S1720" i="2" s="1"/>
  <c r="AA1724" i="2"/>
  <c r="AA1720" i="2" s="1"/>
  <c r="AS1729" i="2"/>
  <c r="AU1729" i="2" s="1"/>
  <c r="AU1730" i="2"/>
  <c r="AI1733" i="2"/>
  <c r="AJ1733" i="2" s="1"/>
  <c r="AJ1734" i="2"/>
  <c r="AA1746" i="2"/>
  <c r="AI1746" i="2"/>
  <c r="AR1758" i="2"/>
  <c r="AR1759" i="2"/>
  <c r="T1761" i="2"/>
  <c r="AB1762" i="2"/>
  <c r="AJ1762" i="2"/>
  <c r="AH1761" i="2"/>
  <c r="AR1774" i="2"/>
  <c r="AP1773" i="2"/>
  <c r="AR1773" i="2" s="1"/>
  <c r="AC1777" i="2"/>
  <c r="AR1783" i="2"/>
  <c r="AR1784" i="2"/>
  <c r="AB1790" i="2"/>
  <c r="AF1798" i="2"/>
  <c r="AF1800" i="2"/>
  <c r="AE1814" i="2"/>
  <c r="AM1814" i="2"/>
  <c r="AS1820" i="2"/>
  <c r="AF1822" i="2"/>
  <c r="AR1821" i="2"/>
  <c r="AF1824" i="2"/>
  <c r="AF1827" i="2"/>
  <c r="AM1834" i="2"/>
  <c r="AK1833" i="2"/>
  <c r="AM1833" i="2" s="1"/>
  <c r="AI1836" i="2"/>
  <c r="X1838" i="2"/>
  <c r="AN1838" i="2"/>
  <c r="AU1837" i="2"/>
  <c r="W1839" i="2"/>
  <c r="AE1839" i="2"/>
  <c r="AT1865" i="2"/>
  <c r="T1872" i="2"/>
  <c r="T1875" i="2"/>
  <c r="AB1875" i="2"/>
  <c r="Z1908" i="2"/>
  <c r="AE1911" i="2"/>
  <c r="AD1908" i="2"/>
  <c r="AL1908" i="2"/>
  <c r="AN1920" i="2"/>
  <c r="AM1931" i="2"/>
  <c r="AB1945" i="2"/>
  <c r="AF1948" i="2"/>
  <c r="AN1953" i="2"/>
  <c r="AU1953" i="2"/>
  <c r="X1955" i="2"/>
  <c r="AF1957" i="2"/>
  <c r="AF1959" i="2"/>
  <c r="AH1944" i="2"/>
  <c r="AH1940" i="2" s="1"/>
  <c r="AJ1960" i="2"/>
  <c r="AF1981" i="2"/>
  <c r="AP1980" i="2"/>
  <c r="AR1981" i="2"/>
  <c r="W1984" i="2"/>
  <c r="AU2005" i="2"/>
  <c r="AE2008" i="2"/>
  <c r="AC2007" i="2"/>
  <c r="AT2013" i="2"/>
  <c r="AR2019" i="2"/>
  <c r="AR2031" i="2"/>
  <c r="X2032" i="2"/>
  <c r="AN2032" i="2"/>
  <c r="AE2107" i="2"/>
  <c r="X2108" i="2"/>
  <c r="AE2110" i="2"/>
  <c r="AC2114" i="2"/>
  <c r="AR2120" i="2"/>
  <c r="AM2126" i="2"/>
  <c r="AC2155" i="2"/>
  <c r="AE2156" i="2"/>
  <c r="AJ2182" i="2"/>
  <c r="Z2228" i="2"/>
  <c r="AD1801" i="2"/>
  <c r="AR1818" i="2"/>
  <c r="X1819" i="2"/>
  <c r="AN1819" i="2"/>
  <c r="AC1825" i="2"/>
  <c r="AE1825" i="2" s="1"/>
  <c r="AE1826" i="2"/>
  <c r="AB1847" i="2"/>
  <c r="AJ1847" i="2"/>
  <c r="X1850" i="2"/>
  <c r="AR1852" i="2"/>
  <c r="AQ1851" i="2"/>
  <c r="AR1851" i="2" s="1"/>
  <c r="AF1866" i="2"/>
  <c r="AN1867" i="2"/>
  <c r="AS1865" i="2"/>
  <c r="AU1867" i="2"/>
  <c r="AN1889" i="2"/>
  <c r="AE1904" i="2"/>
  <c r="V1901" i="2"/>
  <c r="AH1908" i="2"/>
  <c r="AU1961" i="2"/>
  <c r="AU1967" i="2"/>
  <c r="AU1973" i="2"/>
  <c r="AE1974" i="2"/>
  <c r="AQ1977" i="2"/>
  <c r="AI1976" i="2"/>
  <c r="AQ1980" i="2"/>
  <c r="AN1990" i="2"/>
  <c r="AU1989" i="2"/>
  <c r="AE2003" i="2"/>
  <c r="AQ2030" i="2"/>
  <c r="AQ2029" i="2" s="1"/>
  <c r="X2086" i="2"/>
  <c r="W2105" i="2"/>
  <c r="AR2109" i="2"/>
  <c r="AP2107" i="2"/>
  <c r="X2137" i="2"/>
  <c r="AN2137" i="2"/>
  <c r="AQ2149" i="2"/>
  <c r="AJ2152" i="2"/>
  <c r="AF2153" i="2"/>
  <c r="AF2174" i="2"/>
  <c r="V2217" i="2"/>
  <c r="AR2223" i="2"/>
  <c r="AQ2222" i="2"/>
  <c r="AR2222" i="2" s="1"/>
  <c r="AR2283" i="2"/>
  <c r="X2284" i="2"/>
  <c r="AU2284" i="2"/>
  <c r="AF2285" i="2"/>
  <c r="AR2288" i="2"/>
  <c r="X2289" i="2"/>
  <c r="AU2289" i="2"/>
  <c r="AF2290" i="2"/>
  <c r="AR2290" i="2"/>
  <c r="AV2290" i="2" s="1"/>
  <c r="X2291" i="2"/>
  <c r="AN2291" i="2"/>
  <c r="AN2307" i="2"/>
  <c r="AB1110" i="2"/>
  <c r="AR1114" i="2"/>
  <c r="W1116" i="2"/>
  <c r="X1117" i="2"/>
  <c r="AF1125" i="2"/>
  <c r="W1127" i="2"/>
  <c r="W1129" i="2"/>
  <c r="AC1126" i="2"/>
  <c r="X1130" i="2"/>
  <c r="AN1130" i="2"/>
  <c r="X1135" i="2"/>
  <c r="AN1135" i="2"/>
  <c r="AU1135" i="2"/>
  <c r="AU1136" i="2"/>
  <c r="X1139" i="2"/>
  <c r="AU1139" i="2"/>
  <c r="AF1140" i="2"/>
  <c r="AE1144" i="2"/>
  <c r="AF1144" i="2" s="1"/>
  <c r="X1145" i="2"/>
  <c r="AN1145" i="2"/>
  <c r="AN1148" i="2"/>
  <c r="AF1155" i="2"/>
  <c r="AM1159" i="2"/>
  <c r="AR1160" i="2"/>
  <c r="AF1163" i="2"/>
  <c r="AR1164" i="2"/>
  <c r="W1168" i="2"/>
  <c r="AL1167" i="2"/>
  <c r="AU1169" i="2"/>
  <c r="W1170" i="2"/>
  <c r="AJ1170" i="2"/>
  <c r="U1176" i="2"/>
  <c r="AM1177" i="2"/>
  <c r="W1179" i="2"/>
  <c r="AF1180" i="2"/>
  <c r="AM1181" i="2"/>
  <c r="AE1183" i="2"/>
  <c r="AM1183" i="2"/>
  <c r="AJ1186" i="2"/>
  <c r="T1188" i="2"/>
  <c r="AB1188" i="2"/>
  <c r="AM1188" i="2"/>
  <c r="AB1191" i="2"/>
  <c r="X1192" i="2"/>
  <c r="X1194" i="2"/>
  <c r="AN1194" i="2"/>
  <c r="X1197" i="2"/>
  <c r="X1199" i="2"/>
  <c r="W1200" i="2"/>
  <c r="AM1200" i="2"/>
  <c r="AF1201" i="2"/>
  <c r="AN1206" i="2"/>
  <c r="AL1204" i="2"/>
  <c r="AM1209" i="2"/>
  <c r="AF1210" i="2"/>
  <c r="AB1211" i="2"/>
  <c r="W1213" i="2"/>
  <c r="AR1216" i="2"/>
  <c r="X1220" i="2"/>
  <c r="AN1220" i="2"/>
  <c r="X1223" i="2"/>
  <c r="W1224" i="2"/>
  <c r="AM1224" i="2"/>
  <c r="X1225" i="2"/>
  <c r="AB1226" i="2"/>
  <c r="AF1226" i="2" s="1"/>
  <c r="AJ1226" i="2"/>
  <c r="AJ1228" i="2"/>
  <c r="AF1229" i="2"/>
  <c r="AB1230" i="2"/>
  <c r="AQ1236" i="2"/>
  <c r="AQ1233" i="2" s="1"/>
  <c r="X1238" i="2"/>
  <c r="W1239" i="2"/>
  <c r="AM1241" i="2"/>
  <c r="AE1246" i="2"/>
  <c r="X1247" i="2"/>
  <c r="AN1247" i="2"/>
  <c r="AE1248" i="2"/>
  <c r="T1253" i="2"/>
  <c r="AB1253" i="2"/>
  <c r="AE1255" i="2"/>
  <c r="AN1256" i="2"/>
  <c r="X1260" i="2"/>
  <c r="W1261" i="2"/>
  <c r="X1262" i="2"/>
  <c r="AA1263" i="2"/>
  <c r="R1263" i="2"/>
  <c r="W1268" i="2"/>
  <c r="T1270" i="2"/>
  <c r="AB1270" i="2"/>
  <c r="AF1271" i="2"/>
  <c r="AN1274" i="2"/>
  <c r="AU1280" i="2"/>
  <c r="W1281" i="2"/>
  <c r="T1283" i="2"/>
  <c r="AN1284" i="2"/>
  <c r="AR1285" i="2"/>
  <c r="AV1285" i="2" s="1"/>
  <c r="AN1287" i="2"/>
  <c r="AM1288" i="2"/>
  <c r="AJ1293" i="2"/>
  <c r="T1295" i="2"/>
  <c r="AB1295" i="2"/>
  <c r="AU1300" i="2"/>
  <c r="X1308" i="2"/>
  <c r="AF1310" i="2"/>
  <c r="AN1314" i="2"/>
  <c r="AB1321" i="2"/>
  <c r="AR1324" i="2"/>
  <c r="AR1325" i="2"/>
  <c r="T1327" i="2"/>
  <c r="AB1327" i="2"/>
  <c r="AJ1327" i="2"/>
  <c r="AN1331" i="2"/>
  <c r="AT1329" i="2"/>
  <c r="AL1329" i="2"/>
  <c r="AU1333" i="2"/>
  <c r="X1339" i="2"/>
  <c r="AU1339" i="2"/>
  <c r="X1341" i="2"/>
  <c r="AU1341" i="2"/>
  <c r="AR1346" i="2"/>
  <c r="T1347" i="2"/>
  <c r="AR1351" i="2"/>
  <c r="AQ1361" i="2"/>
  <c r="AQ1360" i="2" s="1"/>
  <c r="X1363" i="2"/>
  <c r="AU1363" i="2"/>
  <c r="V1360" i="2"/>
  <c r="AE1364" i="2"/>
  <c r="AN1365" i="2"/>
  <c r="AU1368" i="2"/>
  <c r="W1369" i="2"/>
  <c r="AN1373" i="2"/>
  <c r="AE1378" i="2"/>
  <c r="AU1379" i="2"/>
  <c r="AM1380" i="2"/>
  <c r="AE1382" i="2"/>
  <c r="AB1384" i="2"/>
  <c r="AB1391" i="2"/>
  <c r="AJ1391" i="2"/>
  <c r="AU1394" i="2"/>
  <c r="W1395" i="2"/>
  <c r="AN1399" i="2"/>
  <c r="AF1404" i="2"/>
  <c r="T1409" i="2"/>
  <c r="AE1413" i="2"/>
  <c r="AM1413" i="2"/>
  <c r="AN1413" i="2" s="1"/>
  <c r="AR1414" i="2"/>
  <c r="T1421" i="2"/>
  <c r="AF1422" i="2"/>
  <c r="AR1421" i="2"/>
  <c r="AB1423" i="2"/>
  <c r="AJ1425" i="2"/>
  <c r="AQ1427" i="2"/>
  <c r="X1433" i="2"/>
  <c r="AL1434" i="2"/>
  <c r="AR1437" i="2"/>
  <c r="AF1438" i="2"/>
  <c r="AR1438" i="2"/>
  <c r="X1441" i="2"/>
  <c r="AJ1442" i="2"/>
  <c r="AQ1442" i="2"/>
  <c r="W1447" i="2"/>
  <c r="AE1447" i="2"/>
  <c r="AM1447" i="2"/>
  <c r="AN1448" i="2"/>
  <c r="W1449" i="2"/>
  <c r="AR1450" i="2"/>
  <c r="AM1452" i="2"/>
  <c r="X1453" i="2"/>
  <c r="AN1453" i="2"/>
  <c r="T1454" i="2"/>
  <c r="X1454" i="2" s="1"/>
  <c r="AB1454" i="2"/>
  <c r="AL1456" i="2"/>
  <c r="AM1463" i="2"/>
  <c r="X1464" i="2"/>
  <c r="AF1471" i="2"/>
  <c r="AN1475" i="2"/>
  <c r="W1476" i="2"/>
  <c r="AU1477" i="2"/>
  <c r="X1479" i="2"/>
  <c r="AT1478" i="2"/>
  <c r="AB1483" i="2"/>
  <c r="AD1486" i="2"/>
  <c r="AL1486" i="2"/>
  <c r="X1492" i="2"/>
  <c r="AN1492" i="2"/>
  <c r="AB1494" i="2"/>
  <c r="AB1504" i="2"/>
  <c r="AB1506" i="2"/>
  <c r="X1507" i="2"/>
  <c r="AJ1508" i="2"/>
  <c r="S1512" i="2"/>
  <c r="AB1515" i="2"/>
  <c r="AJ1515" i="2"/>
  <c r="AR1516" i="2"/>
  <c r="AA1518" i="2"/>
  <c r="AA1517" i="2" s="1"/>
  <c r="AU1521" i="2"/>
  <c r="X1523" i="2"/>
  <c r="AN1523" i="2"/>
  <c r="AU1523" i="2"/>
  <c r="AR1525" i="2"/>
  <c r="AU1531" i="2"/>
  <c r="AT1530" i="2"/>
  <c r="AE1533" i="2"/>
  <c r="X1535" i="2"/>
  <c r="AN1536" i="2"/>
  <c r="AT1533" i="2"/>
  <c r="AF1541" i="2"/>
  <c r="AM1543" i="2"/>
  <c r="T1545" i="2"/>
  <c r="AU1549" i="2"/>
  <c r="T1558" i="2"/>
  <c r="X1564" i="2"/>
  <c r="AN1564" i="2"/>
  <c r="AU1569" i="2"/>
  <c r="W1571" i="2"/>
  <c r="X1572" i="2"/>
  <c r="AU1573" i="2"/>
  <c r="AE1576" i="2"/>
  <c r="AM1576" i="2"/>
  <c r="AU1577" i="2"/>
  <c r="X1583" i="2"/>
  <c r="AN1583" i="2"/>
  <c r="W1584" i="2"/>
  <c r="AF1586" i="2"/>
  <c r="X1589" i="2"/>
  <c r="AN1589" i="2"/>
  <c r="AF1591" i="2"/>
  <c r="T1594" i="2"/>
  <c r="AJ1594" i="2"/>
  <c r="AN1595" i="2"/>
  <c r="AJ1600" i="2"/>
  <c r="AF1601" i="2"/>
  <c r="AE1602" i="2"/>
  <c r="X1605" i="2"/>
  <c r="W1606" i="2"/>
  <c r="AF1607" i="2"/>
  <c r="W1609" i="2"/>
  <c r="AM1609" i="2"/>
  <c r="W1611" i="2"/>
  <c r="X1611" i="2" s="1"/>
  <c r="AU1615" i="2"/>
  <c r="X1619" i="2"/>
  <c r="W1620" i="2"/>
  <c r="X1621" i="2"/>
  <c r="AN1621" i="2"/>
  <c r="AF1629" i="2"/>
  <c r="AE1630" i="2"/>
  <c r="AF1631" i="2"/>
  <c r="AB1633" i="2"/>
  <c r="X1646" i="2"/>
  <c r="V1648" i="2"/>
  <c r="AF1650" i="2"/>
  <c r="AU1652" i="2"/>
  <c r="AB1653" i="2"/>
  <c r="AF1654" i="2"/>
  <c r="T1655" i="2"/>
  <c r="V1657" i="2"/>
  <c r="AD1657" i="2"/>
  <c r="AF1661" i="2"/>
  <c r="AI1665" i="2"/>
  <c r="W1669" i="2"/>
  <c r="AE1674" i="2"/>
  <c r="AF1684" i="2"/>
  <c r="S1691" i="2"/>
  <c r="S1690" i="2" s="1"/>
  <c r="AA1691" i="2"/>
  <c r="AA1690" i="2" s="1"/>
  <c r="X1693" i="2"/>
  <c r="AN1693" i="2"/>
  <c r="AU1693" i="2"/>
  <c r="X1695" i="2"/>
  <c r="W1698" i="2"/>
  <c r="T1715" i="2"/>
  <c r="AF1719" i="2"/>
  <c r="V1724" i="2"/>
  <c r="V1720" i="2" s="1"/>
  <c r="W1734" i="2"/>
  <c r="AU1735" i="2"/>
  <c r="AN1739" i="2"/>
  <c r="AM1747" i="2"/>
  <c r="AJ1751" i="2"/>
  <c r="AF1753" i="2"/>
  <c r="AI1755" i="2"/>
  <c r="AM1758" i="2"/>
  <c r="S1760" i="2"/>
  <c r="Z1770" i="2"/>
  <c r="AJ1775" i="2"/>
  <c r="S1777" i="2"/>
  <c r="AP1778" i="2"/>
  <c r="X1780" i="2"/>
  <c r="AA1787" i="2"/>
  <c r="AN1789" i="2"/>
  <c r="W1790" i="2"/>
  <c r="W1804" i="2"/>
  <c r="AE1804" i="2"/>
  <c r="AN1805" i="2"/>
  <c r="AN1809" i="2"/>
  <c r="AB1828" i="2"/>
  <c r="AF1835" i="2"/>
  <c r="AR1835" i="2"/>
  <c r="X1840" i="2"/>
  <c r="AR1841" i="2"/>
  <c r="AF1844" i="2"/>
  <c r="AF1848" i="2"/>
  <c r="AR1848" i="2"/>
  <c r="T1849" i="2"/>
  <c r="AJ1851" i="2"/>
  <c r="AA1857" i="2"/>
  <c r="X1859" i="2"/>
  <c r="U1857" i="2"/>
  <c r="AB1868" i="2"/>
  <c r="AJ1868" i="2"/>
  <c r="AR1868" i="2"/>
  <c r="AF1873" i="2"/>
  <c r="V1874" i="2"/>
  <c r="X1880" i="2"/>
  <c r="AN1880" i="2"/>
  <c r="AU1879" i="2"/>
  <c r="X1884" i="2"/>
  <c r="U1885" i="2"/>
  <c r="AQ1885" i="2"/>
  <c r="T1890" i="2"/>
  <c r="AL1885" i="2"/>
  <c r="AU1910" i="2"/>
  <c r="T1914" i="2"/>
  <c r="AF1918" i="2"/>
  <c r="T1919" i="2"/>
  <c r="AH1921" i="2"/>
  <c r="AE1927" i="2"/>
  <c r="AL1944" i="2"/>
  <c r="AL1940" i="2" s="1"/>
  <c r="AF1949" i="2"/>
  <c r="AF1951" i="2"/>
  <c r="X1952" i="2"/>
  <c r="AN1952" i="2"/>
  <c r="AU1952" i="2"/>
  <c r="AF1953" i="2"/>
  <c r="AT1960" i="2"/>
  <c r="AP1963" i="2"/>
  <c r="AU1965" i="2"/>
  <c r="AF1966" i="2"/>
  <c r="X1975" i="2"/>
  <c r="AF1982" i="2"/>
  <c r="AN1992" i="2"/>
  <c r="T1995" i="2"/>
  <c r="T1997" i="2"/>
  <c r="AF2004" i="2"/>
  <c r="AN2017" i="2"/>
  <c r="W2019" i="2"/>
  <c r="X2020" i="2"/>
  <c r="AN2020" i="2"/>
  <c r="W2021" i="2"/>
  <c r="V2018" i="2"/>
  <c r="X2045" i="2"/>
  <c r="AN2045" i="2"/>
  <c r="AS2043" i="2"/>
  <c r="AA2043" i="2"/>
  <c r="AK2043" i="2"/>
  <c r="AM2046" i="2"/>
  <c r="T2055" i="2"/>
  <c r="AB2055" i="2"/>
  <c r="AJ2055" i="2"/>
  <c r="AB2057" i="2"/>
  <c r="AF2060" i="2"/>
  <c r="AR2061" i="2"/>
  <c r="AF2062" i="2"/>
  <c r="AB2065" i="2"/>
  <c r="T2069" i="2"/>
  <c r="AF2070" i="2"/>
  <c r="AF2072" i="2"/>
  <c r="AJ2075" i="2"/>
  <c r="AJ2087" i="2"/>
  <c r="AI2094" i="2"/>
  <c r="X2102" i="2"/>
  <c r="AN2111" i="2"/>
  <c r="AU2111" i="2"/>
  <c r="AS2110" i="2"/>
  <c r="AU2110" i="2" s="1"/>
  <c r="AU2139" i="2"/>
  <c r="AS2138" i="2"/>
  <c r="AU2138" i="2" s="1"/>
  <c r="AE2140" i="2"/>
  <c r="AM2140" i="2"/>
  <c r="AF2141" i="2"/>
  <c r="AU2147" i="2"/>
  <c r="W2150" i="2"/>
  <c r="AL2149" i="2"/>
  <c r="AF2163" i="2"/>
  <c r="T2164" i="2"/>
  <c r="U2184" i="2"/>
  <c r="AM2191" i="2"/>
  <c r="X2199" i="2"/>
  <c r="T2226" i="2"/>
  <c r="R2225" i="2"/>
  <c r="T2225" i="2" s="1"/>
  <c r="AD2228" i="2"/>
  <c r="AD2224" i="2" s="1"/>
  <c r="AU2233" i="2"/>
  <c r="AR2234" i="2"/>
  <c r="X2244" i="2"/>
  <c r="AF2245" i="2"/>
  <c r="X2248" i="2"/>
  <c r="X2253" i="2"/>
  <c r="AN2253" i="2"/>
  <c r="AR2255" i="2"/>
  <c r="AU2256" i="2"/>
  <c r="AR2257" i="2"/>
  <c r="AN2276" i="2"/>
  <c r="AN2278" i="2"/>
  <c r="AN2286" i="2"/>
  <c r="AB2293" i="2"/>
  <c r="AJ2293" i="2"/>
  <c r="AF2294" i="2"/>
  <c r="W1663" i="2"/>
  <c r="X1664" i="2"/>
  <c r="AN1664" i="2"/>
  <c r="T1666" i="2"/>
  <c r="AT1666" i="2"/>
  <c r="AT1665" i="2" s="1"/>
  <c r="AF1670" i="2"/>
  <c r="AE1672" i="2"/>
  <c r="AJ1674" i="2"/>
  <c r="AF1675" i="2"/>
  <c r="AB1680" i="2"/>
  <c r="T1682" i="2"/>
  <c r="AB1682" i="2"/>
  <c r="X1683" i="2"/>
  <c r="X1694" i="2"/>
  <c r="AF1697" i="2"/>
  <c r="AE1698" i="2"/>
  <c r="AF1701" i="2"/>
  <c r="AF1710" i="2"/>
  <c r="AF1713" i="2"/>
  <c r="AF1716" i="2"/>
  <c r="X1719" i="2"/>
  <c r="AF1723" i="2"/>
  <c r="T1727" i="2"/>
  <c r="AB1727" i="2"/>
  <c r="AJ1727" i="2"/>
  <c r="W1731" i="2"/>
  <c r="AE1731" i="2"/>
  <c r="AM1731" i="2"/>
  <c r="AU1732" i="2"/>
  <c r="T1734" i="2"/>
  <c r="AF1735" i="2"/>
  <c r="T1740" i="2"/>
  <c r="W1742" i="2"/>
  <c r="AU1745" i="2"/>
  <c r="W1749" i="2"/>
  <c r="X1753" i="2"/>
  <c r="AF1754" i="2"/>
  <c r="AU1759" i="2"/>
  <c r="V1760" i="2"/>
  <c r="AM1765" i="2"/>
  <c r="W1771" i="2"/>
  <c r="AN1780" i="2"/>
  <c r="AE1783" i="2"/>
  <c r="AM1783" i="2"/>
  <c r="V1787" i="2"/>
  <c r="AU1794" i="2"/>
  <c r="AR1795" i="2"/>
  <c r="W1797" i="2"/>
  <c r="X1798" i="2"/>
  <c r="U1796" i="2"/>
  <c r="X1800" i="2"/>
  <c r="AN1800" i="2"/>
  <c r="AQ1801" i="2"/>
  <c r="S1801" i="2"/>
  <c r="T1814" i="2"/>
  <c r="AM1821" i="2"/>
  <c r="X1822" i="2"/>
  <c r="X1827" i="2"/>
  <c r="AN1832" i="2"/>
  <c r="AN1835" i="2"/>
  <c r="T1841" i="2"/>
  <c r="AN1842" i="2"/>
  <c r="AU1848" i="2"/>
  <c r="AM1849" i="2"/>
  <c r="W1853" i="2"/>
  <c r="AE1853" i="2"/>
  <c r="AB1855" i="2"/>
  <c r="AJ1855" i="2"/>
  <c r="V1857" i="2"/>
  <c r="AF1859" i="2"/>
  <c r="AB1860" i="2"/>
  <c r="AN1861" i="2"/>
  <c r="AR1867" i="2"/>
  <c r="X1871" i="2"/>
  <c r="AN1871" i="2"/>
  <c r="W1872" i="2"/>
  <c r="AM1872" i="2"/>
  <c r="X1873" i="2"/>
  <c r="AN1876" i="2"/>
  <c r="X1878" i="2"/>
  <c r="AN1878" i="2"/>
  <c r="T1881" i="2"/>
  <c r="AJ1883" i="2"/>
  <c r="AR1883" i="2"/>
  <c r="AR1887" i="2"/>
  <c r="W1890" i="2"/>
  <c r="X1890" i="2" s="1"/>
  <c r="AE1890" i="2"/>
  <c r="AF1893" i="2"/>
  <c r="AJ1904" i="2"/>
  <c r="W1906" i="2"/>
  <c r="AE1906" i="2"/>
  <c r="AF1907" i="2"/>
  <c r="AM1909" i="2"/>
  <c r="AR1910" i="2"/>
  <c r="S1908" i="2"/>
  <c r="X1923" i="2"/>
  <c r="AN1923" i="2"/>
  <c r="X1932" i="2"/>
  <c r="W1933" i="2"/>
  <c r="X1939" i="2"/>
  <c r="AN1939" i="2"/>
  <c r="AJ1942" i="2"/>
  <c r="AE1945" i="2"/>
  <c r="AU1948" i="2"/>
  <c r="AF1950" i="2"/>
  <c r="AF1956" i="2"/>
  <c r="AF1958" i="2"/>
  <c r="AU1962" i="2"/>
  <c r="AM1963" i="2"/>
  <c r="X1966" i="2"/>
  <c r="AF1967" i="2"/>
  <c r="AC1971" i="2"/>
  <c r="AK1971" i="2"/>
  <c r="AF1975" i="2"/>
  <c r="AF1978" i="2"/>
  <c r="X1979" i="2"/>
  <c r="AE1980" i="2"/>
  <c r="AM1980" i="2"/>
  <c r="AN1982" i="2"/>
  <c r="AU1982" i="2"/>
  <c r="R1983" i="2"/>
  <c r="AB1986" i="2"/>
  <c r="AB1989" i="2"/>
  <c r="AF1990" i="2"/>
  <c r="S1988" i="2"/>
  <c r="X1996" i="2"/>
  <c r="AN1996" i="2"/>
  <c r="X2006" i="2"/>
  <c r="AN2006" i="2"/>
  <c r="S2007" i="2"/>
  <c r="X2012" i="2"/>
  <c r="AN2015" i="2"/>
  <c r="T2021" i="2"/>
  <c r="AF2038" i="2"/>
  <c r="AF2047" i="2"/>
  <c r="AE2057" i="2"/>
  <c r="AM2057" i="2"/>
  <c r="AE2059" i="2"/>
  <c r="X2064" i="2"/>
  <c r="AU2063" i="2"/>
  <c r="T2080" i="2"/>
  <c r="AF2086" i="2"/>
  <c r="X2091" i="2"/>
  <c r="AU2092" i="2"/>
  <c r="AR2096" i="2"/>
  <c r="X2097" i="2"/>
  <c r="AN2097" i="2"/>
  <c r="X2101" i="2"/>
  <c r="AN2106" i="2"/>
  <c r="AT2107" i="2"/>
  <c r="AT2114" i="2"/>
  <c r="AD2114" i="2"/>
  <c r="AN2127" i="2"/>
  <c r="AU2126" i="2"/>
  <c r="X2134" i="2"/>
  <c r="AT2135" i="2"/>
  <c r="T2140" i="2"/>
  <c r="X2148" i="2"/>
  <c r="Z2149" i="2"/>
  <c r="AB2166" i="2"/>
  <c r="AJ2166" i="2"/>
  <c r="AJ2168" i="2"/>
  <c r="W2171" i="2"/>
  <c r="AE2171" i="2"/>
  <c r="AN2176" i="2"/>
  <c r="X2178" i="2"/>
  <c r="Z2179" i="2"/>
  <c r="AN2190" i="2"/>
  <c r="AI2184" i="2"/>
  <c r="AJ2204" i="2"/>
  <c r="AF2205" i="2"/>
  <c r="W2213" i="2"/>
  <c r="AF2230" i="2"/>
  <c r="AR2230" i="2"/>
  <c r="X2259" i="2"/>
  <c r="AN2259" i="2"/>
  <c r="AF2267" i="2"/>
  <c r="AR2267" i="2"/>
  <c r="AN2268" i="2"/>
  <c r="AF2269" i="2"/>
  <c r="AQ2296" i="2"/>
  <c r="AT2296" i="2"/>
  <c r="AB2021" i="2"/>
  <c r="T2025" i="2"/>
  <c r="AB2025" i="2"/>
  <c r="AM2025" i="2"/>
  <c r="AF2026" i="2"/>
  <c r="T2030" i="2"/>
  <c r="T2029" i="2" s="1"/>
  <c r="AU2031" i="2"/>
  <c r="AR2032" i="2"/>
  <c r="AJ2035" i="2"/>
  <c r="V2034" i="2"/>
  <c r="AD2034" i="2"/>
  <c r="AM2037" i="2"/>
  <c r="X2038" i="2"/>
  <c r="AN2050" i="2"/>
  <c r="X2054" i="2"/>
  <c r="AE2055" i="2"/>
  <c r="AN2060" i="2"/>
  <c r="X2062" i="2"/>
  <c r="X2070" i="2"/>
  <c r="AN2070" i="2"/>
  <c r="W2071" i="2"/>
  <c r="AN2074" i="2"/>
  <c r="AE2075" i="2"/>
  <c r="AF2078" i="2"/>
  <c r="AN2079" i="2"/>
  <c r="W2080" i="2"/>
  <c r="AE2080" i="2"/>
  <c r="AD2084" i="2"/>
  <c r="AM2085" i="2"/>
  <c r="AE2087" i="2"/>
  <c r="AR2089" i="2"/>
  <c r="T2090" i="2"/>
  <c r="AE2092" i="2"/>
  <c r="X2093" i="2"/>
  <c r="X2096" i="2"/>
  <c r="AN2096" i="2"/>
  <c r="AF2101" i="2"/>
  <c r="AP2100" i="2"/>
  <c r="AT2100" i="2"/>
  <c r="AR2102" i="2"/>
  <c r="AB2103" i="2"/>
  <c r="AJ2103" i="2"/>
  <c r="T2105" i="2"/>
  <c r="AJ2105" i="2"/>
  <c r="AM2107" i="2"/>
  <c r="AM2112" i="2"/>
  <c r="AN2113" i="2"/>
  <c r="S2114" i="2"/>
  <c r="X2116" i="2"/>
  <c r="T2119" i="2"/>
  <c r="AM2119" i="2"/>
  <c r="X2120" i="2"/>
  <c r="AF2127" i="2"/>
  <c r="AF2129" i="2"/>
  <c r="AF2131" i="2"/>
  <c r="AF2134" i="2"/>
  <c r="AJ2138" i="2"/>
  <c r="AB2140" i="2"/>
  <c r="AJ2140" i="2"/>
  <c r="T2142" i="2"/>
  <c r="AN2153" i="2"/>
  <c r="AN2157" i="2"/>
  <c r="AF2161" i="2"/>
  <c r="AF2165" i="2"/>
  <c r="W2166" i="2"/>
  <c r="X2167" i="2"/>
  <c r="AE2168" i="2"/>
  <c r="AM2168" i="2"/>
  <c r="AN2169" i="2"/>
  <c r="AB2171" i="2"/>
  <c r="W2173" i="2"/>
  <c r="AE2173" i="2"/>
  <c r="AM2173" i="2"/>
  <c r="AF2178" i="2"/>
  <c r="AN2181" i="2"/>
  <c r="AN2187" i="2"/>
  <c r="AF2195" i="2"/>
  <c r="AR2195" i="2"/>
  <c r="AH2197" i="2"/>
  <c r="AM2206" i="2"/>
  <c r="AN2207" i="2"/>
  <c r="AM2208" i="2"/>
  <c r="AU2221" i="2"/>
  <c r="AE2222" i="2"/>
  <c r="X2227" i="2"/>
  <c r="AU2227" i="2"/>
  <c r="AU2234" i="2"/>
  <c r="AF2235" i="2"/>
  <c r="X2240" i="2"/>
  <c r="AU2240" i="2"/>
  <c r="X2243" i="2"/>
  <c r="AF2258" i="2"/>
  <c r="AU2262" i="2"/>
  <c r="AF2263" i="2"/>
  <c r="AR2263" i="2"/>
  <c r="AU2265" i="2"/>
  <c r="AF2266" i="2"/>
  <c r="AR2266" i="2"/>
  <c r="AR2269" i="2"/>
  <c r="AU2273" i="2"/>
  <c r="AN2280" i="2"/>
  <c r="AR2300" i="2"/>
  <c r="AN2302" i="2"/>
  <c r="AF2303" i="2"/>
  <c r="AN2201" i="2"/>
  <c r="AU2203" i="2"/>
  <c r="AM2204" i="2"/>
  <c r="W2206" i="2"/>
  <c r="AR2208" i="2"/>
  <c r="AR2209" i="2"/>
  <c r="AM2211" i="2"/>
  <c r="AF2221" i="2"/>
  <c r="AM2222" i="2"/>
  <c r="AF2227" i="2"/>
  <c r="W2229" i="2"/>
  <c r="X2232" i="2"/>
  <c r="AN2232" i="2"/>
  <c r="AU2232" i="2"/>
  <c r="AN2234" i="2"/>
  <c r="AF2236" i="2"/>
  <c r="AR2237" i="2"/>
  <c r="AF2240" i="2"/>
  <c r="X2242" i="2"/>
  <c r="AU2242" i="2"/>
  <c r="AF2243" i="2"/>
  <c r="AR2246" i="2"/>
  <c r="X2247" i="2"/>
  <c r="AN2247" i="2"/>
  <c r="AN2250" i="2"/>
  <c r="X2252" i="2"/>
  <c r="X2254" i="2"/>
  <c r="X2257" i="2"/>
  <c r="AN2257" i="2"/>
  <c r="AU2258" i="2"/>
  <c r="AF2259" i="2"/>
  <c r="AR2260" i="2"/>
  <c r="AR2262" i="2"/>
  <c r="AV2262" i="2" s="1"/>
  <c r="AN2266" i="2"/>
  <c r="X2267" i="2"/>
  <c r="AU2267" i="2"/>
  <c r="AF2268" i="2"/>
  <c r="AN2269" i="2"/>
  <c r="AU2269" i="2"/>
  <c r="AN2272" i="2"/>
  <c r="AF2273" i="2"/>
  <c r="AR2273" i="2"/>
  <c r="AF2276" i="2"/>
  <c r="AR2280" i="2"/>
  <c r="X2281" i="2"/>
  <c r="AR2286" i="2"/>
  <c r="X2287" i="2"/>
  <c r="AN2288" i="2"/>
  <c r="AN2290" i="2"/>
  <c r="AR2291" i="2"/>
  <c r="X2292" i="2"/>
  <c r="AU2292" i="2"/>
  <c r="AE2293" i="2"/>
  <c r="AH2228" i="2"/>
  <c r="AN2300" i="2"/>
  <c r="AR2302" i="2"/>
  <c r="AN2304" i="2"/>
  <c r="AR2306" i="2"/>
  <c r="AN2308" i="2"/>
  <c r="AR27" i="2"/>
  <c r="AP26" i="2"/>
  <c r="AU71" i="2"/>
  <c r="AS70" i="2"/>
  <c r="AU70" i="2" s="1"/>
  <c r="AT137" i="2"/>
  <c r="P182" i="2"/>
  <c r="P181" i="2" s="1"/>
  <c r="O181" i="2"/>
  <c r="AU446" i="2"/>
  <c r="AS445" i="2"/>
  <c r="AU445" i="2" s="1"/>
  <c r="AR39" i="2"/>
  <c r="AU45" i="2"/>
  <c r="AJ54" i="2"/>
  <c r="AT57" i="2"/>
  <c r="AS81" i="2"/>
  <c r="AS80" i="2" s="1"/>
  <c r="AK84" i="2"/>
  <c r="AK96" i="2"/>
  <c r="AU112" i="2"/>
  <c r="AC17" i="2"/>
  <c r="AA17" i="2"/>
  <c r="AH26" i="2"/>
  <c r="AR28" i="2"/>
  <c r="AR42" i="2"/>
  <c r="AP48" i="2"/>
  <c r="AE54" i="2"/>
  <c r="AR61" i="2"/>
  <c r="W73" i="2"/>
  <c r="AR75" i="2"/>
  <c r="R77" i="2"/>
  <c r="AK80" i="2"/>
  <c r="AM87" i="2"/>
  <c r="AM101" i="2"/>
  <c r="AC107" i="2"/>
  <c r="Z107" i="2"/>
  <c r="AP120" i="2"/>
  <c r="AR120" i="2" s="1"/>
  <c r="AU156" i="2"/>
  <c r="AQ159" i="2"/>
  <c r="W165" i="2"/>
  <c r="V168" i="2"/>
  <c r="V167" i="2" s="1"/>
  <c r="AM175" i="2"/>
  <c r="AE184" i="2"/>
  <c r="AR188" i="2"/>
  <c r="AU205" i="2"/>
  <c r="AS236" i="2"/>
  <c r="T242" i="2"/>
  <c r="AR255" i="2"/>
  <c r="AE256" i="2"/>
  <c r="AU272" i="2"/>
  <c r="AQ299" i="2"/>
  <c r="AR307" i="2"/>
  <c r="AU309" i="2"/>
  <c r="AT330" i="2"/>
  <c r="AT327" i="2" s="1"/>
  <c r="AR339" i="2"/>
  <c r="AR347" i="2"/>
  <c r="AS379" i="2"/>
  <c r="AU379" i="2" s="1"/>
  <c r="AU380" i="2"/>
  <c r="AU400" i="2"/>
  <c r="AU447" i="2"/>
  <c r="AR463" i="2"/>
  <c r="AE469" i="2"/>
  <c r="AI468" i="2"/>
  <c r="W480" i="2"/>
  <c r="AP487" i="2"/>
  <c r="AR487" i="2" s="1"/>
  <c r="AR490" i="2"/>
  <c r="AP503" i="2"/>
  <c r="AR503" i="2" s="1"/>
  <c r="AK506" i="2"/>
  <c r="AM506" i="2" s="1"/>
  <c r="AU517" i="2"/>
  <c r="T540" i="2"/>
  <c r="R539" i="2"/>
  <c r="T539" i="2" s="1"/>
  <c r="AU545" i="2"/>
  <c r="AP563" i="2"/>
  <c r="AR563" i="2" s="1"/>
  <c r="AR566" i="2"/>
  <c r="AU571" i="2"/>
  <c r="V584" i="2"/>
  <c r="AP589" i="2"/>
  <c r="AR589" i="2" s="1"/>
  <c r="AR590" i="2"/>
  <c r="AP776" i="2"/>
  <c r="AR777" i="2"/>
  <c r="AU780" i="2"/>
  <c r="AS779" i="2"/>
  <c r="AU779" i="2" s="1"/>
  <c r="AJ788" i="2"/>
  <c r="AH781" i="2"/>
  <c r="AC797" i="2"/>
  <c r="AE798" i="2"/>
  <c r="AE820" i="2"/>
  <c r="AD813" i="2"/>
  <c r="AS820" i="2"/>
  <c r="AU820" i="2" s="1"/>
  <c r="AU821" i="2"/>
  <c r="AK848" i="2"/>
  <c r="AM849" i="2"/>
  <c r="AP868" i="2"/>
  <c r="AR870" i="2"/>
  <c r="AK985" i="2"/>
  <c r="AM986" i="2"/>
  <c r="AS1039" i="2"/>
  <c r="AU1039" i="2" s="1"/>
  <c r="AU1040" i="2"/>
  <c r="AP1058" i="2"/>
  <c r="AR1058" i="2" s="1"/>
  <c r="AR1059" i="2"/>
  <c r="AP1070" i="2"/>
  <c r="AR1070" i="2" s="1"/>
  <c r="AR1071" i="2"/>
  <c r="AK1089" i="2"/>
  <c r="AM1089" i="2" s="1"/>
  <c r="AM1090" i="2"/>
  <c r="AS1129" i="2"/>
  <c r="AU1129" i="2" s="1"/>
  <c r="AU1130" i="2"/>
  <c r="U1161" i="2"/>
  <c r="W1162" i="2"/>
  <c r="Z1258" i="2"/>
  <c r="AB1261" i="2"/>
  <c r="AS1272" i="2"/>
  <c r="AU1274" i="2"/>
  <c r="AE1494" i="2"/>
  <c r="AC1493" i="2"/>
  <c r="AS1494" i="2"/>
  <c r="AS1493" i="2" s="1"/>
  <c r="AU1495" i="2"/>
  <c r="AQ1927" i="2"/>
  <c r="AQ1926" i="2" s="1"/>
  <c r="AR1928" i="2"/>
  <c r="AE2014" i="2"/>
  <c r="AC2013" i="2"/>
  <c r="T14" i="2"/>
  <c r="T15" i="2"/>
  <c r="AF16" i="2"/>
  <c r="AD17" i="2"/>
  <c r="AB22" i="2"/>
  <c r="AB23" i="2"/>
  <c r="AJ22" i="2"/>
  <c r="X24" i="2"/>
  <c r="AN24" i="2"/>
  <c r="AU25" i="2"/>
  <c r="T27" i="2"/>
  <c r="AM27" i="2"/>
  <c r="AN28" i="2"/>
  <c r="AU28" i="2"/>
  <c r="W29" i="2"/>
  <c r="AU29" i="2"/>
  <c r="AN30" i="2"/>
  <c r="AK32" i="2"/>
  <c r="V32" i="2"/>
  <c r="X34" i="2"/>
  <c r="AI32" i="2"/>
  <c r="AM37" i="2"/>
  <c r="T39" i="2"/>
  <c r="AF40" i="2"/>
  <c r="AR40" i="2"/>
  <c r="T41" i="2"/>
  <c r="AM41" i="2"/>
  <c r="AU41" i="2"/>
  <c r="AN42" i="2"/>
  <c r="AU42" i="2"/>
  <c r="W43" i="2"/>
  <c r="AN44" i="2"/>
  <c r="AB45" i="2"/>
  <c r="AJ45" i="2"/>
  <c r="X46" i="2"/>
  <c r="AN46" i="2"/>
  <c r="AQ48" i="2"/>
  <c r="X49" i="2"/>
  <c r="AN50" i="2"/>
  <c r="AU50" i="2"/>
  <c r="AF51" i="2"/>
  <c r="AD47" i="2"/>
  <c r="V54" i="2"/>
  <c r="W54" i="2" s="1"/>
  <c r="AJ55" i="2"/>
  <c r="AP55" i="2"/>
  <c r="X56" i="2"/>
  <c r="V57" i="2"/>
  <c r="AN59" i="2"/>
  <c r="AU58" i="2"/>
  <c r="AN61" i="2"/>
  <c r="AU61" i="2"/>
  <c r="AI57" i="2"/>
  <c r="X63" i="2"/>
  <c r="AJ64" i="2"/>
  <c r="AP66" i="2"/>
  <c r="AR66" i="2" s="1"/>
  <c r="X67" i="2"/>
  <c r="AJ68" i="2"/>
  <c r="AB73" i="2"/>
  <c r="AN75" i="2"/>
  <c r="AU75" i="2"/>
  <c r="AN76" i="2"/>
  <c r="AI77" i="2"/>
  <c r="U80" i="2"/>
  <c r="AS83" i="2"/>
  <c r="AS82" i="2" s="1"/>
  <c r="AS77" i="2" s="1"/>
  <c r="AJ85" i="2"/>
  <c r="AT84" i="2"/>
  <c r="AP87" i="2"/>
  <c r="AR87" i="2" s="1"/>
  <c r="X88" i="2"/>
  <c r="AJ89" i="2"/>
  <c r="W91" i="2"/>
  <c r="AR91" i="2"/>
  <c r="AN92" i="2"/>
  <c r="AB93" i="2"/>
  <c r="AM93" i="2"/>
  <c r="AJ97" i="2"/>
  <c r="X98" i="2"/>
  <c r="AQ96" i="2"/>
  <c r="AJ99" i="2"/>
  <c r="AT96" i="2"/>
  <c r="AP101" i="2"/>
  <c r="AR101" i="2" s="1"/>
  <c r="X102" i="2"/>
  <c r="AJ103" i="2"/>
  <c r="W105" i="2"/>
  <c r="AR105" i="2"/>
  <c r="AN106" i="2"/>
  <c r="AU105" i="2"/>
  <c r="AJ108" i="2"/>
  <c r="AF109" i="2"/>
  <c r="AR109" i="2"/>
  <c r="AE110" i="2"/>
  <c r="AM110" i="2"/>
  <c r="X111" i="2"/>
  <c r="AJ112" i="2"/>
  <c r="AR112" i="2"/>
  <c r="X113" i="2"/>
  <c r="AN113" i="2"/>
  <c r="AE114" i="2"/>
  <c r="T117" i="2"/>
  <c r="AL116" i="2"/>
  <c r="AU118" i="2"/>
  <c r="AF119" i="2"/>
  <c r="AJ120" i="2"/>
  <c r="AN121" i="2"/>
  <c r="AU121" i="2"/>
  <c r="W122" i="2"/>
  <c r="AE122" i="2"/>
  <c r="W124" i="2"/>
  <c r="X125" i="2"/>
  <c r="AN125" i="2"/>
  <c r="AB126" i="2"/>
  <c r="AR126" i="2"/>
  <c r="AR127" i="2"/>
  <c r="AU127" i="2"/>
  <c r="U128" i="2"/>
  <c r="AS129" i="2"/>
  <c r="AU129" i="2" s="1"/>
  <c r="AB131" i="2"/>
  <c r="AM131" i="2"/>
  <c r="AR132" i="2"/>
  <c r="AE138" i="2"/>
  <c r="AU139" i="2"/>
  <c r="W140" i="2"/>
  <c r="AE140" i="2"/>
  <c r="AM140" i="2"/>
  <c r="X141" i="2"/>
  <c r="AN141" i="2"/>
  <c r="AB142" i="2"/>
  <c r="AF143" i="2"/>
  <c r="AB145" i="2"/>
  <c r="AM145" i="2"/>
  <c r="X146" i="2"/>
  <c r="AN146" i="2"/>
  <c r="AN147" i="2"/>
  <c r="T148" i="2"/>
  <c r="AF149" i="2"/>
  <c r="AQ148" i="2"/>
  <c r="AB151" i="2"/>
  <c r="AN152" i="2"/>
  <c r="AT151" i="2"/>
  <c r="X154" i="2"/>
  <c r="AB155" i="2"/>
  <c r="AF158" i="2"/>
  <c r="AJ160" i="2"/>
  <c r="W162" i="2"/>
  <c r="AR162" i="2"/>
  <c r="AN163" i="2"/>
  <c r="AU162" i="2"/>
  <c r="AC164" i="2"/>
  <c r="AE164" i="2" s="1"/>
  <c r="AQ164" i="2"/>
  <c r="AR164" i="2" s="1"/>
  <c r="AU165" i="2"/>
  <c r="U169" i="2"/>
  <c r="AE169" i="2"/>
  <c r="AN170" i="2"/>
  <c r="AS170" i="2"/>
  <c r="R168" i="2"/>
  <c r="R167" i="2" s="1"/>
  <c r="AM171" i="2"/>
  <c r="X176" i="2"/>
  <c r="AQ174" i="2"/>
  <c r="AJ177" i="2"/>
  <c r="AT174" i="2"/>
  <c r="AB179" i="2"/>
  <c r="AM179" i="2"/>
  <c r="O180" i="2"/>
  <c r="AF180" i="2"/>
  <c r="AN182" i="2"/>
  <c r="AS182" i="2"/>
  <c r="AH183" i="2"/>
  <c r="AN185" i="2"/>
  <c r="AR185" i="2"/>
  <c r="T186" i="2"/>
  <c r="W188" i="2"/>
  <c r="AF189" i="2"/>
  <c r="X192" i="2"/>
  <c r="AR193" i="2"/>
  <c r="U194" i="2"/>
  <c r="AJ195" i="2"/>
  <c r="AT194" i="2"/>
  <c r="AD194" i="2"/>
  <c r="W199" i="2"/>
  <c r="X200" i="2"/>
  <c r="AN200" i="2"/>
  <c r="AB201" i="2"/>
  <c r="AR201" i="2"/>
  <c r="AR202" i="2"/>
  <c r="AU202" i="2"/>
  <c r="AR212" i="2"/>
  <c r="AR213" i="2"/>
  <c r="AN214" i="2"/>
  <c r="AN218" i="2"/>
  <c r="AN222" i="2"/>
  <c r="V209" i="2"/>
  <c r="V208" i="2" s="1"/>
  <c r="AU223" i="2"/>
  <c r="AF226" i="2"/>
  <c r="AR227" i="2"/>
  <c r="AR228" i="2"/>
  <c r="AR229" i="2"/>
  <c r="AI236" i="2"/>
  <c r="AU238" i="2"/>
  <c r="AL236" i="2"/>
  <c r="W241" i="2"/>
  <c r="AJ241" i="2"/>
  <c r="AJ242" i="2"/>
  <c r="X243" i="2"/>
  <c r="AN243" i="2"/>
  <c r="AJ246" i="2"/>
  <c r="W248" i="2"/>
  <c r="AJ248" i="2"/>
  <c r="AB251" i="2"/>
  <c r="AJ251" i="2"/>
  <c r="AU254" i="2"/>
  <c r="U255" i="2"/>
  <c r="W255" i="2" s="1"/>
  <c r="AN257" i="2"/>
  <c r="AR257" i="2"/>
  <c r="AE258" i="2"/>
  <c r="AN260" i="2"/>
  <c r="W264" i="2"/>
  <c r="AE264" i="2"/>
  <c r="AU264" i="2"/>
  <c r="AM266" i="2"/>
  <c r="AP267" i="2"/>
  <c r="AR267" i="2" s="1"/>
  <c r="AA263" i="2"/>
  <c r="T270" i="2"/>
  <c r="AE270" i="2"/>
  <c r="AU270" i="2"/>
  <c r="AN271" i="2"/>
  <c r="AU271" i="2"/>
  <c r="AJ272" i="2"/>
  <c r="AF273" i="2"/>
  <c r="AU274" i="2"/>
  <c r="Z276" i="2"/>
  <c r="AB276" i="2" s="1"/>
  <c r="AJ276" i="2"/>
  <c r="AJ277" i="2"/>
  <c r="AC279" i="2"/>
  <c r="T280" i="2"/>
  <c r="AD279" i="2"/>
  <c r="AN281" i="2"/>
  <c r="AB282" i="2"/>
  <c r="AL279" i="2"/>
  <c r="T285" i="2"/>
  <c r="AE287" i="2"/>
  <c r="AN288" i="2"/>
  <c r="AR288" i="2"/>
  <c r="W289" i="2"/>
  <c r="AE289" i="2"/>
  <c r="AU289" i="2"/>
  <c r="AB291" i="2"/>
  <c r="AB293" i="2"/>
  <c r="R295" i="2"/>
  <c r="T295" i="2" s="1"/>
  <c r="AS296" i="2"/>
  <c r="AS295" i="2" s="1"/>
  <c r="AP300" i="2"/>
  <c r="AR300" i="2" s="1"/>
  <c r="AS302" i="2"/>
  <c r="AJ304" i="2"/>
  <c r="X305" i="2"/>
  <c r="AN305" i="2"/>
  <c r="AT306" i="2"/>
  <c r="AE309" i="2"/>
  <c r="AF310" i="2"/>
  <c r="T311" i="2"/>
  <c r="AB311" i="2"/>
  <c r="X314" i="2"/>
  <c r="AN316" i="2"/>
  <c r="AU315" i="2"/>
  <c r="T321" i="2"/>
  <c r="AN322" i="2"/>
  <c r="X324" i="2"/>
  <c r="AB325" i="2"/>
  <c r="AF326" i="2"/>
  <c r="AU326" i="2"/>
  <c r="AN333" i="2"/>
  <c r="U327" i="2"/>
  <c r="AN335" i="2"/>
  <c r="Z338" i="2"/>
  <c r="AE339" i="2"/>
  <c r="AE341" i="2"/>
  <c r="W347" i="2"/>
  <c r="AE347" i="2"/>
  <c r="AD349" i="2"/>
  <c r="T354" i="2"/>
  <c r="AB354" i="2"/>
  <c r="AS356" i="2"/>
  <c r="AU356" i="2" s="1"/>
  <c r="AF358" i="2"/>
  <c r="AU362" i="2"/>
  <c r="T363" i="2"/>
  <c r="AE363" i="2"/>
  <c r="AU363" i="2"/>
  <c r="AU364" i="2"/>
  <c r="AF366" i="2"/>
  <c r="W367" i="2"/>
  <c r="AE367" i="2"/>
  <c r="R372" i="2"/>
  <c r="T372" i="2" s="1"/>
  <c r="AN373" i="2"/>
  <c r="AE377" i="2"/>
  <c r="AT382" i="2"/>
  <c r="AT381" i="2" s="1"/>
  <c r="X388" i="2"/>
  <c r="AN388" i="2"/>
  <c r="AU388" i="2"/>
  <c r="AT387" i="2"/>
  <c r="AT386" i="2" s="1"/>
  <c r="AB393" i="2"/>
  <c r="AE395" i="2"/>
  <c r="AM395" i="2"/>
  <c r="X398" i="2"/>
  <c r="AI402" i="2"/>
  <c r="X404" i="2"/>
  <c r="R405" i="2"/>
  <c r="T405" i="2" s="1"/>
  <c r="U408" i="2"/>
  <c r="U407" i="2" s="1"/>
  <c r="AF416" i="2"/>
  <c r="AN418" i="2"/>
  <c r="AU423" i="2"/>
  <c r="AR425" i="2"/>
  <c r="X426" i="2"/>
  <c r="X427" i="2"/>
  <c r="AE430" i="2"/>
  <c r="AR432" i="2"/>
  <c r="AR433" i="2"/>
  <c r="AR434" i="2"/>
  <c r="AR435" i="2"/>
  <c r="AR437" i="2"/>
  <c r="AN438" i="2"/>
  <c r="AU438" i="2"/>
  <c r="AS436" i="2"/>
  <c r="AU436" i="2" s="1"/>
  <c r="AE443" i="2"/>
  <c r="AC442" i="2"/>
  <c r="AE442" i="2" s="1"/>
  <c r="AR444" i="2"/>
  <c r="AP443" i="2"/>
  <c r="AR443" i="2" s="1"/>
  <c r="T445" i="2"/>
  <c r="AQ449" i="2"/>
  <c r="AQ448" i="2" s="1"/>
  <c r="AQ441" i="2" s="1"/>
  <c r="AB452" i="2"/>
  <c r="S455" i="2"/>
  <c r="AM458" i="2"/>
  <c r="AN459" i="2"/>
  <c r="AJ460" i="2"/>
  <c r="AR460" i="2"/>
  <c r="AF463" i="2"/>
  <c r="AM463" i="2"/>
  <c r="AN463" i="2" s="1"/>
  <c r="AU464" i="2"/>
  <c r="AN465" i="2"/>
  <c r="AB466" i="2"/>
  <c r="AA468" i="2"/>
  <c r="W473" i="2"/>
  <c r="AR476" i="2"/>
  <c r="AR477" i="2"/>
  <c r="T480" i="2"/>
  <c r="AB480" i="2"/>
  <c r="AF484" i="2"/>
  <c r="T485" i="2"/>
  <c r="AL482" i="2"/>
  <c r="AM489" i="2"/>
  <c r="AF490" i="2"/>
  <c r="AE494" i="2"/>
  <c r="Z496" i="2"/>
  <c r="AN500" i="2"/>
  <c r="AB501" i="2"/>
  <c r="V496" i="2"/>
  <c r="AS503" i="2"/>
  <c r="AU503" i="2" s="1"/>
  <c r="AS506" i="2"/>
  <c r="AU506" i="2" s="1"/>
  <c r="T507" i="2"/>
  <c r="AF508" i="2"/>
  <c r="AJ510" i="2"/>
  <c r="AP510" i="2"/>
  <c r="AR510" i="2" s="1"/>
  <c r="AE514" i="2"/>
  <c r="AM514" i="2"/>
  <c r="AF518" i="2"/>
  <c r="AT519" i="2"/>
  <c r="U523" i="2"/>
  <c r="W523" i="2" s="1"/>
  <c r="R527" i="2"/>
  <c r="AE530" i="2"/>
  <c r="AM530" i="2"/>
  <c r="X531" i="2"/>
  <c r="AB533" i="2"/>
  <c r="AQ532" i="2"/>
  <c r="AS535" i="2"/>
  <c r="AU535" i="2" s="1"/>
  <c r="AB537" i="2"/>
  <c r="AJ537" i="2"/>
  <c r="Z539" i="2"/>
  <c r="AB539" i="2" s="1"/>
  <c r="AE544" i="2"/>
  <c r="AQ554" i="2"/>
  <c r="AR554" i="2" s="1"/>
  <c r="AM556" i="2"/>
  <c r="AU558" i="2"/>
  <c r="X562" i="2"/>
  <c r="U560" i="2"/>
  <c r="W563" i="2"/>
  <c r="AI560" i="2"/>
  <c r="AQ560" i="2"/>
  <c r="AM565" i="2"/>
  <c r="AF566" i="2"/>
  <c r="AE567" i="2"/>
  <c r="T570" i="2"/>
  <c r="T572" i="2"/>
  <c r="V574" i="2"/>
  <c r="AN576" i="2"/>
  <c r="AU576" i="2"/>
  <c r="AN579" i="2"/>
  <c r="X588" i="2"/>
  <c r="AS587" i="2"/>
  <c r="AU587" i="2" s="1"/>
  <c r="AU588" i="2"/>
  <c r="AP593" i="2"/>
  <c r="AR593" i="2" s="1"/>
  <c r="AB596" i="2"/>
  <c r="AQ602" i="2"/>
  <c r="X612" i="2"/>
  <c r="AN612" i="2"/>
  <c r="T616" i="2"/>
  <c r="AF617" i="2"/>
  <c r="AR619" i="2"/>
  <c r="AQ618" i="2"/>
  <c r="AF624" i="2"/>
  <c r="AR624" i="2"/>
  <c r="AP623" i="2"/>
  <c r="AR623" i="2" s="1"/>
  <c r="AN628" i="2"/>
  <c r="X640" i="2"/>
  <c r="AU645" i="2"/>
  <c r="AR652" i="2"/>
  <c r="Z656" i="2"/>
  <c r="Z655" i="2" s="1"/>
  <c r="AM657" i="2"/>
  <c r="X665" i="2"/>
  <c r="AU688" i="2"/>
  <c r="AR713" i="2"/>
  <c r="AN717" i="2"/>
  <c r="AU743" i="2"/>
  <c r="AU749" i="2"/>
  <c r="AU751" i="2"/>
  <c r="AS750" i="2"/>
  <c r="AU750" i="2" s="1"/>
  <c r="AU775" i="2"/>
  <c r="AS774" i="2"/>
  <c r="AU774" i="2" s="1"/>
  <c r="AM779" i="2"/>
  <c r="Z794" i="2"/>
  <c r="AB794" i="2" s="1"/>
  <c r="AP800" i="2"/>
  <c r="AR800" i="2" s="1"/>
  <c r="AR801" i="2"/>
  <c r="U809" i="2"/>
  <c r="W810" i="2"/>
  <c r="AH831" i="2"/>
  <c r="AJ832" i="2"/>
  <c r="AC836" i="2"/>
  <c r="AR863" i="2"/>
  <c r="AN890" i="2"/>
  <c r="AR899" i="2"/>
  <c r="AR906" i="2"/>
  <c r="AR909" i="2"/>
  <c r="X943" i="2"/>
  <c r="AF950" i="2"/>
  <c r="AP971" i="2"/>
  <c r="AM974" i="2"/>
  <c r="AF995" i="2"/>
  <c r="AL1003" i="2"/>
  <c r="AH1003" i="2"/>
  <c r="AJ1006" i="2"/>
  <c r="AU1014" i="2"/>
  <c r="AU1021" i="2"/>
  <c r="AU1023" i="2"/>
  <c r="AS1022" i="2"/>
  <c r="AU1022" i="2" s="1"/>
  <c r="T1039" i="2"/>
  <c r="AC1048" i="2"/>
  <c r="AR1103" i="2"/>
  <c r="AP1102" i="2"/>
  <c r="AC1102" i="2"/>
  <c r="AE1105" i="2"/>
  <c r="AD128" i="2"/>
  <c r="AU134" i="2"/>
  <c r="AP135" i="2"/>
  <c r="AR135" i="2" s="1"/>
  <c r="R137" i="2"/>
  <c r="T160" i="2"/>
  <c r="AA168" i="2"/>
  <c r="AA167" i="2" s="1"/>
  <c r="AR172" i="2"/>
  <c r="AP174" i="2"/>
  <c r="AE191" i="2"/>
  <c r="AP210" i="2"/>
  <c r="W210" i="2"/>
  <c r="AE223" i="2"/>
  <c r="AQ225" i="2"/>
  <c r="AP259" i="2"/>
  <c r="AP258" i="2" s="1"/>
  <c r="AP268" i="2"/>
  <c r="AR268" i="2" s="1"/>
  <c r="AR283" i="2"/>
  <c r="AL284" i="2"/>
  <c r="AD295" i="2"/>
  <c r="AE295" i="2" s="1"/>
  <c r="AJ300" i="2"/>
  <c r="AJ319" i="2"/>
  <c r="AP337" i="2"/>
  <c r="AP336" i="2" s="1"/>
  <c r="AB387" i="2"/>
  <c r="Z386" i="2"/>
  <c r="AB386" i="2" s="1"/>
  <c r="AU392" i="2"/>
  <c r="AV392" i="2" s="1"/>
  <c r="AS391" i="2"/>
  <c r="AU391" i="2" s="1"/>
  <c r="AB442" i="2"/>
  <c r="AM445" i="2"/>
  <c r="AU460" i="2"/>
  <c r="AB473" i="2"/>
  <c r="AE474" i="2"/>
  <c r="AC473" i="2"/>
  <c r="AE473" i="2" s="1"/>
  <c r="AR475" i="2"/>
  <c r="AP474" i="2"/>
  <c r="AU476" i="2"/>
  <c r="AU477" i="2"/>
  <c r="AB479" i="2"/>
  <c r="AM483" i="2"/>
  <c r="AK482" i="2"/>
  <c r="AP537" i="2"/>
  <c r="AR537" i="2" s="1"/>
  <c r="AR538" i="2"/>
  <c r="AU544" i="2"/>
  <c r="AU579" i="2"/>
  <c r="AS578" i="2"/>
  <c r="AU578" i="2" s="1"/>
  <c r="AI601" i="2"/>
  <c r="AI600" i="2" s="1"/>
  <c r="T630" i="2"/>
  <c r="R629" i="2"/>
  <c r="R625" i="2" s="1"/>
  <c r="AP649" i="2"/>
  <c r="AJ712" i="2"/>
  <c r="AI711" i="2"/>
  <c r="AI710" i="2" s="1"/>
  <c r="W716" i="2"/>
  <c r="V715" i="2"/>
  <c r="AJ737" i="2"/>
  <c r="AH736" i="2"/>
  <c r="AP739" i="2"/>
  <c r="AR739" i="2" s="1"/>
  <c r="AR740" i="2"/>
  <c r="S745" i="2"/>
  <c r="AP768" i="2"/>
  <c r="AR768" i="2" s="1"/>
  <c r="AR769" i="2"/>
  <c r="S773" i="2"/>
  <c r="AR774" i="2"/>
  <c r="AU787" i="2"/>
  <c r="AS786" i="2"/>
  <c r="AU786" i="2" s="1"/>
  <c r="AR792" i="2"/>
  <c r="AQ791" i="2"/>
  <c r="AU835" i="2"/>
  <c r="AS834" i="2"/>
  <c r="AU834" i="2" s="1"/>
  <c r="AP849" i="2"/>
  <c r="AR849" i="2" s="1"/>
  <c r="AR850" i="2"/>
  <c r="AT848" i="2"/>
  <c r="AM862" i="2"/>
  <c r="AK861" i="2"/>
  <c r="AS981" i="2"/>
  <c r="AU981" i="2" s="1"/>
  <c r="AM991" i="2"/>
  <c r="AK990" i="2"/>
  <c r="AM990" i="2" s="1"/>
  <c r="AD1003" i="2"/>
  <c r="AR1012" i="2"/>
  <c r="AU1052" i="2"/>
  <c r="AS1051" i="2"/>
  <c r="AU1051" i="2" s="1"/>
  <c r="AC1093" i="2"/>
  <c r="AE1094" i="2"/>
  <c r="V1112" i="2"/>
  <c r="W1112" i="2" s="1"/>
  <c r="AS1193" i="2"/>
  <c r="AU1193" i="2" s="1"/>
  <c r="AU1194" i="2"/>
  <c r="AQ1222" i="2"/>
  <c r="AR1223" i="2"/>
  <c r="W1321" i="2"/>
  <c r="U1320" i="2"/>
  <c r="W1361" i="2"/>
  <c r="U1360" i="2"/>
  <c r="AJ1591" i="2"/>
  <c r="AN1591" i="2" s="1"/>
  <c r="AH1590" i="2"/>
  <c r="AM14" i="2"/>
  <c r="W15" i="2"/>
  <c r="AU15" i="2"/>
  <c r="AN16" i="2"/>
  <c r="T18" i="2"/>
  <c r="AF19" i="2"/>
  <c r="AR19" i="2"/>
  <c r="T20" i="2"/>
  <c r="AM20" i="2"/>
  <c r="AU20" i="2"/>
  <c r="AN21" i="2"/>
  <c r="AU21" i="2"/>
  <c r="W22" i="2"/>
  <c r="W23" i="2"/>
  <c r="AE22" i="2"/>
  <c r="AP23" i="2"/>
  <c r="AP22" i="2" s="1"/>
  <c r="T29" i="2"/>
  <c r="AB29" i="2"/>
  <c r="AF30" i="2"/>
  <c r="AA32" i="2"/>
  <c r="AF34" i="2"/>
  <c r="AD32" i="2"/>
  <c r="AU38" i="2"/>
  <c r="AU40" i="2"/>
  <c r="T43" i="2"/>
  <c r="AB43" i="2"/>
  <c r="AF44" i="2"/>
  <c r="W45" i="2"/>
  <c r="AE45" i="2"/>
  <c r="AR45" i="2"/>
  <c r="AB48" i="2"/>
  <c r="AF49" i="2"/>
  <c r="X51" i="2"/>
  <c r="AJ52" i="2"/>
  <c r="AR53" i="2"/>
  <c r="AE55" i="2"/>
  <c r="AM54" i="2"/>
  <c r="AD57" i="2"/>
  <c r="AL57" i="2"/>
  <c r="T60" i="2"/>
  <c r="AM60" i="2"/>
  <c r="T62" i="2"/>
  <c r="AE62" i="2"/>
  <c r="AF63" i="2"/>
  <c r="S57" i="2"/>
  <c r="AU66" i="2"/>
  <c r="AU67" i="2"/>
  <c r="AE68" i="2"/>
  <c r="AR69" i="2"/>
  <c r="AJ71" i="2"/>
  <c r="AD73" i="2"/>
  <c r="AM74" i="2"/>
  <c r="X76" i="2"/>
  <c r="V77" i="2"/>
  <c r="AD77" i="2"/>
  <c r="AQ77" i="2"/>
  <c r="S77" i="2"/>
  <c r="AC80" i="2"/>
  <c r="AR83" i="2"/>
  <c r="AR82" i="2" s="1"/>
  <c r="V84" i="2"/>
  <c r="AD84" i="2"/>
  <c r="AQ84" i="2"/>
  <c r="S84" i="2"/>
  <c r="AU87" i="2"/>
  <c r="AU88" i="2"/>
  <c r="AE89" i="2"/>
  <c r="AR90" i="2"/>
  <c r="T91" i="2"/>
  <c r="AM91" i="2"/>
  <c r="AF92" i="2"/>
  <c r="AU92" i="2"/>
  <c r="W93" i="2"/>
  <c r="AU93" i="2"/>
  <c r="T97" i="2"/>
  <c r="AD96" i="2"/>
  <c r="AF98" i="2"/>
  <c r="V96" i="2"/>
  <c r="T101" i="2"/>
  <c r="AU101" i="2"/>
  <c r="AU102" i="2"/>
  <c r="AE103" i="2"/>
  <c r="AR104" i="2"/>
  <c r="T105" i="2"/>
  <c r="AM105" i="2"/>
  <c r="AF106" i="2"/>
  <c r="AU106" i="2"/>
  <c r="T108" i="2"/>
  <c r="AU108" i="2"/>
  <c r="AJ110" i="2"/>
  <c r="AE112" i="2"/>
  <c r="W114" i="2"/>
  <c r="X115" i="2"/>
  <c r="AN115" i="2"/>
  <c r="AH116" i="2"/>
  <c r="AF118" i="2"/>
  <c r="AR118" i="2"/>
  <c r="T120" i="2"/>
  <c r="Z116" i="2"/>
  <c r="AE120" i="2"/>
  <c r="T122" i="2"/>
  <c r="AJ122" i="2"/>
  <c r="AU122" i="2"/>
  <c r="AF123" i="2"/>
  <c r="AD116" i="2"/>
  <c r="W126" i="2"/>
  <c r="AE126" i="2"/>
  <c r="AM126" i="2"/>
  <c r="X127" i="2"/>
  <c r="AN127" i="2"/>
  <c r="Z128" i="2"/>
  <c r="T135" i="2"/>
  <c r="AM135" i="2"/>
  <c r="AN136" i="2"/>
  <c r="AU136" i="2"/>
  <c r="W138" i="2"/>
  <c r="AA137" i="2"/>
  <c r="X139" i="2"/>
  <c r="AN139" i="2"/>
  <c r="AB140" i="2"/>
  <c r="AR140" i="2"/>
  <c r="AV140" i="2" s="1"/>
  <c r="AR141" i="2"/>
  <c r="AU141" i="2"/>
  <c r="W142" i="2"/>
  <c r="AP142" i="2"/>
  <c r="AR142" i="2" s="1"/>
  <c r="AF147" i="2"/>
  <c r="AU147" i="2"/>
  <c r="AF150" i="2"/>
  <c r="AR150" i="2"/>
  <c r="W151" i="2"/>
  <c r="X152" i="2"/>
  <c r="AN153" i="2"/>
  <c r="AU153" i="2"/>
  <c r="AN154" i="2"/>
  <c r="AJ157" i="2"/>
  <c r="AN158" i="2"/>
  <c r="AR158" i="2"/>
  <c r="AE160" i="2"/>
  <c r="AR161" i="2"/>
  <c r="T162" i="2"/>
  <c r="AM162" i="2"/>
  <c r="AF163" i="2"/>
  <c r="AU163" i="2"/>
  <c r="AJ164" i="2"/>
  <c r="AJ165" i="2"/>
  <c r="AF166" i="2"/>
  <c r="AR166" i="2"/>
  <c r="AB169" i="2"/>
  <c r="AN172" i="2"/>
  <c r="AU172" i="2"/>
  <c r="T175" i="2"/>
  <c r="AD174" i="2"/>
  <c r="AF176" i="2"/>
  <c r="V174" i="2"/>
  <c r="U179" i="2"/>
  <c r="W179" i="2" s="1"/>
  <c r="AN180" i="2"/>
  <c r="AR180" i="2"/>
  <c r="M181" i="2"/>
  <c r="AJ181" i="2"/>
  <c r="AF182" i="2"/>
  <c r="AF185" i="2"/>
  <c r="AF187" i="2"/>
  <c r="AR186" i="2"/>
  <c r="AB188" i="2"/>
  <c r="X189" i="2"/>
  <c r="AQ191" i="2"/>
  <c r="AQ190" i="2" s="1"/>
  <c r="AS193" i="2"/>
  <c r="R194" i="2"/>
  <c r="AE195" i="2"/>
  <c r="AM195" i="2"/>
  <c r="X196" i="2"/>
  <c r="AI194" i="2"/>
  <c r="AR197" i="2"/>
  <c r="X198" i="2"/>
  <c r="AN198" i="2"/>
  <c r="AE199" i="2"/>
  <c r="W201" i="2"/>
  <c r="AE201" i="2"/>
  <c r="AM201" i="2"/>
  <c r="X202" i="2"/>
  <c r="AN202" i="2"/>
  <c r="AP203" i="2"/>
  <c r="U203" i="2"/>
  <c r="AB206" i="2"/>
  <c r="AM206" i="2"/>
  <c r="X207" i="2"/>
  <c r="AN207" i="2"/>
  <c r="X214" i="2"/>
  <c r="AN215" i="2"/>
  <c r="AU215" i="2"/>
  <c r="AV215" i="2" s="1"/>
  <c r="AF216" i="2"/>
  <c r="AR217" i="2"/>
  <c r="X218" i="2"/>
  <c r="AN219" i="2"/>
  <c r="AU219" i="2"/>
  <c r="AF220" i="2"/>
  <c r="AR221" i="2"/>
  <c r="X222" i="2"/>
  <c r="AB223" i="2"/>
  <c r="T225" i="2"/>
  <c r="AB225" i="2"/>
  <c r="AM225" i="2"/>
  <c r="AN226" i="2"/>
  <c r="X227" i="2"/>
  <c r="X228" i="2"/>
  <c r="AN228" i="2"/>
  <c r="AM233" i="2"/>
  <c r="AN235" i="2"/>
  <c r="AU235" i="2"/>
  <c r="V236" i="2"/>
  <c r="X238" i="2"/>
  <c r="AN240" i="2"/>
  <c r="AU239" i="2"/>
  <c r="AP242" i="2"/>
  <c r="AP241" i="2" s="1"/>
  <c r="AR244" i="2"/>
  <c r="AE246" i="2"/>
  <c r="AM246" i="2"/>
  <c r="AF247" i="2"/>
  <c r="Z245" i="2"/>
  <c r="AE248" i="2"/>
  <c r="W251" i="2"/>
  <c r="AF252" i="2"/>
  <c r="R250" i="2"/>
  <c r="AM253" i="2"/>
  <c r="AF254" i="2"/>
  <c r="AR254" i="2"/>
  <c r="AM255" i="2"/>
  <c r="AF257" i="2"/>
  <c r="AR256" i="2"/>
  <c r="AJ258" i="2"/>
  <c r="X260" i="2"/>
  <c r="X261" i="2"/>
  <c r="AJ264" i="2"/>
  <c r="AN264" i="2" s="1"/>
  <c r="AF265" i="2"/>
  <c r="AR265" i="2"/>
  <c r="W268" i="2"/>
  <c r="AN269" i="2"/>
  <c r="AD263" i="2"/>
  <c r="T274" i="2"/>
  <c r="AN275" i="2"/>
  <c r="AF278" i="2"/>
  <c r="AF281" i="2"/>
  <c r="AU281" i="2"/>
  <c r="W282" i="2"/>
  <c r="U284" i="2"/>
  <c r="AI284" i="2"/>
  <c r="AU286" i="2"/>
  <c r="AB289" i="2"/>
  <c r="W291" i="2"/>
  <c r="AE291" i="2"/>
  <c r="AM291" i="2"/>
  <c r="AP292" i="2"/>
  <c r="AU291" i="2"/>
  <c r="AE293" i="2"/>
  <c r="AU293" i="2"/>
  <c r="AR297" i="2"/>
  <c r="AN301" i="2"/>
  <c r="U299" i="2"/>
  <c r="AB302" i="2"/>
  <c r="AD299" i="2"/>
  <c r="S306" i="2"/>
  <c r="X308" i="2"/>
  <c r="AJ309" i="2"/>
  <c r="AN309" i="2" s="1"/>
  <c r="X310" i="2"/>
  <c r="AN310" i="2"/>
  <c r="AU310" i="2"/>
  <c r="AE311" i="2"/>
  <c r="AU313" i="2"/>
  <c r="AU314" i="2"/>
  <c r="AB315" i="2"/>
  <c r="AL306" i="2"/>
  <c r="AN320" i="2"/>
  <c r="U318" i="2"/>
  <c r="AB321" i="2"/>
  <c r="AF322" i="2"/>
  <c r="AB323" i="2"/>
  <c r="AF324" i="2"/>
  <c r="T325" i="2"/>
  <c r="X325" i="2" s="1"/>
  <c r="AR325" i="2"/>
  <c r="AN326" i="2"/>
  <c r="AA327" i="2"/>
  <c r="AF331" i="2"/>
  <c r="AJ332" i="2"/>
  <c r="AU332" i="2"/>
  <c r="AF333" i="2"/>
  <c r="AB336" i="2"/>
  <c r="X340" i="2"/>
  <c r="AS341" i="2"/>
  <c r="AU341" i="2" s="1"/>
  <c r="AU344" i="2"/>
  <c r="W345" i="2"/>
  <c r="AE345" i="2"/>
  <c r="AM345" i="2"/>
  <c r="AL338" i="2"/>
  <c r="R349" i="2"/>
  <c r="T352" i="2"/>
  <c r="AM352" i="2"/>
  <c r="X353" i="2"/>
  <c r="W356" i="2"/>
  <c r="AN358" i="2"/>
  <c r="AJ361" i="2"/>
  <c r="W369" i="2"/>
  <c r="AP373" i="2"/>
  <c r="AP372" i="2" s="1"/>
  <c r="L373" i="2"/>
  <c r="P373" i="2" s="1"/>
  <c r="AB379" i="2"/>
  <c r="AP382" i="2"/>
  <c r="X389" i="2"/>
  <c r="AM397" i="2"/>
  <c r="AR397" i="2"/>
  <c r="AC402" i="2"/>
  <c r="S402" i="2"/>
  <c r="X411" i="2"/>
  <c r="AN411" i="2"/>
  <c r="AU411" i="2"/>
  <c r="AU412" i="2"/>
  <c r="AU413" i="2"/>
  <c r="AU414" i="2"/>
  <c r="AN416" i="2"/>
  <c r="AU417" i="2"/>
  <c r="AV417" i="2" s="1"/>
  <c r="AF418" i="2"/>
  <c r="AF420" i="2"/>
  <c r="AU421" i="2"/>
  <c r="AU422" i="2"/>
  <c r="X429" i="2"/>
  <c r="AN429" i="2"/>
  <c r="AB430" i="2"/>
  <c r="AF437" i="2"/>
  <c r="X439" i="2"/>
  <c r="AB443" i="2"/>
  <c r="W445" i="2"/>
  <c r="T446" i="2"/>
  <c r="AK448" i="2"/>
  <c r="AM448" i="2" s="1"/>
  <c r="AJ448" i="2"/>
  <c r="W452" i="2"/>
  <c r="AR458" i="2"/>
  <c r="T460" i="2"/>
  <c r="AB460" i="2"/>
  <c r="AU461" i="2"/>
  <c r="V455" i="2"/>
  <c r="AE464" i="2"/>
  <c r="AQ469" i="2"/>
  <c r="X470" i="2"/>
  <c r="T471" i="2"/>
  <c r="AM471" i="2"/>
  <c r="AF472" i="2"/>
  <c r="W474" i="2"/>
  <c r="AE477" i="2"/>
  <c r="AU478" i="2"/>
  <c r="W485" i="2"/>
  <c r="AB489" i="2"/>
  <c r="AJ489" i="2"/>
  <c r="U491" i="2"/>
  <c r="W492" i="2"/>
  <c r="X493" i="2"/>
  <c r="AT491" i="2"/>
  <c r="AU494" i="2"/>
  <c r="AN495" i="2"/>
  <c r="AU495" i="2"/>
  <c r="AE501" i="2"/>
  <c r="AM501" i="2"/>
  <c r="X502" i="2"/>
  <c r="AA496" i="2"/>
  <c r="AN508" i="2"/>
  <c r="AE510" i="2"/>
  <c r="AF511" i="2"/>
  <c r="AS512" i="2"/>
  <c r="AU512" i="2" s="1"/>
  <c r="AR516" i="2"/>
  <c r="AQ514" i="2"/>
  <c r="AU518" i="2"/>
  <c r="W524" i="2"/>
  <c r="AE524" i="2"/>
  <c r="AD527" i="2"/>
  <c r="AL527" i="2"/>
  <c r="AB530" i="2"/>
  <c r="AB535" i="2"/>
  <c r="AM539" i="2"/>
  <c r="X541" i="2"/>
  <c r="AN547" i="2"/>
  <c r="AI549" i="2"/>
  <c r="AN553" i="2"/>
  <c r="S549" i="2"/>
  <c r="AB554" i="2"/>
  <c r="V560" i="2"/>
  <c r="AE561" i="2"/>
  <c r="AS561" i="2"/>
  <c r="AU561" i="2" s="1"/>
  <c r="Z560" i="2"/>
  <c r="AD560" i="2"/>
  <c r="AL560" i="2"/>
  <c r="S560" i="2"/>
  <c r="AB565" i="2"/>
  <c r="AJ565" i="2"/>
  <c r="AJ567" i="2"/>
  <c r="AR567" i="2"/>
  <c r="W572" i="2"/>
  <c r="AP577" i="2"/>
  <c r="AJ578" i="2"/>
  <c r="W587" i="2"/>
  <c r="T589" i="2"/>
  <c r="AM589" i="2"/>
  <c r="AD584" i="2"/>
  <c r="AF597" i="2"/>
  <c r="AP596" i="2"/>
  <c r="AR597" i="2"/>
  <c r="AM602" i="2"/>
  <c r="AK601" i="2"/>
  <c r="AK600" i="2" s="1"/>
  <c r="AN605" i="2"/>
  <c r="AR607" i="2"/>
  <c r="AN609" i="2"/>
  <c r="X610" i="2"/>
  <c r="AU610" i="2"/>
  <c r="AU614" i="2"/>
  <c r="AC629" i="2"/>
  <c r="AC625" i="2" s="1"/>
  <c r="X639" i="2"/>
  <c r="X642" i="2"/>
  <c r="AN642" i="2"/>
  <c r="AU642" i="2"/>
  <c r="AS647" i="2"/>
  <c r="AU647" i="2" s="1"/>
  <c r="AR650" i="2"/>
  <c r="AR654" i="2"/>
  <c r="AR693" i="2"/>
  <c r="AE712" i="2"/>
  <c r="AC711" i="2"/>
  <c r="AP718" i="2"/>
  <c r="AR718" i="2" s="1"/>
  <c r="AR719" i="2"/>
  <c r="AU730" i="2"/>
  <c r="AE732" i="2"/>
  <c r="AM734" i="2"/>
  <c r="AS770" i="2"/>
  <c r="AU770" i="2" s="1"/>
  <c r="AU771" i="2"/>
  <c r="AT776" i="2"/>
  <c r="AT773" i="2" s="1"/>
  <c r="AS798" i="2"/>
  <c r="AU798" i="2" s="1"/>
  <c r="AU801" i="2"/>
  <c r="X828" i="2"/>
  <c r="AP832" i="2"/>
  <c r="AR833" i="2"/>
  <c r="AN847" i="2"/>
  <c r="AM859" i="2"/>
  <c r="AJ868" i="2"/>
  <c r="AH867" i="2"/>
  <c r="AH866" i="2" s="1"/>
  <c r="AT868" i="2"/>
  <c r="AQ868" i="2"/>
  <c r="AN942" i="2"/>
  <c r="AJ941" i="2"/>
  <c r="AU942" i="2"/>
  <c r="AS941" i="2"/>
  <c r="AU944" i="2"/>
  <c r="AF961" i="2"/>
  <c r="AU972" i="2"/>
  <c r="AS971" i="2"/>
  <c r="AS970" i="2" s="1"/>
  <c r="W981" i="2"/>
  <c r="T982" i="2"/>
  <c r="R981" i="2"/>
  <c r="T981" i="2" s="1"/>
  <c r="AU1010" i="2"/>
  <c r="AS1009" i="2"/>
  <c r="AS1008" i="2" s="1"/>
  <c r="AU1015" i="2"/>
  <c r="AQ1011" i="2"/>
  <c r="AS1046" i="2"/>
  <c r="AU1046" i="2" s="1"/>
  <c r="AU1047" i="2"/>
  <c r="V1062" i="2"/>
  <c r="AR1212" i="2"/>
  <c r="AP1211" i="2"/>
  <c r="AR1211" i="2" s="1"/>
  <c r="W1398" i="2"/>
  <c r="U1397" i="2"/>
  <c r="AJ1423" i="2"/>
  <c r="AH1418" i="2"/>
  <c r="AJ1539" i="2"/>
  <c r="AT1058" i="2"/>
  <c r="AU1059" i="2"/>
  <c r="AD1062" i="2"/>
  <c r="T1075" i="2"/>
  <c r="X1075" i="2" s="1"/>
  <c r="AP1075" i="2"/>
  <c r="R1074" i="2"/>
  <c r="AR1105" i="2"/>
  <c r="AQ1102" i="2"/>
  <c r="AT1118" i="2"/>
  <c r="AU1118" i="2" s="1"/>
  <c r="AU1119" i="2"/>
  <c r="AU1122" i="2"/>
  <c r="AT1146" i="2"/>
  <c r="AB1196" i="2"/>
  <c r="Z1195" i="2"/>
  <c r="S1263" i="2"/>
  <c r="AU1287" i="2"/>
  <c r="AS1286" i="2"/>
  <c r="AU1286" i="2" s="1"/>
  <c r="AU1307" i="2"/>
  <c r="AS1306" i="2"/>
  <c r="AP1307" i="2"/>
  <c r="AR1307" i="2" s="1"/>
  <c r="AR1308" i="2"/>
  <c r="AD1329" i="2"/>
  <c r="AE1332" i="2"/>
  <c r="AT1380" i="2"/>
  <c r="AU1380" i="2" s="1"/>
  <c r="AU1381" i="2"/>
  <c r="AE1406" i="2"/>
  <c r="AC1405" i="2"/>
  <c r="AE1405" i="2" s="1"/>
  <c r="AB1411" i="2"/>
  <c r="Z1408" i="2"/>
  <c r="AB1408" i="2" s="1"/>
  <c r="AQ1662" i="2"/>
  <c r="AR1662" i="2" s="1"/>
  <c r="AR1663" i="2"/>
  <c r="W1802" i="2"/>
  <c r="U1801" i="2"/>
  <c r="W585" i="2"/>
  <c r="AJ589" i="2"/>
  <c r="AN590" i="2"/>
  <c r="T591" i="2"/>
  <c r="AF592" i="2"/>
  <c r="S584" i="2"/>
  <c r="AN597" i="2"/>
  <c r="T598" i="2"/>
  <c r="AD601" i="2"/>
  <c r="AD600" i="2" s="1"/>
  <c r="AU605" i="2"/>
  <c r="X607" i="2"/>
  <c r="AF609" i="2"/>
  <c r="AU609" i="2"/>
  <c r="AF610" i="2"/>
  <c r="AR610" i="2"/>
  <c r="AR613" i="2"/>
  <c r="AF615" i="2"/>
  <c r="AE616" i="2"/>
  <c r="W623" i="2"/>
  <c r="AE626" i="2"/>
  <c r="AR634" i="2"/>
  <c r="AR635" i="2"/>
  <c r="X637" i="2"/>
  <c r="AR637" i="2"/>
  <c r="AN640" i="2"/>
  <c r="AF643" i="2"/>
  <c r="AF644" i="2"/>
  <c r="X646" i="2"/>
  <c r="AN646" i="2"/>
  <c r="AB647" i="2"/>
  <c r="AF647" i="2" s="1"/>
  <c r="W649" i="2"/>
  <c r="AN650" i="2"/>
  <c r="AU651" i="2"/>
  <c r="AN652" i="2"/>
  <c r="AU653" i="2"/>
  <c r="AN654" i="2"/>
  <c r="AR703" i="2"/>
  <c r="V711" i="2"/>
  <c r="V710" i="2" s="1"/>
  <c r="W712" i="2"/>
  <c r="AA715" i="2"/>
  <c r="W728" i="2"/>
  <c r="AL731" i="2"/>
  <c r="AR755" i="2"/>
  <c r="AC781" i="2"/>
  <c r="AR806" i="2"/>
  <c r="AB809" i="2"/>
  <c r="Z808" i="2"/>
  <c r="AB808" i="2" s="1"/>
  <c r="AJ818" i="2"/>
  <c r="AP823" i="2"/>
  <c r="AR823" i="2" s="1"/>
  <c r="AC822" i="2"/>
  <c r="AR841" i="2"/>
  <c r="AQ840" i="2"/>
  <c r="AR842" i="2"/>
  <c r="AR857" i="2"/>
  <c r="AR869" i="2"/>
  <c r="AR911" i="2"/>
  <c r="AR918" i="2"/>
  <c r="AR921" i="2"/>
  <c r="AR928" i="2"/>
  <c r="AR935" i="2"/>
  <c r="W941" i="2"/>
  <c r="AR972" i="2"/>
  <c r="AT976" i="2"/>
  <c r="AR1006" i="2"/>
  <c r="W1008" i="2"/>
  <c r="AU1032" i="2"/>
  <c r="R1041" i="2"/>
  <c r="R1048" i="2"/>
  <c r="AC1078" i="2"/>
  <c r="V1078" i="2"/>
  <c r="AD1102" i="2"/>
  <c r="AE1103" i="2"/>
  <c r="AT1107" i="2"/>
  <c r="AP1113" i="2"/>
  <c r="AR1144" i="2"/>
  <c r="AM1162" i="2"/>
  <c r="AL1161" i="2"/>
  <c r="AU1180" i="2"/>
  <c r="AS1179" i="2"/>
  <c r="AU1179" i="2" s="1"/>
  <c r="W1181" i="2"/>
  <c r="V1176" i="2"/>
  <c r="AJ1321" i="2"/>
  <c r="AH1320" i="2"/>
  <c r="AQ1344" i="2"/>
  <c r="AR1345" i="2"/>
  <c r="AJ1398" i="2"/>
  <c r="AH1397" i="2"/>
  <c r="AU1444" i="2"/>
  <c r="AS1442" i="2"/>
  <c r="AD1456" i="2"/>
  <c r="AE1459" i="2"/>
  <c r="T1494" i="2"/>
  <c r="R1493" i="2"/>
  <c r="AH1542" i="2"/>
  <c r="AJ1543" i="2"/>
  <c r="AH1561" i="2"/>
  <c r="AJ1562" i="2"/>
  <c r="AN1562" i="2" s="1"/>
  <c r="AB1935" i="2"/>
  <c r="AA1930" i="2"/>
  <c r="AE328" i="2"/>
  <c r="AF329" i="2"/>
  <c r="AR329" i="2"/>
  <c r="T334" i="2"/>
  <c r="AF335" i="2"/>
  <c r="AE336" i="2"/>
  <c r="AF340" i="2"/>
  <c r="AR340" i="2"/>
  <c r="T341" i="2"/>
  <c r="AJ343" i="2"/>
  <c r="X344" i="2"/>
  <c r="AN344" i="2"/>
  <c r="AB345" i="2"/>
  <c r="AJ345" i="2"/>
  <c r="AR348" i="2"/>
  <c r="V349" i="2"/>
  <c r="AE354" i="2"/>
  <c r="T357" i="2"/>
  <c r="AN362" i="2"/>
  <c r="AJ363" i="2"/>
  <c r="AM365" i="2"/>
  <c r="AJ365" i="2"/>
  <c r="AB367" i="2"/>
  <c r="AB369" i="2"/>
  <c r="AJ369" i="2"/>
  <c r="AF370" i="2"/>
  <c r="V371" i="2"/>
  <c r="AL371" i="2"/>
  <c r="X375" i="2"/>
  <c r="AN375" i="2"/>
  <c r="AN378" i="2"/>
  <c r="AU378" i="2"/>
  <c r="AL376" i="2"/>
  <c r="AR380" i="2"/>
  <c r="AK382" i="2"/>
  <c r="AK381" i="2" s="1"/>
  <c r="AM381" i="2" s="1"/>
  <c r="AR385" i="2"/>
  <c r="AF389" i="2"/>
  <c r="AR389" i="2"/>
  <c r="W393" i="2"/>
  <c r="AJ395" i="2"/>
  <c r="W397" i="2"/>
  <c r="AE399" i="2"/>
  <c r="AN400" i="2"/>
  <c r="AR401" i="2"/>
  <c r="AL402" i="2"/>
  <c r="AF404" i="2"/>
  <c r="AM405" i="2"/>
  <c r="AP406" i="2"/>
  <c r="AR411" i="2"/>
  <c r="AR412" i="2"/>
  <c r="AR413" i="2"/>
  <c r="X419" i="2"/>
  <c r="AN419" i="2"/>
  <c r="X420" i="2"/>
  <c r="AR421" i="2"/>
  <c r="AR422" i="2"/>
  <c r="X424" i="2"/>
  <c r="AN424" i="2"/>
  <c r="X425" i="2"/>
  <c r="AN425" i="2"/>
  <c r="AN426" i="2"/>
  <c r="AU427" i="2"/>
  <c r="AR429" i="2"/>
  <c r="AU432" i="2"/>
  <c r="AU433" i="2"/>
  <c r="AU434" i="2"/>
  <c r="AU435" i="2"/>
  <c r="AB436" i="2"/>
  <c r="AN437" i="2"/>
  <c r="AU437" i="2"/>
  <c r="AF438" i="2"/>
  <c r="AJ443" i="2"/>
  <c r="W446" i="2"/>
  <c r="X453" i="2"/>
  <c r="AN453" i="2"/>
  <c r="T456" i="2"/>
  <c r="AA455" i="2"/>
  <c r="AT455" i="2"/>
  <c r="AF459" i="2"/>
  <c r="AF461" i="2"/>
  <c r="AJ464" i="2"/>
  <c r="AR464" i="2"/>
  <c r="AN472" i="2"/>
  <c r="AF478" i="2"/>
  <c r="AT482" i="2"/>
  <c r="AB485" i="2"/>
  <c r="X486" i="2"/>
  <c r="AN486" i="2"/>
  <c r="T487" i="2"/>
  <c r="AM487" i="2"/>
  <c r="W489" i="2"/>
  <c r="X490" i="2"/>
  <c r="T494" i="2"/>
  <c r="AF495" i="2"/>
  <c r="AM499" i="2"/>
  <c r="AF502" i="2"/>
  <c r="AR502" i="2"/>
  <c r="X504" i="2"/>
  <c r="AB507" i="2"/>
  <c r="X511" i="2"/>
  <c r="W512" i="2"/>
  <c r="AJ514" i="2"/>
  <c r="AF516" i="2"/>
  <c r="AE517" i="2"/>
  <c r="AP521" i="2"/>
  <c r="AR521" i="2" s="1"/>
  <c r="AP522" i="2"/>
  <c r="AR522" i="2" s="1"/>
  <c r="AM524" i="2"/>
  <c r="AQ524" i="2"/>
  <c r="AU526" i="2"/>
  <c r="AF531" i="2"/>
  <c r="AR531" i="2"/>
  <c r="AD532" i="2"/>
  <c r="AR535" i="2"/>
  <c r="AF536" i="2"/>
  <c r="AM537" i="2"/>
  <c r="AN541" i="2"/>
  <c r="T544" i="2"/>
  <c r="AQ543" i="2"/>
  <c r="AQ542" i="2" s="1"/>
  <c r="AM550" i="2"/>
  <c r="X557" i="2"/>
  <c r="W558" i="2"/>
  <c r="AM563" i="2"/>
  <c r="W565" i="2"/>
  <c r="X566" i="2"/>
  <c r="AF568" i="2"/>
  <c r="AR568" i="2"/>
  <c r="V569" i="2"/>
  <c r="T578" i="2"/>
  <c r="AB578" i="2"/>
  <c r="X582" i="2"/>
  <c r="AF588" i="2"/>
  <c r="W589" i="2"/>
  <c r="AU589" i="2"/>
  <c r="W591" i="2"/>
  <c r="AM591" i="2"/>
  <c r="AN592" i="2"/>
  <c r="AB593" i="2"/>
  <c r="X594" i="2"/>
  <c r="V595" i="2"/>
  <c r="AU596" i="2"/>
  <c r="W598" i="2"/>
  <c r="AM598" i="2"/>
  <c r="AB602" i="2"/>
  <c r="AR604" i="2"/>
  <c r="AN608" i="2"/>
  <c r="AU611" i="2"/>
  <c r="X613" i="2"/>
  <c r="AN613" i="2"/>
  <c r="X617" i="2"/>
  <c r="AF621" i="2"/>
  <c r="AR621" i="2"/>
  <c r="T623" i="2"/>
  <c r="AM623" i="2"/>
  <c r="AN624" i="2"/>
  <c r="AU624" i="2"/>
  <c r="AB627" i="2"/>
  <c r="AJ627" i="2"/>
  <c r="AF628" i="2"/>
  <c r="X634" i="2"/>
  <c r="AN634" i="2"/>
  <c r="AN635" i="2"/>
  <c r="AU637" i="2"/>
  <c r="AF639" i="2"/>
  <c r="AF640" i="2"/>
  <c r="AF641" i="2"/>
  <c r="AR642" i="2"/>
  <c r="AR643" i="2"/>
  <c r="X645" i="2"/>
  <c r="AH629" i="2"/>
  <c r="AH625" i="2" s="1"/>
  <c r="AM647" i="2"/>
  <c r="AM649" i="2"/>
  <c r="AT649" i="2"/>
  <c r="AF664" i="2"/>
  <c r="AU695" i="2"/>
  <c r="AR697" i="2"/>
  <c r="AB718" i="2"/>
  <c r="AM720" i="2"/>
  <c r="AR724" i="2"/>
  <c r="AE726" i="2"/>
  <c r="AU734" i="2"/>
  <c r="AU735" i="2"/>
  <c r="T737" i="2"/>
  <c r="W739" i="2"/>
  <c r="AF751" i="2"/>
  <c r="AQ756" i="2"/>
  <c r="AL761" i="2"/>
  <c r="AF767" i="2"/>
  <c r="V773" i="2"/>
  <c r="AR775" i="2"/>
  <c r="AD773" i="2"/>
  <c r="X777" i="2"/>
  <c r="AU778" i="2"/>
  <c r="AM782" i="2"/>
  <c r="AK781" i="2"/>
  <c r="X796" i="2"/>
  <c r="S809" i="2"/>
  <c r="T810" i="2"/>
  <c r="AB810" i="2"/>
  <c r="AJ810" i="2"/>
  <c r="AH809" i="2"/>
  <c r="AF815" i="2"/>
  <c r="AN817" i="2"/>
  <c r="AR821" i="2"/>
  <c r="W823" i="2"/>
  <c r="AQ822" i="2"/>
  <c r="AB837" i="2"/>
  <c r="AJ837" i="2"/>
  <c r="AH836" i="2"/>
  <c r="AA836" i="2"/>
  <c r="AI836" i="2"/>
  <c r="AU850" i="2"/>
  <c r="AA848" i="2"/>
  <c r="AB855" i="2"/>
  <c r="AJ855" i="2"/>
  <c r="AU858" i="2"/>
  <c r="AS862" i="2"/>
  <c r="AU862" i="2" s="1"/>
  <c r="AM864" i="2"/>
  <c r="AE868" i="2"/>
  <c r="AR879" i="2"/>
  <c r="AR886" i="2"/>
  <c r="AR889" i="2"/>
  <c r="AR896" i="2"/>
  <c r="AR903" i="2"/>
  <c r="AR914" i="2"/>
  <c r="AR920" i="2"/>
  <c r="AR931" i="2"/>
  <c r="AR938" i="2"/>
  <c r="AP941" i="2"/>
  <c r="X944" i="2"/>
  <c r="AU945" i="2"/>
  <c r="AF951" i="2"/>
  <c r="X956" i="2"/>
  <c r="X960" i="2"/>
  <c r="V970" i="2"/>
  <c r="AM971" i="2"/>
  <c r="AK970" i="2"/>
  <c r="AE1004" i="2"/>
  <c r="AC1003" i="2"/>
  <c r="AS1006" i="2"/>
  <c r="AU1006" i="2" s="1"/>
  <c r="AF1010" i="2"/>
  <c r="AR1013" i="2"/>
  <c r="X1015" i="2"/>
  <c r="AF1023" i="2"/>
  <c r="AR1026" i="2"/>
  <c r="AL1029" i="2"/>
  <c r="AF1040" i="2"/>
  <c r="AU1043" i="2"/>
  <c r="AF1047" i="2"/>
  <c r="T1053" i="2"/>
  <c r="W1072" i="2"/>
  <c r="AR1076" i="2"/>
  <c r="R1078" i="2"/>
  <c r="AB1079" i="2"/>
  <c r="AF1079" i="2" s="1"/>
  <c r="AR1080" i="2"/>
  <c r="AR1081" i="2"/>
  <c r="W1083" i="2"/>
  <c r="X1083" i="2" s="1"/>
  <c r="AS1083" i="2"/>
  <c r="AU1083" i="2" s="1"/>
  <c r="AB1084" i="2"/>
  <c r="AF1085" i="2"/>
  <c r="AU1091" i="2"/>
  <c r="X1104" i="2"/>
  <c r="AB1113" i="2"/>
  <c r="AN1114" i="2"/>
  <c r="AU1123" i="2"/>
  <c r="AU1125" i="2"/>
  <c r="W1133" i="2"/>
  <c r="AB1133" i="2"/>
  <c r="AM1133" i="2"/>
  <c r="AJ1137" i="2"/>
  <c r="AN1137" i="2" s="1"/>
  <c r="AH1133" i="2"/>
  <c r="AJ1133" i="2" s="1"/>
  <c r="AH1195" i="2"/>
  <c r="W1196" i="2"/>
  <c r="U1195" i="2"/>
  <c r="AE1219" i="2"/>
  <c r="AC1218" i="2"/>
  <c r="AE1218" i="2" s="1"/>
  <c r="AP1241" i="2"/>
  <c r="AR1241" i="2" s="1"/>
  <c r="AS1278" i="2"/>
  <c r="R1288" i="2"/>
  <c r="T1288" i="2" s="1"/>
  <c r="AJ1312" i="2"/>
  <c r="AH1311" i="2"/>
  <c r="AU1326" i="2"/>
  <c r="AS1325" i="2"/>
  <c r="AU1325" i="2" s="1"/>
  <c r="AQ1329" i="2"/>
  <c r="AA1335" i="2"/>
  <c r="AA1334" i="2" s="1"/>
  <c r="AB1406" i="2"/>
  <c r="Z1405" i="2"/>
  <c r="AB1405" i="2" s="1"/>
  <c r="W1411" i="2"/>
  <c r="U1408" i="2"/>
  <c r="T1413" i="2"/>
  <c r="X1413" i="2" s="1"/>
  <c r="R1408" i="2"/>
  <c r="AA1501" i="2"/>
  <c r="X658" i="2"/>
  <c r="AR659" i="2"/>
  <c r="AR660" i="2"/>
  <c r="X666" i="2"/>
  <c r="AU666" i="2"/>
  <c r="AR667" i="2"/>
  <c r="AR668" i="2"/>
  <c r="X674" i="2"/>
  <c r="AU674" i="2"/>
  <c r="AR675" i="2"/>
  <c r="AF678" i="2"/>
  <c r="AR678" i="2"/>
  <c r="AR680" i="2"/>
  <c r="AU683" i="2"/>
  <c r="AF685" i="2"/>
  <c r="AU685" i="2"/>
  <c r="X687" i="2"/>
  <c r="AN687" i="2"/>
  <c r="X688" i="2"/>
  <c r="AN688" i="2"/>
  <c r="AN689" i="2"/>
  <c r="AU691" i="2"/>
  <c r="AF693" i="2"/>
  <c r="AU693" i="2"/>
  <c r="X695" i="2"/>
  <c r="AN695" i="2"/>
  <c r="X696" i="2"/>
  <c r="AN696" i="2"/>
  <c r="AN697" i="2"/>
  <c r="AU699" i="2"/>
  <c r="AF701" i="2"/>
  <c r="AU701" i="2"/>
  <c r="T703" i="2"/>
  <c r="X706" i="2"/>
  <c r="AN707" i="2"/>
  <c r="AU707" i="2"/>
  <c r="X713" i="2"/>
  <c r="X719" i="2"/>
  <c r="T720" i="2"/>
  <c r="AF721" i="2"/>
  <c r="W722" i="2"/>
  <c r="X722" i="2" s="1"/>
  <c r="AF725" i="2"/>
  <c r="AR725" i="2"/>
  <c r="AM726" i="2"/>
  <c r="W729" i="2"/>
  <c r="AM732" i="2"/>
  <c r="X733" i="2"/>
  <c r="T741" i="2"/>
  <c r="AD736" i="2"/>
  <c r="AM743" i="2"/>
  <c r="X744" i="2"/>
  <c r="AN744" i="2"/>
  <c r="T748" i="2"/>
  <c r="AF749" i="2"/>
  <c r="W750" i="2"/>
  <c r="AF753" i="2"/>
  <c r="AR753" i="2"/>
  <c r="AM754" i="2"/>
  <c r="W757" i="2"/>
  <c r="AF760" i="2"/>
  <c r="AR760" i="2"/>
  <c r="AU762" i="2"/>
  <c r="W764" i="2"/>
  <c r="AJ766" i="2"/>
  <c r="AM768" i="2"/>
  <c r="AU768" i="2"/>
  <c r="AN769" i="2"/>
  <c r="AU769" i="2"/>
  <c r="AN771" i="2"/>
  <c r="AF775" i="2"/>
  <c r="AF778" i="2"/>
  <c r="W779" i="2"/>
  <c r="X779" i="2" s="1"/>
  <c r="V781" i="2"/>
  <c r="X783" i="2"/>
  <c r="T784" i="2"/>
  <c r="AF785" i="2"/>
  <c r="W786" i="2"/>
  <c r="AF789" i="2"/>
  <c r="AR789" i="2"/>
  <c r="AB791" i="2"/>
  <c r="R794" i="2"/>
  <c r="T794" i="2" s="1"/>
  <c r="AN796" i="2"/>
  <c r="X799" i="2"/>
  <c r="AS800" i="2"/>
  <c r="AU800" i="2" s="1"/>
  <c r="W802" i="2"/>
  <c r="AE802" i="2"/>
  <c r="W806" i="2"/>
  <c r="W818" i="2"/>
  <c r="X819" i="2"/>
  <c r="T820" i="2"/>
  <c r="AB820" i="2"/>
  <c r="AF821" i="2"/>
  <c r="AE823" i="2"/>
  <c r="AT822" i="2"/>
  <c r="X830" i="2"/>
  <c r="AN830" i="2"/>
  <c r="AM832" i="2"/>
  <c r="AN833" i="2"/>
  <c r="AU833" i="2"/>
  <c r="AI831" i="2"/>
  <c r="AL836" i="2"/>
  <c r="X838" i="2"/>
  <c r="AU839" i="2"/>
  <c r="AU842" i="2"/>
  <c r="AN843" i="2"/>
  <c r="W851" i="2"/>
  <c r="AJ853" i="2"/>
  <c r="AR853" i="2"/>
  <c r="W857" i="2"/>
  <c r="AU857" i="2"/>
  <c r="AN858" i="2"/>
  <c r="AB859" i="2"/>
  <c r="AJ859" i="2"/>
  <c r="X863" i="2"/>
  <c r="T864" i="2"/>
  <c r="AF865" i="2"/>
  <c r="X869" i="2"/>
  <c r="X870" i="2"/>
  <c r="X871" i="2"/>
  <c r="AN872" i="2"/>
  <c r="AU872" i="2"/>
  <c r="AN873" i="2"/>
  <c r="AU873" i="2"/>
  <c r="AV873" i="2" s="1"/>
  <c r="AN875" i="2"/>
  <c r="AU875" i="2"/>
  <c r="AF876" i="2"/>
  <c r="AU878" i="2"/>
  <c r="AF879" i="2"/>
  <c r="X884" i="2"/>
  <c r="AN885" i="2"/>
  <c r="AU885" i="2"/>
  <c r="AN887" i="2"/>
  <c r="AU887" i="2"/>
  <c r="AF888" i="2"/>
  <c r="AU890" i="2"/>
  <c r="AF891" i="2"/>
  <c r="X896" i="2"/>
  <c r="X897" i="2"/>
  <c r="X898" i="2"/>
  <c r="X899" i="2"/>
  <c r="AN900" i="2"/>
  <c r="AU900" i="2"/>
  <c r="AU902" i="2"/>
  <c r="AF903" i="2"/>
  <c r="X908" i="2"/>
  <c r="X909" i="2"/>
  <c r="X910" i="2"/>
  <c r="X911" i="2"/>
  <c r="AN912" i="2"/>
  <c r="AU912" i="2"/>
  <c r="AN913" i="2"/>
  <c r="AU913" i="2"/>
  <c r="AN915" i="2"/>
  <c r="AU915" i="2"/>
  <c r="AF916" i="2"/>
  <c r="X920" i="2"/>
  <c r="X921" i="2"/>
  <c r="X922" i="2"/>
  <c r="X923" i="2"/>
  <c r="AN924" i="2"/>
  <c r="AU924" i="2"/>
  <c r="AN925" i="2"/>
  <c r="AU925" i="2"/>
  <c r="AN927" i="2"/>
  <c r="AU927" i="2"/>
  <c r="AV927" i="2" s="1"/>
  <c r="AF928" i="2"/>
  <c r="AU930" i="2"/>
  <c r="AF931" i="2"/>
  <c r="X933" i="2"/>
  <c r="X934" i="2"/>
  <c r="X935" i="2"/>
  <c r="AN936" i="2"/>
  <c r="AU936" i="2"/>
  <c r="AN937" i="2"/>
  <c r="AU937" i="2"/>
  <c r="AN939" i="2"/>
  <c r="AU939" i="2"/>
  <c r="AF940" i="2"/>
  <c r="X942" i="2"/>
  <c r="AN945" i="2"/>
  <c r="AN946" i="2"/>
  <c r="AM947" i="2"/>
  <c r="X953" i="2"/>
  <c r="AN953" i="2"/>
  <c r="AN956" i="2"/>
  <c r="AN957" i="2"/>
  <c r="AN958" i="2"/>
  <c r="X959" i="2"/>
  <c r="AN959" i="2"/>
  <c r="AN960" i="2"/>
  <c r="AU961" i="2"/>
  <c r="AR962" i="2"/>
  <c r="T966" i="2"/>
  <c r="AL965" i="2"/>
  <c r="AF973" i="2"/>
  <c r="AU973" i="2"/>
  <c r="AV973" i="2" s="1"/>
  <c r="AQ970" i="2"/>
  <c r="AL976" i="2"/>
  <c r="AF978" i="2"/>
  <c r="AR978" i="2"/>
  <c r="AM979" i="2"/>
  <c r="W982" i="2"/>
  <c r="T986" i="2"/>
  <c r="AN987" i="2"/>
  <c r="AB990" i="2"/>
  <c r="AF992" i="2"/>
  <c r="AN1000" i="2"/>
  <c r="AT997" i="2"/>
  <c r="AT996" i="2" s="1"/>
  <c r="V1003" i="2"/>
  <c r="AF1007" i="2"/>
  <c r="AB1009" i="2"/>
  <c r="W1020" i="2"/>
  <c r="AF1021" i="2"/>
  <c r="W1022" i="2"/>
  <c r="AE1024" i="2"/>
  <c r="AM1024" i="2"/>
  <c r="W1026" i="2"/>
  <c r="AJ1026" i="2"/>
  <c r="AF1031" i="2"/>
  <c r="W1034" i="2"/>
  <c r="AN1035" i="2"/>
  <c r="AJ1037" i="2"/>
  <c r="AF1038" i="2"/>
  <c r="S1041" i="2"/>
  <c r="AA1041" i="2"/>
  <c r="W1044" i="2"/>
  <c r="AB1046" i="2"/>
  <c r="AB1051" i="2"/>
  <c r="AM1051" i="2"/>
  <c r="AN1054" i="2"/>
  <c r="AB1055" i="2"/>
  <c r="AF1056" i="2"/>
  <c r="W1060" i="2"/>
  <c r="X1061" i="2"/>
  <c r="AN1061" i="2"/>
  <c r="AS1057" i="2"/>
  <c r="AF1067" i="2"/>
  <c r="AN1071" i="2"/>
  <c r="AJ1072" i="2"/>
  <c r="AB1074" i="2"/>
  <c r="AF1080" i="2"/>
  <c r="AE1082" i="2"/>
  <c r="AQ1084" i="2"/>
  <c r="X1086" i="2"/>
  <c r="AA1093" i="2"/>
  <c r="AJ1098" i="2"/>
  <c r="AF1099" i="2"/>
  <c r="AB1100" i="2"/>
  <c r="AJ1100" i="2"/>
  <c r="AF1101" i="2"/>
  <c r="AF1106" i="2"/>
  <c r="AB1108" i="2"/>
  <c r="AN1111" i="2"/>
  <c r="AE1112" i="2"/>
  <c r="AE1113" i="2"/>
  <c r="X1114" i="2"/>
  <c r="AN1117" i="2"/>
  <c r="AB1118" i="2"/>
  <c r="AJ1120" i="2"/>
  <c r="AF1121" i="2"/>
  <c r="AE1122" i="2"/>
  <c r="W1124" i="2"/>
  <c r="X1125" i="2"/>
  <c r="AN1125" i="2"/>
  <c r="AL1126" i="2"/>
  <c r="X1128" i="2"/>
  <c r="AF1134" i="2"/>
  <c r="AF1135" i="2"/>
  <c r="AU1140" i="2"/>
  <c r="AV1140" i="2" s="1"/>
  <c r="AU1141" i="2"/>
  <c r="AR1148" i="2"/>
  <c r="T1154" i="2"/>
  <c r="AL1156" i="2"/>
  <c r="AM1157" i="2"/>
  <c r="W1159" i="2"/>
  <c r="AT1165" i="2"/>
  <c r="AU1165" i="2" s="1"/>
  <c r="AU1166" i="2"/>
  <c r="AU1171" i="2"/>
  <c r="AA1176" i="2"/>
  <c r="AU1177" i="2"/>
  <c r="AJ1180" i="2"/>
  <c r="AN1180" i="2" s="1"/>
  <c r="AH1179" i="2"/>
  <c r="AJ1179" i="2" s="1"/>
  <c r="AB1181" i="2"/>
  <c r="AP1182" i="2"/>
  <c r="AT1183" i="2"/>
  <c r="W1191" i="2"/>
  <c r="AR1199" i="2"/>
  <c r="AQ1204" i="2"/>
  <c r="AN1208" i="2"/>
  <c r="W1214" i="2"/>
  <c r="AU1216" i="2"/>
  <c r="AA1218" i="2"/>
  <c r="AB1218" i="2" s="1"/>
  <c r="W1219" i="2"/>
  <c r="AU1229" i="2"/>
  <c r="AM1234" i="2"/>
  <c r="AF1237" i="2"/>
  <c r="AN1254" i="2"/>
  <c r="AB1255" i="2"/>
  <c r="AA1250" i="2"/>
  <c r="T1259" i="2"/>
  <c r="AD1258" i="2"/>
  <c r="AF1269" i="2"/>
  <c r="X1271" i="2"/>
  <c r="AJ1278" i="2"/>
  <c r="AM1278" i="2"/>
  <c r="X1279" i="2"/>
  <c r="AE1286" i="2"/>
  <c r="AU1293" i="2"/>
  <c r="AS1292" i="2"/>
  <c r="AU1294" i="2"/>
  <c r="AM1302" i="2"/>
  <c r="W1304" i="2"/>
  <c r="AR1313" i="2"/>
  <c r="AP1312" i="2"/>
  <c r="AQ1323" i="2"/>
  <c r="AR1323" i="2" s="1"/>
  <c r="AR1330" i="2"/>
  <c r="AP1329" i="2"/>
  <c r="AP1356" i="2"/>
  <c r="AR1357" i="2"/>
  <c r="AT1361" i="2"/>
  <c r="AR1364" i="2"/>
  <c r="AQ1400" i="2"/>
  <c r="AU1429" i="2"/>
  <c r="AS1427" i="2"/>
  <c r="AT1434" i="2"/>
  <c r="AM1476" i="2"/>
  <c r="AK1472" i="2"/>
  <c r="AR1484" i="2"/>
  <c r="AP1483" i="2"/>
  <c r="AR1483" i="2" s="1"/>
  <c r="AP1490" i="2"/>
  <c r="AE1513" i="2"/>
  <c r="AC1512" i="2"/>
  <c r="W1515" i="2"/>
  <c r="U1512" i="2"/>
  <c r="AD1518" i="2"/>
  <c r="AD1517" i="2" s="1"/>
  <c r="AE1530" i="2"/>
  <c r="AM1540" i="2"/>
  <c r="AK1539" i="2"/>
  <c r="AM1539" i="2" s="1"/>
  <c r="W1557" i="2"/>
  <c r="X1557" i="2" s="1"/>
  <c r="U1556" i="2"/>
  <c r="W1556" i="2" s="1"/>
  <c r="Z1565" i="2"/>
  <c r="AB1566" i="2"/>
  <c r="AQ1565" i="2"/>
  <c r="AI1570" i="2"/>
  <c r="AJ1570" i="2" s="1"/>
  <c r="AJ1571" i="2"/>
  <c r="AE1614" i="2"/>
  <c r="AD1613" i="2"/>
  <c r="AR1621" i="2"/>
  <c r="AP1620" i="2"/>
  <c r="AR1620" i="2" s="1"/>
  <c r="AK1635" i="2"/>
  <c r="AM1641" i="2"/>
  <c r="AR1661" i="2"/>
  <c r="AP1660" i="2"/>
  <c r="AR1660" i="2" s="1"/>
  <c r="AK1662" i="2"/>
  <c r="AM1662" i="2" s="1"/>
  <c r="AM1663" i="2"/>
  <c r="AS1678" i="2"/>
  <c r="AU1678" i="2" s="1"/>
  <c r="AU1679" i="2"/>
  <c r="X659" i="2"/>
  <c r="AN659" i="2"/>
  <c r="AF662" i="2"/>
  <c r="AR662" i="2"/>
  <c r="AR664" i="2"/>
  <c r="X667" i="2"/>
  <c r="AN667" i="2"/>
  <c r="AF670" i="2"/>
  <c r="AR670" i="2"/>
  <c r="AR672" i="2"/>
  <c r="X675" i="2"/>
  <c r="AN675" i="2"/>
  <c r="AN676" i="2"/>
  <c r="AF682" i="2"/>
  <c r="AR682" i="2"/>
  <c r="X684" i="2"/>
  <c r="AN684" i="2"/>
  <c r="X686" i="2"/>
  <c r="AU686" i="2"/>
  <c r="AR687" i="2"/>
  <c r="AF689" i="2"/>
  <c r="AU689" i="2"/>
  <c r="AF690" i="2"/>
  <c r="AR690" i="2"/>
  <c r="X692" i="2"/>
  <c r="AN692" i="2"/>
  <c r="X694" i="2"/>
  <c r="AU694" i="2"/>
  <c r="AR695" i="2"/>
  <c r="AF697" i="2"/>
  <c r="AU697" i="2"/>
  <c r="AF698" i="2"/>
  <c r="AR698" i="2"/>
  <c r="X700" i="2"/>
  <c r="AN700" i="2"/>
  <c r="X702" i="2"/>
  <c r="AU702" i="2"/>
  <c r="AF704" i="2"/>
  <c r="AR704" i="2"/>
  <c r="AE705" i="2"/>
  <c r="AT705" i="2"/>
  <c r="AF708" i="2"/>
  <c r="AR708" i="2"/>
  <c r="AE716" i="2"/>
  <c r="X717" i="2"/>
  <c r="T718" i="2"/>
  <c r="AN721" i="2"/>
  <c r="AD715" i="2"/>
  <c r="AM722" i="2"/>
  <c r="AE724" i="2"/>
  <c r="X730" i="2"/>
  <c r="AN730" i="2"/>
  <c r="AT731" i="2"/>
  <c r="AF733" i="2"/>
  <c r="AD731" i="2"/>
  <c r="AF735" i="2"/>
  <c r="AB739" i="2"/>
  <c r="AU739" i="2"/>
  <c r="AN740" i="2"/>
  <c r="AU740" i="2"/>
  <c r="W741" i="2"/>
  <c r="AJ741" i="2"/>
  <c r="AF742" i="2"/>
  <c r="W743" i="2"/>
  <c r="AU748" i="2"/>
  <c r="AN749" i="2"/>
  <c r="AE752" i="2"/>
  <c r="AJ759" i="2"/>
  <c r="AR759" i="2"/>
  <c r="AB764" i="2"/>
  <c r="S761" i="2"/>
  <c r="AE766" i="2"/>
  <c r="AM766" i="2"/>
  <c r="X767" i="2"/>
  <c r="T768" i="2"/>
  <c r="AE770" i="2"/>
  <c r="AF771" i="2"/>
  <c r="X775" i="2"/>
  <c r="T776" i="2"/>
  <c r="AN778" i="2"/>
  <c r="AB779" i="2"/>
  <c r="S781" i="2"/>
  <c r="AF783" i="2"/>
  <c r="AU784" i="2"/>
  <c r="AN785" i="2"/>
  <c r="AE788" i="2"/>
  <c r="W791" i="2"/>
  <c r="AN793" i="2"/>
  <c r="AU793" i="2"/>
  <c r="AM794" i="2"/>
  <c r="AF799" i="2"/>
  <c r="AD797" i="2"/>
  <c r="AB802" i="2"/>
  <c r="AQ797" i="2"/>
  <c r="AE804" i="2"/>
  <c r="AM804" i="2"/>
  <c r="X805" i="2"/>
  <c r="AM806" i="2"/>
  <c r="AU806" i="2"/>
  <c r="AN807" i="2"/>
  <c r="AU807" i="2"/>
  <c r="X811" i="2"/>
  <c r="AI813" i="2"/>
  <c r="AQ813" i="2"/>
  <c r="X817" i="2"/>
  <c r="AA813" i="2"/>
  <c r="W820" i="2"/>
  <c r="AN821" i="2"/>
  <c r="AL822" i="2"/>
  <c r="X824" i="2"/>
  <c r="AA822" i="2"/>
  <c r="AM825" i="2"/>
  <c r="AU825" i="2"/>
  <c r="AN826" i="2"/>
  <c r="AU826" i="2"/>
  <c r="AJ827" i="2"/>
  <c r="AR827" i="2"/>
  <c r="AF839" i="2"/>
  <c r="AR839" i="2"/>
  <c r="X841" i="2"/>
  <c r="T842" i="2"/>
  <c r="AB842" i="2"/>
  <c r="AF843" i="2"/>
  <c r="T844" i="2"/>
  <c r="X844" i="2" s="1"/>
  <c r="AF846" i="2"/>
  <c r="AR846" i="2"/>
  <c r="AB851" i="2"/>
  <c r="T853" i="2"/>
  <c r="X853" i="2" s="1"/>
  <c r="AF854" i="2"/>
  <c r="AR854" i="2"/>
  <c r="T855" i="2"/>
  <c r="X856" i="2"/>
  <c r="T857" i="2"/>
  <c r="AB857" i="2"/>
  <c r="AF858" i="2"/>
  <c r="W859" i="2"/>
  <c r="X859" i="2" s="1"/>
  <c r="AE859" i="2"/>
  <c r="AU864" i="2"/>
  <c r="AN865" i="2"/>
  <c r="AM868" i="2"/>
  <c r="AF871" i="2"/>
  <c r="X876" i="2"/>
  <c r="X877" i="2"/>
  <c r="X878" i="2"/>
  <c r="X879" i="2"/>
  <c r="AN880" i="2"/>
  <c r="AU880" i="2"/>
  <c r="AN881" i="2"/>
  <c r="AU881" i="2"/>
  <c r="AN883" i="2"/>
  <c r="AU883" i="2"/>
  <c r="AF884" i="2"/>
  <c r="X888" i="2"/>
  <c r="X889" i="2"/>
  <c r="X890" i="2"/>
  <c r="X891" i="2"/>
  <c r="AN892" i="2"/>
  <c r="AU892" i="2"/>
  <c r="AN893" i="2"/>
  <c r="AU893" i="2"/>
  <c r="AN895" i="2"/>
  <c r="AU895" i="2"/>
  <c r="AF896" i="2"/>
  <c r="AU898" i="2"/>
  <c r="AF899" i="2"/>
  <c r="X901" i="2"/>
  <c r="X902" i="2"/>
  <c r="X903" i="2"/>
  <c r="AN904" i="2"/>
  <c r="AU904" i="2"/>
  <c r="AN905" i="2"/>
  <c r="AU905" i="2"/>
  <c r="AN907" i="2"/>
  <c r="AU907" i="2"/>
  <c r="AF908" i="2"/>
  <c r="AU910" i="2"/>
  <c r="AF911" i="2"/>
  <c r="X916" i="2"/>
  <c r="AN917" i="2"/>
  <c r="AU917" i="2"/>
  <c r="AN919" i="2"/>
  <c r="AU919" i="2"/>
  <c r="AF920" i="2"/>
  <c r="AU922" i="2"/>
  <c r="AF923" i="2"/>
  <c r="X928" i="2"/>
  <c r="X929" i="2"/>
  <c r="X930" i="2"/>
  <c r="X931" i="2"/>
  <c r="AN932" i="2"/>
  <c r="AU932" i="2"/>
  <c r="AU934" i="2"/>
  <c r="AF935" i="2"/>
  <c r="X940" i="2"/>
  <c r="AD867" i="2"/>
  <c r="AD866" i="2" s="1"/>
  <c r="AR943" i="2"/>
  <c r="AF945" i="2"/>
  <c r="AF946" i="2"/>
  <c r="AT947" i="2"/>
  <c r="AU949" i="2"/>
  <c r="AU951" i="2"/>
  <c r="AV951" i="2" s="1"/>
  <c r="AU952" i="2"/>
  <c r="AQ947" i="2"/>
  <c r="AR956" i="2"/>
  <c r="AR958" i="2"/>
  <c r="AR959" i="2"/>
  <c r="AV959" i="2" s="1"/>
  <c r="AR960" i="2"/>
  <c r="X962" i="2"/>
  <c r="AN962" i="2"/>
  <c r="AN967" i="2"/>
  <c r="X972" i="2"/>
  <c r="X973" i="2"/>
  <c r="T974" i="2"/>
  <c r="AF987" i="2"/>
  <c r="W988" i="2"/>
  <c r="X992" i="2"/>
  <c r="X995" i="2"/>
  <c r="AQ997" i="2"/>
  <c r="AQ996" i="2" s="1"/>
  <c r="AR1001" i="2"/>
  <c r="AR1002" i="2"/>
  <c r="AJ1004" i="2"/>
  <c r="AM1006" i="2"/>
  <c r="X1007" i="2"/>
  <c r="W1009" i="2"/>
  <c r="AE1014" i="2"/>
  <c r="W1016" i="2"/>
  <c r="AN1017" i="2"/>
  <c r="AM1018" i="2"/>
  <c r="T1020" i="2"/>
  <c r="AU1020" i="2"/>
  <c r="AN1021" i="2"/>
  <c r="AM1022" i="2"/>
  <c r="AB1024" i="2"/>
  <c r="T1024" i="2"/>
  <c r="AN1025" i="2"/>
  <c r="AR1031" i="2"/>
  <c r="X1033" i="2"/>
  <c r="AN1033" i="2"/>
  <c r="AB1034" i="2"/>
  <c r="W1037" i="2"/>
  <c r="X1043" i="2"/>
  <c r="AN1043" i="2"/>
  <c r="AE1044" i="2"/>
  <c r="AN1045" i="2"/>
  <c r="AR1045" i="2"/>
  <c r="S1048" i="2"/>
  <c r="AR1054" i="2"/>
  <c r="AU1054" i="2"/>
  <c r="AR1055" i="2"/>
  <c r="AH1057" i="2"/>
  <c r="AD1057" i="2"/>
  <c r="AU1061" i="2"/>
  <c r="W1066" i="2"/>
  <c r="AN1067" i="2"/>
  <c r="AR1067" i="2"/>
  <c r="T1068" i="2"/>
  <c r="AF1069" i="2"/>
  <c r="AM1070" i="2"/>
  <c r="AE1072" i="2"/>
  <c r="AU1072" i="2"/>
  <c r="AU1073" i="2"/>
  <c r="AE1074" i="2"/>
  <c r="T1076" i="2"/>
  <c r="AN1077" i="2"/>
  <c r="T1079" i="2"/>
  <c r="AN1080" i="2"/>
  <c r="AN1083" i="2"/>
  <c r="AB1087" i="2"/>
  <c r="AJ1090" i="2"/>
  <c r="X1091" i="2"/>
  <c r="AN1091" i="2"/>
  <c r="V1093" i="2"/>
  <c r="AR1096" i="2"/>
  <c r="W1100" i="2"/>
  <c r="AM1100" i="2"/>
  <c r="T1103" i="2"/>
  <c r="AM1103" i="2"/>
  <c r="AN1106" i="2"/>
  <c r="AR1106" i="2"/>
  <c r="AL1107" i="2"/>
  <c r="T1110" i="2"/>
  <c r="AF1111" i="2"/>
  <c r="AU1111" i="2"/>
  <c r="AJ1112" i="2"/>
  <c r="AJ1113" i="2"/>
  <c r="AM1113" i="2"/>
  <c r="AA1115" i="2"/>
  <c r="AJ1122" i="2"/>
  <c r="X1123" i="2"/>
  <c r="AN1123" i="2"/>
  <c r="AB1124" i="2"/>
  <c r="R1126" i="2"/>
  <c r="AE1127" i="2"/>
  <c r="AT1126" i="2"/>
  <c r="AF1136" i="2"/>
  <c r="AR1136" i="2"/>
  <c r="AF1139" i="2"/>
  <c r="AR1139" i="2"/>
  <c r="W1146" i="2"/>
  <c r="AU1148" i="2"/>
  <c r="AS1146" i="2"/>
  <c r="AU1170" i="2"/>
  <c r="AN1178" i="2"/>
  <c r="AU1187" i="2"/>
  <c r="AT1186" i="2"/>
  <c r="AU1186" i="2" s="1"/>
  <c r="AB1198" i="2"/>
  <c r="AA1195" i="2"/>
  <c r="AR1198" i="2"/>
  <c r="AM1207" i="2"/>
  <c r="AU1210" i="2"/>
  <c r="W1218" i="2"/>
  <c r="AK1221" i="2"/>
  <c r="AN1235" i="2"/>
  <c r="AS1236" i="2"/>
  <c r="AN1244" i="2"/>
  <c r="T1248" i="2"/>
  <c r="AH1250" i="2"/>
  <c r="AF1252" i="2"/>
  <c r="W1259" i="2"/>
  <c r="U1258" i="2"/>
  <c r="AI1258" i="2"/>
  <c r="AF1267" i="2"/>
  <c r="AU1269" i="2"/>
  <c r="AT1268" i="2"/>
  <c r="AP1278" i="2"/>
  <c r="AF1282" i="2"/>
  <c r="AU1296" i="2"/>
  <c r="AU1313" i="2"/>
  <c r="AS1312" i="2"/>
  <c r="AS1311" i="2" s="1"/>
  <c r="AQ1430" i="2"/>
  <c r="AR1430" i="2" s="1"/>
  <c r="AR1431" i="2"/>
  <c r="AJ1435" i="2"/>
  <c r="AH1434" i="2"/>
  <c r="R1498" i="2"/>
  <c r="T1498" i="2" s="1"/>
  <c r="T1499" i="2"/>
  <c r="AU1509" i="2"/>
  <c r="AT1508" i="2"/>
  <c r="AU1508" i="2" s="1"/>
  <c r="AB1513" i="2"/>
  <c r="Z1512" i="2"/>
  <c r="AR1531" i="2"/>
  <c r="AP1530" i="2"/>
  <c r="AM1553" i="2"/>
  <c r="AN1553" i="2" s="1"/>
  <c r="AK1552" i="2"/>
  <c r="AM1552" i="2" s="1"/>
  <c r="AU1562" i="2"/>
  <c r="AS1561" i="2"/>
  <c r="AU1561" i="2" s="1"/>
  <c r="AR1577" i="2"/>
  <c r="AQ1576" i="2"/>
  <c r="AQ1575" i="2" s="1"/>
  <c r="AR1593" i="2"/>
  <c r="AP1592" i="2"/>
  <c r="AR1592" i="2" s="1"/>
  <c r="AU1637" i="2"/>
  <c r="AT1636" i="2"/>
  <c r="AU1636" i="2" s="1"/>
  <c r="AP1674" i="2"/>
  <c r="AR1674" i="2" s="1"/>
  <c r="AR1675" i="2"/>
  <c r="AR1728" i="2"/>
  <c r="AQ1727" i="2"/>
  <c r="AR1727" i="2" s="1"/>
  <c r="AR1732" i="2"/>
  <c r="AP1731" i="2"/>
  <c r="AR1731" i="2" s="1"/>
  <c r="Z1737" i="2"/>
  <c r="AB1738" i="2"/>
  <c r="T1778" i="2"/>
  <c r="R1777" i="2"/>
  <c r="V1825" i="2"/>
  <c r="W1825" i="2" s="1"/>
  <c r="W1826" i="2"/>
  <c r="AM1826" i="2"/>
  <c r="AK1825" i="2"/>
  <c r="AM1825" i="2" s="1"/>
  <c r="W1841" i="2"/>
  <c r="V1836" i="2"/>
  <c r="AE1841" i="2"/>
  <c r="AD1836" i="2"/>
  <c r="U1921" i="2"/>
  <c r="W1922" i="2"/>
  <c r="AK1921" i="2"/>
  <c r="AM1922" i="2"/>
  <c r="AF1142" i="2"/>
  <c r="AU1142" i="2"/>
  <c r="T1144" i="2"/>
  <c r="X1147" i="2"/>
  <c r="AN1150" i="2"/>
  <c r="AU1150" i="2"/>
  <c r="AE1154" i="2"/>
  <c r="AN1155" i="2"/>
  <c r="V1156" i="2"/>
  <c r="AD1156" i="2"/>
  <c r="AE1159" i="2"/>
  <c r="AK1156" i="2"/>
  <c r="AU1163" i="2"/>
  <c r="W1165" i="2"/>
  <c r="X1166" i="2"/>
  <c r="AN1166" i="2"/>
  <c r="AE1172" i="2"/>
  <c r="AJ1177" i="2"/>
  <c r="AU1178" i="2"/>
  <c r="AE1179" i="2"/>
  <c r="W1183" i="2"/>
  <c r="AF1185" i="2"/>
  <c r="AB1186" i="2"/>
  <c r="W1188" i="2"/>
  <c r="AF1192" i="2"/>
  <c r="AD1195" i="2"/>
  <c r="AL1195" i="2"/>
  <c r="AM1198" i="2"/>
  <c r="T1200" i="2"/>
  <c r="AE1200" i="2"/>
  <c r="AU1200" i="2"/>
  <c r="AU1201" i="2"/>
  <c r="X1206" i="2"/>
  <c r="AF1208" i="2"/>
  <c r="X1216" i="2"/>
  <c r="AN1216" i="2"/>
  <c r="AJ1219" i="2"/>
  <c r="AR1218" i="2"/>
  <c r="AF1220" i="2"/>
  <c r="AR1220" i="2"/>
  <c r="AM1222" i="2"/>
  <c r="AF1223" i="2"/>
  <c r="T1228" i="2"/>
  <c r="AM1228" i="2"/>
  <c r="AJ1230" i="2"/>
  <c r="S1233" i="2"/>
  <c r="AF1235" i="2"/>
  <c r="AR1238" i="2"/>
  <c r="AV1238" i="2" s="1"/>
  <c r="AE1239" i="2"/>
  <c r="AU1240" i="2"/>
  <c r="W1241" i="2"/>
  <c r="AN1242" i="2"/>
  <c r="AU1242" i="2"/>
  <c r="AF1247" i="2"/>
  <c r="AR1247" i="2"/>
  <c r="W1248" i="2"/>
  <c r="AL1245" i="2"/>
  <c r="AJ1251" i="2"/>
  <c r="AJ1253" i="2"/>
  <c r="S1250" i="2"/>
  <c r="AM1255" i="2"/>
  <c r="X1256" i="2"/>
  <c r="AN1257" i="2"/>
  <c r="AU1257" i="2"/>
  <c r="AB1259" i="2"/>
  <c r="AJ1261" i="2"/>
  <c r="AN1265" i="2"/>
  <c r="AE1268" i="2"/>
  <c r="V1263" i="2"/>
  <c r="AE1270" i="2"/>
  <c r="X1273" i="2"/>
  <c r="AN1273" i="2"/>
  <c r="AF1276" i="2"/>
  <c r="AR1276" i="2"/>
  <c r="AR1280" i="2"/>
  <c r="AE1283" i="2"/>
  <c r="AM1283" i="2"/>
  <c r="AF1287" i="2"/>
  <c r="AB1289" i="2"/>
  <c r="AA1292" i="2"/>
  <c r="X1296" i="2"/>
  <c r="AN1296" i="2"/>
  <c r="AE1297" i="2"/>
  <c r="T1297" i="2"/>
  <c r="AN1298" i="2"/>
  <c r="AU1298" i="2"/>
  <c r="AM1299" i="2"/>
  <c r="AF1300" i="2"/>
  <c r="W1302" i="2"/>
  <c r="X1305" i="2"/>
  <c r="AN1305" i="2"/>
  <c r="AM1307" i="2"/>
  <c r="AK1306" i="2"/>
  <c r="AN1319" i="2"/>
  <c r="AD1320" i="2"/>
  <c r="X1322" i="2"/>
  <c r="AE1327" i="2"/>
  <c r="X1328" i="2"/>
  <c r="V1329" i="2"/>
  <c r="AC1329" i="2"/>
  <c r="AE1330" i="2"/>
  <c r="X1333" i="2"/>
  <c r="AJ1336" i="2"/>
  <c r="AU1337" i="2"/>
  <c r="AF1338" i="2"/>
  <c r="AR1338" i="2"/>
  <c r="AU1343" i="2"/>
  <c r="AF1346" i="2"/>
  <c r="AF1351" i="2"/>
  <c r="AN1362" i="2"/>
  <c r="AF1363" i="2"/>
  <c r="AR1365" i="2"/>
  <c r="AJ1371" i="2"/>
  <c r="AJ1372" i="2"/>
  <c r="AR1377" i="2"/>
  <c r="AF1381" i="2"/>
  <c r="AP1380" i="2"/>
  <c r="AR1380" i="2" s="1"/>
  <c r="AR1381" i="2"/>
  <c r="AN1390" i="2"/>
  <c r="AB1395" i="2"/>
  <c r="AD1397" i="2"/>
  <c r="X1399" i="2"/>
  <c r="AR1406" i="2"/>
  <c r="AP1405" i="2"/>
  <c r="AR1405" i="2" s="1"/>
  <c r="X1412" i="2"/>
  <c r="AR1415" i="2"/>
  <c r="AE1419" i="2"/>
  <c r="AR1419" i="2"/>
  <c r="AR1420" i="2"/>
  <c r="AB1425" i="2"/>
  <c r="X1429" i="2"/>
  <c r="X1431" i="2"/>
  <c r="AF1441" i="2"/>
  <c r="AR1441" i="2"/>
  <c r="AP1440" i="2"/>
  <c r="AR1440" i="2" s="1"/>
  <c r="X1444" i="2"/>
  <c r="AJ1445" i="2"/>
  <c r="AU1452" i="2"/>
  <c r="AS1451" i="2"/>
  <c r="AF1455" i="2"/>
  <c r="AF1458" i="2"/>
  <c r="AR1458" i="2"/>
  <c r="AU1459" i="2"/>
  <c r="X1466" i="2"/>
  <c r="AN1466" i="2"/>
  <c r="AN1471" i="2"/>
  <c r="AU1471" i="2"/>
  <c r="AH1472" i="2"/>
  <c r="AJ1473" i="2"/>
  <c r="AF1475" i="2"/>
  <c r="AR1475" i="2"/>
  <c r="AP1473" i="2"/>
  <c r="AN1479" i="2"/>
  <c r="AF1480" i="2"/>
  <c r="AJ1483" i="2"/>
  <c r="T1491" i="2"/>
  <c r="AR1491" i="2"/>
  <c r="AP1496" i="2"/>
  <c r="AR1497" i="2"/>
  <c r="W1506" i="2"/>
  <c r="AU1511" i="2"/>
  <c r="AS1510" i="2"/>
  <c r="AU1510" i="2" s="1"/>
  <c r="AI1518" i="2"/>
  <c r="AI1517" i="2" s="1"/>
  <c r="AR1520" i="2"/>
  <c r="X1525" i="2"/>
  <c r="X1526" i="2"/>
  <c r="AU1526" i="2"/>
  <c r="AU1532" i="2"/>
  <c r="W1533" i="2"/>
  <c r="AM1533" i="2"/>
  <c r="AF1536" i="2"/>
  <c r="AR1536" i="2"/>
  <c r="AR1541" i="2"/>
  <c r="AP1540" i="2"/>
  <c r="AR1540" i="2" s="1"/>
  <c r="AF1555" i="2"/>
  <c r="AP1554" i="2"/>
  <c r="AR1554" i="2" s="1"/>
  <c r="AR1555" i="2"/>
  <c r="AE1563" i="2"/>
  <c r="AM1563" i="2"/>
  <c r="S1565" i="2"/>
  <c r="AA1565" i="2"/>
  <c r="AM1585" i="2"/>
  <c r="AK1584" i="2"/>
  <c r="AM1584" i="2" s="1"/>
  <c r="AE1588" i="2"/>
  <c r="AC1587" i="2"/>
  <c r="AK1587" i="2"/>
  <c r="AM1588" i="2"/>
  <c r="AN1603" i="2"/>
  <c r="W1626" i="2"/>
  <c r="V1625" i="2"/>
  <c r="AS1633" i="2"/>
  <c r="AU1634" i="2"/>
  <c r="AU1659" i="2"/>
  <c r="W1660" i="2"/>
  <c r="U1657" i="2"/>
  <c r="AB1752" i="2"/>
  <c r="AA1751" i="2"/>
  <c r="AB1751" i="2" s="1"/>
  <c r="AP1890" i="2"/>
  <c r="AR1890" i="2" s="1"/>
  <c r="AR1891" i="2"/>
  <c r="AN1142" i="2"/>
  <c r="X1143" i="2"/>
  <c r="AU1143" i="2"/>
  <c r="AJ1144" i="2"/>
  <c r="AF1145" i="2"/>
  <c r="AR1145" i="2"/>
  <c r="AE1146" i="2"/>
  <c r="AU1147" i="2"/>
  <c r="AF1148" i="2"/>
  <c r="X1155" i="2"/>
  <c r="X1158" i="2"/>
  <c r="AN1158" i="2"/>
  <c r="AJ1159" i="2"/>
  <c r="X1160" i="2"/>
  <c r="X1164" i="2"/>
  <c r="AN1164" i="2"/>
  <c r="AE1165" i="2"/>
  <c r="R1167" i="2"/>
  <c r="AE1168" i="2"/>
  <c r="AD1167" i="2"/>
  <c r="AN1174" i="2"/>
  <c r="AF1178" i="2"/>
  <c r="AE1181" i="2"/>
  <c r="AB1183" i="2"/>
  <c r="AN1184" i="2"/>
  <c r="AU1184" i="2"/>
  <c r="AV1184" i="2" s="1"/>
  <c r="W1186" i="2"/>
  <c r="X1187" i="2"/>
  <c r="AN1187" i="2"/>
  <c r="AE1188" i="2"/>
  <c r="AN1189" i="2"/>
  <c r="AR1189" i="2"/>
  <c r="T1191" i="2"/>
  <c r="AL1190" i="2"/>
  <c r="W1193" i="2"/>
  <c r="T1196" i="2"/>
  <c r="AN1197" i="2"/>
  <c r="AN1199" i="2"/>
  <c r="T1202" i="2"/>
  <c r="AB1202" i="2"/>
  <c r="X1203" i="2"/>
  <c r="AN1203" i="2"/>
  <c r="AF1206" i="2"/>
  <c r="X1208" i="2"/>
  <c r="X1210" i="2"/>
  <c r="AN1210" i="2"/>
  <c r="T1211" i="2"/>
  <c r="AU1212" i="2"/>
  <c r="AU1215" i="2"/>
  <c r="AF1217" i="2"/>
  <c r="AR1219" i="2"/>
  <c r="AA1221" i="2"/>
  <c r="AF1225" i="2"/>
  <c r="S1221" i="2"/>
  <c r="W1228" i="2"/>
  <c r="X1235" i="2"/>
  <c r="AJ1236" i="2"/>
  <c r="AB1239" i="2"/>
  <c r="X1240" i="2"/>
  <c r="AN1240" i="2"/>
  <c r="AB1241" i="2"/>
  <c r="T1243" i="2"/>
  <c r="AM1243" i="2"/>
  <c r="AF1244" i="2"/>
  <c r="AB1248" i="2"/>
  <c r="AF1248" i="2" s="1"/>
  <c r="AD1250" i="2"/>
  <c r="AE1253" i="2"/>
  <c r="AF1256" i="2"/>
  <c r="S1258" i="2"/>
  <c r="AE1261" i="2"/>
  <c r="T1264" i="2"/>
  <c r="AF1265" i="2"/>
  <c r="W1266" i="2"/>
  <c r="X1266" i="2" s="1"/>
  <c r="AJ1270" i="2"/>
  <c r="AR1270" i="2"/>
  <c r="AE1275" i="2"/>
  <c r="T1278" i="2"/>
  <c r="AB1281" i="2"/>
  <c r="AU1281" i="2"/>
  <c r="AJ1283" i="2"/>
  <c r="S1277" i="2"/>
  <c r="AM1286" i="2"/>
  <c r="X1287" i="2"/>
  <c r="AF1294" i="2"/>
  <c r="W1295" i="2"/>
  <c r="AH1297" i="2"/>
  <c r="AJ1297" i="2" s="1"/>
  <c r="AA1311" i="2"/>
  <c r="AB1318" i="2"/>
  <c r="Z1317" i="2"/>
  <c r="AB1317" i="2" s="1"/>
  <c r="X1324" i="2"/>
  <c r="AN1324" i="2"/>
  <c r="AF1331" i="2"/>
  <c r="AR1331" i="2"/>
  <c r="W1336" i="2"/>
  <c r="AR1337" i="2"/>
  <c r="AP1336" i="2"/>
  <c r="AR1340" i="2"/>
  <c r="AN1342" i="2"/>
  <c r="X1345" i="2"/>
  <c r="T1349" i="2"/>
  <c r="AU1352" i="2"/>
  <c r="V1355" i="2"/>
  <c r="AM1369" i="2"/>
  <c r="AK1366" i="2"/>
  <c r="AE1372" i="2"/>
  <c r="AC1371" i="2"/>
  <c r="AE1371" i="2" s="1"/>
  <c r="AR1373" i="2"/>
  <c r="AE1376" i="2"/>
  <c r="AC1375" i="2"/>
  <c r="AR1378" i="2"/>
  <c r="AN1383" i="2"/>
  <c r="W1384" i="2"/>
  <c r="AS1387" i="2"/>
  <c r="AU1387" i="2" s="1"/>
  <c r="AU1388" i="2"/>
  <c r="S1386" i="2"/>
  <c r="AR1395" i="2"/>
  <c r="X1396" i="2"/>
  <c r="X1401" i="2"/>
  <c r="AN1401" i="2"/>
  <c r="AN1404" i="2"/>
  <c r="AN1410" i="2"/>
  <c r="AR1413" i="2"/>
  <c r="X1414" i="2"/>
  <c r="AN1414" i="2"/>
  <c r="X1416" i="2"/>
  <c r="AF1424" i="2"/>
  <c r="W1432" i="2"/>
  <c r="AE1432" i="2"/>
  <c r="AU1438" i="2"/>
  <c r="AS1437" i="2"/>
  <c r="AU1437" i="2" s="1"/>
  <c r="Z1439" i="2"/>
  <c r="AE1442" i="2"/>
  <c r="AF1446" i="2"/>
  <c r="AJ1449" i="2"/>
  <c r="AR1449" i="2"/>
  <c r="AJ1452" i="2"/>
  <c r="AL1451" i="2"/>
  <c r="AJ1457" i="2"/>
  <c r="AP1457" i="2"/>
  <c r="AR1457" i="2" s="1"/>
  <c r="AS1468" i="2"/>
  <c r="AU1469" i="2"/>
  <c r="AS1470" i="2"/>
  <c r="AU1470" i="2" s="1"/>
  <c r="W1473" i="2"/>
  <c r="X1477" i="2"/>
  <c r="AN1477" i="2"/>
  <c r="AN1482" i="2"/>
  <c r="AS1481" i="2"/>
  <c r="AU1481" i="2" s="1"/>
  <c r="AU1482" i="2"/>
  <c r="AF1488" i="2"/>
  <c r="AQ1486" i="2"/>
  <c r="AA1486" i="2"/>
  <c r="AR1494" i="2"/>
  <c r="X1503" i="2"/>
  <c r="AB1508" i="2"/>
  <c r="AB1510" i="2"/>
  <c r="AJ1510" i="2"/>
  <c r="AF1511" i="2"/>
  <c r="AP1510" i="2"/>
  <c r="AR1510" i="2" s="1"/>
  <c r="AR1511" i="2"/>
  <c r="AS1519" i="2"/>
  <c r="AF1522" i="2"/>
  <c r="AR1522" i="2"/>
  <c r="X1524" i="2"/>
  <c r="AP1533" i="2"/>
  <c r="AR1535" i="2"/>
  <c r="AU1541" i="2"/>
  <c r="T1543" i="2"/>
  <c r="R1542" i="2"/>
  <c r="S1551" i="2"/>
  <c r="AB1554" i="2"/>
  <c r="AB1558" i="2"/>
  <c r="AM1561" i="2"/>
  <c r="AK1560" i="2"/>
  <c r="AQ1560" i="2"/>
  <c r="T1568" i="2"/>
  <c r="AQ1597" i="2"/>
  <c r="AR1610" i="2"/>
  <c r="AP1609" i="2"/>
  <c r="AR1609" i="2" s="1"/>
  <c r="AJ1645" i="2"/>
  <c r="AH1644" i="2"/>
  <c r="AJ1644" i="2" s="1"/>
  <c r="AQ1911" i="2"/>
  <c r="AR1912" i="2"/>
  <c r="W1919" i="2"/>
  <c r="U1916" i="2"/>
  <c r="AT1919" i="2"/>
  <c r="AU1919" i="2" s="1"/>
  <c r="AU1920" i="2"/>
  <c r="AS1931" i="2"/>
  <c r="AU1931" i="2" s="1"/>
  <c r="AU1932" i="2"/>
  <c r="AN1308" i="2"/>
  <c r="AL1306" i="2"/>
  <c r="AB1323" i="2"/>
  <c r="AJ1325" i="2"/>
  <c r="AM1330" i="2"/>
  <c r="AN1330" i="2" s="1"/>
  <c r="X1331" i="2"/>
  <c r="X1338" i="2"/>
  <c r="AN1339" i="2"/>
  <c r="AN1341" i="2"/>
  <c r="AF1342" i="2"/>
  <c r="X1348" i="2"/>
  <c r="AN1348" i="2"/>
  <c r="X1352" i="2"/>
  <c r="AR1352" i="2"/>
  <c r="AI1366" i="2"/>
  <c r="AL1366" i="2"/>
  <c r="X1373" i="2"/>
  <c r="AN1379" i="2"/>
  <c r="AM1382" i="2"/>
  <c r="AF1385" i="2"/>
  <c r="W1389" i="2"/>
  <c r="AB1393" i="2"/>
  <c r="AN1394" i="2"/>
  <c r="AJ1395" i="2"/>
  <c r="AA1397" i="2"/>
  <c r="AF1401" i="2"/>
  <c r="AM1402" i="2"/>
  <c r="AN1407" i="2"/>
  <c r="W1409" i="2"/>
  <c r="AB1413" i="2"/>
  <c r="AF1414" i="2"/>
  <c r="W1415" i="2"/>
  <c r="X1415" i="2" s="1"/>
  <c r="AJ1415" i="2"/>
  <c r="AM1419" i="2"/>
  <c r="AB1427" i="2"/>
  <c r="AN1428" i="2"/>
  <c r="AF1429" i="2"/>
  <c r="X1436" i="2"/>
  <c r="AA1439" i="2"/>
  <c r="AN1443" i="2"/>
  <c r="AN1446" i="2"/>
  <c r="AB1447" i="2"/>
  <c r="AF1450" i="2"/>
  <c r="AI1456" i="2"/>
  <c r="W1470" i="2"/>
  <c r="AR1474" i="2"/>
  <c r="X1475" i="2"/>
  <c r="AF1477" i="2"/>
  <c r="AR1480" i="2"/>
  <c r="W1483" i="2"/>
  <c r="T1487" i="2"/>
  <c r="AM1498" i="2"/>
  <c r="AF1505" i="2"/>
  <c r="W1508" i="2"/>
  <c r="AA1512" i="2"/>
  <c r="AL1512" i="2"/>
  <c r="AF1516" i="2"/>
  <c r="AN1520" i="2"/>
  <c r="X1529" i="2"/>
  <c r="AB1530" i="2"/>
  <c r="AF1532" i="2"/>
  <c r="AN1535" i="2"/>
  <c r="AC1542" i="2"/>
  <c r="AF1544" i="2"/>
  <c r="AB1545" i="2"/>
  <c r="AJ1545" i="2"/>
  <c r="AF1546" i="2"/>
  <c r="AB1547" i="2"/>
  <c r="AF1553" i="2"/>
  <c r="W1554" i="2"/>
  <c r="AI1551" i="2"/>
  <c r="AN1555" i="2"/>
  <c r="T1556" i="2"/>
  <c r="AE1558" i="2"/>
  <c r="AN1559" i="2"/>
  <c r="AD1560" i="2"/>
  <c r="AP1562" i="2"/>
  <c r="AJ1563" i="2"/>
  <c r="AT1560" i="2"/>
  <c r="AR1564" i="2"/>
  <c r="AN1572" i="2"/>
  <c r="AR1584" i="2"/>
  <c r="AB1588" i="2"/>
  <c r="W1592" i="2"/>
  <c r="V1587" i="2"/>
  <c r="AM1592" i="2"/>
  <c r="R1597" i="2"/>
  <c r="AM1606" i="2"/>
  <c r="Z1608" i="2"/>
  <c r="AB1609" i="2"/>
  <c r="R1635" i="2"/>
  <c r="AU1639" i="2"/>
  <c r="AS1638" i="2"/>
  <c r="AU1650" i="2"/>
  <c r="AS1649" i="2"/>
  <c r="AJ1670" i="2"/>
  <c r="AN1670" i="2" s="1"/>
  <c r="AH1669" i="2"/>
  <c r="AJ1669" i="2" s="1"/>
  <c r="AE1711" i="2"/>
  <c r="AM1738" i="2"/>
  <c r="AK1737" i="2"/>
  <c r="AP1761" i="2"/>
  <c r="AR1762" i="2"/>
  <c r="T1829" i="2"/>
  <c r="S1828" i="2"/>
  <c r="T1828" i="2" s="1"/>
  <c r="AD1833" i="2"/>
  <c r="AE1833" i="2" s="1"/>
  <c r="AE1834" i="2"/>
  <c r="AU1842" i="2"/>
  <c r="AS1841" i="2"/>
  <c r="AU1841" i="2" s="1"/>
  <c r="AU1873" i="2"/>
  <c r="AS1872" i="2"/>
  <c r="AU1872" i="2" s="1"/>
  <c r="AL1921" i="2"/>
  <c r="AM1924" i="2"/>
  <c r="AB1927" i="2"/>
  <c r="Z1926" i="2"/>
  <c r="AB1926" i="2" s="1"/>
  <c r="T1942" i="2"/>
  <c r="R1941" i="2"/>
  <c r="T1941" i="2" s="1"/>
  <c r="AU2009" i="2"/>
  <c r="AT2008" i="2"/>
  <c r="AT2007" i="2" s="1"/>
  <c r="AR2298" i="2"/>
  <c r="AP2296" i="2"/>
  <c r="AR1305" i="2"/>
  <c r="AB1309" i="2"/>
  <c r="S1311" i="2"/>
  <c r="X1313" i="2"/>
  <c r="X1314" i="2"/>
  <c r="T1315" i="2"/>
  <c r="V1320" i="2"/>
  <c r="AF1326" i="2"/>
  <c r="W1327" i="2"/>
  <c r="AU1331" i="2"/>
  <c r="AI1329" i="2"/>
  <c r="AF1333" i="2"/>
  <c r="S1335" i="2"/>
  <c r="S1334" i="2" s="1"/>
  <c r="AM1336" i="2"/>
  <c r="X1337" i="2"/>
  <c r="AU1338" i="2"/>
  <c r="AF1340" i="2"/>
  <c r="AU1340" i="2"/>
  <c r="AF1341" i="2"/>
  <c r="X1343" i="2"/>
  <c r="T1344" i="2"/>
  <c r="AF1345" i="2"/>
  <c r="AB1347" i="2"/>
  <c r="AJ1347" i="2"/>
  <c r="AU1347" i="2"/>
  <c r="AJ1349" i="2"/>
  <c r="AJ1356" i="2"/>
  <c r="AN1363" i="2"/>
  <c r="S1360" i="2"/>
  <c r="AN1368" i="2"/>
  <c r="AB1369" i="2"/>
  <c r="AM1372" i="2"/>
  <c r="AU1373" i="2"/>
  <c r="AF1379" i="2"/>
  <c r="AB1382" i="2"/>
  <c r="T1384" i="2"/>
  <c r="X1385" i="2"/>
  <c r="T1387" i="2"/>
  <c r="AE1391" i="2"/>
  <c r="AF1394" i="2"/>
  <c r="AF1396" i="2"/>
  <c r="V1397" i="2"/>
  <c r="AB1402" i="2"/>
  <c r="AB1403" i="2"/>
  <c r="AF1407" i="2"/>
  <c r="AQ1408" i="2"/>
  <c r="AE1411" i="2"/>
  <c r="AF1416" i="2"/>
  <c r="AF1420" i="2"/>
  <c r="AE1425" i="2"/>
  <c r="AF1428" i="2"/>
  <c r="T1430" i="2"/>
  <c r="AB1430" i="2"/>
  <c r="AF1431" i="2"/>
  <c r="AN1433" i="2"/>
  <c r="AU1436" i="2"/>
  <c r="AI1434" i="2"/>
  <c r="AF1443" i="2"/>
  <c r="AI1439" i="2"/>
  <c r="T1449" i="2"/>
  <c r="X1450" i="2"/>
  <c r="AF1453" i="2"/>
  <c r="AN1455" i="2"/>
  <c r="S1456" i="2"/>
  <c r="AN1458" i="2"/>
  <c r="AU1458" i="2"/>
  <c r="AJ1461" i="2"/>
  <c r="AF1466" i="2"/>
  <c r="AR1466" i="2"/>
  <c r="S1472" i="2"/>
  <c r="AM1473" i="2"/>
  <c r="AU1475" i="2"/>
  <c r="T1478" i="2"/>
  <c r="AB1478" i="2"/>
  <c r="AN1480" i="2"/>
  <c r="AB1481" i="2"/>
  <c r="T1483" i="2"/>
  <c r="AM1483" i="2"/>
  <c r="AU1484" i="2"/>
  <c r="W1487" i="2"/>
  <c r="W1496" i="2"/>
  <c r="AN1497" i="2"/>
  <c r="AE1498" i="2"/>
  <c r="AE1499" i="2"/>
  <c r="AN1500" i="2"/>
  <c r="S1501" i="2"/>
  <c r="X1509" i="2"/>
  <c r="AN1509" i="2"/>
  <c r="AN1511" i="2"/>
  <c r="X1514" i="2"/>
  <c r="AE1515" i="2"/>
  <c r="X1516" i="2"/>
  <c r="AR1523" i="2"/>
  <c r="AF1525" i="2"/>
  <c r="AU1525" i="2"/>
  <c r="S1518" i="2"/>
  <c r="S1517" i="2" s="1"/>
  <c r="X1532" i="2"/>
  <c r="AJ1533" i="2"/>
  <c r="AU1536" i="2"/>
  <c r="AR1545" i="2"/>
  <c r="AN1546" i="2"/>
  <c r="AN1549" i="2"/>
  <c r="V1551" i="2"/>
  <c r="AU1554" i="2"/>
  <c r="AM1556" i="2"/>
  <c r="AM1568" i="2"/>
  <c r="AF1569" i="2"/>
  <c r="AR1569" i="2"/>
  <c r="AP1568" i="2"/>
  <c r="AR1568" i="2" s="1"/>
  <c r="AF1574" i="2"/>
  <c r="AR1574" i="2"/>
  <c r="AR1579" i="2"/>
  <c r="U1587" i="2"/>
  <c r="AU1599" i="2"/>
  <c r="AT1598" i="2"/>
  <c r="AU1598" i="2" s="1"/>
  <c r="AR1624" i="2"/>
  <c r="AP1623" i="2"/>
  <c r="AI1625" i="2"/>
  <c r="AJ1638" i="2"/>
  <c r="AI1657" i="2"/>
  <c r="AJ1658" i="2"/>
  <c r="AU1674" i="2"/>
  <c r="T1793" i="2"/>
  <c r="R1792" i="2"/>
  <c r="T1792" i="2" s="1"/>
  <c r="AM1793" i="2"/>
  <c r="AL1792" i="2"/>
  <c r="AM1792" i="2" s="1"/>
  <c r="AU1795" i="2"/>
  <c r="AT1793" i="2"/>
  <c r="AT1792" i="2" s="1"/>
  <c r="AB1817" i="2"/>
  <c r="Z1816" i="2"/>
  <c r="AB1816" i="2" s="1"/>
  <c r="AR1870" i="2"/>
  <c r="AE1877" i="2"/>
  <c r="AD1874" i="2"/>
  <c r="AM1566" i="2"/>
  <c r="AU1567" i="2"/>
  <c r="W1568" i="2"/>
  <c r="AM1570" i="2"/>
  <c r="AE1571" i="2"/>
  <c r="AF1577" i="2"/>
  <c r="AJ1578" i="2"/>
  <c r="T1582" i="2"/>
  <c r="X1582" i="2" s="1"/>
  <c r="AI1587" i="2"/>
  <c r="W1590" i="2"/>
  <c r="AJ1592" i="2"/>
  <c r="X1593" i="2"/>
  <c r="AB1598" i="2"/>
  <c r="X1599" i="2"/>
  <c r="AN1599" i="2"/>
  <c r="W1602" i="2"/>
  <c r="AM1602" i="2"/>
  <c r="AF1603" i="2"/>
  <c r="W1604" i="2"/>
  <c r="AE1604" i="2"/>
  <c r="AJ1606" i="2"/>
  <c r="AD1608" i="2"/>
  <c r="AE1616" i="2"/>
  <c r="AJ1620" i="2"/>
  <c r="AM1623" i="2"/>
  <c r="X1624" i="2"/>
  <c r="X1627" i="2"/>
  <c r="AE1628" i="2"/>
  <c r="T1630" i="2"/>
  <c r="AB1630" i="2"/>
  <c r="AJ1630" i="2"/>
  <c r="T1633" i="2"/>
  <c r="AC1635" i="2"/>
  <c r="W1638" i="2"/>
  <c r="AE1638" i="2"/>
  <c r="U1644" i="2"/>
  <c r="W1644" i="2" s="1"/>
  <c r="W1645" i="2"/>
  <c r="AD1648" i="2"/>
  <c r="AB1651" i="2"/>
  <c r="AS1658" i="2"/>
  <c r="AU1658" i="2" s="1"/>
  <c r="AF1659" i="2"/>
  <c r="AU1664" i="2"/>
  <c r="AE1669" i="2"/>
  <c r="AM1669" i="2"/>
  <c r="AU1670" i="2"/>
  <c r="AS1669" i="2"/>
  <c r="AU1669" i="2" s="1"/>
  <c r="AU1673" i="2"/>
  <c r="W1676" i="2"/>
  <c r="AE1676" i="2"/>
  <c r="AM1676" i="2"/>
  <c r="AE1682" i="2"/>
  <c r="AM1682" i="2"/>
  <c r="AH1691" i="2"/>
  <c r="AH1690" i="2" s="1"/>
  <c r="AM1692" i="2"/>
  <c r="AR1716" i="2"/>
  <c r="AT1724" i="2"/>
  <c r="AT1720" i="2" s="1"/>
  <c r="AS1734" i="2"/>
  <c r="AP1734" i="2"/>
  <c r="AP1733" i="2" s="1"/>
  <c r="AR1735" i="2"/>
  <c r="AB1749" i="2"/>
  <c r="Z1746" i="2"/>
  <c r="AB1773" i="2"/>
  <c r="AU1775" i="2"/>
  <c r="S1787" i="2"/>
  <c r="T1790" i="2"/>
  <c r="W1799" i="2"/>
  <c r="AR1811" i="2"/>
  <c r="AP1810" i="2"/>
  <c r="AR1810" i="2" s="1"/>
  <c r="AJ1826" i="2"/>
  <c r="AI1825" i="2"/>
  <c r="AJ1825" i="2" s="1"/>
  <c r="AR1827" i="2"/>
  <c r="AH1874" i="2"/>
  <c r="AR1877" i="2"/>
  <c r="AE1886" i="2"/>
  <c r="AC1885" i="2"/>
  <c r="V1885" i="2"/>
  <c r="AD1885" i="2"/>
  <c r="AJ1898" i="2"/>
  <c r="AH1897" i="2"/>
  <c r="AJ1897" i="2" s="1"/>
  <c r="AE1926" i="2"/>
  <c r="AL1937" i="2"/>
  <c r="AM1937" i="2" s="1"/>
  <c r="AM1938" i="2"/>
  <c r="AJ1941" i="2"/>
  <c r="AQ1945" i="2"/>
  <c r="AU1964" i="2"/>
  <c r="AQ1999" i="2"/>
  <c r="AR1999" i="2" s="1"/>
  <c r="AR2000" i="2"/>
  <c r="AT2025" i="2"/>
  <c r="AU2025" i="2" s="1"/>
  <c r="AU2026" i="2"/>
  <c r="W2115" i="2"/>
  <c r="U2114" i="2"/>
  <c r="AU2128" i="2"/>
  <c r="AQ2144" i="2"/>
  <c r="AK2149" i="2"/>
  <c r="AM2152" i="2"/>
  <c r="AE2160" i="2"/>
  <c r="AC2159" i="2"/>
  <c r="AR2188" i="2"/>
  <c r="AP2185" i="2"/>
  <c r="AE1578" i="2"/>
  <c r="AF1579" i="2"/>
  <c r="AM1580" i="2"/>
  <c r="X1581" i="2"/>
  <c r="AJ1582" i="2"/>
  <c r="AF1583" i="2"/>
  <c r="AR1583" i="2"/>
  <c r="AN1586" i="2"/>
  <c r="S1587" i="2"/>
  <c r="AF1589" i="2"/>
  <c r="AR1589" i="2"/>
  <c r="AB1590" i="2"/>
  <c r="AE1592" i="2"/>
  <c r="AU1593" i="2"/>
  <c r="AB1594" i="2"/>
  <c r="AN1601" i="2"/>
  <c r="AU1601" i="2"/>
  <c r="T1604" i="2"/>
  <c r="AF1605" i="2"/>
  <c r="AE1606" i="2"/>
  <c r="X1607" i="2"/>
  <c r="AM1611" i="2"/>
  <c r="X1612" i="2"/>
  <c r="Z1613" i="2"/>
  <c r="AN1615" i="2"/>
  <c r="T1618" i="2"/>
  <c r="AF1619" i="2"/>
  <c r="AE1620" i="2"/>
  <c r="Z1622" i="2"/>
  <c r="AB1622" i="2" s="1"/>
  <c r="AB1623" i="2"/>
  <c r="AF1624" i="2"/>
  <c r="Z1625" i="2"/>
  <c r="T1632" i="2"/>
  <c r="AQ1638" i="2"/>
  <c r="AN1640" i="2"/>
  <c r="T1641" i="2"/>
  <c r="AJ1649" i="2"/>
  <c r="AE1651" i="2"/>
  <c r="AB1655" i="2"/>
  <c r="AN1659" i="2"/>
  <c r="S1657" i="2"/>
  <c r="AJ1660" i="2"/>
  <c r="AB1666" i="2"/>
  <c r="AF1668" i="2"/>
  <c r="AR1668" i="2"/>
  <c r="AB1669" i="2"/>
  <c r="S1671" i="2"/>
  <c r="AJ1680" i="2"/>
  <c r="AR1704" i="2"/>
  <c r="AR1715" i="2"/>
  <c r="AP1714" i="2"/>
  <c r="AR1714" i="2" s="1"/>
  <c r="T1718" i="2"/>
  <c r="S1717" i="2"/>
  <c r="T1717" i="2" s="1"/>
  <c r="AL1760" i="2"/>
  <c r="AE1765" i="2"/>
  <c r="AS1765" i="2"/>
  <c r="AU1765" i="2" s="1"/>
  <c r="AU1766" i="2"/>
  <c r="AA1807" i="2"/>
  <c r="AR1826" i="2"/>
  <c r="AP1825" i="2"/>
  <c r="AR1825" i="2" s="1"/>
  <c r="AQ1862" i="2"/>
  <c r="AR1863" i="2"/>
  <c r="W1868" i="2"/>
  <c r="V1864" i="2"/>
  <c r="AB1890" i="2"/>
  <c r="Z1885" i="2"/>
  <c r="AL1894" i="2"/>
  <c r="AM1894" i="2" s="1"/>
  <c r="AM1895" i="2"/>
  <c r="AE1898" i="2"/>
  <c r="AC1897" i="2"/>
  <c r="AE1897" i="2" s="1"/>
  <c r="AU1917" i="2"/>
  <c r="AB1995" i="2"/>
  <c r="Z1994" i="2"/>
  <c r="AS1995" i="2"/>
  <c r="AU1995" i="2" s="1"/>
  <c r="AU1996" i="2"/>
  <c r="AR1998" i="2"/>
  <c r="AP1997" i="2"/>
  <c r="AR1997" i="2" s="1"/>
  <c r="AJ2021" i="2"/>
  <c r="AH2018" i="2"/>
  <c r="AJ2051" i="2"/>
  <c r="AH2048" i="2"/>
  <c r="AU2123" i="2"/>
  <c r="AS2122" i="2"/>
  <c r="AU2122" i="2" s="1"/>
  <c r="W2124" i="2"/>
  <c r="U2121" i="2"/>
  <c r="AU2134" i="2"/>
  <c r="AS2133" i="2"/>
  <c r="Z2154" i="2"/>
  <c r="AA2155" i="2"/>
  <c r="AA2154" i="2" s="1"/>
  <c r="AB2156" i="2"/>
  <c r="AU2169" i="2"/>
  <c r="AS2168" i="2"/>
  <c r="AU2168" i="2" s="1"/>
  <c r="R2179" i="2"/>
  <c r="T2180" i="2"/>
  <c r="AP2202" i="2"/>
  <c r="AR2202" i="2" s="1"/>
  <c r="AR2203" i="2"/>
  <c r="V1685" i="2"/>
  <c r="AM1688" i="2"/>
  <c r="AT1692" i="2"/>
  <c r="AF1699" i="2"/>
  <c r="AR1699" i="2"/>
  <c r="X1700" i="2"/>
  <c r="AQ1698" i="2"/>
  <c r="W1705" i="2"/>
  <c r="AM1708" i="2"/>
  <c r="X1713" i="2"/>
  <c r="AB1715" i="2"/>
  <c r="AD1737" i="2"/>
  <c r="W1740" i="2"/>
  <c r="AM1740" i="2"/>
  <c r="X1741" i="2"/>
  <c r="W1744" i="2"/>
  <c r="AB1756" i="2"/>
  <c r="Z1755" i="2"/>
  <c r="AE1758" i="2"/>
  <c r="AE1764" i="2"/>
  <c r="AA1777" i="2"/>
  <c r="AJ1778" i="2"/>
  <c r="X1789" i="2"/>
  <c r="AQ1793" i="2"/>
  <c r="AB1804" i="2"/>
  <c r="AB1808" i="2"/>
  <c r="Z1807" i="2"/>
  <c r="AE1810" i="2"/>
  <c r="AR1813" i="2"/>
  <c r="AE1821" i="2"/>
  <c r="W1823" i="2"/>
  <c r="X1835" i="2"/>
  <c r="AF1840" i="2"/>
  <c r="AR1840" i="2"/>
  <c r="AP1839" i="2"/>
  <c r="AR1839" i="2" s="1"/>
  <c r="AU1850" i="2"/>
  <c r="AS1849" i="2"/>
  <c r="AU1849" i="2" s="1"/>
  <c r="X1852" i="2"/>
  <c r="AN1852" i="2"/>
  <c r="AF1854" i="2"/>
  <c r="AE1860" i="2"/>
  <c r="W1862" i="2"/>
  <c r="T1879" i="2"/>
  <c r="AI1885" i="2"/>
  <c r="AM1888" i="2"/>
  <c r="X1889" i="2"/>
  <c r="AB1895" i="2"/>
  <c r="AH1894" i="2"/>
  <c r="AJ1894" i="2" s="1"/>
  <c r="AJ1895" i="2"/>
  <c r="AA1901" i="2"/>
  <c r="AF1905" i="2"/>
  <c r="AM1906" i="2"/>
  <c r="X1907" i="2"/>
  <c r="X1912" i="2"/>
  <c r="AJ1917" i="2"/>
  <c r="AI1916" i="2"/>
  <c r="S1921" i="2"/>
  <c r="T1924" i="2"/>
  <c r="AB1924" i="2"/>
  <c r="AJ1924" i="2"/>
  <c r="AU1925" i="2"/>
  <c r="AI1930" i="2"/>
  <c r="AQ1930" i="2"/>
  <c r="AE1933" i="2"/>
  <c r="AK1930" i="2"/>
  <c r="AM1933" i="2"/>
  <c r="AU1933" i="2"/>
  <c r="AT1930" i="2"/>
  <c r="AU1934" i="2"/>
  <c r="X1946" i="2"/>
  <c r="AN1946" i="2"/>
  <c r="AR1952" i="2"/>
  <c r="AR1953" i="2"/>
  <c r="U1971" i="2"/>
  <c r="W1972" i="2"/>
  <c r="T1974" i="2"/>
  <c r="AI1983" i="2"/>
  <c r="AU1990" i="2"/>
  <c r="W1991" i="2"/>
  <c r="V1988" i="2"/>
  <c r="AS2016" i="2"/>
  <c r="AU2016" i="2" s="1"/>
  <c r="AU2017" i="2"/>
  <c r="Z2029" i="2"/>
  <c r="AB2030" i="2"/>
  <c r="AT2030" i="2"/>
  <c r="AT2029" i="2" s="1"/>
  <c r="AS2033" i="2"/>
  <c r="AU2033" i="2" s="1"/>
  <c r="W2033" i="2"/>
  <c r="X2033" i="2" s="1"/>
  <c r="AR2176" i="2"/>
  <c r="AP2175" i="2"/>
  <c r="AR2175" i="2" s="1"/>
  <c r="AU1675" i="2"/>
  <c r="AE1680" i="2"/>
  <c r="AN1681" i="2"/>
  <c r="AR1683" i="2"/>
  <c r="AU1684" i="2"/>
  <c r="AI1685" i="2"/>
  <c r="AU1694" i="2"/>
  <c r="AN1695" i="2"/>
  <c r="T1698" i="2"/>
  <c r="AM1709" i="2"/>
  <c r="AE1712" i="2"/>
  <c r="AJ1712" i="2"/>
  <c r="AQ1707" i="2"/>
  <c r="W1727" i="2"/>
  <c r="T1742" i="2"/>
  <c r="S1737" i="2"/>
  <c r="AJ1742" i="2"/>
  <c r="AF1743" i="2"/>
  <c r="AF1748" i="2"/>
  <c r="X1754" i="2"/>
  <c r="AN1754" i="2"/>
  <c r="AT1760" i="2"/>
  <c r="AM1764" i="2"/>
  <c r="Z1764" i="2"/>
  <c r="AB1764" i="2" s="1"/>
  <c r="AB1765" i="2"/>
  <c r="AS1771" i="2"/>
  <c r="AU1771" i="2" s="1"/>
  <c r="AU1776" i="2"/>
  <c r="T1783" i="2"/>
  <c r="AB1783" i="2"/>
  <c r="AS1783" i="2"/>
  <c r="AU1783" i="2" s="1"/>
  <c r="AU1784" i="2"/>
  <c r="Z1787" i="2"/>
  <c r="AD1787" i="2"/>
  <c r="V1796" i="2"/>
  <c r="AE1799" i="2"/>
  <c r="AR1799" i="2"/>
  <c r="X1803" i="2"/>
  <c r="AN1803" i="2"/>
  <c r="AU1803" i="2"/>
  <c r="AJ1812" i="2"/>
  <c r="AP1812" i="2"/>
  <c r="AR1812" i="2" s="1"/>
  <c r="AQ1817" i="2"/>
  <c r="AQ1816" i="2" s="1"/>
  <c r="AQ1829" i="2"/>
  <c r="AQ1828" i="2" s="1"/>
  <c r="X1831" i="2"/>
  <c r="AB1839" i="2"/>
  <c r="X1842" i="2"/>
  <c r="AR1842" i="2"/>
  <c r="S1846" i="2"/>
  <c r="W1849" i="2"/>
  <c r="AP1849" i="2"/>
  <c r="AR1849" i="2" s="1"/>
  <c r="AR1850" i="2"/>
  <c r="AP1853" i="2"/>
  <c r="AR1853" i="2" s="1"/>
  <c r="R1857" i="2"/>
  <c r="T1858" i="2"/>
  <c r="AD1857" i="2"/>
  <c r="AM1858" i="2"/>
  <c r="AR1871" i="2"/>
  <c r="W1875" i="2"/>
  <c r="U1874" i="2"/>
  <c r="AF1880" i="2"/>
  <c r="AU1880" i="2"/>
  <c r="AN1884" i="2"/>
  <c r="AM1890" i="2"/>
  <c r="Z1913" i="2"/>
  <c r="AB1913" i="2" s="1"/>
  <c r="AB1914" i="2"/>
  <c r="AN1918" i="2"/>
  <c r="AJ1919" i="2"/>
  <c r="AD1930" i="2"/>
  <c r="AJ1935" i="2"/>
  <c r="W1937" i="2"/>
  <c r="X1948" i="2"/>
  <c r="AN1948" i="2"/>
  <c r="AR1950" i="2"/>
  <c r="X1951" i="2"/>
  <c r="AN1961" i="2"/>
  <c r="AD1944" i="2"/>
  <c r="T2008" i="2"/>
  <c r="R2007" i="2"/>
  <c r="AM2008" i="2"/>
  <c r="AK2007" i="2"/>
  <c r="AK2029" i="2"/>
  <c r="AM2030" i="2"/>
  <c r="AM2029" i="2" s="1"/>
  <c r="AL2043" i="2"/>
  <c r="AM2044" i="2"/>
  <c r="AS2061" i="2"/>
  <c r="AU2061" i="2" s="1"/>
  <c r="AU2062" i="2"/>
  <c r="AR2074" i="2"/>
  <c r="AP2073" i="2"/>
  <c r="AR2073" i="2" s="1"/>
  <c r="V2068" i="2"/>
  <c r="AS2075" i="2"/>
  <c r="AU2075" i="2" s="1"/>
  <c r="AU2076" i="2"/>
  <c r="AU2125" i="2"/>
  <c r="AT2124" i="2"/>
  <c r="AT2121" i="2" s="1"/>
  <c r="AE2145" i="2"/>
  <c r="AC2144" i="2"/>
  <c r="AN1956" i="2"/>
  <c r="AR1958" i="2"/>
  <c r="AV1958" i="2" s="1"/>
  <c r="X1959" i="2"/>
  <c r="X1967" i="2"/>
  <c r="AN1967" i="2"/>
  <c r="AN1975" i="2"/>
  <c r="AC1976" i="2"/>
  <c r="AE1976" i="2" s="1"/>
  <c r="AJ1980" i="2"/>
  <c r="AH1976" i="2"/>
  <c r="AK1983" i="2"/>
  <c r="AM1984" i="2"/>
  <c r="AU1984" i="2"/>
  <c r="AU1985" i="2"/>
  <c r="AM1997" i="2"/>
  <c r="W2008" i="2"/>
  <c r="V2007" i="2"/>
  <c r="X2010" i="2"/>
  <c r="AN2010" i="2"/>
  <c r="R2018" i="2"/>
  <c r="AK2034" i="2"/>
  <c r="AI2034" i="2"/>
  <c r="AJ2047" i="2"/>
  <c r="AN2047" i="2" s="1"/>
  <c r="AI2046" i="2"/>
  <c r="AJ2046" i="2" s="1"/>
  <c r="AQ2075" i="2"/>
  <c r="AR2075" i="2" s="1"/>
  <c r="AR2076" i="2"/>
  <c r="X2079" i="2"/>
  <c r="AU2079" i="2"/>
  <c r="AS2077" i="2"/>
  <c r="AU2089" i="2"/>
  <c r="AV2089" i="2" s="1"/>
  <c r="AB2095" i="2"/>
  <c r="Z2094" i="2"/>
  <c r="AR2099" i="2"/>
  <c r="AP2098" i="2"/>
  <c r="AR2098" i="2" s="1"/>
  <c r="AE2105" i="2"/>
  <c r="AM2105" i="2"/>
  <c r="W2112" i="2"/>
  <c r="AE2112" i="2"/>
  <c r="AI2132" i="2"/>
  <c r="AJ2132" i="2" s="1"/>
  <c r="AJ2133" i="2"/>
  <c r="AJ2136" i="2"/>
  <c r="AH2135" i="2"/>
  <c r="AP2152" i="2"/>
  <c r="AR2152" i="2" s="1"/>
  <c r="AR2153" i="2"/>
  <c r="R2162" i="2"/>
  <c r="T2163" i="2"/>
  <c r="X2163" i="2" s="1"/>
  <c r="W2204" i="2"/>
  <c r="V2197" i="2"/>
  <c r="AJ2206" i="2"/>
  <c r="AH2217" i="2"/>
  <c r="AJ2218" i="2"/>
  <c r="AR2261" i="2"/>
  <c r="W2293" i="2"/>
  <c r="U2228" i="2"/>
  <c r="U2224" i="2" s="1"/>
  <c r="AR2299" i="2"/>
  <c r="AR2303" i="2"/>
  <c r="AR2307" i="2"/>
  <c r="AJ1986" i="2"/>
  <c r="X2000" i="2"/>
  <c r="AA2018" i="2"/>
  <c r="AI2018" i="2"/>
  <c r="AR2028" i="2"/>
  <c r="AP2027" i="2"/>
  <c r="AR2027" i="2" s="1"/>
  <c r="T2049" i="2"/>
  <c r="W2053" i="2"/>
  <c r="U2048" i="2"/>
  <c r="AF2058" i="2"/>
  <c r="AM2059" i="2"/>
  <c r="AP2059" i="2"/>
  <c r="AR2059" i="2" s="1"/>
  <c r="AR2060" i="2"/>
  <c r="AD2068" i="2"/>
  <c r="X2072" i="2"/>
  <c r="AN2072" i="2"/>
  <c r="AE2082" i="2"/>
  <c r="AQ2082" i="2"/>
  <c r="AR2082" i="2" s="1"/>
  <c r="AR2083" i="2"/>
  <c r="AQ2110" i="2"/>
  <c r="AR2110" i="2" s="1"/>
  <c r="AR2111" i="2"/>
  <c r="AJ2126" i="2"/>
  <c r="AR2131" i="2"/>
  <c r="AP2130" i="2"/>
  <c r="AR2130" i="2" s="1"/>
  <c r="S2144" i="2"/>
  <c r="X2146" i="2"/>
  <c r="AS2145" i="2"/>
  <c r="AU2145" i="2" s="1"/>
  <c r="AU2146" i="2"/>
  <c r="AU2157" i="2"/>
  <c r="AS2156" i="2"/>
  <c r="AE2194" i="2"/>
  <c r="AC2193" i="2"/>
  <c r="AE2193" i="2" s="1"/>
  <c r="AU2209" i="2"/>
  <c r="AS2208" i="2"/>
  <c r="AU2208" i="2" s="1"/>
  <c r="AT2210" i="2"/>
  <c r="AU2210" i="2" s="1"/>
  <c r="AU2211" i="2"/>
  <c r="AM2214" i="2"/>
  <c r="AK2213" i="2"/>
  <c r="AM2213" i="2" s="1"/>
  <c r="AR2241" i="2"/>
  <c r="X2270" i="2"/>
  <c r="X2271" i="2"/>
  <c r="AU2271" i="2"/>
  <c r="AV2271" i="2" s="1"/>
  <c r="AF2274" i="2"/>
  <c r="AR2297" i="2"/>
  <c r="AR2301" i="2"/>
  <c r="AR2305" i="2"/>
  <c r="AN1719" i="2"/>
  <c r="AN1723" i="2"/>
  <c r="AS1722" i="2"/>
  <c r="AU1723" i="2"/>
  <c r="X1728" i="2"/>
  <c r="X1735" i="2"/>
  <c r="AF1739" i="2"/>
  <c r="AR1739" i="2"/>
  <c r="AP1738" i="2"/>
  <c r="AR1738" i="2" s="1"/>
  <c r="AL1737" i="2"/>
  <c r="AJ1744" i="2"/>
  <c r="AD1746" i="2"/>
  <c r="AL1746" i="2"/>
  <c r="AE1749" i="2"/>
  <c r="X1750" i="2"/>
  <c r="W1751" i="2"/>
  <c r="AD1755" i="2"/>
  <c r="X1757" i="2"/>
  <c r="AQ1755" i="2"/>
  <c r="AN1759" i="2"/>
  <c r="W1762" i="2"/>
  <c r="AN1763" i="2"/>
  <c r="AF1772" i="2"/>
  <c r="AE1773" i="2"/>
  <c r="AM1773" i="2"/>
  <c r="AF1774" i="2"/>
  <c r="AB1775" i="2"/>
  <c r="AM1778" i="2"/>
  <c r="AK1777" i="2"/>
  <c r="AF1779" i="2"/>
  <c r="AF1780" i="2"/>
  <c r="AR1780" i="2"/>
  <c r="AF1794" i="2"/>
  <c r="AF1795" i="2"/>
  <c r="AR1800" i="2"/>
  <c r="AF1805" i="2"/>
  <c r="AR1805" i="2"/>
  <c r="AP1804" i="2"/>
  <c r="AR1804" i="2" s="1"/>
  <c r="AF1811" i="2"/>
  <c r="AE1812" i="2"/>
  <c r="AN1815" i="2"/>
  <c r="AE1817" i="2"/>
  <c r="AC1816" i="2"/>
  <c r="AE1816" i="2" s="1"/>
  <c r="X1818" i="2"/>
  <c r="AN1818" i="2"/>
  <c r="AB1829" i="2"/>
  <c r="AR1831" i="2"/>
  <c r="T1843" i="2"/>
  <c r="AB1843" i="2"/>
  <c r="AR1843" i="2"/>
  <c r="V1846" i="2"/>
  <c r="AE1847" i="2"/>
  <c r="AN1850" i="2"/>
  <c r="AM1851" i="2"/>
  <c r="T1853" i="2"/>
  <c r="AN1856" i="2"/>
  <c r="AJ1860" i="2"/>
  <c r="AR1860" i="2"/>
  <c r="AD1864" i="2"/>
  <c r="AE1868" i="2"/>
  <c r="W1870" i="2"/>
  <c r="AF1871" i="2"/>
  <c r="AE1872" i="2"/>
  <c r="AF1876" i="2"/>
  <c r="AR1876" i="2"/>
  <c r="AM1877" i="2"/>
  <c r="W1881" i="2"/>
  <c r="AB1888" i="2"/>
  <c r="AJ1888" i="2"/>
  <c r="AF1891" i="2"/>
  <c r="AJ1892" i="2"/>
  <c r="X1893" i="2"/>
  <c r="T1911" i="2"/>
  <c r="AB1911" i="2"/>
  <c r="AF1912" i="2"/>
  <c r="AM1917" i="2"/>
  <c r="X1920" i="2"/>
  <c r="AF1928" i="2"/>
  <c r="AR1929" i="2"/>
  <c r="AB1931" i="2"/>
  <c r="AJ1931" i="2"/>
  <c r="AR1933" i="2"/>
  <c r="AJ1938" i="2"/>
  <c r="AF1943" i="2"/>
  <c r="AR1946" i="2"/>
  <c r="X1950" i="2"/>
  <c r="AN1950" i="2"/>
  <c r="AR1954" i="2"/>
  <c r="AR1955" i="2"/>
  <c r="X1958" i="2"/>
  <c r="AN1958" i="2"/>
  <c r="X1962" i="2"/>
  <c r="AN1966" i="2"/>
  <c r="AU1966" i="2"/>
  <c r="AR1968" i="2"/>
  <c r="S1971" i="2"/>
  <c r="X1973" i="2"/>
  <c r="AN1973" i="2"/>
  <c r="AF1979" i="2"/>
  <c r="AR1979" i="2"/>
  <c r="T1980" i="2"/>
  <c r="AD1988" i="2"/>
  <c r="AL1988" i="2"/>
  <c r="AD1994" i="2"/>
  <c r="AJ2003" i="2"/>
  <c r="AH2007" i="2"/>
  <c r="AE2019" i="2"/>
  <c r="AF2031" i="2"/>
  <c r="AF2032" i="2"/>
  <c r="AR2039" i="2"/>
  <c r="AU2042" i="2"/>
  <c r="AT2041" i="2"/>
  <c r="AU2041" i="2" s="1"/>
  <c r="AF2050" i="2"/>
  <c r="V2048" i="2"/>
  <c r="AM2051" i="2"/>
  <c r="AF2052" i="2"/>
  <c r="AD2048" i="2"/>
  <c r="X2060" i="2"/>
  <c r="AN2064" i="2"/>
  <c r="AJ2065" i="2"/>
  <c r="AN2066" i="2"/>
  <c r="W2077" i="2"/>
  <c r="AE2077" i="2"/>
  <c r="AM2077" i="2"/>
  <c r="X2078" i="2"/>
  <c r="X2083" i="2"/>
  <c r="AN2083" i="2"/>
  <c r="AF2089" i="2"/>
  <c r="AL2094" i="2"/>
  <c r="AJ2098" i="2"/>
  <c r="AU2101" i="2"/>
  <c r="X2109" i="2"/>
  <c r="X2111" i="2"/>
  <c r="AR2112" i="2"/>
  <c r="AR2113" i="2"/>
  <c r="AH2121" i="2"/>
  <c r="AL2121" i="2"/>
  <c r="T2130" i="2"/>
  <c r="AM2130" i="2"/>
  <c r="W2133" i="2"/>
  <c r="AC2132" i="2"/>
  <c r="AE2132" i="2" s="1"/>
  <c r="AE2133" i="2"/>
  <c r="AR2142" i="2"/>
  <c r="R2149" i="2"/>
  <c r="T2150" i="2"/>
  <c r="AR2156" i="2"/>
  <c r="AP2155" i="2"/>
  <c r="AP2154" i="2" s="1"/>
  <c r="AR2154" i="2" s="1"/>
  <c r="S2170" i="2"/>
  <c r="AI2170" i="2"/>
  <c r="T2175" i="2"/>
  <c r="AM2175" i="2"/>
  <c r="Z2184" i="2"/>
  <c r="AT2185" i="2"/>
  <c r="AJ2194" i="2"/>
  <c r="AH2193" i="2"/>
  <c r="AJ2193" i="2" s="1"/>
  <c r="T2211" i="2"/>
  <c r="R2210" i="2"/>
  <c r="T2210" i="2" s="1"/>
  <c r="X2219" i="2"/>
  <c r="AR2221" i="2"/>
  <c r="AP2220" i="2"/>
  <c r="AU2223" i="2"/>
  <c r="AS2222" i="2"/>
  <c r="AU2222" i="2" s="1"/>
  <c r="X2233" i="2"/>
  <c r="AR2236" i="2"/>
  <c r="AR2240" i="2"/>
  <c r="X2269" i="2"/>
  <c r="AF2272" i="2"/>
  <c r="AU2282" i="2"/>
  <c r="AF2283" i="2"/>
  <c r="AU2285" i="2"/>
  <c r="AF2286" i="2"/>
  <c r="AU2046" i="2"/>
  <c r="AP2051" i="2"/>
  <c r="AR2051" i="2" s="1"/>
  <c r="AR2052" i="2"/>
  <c r="AJ2057" i="2"/>
  <c r="W2059" i="2"/>
  <c r="AU2059" i="2"/>
  <c r="AU2060" i="2"/>
  <c r="W2061" i="2"/>
  <c r="AE2061" i="2"/>
  <c r="AU2073" i="2"/>
  <c r="AM2075" i="2"/>
  <c r="AB2080" i="2"/>
  <c r="AM2100" i="2"/>
  <c r="X2106" i="2"/>
  <c r="T2107" i="2"/>
  <c r="AU2109" i="2"/>
  <c r="AS2107" i="2"/>
  <c r="R2114" i="2"/>
  <c r="W2119" i="2"/>
  <c r="AB2122" i="2"/>
  <c r="X2125" i="2"/>
  <c r="AN2125" i="2"/>
  <c r="AB2126" i="2"/>
  <c r="W2128" i="2"/>
  <c r="AU2131" i="2"/>
  <c r="T2132" i="2"/>
  <c r="AM2138" i="2"/>
  <c r="AF2148" i="2"/>
  <c r="AP2147" i="2"/>
  <c r="AR2148" i="2"/>
  <c r="AR2161" i="2"/>
  <c r="AP2160" i="2"/>
  <c r="AR2160" i="2" s="1"/>
  <c r="AT2166" i="2"/>
  <c r="AU2166" i="2" s="1"/>
  <c r="AU2167" i="2"/>
  <c r="T2182" i="2"/>
  <c r="X2196" i="2"/>
  <c r="AN2196" i="2"/>
  <c r="AQ2198" i="2"/>
  <c r="AR2198" i="2" s="1"/>
  <c r="AR2199" i="2"/>
  <c r="AU2216" i="2"/>
  <c r="AS2214" i="2"/>
  <c r="AS2213" i="2" s="1"/>
  <c r="AU2219" i="2"/>
  <c r="AS2218" i="2"/>
  <c r="AU2218" i="2" s="1"/>
  <c r="W2220" i="2"/>
  <c r="U2217" i="2"/>
  <c r="AR2247" i="2"/>
  <c r="AU2281" i="2"/>
  <c r="AF2282" i="2"/>
  <c r="AJ1609" i="2"/>
  <c r="AF1615" i="2"/>
  <c r="AJ1616" i="2"/>
  <c r="AN1617" i="2"/>
  <c r="AM1620" i="2"/>
  <c r="AF1627" i="2"/>
  <c r="AR1627" i="2"/>
  <c r="AB1628" i="2"/>
  <c r="S1635" i="2"/>
  <c r="AA1635" i="2"/>
  <c r="X1637" i="2"/>
  <c r="AN1637" i="2"/>
  <c r="AB1638" i="2"/>
  <c r="AF1640" i="2"/>
  <c r="AU1640" i="2"/>
  <c r="AQ1641" i="2"/>
  <c r="AF1643" i="2"/>
  <c r="AN1646" i="2"/>
  <c r="AI1648" i="2"/>
  <c r="AN1652" i="2"/>
  <c r="AE1655" i="2"/>
  <c r="AN1656" i="2"/>
  <c r="AB1658" i="2"/>
  <c r="AL1657" i="2"/>
  <c r="AQ1657" i="2"/>
  <c r="AE1660" i="2"/>
  <c r="AK1657" i="2"/>
  <c r="X1667" i="2"/>
  <c r="AN1667" i="2"/>
  <c r="AU1668" i="2"/>
  <c r="AB1674" i="2"/>
  <c r="AM1674" i="2"/>
  <c r="AB1678" i="2"/>
  <c r="T1680" i="2"/>
  <c r="AM1680" i="2"/>
  <c r="AF1681" i="2"/>
  <c r="X1684" i="2"/>
  <c r="AR1684" i="2"/>
  <c r="S1685" i="2"/>
  <c r="T1688" i="2"/>
  <c r="AJ1688" i="2"/>
  <c r="AF1689" i="2"/>
  <c r="AD1691" i="2"/>
  <c r="AD1690" i="2" s="1"/>
  <c r="AF1694" i="2"/>
  <c r="AF1695" i="2"/>
  <c r="W1696" i="2"/>
  <c r="AM1698" i="2"/>
  <c r="AN1700" i="2"/>
  <c r="AU1701" i="2"/>
  <c r="AN1706" i="2"/>
  <c r="AB1709" i="2"/>
  <c r="T1714" i="2"/>
  <c r="AU1715" i="2"/>
  <c r="AI1724" i="2"/>
  <c r="X1726" i="2"/>
  <c r="AN1726" i="2"/>
  <c r="AE1727" i="2"/>
  <c r="AB1729" i="2"/>
  <c r="X1730" i="2"/>
  <c r="AN1730" i="2"/>
  <c r="AB1731" i="2"/>
  <c r="AN1735" i="2"/>
  <c r="AA1737" i="2"/>
  <c r="AF1741" i="2"/>
  <c r="AE1742" i="2"/>
  <c r="AF1742" i="2" s="1"/>
  <c r="X1743" i="2"/>
  <c r="AE1744" i="2"/>
  <c r="AF1744" i="2" s="1"/>
  <c r="AM1744" i="2"/>
  <c r="X1745" i="2"/>
  <c r="X1748" i="2"/>
  <c r="AJ1749" i="2"/>
  <c r="AF1750" i="2"/>
  <c r="AR1750" i="2"/>
  <c r="AN1757" i="2"/>
  <c r="AF1759" i="2"/>
  <c r="AF1763" i="2"/>
  <c r="V1770" i="2"/>
  <c r="AD1770" i="2"/>
  <c r="AJ1773" i="2"/>
  <c r="X1774" i="2"/>
  <c r="AE1775" i="2"/>
  <c r="AS1778" i="2"/>
  <c r="T1781" i="2"/>
  <c r="AF1782" i="2"/>
  <c r="W1783" i="2"/>
  <c r="AF1784" i="2"/>
  <c r="AB1788" i="2"/>
  <c r="AJ1790" i="2"/>
  <c r="AN1794" i="2"/>
  <c r="AJ1797" i="2"/>
  <c r="AQ1796" i="2"/>
  <c r="AM1799" i="2"/>
  <c r="AJ1804" i="2"/>
  <c r="S1807" i="2"/>
  <c r="AJ1810" i="2"/>
  <c r="T1812" i="2"/>
  <c r="AM1812" i="2"/>
  <c r="AU1812" i="2"/>
  <c r="AN1813" i="2"/>
  <c r="AU1813" i="2"/>
  <c r="AT1817" i="2"/>
  <c r="AT1816" i="2" s="1"/>
  <c r="AF1819" i="2"/>
  <c r="AR1819" i="2"/>
  <c r="AU1821" i="2"/>
  <c r="X1824" i="2"/>
  <c r="AN1824" i="2"/>
  <c r="AN1827" i="2"/>
  <c r="AU1827" i="2"/>
  <c r="AM1828" i="2"/>
  <c r="AU1831" i="2"/>
  <c r="AF1832" i="2"/>
  <c r="AR1832" i="2"/>
  <c r="AJ1839" i="2"/>
  <c r="AE1843" i="2"/>
  <c r="AM1847" i="2"/>
  <c r="AN1848" i="2"/>
  <c r="AL1846" i="2"/>
  <c r="X1854" i="2"/>
  <c r="W1858" i="2"/>
  <c r="AI1857" i="2"/>
  <c r="AF1861" i="2"/>
  <c r="AR1861" i="2"/>
  <c r="AM1862" i="2"/>
  <c r="X1866" i="2"/>
  <c r="AN1866" i="2"/>
  <c r="AF1869" i="2"/>
  <c r="AR1869" i="2"/>
  <c r="AM1870" i="2"/>
  <c r="AJ1872" i="2"/>
  <c r="AE1875" i="2"/>
  <c r="AE1879" i="2"/>
  <c r="AJ1881" i="2"/>
  <c r="X1882" i="2"/>
  <c r="AN1882" i="2"/>
  <c r="T1883" i="2"/>
  <c r="AM1883" i="2"/>
  <c r="AF1884" i="2"/>
  <c r="S1885" i="2"/>
  <c r="AT1885" i="2"/>
  <c r="AU1887" i="2"/>
  <c r="AE1892" i="2"/>
  <c r="AN1893" i="2"/>
  <c r="AL1901" i="2"/>
  <c r="AD1901" i="2"/>
  <c r="AT1908" i="2"/>
  <c r="AF1910" i="2"/>
  <c r="AJ1911" i="2"/>
  <c r="AN1912" i="2"/>
  <c r="AB1917" i="2"/>
  <c r="AQ1916" i="2"/>
  <c r="S1916" i="2"/>
  <c r="AE1919" i="2"/>
  <c r="AK1916" i="2"/>
  <c r="AU1923" i="2"/>
  <c r="AN1928" i="2"/>
  <c r="AN1929" i="2"/>
  <c r="AJ1933" i="2"/>
  <c r="AF1934" i="2"/>
  <c r="AR1934" i="2"/>
  <c r="W1935" i="2"/>
  <c r="AE1935" i="2"/>
  <c r="AN1936" i="2"/>
  <c r="AN1943" i="2"/>
  <c r="AJ1945" i="2"/>
  <c r="AF1962" i="2"/>
  <c r="AR1962" i="2"/>
  <c r="AR1965" i="2"/>
  <c r="X1968" i="2"/>
  <c r="AN1968" i="2"/>
  <c r="AF1973" i="2"/>
  <c r="S1976" i="2"/>
  <c r="AN1979" i="2"/>
  <c r="X1982" i="2"/>
  <c r="S1983" i="2"/>
  <c r="AQ1988" i="2"/>
  <c r="AE1991" i="2"/>
  <c r="AK1988" i="2"/>
  <c r="AM1991" i="2"/>
  <c r="AU1991" i="2"/>
  <c r="AU1992" i="2"/>
  <c r="AN1998" i="2"/>
  <c r="AU1998" i="2"/>
  <c r="AJ1999" i="2"/>
  <c r="AN2000" i="2"/>
  <c r="T2003" i="2"/>
  <c r="X2003" i="2" s="1"/>
  <c r="AR2004" i="2"/>
  <c r="AF2006" i="2"/>
  <c r="T2011" i="2"/>
  <c r="AU2011" i="2"/>
  <c r="AU2012" i="2"/>
  <c r="R2013" i="2"/>
  <c r="W2014" i="2"/>
  <c r="AD2013" i="2"/>
  <c r="AB2019" i="2"/>
  <c r="AL2018" i="2"/>
  <c r="AE2025" i="2"/>
  <c r="W2027" i="2"/>
  <c r="AE2027" i="2"/>
  <c r="AM2027" i="2"/>
  <c r="X2031" i="2"/>
  <c r="AN2038" i="2"/>
  <c r="AJ2039" i="2"/>
  <c r="X2040" i="2"/>
  <c r="AE2041" i="2"/>
  <c r="AJ2044" i="2"/>
  <c r="AJ2049" i="2"/>
  <c r="W2051" i="2"/>
  <c r="AJ2053" i="2"/>
  <c r="AF2054" i="2"/>
  <c r="W2055" i="2"/>
  <c r="AB2059" i="2"/>
  <c r="AJ2059" i="2"/>
  <c r="AB2063" i="2"/>
  <c r="AJ2063" i="2"/>
  <c r="AF2064" i="2"/>
  <c r="AJ2073" i="2"/>
  <c r="AU2074" i="2"/>
  <c r="AN2076" i="2"/>
  <c r="T2077" i="2"/>
  <c r="AM2080" i="2"/>
  <c r="AF2081" i="2"/>
  <c r="AR2081" i="2"/>
  <c r="AP2080" i="2"/>
  <c r="AR2080" i="2" s="1"/>
  <c r="W2092" i="2"/>
  <c r="AU2093" i="2"/>
  <c r="AQ2095" i="2"/>
  <c r="AU2097" i="2"/>
  <c r="AE2098" i="2"/>
  <c r="AM2103" i="2"/>
  <c r="X2104" i="2"/>
  <c r="AN2104" i="2"/>
  <c r="AB2105" i="2"/>
  <c r="AF2108" i="2"/>
  <c r="AF2111" i="2"/>
  <c r="X2113" i="2"/>
  <c r="AE2115" i="2"/>
  <c r="AI2114" i="2"/>
  <c r="AF2116" i="2"/>
  <c r="AJ2117" i="2"/>
  <c r="AB2119" i="2"/>
  <c r="AN2120" i="2"/>
  <c r="W2122" i="2"/>
  <c r="AE2124" i="2"/>
  <c r="T2128" i="2"/>
  <c r="AR2134" i="2"/>
  <c r="W2136" i="2"/>
  <c r="AF2137" i="2"/>
  <c r="AF2143" i="2"/>
  <c r="T2152" i="2"/>
  <c r="AF2157" i="2"/>
  <c r="AR2157" i="2"/>
  <c r="AL2159" i="2"/>
  <c r="AF2167" i="2"/>
  <c r="W2177" i="2"/>
  <c r="AE2177" i="2"/>
  <c r="S2179" i="2"/>
  <c r="X2187" i="2"/>
  <c r="AJ2189" i="2"/>
  <c r="S2197" i="2"/>
  <c r="T2200" i="2"/>
  <c r="AR2200" i="2"/>
  <c r="X2201" i="2"/>
  <c r="AL2197" i="2"/>
  <c r="AR2212" i="2"/>
  <c r="AF2215" i="2"/>
  <c r="X2216" i="2"/>
  <c r="AN2216" i="2"/>
  <c r="AA2217" i="2"/>
  <c r="AT2217" i="2"/>
  <c r="AJ2220" i="2"/>
  <c r="AU2246" i="2"/>
  <c r="AF2247" i="2"/>
  <c r="AR2253" i="2"/>
  <c r="AN2256" i="2"/>
  <c r="AN2279" i="2"/>
  <c r="AU2279" i="2"/>
  <c r="AF2280" i="2"/>
  <c r="AU2283" i="2"/>
  <c r="AV2283" i="2" s="1"/>
  <c r="AF2284" i="2"/>
  <c r="AU2287" i="2"/>
  <c r="AF2288" i="2"/>
  <c r="AU2291" i="2"/>
  <c r="AF2292" i="2"/>
  <c r="U1983" i="2"/>
  <c r="AF1985" i="2"/>
  <c r="AR1985" i="2"/>
  <c r="W1986" i="2"/>
  <c r="AN1987" i="2"/>
  <c r="AJ1991" i="2"/>
  <c r="AF1992" i="2"/>
  <c r="AR1992" i="2"/>
  <c r="W1999" i="2"/>
  <c r="AM1999" i="2"/>
  <c r="AF2000" i="2"/>
  <c r="AJ2005" i="2"/>
  <c r="AF2009" i="2"/>
  <c r="AF2010" i="2"/>
  <c r="U2007" i="2"/>
  <c r="AB2016" i="2"/>
  <c r="AF2017" i="2"/>
  <c r="AJ2019" i="2"/>
  <c r="AF2020" i="2"/>
  <c r="AR2020" i="2"/>
  <c r="AF2022" i="2"/>
  <c r="W2025" i="2"/>
  <c r="X2026" i="2"/>
  <c r="AN2026" i="2"/>
  <c r="AB2027" i="2"/>
  <c r="AJ2030" i="2"/>
  <c r="AJ2029" i="2" s="1"/>
  <c r="AN2031" i="2"/>
  <c r="AU2032" i="2"/>
  <c r="AE2035" i="2"/>
  <c r="AN2036" i="2"/>
  <c r="T2037" i="2"/>
  <c r="AB2037" i="2"/>
  <c r="AF2040" i="2"/>
  <c r="AR2040" i="2"/>
  <c r="AB2041" i="2"/>
  <c r="AE2046" i="2"/>
  <c r="X2047" i="2"/>
  <c r="X2050" i="2"/>
  <c r="X2052" i="2"/>
  <c r="T2053" i="2"/>
  <c r="AM2055" i="2"/>
  <c r="X2056" i="2"/>
  <c r="AN2056" i="2"/>
  <c r="X2058" i="2"/>
  <c r="T2059" i="2"/>
  <c r="T2061" i="2"/>
  <c r="AE2065" i="2"/>
  <c r="AM2065" i="2"/>
  <c r="AI2068" i="2"/>
  <c r="AE2071" i="2"/>
  <c r="W2073" i="2"/>
  <c r="X2074" i="2"/>
  <c r="T2075" i="2"/>
  <c r="AB2075" i="2"/>
  <c r="AF2076" i="2"/>
  <c r="AU2078" i="2"/>
  <c r="AJ2080" i="2"/>
  <c r="AB2082" i="2"/>
  <c r="AF2083" i="2"/>
  <c r="W2085" i="2"/>
  <c r="AF2088" i="2"/>
  <c r="AR2088" i="2"/>
  <c r="X2089" i="2"/>
  <c r="AA2084" i="2"/>
  <c r="AM2090" i="2"/>
  <c r="AU2090" i="2"/>
  <c r="AN2091" i="2"/>
  <c r="AU2091" i="2"/>
  <c r="AJ2092" i="2"/>
  <c r="AR2092" i="2"/>
  <c r="AE2095" i="2"/>
  <c r="AT2095" i="2"/>
  <c r="AF2097" i="2"/>
  <c r="AR2097" i="2"/>
  <c r="AM2098" i="2"/>
  <c r="AU2098" i="2"/>
  <c r="AN2099" i="2"/>
  <c r="AU2099" i="2"/>
  <c r="AJ2100" i="2"/>
  <c r="AQ2100" i="2"/>
  <c r="AF2102" i="2"/>
  <c r="W2103" i="2"/>
  <c r="AB2107" i="2"/>
  <c r="AN2108" i="2"/>
  <c r="AU2108" i="2"/>
  <c r="AF2109" i="2"/>
  <c r="AB2112" i="2"/>
  <c r="AJ2115" i="2"/>
  <c r="W2117" i="2"/>
  <c r="X2118" i="2"/>
  <c r="AN2118" i="2"/>
  <c r="AE2119" i="2"/>
  <c r="AF2123" i="2"/>
  <c r="AB2128" i="2"/>
  <c r="R2135" i="2"/>
  <c r="T2136" i="2"/>
  <c r="AB2142" i="2"/>
  <c r="AJ2142" i="2"/>
  <c r="X2143" i="2"/>
  <c r="T2147" i="2"/>
  <c r="AB2150" i="2"/>
  <c r="X2153" i="2"/>
  <c r="AJ2160" i="2"/>
  <c r="AN2161" i="2"/>
  <c r="AJ2162" i="2"/>
  <c r="AN2167" i="2"/>
  <c r="T2168" i="2"/>
  <c r="AF2172" i="2"/>
  <c r="AR2172" i="2"/>
  <c r="AP2171" i="2"/>
  <c r="AR2171" i="2" s="1"/>
  <c r="T2177" i="2"/>
  <c r="AM2177" i="2"/>
  <c r="AE2180" i="2"/>
  <c r="AF2183" i="2"/>
  <c r="AU2188" i="2"/>
  <c r="T2191" i="2"/>
  <c r="AJ2191" i="2"/>
  <c r="X2192" i="2"/>
  <c r="AN2195" i="2"/>
  <c r="AU2195" i="2"/>
  <c r="AT2194" i="2"/>
  <c r="AT2193" i="2" s="1"/>
  <c r="AE2200" i="2"/>
  <c r="AM2200" i="2"/>
  <c r="T2222" i="2"/>
  <c r="X2223" i="2"/>
  <c r="AM2229" i="2"/>
  <c r="X2235" i="2"/>
  <c r="AF2237" i="2"/>
  <c r="AR2239" i="2"/>
  <c r="AF2242" i="2"/>
  <c r="AR2242" i="2"/>
  <c r="AR2249" i="2"/>
  <c r="AV2249" i="2" s="1"/>
  <c r="AU2251" i="2"/>
  <c r="AR2252" i="2"/>
  <c r="AU2259" i="2"/>
  <c r="AF2262" i="2"/>
  <c r="X2264" i="2"/>
  <c r="AF2275" i="2"/>
  <c r="AN2277" i="2"/>
  <c r="AU2277" i="2"/>
  <c r="AQ2293" i="2"/>
  <c r="AL2135" i="2"/>
  <c r="AU2137" i="2"/>
  <c r="X2139" i="2"/>
  <c r="AN2139" i="2"/>
  <c r="W2142" i="2"/>
  <c r="AM2142" i="2"/>
  <c r="T2145" i="2"/>
  <c r="AM2145" i="2"/>
  <c r="AT2144" i="2"/>
  <c r="AN2148" i="2"/>
  <c r="AN2151" i="2"/>
  <c r="X2157" i="2"/>
  <c r="S2159" i="2"/>
  <c r="AN2165" i="2"/>
  <c r="AD2159" i="2"/>
  <c r="AM2166" i="2"/>
  <c r="W2168" i="2"/>
  <c r="X2169" i="2"/>
  <c r="AJ2171" i="2"/>
  <c r="AJ2173" i="2"/>
  <c r="X2174" i="2"/>
  <c r="AJ2177" i="2"/>
  <c r="AB2180" i="2"/>
  <c r="AN2183" i="2"/>
  <c r="AF2186" i="2"/>
  <c r="AF2187" i="2"/>
  <c r="AR2187" i="2"/>
  <c r="T2189" i="2"/>
  <c r="AE2189" i="2"/>
  <c r="AM2189" i="2"/>
  <c r="AF2190" i="2"/>
  <c r="W2191" i="2"/>
  <c r="AF2196" i="2"/>
  <c r="AR2196" i="2"/>
  <c r="AJ2202" i="2"/>
  <c r="AN2203" i="2"/>
  <c r="X2205" i="2"/>
  <c r="W2208" i="2"/>
  <c r="AB2214" i="2"/>
  <c r="X2215" i="2"/>
  <c r="AN2215" i="2"/>
  <c r="AU2215" i="2"/>
  <c r="AF2219" i="2"/>
  <c r="AD2217" i="2"/>
  <c r="AM2220" i="2"/>
  <c r="AI2228" i="2"/>
  <c r="AI2224" i="2" s="1"/>
  <c r="AN2230" i="2"/>
  <c r="AU2231" i="2"/>
  <c r="AR2235" i="2"/>
  <c r="X2236" i="2"/>
  <c r="AF2238" i="2"/>
  <c r="AU2247" i="2"/>
  <c r="AF2250" i="2"/>
  <c r="AU2250" i="2"/>
  <c r="AF2251" i="2"/>
  <c r="AR2251" i="2"/>
  <c r="AU2254" i="2"/>
  <c r="AF2255" i="2"/>
  <c r="AR2258" i="2"/>
  <c r="AU2261" i="2"/>
  <c r="AR2264" i="2"/>
  <c r="AR2265" i="2"/>
  <c r="AU2266" i="2"/>
  <c r="X2268" i="2"/>
  <c r="AN2273" i="2"/>
  <c r="AF2277" i="2"/>
  <c r="AF2278" i="2"/>
  <c r="X2294" i="2"/>
  <c r="AN2294" i="2"/>
  <c r="W2226" i="2"/>
  <c r="AN2227" i="2"/>
  <c r="AB2229" i="2"/>
  <c r="AF2231" i="2"/>
  <c r="AF2232" i="2"/>
  <c r="AF2233" i="2"/>
  <c r="AF2234" i="2"/>
  <c r="AN2240" i="2"/>
  <c r="AN2242" i="2"/>
  <c r="AR2243" i="2"/>
  <c r="AR2244" i="2"/>
  <c r="AN2248" i="2"/>
  <c r="AU2248" i="2"/>
  <c r="X2250" i="2"/>
  <c r="X2251" i="2"/>
  <c r="AN2252" i="2"/>
  <c r="AU2252" i="2"/>
  <c r="AU2253" i="2"/>
  <c r="AN2255" i="2"/>
  <c r="AU2255" i="2"/>
  <c r="AU2257" i="2"/>
  <c r="AN2260" i="2"/>
  <c r="AU2260" i="2"/>
  <c r="X2262" i="2"/>
  <c r="X2263" i="2"/>
  <c r="AN2265" i="2"/>
  <c r="AU2268" i="2"/>
  <c r="AF2270" i="2"/>
  <c r="AU2270" i="2"/>
  <c r="X2272" i="2"/>
  <c r="X2274" i="2"/>
  <c r="X2276" i="2"/>
  <c r="X2278" i="2"/>
  <c r="S2228" i="2"/>
  <c r="S2224" i="2" s="1"/>
  <c r="AM2293" i="2"/>
  <c r="AF2295" i="2"/>
  <c r="AR2295" i="2"/>
  <c r="T2296" i="2"/>
  <c r="AU2297" i="2"/>
  <c r="AU2298" i="2"/>
  <c r="AU2299" i="2"/>
  <c r="AU2300" i="2"/>
  <c r="AU2301" i="2"/>
  <c r="AU2302" i="2"/>
  <c r="AU2303" i="2"/>
  <c r="AU2304" i="2"/>
  <c r="AU2305" i="2"/>
  <c r="AU2306" i="2"/>
  <c r="AU2307" i="2"/>
  <c r="AU2308" i="2"/>
  <c r="T15" i="1"/>
  <c r="U15" i="1"/>
  <c r="L24" i="1"/>
  <c r="W24" i="1"/>
  <c r="K23" i="1"/>
  <c r="U84" i="1"/>
  <c r="X84" i="1" s="1"/>
  <c r="H84" i="1"/>
  <c r="E79" i="1"/>
  <c r="AP553" i="2"/>
  <c r="T553" i="2"/>
  <c r="X553" i="2" s="1"/>
  <c r="R552" i="2"/>
  <c r="R289" i="2"/>
  <c r="T290" i="2"/>
  <c r="X290" i="2" s="1"/>
  <c r="AQ337" i="2"/>
  <c r="AQ336" i="2" s="1"/>
  <c r="AQ327" i="2" s="1"/>
  <c r="S336" i="2"/>
  <c r="S327" i="2" s="1"/>
  <c r="L12" i="1"/>
  <c r="L134" i="1" s="1"/>
  <c r="L14" i="1"/>
  <c r="K137" i="1"/>
  <c r="L15" i="1"/>
  <c r="Q86" i="1"/>
  <c r="T91" i="1"/>
  <c r="W457" i="2"/>
  <c r="X457" i="2" s="1"/>
  <c r="U456" i="2"/>
  <c r="AS457" i="2"/>
  <c r="AS456" i="2" s="1"/>
  <c r="AU456" i="2" s="1"/>
  <c r="U1630" i="2"/>
  <c r="W1630" i="2" s="1"/>
  <c r="W1631" i="2"/>
  <c r="X1631" i="2" s="1"/>
  <c r="S137" i="1"/>
  <c r="T362" i="2"/>
  <c r="X362" i="2" s="1"/>
  <c r="AP362" i="2"/>
  <c r="R1299" i="2"/>
  <c r="T1300" i="2"/>
  <c r="X1300" i="2" s="1"/>
  <c r="T27" i="1"/>
  <c r="AS1086" i="2"/>
  <c r="AU1086" i="2" s="1"/>
  <c r="Q135" i="1"/>
  <c r="J134" i="1"/>
  <c r="V26" i="1"/>
  <c r="V23" i="1" s="1"/>
  <c r="W73" i="1"/>
  <c r="S133" i="1"/>
  <c r="K86" i="1"/>
  <c r="U91" i="1"/>
  <c r="X91" i="1" s="1"/>
  <c r="T110" i="1"/>
  <c r="AP366" i="2"/>
  <c r="AR366" i="2" s="1"/>
  <c r="AP484" i="2"/>
  <c r="AP483" i="2" s="1"/>
  <c r="R994" i="2"/>
  <c r="AP995" i="2"/>
  <c r="U997" i="2"/>
  <c r="W997" i="2" s="1"/>
  <c r="W1000" i="2"/>
  <c r="X1000" i="2" s="1"/>
  <c r="T1025" i="2"/>
  <c r="X1025" i="2" s="1"/>
  <c r="U1084" i="2"/>
  <c r="W1084" i="2" s="1"/>
  <c r="T1182" i="2"/>
  <c r="X1182" i="2" s="1"/>
  <c r="R1181" i="2"/>
  <c r="T1181" i="2" s="1"/>
  <c r="AS1557" i="2"/>
  <c r="AS1556" i="2" s="1"/>
  <c r="AU1556" i="2" s="1"/>
  <c r="T1562" i="2"/>
  <c r="X1562" i="2" s="1"/>
  <c r="T1687" i="2"/>
  <c r="X1687" i="2" s="1"/>
  <c r="AS1832" i="2"/>
  <c r="W1832" i="2"/>
  <c r="X1832" i="2" s="1"/>
  <c r="U1829" i="2"/>
  <c r="U1904" i="2"/>
  <c r="W1904" i="2" s="1"/>
  <c r="AS1904" i="2"/>
  <c r="AU1904" i="2" s="1"/>
  <c r="W1905" i="2"/>
  <c r="X1905" i="2" s="1"/>
  <c r="Q134" i="1"/>
  <c r="E133" i="1"/>
  <c r="Q133" i="1"/>
  <c r="H22" i="1"/>
  <c r="X22" i="1"/>
  <c r="S132" i="1"/>
  <c r="W25" i="1"/>
  <c r="X25" i="1" s="1"/>
  <c r="T28" i="1"/>
  <c r="P67" i="1"/>
  <c r="W74" i="1"/>
  <c r="H79" i="1"/>
  <c r="E86" i="1"/>
  <c r="U96" i="1"/>
  <c r="L96" i="1"/>
  <c r="L110" i="1"/>
  <c r="K121" i="1"/>
  <c r="L121" i="1" s="1"/>
  <c r="L123" i="1"/>
  <c r="W124" i="1"/>
  <c r="X124" i="1" s="1"/>
  <c r="V126" i="1"/>
  <c r="X126" i="1" s="1"/>
  <c r="O136" i="1"/>
  <c r="O138" i="1" s="1"/>
  <c r="O140" i="1" s="1"/>
  <c r="AP290" i="2"/>
  <c r="AR290" i="2" s="1"/>
  <c r="T292" i="2"/>
  <c r="X292" i="2" s="1"/>
  <c r="AS353" i="2"/>
  <c r="AS352" i="2" s="1"/>
  <c r="AU352" i="2" s="1"/>
  <c r="R483" i="2"/>
  <c r="AS967" i="2"/>
  <c r="AU967" i="2" s="1"/>
  <c r="W967" i="2"/>
  <c r="X967" i="2" s="1"/>
  <c r="U1082" i="2"/>
  <c r="W1082" i="2" s="1"/>
  <c r="T1119" i="2"/>
  <c r="X1119" i="2" s="1"/>
  <c r="R1118" i="2"/>
  <c r="T1118" i="2" s="1"/>
  <c r="AP1121" i="2"/>
  <c r="AP1120" i="2" s="1"/>
  <c r="AR1120" i="2" s="1"/>
  <c r="AP1300" i="2"/>
  <c r="AP1654" i="2"/>
  <c r="AP1653" i="2" s="1"/>
  <c r="AR1653" i="2" s="1"/>
  <c r="U2030" i="2"/>
  <c r="AQ2036" i="2"/>
  <c r="AQ2035" i="2" s="1"/>
  <c r="AR2035" i="2" s="1"/>
  <c r="T2036" i="2"/>
  <c r="X2036" i="2" s="1"/>
  <c r="S2035" i="2"/>
  <c r="T2035" i="2" s="1"/>
  <c r="AP2163" i="2"/>
  <c r="AR2163" i="2" s="1"/>
  <c r="AS1815" i="2"/>
  <c r="AS1814" i="2" s="1"/>
  <c r="W1815" i="2"/>
  <c r="X1815" i="2" s="1"/>
  <c r="T2186" i="2"/>
  <c r="X2186" i="2" s="1"/>
  <c r="S2185" i="2"/>
  <c r="AQ2186" i="2"/>
  <c r="AR2186" i="2" s="1"/>
  <c r="W96" i="1"/>
  <c r="X96" i="1" s="1"/>
  <c r="T337" i="2"/>
  <c r="X337" i="2" s="1"/>
  <c r="AS351" i="2"/>
  <c r="AU351" i="2" s="1"/>
  <c r="AP562" i="2"/>
  <c r="AP1025" i="2"/>
  <c r="S1115" i="2"/>
  <c r="AP1137" i="2"/>
  <c r="AR1137" i="2" s="1"/>
  <c r="AP1670" i="2"/>
  <c r="AP2042" i="2"/>
  <c r="AP2041" i="2" s="1"/>
  <c r="AR2041" i="2" s="1"/>
  <c r="AS17" i="2"/>
  <c r="AU18" i="2"/>
  <c r="AU91" i="2"/>
  <c r="AS84" i="2"/>
  <c r="P170" i="2"/>
  <c r="P169" i="2" s="1"/>
  <c r="P168" i="2" s="1"/>
  <c r="P167" i="2" s="1"/>
  <c r="O169" i="2"/>
  <c r="O168" i="2" s="1"/>
  <c r="O167" i="2" s="1"/>
  <c r="AT168" i="2"/>
  <c r="AT167" i="2" s="1"/>
  <c r="W233" i="2"/>
  <c r="AQ263" i="2"/>
  <c r="AB14" i="2"/>
  <c r="AR35" i="2"/>
  <c r="AQ14" i="2"/>
  <c r="AR14" i="2" s="1"/>
  <c r="AR15" i="2"/>
  <c r="AH266" i="2"/>
  <c r="AJ266" i="2" s="1"/>
  <c r="AJ267" i="2"/>
  <c r="AN267" i="2" s="1"/>
  <c r="AE14" i="2"/>
  <c r="AQ26" i="2"/>
  <c r="AR29" i="2"/>
  <c r="AR37" i="2"/>
  <c r="W70" i="2"/>
  <c r="AE70" i="2"/>
  <c r="AR71" i="2"/>
  <c r="AR169" i="2"/>
  <c r="AQ276" i="2"/>
  <c r="AR276" i="2" s="1"/>
  <c r="AR277" i="2"/>
  <c r="AU328" i="2"/>
  <c r="AQ183" i="2"/>
  <c r="AF211" i="2"/>
  <c r="AB210" i="2"/>
  <c r="AB242" i="2"/>
  <c r="Z241" i="2"/>
  <c r="AB241" i="2" s="1"/>
  <c r="S250" i="2"/>
  <c r="T251" i="2"/>
  <c r="W296" i="2"/>
  <c r="U295" i="2"/>
  <c r="W295" i="2" s="1"/>
  <c r="AL295" i="2"/>
  <c r="AM295" i="2" s="1"/>
  <c r="AM296" i="2"/>
  <c r="AQ309" i="2"/>
  <c r="AR309" i="2" s="1"/>
  <c r="AR310" i="2"/>
  <c r="V318" i="2"/>
  <c r="W319" i="2"/>
  <c r="AP331" i="2"/>
  <c r="R330" i="2"/>
  <c r="AQ341" i="2"/>
  <c r="AR342" i="2"/>
  <c r="Z376" i="2"/>
  <c r="AB376" i="2" s="1"/>
  <c r="AB377" i="2"/>
  <c r="AK386" i="2"/>
  <c r="AM386" i="2" s="1"/>
  <c r="AM387" i="2"/>
  <c r="AB391" i="2"/>
  <c r="Z390" i="2"/>
  <c r="V402" i="2"/>
  <c r="W405" i="2"/>
  <c r="AU405" i="2"/>
  <c r="AR447" i="2"/>
  <c r="AP446" i="2"/>
  <c r="AT451" i="2"/>
  <c r="AU451" i="2" s="1"/>
  <c r="AU452" i="2"/>
  <c r="AL455" i="2"/>
  <c r="AM462" i="2"/>
  <c r="AU475" i="2"/>
  <c r="AS474" i="2"/>
  <c r="AR486" i="2"/>
  <c r="AV486" i="2" s="1"/>
  <c r="AP485" i="2"/>
  <c r="AR485" i="2" s="1"/>
  <c r="AV485" i="2" s="1"/>
  <c r="AU511" i="2"/>
  <c r="AS510" i="2"/>
  <c r="AR513" i="2"/>
  <c r="AP512" i="2"/>
  <c r="AR512" i="2" s="1"/>
  <c r="AM521" i="2"/>
  <c r="AB544" i="2"/>
  <c r="Z543" i="2"/>
  <c r="AQ569" i="2"/>
  <c r="AR570" i="2"/>
  <c r="AK584" i="2"/>
  <c r="AM587" i="2"/>
  <c r="AP611" i="2"/>
  <c r="AR611" i="2" s="1"/>
  <c r="T611" i="2"/>
  <c r="X611" i="2" s="1"/>
  <c r="R602" i="2"/>
  <c r="AR626" i="2"/>
  <c r="AQ647" i="2"/>
  <c r="AR647" i="2" s="1"/>
  <c r="AR648" i="2"/>
  <c r="T657" i="2"/>
  <c r="R656" i="2"/>
  <c r="S715" i="2"/>
  <c r="T716" i="2"/>
  <c r="AB734" i="2"/>
  <c r="Z731" i="2"/>
  <c r="AR767" i="2"/>
  <c r="AP766" i="2"/>
  <c r="AR766" i="2" s="1"/>
  <c r="AA781" i="2"/>
  <c r="AB782" i="2"/>
  <c r="AU783" i="2"/>
  <c r="AS782" i="2"/>
  <c r="AQ784" i="2"/>
  <c r="AR785" i="2"/>
  <c r="V797" i="2"/>
  <c r="W798" i="2"/>
  <c r="AB829" i="2"/>
  <c r="Z822" i="2"/>
  <c r="AB822" i="2" s="1"/>
  <c r="AU849" i="2"/>
  <c r="AD965" i="2"/>
  <c r="AE966" i="2"/>
  <c r="AD985" i="2"/>
  <c r="AE986" i="2"/>
  <c r="AM1016" i="2"/>
  <c r="AL1011" i="2"/>
  <c r="AI1029" i="2"/>
  <c r="AJ1032" i="2"/>
  <c r="AB1037" i="2"/>
  <c r="Z1029" i="2"/>
  <c r="AR1061" i="2"/>
  <c r="AP1060" i="2"/>
  <c r="Z1062" i="2"/>
  <c r="AB1063" i="2"/>
  <c r="AR1240" i="2"/>
  <c r="AP1239" i="2"/>
  <c r="AR1239" i="2" s="1"/>
  <c r="S1245" i="2"/>
  <c r="T1246" i="2"/>
  <c r="AT1246" i="2"/>
  <c r="AU1247" i="2"/>
  <c r="AM1261" i="2"/>
  <c r="AK1258" i="2"/>
  <c r="AL1292" i="2"/>
  <c r="AM1295" i="2"/>
  <c r="AU1401" i="2"/>
  <c r="AS1400" i="2"/>
  <c r="AU1400" i="2" s="1"/>
  <c r="AU1414" i="2"/>
  <c r="AS1413" i="2"/>
  <c r="AU1413" i="2" s="1"/>
  <c r="AR1642" i="2"/>
  <c r="AP1641" i="2"/>
  <c r="AQ1645" i="2"/>
  <c r="AQ1644" i="2" s="1"/>
  <c r="AR1646" i="2"/>
  <c r="AP1776" i="2"/>
  <c r="R1775" i="2"/>
  <c r="T1775" i="2" s="1"/>
  <c r="T1776" i="2"/>
  <c r="X1776" i="2" s="1"/>
  <c r="AU1800" i="2"/>
  <c r="AS1799" i="2"/>
  <c r="AU1799" i="2" s="1"/>
  <c r="Z1921" i="2"/>
  <c r="AB1922" i="2"/>
  <c r="AB1960" i="2"/>
  <c r="AA1944" i="2"/>
  <c r="AE15" i="2"/>
  <c r="AR16" i="2"/>
  <c r="W20" i="2"/>
  <c r="AM23" i="2"/>
  <c r="AU24" i="2"/>
  <c r="AB27" i="2"/>
  <c r="AE29" i="2"/>
  <c r="AR30" i="2"/>
  <c r="AC32" i="2"/>
  <c r="AL32" i="2"/>
  <c r="W33" i="2"/>
  <c r="AB33" i="2"/>
  <c r="AJ35" i="2"/>
  <c r="AR36" i="2"/>
  <c r="AU46" i="2"/>
  <c r="W48" i="2"/>
  <c r="AE52" i="2"/>
  <c r="T55" i="2"/>
  <c r="AK57" i="2"/>
  <c r="AS62" i="2"/>
  <c r="AU62" i="2" s="1"/>
  <c r="T66" i="2"/>
  <c r="AI70" i="2"/>
  <c r="AJ70" i="2" s="1"/>
  <c r="AU72" i="2"/>
  <c r="AB74" i="2"/>
  <c r="AJ78" i="2"/>
  <c r="AU79" i="2"/>
  <c r="AI84" i="2"/>
  <c r="T87" i="2"/>
  <c r="AR92" i="2"/>
  <c r="AH96" i="2"/>
  <c r="AS97" i="2"/>
  <c r="AU100" i="2"/>
  <c r="AI107" i="2"/>
  <c r="AT107" i="2"/>
  <c r="AQ114" i="2"/>
  <c r="AR114" i="2" s="1"/>
  <c r="AC116" i="2"/>
  <c r="AE124" i="2"/>
  <c r="AC128" i="2"/>
  <c r="AE129" i="2"/>
  <c r="AJ129" i="2"/>
  <c r="AD137" i="2"/>
  <c r="AQ138" i="2"/>
  <c r="AD144" i="2"/>
  <c r="AR146" i="2"/>
  <c r="AU150" i="2"/>
  <c r="AR156" i="2"/>
  <c r="AR163" i="2"/>
  <c r="W171" i="2"/>
  <c r="Z174" i="2"/>
  <c r="AI174" i="2"/>
  <c r="AS175" i="2"/>
  <c r="AU178" i="2"/>
  <c r="AR182" i="2"/>
  <c r="AK183" i="2"/>
  <c r="AR184" i="2"/>
  <c r="AP191" i="2"/>
  <c r="AC194" i="2"/>
  <c r="T195" i="2"/>
  <c r="AJ197" i="2"/>
  <c r="AN197" i="2" s="1"/>
  <c r="AQ199" i="2"/>
  <c r="AR199" i="2" s="1"/>
  <c r="AE204" i="2"/>
  <c r="AQ206" i="2"/>
  <c r="AR206" i="2" s="1"/>
  <c r="R209" i="2"/>
  <c r="AA209" i="2"/>
  <c r="AA208" i="2" s="1"/>
  <c r="W234" i="2"/>
  <c r="AR233" i="2"/>
  <c r="T246" i="2"/>
  <c r="AR251" i="2"/>
  <c r="AM256" i="2"/>
  <c r="V258" i="2"/>
  <c r="W258" i="2" s="1"/>
  <c r="W259" i="2"/>
  <c r="T264" i="2"/>
  <c r="AB268" i="2"/>
  <c r="AP272" i="2"/>
  <c r="AR272" i="2" s="1"/>
  <c r="AR273" i="2"/>
  <c r="T275" i="2"/>
  <c r="X275" i="2" s="1"/>
  <c r="W280" i="2"/>
  <c r="AM282" i="2"/>
  <c r="AJ285" i="2"/>
  <c r="AU300" i="2"/>
  <c r="AR305" i="2"/>
  <c r="R306" i="2"/>
  <c r="AA306" i="2"/>
  <c r="AR312" i="2"/>
  <c r="AU319" i="2"/>
  <c r="AR322" i="2"/>
  <c r="AE323" i="2"/>
  <c r="AR326" i="2"/>
  <c r="T331" i="2"/>
  <c r="X331" i="2" s="1"/>
  <c r="AU333" i="2"/>
  <c r="R338" i="2"/>
  <c r="V338" i="2"/>
  <c r="AR344" i="2"/>
  <c r="W350" i="2"/>
  <c r="AH349" i="2"/>
  <c r="AL349" i="2"/>
  <c r="AM350" i="2"/>
  <c r="X351" i="2"/>
  <c r="R356" i="2"/>
  <c r="T356" i="2" s="1"/>
  <c r="T361" i="2"/>
  <c r="AK360" i="2"/>
  <c r="AM369" i="2"/>
  <c r="AI371" i="2"/>
  <c r="AT377" i="2"/>
  <c r="AT376" i="2" s="1"/>
  <c r="AT393" i="2"/>
  <c r="AU394" i="2"/>
  <c r="AT402" i="2"/>
  <c r="AJ446" i="2"/>
  <c r="AH445" i="2"/>
  <c r="AJ445" i="2" s="1"/>
  <c r="AE452" i="2"/>
  <c r="AC451" i="2"/>
  <c r="AE451" i="2" s="1"/>
  <c r="AU453" i="2"/>
  <c r="AI455" i="2"/>
  <c r="AJ456" i="2"/>
  <c r="AN456" i="2" s="1"/>
  <c r="AS463" i="2"/>
  <c r="AR465" i="2"/>
  <c r="V468" i="2"/>
  <c r="W469" i="2"/>
  <c r="W471" i="2"/>
  <c r="U468" i="2"/>
  <c r="S473" i="2"/>
  <c r="T473" i="2" s="1"/>
  <c r="T474" i="2"/>
  <c r="AI482" i="2"/>
  <c r="AJ483" i="2"/>
  <c r="AJ485" i="2"/>
  <c r="AH482" i="2"/>
  <c r="AJ492" i="2"/>
  <c r="AH491" i="2"/>
  <c r="AM492" i="2"/>
  <c r="AR498" i="2"/>
  <c r="AQ497" i="2"/>
  <c r="AQ496" i="2" s="1"/>
  <c r="AT499" i="2"/>
  <c r="AU499" i="2" s="1"/>
  <c r="AU500" i="2"/>
  <c r="T503" i="2"/>
  <c r="R496" i="2"/>
  <c r="T510" i="2"/>
  <c r="AJ528" i="2"/>
  <c r="AH527" i="2"/>
  <c r="AM528" i="2"/>
  <c r="W533" i="2"/>
  <c r="W538" i="2"/>
  <c r="X538" i="2" s="1"/>
  <c r="U537" i="2"/>
  <c r="W537" i="2" s="1"/>
  <c r="AS538" i="2"/>
  <c r="AM546" i="2"/>
  <c r="AU566" i="2"/>
  <c r="AS565" i="2"/>
  <c r="AU565" i="2" s="1"/>
  <c r="AU570" i="2"/>
  <c r="AS569" i="2"/>
  <c r="AR571" i="2"/>
  <c r="AE578" i="2"/>
  <c r="AS618" i="2"/>
  <c r="AU619" i="2"/>
  <c r="AK626" i="2"/>
  <c r="AM627" i="2"/>
  <c r="AK656" i="2"/>
  <c r="AR706" i="2"/>
  <c r="AP705" i="2"/>
  <c r="U710" i="2"/>
  <c r="AR712" i="2"/>
  <c r="AP711" i="2"/>
  <c r="AJ718" i="2"/>
  <c r="AH715" i="2"/>
  <c r="AU725" i="2"/>
  <c r="AV725" i="2" s="1"/>
  <c r="AS724" i="2"/>
  <c r="AU724" i="2" s="1"/>
  <c r="AE729" i="2"/>
  <c r="AC728" i="2"/>
  <c r="AE728" i="2" s="1"/>
  <c r="AU744" i="2"/>
  <c r="T746" i="2"/>
  <c r="R745" i="2"/>
  <c r="AI745" i="2"/>
  <c r="AJ748" i="2"/>
  <c r="AN748" i="2" s="1"/>
  <c r="AT764" i="2"/>
  <c r="AU765" i="2"/>
  <c r="AU824" i="2"/>
  <c r="AS823" i="2"/>
  <c r="AR834" i="2"/>
  <c r="AQ831" i="2"/>
  <c r="AU838" i="2"/>
  <c r="AS837" i="2"/>
  <c r="V836" i="2"/>
  <c r="W840" i="2"/>
  <c r="W842" i="2"/>
  <c r="U836" i="2"/>
  <c r="AU854" i="2"/>
  <c r="AS853" i="2"/>
  <c r="AU853" i="2" s="1"/>
  <c r="V867" i="2"/>
  <c r="V866" i="2" s="1"/>
  <c r="W868" i="2"/>
  <c r="AR1000" i="2"/>
  <c r="AP997" i="2"/>
  <c r="AU1013" i="2"/>
  <c r="AS1012" i="2"/>
  <c r="AQ1110" i="2"/>
  <c r="AQ1107" i="2" s="1"/>
  <c r="AR1111" i="2"/>
  <c r="AP1202" i="2"/>
  <c r="AR1203" i="2"/>
  <c r="AE1207" i="2"/>
  <c r="AD1204" i="2"/>
  <c r="AM1253" i="2"/>
  <c r="AK1250" i="2"/>
  <c r="AT1259" i="2"/>
  <c r="AU1260" i="2"/>
  <c r="T1319" i="2"/>
  <c r="X1319" i="2" s="1"/>
  <c r="R1318" i="2"/>
  <c r="AM1398" i="2"/>
  <c r="AK1397" i="2"/>
  <c r="S1439" i="2"/>
  <c r="T1440" i="2"/>
  <c r="AU14" i="2"/>
  <c r="AB15" i="2"/>
  <c r="R17" i="2"/>
  <c r="AR18" i="2"/>
  <c r="AU19" i="2"/>
  <c r="AE23" i="2"/>
  <c r="AJ23" i="2"/>
  <c r="AR24" i="2"/>
  <c r="U26" i="2"/>
  <c r="AI26" i="2"/>
  <c r="AU27" i="2"/>
  <c r="Z32" i="2"/>
  <c r="T33" i="2"/>
  <c r="W35" i="2"/>
  <c r="AJ37" i="2"/>
  <c r="AR38" i="2"/>
  <c r="AR46" i="2"/>
  <c r="U47" i="2"/>
  <c r="W47" i="2" s="1"/>
  <c r="AI47" i="2"/>
  <c r="T48" i="2"/>
  <c r="AM55" i="2"/>
  <c r="AC57" i="2"/>
  <c r="AQ57" i="2"/>
  <c r="AJ62" i="2"/>
  <c r="AR65" i="2"/>
  <c r="AP68" i="2"/>
  <c r="AR68" i="2" s="1"/>
  <c r="AP70" i="2"/>
  <c r="AR70" i="2" s="1"/>
  <c r="AE71" i="2"/>
  <c r="AR72" i="2"/>
  <c r="AS74" i="2"/>
  <c r="T78" i="2"/>
  <c r="AE78" i="2"/>
  <c r="AR79" i="2"/>
  <c r="AP82" i="2"/>
  <c r="R84" i="2"/>
  <c r="AP89" i="2"/>
  <c r="AR89" i="2" s="1"/>
  <c r="R96" i="2"/>
  <c r="AC96" i="2"/>
  <c r="U96" i="2"/>
  <c r="AR100" i="2"/>
  <c r="AP103" i="2"/>
  <c r="AR103" i="2" s="1"/>
  <c r="AD107" i="2"/>
  <c r="AU109" i="2"/>
  <c r="AV109" i="2" s="1"/>
  <c r="AB112" i="2"/>
  <c r="AR113" i="2"/>
  <c r="S116" i="2"/>
  <c r="AK116" i="2"/>
  <c r="AS120" i="2"/>
  <c r="AU120" i="2" s="1"/>
  <c r="AK128" i="2"/>
  <c r="AB129" i="2"/>
  <c r="AR130" i="2"/>
  <c r="AK137" i="2"/>
  <c r="AK144" i="2"/>
  <c r="AH144" i="2"/>
  <c r="AR152" i="2"/>
  <c r="AA159" i="2"/>
  <c r="AP160" i="2"/>
  <c r="T165" i="2"/>
  <c r="AU166" i="2"/>
  <c r="AS171" i="2"/>
  <c r="AU171" i="2" s="1"/>
  <c r="U14" i="2"/>
  <c r="AI14" i="2"/>
  <c r="S17" i="2"/>
  <c r="AK17" i="2"/>
  <c r="R26" i="2"/>
  <c r="V26" i="2"/>
  <c r="AT37" i="2"/>
  <c r="AS39" i="2"/>
  <c r="AU39" i="2" s="1"/>
  <c r="AQ43" i="2"/>
  <c r="AR43" i="2" s="1"/>
  <c r="AA47" i="2"/>
  <c r="AQ52" i="2"/>
  <c r="AS55" i="2"/>
  <c r="U57" i="2"/>
  <c r="Z57" i="2"/>
  <c r="AE58" i="2"/>
  <c r="AR59" i="2"/>
  <c r="AU59" i="2"/>
  <c r="AR63" i="2"/>
  <c r="W64" i="2"/>
  <c r="AM68" i="2"/>
  <c r="AU69" i="2"/>
  <c r="Z70" i="2"/>
  <c r="AB70" i="2" s="1"/>
  <c r="W71" i="2"/>
  <c r="AK73" i="2"/>
  <c r="AM73" i="2" s="1"/>
  <c r="AU76" i="2"/>
  <c r="Z77" i="2"/>
  <c r="W78" i="2"/>
  <c r="AH77" i="2"/>
  <c r="AL77" i="2"/>
  <c r="AK82" i="2"/>
  <c r="Z84" i="2"/>
  <c r="W85" i="2"/>
  <c r="AH84" i="2"/>
  <c r="AL84" i="2"/>
  <c r="AR85" i="2"/>
  <c r="AM89" i="2"/>
  <c r="AU90" i="2"/>
  <c r="AU94" i="2"/>
  <c r="AB97" i="2"/>
  <c r="AR98" i="2"/>
  <c r="W99" i="2"/>
  <c r="AM103" i="2"/>
  <c r="AU104" i="2"/>
  <c r="AL107" i="2"/>
  <c r="AK107" i="2"/>
  <c r="AP110" i="2"/>
  <c r="AR110" i="2" s="1"/>
  <c r="T112" i="2"/>
  <c r="AF113" i="2"/>
  <c r="R116" i="2"/>
  <c r="V116" i="2"/>
  <c r="AA116" i="2"/>
  <c r="AP117" i="2"/>
  <c r="X119" i="2"/>
  <c r="AB122" i="2"/>
  <c r="AN123" i="2"/>
  <c r="AR123" i="2"/>
  <c r="AJ126" i="2"/>
  <c r="AL128" i="2"/>
  <c r="T129" i="2"/>
  <c r="W129" i="2"/>
  <c r="AF130" i="2"/>
  <c r="AJ133" i="2"/>
  <c r="AS135" i="2"/>
  <c r="AU135" i="2" s="1"/>
  <c r="X136" i="2"/>
  <c r="U137" i="2"/>
  <c r="AC137" i="2"/>
  <c r="AM138" i="2"/>
  <c r="AJ140" i="2"/>
  <c r="AS142" i="2"/>
  <c r="AU142" i="2" s="1"/>
  <c r="X143" i="2"/>
  <c r="U144" i="2"/>
  <c r="AC144" i="2"/>
  <c r="AP145" i="2"/>
  <c r="AT145" i="2"/>
  <c r="AE148" i="2"/>
  <c r="AF148" i="2" s="1"/>
  <c r="AP148" i="2"/>
  <c r="AR149" i="2"/>
  <c r="AU149" i="2"/>
  <c r="AM151" i="2"/>
  <c r="AU152" i="2"/>
  <c r="AU154" i="2"/>
  <c r="AU158" i="2"/>
  <c r="U159" i="2"/>
  <c r="AH159" i="2"/>
  <c r="AB160" i="2"/>
  <c r="AM160" i="2"/>
  <c r="AU161" i="2"/>
  <c r="AL164" i="2"/>
  <c r="AM164" i="2" s="1"/>
  <c r="Z168" i="2"/>
  <c r="M169" i="2"/>
  <c r="M168" i="2" s="1"/>
  <c r="M167" i="2" s="1"/>
  <c r="AJ169" i="2"/>
  <c r="AM169" i="2"/>
  <c r="AR170" i="2"/>
  <c r="AB175" i="2"/>
  <c r="AR176" i="2"/>
  <c r="W177" i="2"/>
  <c r="AR177" i="2"/>
  <c r="AJ184" i="2"/>
  <c r="AU185" i="2"/>
  <c r="AE186" i="2"/>
  <c r="AU186" i="2"/>
  <c r="AR187" i="2"/>
  <c r="AU187" i="2"/>
  <c r="AJ191" i="2"/>
  <c r="AN192" i="2"/>
  <c r="AR192" i="2"/>
  <c r="AM193" i="2"/>
  <c r="AK191" i="2"/>
  <c r="Z194" i="2"/>
  <c r="V194" i="2"/>
  <c r="AA194" i="2"/>
  <c r="AP195" i="2"/>
  <c r="T197" i="2"/>
  <c r="AF198" i="2"/>
  <c r="AJ201" i="2"/>
  <c r="AL203" i="2"/>
  <c r="AS203" i="2"/>
  <c r="T204" i="2"/>
  <c r="W204" i="2"/>
  <c r="AF205" i="2"/>
  <c r="AT206" i="2"/>
  <c r="AU207" i="2"/>
  <c r="AL209" i="2"/>
  <c r="AL208" i="2" s="1"/>
  <c r="U209" i="2"/>
  <c r="AS210" i="2"/>
  <c r="AN212" i="2"/>
  <c r="X216" i="2"/>
  <c r="AU217" i="2"/>
  <c r="X220" i="2"/>
  <c r="AU221" i="2"/>
  <c r="AR224" i="2"/>
  <c r="W225" i="2"/>
  <c r="AP225" i="2"/>
  <c r="AT225" i="2"/>
  <c r="AU226" i="2"/>
  <c r="AS234" i="2"/>
  <c r="W237" i="2"/>
  <c r="AP237" i="2"/>
  <c r="AR243" i="2"/>
  <c r="AI245" i="2"/>
  <c r="AU247" i="2"/>
  <c r="AA250" i="2"/>
  <c r="AS251" i="2"/>
  <c r="AU252" i="2"/>
  <c r="T253" i="2"/>
  <c r="T259" i="2"/>
  <c r="AE259" i="2"/>
  <c r="AR261" i="2"/>
  <c r="AR264" i="2"/>
  <c r="X265" i="2"/>
  <c r="AU265" i="2"/>
  <c r="AF269" i="2"/>
  <c r="AU269" i="2"/>
  <c r="AS268" i="2"/>
  <c r="AU268" i="2" s="1"/>
  <c r="Z263" i="2"/>
  <c r="AF271" i="2"/>
  <c r="AE274" i="2"/>
  <c r="AF275" i="2"/>
  <c r="U276" i="2"/>
  <c r="AL276" i="2"/>
  <c r="AM276" i="2" s="1"/>
  <c r="S276" i="2"/>
  <c r="T276" i="2" s="1"/>
  <c r="T277" i="2"/>
  <c r="U279" i="2"/>
  <c r="W279" i="2" s="1"/>
  <c r="AU280" i="2"/>
  <c r="AC284" i="2"/>
  <c r="AQ285" i="2"/>
  <c r="AR286" i="2"/>
  <c r="AU288" i="2"/>
  <c r="T294" i="2"/>
  <c r="X294" i="2" s="1"/>
  <c r="AJ294" i="2"/>
  <c r="AN294" i="2" s="1"/>
  <c r="AH293" i="2"/>
  <c r="AB296" i="2"/>
  <c r="AA299" i="2"/>
  <c r="AB300" i="2"/>
  <c r="X301" i="2"/>
  <c r="AR304" i="2"/>
  <c r="U306" i="2"/>
  <c r="AC306" i="2"/>
  <c r="T307" i="2"/>
  <c r="AB309" i="2"/>
  <c r="AR311" i="2"/>
  <c r="AP313" i="2"/>
  <c r="AR313" i="2" s="1"/>
  <c r="AA318" i="2"/>
  <c r="AB319" i="2"/>
  <c r="X320" i="2"/>
  <c r="AC327" i="2"/>
  <c r="AJ328" i="2"/>
  <c r="AM328" i="2"/>
  <c r="AB332" i="2"/>
  <c r="Z327" i="2"/>
  <c r="AJ334" i="2"/>
  <c r="AR335" i="2"/>
  <c r="AH336" i="2"/>
  <c r="U338" i="2"/>
  <c r="AC338" i="2"/>
  <c r="T339" i="2"/>
  <c r="AB341" i="2"/>
  <c r="AR343" i="2"/>
  <c r="AP345" i="2"/>
  <c r="AR345" i="2" s="1"/>
  <c r="AV345" i="2" s="1"/>
  <c r="AK349" i="2"/>
  <c r="AJ350" i="2"/>
  <c r="AQ349" i="2"/>
  <c r="U352" i="2"/>
  <c r="W352" i="2" s="1"/>
  <c r="AP352" i="2"/>
  <c r="AR352" i="2" s="1"/>
  <c r="W355" i="2"/>
  <c r="X355" i="2" s="1"/>
  <c r="U354" i="2"/>
  <c r="W354" i="2" s="1"/>
  <c r="AS355" i="2"/>
  <c r="AN355" i="2"/>
  <c r="AR355" i="2"/>
  <c r="AP357" i="2"/>
  <c r="AR358" i="2"/>
  <c r="AU358" i="2"/>
  <c r="U360" i="2"/>
  <c r="AQ367" i="2"/>
  <c r="AR367" i="2" s="1"/>
  <c r="R369" i="2"/>
  <c r="T369" i="2" s="1"/>
  <c r="AP370" i="2"/>
  <c r="T370" i="2"/>
  <c r="X370" i="2" s="1"/>
  <c r="AK371" i="2"/>
  <c r="AD371" i="2"/>
  <c r="AP374" i="2"/>
  <c r="AR374" i="2" s="1"/>
  <c r="AD376" i="2"/>
  <c r="AP379" i="2"/>
  <c r="AR379" i="2" s="1"/>
  <c r="Z381" i="2"/>
  <c r="AB381" i="2" s="1"/>
  <c r="AB382" i="2"/>
  <c r="AR383" i="2"/>
  <c r="AS385" i="2"/>
  <c r="AU385" i="2" s="1"/>
  <c r="W387" i="2"/>
  <c r="U386" i="2"/>
  <c r="W386" i="2" s="1"/>
  <c r="AR388" i="2"/>
  <c r="V390" i="2"/>
  <c r="AD390" i="2"/>
  <c r="AN392" i="2"/>
  <c r="AE393" i="2"/>
  <c r="AC390" i="2"/>
  <c r="AB405" i="2"/>
  <c r="AU406" i="2"/>
  <c r="AQ409" i="2"/>
  <c r="AR424" i="2"/>
  <c r="AR428" i="2"/>
  <c r="X431" i="2"/>
  <c r="AR431" i="2"/>
  <c r="AP430" i="2"/>
  <c r="X432" i="2"/>
  <c r="X433" i="2"/>
  <c r="X434" i="2"/>
  <c r="X435" i="2"/>
  <c r="T436" i="2"/>
  <c r="AA448" i="2"/>
  <c r="AB449" i="2"/>
  <c r="AF450" i="2"/>
  <c r="AU450" i="2"/>
  <c r="AS449" i="2"/>
  <c r="T458" i="2"/>
  <c r="AE462" i="2"/>
  <c r="AC455" i="2"/>
  <c r="W464" i="2"/>
  <c r="AJ466" i="2"/>
  <c r="AR472" i="2"/>
  <c r="AJ474" i="2"/>
  <c r="AH473" i="2"/>
  <c r="AJ473" i="2" s="1"/>
  <c r="X481" i="2"/>
  <c r="AR481" i="2"/>
  <c r="AP480" i="2"/>
  <c r="AS492" i="2"/>
  <c r="AU493" i="2"/>
  <c r="T506" i="2"/>
  <c r="AT524" i="2"/>
  <c r="X529" i="2"/>
  <c r="AR529" i="2"/>
  <c r="AP528" i="2"/>
  <c r="AT533" i="2"/>
  <c r="AU534" i="2"/>
  <c r="AN536" i="2"/>
  <c r="AS546" i="2"/>
  <c r="AU547" i="2"/>
  <c r="AA549" i="2"/>
  <c r="AD549" i="2"/>
  <c r="AL549" i="2"/>
  <c r="AM552" i="2"/>
  <c r="AE558" i="2"/>
  <c r="AR559" i="2"/>
  <c r="AP558" i="2"/>
  <c r="AR558" i="2" s="1"/>
  <c r="AU559" i="2"/>
  <c r="W561" i="2"/>
  <c r="W570" i="2"/>
  <c r="U569" i="2"/>
  <c r="AJ572" i="2"/>
  <c r="AH569" i="2"/>
  <c r="AH580" i="2"/>
  <c r="AJ580" i="2" s="1"/>
  <c r="U583" i="2"/>
  <c r="R581" i="2"/>
  <c r="AP583" i="2"/>
  <c r="T583" i="2"/>
  <c r="AT584" i="2"/>
  <c r="AK595" i="2"/>
  <c r="AS598" i="2"/>
  <c r="AU599" i="2"/>
  <c r="AC601" i="2"/>
  <c r="AE602" i="2"/>
  <c r="AF602" i="2" s="1"/>
  <c r="AN614" i="2"/>
  <c r="AU615" i="2"/>
  <c r="AS602" i="2"/>
  <c r="W616" i="2"/>
  <c r="U601" i="2"/>
  <c r="AS630" i="2"/>
  <c r="AL656" i="2"/>
  <c r="AL655" i="2" s="1"/>
  <c r="AR671" i="2"/>
  <c r="AU719" i="2"/>
  <c r="AS718" i="2"/>
  <c r="AU718" i="2" s="1"/>
  <c r="W720" i="2"/>
  <c r="U715" i="2"/>
  <c r="AQ720" i="2"/>
  <c r="AR720" i="2" s="1"/>
  <c r="AR721" i="2"/>
  <c r="AT728" i="2"/>
  <c r="AU728" i="2" s="1"/>
  <c r="AU729" i="2"/>
  <c r="X738" i="2"/>
  <c r="AR738" i="2"/>
  <c r="AP737" i="2"/>
  <c r="T739" i="2"/>
  <c r="R736" i="2"/>
  <c r="AB741" i="2"/>
  <c r="Z736" i="2"/>
  <c r="AM746" i="2"/>
  <c r="AK745" i="2"/>
  <c r="T747" i="2"/>
  <c r="X747" i="2" s="1"/>
  <c r="AP747" i="2"/>
  <c r="T762" i="2"/>
  <c r="R761" i="2"/>
  <c r="AB762" i="2"/>
  <c r="Z761" i="2"/>
  <c r="T774" i="2"/>
  <c r="R773" i="2"/>
  <c r="W774" i="2"/>
  <c r="AI781" i="2"/>
  <c r="AJ784" i="2"/>
  <c r="AM798" i="2"/>
  <c r="AK797" i="2"/>
  <c r="AT802" i="2"/>
  <c r="AU802" i="2" s="1"/>
  <c r="AU803" i="2"/>
  <c r="AE810" i="2"/>
  <c r="AC809" i="2"/>
  <c r="AM810" i="2"/>
  <c r="AK809" i="2"/>
  <c r="W814" i="2"/>
  <c r="U813" i="2"/>
  <c r="AU817" i="2"/>
  <c r="AS816" i="2"/>
  <c r="AB818" i="2"/>
  <c r="AH822" i="2"/>
  <c r="AD831" i="2"/>
  <c r="AE834" i="2"/>
  <c r="V848" i="2"/>
  <c r="AI848" i="2"/>
  <c r="AJ849" i="2"/>
  <c r="AR862" i="2"/>
  <c r="AP861" i="2"/>
  <c r="AD861" i="2"/>
  <c r="AE864" i="2"/>
  <c r="AR967" i="2"/>
  <c r="AP966" i="2"/>
  <c r="AE968" i="2"/>
  <c r="AC965" i="2"/>
  <c r="AT968" i="2"/>
  <c r="AU968" i="2" s="1"/>
  <c r="AU969" i="2"/>
  <c r="W986" i="2"/>
  <c r="U985" i="2"/>
  <c r="AT1016" i="2"/>
  <c r="AU1016" i="2" s="1"/>
  <c r="AU1017" i="2"/>
  <c r="AQ1063" i="2"/>
  <c r="AQ1062" i="2" s="1"/>
  <c r="AR1064" i="2"/>
  <c r="AJ1066" i="2"/>
  <c r="AM1068" i="2"/>
  <c r="AK1062" i="2"/>
  <c r="AS1068" i="2"/>
  <c r="AU1068" i="2" s="1"/>
  <c r="AU1069" i="2"/>
  <c r="AQ1129" i="2"/>
  <c r="AR1129" i="2" s="1"/>
  <c r="AR1130" i="2"/>
  <c r="AQ1165" i="2"/>
  <c r="AR1165" i="2" s="1"/>
  <c r="AR1166" i="2"/>
  <c r="AR1185" i="2"/>
  <c r="AP1183" i="2"/>
  <c r="AU1192" i="2"/>
  <c r="AS1191" i="2"/>
  <c r="AT1224" i="2"/>
  <c r="AT1221" i="2" s="1"/>
  <c r="AU1225" i="2"/>
  <c r="AL1263" i="2"/>
  <c r="AM1266" i="2"/>
  <c r="W1289" i="2"/>
  <c r="U1288" i="2"/>
  <c r="W1288" i="2" s="1"/>
  <c r="AE1289" i="2"/>
  <c r="AC1288" i="2"/>
  <c r="AE1288" i="2" s="1"/>
  <c r="W1315" i="2"/>
  <c r="U1311" i="2"/>
  <c r="W1311" i="2" s="1"/>
  <c r="AE1356" i="2"/>
  <c r="AC1355" i="2"/>
  <c r="AR1471" i="2"/>
  <c r="AP1470" i="2"/>
  <c r="AS159" i="2"/>
  <c r="AA258" i="2"/>
  <c r="AB258" i="2" s="1"/>
  <c r="AB259" i="2"/>
  <c r="AS285" i="2"/>
  <c r="V299" i="2"/>
  <c r="W300" i="2"/>
  <c r="AR332" i="2"/>
  <c r="AR334" i="2"/>
  <c r="AE356" i="2"/>
  <c r="AC360" i="2"/>
  <c r="AE361" i="2"/>
  <c r="AU370" i="2"/>
  <c r="AS369" i="2"/>
  <c r="AU369" i="2" s="1"/>
  <c r="AH371" i="2"/>
  <c r="AJ372" i="2"/>
  <c r="AS383" i="2"/>
  <c r="AM383" i="2"/>
  <c r="AE387" i="2"/>
  <c r="AC386" i="2"/>
  <c r="AE386" i="2" s="1"/>
  <c r="T391" i="2"/>
  <c r="R390" i="2"/>
  <c r="AU420" i="2"/>
  <c r="AS409" i="2"/>
  <c r="AP456" i="2"/>
  <c r="AR457" i="2"/>
  <c r="W507" i="2"/>
  <c r="U506" i="2"/>
  <c r="AE512" i="2"/>
  <c r="AR515" i="2"/>
  <c r="AP514" i="2"/>
  <c r="W522" i="2"/>
  <c r="AT540" i="2"/>
  <c r="AU541" i="2"/>
  <c r="AU555" i="2"/>
  <c r="AS554" i="2"/>
  <c r="AU554" i="2" s="1"/>
  <c r="AD569" i="2"/>
  <c r="AE570" i="2"/>
  <c r="AP585" i="2"/>
  <c r="AR586" i="2"/>
  <c r="AH656" i="2"/>
  <c r="AJ657" i="2"/>
  <c r="AR730" i="2"/>
  <c r="AP729" i="2"/>
  <c r="AU753" i="2"/>
  <c r="AS752" i="2"/>
  <c r="AU752" i="2" s="1"/>
  <c r="W784" i="2"/>
  <c r="U781" i="2"/>
  <c r="AE994" i="2"/>
  <c r="AC993" i="2"/>
  <c r="AE993" i="2" s="1"/>
  <c r="AD996" i="2"/>
  <c r="AE996" i="2" s="1"/>
  <c r="AE997" i="2"/>
  <c r="W1079" i="2"/>
  <c r="AM1079" i="2"/>
  <c r="AN1079" i="2" s="1"/>
  <c r="AK1078" i="2"/>
  <c r="AM1239" i="2"/>
  <c r="AK1233" i="2"/>
  <c r="AU1365" i="2"/>
  <c r="AS1364" i="2"/>
  <c r="AL1386" i="2"/>
  <c r="AM1389" i="2"/>
  <c r="AS1945" i="2"/>
  <c r="AU1946" i="2"/>
  <c r="AB20" i="2"/>
  <c r="AE35" i="2"/>
  <c r="AU65" i="2"/>
  <c r="W74" i="2"/>
  <c r="W83" i="2"/>
  <c r="W82" i="2" s="1"/>
  <c r="U82" i="2"/>
  <c r="AU86" i="2"/>
  <c r="AI96" i="2"/>
  <c r="AR106" i="2"/>
  <c r="S107" i="2"/>
  <c r="AS110" i="2"/>
  <c r="AS117" i="2"/>
  <c r="AQ124" i="2"/>
  <c r="AR124" i="2" s="1"/>
  <c r="AQ131" i="2"/>
  <c r="AR131" i="2" s="1"/>
  <c r="AC168" i="2"/>
  <c r="AP168" i="2"/>
  <c r="AB171" i="2"/>
  <c r="Z183" i="2"/>
  <c r="Z190" i="2"/>
  <c r="AB190" i="2" s="1"/>
  <c r="AS195" i="2"/>
  <c r="AE197" i="2"/>
  <c r="AJ204" i="2"/>
  <c r="AM223" i="2"/>
  <c r="AK209" i="2"/>
  <c r="T234" i="2"/>
  <c r="R233" i="2"/>
  <c r="AI233" i="2"/>
  <c r="AJ233" i="2" s="1"/>
  <c r="AJ234" i="2"/>
  <c r="AT236" i="2"/>
  <c r="AR247" i="2"/>
  <c r="AP246" i="2"/>
  <c r="AH255" i="2"/>
  <c r="AJ255" i="2" s="1"/>
  <c r="AJ256" i="2"/>
  <c r="AU273" i="2"/>
  <c r="AJ282" i="2"/>
  <c r="AH279" i="2"/>
  <c r="AD284" i="2"/>
  <c r="AM289" i="2"/>
  <c r="AK284" i="2"/>
  <c r="AU294" i="2"/>
  <c r="AC299" i="2"/>
  <c r="V306" i="2"/>
  <c r="AC318" i="2"/>
  <c r="AA338" i="2"/>
  <c r="AB338" i="2" s="1"/>
  <c r="Z349" i="2"/>
  <c r="AA349" i="2"/>
  <c r="AJ357" i="2"/>
  <c r="AJ366" i="2"/>
  <c r="AN366" i="2" s="1"/>
  <c r="AU373" i="2"/>
  <c r="AR378" i="2"/>
  <c r="AP377" i="2"/>
  <c r="AM379" i="2"/>
  <c r="AK376" i="2"/>
  <c r="AM403" i="2"/>
  <c r="AK402" i="2"/>
  <c r="AU404" i="2"/>
  <c r="AS403" i="2"/>
  <c r="AB446" i="2"/>
  <c r="Z445" i="2"/>
  <c r="AM446" i="2"/>
  <c r="AP448" i="2"/>
  <c r="AR453" i="2"/>
  <c r="AP452" i="2"/>
  <c r="AJ471" i="2"/>
  <c r="AU483" i="2"/>
  <c r="AM485" i="2"/>
  <c r="AU490" i="2"/>
  <c r="AS489" i="2"/>
  <c r="AU489" i="2" s="1"/>
  <c r="AB492" i="2"/>
  <c r="Z491" i="2"/>
  <c r="W503" i="2"/>
  <c r="AD509" i="2"/>
  <c r="AB528" i="2"/>
  <c r="Z527" i="2"/>
  <c r="AE533" i="2"/>
  <c r="AC532" i="2"/>
  <c r="T535" i="2"/>
  <c r="R532" i="2"/>
  <c r="AJ546" i="2"/>
  <c r="AH543" i="2"/>
  <c r="W596" i="2"/>
  <c r="X596" i="2" s="1"/>
  <c r="U595" i="2"/>
  <c r="AT616" i="2"/>
  <c r="AU616" i="2" s="1"/>
  <c r="AU617" i="2"/>
  <c r="AR627" i="2"/>
  <c r="AR744" i="2"/>
  <c r="AP743" i="2"/>
  <c r="AR743" i="2" s="1"/>
  <c r="AB800" i="2"/>
  <c r="Z797" i="2"/>
  <c r="AJ842" i="2"/>
  <c r="AR864" i="2"/>
  <c r="AQ861" i="2"/>
  <c r="AS997" i="2"/>
  <c r="AU1000" i="2"/>
  <c r="AR1010" i="2"/>
  <c r="AP1009" i="2"/>
  <c r="AS1026" i="2"/>
  <c r="AU1026" i="2" s="1"/>
  <c r="AU1027" i="2"/>
  <c r="AS1076" i="2"/>
  <c r="AU1076" i="2" s="1"/>
  <c r="AU1077" i="2"/>
  <c r="S1078" i="2"/>
  <c r="T1084" i="2"/>
  <c r="AE1209" i="2"/>
  <c r="AC1204" i="2"/>
  <c r="AT1204" i="2"/>
  <c r="AU1211" i="2"/>
  <c r="AE1318" i="2"/>
  <c r="AC1317" i="2"/>
  <c r="AE1317" i="2" s="1"/>
  <c r="AM1364" i="2"/>
  <c r="AK1360" i="2"/>
  <c r="AE1398" i="2"/>
  <c r="AC1397" i="2"/>
  <c r="Z26" i="2"/>
  <c r="Z47" i="2"/>
  <c r="AH57" i="2"/>
  <c r="AS60" i="2"/>
  <c r="R70" i="2"/>
  <c r="T70" i="2" s="1"/>
  <c r="T74" i="2"/>
  <c r="AE85" i="2"/>
  <c r="AR86" i="2"/>
  <c r="AE97" i="2"/>
  <c r="AU123" i="2"/>
  <c r="Z137" i="2"/>
  <c r="Z144" i="2"/>
  <c r="AL144" i="2"/>
  <c r="V159" i="2"/>
  <c r="T171" i="2"/>
  <c r="R174" i="2"/>
  <c r="AC174" i="2"/>
  <c r="AE175" i="2"/>
  <c r="AJ175" i="2"/>
  <c r="AR178" i="2"/>
  <c r="U183" i="2"/>
  <c r="AM184" i="2"/>
  <c r="AS188" i="2"/>
  <c r="AU188" i="2" s="1"/>
  <c r="U190" i="2"/>
  <c r="W190" i="2" s="1"/>
  <c r="AU192" i="2"/>
  <c r="W193" i="2"/>
  <c r="AK194" i="2"/>
  <c r="AR198" i="2"/>
  <c r="AB204" i="2"/>
  <c r="AR205" i="2"/>
  <c r="Z209" i="2"/>
  <c r="T210" i="2"/>
  <c r="X211" i="2"/>
  <c r="AQ210" i="2"/>
  <c r="AR211" i="2"/>
  <c r="AR214" i="2"/>
  <c r="AU224" i="2"/>
  <c r="AD233" i="2"/>
  <c r="AE234" i="2"/>
  <c r="AR234" i="2"/>
  <c r="AC236" i="2"/>
  <c r="AJ237" i="2"/>
  <c r="AH236" i="2"/>
  <c r="AM237" i="2"/>
  <c r="AU237" i="2"/>
  <c r="AB239" i="2"/>
  <c r="AA236" i="2"/>
  <c r="AS241" i="2"/>
  <c r="AE241" i="2"/>
  <c r="AU243" i="2"/>
  <c r="AH245" i="2"/>
  <c r="AS245" i="2"/>
  <c r="AU246" i="2"/>
  <c r="AR249" i="2"/>
  <c r="Z250" i="2"/>
  <c r="AM251" i="2"/>
  <c r="AS253" i="2"/>
  <c r="AU253" i="2" s="1"/>
  <c r="Z255" i="2"/>
  <c r="AB255" i="2" s="1"/>
  <c r="AT256" i="2"/>
  <c r="AT255" i="2" s="1"/>
  <c r="AU255" i="2" s="1"/>
  <c r="AU257" i="2"/>
  <c r="AM258" i="2"/>
  <c r="AJ259" i="2"/>
  <c r="AS266" i="2"/>
  <c r="T267" i="2"/>
  <c r="X267" i="2" s="1"/>
  <c r="R266" i="2"/>
  <c r="AS277" i="2"/>
  <c r="AU278" i="2"/>
  <c r="AK279" i="2"/>
  <c r="AS279" i="2"/>
  <c r="AR281" i="2"/>
  <c r="AT282" i="2"/>
  <c r="AU282" i="2" s="1"/>
  <c r="AU283" i="2"/>
  <c r="Z284" i="2"/>
  <c r="AB285" i="2"/>
  <c r="AE285" i="2"/>
  <c r="AR287" i="2"/>
  <c r="AU290" i="2"/>
  <c r="AU292" i="2"/>
  <c r="AJ296" i="2"/>
  <c r="AQ296" i="2"/>
  <c r="AQ295" i="2" s="1"/>
  <c r="T300" i="2"/>
  <c r="AI306" i="2"/>
  <c r="W307" i="2"/>
  <c r="AB307" i="2"/>
  <c r="AM307" i="2"/>
  <c r="AK306" i="2"/>
  <c r="AS307" i="2"/>
  <c r="AD306" i="2"/>
  <c r="T319" i="2"/>
  <c r="AU321" i="2"/>
  <c r="AQ323" i="2"/>
  <c r="AR324" i="2"/>
  <c r="AV324" i="2" s="1"/>
  <c r="AU325" i="2"/>
  <c r="AR328" i="2"/>
  <c r="AU329" i="2"/>
  <c r="AR333" i="2"/>
  <c r="AS336" i="2"/>
  <c r="AU336" i="2" s="1"/>
  <c r="AI338" i="2"/>
  <c r="W339" i="2"/>
  <c r="AB339" i="2"/>
  <c r="AM339" i="2"/>
  <c r="AK338" i="2"/>
  <c r="AS339" i="2"/>
  <c r="AD338" i="2"/>
  <c r="AP350" i="2"/>
  <c r="AR351" i="2"/>
  <c r="AB357" i="2"/>
  <c r="Z356" i="2"/>
  <c r="AB356" i="2" s="1"/>
  <c r="AE357" i="2"/>
  <c r="S360" i="2"/>
  <c r="U371" i="2"/>
  <c r="AC371" i="2"/>
  <c r="AE372" i="2"/>
  <c r="AU372" i="2"/>
  <c r="AQ371" i="2"/>
  <c r="AC376" i="2"/>
  <c r="U376" i="2"/>
  <c r="W377" i="2"/>
  <c r="AI376" i="2"/>
  <c r="AJ376" i="2" s="1"/>
  <c r="T378" i="2"/>
  <c r="X378" i="2" s="1"/>
  <c r="R377" i="2"/>
  <c r="AQ376" i="2"/>
  <c r="T381" i="2"/>
  <c r="AM384" i="2"/>
  <c r="AP395" i="2"/>
  <c r="AR395" i="2" s="1"/>
  <c r="AB409" i="2"/>
  <c r="Z408" i="2"/>
  <c r="AJ409" i="2"/>
  <c r="AH408" i="2"/>
  <c r="AM409" i="2"/>
  <c r="AM430" i="2"/>
  <c r="AK408" i="2"/>
  <c r="AM443" i="2"/>
  <c r="AK442" i="2"/>
  <c r="AU444" i="2"/>
  <c r="AS443" i="2"/>
  <c r="AL451" i="2"/>
  <c r="AM451" i="2" s="1"/>
  <c r="AM452" i="2"/>
  <c r="W463" i="2"/>
  <c r="X463" i="2" s="1"/>
  <c r="AK468" i="2"/>
  <c r="AP468" i="2"/>
  <c r="AD468" i="2"/>
  <c r="AE471" i="2"/>
  <c r="AR471" i="2"/>
  <c r="T477" i="2"/>
  <c r="R476" i="2"/>
  <c r="T476" i="2" s="1"/>
  <c r="AB477" i="2"/>
  <c r="Z476" i="2"/>
  <c r="AB476" i="2" s="1"/>
  <c r="AE480" i="2"/>
  <c r="AC479" i="2"/>
  <c r="AE479" i="2" s="1"/>
  <c r="AM480" i="2"/>
  <c r="AK479" i="2"/>
  <c r="AM479" i="2" s="1"/>
  <c r="W483" i="2"/>
  <c r="U482" i="2"/>
  <c r="AU488" i="2"/>
  <c r="AS487" i="2"/>
  <c r="AU487" i="2" s="1"/>
  <c r="AI491" i="2"/>
  <c r="AQ494" i="2"/>
  <c r="AR494" i="2" s="1"/>
  <c r="AR495" i="2"/>
  <c r="AH496" i="2"/>
  <c r="AP501" i="2"/>
  <c r="AR501" i="2" s="1"/>
  <c r="AB506" i="2"/>
  <c r="AJ507" i="2"/>
  <c r="AH506" i="2"/>
  <c r="AL509" i="2"/>
  <c r="V509" i="2"/>
  <c r="S517" i="2"/>
  <c r="S509" i="2" s="1"/>
  <c r="AQ518" i="2"/>
  <c r="AQ517" i="2" s="1"/>
  <c r="AP530" i="2"/>
  <c r="AR530" i="2" s="1"/>
  <c r="W540" i="2"/>
  <c r="U539" i="2"/>
  <c r="W539" i="2" s="1"/>
  <c r="AE540" i="2"/>
  <c r="AC539" i="2"/>
  <c r="AE539" i="2" s="1"/>
  <c r="AE552" i="2"/>
  <c r="AC549" i="2"/>
  <c r="AM561" i="2"/>
  <c r="AK560" i="2"/>
  <c r="AT560" i="2"/>
  <c r="AU564" i="2"/>
  <c r="AS563" i="2"/>
  <c r="AU568" i="2"/>
  <c r="AS567" i="2"/>
  <c r="AU567" i="2" s="1"/>
  <c r="AI569" i="2"/>
  <c r="AB577" i="2"/>
  <c r="AC577" i="2"/>
  <c r="Z575" i="2"/>
  <c r="AT581" i="2"/>
  <c r="AT580" i="2" s="1"/>
  <c r="AK583" i="2"/>
  <c r="AJ583" i="2"/>
  <c r="AQ584" i="2"/>
  <c r="AR587" i="2"/>
  <c r="AR588" i="2"/>
  <c r="AP616" i="2"/>
  <c r="AR616" i="2" s="1"/>
  <c r="AR617" i="2"/>
  <c r="U626" i="2"/>
  <c r="AQ657" i="2"/>
  <c r="Z710" i="2"/>
  <c r="AB711" i="2"/>
  <c r="R711" i="2"/>
  <c r="T712" i="2"/>
  <c r="AJ720" i="2"/>
  <c r="AI715" i="2"/>
  <c r="AE743" i="2"/>
  <c r="AC736" i="2"/>
  <c r="AU747" i="2"/>
  <c r="AS746" i="2"/>
  <c r="W748" i="2"/>
  <c r="U745" i="2"/>
  <c r="AQ748" i="2"/>
  <c r="AR749" i="2"/>
  <c r="AB757" i="2"/>
  <c r="Z756" i="2"/>
  <c r="AJ757" i="2"/>
  <c r="AH756" i="2"/>
  <c r="AM774" i="2"/>
  <c r="AN774" i="2" s="1"/>
  <c r="AK773" i="2"/>
  <c r="AJ779" i="2"/>
  <c r="AH773" i="2"/>
  <c r="AU789" i="2"/>
  <c r="AS788" i="2"/>
  <c r="W795" i="2"/>
  <c r="U794" i="2"/>
  <c r="W794" i="2" s="1"/>
  <c r="AE795" i="2"/>
  <c r="AC794" i="2"/>
  <c r="AR805" i="2"/>
  <c r="AP804" i="2"/>
  <c r="AR804" i="2" s="1"/>
  <c r="S822" i="2"/>
  <c r="T823" i="2"/>
  <c r="V822" i="2"/>
  <c r="W825" i="2"/>
  <c r="W827" i="2"/>
  <c r="U822" i="2"/>
  <c r="AA831" i="2"/>
  <c r="AB832" i="2"/>
  <c r="AR835" i="2"/>
  <c r="AA861" i="2"/>
  <c r="AB862" i="2"/>
  <c r="AR865" i="2"/>
  <c r="AR948" i="2"/>
  <c r="AP947" i="2"/>
  <c r="AU948" i="2"/>
  <c r="V990" i="2"/>
  <c r="W990" i="2" s="1"/>
  <c r="W991" i="2"/>
  <c r="AR998" i="2"/>
  <c r="R1098" i="2"/>
  <c r="AP1099" i="2"/>
  <c r="T1099" i="2"/>
  <c r="X1099" i="2" s="1"/>
  <c r="AU1099" i="2"/>
  <c r="AS1098" i="2"/>
  <c r="AU1098" i="2" s="1"/>
  <c r="S1156" i="2"/>
  <c r="T1159" i="2"/>
  <c r="AT1159" i="2"/>
  <c r="AU1159" i="2" s="1"/>
  <c r="AU1160" i="2"/>
  <c r="Z1161" i="2"/>
  <c r="AB1162" i="2"/>
  <c r="AQ1186" i="2"/>
  <c r="AR1187" i="2"/>
  <c r="AJ1193" i="2"/>
  <c r="AI1190" i="2"/>
  <c r="S1218" i="2"/>
  <c r="T1218" i="2" s="1"/>
  <c r="T1219" i="2"/>
  <c r="AS1219" i="2"/>
  <c r="AU1220" i="2"/>
  <c r="AD1277" i="2"/>
  <c r="AE1278" i="2"/>
  <c r="AL1277" i="2"/>
  <c r="AM1281" i="2"/>
  <c r="AT1309" i="2"/>
  <c r="AU1310" i="2"/>
  <c r="AU1420" i="2"/>
  <c r="AS1419" i="2"/>
  <c r="AE1423" i="2"/>
  <c r="AC1418" i="2"/>
  <c r="AT1432" i="2"/>
  <c r="AU1432" i="2" s="1"/>
  <c r="AU1433" i="2"/>
  <c r="AR1460" i="2"/>
  <c r="AE1461" i="2"/>
  <c r="AC1456" i="2"/>
  <c r="AR1462" i="2"/>
  <c r="AP1461" i="2"/>
  <c r="AR1461" i="2" s="1"/>
  <c r="AB1487" i="2"/>
  <c r="Z1486" i="2"/>
  <c r="V1486" i="2"/>
  <c r="W1489" i="2"/>
  <c r="AR1529" i="2"/>
  <c r="AP1527" i="2"/>
  <c r="W1530" i="2"/>
  <c r="V1518" i="2"/>
  <c r="V1517" i="2" s="1"/>
  <c r="AI1560" i="2"/>
  <c r="T366" i="2"/>
  <c r="X366" i="2" s="1"/>
  <c r="R365" i="2"/>
  <c r="T365" i="2" s="1"/>
  <c r="AS387" i="2"/>
  <c r="AR394" i="2"/>
  <c r="AP393" i="2"/>
  <c r="AT409" i="2"/>
  <c r="AU431" i="2"/>
  <c r="AS430" i="2"/>
  <c r="AJ442" i="2"/>
  <c r="AJ452" i="2"/>
  <c r="AH451" i="2"/>
  <c r="AJ451" i="2" s="1"/>
  <c r="AD455" i="2"/>
  <c r="AQ455" i="2"/>
  <c r="AJ462" i="2"/>
  <c r="AH455" i="2"/>
  <c r="T469" i="2"/>
  <c r="R468" i="2"/>
  <c r="AB471" i="2"/>
  <c r="Z468" i="2"/>
  <c r="W477" i="2"/>
  <c r="U476" i="2"/>
  <c r="W476" i="2" s="1"/>
  <c r="AU481" i="2"/>
  <c r="AS480" i="2"/>
  <c r="AD482" i="2"/>
  <c r="AQ482" i="2"/>
  <c r="S496" i="2"/>
  <c r="AS498" i="2"/>
  <c r="W498" i="2"/>
  <c r="X498" i="2" s="1"/>
  <c r="U497" i="2"/>
  <c r="AR500" i="2"/>
  <c r="AP499" i="2"/>
  <c r="AR499" i="2" s="1"/>
  <c r="AE507" i="2"/>
  <c r="AC506" i="2"/>
  <c r="AU515" i="2"/>
  <c r="AS514" i="2"/>
  <c r="AU514" i="2" s="1"/>
  <c r="AA509" i="2"/>
  <c r="W528" i="2"/>
  <c r="U527" i="2"/>
  <c r="AQ527" i="2"/>
  <c r="AU529" i="2"/>
  <c r="AS528" i="2"/>
  <c r="AL532" i="2"/>
  <c r="AR534" i="2"/>
  <c r="AP533" i="2"/>
  <c r="AR541" i="2"/>
  <c r="AP540" i="2"/>
  <c r="W544" i="2"/>
  <c r="U543" i="2"/>
  <c r="L551" i="2"/>
  <c r="P551" i="2" s="1"/>
  <c r="AP551" i="2"/>
  <c r="AB552" i="2"/>
  <c r="Z549" i="2"/>
  <c r="AJ552" i="2"/>
  <c r="AU553" i="2"/>
  <c r="AS552" i="2"/>
  <c r="L557" i="2"/>
  <c r="P557" i="2" s="1"/>
  <c r="AP557" i="2"/>
  <c r="AH560" i="2"/>
  <c r="AJ563" i="2"/>
  <c r="AB570" i="2"/>
  <c r="Z569" i="2"/>
  <c r="AE572" i="2"/>
  <c r="AC569" i="2"/>
  <c r="T575" i="2"/>
  <c r="R574" i="2"/>
  <c r="T577" i="2"/>
  <c r="U577" i="2"/>
  <c r="AJ577" i="2"/>
  <c r="AH575" i="2"/>
  <c r="AK577" i="2"/>
  <c r="AB585" i="2"/>
  <c r="Z584" i="2"/>
  <c r="AS591" i="2"/>
  <c r="AU591" i="2" s="1"/>
  <c r="AU592" i="2"/>
  <c r="AL595" i="2"/>
  <c r="AM596" i="2"/>
  <c r="AT602" i="2"/>
  <c r="T618" i="2"/>
  <c r="S601" i="2"/>
  <c r="S600" i="2" s="1"/>
  <c r="AS627" i="2"/>
  <c r="AU628" i="2"/>
  <c r="AQ630" i="2"/>
  <c r="AT657" i="2"/>
  <c r="AU658" i="2"/>
  <c r="AH710" i="2"/>
  <c r="AL715" i="2"/>
  <c r="AS716" i="2"/>
  <c r="AU717" i="2"/>
  <c r="AV717" i="2" s="1"/>
  <c r="AR723" i="2"/>
  <c r="AP722" i="2"/>
  <c r="AR722" i="2" s="1"/>
  <c r="AL728" i="2"/>
  <c r="AM728" i="2" s="1"/>
  <c r="AM729" i="2"/>
  <c r="AT736" i="2"/>
  <c r="AA745" i="2"/>
  <c r="AT745" i="2"/>
  <c r="AL745" i="2"/>
  <c r="AR751" i="2"/>
  <c r="AP750" i="2"/>
  <c r="AR750" i="2" s="1"/>
  <c r="AU760" i="2"/>
  <c r="AS759" i="2"/>
  <c r="AL781" i="2"/>
  <c r="AR787" i="2"/>
  <c r="AP786" i="2"/>
  <c r="AU792" i="2"/>
  <c r="AS791" i="2"/>
  <c r="AT795" i="2"/>
  <c r="AU796" i="2"/>
  <c r="T798" i="2"/>
  <c r="R797" i="2"/>
  <c r="AJ804" i="2"/>
  <c r="AH797" i="2"/>
  <c r="AR811" i="2"/>
  <c r="AP810" i="2"/>
  <c r="S813" i="2"/>
  <c r="T816" i="2"/>
  <c r="AE827" i="2"/>
  <c r="AD822" i="2"/>
  <c r="S836" i="2"/>
  <c r="T837" i="2"/>
  <c r="X837" i="2" s="1"/>
  <c r="AT837" i="2"/>
  <c r="AT836" i="2" s="1"/>
  <c r="AE842" i="2"/>
  <c r="AD836" i="2"/>
  <c r="W849" i="2"/>
  <c r="U848" i="2"/>
  <c r="AJ851" i="2"/>
  <c r="AH848" i="2"/>
  <c r="AQ941" i="2"/>
  <c r="AI970" i="2"/>
  <c r="AJ974" i="2"/>
  <c r="AE982" i="2"/>
  <c r="AC981" i="2"/>
  <c r="AE981" i="2" s="1"/>
  <c r="AR989" i="2"/>
  <c r="AP988" i="2"/>
  <c r="AU992" i="2"/>
  <c r="AS991" i="2"/>
  <c r="T997" i="2"/>
  <c r="R996" i="2"/>
  <c r="T996" i="2" s="1"/>
  <c r="AB997" i="2"/>
  <c r="Z996" i="2"/>
  <c r="AB996" i="2" s="1"/>
  <c r="AM1004" i="2"/>
  <c r="AK1003" i="2"/>
  <c r="AU1005" i="2"/>
  <c r="AS1004" i="2"/>
  <c r="AA1003" i="2"/>
  <c r="AB1006" i="2"/>
  <c r="AF1006" i="2" s="1"/>
  <c r="AR1023" i="2"/>
  <c r="AP1022" i="2"/>
  <c r="AR1022" i="2" s="1"/>
  <c r="Z1041" i="2"/>
  <c r="AB1042" i="2"/>
  <c r="AU1042" i="2"/>
  <c r="AE1046" i="2"/>
  <c r="AC1041" i="2"/>
  <c r="AK1041" i="2"/>
  <c r="AM1046" i="2"/>
  <c r="AR1052" i="2"/>
  <c r="AQ1051" i="2"/>
  <c r="AR1051" i="2" s="1"/>
  <c r="AT1074" i="2"/>
  <c r="AU1074" i="2" s="1"/>
  <c r="AU1075" i="2"/>
  <c r="AP1090" i="2"/>
  <c r="AR1091" i="2"/>
  <c r="AQ1094" i="2"/>
  <c r="AQ1093" i="2" s="1"/>
  <c r="AR1095" i="2"/>
  <c r="AE1118" i="2"/>
  <c r="AC1115" i="2"/>
  <c r="AD1126" i="2"/>
  <c r="AE1129" i="2"/>
  <c r="AQ1133" i="2"/>
  <c r="AR1147" i="2"/>
  <c r="AP1146" i="2"/>
  <c r="AJ1154" i="2"/>
  <c r="AH1153" i="2"/>
  <c r="AR1155" i="2"/>
  <c r="AP1154" i="2"/>
  <c r="AJ1191" i="2"/>
  <c r="AH1190" i="2"/>
  <c r="AS1196" i="2"/>
  <c r="AU1197" i="2"/>
  <c r="AA1204" i="2"/>
  <c r="AB1205" i="2"/>
  <c r="AB1207" i="2"/>
  <c r="Z1204" i="2"/>
  <c r="AJ1211" i="2"/>
  <c r="AH1204" i="2"/>
  <c r="AL1218" i="2"/>
  <c r="AM1218" i="2" s="1"/>
  <c r="AM1219" i="2"/>
  <c r="AS1222" i="2"/>
  <c r="AU1223" i="2"/>
  <c r="AQ1228" i="2"/>
  <c r="AR1228" i="2" s="1"/>
  <c r="AR1229" i="2"/>
  <c r="AS1243" i="2"/>
  <c r="AU1243" i="2" s="1"/>
  <c r="AU1244" i="2"/>
  <c r="Z1297" i="2"/>
  <c r="AB1297" i="2" s="1"/>
  <c r="AB1298" i="2"/>
  <c r="AF1298" i="2" s="1"/>
  <c r="T1312" i="2"/>
  <c r="R1311" i="2"/>
  <c r="AR1322" i="2"/>
  <c r="AP1321" i="2"/>
  <c r="T1323" i="2"/>
  <c r="R1320" i="2"/>
  <c r="AI1335" i="2"/>
  <c r="AI1334" i="2" s="1"/>
  <c r="AJ1344" i="2"/>
  <c r="AM1349" i="2"/>
  <c r="AK1335" i="2"/>
  <c r="T1395" i="2"/>
  <c r="R1386" i="2"/>
  <c r="AM1411" i="2"/>
  <c r="AK1408" i="2"/>
  <c r="AB1437" i="2"/>
  <c r="Z1434" i="2"/>
  <c r="T1468" i="2"/>
  <c r="R1467" i="2"/>
  <c r="AB1468" i="2"/>
  <c r="Z1467" i="2"/>
  <c r="AE1470" i="2"/>
  <c r="AC1467" i="2"/>
  <c r="AJ1502" i="2"/>
  <c r="AI1501" i="2"/>
  <c r="W1504" i="2"/>
  <c r="U1501" i="2"/>
  <c r="W1501" i="2" s="1"/>
  <c r="AM1504" i="2"/>
  <c r="AK1501" i="2"/>
  <c r="AR1507" i="2"/>
  <c r="AP1506" i="2"/>
  <c r="AR1506" i="2" s="1"/>
  <c r="AR1631" i="2"/>
  <c r="AP1630" i="2"/>
  <c r="AR1630" i="2" s="1"/>
  <c r="AI1635" i="2"/>
  <c r="AJ1636" i="2"/>
  <c r="AN1636" i="2" s="1"/>
  <c r="T1645" i="2"/>
  <c r="R1644" i="2"/>
  <c r="T1644" i="2" s="1"/>
  <c r="AE1761" i="2"/>
  <c r="AD1760" i="2"/>
  <c r="AF212" i="2"/>
  <c r="AU214" i="2"/>
  <c r="AU216" i="2"/>
  <c r="AU218" i="2"/>
  <c r="AU220" i="2"/>
  <c r="AU222" i="2"/>
  <c r="AN227" i="2"/>
  <c r="AM239" i="2"/>
  <c r="AU240" i="2"/>
  <c r="W242" i="2"/>
  <c r="V245" i="2"/>
  <c r="AA245" i="2"/>
  <c r="T248" i="2"/>
  <c r="AF249" i="2"/>
  <c r="AE251" i="2"/>
  <c r="AP250" i="2"/>
  <c r="AR252" i="2"/>
  <c r="AM259" i="2"/>
  <c r="AU260" i="2"/>
  <c r="AK263" i="2"/>
  <c r="X269" i="2"/>
  <c r="AB272" i="2"/>
  <c r="AN273" i="2"/>
  <c r="AP275" i="2"/>
  <c r="AE277" i="2"/>
  <c r="AR278" i="2"/>
  <c r="Z279" i="2"/>
  <c r="AI279" i="2"/>
  <c r="W287" i="2"/>
  <c r="AJ289" i="2"/>
  <c r="AF290" i="2"/>
  <c r="AJ291" i="2"/>
  <c r="AF292" i="2"/>
  <c r="AP296" i="2"/>
  <c r="AT296" i="2"/>
  <c r="AM300" i="2"/>
  <c r="AU301" i="2"/>
  <c r="AP303" i="2"/>
  <c r="W304" i="2"/>
  <c r="W311" i="2"/>
  <c r="AM315" i="2"/>
  <c r="AU316" i="2"/>
  <c r="AM319" i="2"/>
  <c r="AU320" i="2"/>
  <c r="AK327" i="2"/>
  <c r="W332" i="2"/>
  <c r="AM336" i="2"/>
  <c r="W343" i="2"/>
  <c r="AM347" i="2"/>
  <c r="AU348" i="2"/>
  <c r="AC349" i="2"/>
  <c r="AM354" i="2"/>
  <c r="AF355" i="2"/>
  <c r="W357" i="2"/>
  <c r="W361" i="2"/>
  <c r="AH360" i="2"/>
  <c r="AL360" i="2"/>
  <c r="AR364" i="2"/>
  <c r="AE369" i="2"/>
  <c r="AB372" i="2"/>
  <c r="AJ374" i="2"/>
  <c r="AJ379" i="2"/>
  <c r="T382" i="2"/>
  <c r="AE383" i="2"/>
  <c r="AC382" i="2"/>
  <c r="AJ387" i="2"/>
  <c r="AK390" i="2"/>
  <c r="W391" i="2"/>
  <c r="U390" i="2"/>
  <c r="AI390" i="2"/>
  <c r="AJ393" i="2"/>
  <c r="AH390" i="2"/>
  <c r="AM393" i="2"/>
  <c r="AU396" i="2"/>
  <c r="AS395" i="2"/>
  <c r="W399" i="2"/>
  <c r="AQ399" i="2"/>
  <c r="T403" i="2"/>
  <c r="AJ406" i="2"/>
  <c r="AN406" i="2" s="1"/>
  <c r="AH405" i="2"/>
  <c r="AE409" i="2"/>
  <c r="AC408" i="2"/>
  <c r="AR410" i="2"/>
  <c r="AP409" i="2"/>
  <c r="AU410" i="2"/>
  <c r="AR414" i="2"/>
  <c r="AR418" i="2"/>
  <c r="AR423" i="2"/>
  <c r="AR427" i="2"/>
  <c r="S408" i="2"/>
  <c r="S407" i="2" s="1"/>
  <c r="AF439" i="2"/>
  <c r="S441" i="2"/>
  <c r="W444" i="2"/>
  <c r="X444" i="2" s="1"/>
  <c r="U443" i="2"/>
  <c r="AE446" i="2"/>
  <c r="AC445" i="2"/>
  <c r="AE445" i="2" s="1"/>
  <c r="T449" i="2"/>
  <c r="R448" i="2"/>
  <c r="W449" i="2"/>
  <c r="Z451" i="2"/>
  <c r="AB451" i="2" s="1"/>
  <c r="AB456" i="2"/>
  <c r="Z455" i="2"/>
  <c r="AE456" i="2"/>
  <c r="AN461" i="2"/>
  <c r="AR461" i="2"/>
  <c r="AR467" i="2"/>
  <c r="AP466" i="2"/>
  <c r="AR466" i="2" s="1"/>
  <c r="AU467" i="2"/>
  <c r="AF470" i="2"/>
  <c r="AM474" i="2"/>
  <c r="AK473" i="2"/>
  <c r="AM473" i="2" s="1"/>
  <c r="AJ477" i="2"/>
  <c r="AN478" i="2"/>
  <c r="AR478" i="2"/>
  <c r="AB483" i="2"/>
  <c r="Z482" i="2"/>
  <c r="AE483" i="2"/>
  <c r="AU484" i="2"/>
  <c r="AE485" i="2"/>
  <c r="AC482" i="2"/>
  <c r="X488" i="2"/>
  <c r="T489" i="2"/>
  <c r="AE492" i="2"/>
  <c r="AC491" i="2"/>
  <c r="AP493" i="2"/>
  <c r="R492" i="2"/>
  <c r="AB494" i="2"/>
  <c r="AC496" i="2"/>
  <c r="T497" i="2"/>
  <c r="AK497" i="2"/>
  <c r="AF498" i="2"/>
  <c r="AJ499" i="2"/>
  <c r="AU502" i="2"/>
  <c r="AS501" i="2"/>
  <c r="AU501" i="2" s="1"/>
  <c r="AR508" i="2"/>
  <c r="AP507" i="2"/>
  <c r="AU508" i="2"/>
  <c r="AM510" i="2"/>
  <c r="AN516" i="2"/>
  <c r="W517" i="2"/>
  <c r="T518" i="2"/>
  <c r="X518" i="2" s="1"/>
  <c r="AP518" i="2"/>
  <c r="AR520" i="2"/>
  <c r="AU520" i="2"/>
  <c r="AE528" i="2"/>
  <c r="AC527" i="2"/>
  <c r="AU531" i="2"/>
  <c r="AS530" i="2"/>
  <c r="AU530" i="2" s="1"/>
  <c r="AJ533" i="2"/>
  <c r="AH532" i="2"/>
  <c r="AM533" i="2"/>
  <c r="AK532" i="2"/>
  <c r="AM535" i="2"/>
  <c r="AJ540" i="2"/>
  <c r="AH539" i="2"/>
  <c r="AJ539" i="2" s="1"/>
  <c r="AM540" i="2"/>
  <c r="AD543" i="2"/>
  <c r="AD542" i="2" s="1"/>
  <c r="AJ544" i="2"/>
  <c r="AN545" i="2"/>
  <c r="AR545" i="2"/>
  <c r="AE546" i="2"/>
  <c r="AC543" i="2"/>
  <c r="AP547" i="2"/>
  <c r="R546" i="2"/>
  <c r="T546" i="2" s="1"/>
  <c r="J550" i="2"/>
  <c r="AU550" i="2"/>
  <c r="W552" i="2"/>
  <c r="U549" i="2"/>
  <c r="T554" i="2"/>
  <c r="J556" i="2"/>
  <c r="L556" i="2" s="1"/>
  <c r="P556" i="2" s="1"/>
  <c r="AC560" i="2"/>
  <c r="AE563" i="2"/>
  <c r="X564" i="2"/>
  <c r="T565" i="2"/>
  <c r="X568" i="2"/>
  <c r="R569" i="2"/>
  <c r="AR573" i="2"/>
  <c r="AP572" i="2"/>
  <c r="AU573" i="2"/>
  <c r="AF576" i="2"/>
  <c r="W578" i="2"/>
  <c r="AU582" i="2"/>
  <c r="AC583" i="2"/>
  <c r="Z581" i="2"/>
  <c r="AA584" i="2"/>
  <c r="AU586" i="2"/>
  <c r="AS585" i="2"/>
  <c r="AB589" i="2"/>
  <c r="AF594" i="2"/>
  <c r="AU594" i="2"/>
  <c r="AS593" i="2"/>
  <c r="AU593" i="2" s="1"/>
  <c r="AH595" i="2"/>
  <c r="AJ595" i="2" s="1"/>
  <c r="AJ596" i="2"/>
  <c r="AQ595" i="2"/>
  <c r="AR603" i="2"/>
  <c r="AU603" i="2"/>
  <c r="AF611" i="2"/>
  <c r="AF612" i="2"/>
  <c r="AJ616" i="2"/>
  <c r="AN616" i="2" s="1"/>
  <c r="AR620" i="2"/>
  <c r="AP618" i="2"/>
  <c r="AR622" i="2"/>
  <c r="Z626" i="2"/>
  <c r="AJ626" i="2"/>
  <c r="U629" i="2"/>
  <c r="W630" i="2"/>
  <c r="AB630" i="2"/>
  <c r="AN631" i="2"/>
  <c r="AR631" i="2"/>
  <c r="AN639" i="2"/>
  <c r="AE649" i="2"/>
  <c r="W657" i="2"/>
  <c r="AC656" i="2"/>
  <c r="AE657" i="2"/>
  <c r="AP657" i="2"/>
  <c r="AR658" i="2"/>
  <c r="AN661" i="2"/>
  <c r="AN669" i="2"/>
  <c r="AN677" i="2"/>
  <c r="AN685" i="2"/>
  <c r="AN693" i="2"/>
  <c r="AN701" i="2"/>
  <c r="AS703" i="2"/>
  <c r="AU704" i="2"/>
  <c r="AU706" i="2"/>
  <c r="AU708" i="2"/>
  <c r="AB712" i="2"/>
  <c r="AM712" i="2"/>
  <c r="AK711" i="2"/>
  <c r="AF713" i="2"/>
  <c r="AU713" i="2"/>
  <c r="AS712" i="2"/>
  <c r="AM716" i="2"/>
  <c r="AT715" i="2"/>
  <c r="AM718" i="2"/>
  <c r="AB722" i="2"/>
  <c r="Z715" i="2"/>
  <c r="AF727" i="2"/>
  <c r="AU727" i="2"/>
  <c r="AS726" i="2"/>
  <c r="AU726" i="2" s="1"/>
  <c r="T732" i="2"/>
  <c r="R731" i="2"/>
  <c r="AM737" i="2"/>
  <c r="AK736" i="2"/>
  <c r="AB747" i="2"/>
  <c r="AF747" i="2" s="1"/>
  <c r="Z746" i="2"/>
  <c r="AM750" i="2"/>
  <c r="AF755" i="2"/>
  <c r="AU755" i="2"/>
  <c r="AS754" i="2"/>
  <c r="AU754" i="2" s="1"/>
  <c r="S756" i="2"/>
  <c r="T759" i="2"/>
  <c r="X759" i="2" s="1"/>
  <c r="AD761" i="2"/>
  <c r="AN763" i="2"/>
  <c r="AE764" i="2"/>
  <c r="AC761" i="2"/>
  <c r="AB776" i="2"/>
  <c r="Z773" i="2"/>
  <c r="AE776" i="2"/>
  <c r="AR780" i="2"/>
  <c r="AP779" i="2"/>
  <c r="AR782" i="2"/>
  <c r="AM786" i="2"/>
  <c r="AN801" i="2"/>
  <c r="V813" i="2"/>
  <c r="AB814" i="2"/>
  <c r="Z813" i="2"/>
  <c r="AJ814" i="2"/>
  <c r="AH813" i="2"/>
  <c r="AR828" i="2"/>
  <c r="V831" i="2"/>
  <c r="W832" i="2"/>
  <c r="W834" i="2"/>
  <c r="U831" i="2"/>
  <c r="AJ834" i="2"/>
  <c r="AR843" i="2"/>
  <c r="AM845" i="2"/>
  <c r="AK844" i="2"/>
  <c r="AU846" i="2"/>
  <c r="AS845" i="2"/>
  <c r="AD848" i="2"/>
  <c r="AE849" i="2"/>
  <c r="AQ848" i="2"/>
  <c r="AR858" i="2"/>
  <c r="V861" i="2"/>
  <c r="W862" i="2"/>
  <c r="W864" i="2"/>
  <c r="U861" i="2"/>
  <c r="AJ864" i="2"/>
  <c r="AB868" i="2"/>
  <c r="AF870" i="2"/>
  <c r="AU870" i="2"/>
  <c r="AS868" i="2"/>
  <c r="AF874" i="2"/>
  <c r="AF878" i="2"/>
  <c r="AF882" i="2"/>
  <c r="AF886" i="2"/>
  <c r="AF890" i="2"/>
  <c r="AF894" i="2"/>
  <c r="AF898" i="2"/>
  <c r="AF902" i="2"/>
  <c r="AF906" i="2"/>
  <c r="AF910" i="2"/>
  <c r="AF914" i="2"/>
  <c r="AF918" i="2"/>
  <c r="AF922" i="2"/>
  <c r="AF926" i="2"/>
  <c r="AF930" i="2"/>
  <c r="AF934" i="2"/>
  <c r="AF938" i="2"/>
  <c r="AR942" i="2"/>
  <c r="T971" i="2"/>
  <c r="R970" i="2"/>
  <c r="T970" i="2" s="1"/>
  <c r="W971" i="2"/>
  <c r="AJ977" i="2"/>
  <c r="AH976" i="2"/>
  <c r="AR977" i="2"/>
  <c r="AA976" i="2"/>
  <c r="AB979" i="2"/>
  <c r="AL985" i="2"/>
  <c r="AM988" i="2"/>
  <c r="AE1009" i="2"/>
  <c r="AF1009" i="2" s="1"/>
  <c r="AC1008" i="2"/>
  <c r="AE1008" i="2" s="1"/>
  <c r="AC1011" i="2"/>
  <c r="AS1037" i="2"/>
  <c r="AU1037" i="2" s="1"/>
  <c r="AU1038" i="2"/>
  <c r="AR1047" i="2"/>
  <c r="AP1046" i="2"/>
  <c r="Z1048" i="2"/>
  <c r="AB1049" i="2"/>
  <c r="AR1053" i="2"/>
  <c r="AB1058" i="2"/>
  <c r="Z1057" i="2"/>
  <c r="AI1089" i="2"/>
  <c r="AJ1089" i="2" s="1"/>
  <c r="AC1089" i="2"/>
  <c r="AE1089" i="2" s="1"/>
  <c r="AE1090" i="2"/>
  <c r="AE1108" i="2"/>
  <c r="AC1107" i="2"/>
  <c r="AQ1124" i="2"/>
  <c r="AR1124" i="2" s="1"/>
  <c r="AR1125" i="2"/>
  <c r="AM1127" i="2"/>
  <c r="AK1126" i="2"/>
  <c r="T1162" i="2"/>
  <c r="R1161" i="2"/>
  <c r="T1161" i="2" s="1"/>
  <c r="AD1161" i="2"/>
  <c r="AE1161" i="2" s="1"/>
  <c r="AE1162" i="2"/>
  <c r="AJ1168" i="2"/>
  <c r="AH1167" i="2"/>
  <c r="W1173" i="2"/>
  <c r="U1172" i="2"/>
  <c r="AK1172" i="2"/>
  <c r="AM1172" i="2" s="1"/>
  <c r="AM1173" i="2"/>
  <c r="AR1173" i="2"/>
  <c r="AK1195" i="2"/>
  <c r="AM1196" i="2"/>
  <c r="T1214" i="2"/>
  <c r="R1213" i="2"/>
  <c r="T1213" i="2" s="1"/>
  <c r="AD1213" i="2"/>
  <c r="AE1213" i="2" s="1"/>
  <c r="AE1214" i="2"/>
  <c r="AP1236" i="2"/>
  <c r="AR1237" i="2"/>
  <c r="AR1249" i="2"/>
  <c r="AP1248" i="2"/>
  <c r="AR1248" i="2" s="1"/>
  <c r="AR1267" i="2"/>
  <c r="AP1266" i="2"/>
  <c r="AQ1278" i="2"/>
  <c r="AR1279" i="2"/>
  <c r="T1293" i="2"/>
  <c r="AB1293" i="2"/>
  <c r="AE1295" i="2"/>
  <c r="AC1292" i="2"/>
  <c r="AR1348" i="2"/>
  <c r="AP1347" i="2"/>
  <c r="AU1348" i="2"/>
  <c r="AR1350" i="2"/>
  <c r="AP1349" i="2"/>
  <c r="AJ1369" i="2"/>
  <c r="AH1366" i="2"/>
  <c r="W1382" i="2"/>
  <c r="U1375" i="2"/>
  <c r="AT1409" i="2"/>
  <c r="AU1410" i="2"/>
  <c r="AQ1445" i="2"/>
  <c r="AR1445" i="2" s="1"/>
  <c r="AR1446" i="2"/>
  <c r="AV1446" i="2" s="1"/>
  <c r="AB1459" i="2"/>
  <c r="Z1456" i="2"/>
  <c r="U1493" i="2"/>
  <c r="W1494" i="2"/>
  <c r="AM1494" i="2"/>
  <c r="AK1493" i="2"/>
  <c r="AT1502" i="2"/>
  <c r="AU1503" i="2"/>
  <c r="W1580" i="2"/>
  <c r="U1575" i="2"/>
  <c r="AE1580" i="2"/>
  <c r="AC1575" i="2"/>
  <c r="AT1626" i="2"/>
  <c r="AU1627" i="2"/>
  <c r="T1731" i="2"/>
  <c r="R1724" i="2"/>
  <c r="J509" i="2"/>
  <c r="AJ562" i="2"/>
  <c r="AN562" i="2" s="1"/>
  <c r="U584" i="2"/>
  <c r="AC584" i="2"/>
  <c r="AU590" i="2"/>
  <c r="AE591" i="2"/>
  <c r="AR592" i="2"/>
  <c r="AU597" i="2"/>
  <c r="AE598" i="2"/>
  <c r="AR599" i="2"/>
  <c r="Z601" i="2"/>
  <c r="W602" i="2"/>
  <c r="AL601" i="2"/>
  <c r="AN606" i="2"/>
  <c r="AN610" i="2"/>
  <c r="AF613" i="2"/>
  <c r="AB616" i="2"/>
  <c r="AN617" i="2"/>
  <c r="AS623" i="2"/>
  <c r="AU623" i="2" s="1"/>
  <c r="X624" i="2"/>
  <c r="T627" i="2"/>
  <c r="AE627" i="2"/>
  <c r="AR628" i="2"/>
  <c r="Z629" i="2"/>
  <c r="AD629" i="2"/>
  <c r="AD625" i="2" s="1"/>
  <c r="AI629" i="2"/>
  <c r="AI625" i="2" s="1"/>
  <c r="AF634" i="2"/>
  <c r="AF638" i="2"/>
  <c r="AF642" i="2"/>
  <c r="AF646" i="2"/>
  <c r="AJ649" i="2"/>
  <c r="AB657" i="2"/>
  <c r="AN658" i="2"/>
  <c r="AN662" i="2"/>
  <c r="AN666" i="2"/>
  <c r="AN670" i="2"/>
  <c r="AN674" i="2"/>
  <c r="AN678" i="2"/>
  <c r="AN682" i="2"/>
  <c r="AN686" i="2"/>
  <c r="AN690" i="2"/>
  <c r="AN694" i="2"/>
  <c r="AN698" i="2"/>
  <c r="AN702" i="2"/>
  <c r="X707" i="2"/>
  <c r="AK715" i="2"/>
  <c r="AB720" i="2"/>
  <c r="AE722" i="2"/>
  <c r="X725" i="2"/>
  <c r="T726" i="2"/>
  <c r="Z728" i="2"/>
  <c r="AB728" i="2" s="1"/>
  <c r="AJ734" i="2"/>
  <c r="AN735" i="2"/>
  <c r="AR735" i="2"/>
  <c r="AI736" i="2"/>
  <c r="S736" i="2"/>
  <c r="AN742" i="2"/>
  <c r="AR742" i="2"/>
  <c r="V745" i="2"/>
  <c r="AJ747" i="2"/>
  <c r="AN747" i="2" s="1"/>
  <c r="AH746" i="2"/>
  <c r="AB748" i="2"/>
  <c r="AE750" i="2"/>
  <c r="X753" i="2"/>
  <c r="T754" i="2"/>
  <c r="AL756" i="2"/>
  <c r="AR758" i="2"/>
  <c r="AP757" i="2"/>
  <c r="AU758" i="2"/>
  <c r="AM759" i="2"/>
  <c r="AK756" i="2"/>
  <c r="AK761" i="2"/>
  <c r="W762" i="2"/>
  <c r="U761" i="2"/>
  <c r="AI761" i="2"/>
  <c r="AQ761" i="2"/>
  <c r="AJ764" i="2"/>
  <c r="AH761" i="2"/>
  <c r="AM764" i="2"/>
  <c r="AU767" i="2"/>
  <c r="AS766" i="2"/>
  <c r="W770" i="2"/>
  <c r="AA773" i="2"/>
  <c r="W776" i="2"/>
  <c r="U773" i="2"/>
  <c r="AI773" i="2"/>
  <c r="AQ776" i="2"/>
  <c r="AE779" i="2"/>
  <c r="T782" i="2"/>
  <c r="R781" i="2"/>
  <c r="W782" i="2"/>
  <c r="AB784" i="2"/>
  <c r="Z781" i="2"/>
  <c r="AE786" i="2"/>
  <c r="X789" i="2"/>
  <c r="X790" i="2"/>
  <c r="T791" i="2"/>
  <c r="AJ795" i="2"/>
  <c r="AH794" i="2"/>
  <c r="AJ794" i="2" s="1"/>
  <c r="AM795" i="2"/>
  <c r="AA797" i="2"/>
  <c r="W800" i="2"/>
  <c r="U797" i="2"/>
  <c r="AI797" i="2"/>
  <c r="AJ802" i="2"/>
  <c r="AU805" i="2"/>
  <c r="AS804" i="2"/>
  <c r="AU804" i="2" s="1"/>
  <c r="R813" i="2"/>
  <c r="AL813" i="2"/>
  <c r="AR815" i="2"/>
  <c r="AP814" i="2"/>
  <c r="AU815" i="2"/>
  <c r="AM816" i="2"/>
  <c r="AK813" i="2"/>
  <c r="AF819" i="2"/>
  <c r="AM823" i="2"/>
  <c r="AN823" i="2" s="1"/>
  <c r="AK822" i="2"/>
  <c r="AF826" i="2"/>
  <c r="AR830" i="2"/>
  <c r="AP829" i="2"/>
  <c r="AR829" i="2" s="1"/>
  <c r="AU830" i="2"/>
  <c r="AF833" i="2"/>
  <c r="AM837" i="2"/>
  <c r="AK836" i="2"/>
  <c r="AF841" i="2"/>
  <c r="T845" i="2"/>
  <c r="AE845" i="2"/>
  <c r="AC844" i="2"/>
  <c r="X846" i="2"/>
  <c r="X847" i="2"/>
  <c r="R848" i="2"/>
  <c r="AL848" i="2"/>
  <c r="AR852" i="2"/>
  <c r="AP851" i="2"/>
  <c r="AU852" i="2"/>
  <c r="AM853" i="2"/>
  <c r="AF856" i="2"/>
  <c r="AR860" i="2"/>
  <c r="AP859" i="2"/>
  <c r="AR859" i="2" s="1"/>
  <c r="AU860" i="2"/>
  <c r="AF863" i="2"/>
  <c r="AF869" i="2"/>
  <c r="AF873" i="2"/>
  <c r="AF877" i="2"/>
  <c r="AF881" i="2"/>
  <c r="AF885" i="2"/>
  <c r="AF889" i="2"/>
  <c r="AF893" i="2"/>
  <c r="AF897" i="2"/>
  <c r="AF901" i="2"/>
  <c r="AF905" i="2"/>
  <c r="AF909" i="2"/>
  <c r="AF913" i="2"/>
  <c r="AF917" i="2"/>
  <c r="AF921" i="2"/>
  <c r="AF925" i="2"/>
  <c r="AF929" i="2"/>
  <c r="AF933" i="2"/>
  <c r="AF937" i="2"/>
  <c r="U867" i="2"/>
  <c r="AB941" i="2"/>
  <c r="AF942" i="2"/>
  <c r="AN943" i="2"/>
  <c r="W966" i="2"/>
  <c r="U965" i="2"/>
  <c r="AJ966" i="2"/>
  <c r="AA970" i="2"/>
  <c r="AD970" i="2"/>
  <c r="AE974" i="2"/>
  <c r="V976" i="2"/>
  <c r="W979" i="2"/>
  <c r="AF980" i="2"/>
  <c r="AU980" i="2"/>
  <c r="AS979" i="2"/>
  <c r="AU979" i="2" s="1"/>
  <c r="AB982" i="2"/>
  <c r="Z981" i="2"/>
  <c r="AB981" i="2" s="1"/>
  <c r="AJ982" i="2"/>
  <c r="AH981" i="2"/>
  <c r="AJ981" i="2" s="1"/>
  <c r="AM982" i="2"/>
  <c r="AR983" i="2"/>
  <c r="AP982" i="2"/>
  <c r="AU983" i="2"/>
  <c r="AR987" i="2"/>
  <c r="AB991" i="2"/>
  <c r="AB994" i="2"/>
  <c r="Z993" i="2"/>
  <c r="AB993" i="2" s="1"/>
  <c r="AJ994" i="2"/>
  <c r="AH993" i="2"/>
  <c r="AJ993" i="2" s="1"/>
  <c r="AM994" i="2"/>
  <c r="AN999" i="2"/>
  <c r="AN1001" i="2"/>
  <c r="AT1003" i="2"/>
  <c r="AB1008" i="2"/>
  <c r="AT1008" i="2"/>
  <c r="T1012" i="2"/>
  <c r="AB1014" i="2"/>
  <c r="Z1011" i="2"/>
  <c r="AE1016" i="2"/>
  <c r="AR1021" i="2"/>
  <c r="AH1029" i="2"/>
  <c r="T1030" i="2"/>
  <c r="AC1029" i="2"/>
  <c r="AE1030" i="2"/>
  <c r="AD1029" i="2"/>
  <c r="AE1032" i="2"/>
  <c r="AE1039" i="2"/>
  <c r="AD1041" i="2"/>
  <c r="AQ1042" i="2"/>
  <c r="AQ1041" i="2" s="1"/>
  <c r="AR1043" i="2"/>
  <c r="AD1048" i="2"/>
  <c r="AQ1049" i="2"/>
  <c r="AR1049" i="2" s="1"/>
  <c r="AR1050" i="2"/>
  <c r="AQ1057" i="2"/>
  <c r="AE1060" i="2"/>
  <c r="AK1057" i="2"/>
  <c r="AM1060" i="2"/>
  <c r="T1072" i="2"/>
  <c r="AJ1075" i="2"/>
  <c r="AN1075" i="2" s="1"/>
  <c r="AH1074" i="2"/>
  <c r="AJ1074" i="2" s="1"/>
  <c r="AL1078" i="2"/>
  <c r="AM1082" i="2"/>
  <c r="AR1085" i="2"/>
  <c r="AR1088" i="2"/>
  <c r="AP1087" i="2"/>
  <c r="AR1087" i="2" s="1"/>
  <c r="U1093" i="2"/>
  <c r="W1094" i="2"/>
  <c r="AB1094" i="2"/>
  <c r="AM1094" i="2"/>
  <c r="AK1093" i="2"/>
  <c r="AJ1096" i="2"/>
  <c r="AH1093" i="2"/>
  <c r="AU1103" i="2"/>
  <c r="AS1102" i="2"/>
  <c r="AM1105" i="2"/>
  <c r="AL1102" i="2"/>
  <c r="AS1107" i="2"/>
  <c r="AU1108" i="2"/>
  <c r="W1110" i="2"/>
  <c r="U1107" i="2"/>
  <c r="AM1110" i="2"/>
  <c r="AK1107" i="2"/>
  <c r="T1116" i="2"/>
  <c r="AM1116" i="2"/>
  <c r="AK1115" i="2"/>
  <c r="AJ1119" i="2"/>
  <c r="AN1119" i="2" s="1"/>
  <c r="AH1118" i="2"/>
  <c r="AP1119" i="2"/>
  <c r="T1157" i="2"/>
  <c r="R1156" i="2"/>
  <c r="AU1157" i="2"/>
  <c r="AS1156" i="2"/>
  <c r="AR1169" i="2"/>
  <c r="AP1168" i="2"/>
  <c r="AB1170" i="2"/>
  <c r="Z1167" i="2"/>
  <c r="T1180" i="2"/>
  <c r="X1180" i="2" s="1"/>
  <c r="R1179" i="2"/>
  <c r="T1179" i="2" s="1"/>
  <c r="AQ1195" i="2"/>
  <c r="V1221" i="2"/>
  <c r="W1222" i="2"/>
  <c r="AJ1224" i="2"/>
  <c r="AH1221" i="2"/>
  <c r="Z1233" i="2"/>
  <c r="AB1234" i="2"/>
  <c r="V1233" i="2"/>
  <c r="AR1246" i="2"/>
  <c r="T1251" i="2"/>
  <c r="R1250" i="2"/>
  <c r="AE1259" i="2"/>
  <c r="AC1258" i="2"/>
  <c r="W1278" i="2"/>
  <c r="U1277" i="2"/>
  <c r="AR1296" i="2"/>
  <c r="AP1295" i="2"/>
  <c r="AB1302" i="2"/>
  <c r="Z1301" i="2"/>
  <c r="AJ1302" i="2"/>
  <c r="AH1301" i="2"/>
  <c r="AM1312" i="2"/>
  <c r="AK1311" i="2"/>
  <c r="AM1318" i="2"/>
  <c r="AK1317" i="2"/>
  <c r="AM1317" i="2" s="1"/>
  <c r="AP1319" i="2"/>
  <c r="AE1321" i="2"/>
  <c r="AC1320" i="2"/>
  <c r="AM1321" i="2"/>
  <c r="AK1320" i="2"/>
  <c r="AT1327" i="2"/>
  <c r="AU1327" i="2" s="1"/>
  <c r="AU1328" i="2"/>
  <c r="T1330" i="2"/>
  <c r="X1330" i="2" s="1"/>
  <c r="R1329" i="2"/>
  <c r="AB1332" i="2"/>
  <c r="Z1329" i="2"/>
  <c r="AA1355" i="2"/>
  <c r="AB1358" i="2"/>
  <c r="AF1359" i="2"/>
  <c r="AU1359" i="2"/>
  <c r="AV1359" i="2" s="1"/>
  <c r="AS1358" i="2"/>
  <c r="AU1358" i="2" s="1"/>
  <c r="W1367" i="2"/>
  <c r="X1367" i="2" s="1"/>
  <c r="U1366" i="2"/>
  <c r="AJ1367" i="2"/>
  <c r="AK1371" i="2"/>
  <c r="AM1371" i="2" s="1"/>
  <c r="V1371" i="2"/>
  <c r="W1371" i="2" s="1"/>
  <c r="W1372" i="2"/>
  <c r="AJ1376" i="2"/>
  <c r="AH1375" i="2"/>
  <c r="AP1376" i="2"/>
  <c r="AT1397" i="2"/>
  <c r="AN1438" i="2"/>
  <c r="AE1445" i="2"/>
  <c r="AD1439" i="2"/>
  <c r="AD1451" i="2"/>
  <c r="AE1452" i="2"/>
  <c r="AQ1478" i="2"/>
  <c r="AS1491" i="2"/>
  <c r="AU1491" i="2" s="1"/>
  <c r="AU1492" i="2"/>
  <c r="AM1506" i="2"/>
  <c r="AQ1508" i="2"/>
  <c r="AQ1501" i="2" s="1"/>
  <c r="AR1509" i="2"/>
  <c r="V1539" i="2"/>
  <c r="W1540" i="2"/>
  <c r="AQ1542" i="2"/>
  <c r="AQ1538" i="2" s="1"/>
  <c r="U1547" i="2"/>
  <c r="W1547" i="2" s="1"/>
  <c r="W1548" i="2"/>
  <c r="AB1548" i="2"/>
  <c r="AF1548" i="2" s="1"/>
  <c r="AM1548" i="2"/>
  <c r="AK1547" i="2"/>
  <c r="AM1547" i="2" s="1"/>
  <c r="AQ1571" i="2"/>
  <c r="AQ1570" i="2" s="1"/>
  <c r="AR1572" i="2"/>
  <c r="AM1618" i="2"/>
  <c r="AL1613" i="2"/>
  <c r="AC1657" i="2"/>
  <c r="AE1658" i="2"/>
  <c r="U1665" i="2"/>
  <c r="W1666" i="2"/>
  <c r="AE1666" i="2"/>
  <c r="AC1665" i="2"/>
  <c r="AK1665" i="2"/>
  <c r="AM1666" i="2"/>
  <c r="AL584" i="2"/>
  <c r="AS649" i="2"/>
  <c r="AJ729" i="2"/>
  <c r="AH728" i="2"/>
  <c r="AJ728" i="2" s="1"/>
  <c r="AA731" i="2"/>
  <c r="W734" i="2"/>
  <c r="U731" i="2"/>
  <c r="AU738" i="2"/>
  <c r="AS737" i="2"/>
  <c r="AA736" i="2"/>
  <c r="AD745" i="2"/>
  <c r="AE757" i="2"/>
  <c r="AC756" i="2"/>
  <c r="AT756" i="2"/>
  <c r="AR765" i="2"/>
  <c r="AP764" i="2"/>
  <c r="AD781" i="2"/>
  <c r="AR796" i="2"/>
  <c r="AP795" i="2"/>
  <c r="AR803" i="2"/>
  <c r="AP802" i="2"/>
  <c r="AU811" i="2"/>
  <c r="AS810" i="2"/>
  <c r="AE814" i="2"/>
  <c r="AC813" i="2"/>
  <c r="AT813" i="2"/>
  <c r="T825" i="2"/>
  <c r="R822" i="2"/>
  <c r="T832" i="2"/>
  <c r="R831" i="2"/>
  <c r="AU832" i="2"/>
  <c r="AB834" i="2"/>
  <c r="Z831" i="2"/>
  <c r="T840" i="2"/>
  <c r="R836" i="2"/>
  <c r="AH844" i="2"/>
  <c r="AJ844" i="2" s="1"/>
  <c r="AN844" i="2" s="1"/>
  <c r="AJ845" i="2"/>
  <c r="AB849" i="2"/>
  <c r="Z848" i="2"/>
  <c r="AE851" i="2"/>
  <c r="AC848" i="2"/>
  <c r="T862" i="2"/>
  <c r="R861" i="2"/>
  <c r="AB864" i="2"/>
  <c r="Z861" i="2"/>
  <c r="T868" i="2"/>
  <c r="R867" i="2"/>
  <c r="AJ968" i="2"/>
  <c r="AH965" i="2"/>
  <c r="W974" i="2"/>
  <c r="U970" i="2"/>
  <c r="S976" i="2"/>
  <c r="T977" i="2"/>
  <c r="AM977" i="2"/>
  <c r="AK976" i="2"/>
  <c r="AU978" i="2"/>
  <c r="AS977" i="2"/>
  <c r="AQ985" i="2"/>
  <c r="AJ988" i="2"/>
  <c r="AH985" i="2"/>
  <c r="AP990" i="2"/>
  <c r="AS994" i="2"/>
  <c r="AU995" i="2"/>
  <c r="AR1005" i="2"/>
  <c r="AP1004" i="2"/>
  <c r="T1006" i="2"/>
  <c r="R1003" i="2"/>
  <c r="AL1008" i="2"/>
  <c r="AM1008" i="2" s="1"/>
  <c r="AM1009" i="2"/>
  <c r="V1011" i="2"/>
  <c r="AM1012" i="2"/>
  <c r="AK1011" i="2"/>
  <c r="AD1011" i="2"/>
  <c r="AR1017" i="2"/>
  <c r="AP1016" i="2"/>
  <c r="T1019" i="2"/>
  <c r="X1019" i="2" s="1"/>
  <c r="R1018" i="2"/>
  <c r="T1018" i="2" s="1"/>
  <c r="AJ1019" i="2"/>
  <c r="AN1019" i="2" s="1"/>
  <c r="AH1018" i="2"/>
  <c r="AQ1032" i="2"/>
  <c r="AQ1029" i="2" s="1"/>
  <c r="AR1033" i="2"/>
  <c r="U1048" i="2"/>
  <c r="W1049" i="2"/>
  <c r="AI1048" i="2"/>
  <c r="AJ1048" i="2" s="1"/>
  <c r="AT1048" i="2"/>
  <c r="AK1048" i="2"/>
  <c r="AM1053" i="2"/>
  <c r="W1055" i="2"/>
  <c r="V1048" i="2"/>
  <c r="S1062" i="2"/>
  <c r="AA1062" i="2"/>
  <c r="AS1079" i="2"/>
  <c r="AM1096" i="2"/>
  <c r="AL1093" i="2"/>
  <c r="R1120" i="2"/>
  <c r="T1120" i="2" s="1"/>
  <c r="T1121" i="2"/>
  <c r="X1121" i="2" s="1"/>
  <c r="AR1128" i="2"/>
  <c r="AP1127" i="2"/>
  <c r="AB1129" i="2"/>
  <c r="Z1126" i="2"/>
  <c r="AT1133" i="2"/>
  <c r="AC1156" i="2"/>
  <c r="AE1157" i="2"/>
  <c r="S1167" i="2"/>
  <c r="T1168" i="2"/>
  <c r="AC1176" i="2"/>
  <c r="AE1177" i="2"/>
  <c r="S1190" i="2"/>
  <c r="AE1202" i="2"/>
  <c r="AC1195" i="2"/>
  <c r="AR1205" i="2"/>
  <c r="AP1209" i="2"/>
  <c r="AR1209" i="2" s="1"/>
  <c r="AR1210" i="2"/>
  <c r="AM1230" i="2"/>
  <c r="AL1221" i="2"/>
  <c r="T1234" i="2"/>
  <c r="X1234" i="2" s="1"/>
  <c r="R1233" i="2"/>
  <c r="AD1233" i="2"/>
  <c r="AE1234" i="2"/>
  <c r="AU1234" i="2"/>
  <c r="AE1236" i="2"/>
  <c r="AC1233" i="2"/>
  <c r="AJ1246" i="2"/>
  <c r="AH1245" i="2"/>
  <c r="AT1251" i="2"/>
  <c r="AU1252" i="2"/>
  <c r="AR1260" i="2"/>
  <c r="AP1259" i="2"/>
  <c r="AR1262" i="2"/>
  <c r="AP1261" i="2"/>
  <c r="AR1261" i="2" s="1"/>
  <c r="AJ1266" i="2"/>
  <c r="AH1263" i="2"/>
  <c r="AM1275" i="2"/>
  <c r="AK1263" i="2"/>
  <c r="AU1276" i="2"/>
  <c r="AS1275" i="2"/>
  <c r="AU1275" i="2" s="1"/>
  <c r="AU1324" i="2"/>
  <c r="AS1323" i="2"/>
  <c r="AU1323" i="2" s="1"/>
  <c r="AE1347" i="2"/>
  <c r="AC1335" i="2"/>
  <c r="AB1361" i="2"/>
  <c r="Z1360" i="2"/>
  <c r="AB1360" i="2" s="1"/>
  <c r="AJ1361" i="2"/>
  <c r="AH1360" i="2"/>
  <c r="AJ1360" i="2" s="1"/>
  <c r="T1378" i="2"/>
  <c r="R1375" i="2"/>
  <c r="AD1375" i="2"/>
  <c r="AE1380" i="2"/>
  <c r="AT1403" i="2"/>
  <c r="AU1404" i="2"/>
  <c r="T1419" i="2"/>
  <c r="R1418" i="2"/>
  <c r="AJ1440" i="2"/>
  <c r="AH1439" i="2"/>
  <c r="AU1450" i="2"/>
  <c r="AS1449" i="2"/>
  <c r="AU1449" i="2" s="1"/>
  <c r="AE1454" i="2"/>
  <c r="AC1451" i="2"/>
  <c r="AL1467" i="2"/>
  <c r="AM1470" i="2"/>
  <c r="T1473" i="2"/>
  <c r="R1472" i="2"/>
  <c r="AJ1499" i="2"/>
  <c r="AH1498" i="2"/>
  <c r="AJ1498" i="2" s="1"/>
  <c r="AR1500" i="2"/>
  <c r="AP1499" i="2"/>
  <c r="AQ1533" i="2"/>
  <c r="AR1534" i="2"/>
  <c r="AA1551" i="2"/>
  <c r="AB1552" i="2"/>
  <c r="AE1598" i="2"/>
  <c r="AC1597" i="2"/>
  <c r="AK1597" i="2"/>
  <c r="AM1598" i="2"/>
  <c r="AR1599" i="2"/>
  <c r="AP1598" i="2"/>
  <c r="W1600" i="2"/>
  <c r="V1597" i="2"/>
  <c r="AT1604" i="2"/>
  <c r="AU1604" i="2" s="1"/>
  <c r="AU1605" i="2"/>
  <c r="T1609" i="2"/>
  <c r="R1608" i="2"/>
  <c r="AE1611" i="2"/>
  <c r="AC1608" i="2"/>
  <c r="AM1616" i="2"/>
  <c r="AK1613" i="2"/>
  <c r="S1625" i="2"/>
  <c r="T1626" i="2"/>
  <c r="AP1649" i="2"/>
  <c r="AR1650" i="2"/>
  <c r="T1747" i="2"/>
  <c r="R1746" i="2"/>
  <c r="AH1746" i="2"/>
  <c r="AJ1747" i="2"/>
  <c r="AR1809" i="2"/>
  <c r="AP1808" i="2"/>
  <c r="AE1823" i="2"/>
  <c r="AC1820" i="2"/>
  <c r="AJ1879" i="2"/>
  <c r="AI1874" i="2"/>
  <c r="AT1093" i="2"/>
  <c r="AJ1105" i="2"/>
  <c r="AH1102" i="2"/>
  <c r="AJ1108" i="2"/>
  <c r="AH1107" i="2"/>
  <c r="AR1109" i="2"/>
  <c r="AP1108" i="2"/>
  <c r="AU1110" i="2"/>
  <c r="S1112" i="2"/>
  <c r="T1113" i="2"/>
  <c r="AS1120" i="2"/>
  <c r="AU1120" i="2" s="1"/>
  <c r="AU1121" i="2"/>
  <c r="AQ1122" i="2"/>
  <c r="AR1122" i="2" s="1"/>
  <c r="AR1123" i="2"/>
  <c r="S1132" i="2"/>
  <c r="S1131" i="2" s="1"/>
  <c r="T1137" i="2"/>
  <c r="X1137" i="2" s="1"/>
  <c r="R1133" i="2"/>
  <c r="AS1144" i="2"/>
  <c r="AU1144" i="2" s="1"/>
  <c r="AU1145" i="2"/>
  <c r="T1153" i="2"/>
  <c r="AM1153" i="2"/>
  <c r="AI1161" i="2"/>
  <c r="AJ1162" i="2"/>
  <c r="AS1167" i="2"/>
  <c r="AU1168" i="2"/>
  <c r="AS1173" i="2"/>
  <c r="AU1174" i="2"/>
  <c r="T1177" i="2"/>
  <c r="AD1176" i="2"/>
  <c r="AP1178" i="2"/>
  <c r="T1178" i="2"/>
  <c r="X1178" i="2" s="1"/>
  <c r="AU1182" i="2"/>
  <c r="AS1181" i="2"/>
  <c r="AU1181" i="2" s="1"/>
  <c r="AM1191" i="2"/>
  <c r="AK1190" i="2"/>
  <c r="AQ1193" i="2"/>
  <c r="AQ1190" i="2" s="1"/>
  <c r="AR1194" i="2"/>
  <c r="V1195" i="2"/>
  <c r="AU1199" i="2"/>
  <c r="AV1199" i="2" s="1"/>
  <c r="AS1198" i="2"/>
  <c r="AU1198" i="2" s="1"/>
  <c r="AJ1200" i="2"/>
  <c r="AI1195" i="2"/>
  <c r="V1204" i="2"/>
  <c r="AM1205" i="2"/>
  <c r="AK1204" i="2"/>
  <c r="AM1204" i="2" s="1"/>
  <c r="AU1206" i="2"/>
  <c r="AS1205" i="2"/>
  <c r="AJ1207" i="2"/>
  <c r="AI1204" i="2"/>
  <c r="Z1213" i="2"/>
  <c r="AB1213" i="2" s="1"/>
  <c r="AB1214" i="2"/>
  <c r="T1222" i="2"/>
  <c r="R1221" i="2"/>
  <c r="AE1224" i="2"/>
  <c r="AC1221" i="2"/>
  <c r="AP1224" i="2"/>
  <c r="AR1224" i="2" s="1"/>
  <c r="AR1225" i="2"/>
  <c r="AI1233" i="2"/>
  <c r="AJ1234" i="2"/>
  <c r="AP1251" i="2"/>
  <c r="AR1252" i="2"/>
  <c r="AR1254" i="2"/>
  <c r="AP1253" i="2"/>
  <c r="AR1253" i="2" s="1"/>
  <c r="AL1258" i="2"/>
  <c r="AM1259" i="2"/>
  <c r="AI1263" i="2"/>
  <c r="AJ1264" i="2"/>
  <c r="AT1289" i="2"/>
  <c r="AU1290" i="2"/>
  <c r="AU1305" i="2"/>
  <c r="AS1304" i="2"/>
  <c r="AE1309" i="2"/>
  <c r="AC1306" i="2"/>
  <c r="AD1311" i="2"/>
  <c r="AE1315" i="2"/>
  <c r="AR1315" i="2"/>
  <c r="AT1317" i="2"/>
  <c r="AU1317" i="2" s="1"/>
  <c r="AU1318" i="2"/>
  <c r="AB1325" i="2"/>
  <c r="Z1320" i="2"/>
  <c r="AR1328" i="2"/>
  <c r="AP1327" i="2"/>
  <c r="AR1327" i="2" s="1"/>
  <c r="AU1330" i="2"/>
  <c r="AS1329" i="2"/>
  <c r="W1344" i="2"/>
  <c r="U1335" i="2"/>
  <c r="AM1347" i="2"/>
  <c r="AL1335" i="2"/>
  <c r="AL1334" i="2" s="1"/>
  <c r="S1355" i="2"/>
  <c r="T1356" i="2"/>
  <c r="AD1366" i="2"/>
  <c r="AE1367" i="2"/>
  <c r="AQ1366" i="2"/>
  <c r="AR1367" i="2"/>
  <c r="AR1372" i="2"/>
  <c r="AP1371" i="2"/>
  <c r="AR1371" i="2" s="1"/>
  <c r="S1375" i="2"/>
  <c r="AQ1375" i="2"/>
  <c r="AU1389" i="2"/>
  <c r="AT1386" i="2"/>
  <c r="AM1391" i="2"/>
  <c r="AK1386" i="2"/>
  <c r="AR1399" i="2"/>
  <c r="AP1398" i="2"/>
  <c r="T1400" i="2"/>
  <c r="R1397" i="2"/>
  <c r="AM1406" i="2"/>
  <c r="AK1405" i="2"/>
  <c r="AM1405" i="2" s="1"/>
  <c r="AU1406" i="2"/>
  <c r="AS1405" i="2"/>
  <c r="AU1405" i="2" s="1"/>
  <c r="AE1409" i="2"/>
  <c r="AC1408" i="2"/>
  <c r="AR1410" i="2"/>
  <c r="AP1409" i="2"/>
  <c r="AR1412" i="2"/>
  <c r="AP1411" i="2"/>
  <c r="AR1411" i="2" s="1"/>
  <c r="S1418" i="2"/>
  <c r="AB1421" i="2"/>
  <c r="Z1418" i="2"/>
  <c r="AM1423" i="2"/>
  <c r="AL1418" i="2"/>
  <c r="AM1425" i="2"/>
  <c r="AK1418" i="2"/>
  <c r="V1434" i="2"/>
  <c r="AM1435" i="2"/>
  <c r="AK1434" i="2"/>
  <c r="AU1435" i="2"/>
  <c r="V1439" i="2"/>
  <c r="T1452" i="2"/>
  <c r="R1451" i="2"/>
  <c r="AB1452" i="2"/>
  <c r="Z1451" i="2"/>
  <c r="V1456" i="2"/>
  <c r="AM1457" i="2"/>
  <c r="AK1456" i="2"/>
  <c r="AU1457" i="2"/>
  <c r="AU1463" i="2"/>
  <c r="Z1472" i="2"/>
  <c r="AB1476" i="2"/>
  <c r="AE1478" i="2"/>
  <c r="AC1472" i="2"/>
  <c r="AR1481" i="2"/>
  <c r="AP1502" i="2"/>
  <c r="AR1503" i="2"/>
  <c r="AE1527" i="2"/>
  <c r="AF1528" i="2"/>
  <c r="R1539" i="2"/>
  <c r="T1540" i="2"/>
  <c r="AE1543" i="2"/>
  <c r="AD1542" i="2"/>
  <c r="AD1538" i="2" s="1"/>
  <c r="AR1544" i="2"/>
  <c r="AP1543" i="2"/>
  <c r="T1591" i="2"/>
  <c r="X1591" i="2" s="1"/>
  <c r="R1590" i="2"/>
  <c r="AU1591" i="2"/>
  <c r="AS1590" i="2"/>
  <c r="AS1602" i="2"/>
  <c r="AU1602" i="2" s="1"/>
  <c r="AU1603" i="2"/>
  <c r="AP1611" i="2"/>
  <c r="AR1611" i="2" s="1"/>
  <c r="AR1612" i="2"/>
  <c r="V1622" i="2"/>
  <c r="W1622" i="2" s="1"/>
  <c r="W1623" i="2"/>
  <c r="AS1623" i="2"/>
  <c r="AU1624" i="2"/>
  <c r="AJ1641" i="2"/>
  <c r="AH1635" i="2"/>
  <c r="AS1682" i="2"/>
  <c r="AU1683" i="2"/>
  <c r="W1761" i="2"/>
  <c r="W1808" i="2"/>
  <c r="X1808" i="2" s="1"/>
  <c r="AE1808" i="2"/>
  <c r="AC1807" i="2"/>
  <c r="AS1890" i="2"/>
  <c r="AU1890" i="2" s="1"/>
  <c r="AU1891" i="2"/>
  <c r="AA1941" i="2"/>
  <c r="AB1942" i="2"/>
  <c r="AJ947" i="2"/>
  <c r="AR949" i="2"/>
  <c r="AR953" i="2"/>
  <c r="AR957" i="2"/>
  <c r="AR961" i="2"/>
  <c r="AB966" i="2"/>
  <c r="Z965" i="2"/>
  <c r="AR969" i="2"/>
  <c r="AP968" i="2"/>
  <c r="AR968" i="2" s="1"/>
  <c r="AF972" i="2"/>
  <c r="AB974" i="2"/>
  <c r="Z970" i="2"/>
  <c r="X978" i="2"/>
  <c r="T979" i="2"/>
  <c r="R976" i="2"/>
  <c r="AB986" i="2"/>
  <c r="Z985" i="2"/>
  <c r="AE988" i="2"/>
  <c r="AC985" i="2"/>
  <c r="T991" i="2"/>
  <c r="R990" i="2"/>
  <c r="T990" i="2" s="1"/>
  <c r="AN1002" i="2"/>
  <c r="S1003" i="2"/>
  <c r="AJ1009" i="2"/>
  <c r="AH1008" i="2"/>
  <c r="AJ1008" i="2" s="1"/>
  <c r="AA1011" i="2"/>
  <c r="W1014" i="2"/>
  <c r="U1011" i="2"/>
  <c r="AI1011" i="2"/>
  <c r="AJ1016" i="2"/>
  <c r="AB1020" i="2"/>
  <c r="AE1022" i="2"/>
  <c r="AF1022" i="2" s="1"/>
  <c r="S1029" i="2"/>
  <c r="AM1030" i="2"/>
  <c r="AN1030" i="2" s="1"/>
  <c r="AK1029" i="2"/>
  <c r="AU1030" i="2"/>
  <c r="AU1031" i="2"/>
  <c r="AB1032" i="2"/>
  <c r="AM1037" i="2"/>
  <c r="U1041" i="2"/>
  <c r="W1042" i="2"/>
  <c r="AI1041" i="2"/>
  <c r="AA1048" i="2"/>
  <c r="U1062" i="2"/>
  <c r="W1063" i="2"/>
  <c r="AI1062" i="2"/>
  <c r="AB1066" i="2"/>
  <c r="AM1066" i="2"/>
  <c r="AL1062" i="2"/>
  <c r="AF1071" i="2"/>
  <c r="AU1071" i="2"/>
  <c r="AS1070" i="2"/>
  <c r="AU1070" i="2" s="1"/>
  <c r="AM1076" i="2"/>
  <c r="AA1078" i="2"/>
  <c r="AJ1082" i="2"/>
  <c r="AH1078" i="2"/>
  <c r="AF1086" i="2"/>
  <c r="AU1087" i="2"/>
  <c r="W1089" i="2"/>
  <c r="T1090" i="2"/>
  <c r="R1089" i="2"/>
  <c r="T1089" i="2" s="1"/>
  <c r="AU1094" i="2"/>
  <c r="AN1097" i="2"/>
  <c r="AS1100" i="2"/>
  <c r="AU1100" i="2" s="1"/>
  <c r="AU1101" i="2"/>
  <c r="U1102" i="2"/>
  <c r="W1103" i="2"/>
  <c r="AB1103" i="2"/>
  <c r="AN1104" i="2"/>
  <c r="AR1104" i="2"/>
  <c r="X1109" i="2"/>
  <c r="AS1113" i="2"/>
  <c r="AU1114" i="2"/>
  <c r="V1115" i="2"/>
  <c r="AS1116" i="2"/>
  <c r="AU1117" i="2"/>
  <c r="AB1122" i="2"/>
  <c r="AH1126" i="2"/>
  <c r="T1127" i="2"/>
  <c r="AU1127" i="2"/>
  <c r="AU1128" i="2"/>
  <c r="AL1132" i="2"/>
  <c r="AL1131" i="2" s="1"/>
  <c r="X1134" i="2"/>
  <c r="AR1134" i="2"/>
  <c r="X1136" i="2"/>
  <c r="AU1137" i="2"/>
  <c r="AM1146" i="2"/>
  <c r="AK1132" i="2"/>
  <c r="AK1131" i="2" s="1"/>
  <c r="AE1153" i="2"/>
  <c r="AS1153" i="2"/>
  <c r="AU1154" i="2"/>
  <c r="AP1157" i="2"/>
  <c r="AR1158" i="2"/>
  <c r="AU1158" i="2"/>
  <c r="AI1167" i="2"/>
  <c r="AM1168" i="2"/>
  <c r="AK1167" i="2"/>
  <c r="AQ1170" i="2"/>
  <c r="AR1170" i="2" s="1"/>
  <c r="AR1171" i="2"/>
  <c r="Z1172" i="2"/>
  <c r="AB1172" i="2" s="1"/>
  <c r="AP1180" i="2"/>
  <c r="AU1185" i="2"/>
  <c r="AR1192" i="2"/>
  <c r="AP1191" i="2"/>
  <c r="AB1193" i="2"/>
  <c r="Z1190" i="2"/>
  <c r="AE1193" i="2"/>
  <c r="T1198" i="2"/>
  <c r="R1195" i="2"/>
  <c r="W1198" i="2"/>
  <c r="R1204" i="2"/>
  <c r="T1205" i="2"/>
  <c r="W1205" i="2"/>
  <c r="X1212" i="2"/>
  <c r="AI1213" i="2"/>
  <c r="AJ1213" i="2" s="1"/>
  <c r="AJ1214" i="2"/>
  <c r="AN1217" i="2"/>
  <c r="AH1218" i="2"/>
  <c r="AJ1218" i="2" s="1"/>
  <c r="T1227" i="2"/>
  <c r="X1227" i="2" s="1"/>
  <c r="AU1228" i="2"/>
  <c r="AN1231" i="2"/>
  <c r="AC1245" i="2"/>
  <c r="AE1245" i="2" s="1"/>
  <c r="AU1248" i="2"/>
  <c r="AS1245" i="2"/>
  <c r="AI1250" i="2"/>
  <c r="AC1250" i="2"/>
  <c r="AE1251" i="2"/>
  <c r="W1264" i="2"/>
  <c r="U1263" i="2"/>
  <c r="AQ1264" i="2"/>
  <c r="AR1265" i="2"/>
  <c r="AR1269" i="2"/>
  <c r="AP1268" i="2"/>
  <c r="AR1268" i="2" s="1"/>
  <c r="AR1271" i="2"/>
  <c r="AE1281" i="2"/>
  <c r="AC1277" i="2"/>
  <c r="AR1282" i="2"/>
  <c r="AP1281" i="2"/>
  <c r="AU1282" i="2"/>
  <c r="X1284" i="2"/>
  <c r="AR1284" i="2"/>
  <c r="AP1283" i="2"/>
  <c r="X1285" i="2"/>
  <c r="T1286" i="2"/>
  <c r="AB1288" i="2"/>
  <c r="AU1295" i="2"/>
  <c r="AT1292" i="2"/>
  <c r="S1301" i="2"/>
  <c r="T1304" i="2"/>
  <c r="T1307" i="2"/>
  <c r="R1306" i="2"/>
  <c r="AB1307" i="2"/>
  <c r="Z1306" i="2"/>
  <c r="AE1307" i="2"/>
  <c r="AR1316" i="2"/>
  <c r="AU1319" i="2"/>
  <c r="T1336" i="2"/>
  <c r="R1335" i="2"/>
  <c r="AD1335" i="2"/>
  <c r="AD1334" i="2" s="1"/>
  <c r="AE1344" i="2"/>
  <c r="W1357" i="2"/>
  <c r="X1357" i="2" s="1"/>
  <c r="U1356" i="2"/>
  <c r="AS1357" i="2"/>
  <c r="AU1367" i="2"/>
  <c r="AS1366" i="2"/>
  <c r="AR1368" i="2"/>
  <c r="Z1375" i="2"/>
  <c r="T1376" i="2"/>
  <c r="V1375" i="2"/>
  <c r="AT1382" i="2"/>
  <c r="AU1382" i="2" s="1"/>
  <c r="AU1383" i="2"/>
  <c r="AB1387" i="2"/>
  <c r="Z1386" i="2"/>
  <c r="AE1389" i="2"/>
  <c r="AC1386" i="2"/>
  <c r="AR1390" i="2"/>
  <c r="AP1389" i="2"/>
  <c r="AU1390" i="2"/>
  <c r="X1392" i="2"/>
  <c r="AR1392" i="2"/>
  <c r="AP1391" i="2"/>
  <c r="AR1391" i="2" s="1"/>
  <c r="T1393" i="2"/>
  <c r="W1403" i="2"/>
  <c r="U1402" i="2"/>
  <c r="W1402" i="2" s="1"/>
  <c r="X1402" i="2" s="1"/>
  <c r="AE1403" i="2"/>
  <c r="AC1402" i="2"/>
  <c r="AE1402" i="2" s="1"/>
  <c r="T1406" i="2"/>
  <c r="R1405" i="2"/>
  <c r="T1405" i="2" s="1"/>
  <c r="W1406" i="2"/>
  <c r="AL1408" i="2"/>
  <c r="AM1409" i="2"/>
  <c r="AB1415" i="2"/>
  <c r="AS1424" i="2"/>
  <c r="U1423" i="2"/>
  <c r="W1423" i="2" s="1"/>
  <c r="X1423" i="2" s="1"/>
  <c r="AR1424" i="2"/>
  <c r="AP1423" i="2"/>
  <c r="X1426" i="2"/>
  <c r="AR1426" i="2"/>
  <c r="AP1425" i="2"/>
  <c r="AR1425" i="2" s="1"/>
  <c r="T1427" i="2"/>
  <c r="AN1431" i="2"/>
  <c r="T1435" i="2"/>
  <c r="R1434" i="2"/>
  <c r="W1435" i="2"/>
  <c r="AC1439" i="2"/>
  <c r="T1442" i="2"/>
  <c r="R1439" i="2"/>
  <c r="W1442" i="2"/>
  <c r="W1445" i="2"/>
  <c r="U1439" i="2"/>
  <c r="AJ1447" i="2"/>
  <c r="AT1454" i="2"/>
  <c r="AU1455" i="2"/>
  <c r="T1457" i="2"/>
  <c r="W1457" i="2"/>
  <c r="AT1456" i="2"/>
  <c r="AQ1456" i="2"/>
  <c r="AP1465" i="2"/>
  <c r="AR1465" i="2" s="1"/>
  <c r="AT1467" i="2"/>
  <c r="AJ1476" i="2"/>
  <c r="AI1472" i="2"/>
  <c r="AS1487" i="2"/>
  <c r="AU1488" i="2"/>
  <c r="AB1489" i="2"/>
  <c r="AU1490" i="2"/>
  <c r="AN1495" i="2"/>
  <c r="U1543" i="2"/>
  <c r="AS1544" i="2"/>
  <c r="W1544" i="2"/>
  <c r="X1544" i="2" s="1"/>
  <c r="AE1547" i="2"/>
  <c r="AR1548" i="2"/>
  <c r="AP1547" i="2"/>
  <c r="AR1547" i="2" s="1"/>
  <c r="AR1549" i="2"/>
  <c r="R1575" i="2"/>
  <c r="T1575" i="2" s="1"/>
  <c r="T1576" i="2"/>
  <c r="AP1580" i="2"/>
  <c r="AR1580" i="2" s="1"/>
  <c r="AR1581" i="2"/>
  <c r="AJ1588" i="2"/>
  <c r="AA1613" i="2"/>
  <c r="AB1614" i="2"/>
  <c r="AR1626" i="2"/>
  <c r="U1648" i="2"/>
  <c r="W1653" i="2"/>
  <c r="T1677" i="2"/>
  <c r="X1677" i="2" s="1"/>
  <c r="AP1677" i="2"/>
  <c r="R1676" i="2"/>
  <c r="AU1677" i="2"/>
  <c r="AS1676" i="2"/>
  <c r="AU1676" i="2" s="1"/>
  <c r="AR1679" i="2"/>
  <c r="AP1678" i="2"/>
  <c r="AR1678" i="2" s="1"/>
  <c r="W1680" i="2"/>
  <c r="V1671" i="2"/>
  <c r="AJ1687" i="2"/>
  <c r="AN1687" i="2" s="1"/>
  <c r="AH1686" i="2"/>
  <c r="AP1687" i="2"/>
  <c r="AB1758" i="2"/>
  <c r="AA1755" i="2"/>
  <c r="AJ995" i="2"/>
  <c r="AN995" i="2" s="1"/>
  <c r="AJ1024" i="2"/>
  <c r="AF1025" i="2"/>
  <c r="V1029" i="2"/>
  <c r="AA1029" i="2"/>
  <c r="AR1030" i="2"/>
  <c r="T1032" i="2"/>
  <c r="AF1033" i="2"/>
  <c r="AP1034" i="2"/>
  <c r="AT1034" i="2"/>
  <c r="AE1037" i="2"/>
  <c r="AJ1039" i="2"/>
  <c r="AL1041" i="2"/>
  <c r="T1042" i="2"/>
  <c r="AF1043" i="2"/>
  <c r="AJ1046" i="2"/>
  <c r="AL1048" i="2"/>
  <c r="T1049" i="2"/>
  <c r="AF1050" i="2"/>
  <c r="AJ1053" i="2"/>
  <c r="AS1055" i="2"/>
  <c r="AU1055" i="2" s="1"/>
  <c r="X1056" i="2"/>
  <c r="U1057" i="2"/>
  <c r="AC1057" i="2"/>
  <c r="AM1058" i="2"/>
  <c r="AJ1060" i="2"/>
  <c r="T1063" i="2"/>
  <c r="AF1064" i="2"/>
  <c r="AU1067" i="2"/>
  <c r="AV1067" i="2" s="1"/>
  <c r="AE1068" i="2"/>
  <c r="AR1069" i="2"/>
  <c r="AR1073" i="2"/>
  <c r="W1074" i="2"/>
  <c r="AE1076" i="2"/>
  <c r="AR1077" i="2"/>
  <c r="Z1078" i="2"/>
  <c r="AD1078" i="2"/>
  <c r="AI1078" i="2"/>
  <c r="AB1082" i="2"/>
  <c r="AR1083" i="2"/>
  <c r="AP1082" i="2"/>
  <c r="AM1087" i="2"/>
  <c r="AU1088" i="2"/>
  <c r="Z1089" i="2"/>
  <c r="AB1089" i="2" s="1"/>
  <c r="W1090" i="2"/>
  <c r="Z1093" i="2"/>
  <c r="AD1093" i="2"/>
  <c r="AI1093" i="2"/>
  <c r="AU1097" i="2"/>
  <c r="AE1100" i="2"/>
  <c r="AR1101" i="2"/>
  <c r="Z1102" i="2"/>
  <c r="AI1102" i="2"/>
  <c r="AU1106" i="2"/>
  <c r="AM1108" i="2"/>
  <c r="AU1109" i="2"/>
  <c r="AB1112" i="2"/>
  <c r="U1115" i="2"/>
  <c r="W1118" i="2"/>
  <c r="T1122" i="2"/>
  <c r="AF1123" i="2"/>
  <c r="V1126" i="2"/>
  <c r="AA1126" i="2"/>
  <c r="T1129" i="2"/>
  <c r="AF1130" i="2"/>
  <c r="AS1133" i="2"/>
  <c r="AR1135" i="2"/>
  <c r="AV1135" i="2" s="1"/>
  <c r="AN1139" i="2"/>
  <c r="AN1143" i="2"/>
  <c r="X1148" i="2"/>
  <c r="X1150" i="2"/>
  <c r="W1154" i="2"/>
  <c r="AB1154" i="2"/>
  <c r="AM1154" i="2"/>
  <c r="AU1155" i="2"/>
  <c r="Z1156" i="2"/>
  <c r="W1157" i="2"/>
  <c r="AH1156" i="2"/>
  <c r="AF1164" i="2"/>
  <c r="V1167" i="2"/>
  <c r="AA1167" i="2"/>
  <c r="T1170" i="2"/>
  <c r="AF1171" i="2"/>
  <c r="T1173" i="2"/>
  <c r="AE1173" i="2"/>
  <c r="AR1174" i="2"/>
  <c r="Z1176" i="2"/>
  <c r="AK1176" i="2"/>
  <c r="W1177" i="2"/>
  <c r="AL1176" i="2"/>
  <c r="AM1179" i="2"/>
  <c r="AS1183" i="2"/>
  <c r="X1184" i="2"/>
  <c r="T1186" i="2"/>
  <c r="AF1187" i="2"/>
  <c r="V1190" i="2"/>
  <c r="AA1190" i="2"/>
  <c r="T1193" i="2"/>
  <c r="AF1194" i="2"/>
  <c r="AE1196" i="2"/>
  <c r="AR1197" i="2"/>
  <c r="AR1201" i="2"/>
  <c r="W1202" i="2"/>
  <c r="X1202" i="2" s="1"/>
  <c r="AR1208" i="2"/>
  <c r="W1209" i="2"/>
  <c r="AF1216" i="2"/>
  <c r="U1221" i="2"/>
  <c r="AE1222" i="2"/>
  <c r="AB1224" i="2"/>
  <c r="AN1225" i="2"/>
  <c r="AP1227" i="2"/>
  <c r="AU1231" i="2"/>
  <c r="AR1235" i="2"/>
  <c r="W1236" i="2"/>
  <c r="AJ1239" i="2"/>
  <c r="AS1241" i="2"/>
  <c r="AU1241" i="2" s="1"/>
  <c r="X1242" i="2"/>
  <c r="AA1245" i="2"/>
  <c r="AM1248" i="2"/>
  <c r="AU1249" i="2"/>
  <c r="Z1250" i="2"/>
  <c r="W1251" i="2"/>
  <c r="AL1250" i="2"/>
  <c r="AB1264" i="2"/>
  <c r="Z1263" i="2"/>
  <c r="AB1263" i="2" s="1"/>
  <c r="AE1266" i="2"/>
  <c r="AC1263" i="2"/>
  <c r="AR1273" i="2"/>
  <c r="AP1272" i="2"/>
  <c r="AU1273" i="2"/>
  <c r="X1276" i="2"/>
  <c r="R1277" i="2"/>
  <c r="AA1277" i="2"/>
  <c r="AN1280" i="2"/>
  <c r="AJ1289" i="2"/>
  <c r="AH1288" i="2"/>
  <c r="AJ1288" i="2" s="1"/>
  <c r="AM1289" i="2"/>
  <c r="AD1292" i="2"/>
  <c r="AN1294" i="2"/>
  <c r="AR1294" i="2"/>
  <c r="AM1297" i="2"/>
  <c r="T1298" i="2"/>
  <c r="X1298" i="2" s="1"/>
  <c r="AP1298" i="2"/>
  <c r="AL1301" i="2"/>
  <c r="AR1303" i="2"/>
  <c r="AP1302" i="2"/>
  <c r="AU1303" i="2"/>
  <c r="AM1304" i="2"/>
  <c r="AK1301" i="2"/>
  <c r="W1307" i="2"/>
  <c r="U1306" i="2"/>
  <c r="AI1306" i="2"/>
  <c r="AQ1306" i="2"/>
  <c r="AJ1309" i="2"/>
  <c r="AH1306" i="2"/>
  <c r="AM1309" i="2"/>
  <c r="AF1314" i="2"/>
  <c r="AH1318" i="2"/>
  <c r="AI1320" i="2"/>
  <c r="S1320" i="2"/>
  <c r="AN1326" i="2"/>
  <c r="AR1326" i="2"/>
  <c r="AJ1332" i="2"/>
  <c r="AN1333" i="2"/>
  <c r="AR1333" i="2"/>
  <c r="V1335" i="2"/>
  <c r="V1334" i="2" s="1"/>
  <c r="AB1336" i="2"/>
  <c r="AF1339" i="2"/>
  <c r="AF1343" i="2"/>
  <c r="AN1346" i="2"/>
  <c r="T1358" i="2"/>
  <c r="R1355" i="2"/>
  <c r="W1358" i="2"/>
  <c r="AL1360" i="2"/>
  <c r="AR1362" i="2"/>
  <c r="AP1361" i="2"/>
  <c r="AU1362" i="2"/>
  <c r="T1364" i="2"/>
  <c r="X1365" i="2"/>
  <c r="R1366" i="2"/>
  <c r="T1366" i="2" s="1"/>
  <c r="AR1370" i="2"/>
  <c r="AP1369" i="2"/>
  <c r="AU1370" i="2"/>
  <c r="AF1373" i="2"/>
  <c r="AU1377" i="2"/>
  <c r="AS1376" i="2"/>
  <c r="AA1375" i="2"/>
  <c r="W1380" i="2"/>
  <c r="AJ1382" i="2"/>
  <c r="AU1385" i="2"/>
  <c r="AS1384" i="2"/>
  <c r="AU1384" i="2" s="1"/>
  <c r="AD1386" i="2"/>
  <c r="AJ1387" i="2"/>
  <c r="AN1388" i="2"/>
  <c r="AR1388" i="2"/>
  <c r="AN1396" i="2"/>
  <c r="AR1396" i="2"/>
  <c r="S1397" i="2"/>
  <c r="AB1400" i="2"/>
  <c r="AJ1403" i="2"/>
  <c r="AH1402" i="2"/>
  <c r="AJ1402" i="2" s="1"/>
  <c r="AM1403" i="2"/>
  <c r="S1408" i="2"/>
  <c r="AN1416" i="2"/>
  <c r="AR1416" i="2"/>
  <c r="V1418" i="2"/>
  <c r="AD1418" i="2"/>
  <c r="AN1422" i="2"/>
  <c r="AR1422" i="2"/>
  <c r="W1430" i="2"/>
  <c r="AJ1432" i="2"/>
  <c r="AA1434" i="2"/>
  <c r="W1437" i="2"/>
  <c r="U1434" i="2"/>
  <c r="AU1441" i="2"/>
  <c r="AS1440" i="2"/>
  <c r="AF1444" i="2"/>
  <c r="AR1448" i="2"/>
  <c r="AP1447" i="2"/>
  <c r="AR1447" i="2" s="1"/>
  <c r="AU1448" i="2"/>
  <c r="AM1449" i="2"/>
  <c r="W1452" i="2"/>
  <c r="U1451" i="2"/>
  <c r="AI1451" i="2"/>
  <c r="AQ1451" i="2"/>
  <c r="AJ1454" i="2"/>
  <c r="AH1451" i="2"/>
  <c r="AM1454" i="2"/>
  <c r="AA1456" i="2"/>
  <c r="W1459" i="2"/>
  <c r="U1456" i="2"/>
  <c r="AU1460" i="2"/>
  <c r="AU1462" i="2"/>
  <c r="AS1461" i="2"/>
  <c r="AU1461" i="2" s="1"/>
  <c r="AU1464" i="2"/>
  <c r="AU1466" i="2"/>
  <c r="AS1465" i="2"/>
  <c r="AU1465" i="2" s="1"/>
  <c r="AD1467" i="2"/>
  <c r="AJ1468" i="2"/>
  <c r="AN1468" i="2" s="1"/>
  <c r="AN1469" i="2"/>
  <c r="AR1469" i="2"/>
  <c r="V1472" i="2"/>
  <c r="X1474" i="2"/>
  <c r="T1476" i="2"/>
  <c r="AE1476" i="2"/>
  <c r="AD1472" i="2"/>
  <c r="AP1478" i="2"/>
  <c r="AR1479" i="2"/>
  <c r="AU1479" i="2"/>
  <c r="AE1481" i="2"/>
  <c r="AR1482" i="2"/>
  <c r="AK1486" i="2"/>
  <c r="AM1487" i="2"/>
  <c r="AR1487" i="2"/>
  <c r="AM1491" i="2"/>
  <c r="AJ1496" i="2"/>
  <c r="AH1493" i="2"/>
  <c r="T1502" i="2"/>
  <c r="R1501" i="2"/>
  <c r="AD1501" i="2"/>
  <c r="T1506" i="2"/>
  <c r="AU1506" i="2"/>
  <c r="AU1507" i="2"/>
  <c r="AM1513" i="2"/>
  <c r="AK1512" i="2"/>
  <c r="AS1515" i="2"/>
  <c r="AU1515" i="2" s="1"/>
  <c r="AU1516" i="2"/>
  <c r="AB1519" i="2"/>
  <c r="AF1519" i="2" s="1"/>
  <c r="Z1518" i="2"/>
  <c r="AN1521" i="2"/>
  <c r="W1527" i="2"/>
  <c r="AS1527" i="2"/>
  <c r="AU1528" i="2"/>
  <c r="AU1527" i="2" s="1"/>
  <c r="AS1533" i="2"/>
  <c r="AS1545" i="2"/>
  <c r="AU1545" i="2" s="1"/>
  <c r="AU1546" i="2"/>
  <c r="Z1551" i="2"/>
  <c r="AL1551" i="2"/>
  <c r="R1551" i="2"/>
  <c r="T1552" i="2"/>
  <c r="AR1552" i="2"/>
  <c r="AH1551" i="2"/>
  <c r="AJ1554" i="2"/>
  <c r="X1559" i="2"/>
  <c r="AS1563" i="2"/>
  <c r="AU1564" i="2"/>
  <c r="AN1567" i="2"/>
  <c r="AD1570" i="2"/>
  <c r="AE1570" i="2" s="1"/>
  <c r="AB1571" i="2"/>
  <c r="Z1570" i="2"/>
  <c r="AB1570" i="2" s="1"/>
  <c r="AN1573" i="2"/>
  <c r="AK1575" i="2"/>
  <c r="V1575" i="2"/>
  <c r="W1576" i="2"/>
  <c r="AS1578" i="2"/>
  <c r="AU1578" i="2" s="1"/>
  <c r="AV1578" i="2" s="1"/>
  <c r="AU1579" i="2"/>
  <c r="AT1580" i="2"/>
  <c r="AU1580" i="2" s="1"/>
  <c r="AU1581" i="2"/>
  <c r="AT1588" i="2"/>
  <c r="AL1587" i="2"/>
  <c r="AP1591" i="2"/>
  <c r="AT1592" i="2"/>
  <c r="AU1592" i="2" s="1"/>
  <c r="AU1594" i="2"/>
  <c r="Z1597" i="2"/>
  <c r="AL1597" i="2"/>
  <c r="U1597" i="2"/>
  <c r="W1598" i="2"/>
  <c r="AI1597" i="2"/>
  <c r="AJ1604" i="2"/>
  <c r="AH1597" i="2"/>
  <c r="AS1606" i="2"/>
  <c r="AU1606" i="2" s="1"/>
  <c r="AV1606" i="2" s="1"/>
  <c r="AU1607" i="2"/>
  <c r="AK1608" i="2"/>
  <c r="AM1608" i="2" s="1"/>
  <c r="V1608" i="2"/>
  <c r="AS1609" i="2"/>
  <c r="AU1610" i="2"/>
  <c r="AT1611" i="2"/>
  <c r="AT1608" i="2" s="1"/>
  <c r="AU1612" i="2"/>
  <c r="R1613" i="2"/>
  <c r="T1614" i="2"/>
  <c r="W1618" i="2"/>
  <c r="U1613" i="2"/>
  <c r="AE1618" i="2"/>
  <c r="AC1613" i="2"/>
  <c r="AP1618" i="2"/>
  <c r="AR1618" i="2" s="1"/>
  <c r="AR1619" i="2"/>
  <c r="AK1622" i="2"/>
  <c r="AM1622" i="2" s="1"/>
  <c r="AC1625" i="2"/>
  <c r="AJ1626" i="2"/>
  <c r="AN1626" i="2" s="1"/>
  <c r="AH1625" i="2"/>
  <c r="AR1634" i="2"/>
  <c r="AP1633" i="2"/>
  <c r="AR1639" i="2"/>
  <c r="AR1651" i="2"/>
  <c r="AR1667" i="2"/>
  <c r="AP1666" i="2"/>
  <c r="AI1691" i="2"/>
  <c r="AI1690" i="2" s="1"/>
  <c r="AJ1692" i="2"/>
  <c r="AP1696" i="2"/>
  <c r="AR1697" i="2"/>
  <c r="AB1705" i="2"/>
  <c r="Z1704" i="2"/>
  <c r="AJ1709" i="2"/>
  <c r="AI1708" i="2"/>
  <c r="AJ1708" i="2" s="1"/>
  <c r="W1715" i="2"/>
  <c r="U1714" i="2"/>
  <c r="W1714" i="2" s="1"/>
  <c r="AJ1718" i="2"/>
  <c r="AH1717" i="2"/>
  <c r="AJ1717" i="2" s="1"/>
  <c r="AR1719" i="2"/>
  <c r="AP1718" i="2"/>
  <c r="AE1729" i="2"/>
  <c r="AK1724" i="2"/>
  <c r="AM1729" i="2"/>
  <c r="AR1730" i="2"/>
  <c r="AP1729" i="2"/>
  <c r="AS1738" i="2"/>
  <c r="AU1739" i="2"/>
  <c r="AS1752" i="2"/>
  <c r="AU1753" i="2"/>
  <c r="AK1761" i="2"/>
  <c r="AM1762" i="2"/>
  <c r="U1764" i="2"/>
  <c r="W1764" i="2" s="1"/>
  <c r="W1765" i="2"/>
  <c r="U1770" i="2"/>
  <c r="AU1811" i="2"/>
  <c r="AS1810" i="2"/>
  <c r="AU1810" i="2" s="1"/>
  <c r="W1814" i="2"/>
  <c r="AB1837" i="2"/>
  <c r="Z1836" i="2"/>
  <c r="AJ1837" i="2"/>
  <c r="AH1836" i="2"/>
  <c r="AA1836" i="2"/>
  <c r="AB1841" i="2"/>
  <c r="AR1844" i="2"/>
  <c r="S1901" i="2"/>
  <c r="T1902" i="2"/>
  <c r="AB1904" i="2"/>
  <c r="Z1901" i="2"/>
  <c r="AC1930" i="2"/>
  <c r="AE1931" i="2"/>
  <c r="W1963" i="2"/>
  <c r="U1944" i="2"/>
  <c r="AA1976" i="2"/>
  <c r="AB1976" i="2" s="1"/>
  <c r="AB1977" i="2"/>
  <c r="AF1977" i="2" s="1"/>
  <c r="T2044" i="2"/>
  <c r="R2043" i="2"/>
  <c r="AR2050" i="2"/>
  <c r="AP2049" i="2"/>
  <c r="T2051" i="2"/>
  <c r="R2048" i="2"/>
  <c r="AL2225" i="2"/>
  <c r="AM2226" i="2"/>
  <c r="AC1560" i="2"/>
  <c r="AE1561" i="2"/>
  <c r="AA1575" i="2"/>
  <c r="AB1576" i="2"/>
  <c r="AS1585" i="2"/>
  <c r="AU1586" i="2"/>
  <c r="AR1588" i="2"/>
  <c r="AR1595" i="2"/>
  <c r="AP1594" i="2"/>
  <c r="AR1594" i="2" s="1"/>
  <c r="AP1604" i="2"/>
  <c r="AR1604" i="2" s="1"/>
  <c r="AR1605" i="2"/>
  <c r="AJ1618" i="2"/>
  <c r="AH1613" i="2"/>
  <c r="AS1620" i="2"/>
  <c r="AU1620" i="2" s="1"/>
  <c r="AU1621" i="2"/>
  <c r="T1623" i="2"/>
  <c r="R1622" i="2"/>
  <c r="T1622" i="2" s="1"/>
  <c r="U1632" i="2"/>
  <c r="W1632" i="2" s="1"/>
  <c r="W1633" i="2"/>
  <c r="U1635" i="2"/>
  <c r="W1636" i="2"/>
  <c r="AQ1636" i="2"/>
  <c r="AR1636" i="2" s="1"/>
  <c r="AR1637" i="2"/>
  <c r="AQ1648" i="2"/>
  <c r="Z1671" i="2"/>
  <c r="AB1672" i="2"/>
  <c r="AE1688" i="2"/>
  <c r="AC1685" i="2"/>
  <c r="AE1696" i="2"/>
  <c r="AC1691" i="2"/>
  <c r="AP1709" i="2"/>
  <c r="AR1710" i="2"/>
  <c r="AA1711" i="2"/>
  <c r="AA1707" i="2" s="1"/>
  <c r="AB1712" i="2"/>
  <c r="AB1722" i="2"/>
  <c r="Z1721" i="2"/>
  <c r="AP1721" i="2"/>
  <c r="AR1722" i="2"/>
  <c r="AU1725" i="2"/>
  <c r="AP1755" i="2"/>
  <c r="AR1756" i="2"/>
  <c r="AP1781" i="2"/>
  <c r="AR1782" i="2"/>
  <c r="AL1787" i="2"/>
  <c r="AM1788" i="2"/>
  <c r="W1793" i="2"/>
  <c r="U1792" i="2"/>
  <c r="W1792" i="2" s="1"/>
  <c r="AE1797" i="2"/>
  <c r="AC1796" i="2"/>
  <c r="AM1797" i="2"/>
  <c r="AK1796" i="2"/>
  <c r="T1821" i="2"/>
  <c r="R1820" i="2"/>
  <c r="AB1821" i="2"/>
  <c r="Z1820" i="2"/>
  <c r="AR1830" i="2"/>
  <c r="AP1829" i="2"/>
  <c r="AE1855" i="2"/>
  <c r="AC1846" i="2"/>
  <c r="AU1888" i="2"/>
  <c r="AM1911" i="2"/>
  <c r="AK1908" i="2"/>
  <c r="U1941" i="2"/>
  <c r="W1942" i="2"/>
  <c r="AM1942" i="2"/>
  <c r="AK1941" i="2"/>
  <c r="AJ1989" i="2"/>
  <c r="AI1988" i="2"/>
  <c r="AB2008" i="2"/>
  <c r="AF2008" i="2" s="1"/>
  <c r="AA2007" i="2"/>
  <c r="AU2022" i="2"/>
  <c r="AS2021" i="2"/>
  <c r="AU2021" i="2" s="1"/>
  <c r="W2023" i="2"/>
  <c r="U2018" i="2"/>
  <c r="AQ2023" i="2"/>
  <c r="AR2023" i="2" s="1"/>
  <c r="AR2024" i="2"/>
  <c r="S2121" i="2"/>
  <c r="T2122" i="2"/>
  <c r="V2193" i="2"/>
  <c r="W2193" i="2" s="1"/>
  <c r="W2194" i="2"/>
  <c r="T2198" i="2"/>
  <c r="R2197" i="2"/>
  <c r="AE2198" i="2"/>
  <c r="AD2197" i="2"/>
  <c r="W1031" i="2"/>
  <c r="X1031" i="2" s="1"/>
  <c r="U1030" i="2"/>
  <c r="V1107" i="2"/>
  <c r="AA1107" i="2"/>
  <c r="Z1115" i="2"/>
  <c r="AD1115" i="2"/>
  <c r="AI1115" i="2"/>
  <c r="AQ1119" i="2"/>
  <c r="AQ1118" i="2" s="1"/>
  <c r="AE1133" i="2"/>
  <c r="AE1132" i="2" s="1"/>
  <c r="AC1132" i="2"/>
  <c r="AC1131" i="2" s="1"/>
  <c r="AQ1162" i="2"/>
  <c r="AJ1182" i="2"/>
  <c r="AN1182" i="2" s="1"/>
  <c r="AH1181" i="2"/>
  <c r="AJ1181" i="2" s="1"/>
  <c r="S1195" i="2"/>
  <c r="AT1195" i="2"/>
  <c r="AQ1214" i="2"/>
  <c r="Z1221" i="2"/>
  <c r="AI1221" i="2"/>
  <c r="U1233" i="2"/>
  <c r="AU1254" i="2"/>
  <c r="AS1253" i="2"/>
  <c r="AU1253" i="2" s="1"/>
  <c r="AJ1259" i="2"/>
  <c r="AH1258" i="2"/>
  <c r="AU1262" i="2"/>
  <c r="AS1261" i="2"/>
  <c r="AD1263" i="2"/>
  <c r="AB1278" i="2"/>
  <c r="Z1277" i="2"/>
  <c r="AJ1281" i="2"/>
  <c r="AH1277" i="2"/>
  <c r="AU1284" i="2"/>
  <c r="AS1283" i="2"/>
  <c r="AR1290" i="2"/>
  <c r="AP1289" i="2"/>
  <c r="W1293" i="2"/>
  <c r="U1292" i="2"/>
  <c r="AI1292" i="2"/>
  <c r="AQ1292" i="2"/>
  <c r="AJ1295" i="2"/>
  <c r="AE1302" i="2"/>
  <c r="AC1301" i="2"/>
  <c r="AT1301" i="2"/>
  <c r="AR1310" i="2"/>
  <c r="AP1309" i="2"/>
  <c r="AB1315" i="2"/>
  <c r="Z1311" i="2"/>
  <c r="AU1322" i="2"/>
  <c r="AS1321" i="2"/>
  <c r="AA1320" i="2"/>
  <c r="AA1329" i="2"/>
  <c r="W1332" i="2"/>
  <c r="U1329" i="2"/>
  <c r="AB1344" i="2"/>
  <c r="Z1335" i="2"/>
  <c r="AU1350" i="2"/>
  <c r="AS1349" i="2"/>
  <c r="AM1356" i="2"/>
  <c r="AK1355" i="2"/>
  <c r="AT1355" i="2"/>
  <c r="AE1361" i="2"/>
  <c r="AC1360" i="2"/>
  <c r="AE1360" i="2" s="1"/>
  <c r="AB1367" i="2"/>
  <c r="Z1366" i="2"/>
  <c r="AE1369" i="2"/>
  <c r="AC1366" i="2"/>
  <c r="T1372" i="2"/>
  <c r="R1371" i="2"/>
  <c r="T1371" i="2" s="1"/>
  <c r="AU1372" i="2"/>
  <c r="AS1371" i="2"/>
  <c r="AU1371" i="2" s="1"/>
  <c r="AM1376" i="2"/>
  <c r="AK1375" i="2"/>
  <c r="AR1383" i="2"/>
  <c r="AP1382" i="2"/>
  <c r="AR1382" i="2" s="1"/>
  <c r="W1387" i="2"/>
  <c r="U1386" i="2"/>
  <c r="AQ1386" i="2"/>
  <c r="AJ1389" i="2"/>
  <c r="AH1386" i="2"/>
  <c r="AU1392" i="2"/>
  <c r="AS1391" i="2"/>
  <c r="AU1399" i="2"/>
  <c r="AS1398" i="2"/>
  <c r="AR1404" i="2"/>
  <c r="AP1403" i="2"/>
  <c r="AJ1409" i="2"/>
  <c r="AH1408" i="2"/>
  <c r="AU1412" i="2"/>
  <c r="AS1411" i="2"/>
  <c r="AA1418" i="2"/>
  <c r="W1421" i="2"/>
  <c r="AI1418" i="2"/>
  <c r="AU1426" i="2"/>
  <c r="AS1425" i="2"/>
  <c r="AU1425" i="2" s="1"/>
  <c r="AR1433" i="2"/>
  <c r="AP1432" i="2"/>
  <c r="AR1432" i="2" s="1"/>
  <c r="AM1440" i="2"/>
  <c r="AK1439" i="2"/>
  <c r="AR1455" i="2"/>
  <c r="AP1454" i="2"/>
  <c r="AJ1460" i="2"/>
  <c r="AN1460" i="2" s="1"/>
  <c r="AH1459" i="2"/>
  <c r="AJ1464" i="2"/>
  <c r="AN1464" i="2" s="1"/>
  <c r="AH1463" i="2"/>
  <c r="AJ1463" i="2" s="1"/>
  <c r="W1468" i="2"/>
  <c r="U1467" i="2"/>
  <c r="AQ1467" i="2"/>
  <c r="AJ1470" i="2"/>
  <c r="AH1467" i="2"/>
  <c r="AA1472" i="2"/>
  <c r="U1472" i="2"/>
  <c r="W1481" i="2"/>
  <c r="AJ1490" i="2"/>
  <c r="AN1490" i="2" s="1"/>
  <c r="AH1489" i="2"/>
  <c r="AM1496" i="2"/>
  <c r="AL1493" i="2"/>
  <c r="AS1498" i="2"/>
  <c r="AU1498" i="2" s="1"/>
  <c r="AU1499" i="2"/>
  <c r="AC1501" i="2"/>
  <c r="AE1502" i="2"/>
  <c r="AU1513" i="2"/>
  <c r="T1527" i="2"/>
  <c r="X1528" i="2"/>
  <c r="AA1539" i="2"/>
  <c r="AA1538" i="2" s="1"/>
  <c r="AB1540" i="2"/>
  <c r="AB1543" i="2"/>
  <c r="Z1542" i="2"/>
  <c r="AB1542" i="2" s="1"/>
  <c r="AM1545" i="2"/>
  <c r="AK1542" i="2"/>
  <c r="AU1548" i="2"/>
  <c r="AS1547" i="2"/>
  <c r="AU1547" i="2" s="1"/>
  <c r="AC1551" i="2"/>
  <c r="AT1551" i="2"/>
  <c r="AR1559" i="2"/>
  <c r="AP1558" i="2"/>
  <c r="AR1558" i="2" s="1"/>
  <c r="T1561" i="2"/>
  <c r="R1560" i="2"/>
  <c r="T1563" i="2"/>
  <c r="S1560" i="2"/>
  <c r="W1566" i="2"/>
  <c r="AJ1580" i="2"/>
  <c r="AH1575" i="2"/>
  <c r="AS1582" i="2"/>
  <c r="AU1582" i="2" s="1"/>
  <c r="AU1583" i="2"/>
  <c r="T1585" i="2"/>
  <c r="R1584" i="2"/>
  <c r="T1584" i="2" s="1"/>
  <c r="W1585" i="2"/>
  <c r="AR1585" i="2"/>
  <c r="T1588" i="2"/>
  <c r="AB1600" i="2"/>
  <c r="AF1600" i="2" s="1"/>
  <c r="AA1597" i="2"/>
  <c r="AJ1611" i="2"/>
  <c r="AH1608" i="2"/>
  <c r="V1613" i="2"/>
  <c r="W1614" i="2"/>
  <c r="AR1614" i="2"/>
  <c r="AS1616" i="2"/>
  <c r="AU1616" i="2" s="1"/>
  <c r="AU1617" i="2"/>
  <c r="AV1617" i="2" s="1"/>
  <c r="AT1618" i="2"/>
  <c r="AU1618" i="2" s="1"/>
  <c r="AU1619" i="2"/>
  <c r="AP1629" i="2"/>
  <c r="R1628" i="2"/>
  <c r="AE1633" i="2"/>
  <c r="AC1632" i="2"/>
  <c r="AE1632" i="2" s="1"/>
  <c r="AK1632" i="2"/>
  <c r="AM1632" i="2" s="1"/>
  <c r="AM1633" i="2"/>
  <c r="AD1635" i="2"/>
  <c r="AE1636" i="2"/>
  <c r="S1648" i="2"/>
  <c r="T1651" i="2"/>
  <c r="AU1654" i="2"/>
  <c r="AS1653" i="2"/>
  <c r="AU1653" i="2" s="1"/>
  <c r="AP1658" i="2"/>
  <c r="AR1659" i="2"/>
  <c r="AK1685" i="2"/>
  <c r="AM1686" i="2"/>
  <c r="AQ1685" i="2"/>
  <c r="AL1691" i="2"/>
  <c r="AL1690" i="2" s="1"/>
  <c r="AM1696" i="2"/>
  <c r="AS1698" i="2"/>
  <c r="AU1699" i="2"/>
  <c r="AE1734" i="2"/>
  <c r="AD1733" i="2"/>
  <c r="AE1733" i="2" s="1"/>
  <c r="AT1740" i="2"/>
  <c r="AU1741" i="2"/>
  <c r="AS1744" i="2"/>
  <c r="AU1744" i="2" s="1"/>
  <c r="T1752" i="2"/>
  <c r="R1751" i="2"/>
  <c r="T1751" i="2" s="1"/>
  <c r="W1752" i="2"/>
  <c r="AC1770" i="2"/>
  <c r="AE1771" i="2"/>
  <c r="S1816" i="2"/>
  <c r="T1817" i="2"/>
  <c r="AJ1853" i="2"/>
  <c r="AH1846" i="2"/>
  <c r="W1865" i="2"/>
  <c r="U1864" i="2"/>
  <c r="T1888" i="2"/>
  <c r="R1885" i="2"/>
  <c r="AU1972" i="2"/>
  <c r="AS1971" i="2"/>
  <c r="AR1978" i="2"/>
  <c r="AP1977" i="2"/>
  <c r="U1976" i="2"/>
  <c r="W1980" i="2"/>
  <c r="AP1989" i="2"/>
  <c r="AR1990" i="2"/>
  <c r="T2001" i="2"/>
  <c r="R1994" i="2"/>
  <c r="AJ2001" i="2"/>
  <c r="AH1994" i="2"/>
  <c r="AE2100" i="2"/>
  <c r="AD2094" i="2"/>
  <c r="AA2228" i="2"/>
  <c r="AA2224" i="2" s="1"/>
  <c r="AB2296" i="2"/>
  <c r="AL1770" i="2"/>
  <c r="AM1771" i="2"/>
  <c r="AM1790" i="2"/>
  <c r="AK1787" i="2"/>
  <c r="W1812" i="2"/>
  <c r="V1807" i="2"/>
  <c r="AJ1817" i="2"/>
  <c r="AH1816" i="2"/>
  <c r="AJ1816" i="2" s="1"/>
  <c r="AU1823" i="2"/>
  <c r="AT1820" i="2"/>
  <c r="AU1826" i="2"/>
  <c r="AS1825" i="2"/>
  <c r="AU1825" i="2" s="1"/>
  <c r="AA1833" i="2"/>
  <c r="AB1833" i="2" s="1"/>
  <c r="AB1834" i="2"/>
  <c r="AU1835" i="2"/>
  <c r="AS1834" i="2"/>
  <c r="AQ1836" i="2"/>
  <c r="AU1855" i="2"/>
  <c r="AT1846" i="2"/>
  <c r="AB1870" i="2"/>
  <c r="AA1864" i="2"/>
  <c r="AU1871" i="2"/>
  <c r="AS1870" i="2"/>
  <c r="AU1870" i="2" s="1"/>
  <c r="AQ1872" i="2"/>
  <c r="AR1872" i="2" s="1"/>
  <c r="AR1873" i="2"/>
  <c r="AA1874" i="2"/>
  <c r="AB1877" i="2"/>
  <c r="AU1878" i="2"/>
  <c r="AS1877" i="2"/>
  <c r="AU1877" i="2" s="1"/>
  <c r="AQ1879" i="2"/>
  <c r="AR1880" i="2"/>
  <c r="AC1894" i="2"/>
  <c r="AE1894" i="2" s="1"/>
  <c r="AE1895" i="2"/>
  <c r="AT1906" i="2"/>
  <c r="AT1901" i="2" s="1"/>
  <c r="AU1907" i="2"/>
  <c r="AM1927" i="2"/>
  <c r="AK1926" i="2"/>
  <c r="AM1926" i="2" s="1"/>
  <c r="AT2055" i="2"/>
  <c r="AU2055" i="2" s="1"/>
  <c r="AU2056" i="2"/>
  <c r="AB2085" i="2"/>
  <c r="Z2084" i="2"/>
  <c r="AJ2085" i="2"/>
  <c r="AH2084" i="2"/>
  <c r="AM2185" i="2"/>
  <c r="AK2184" i="2"/>
  <c r="AM2184" i="2" s="1"/>
  <c r="AU2187" i="2"/>
  <c r="AS2185" i="2"/>
  <c r="R2193" i="2"/>
  <c r="T2193" i="2" s="1"/>
  <c r="T2194" i="2"/>
  <c r="W2225" i="2"/>
  <c r="AT2229" i="2"/>
  <c r="AU2295" i="2"/>
  <c r="AS2293" i="2"/>
  <c r="AM2296" i="2"/>
  <c r="AK2228" i="2"/>
  <c r="Z1635" i="2"/>
  <c r="AB1636" i="2"/>
  <c r="AU1643" i="2"/>
  <c r="AC1648" i="2"/>
  <c r="AE1649" i="2"/>
  <c r="AT1648" i="2"/>
  <c r="AK1648" i="2"/>
  <c r="AM1651" i="2"/>
  <c r="AM1653" i="2"/>
  <c r="AU1655" i="2"/>
  <c r="T1663" i="2"/>
  <c r="R1662" i="2"/>
  <c r="T1662" i="2" s="1"/>
  <c r="AD1662" i="2"/>
  <c r="AE1662" i="2" s="1"/>
  <c r="AE1663" i="2"/>
  <c r="AU1663" i="2"/>
  <c r="AS1662" i="2"/>
  <c r="AU1662" i="2" s="1"/>
  <c r="AD1671" i="2"/>
  <c r="AQ1672" i="2"/>
  <c r="AR1672" i="2" s="1"/>
  <c r="AR1673" i="2"/>
  <c r="AE1678" i="2"/>
  <c r="AC1671" i="2"/>
  <c r="AK1671" i="2"/>
  <c r="AM1678" i="2"/>
  <c r="W1686" i="2"/>
  <c r="U1685" i="2"/>
  <c r="AL1685" i="2"/>
  <c r="AS1685" i="2"/>
  <c r="AP1688" i="2"/>
  <c r="AR1688" i="2" s="1"/>
  <c r="AR1689" i="2"/>
  <c r="U1691" i="2"/>
  <c r="W1692" i="2"/>
  <c r="AH1703" i="2"/>
  <c r="AJ1704" i="2"/>
  <c r="AS1705" i="2"/>
  <c r="AU1706" i="2"/>
  <c r="AJ1711" i="2"/>
  <c r="AR1712" i="2"/>
  <c r="AP1711" i="2"/>
  <c r="Z1724" i="2"/>
  <c r="AB1725" i="2"/>
  <c r="AQ1733" i="2"/>
  <c r="V1737" i="2"/>
  <c r="W1738" i="2"/>
  <c r="AJ1740" i="2"/>
  <c r="AH1737" i="2"/>
  <c r="AS1742" i="2"/>
  <c r="AU1742" i="2" s="1"/>
  <c r="AU1743" i="2"/>
  <c r="T1749" i="2"/>
  <c r="S1746" i="2"/>
  <c r="AS1749" i="2"/>
  <c r="AU1750" i="2"/>
  <c r="T1758" i="2"/>
  <c r="R1755" i="2"/>
  <c r="AQ1760" i="2"/>
  <c r="AN1766" i="2"/>
  <c r="T1773" i="2"/>
  <c r="S1770" i="2"/>
  <c r="AU1774" i="2"/>
  <c r="AT1773" i="2"/>
  <c r="V1777" i="2"/>
  <c r="AL1777" i="2"/>
  <c r="AM1781" i="2"/>
  <c r="AN1784" i="2"/>
  <c r="AE1788" i="2"/>
  <c r="AC1787" i="2"/>
  <c r="AT1796" i="2"/>
  <c r="AM1804" i="2"/>
  <c r="AK1801" i="2"/>
  <c r="AU1805" i="2"/>
  <c r="AS1804" i="2"/>
  <c r="W1811" i="2"/>
  <c r="X1811" i="2" s="1"/>
  <c r="U1810" i="2"/>
  <c r="W1810" i="2" s="1"/>
  <c r="AR1824" i="2"/>
  <c r="AP1823" i="2"/>
  <c r="AU1824" i="2"/>
  <c r="AS1847" i="2"/>
  <c r="AI1846" i="2"/>
  <c r="AJ1849" i="2"/>
  <c r="AR1856" i="2"/>
  <c r="AP1855" i="2"/>
  <c r="AR1855" i="2" s="1"/>
  <c r="AU1856" i="2"/>
  <c r="AM1860" i="2"/>
  <c r="AK1857" i="2"/>
  <c r="AU1861" i="2"/>
  <c r="AS1860" i="2"/>
  <c r="AE1888" i="2"/>
  <c r="R1897" i="2"/>
  <c r="T1897" i="2" s="1"/>
  <c r="T1898" i="2"/>
  <c r="AC1902" i="2"/>
  <c r="AE1903" i="2"/>
  <c r="AF1903" i="2" s="1"/>
  <c r="AP1917" i="2"/>
  <c r="AR1918" i="2"/>
  <c r="AU1918" i="2"/>
  <c r="T1922" i="2"/>
  <c r="R1921" i="2"/>
  <c r="AD1921" i="2"/>
  <c r="AE1922" i="2"/>
  <c r="AU1922" i="2"/>
  <c r="AV1922" i="2" s="1"/>
  <c r="AS1921" i="2"/>
  <c r="AE1924" i="2"/>
  <c r="AC1921" i="2"/>
  <c r="V1926" i="2"/>
  <c r="W1926" i="2" s="1"/>
  <c r="W1927" i="2"/>
  <c r="AS1937" i="2"/>
  <c r="AU2014" i="2"/>
  <c r="AQ2016" i="2"/>
  <c r="AQ2013" i="2" s="1"/>
  <c r="AR2017" i="2"/>
  <c r="AR2079" i="2"/>
  <c r="AP2077" i="2"/>
  <c r="AU2083" i="2"/>
  <c r="AS2082" i="2"/>
  <c r="AU2082" i="2" s="1"/>
  <c r="AU1474" i="2"/>
  <c r="AR1477" i="2"/>
  <c r="W1478" i="2"/>
  <c r="AJ1481" i="2"/>
  <c r="AS1483" i="2"/>
  <c r="AU1483" i="2" s="1"/>
  <c r="X1484" i="2"/>
  <c r="AE1487" i="2"/>
  <c r="AR1488" i="2"/>
  <c r="AE1491" i="2"/>
  <c r="AR1492" i="2"/>
  <c r="Z1493" i="2"/>
  <c r="AI1493" i="2"/>
  <c r="AU1497" i="2"/>
  <c r="W1499" i="2"/>
  <c r="AB1499" i="2"/>
  <c r="AM1499" i="2"/>
  <c r="AU1500" i="2"/>
  <c r="Z1501" i="2"/>
  <c r="W1502" i="2"/>
  <c r="AH1501" i="2"/>
  <c r="AL1501" i="2"/>
  <c r="AJ1504" i="2"/>
  <c r="T1505" i="2"/>
  <c r="X1505" i="2" s="1"/>
  <c r="AP1505" i="2"/>
  <c r="T1508" i="2"/>
  <c r="AF1509" i="2"/>
  <c r="R1513" i="2"/>
  <c r="U1518" i="2"/>
  <c r="AC1518" i="2"/>
  <c r="AP1519" i="2"/>
  <c r="AT1519" i="2"/>
  <c r="AN1522" i="2"/>
  <c r="AN1526" i="2"/>
  <c r="AJ1527" i="2"/>
  <c r="AS1530" i="2"/>
  <c r="X1531" i="2"/>
  <c r="T1533" i="2"/>
  <c r="AF1534" i="2"/>
  <c r="AE1539" i="2"/>
  <c r="AS1540" i="2"/>
  <c r="X1541" i="2"/>
  <c r="AE1545" i="2"/>
  <c r="AR1546" i="2"/>
  <c r="AS1553" i="2"/>
  <c r="W1553" i="2"/>
  <c r="X1553" i="2" s="1"/>
  <c r="U1552" i="2"/>
  <c r="AU1555" i="2"/>
  <c r="AE1556" i="2"/>
  <c r="AM1558" i="2"/>
  <c r="AU1559" i="2"/>
  <c r="W1561" i="2"/>
  <c r="AL1560" i="2"/>
  <c r="AE1566" i="2"/>
  <c r="AJ1566" i="2"/>
  <c r="AT1566" i="2"/>
  <c r="AT1565" i="2" s="1"/>
  <c r="AS1568" i="2"/>
  <c r="X1569" i="2"/>
  <c r="U1570" i="2"/>
  <c r="W1570" i="2" s="1"/>
  <c r="AM1571" i="2"/>
  <c r="AP1571" i="2"/>
  <c r="AT1571" i="2"/>
  <c r="AN1574" i="2"/>
  <c r="AI1575" i="2"/>
  <c r="AS1576" i="2"/>
  <c r="X1577" i="2"/>
  <c r="AB1580" i="2"/>
  <c r="AN1581" i="2"/>
  <c r="AE1585" i="2"/>
  <c r="AJ1585" i="2"/>
  <c r="AA1587" i="2"/>
  <c r="AM1590" i="2"/>
  <c r="AM1594" i="2"/>
  <c r="AU1595" i="2"/>
  <c r="S1597" i="2"/>
  <c r="AJ1598" i="2"/>
  <c r="AS1600" i="2"/>
  <c r="X1601" i="2"/>
  <c r="AB1604" i="2"/>
  <c r="AN1605" i="2"/>
  <c r="U1608" i="2"/>
  <c r="AE1609" i="2"/>
  <c r="AB1611" i="2"/>
  <c r="AN1612" i="2"/>
  <c r="AI1613" i="2"/>
  <c r="AS1614" i="2"/>
  <c r="X1615" i="2"/>
  <c r="AB1618" i="2"/>
  <c r="AN1619" i="2"/>
  <c r="AE1623" i="2"/>
  <c r="AJ1623" i="2"/>
  <c r="AA1625" i="2"/>
  <c r="AM1628" i="2"/>
  <c r="AS1631" i="2"/>
  <c r="AJ1633" i="2"/>
  <c r="AL1635" i="2"/>
  <c r="T1636" i="2"/>
  <c r="AF1637" i="2"/>
  <c r="AP1638" i="2"/>
  <c r="AT1638" i="2"/>
  <c r="AE1641" i="2"/>
  <c r="AA1644" i="2"/>
  <c r="AB1644" i="2" s="1"/>
  <c r="AP1644" i="2"/>
  <c r="AB1649" i="2"/>
  <c r="Z1648" i="2"/>
  <c r="AJ1651" i="2"/>
  <c r="AR1652" i="2"/>
  <c r="X1656" i="2"/>
  <c r="T1660" i="2"/>
  <c r="X1661" i="2"/>
  <c r="AI1662" i="2"/>
  <c r="AJ1663" i="2"/>
  <c r="U1671" i="2"/>
  <c r="W1672" i="2"/>
  <c r="AI1671" i="2"/>
  <c r="R1685" i="2"/>
  <c r="AU1687" i="2"/>
  <c r="AT1688" i="2"/>
  <c r="AU1689" i="2"/>
  <c r="R1691" i="2"/>
  <c r="Z1691" i="2"/>
  <c r="AB1692" i="2"/>
  <c r="AE1692" i="2"/>
  <c r="AN1694" i="2"/>
  <c r="AT1696" i="2"/>
  <c r="AU1696" i="2" s="1"/>
  <c r="AU1697" i="2"/>
  <c r="U1704" i="2"/>
  <c r="AK1704" i="2"/>
  <c r="AM1705" i="2"/>
  <c r="AR1705" i="2"/>
  <c r="W1708" i="2"/>
  <c r="T1709" i="2"/>
  <c r="R1708" i="2"/>
  <c r="T1708" i="2" s="1"/>
  <c r="W1711" i="2"/>
  <c r="R1711" i="2"/>
  <c r="T1712" i="2"/>
  <c r="W1712" i="2"/>
  <c r="Z1714" i="2"/>
  <c r="AB1714" i="2" s="1"/>
  <c r="AH1714" i="2"/>
  <c r="AJ1714" i="2" s="1"/>
  <c r="AJ1715" i="2"/>
  <c r="AE1722" i="2"/>
  <c r="AC1721" i="2"/>
  <c r="AK1721" i="2"/>
  <c r="AM1722" i="2"/>
  <c r="AR1723" i="2"/>
  <c r="AV1723" i="2" s="1"/>
  <c r="AD1724" i="2"/>
  <c r="AJ1725" i="2"/>
  <c r="AQ1725" i="2"/>
  <c r="AR1726" i="2"/>
  <c r="W1747" i="2"/>
  <c r="AC1746" i="2"/>
  <c r="AE1747" i="2"/>
  <c r="AP1747" i="2"/>
  <c r="AR1748" i="2"/>
  <c r="AK1751" i="2"/>
  <c r="AM1751" i="2" s="1"/>
  <c r="AE1756" i="2"/>
  <c r="AC1755" i="2"/>
  <c r="AK1755" i="2"/>
  <c r="AM1756" i="2"/>
  <c r="AR1757" i="2"/>
  <c r="W1758" i="2"/>
  <c r="V1755" i="2"/>
  <c r="Z1761" i="2"/>
  <c r="AJ1761" i="2"/>
  <c r="AI1770" i="2"/>
  <c r="AQ1770" i="2"/>
  <c r="AF1776" i="2"/>
  <c r="U1777" i="2"/>
  <c r="W1778" i="2"/>
  <c r="AB1778" i="2"/>
  <c r="AN1779" i="2"/>
  <c r="AR1779" i="2"/>
  <c r="AT1781" i="2"/>
  <c r="AU1782" i="2"/>
  <c r="AS1792" i="2"/>
  <c r="AR1794" i="2"/>
  <c r="AV1794" i="2" s="1"/>
  <c r="AB1802" i="2"/>
  <c r="Z1801" i="2"/>
  <c r="AB1801" i="2" s="1"/>
  <c r="AJ1802" i="2"/>
  <c r="AH1801" i="2"/>
  <c r="AQ1807" i="2"/>
  <c r="AB1812" i="2"/>
  <c r="AT1814" i="2"/>
  <c r="AT1807" i="2" s="1"/>
  <c r="AR1834" i="2"/>
  <c r="AP1833" i="2"/>
  <c r="AR1833" i="2" s="1"/>
  <c r="U1836" i="2"/>
  <c r="S1836" i="2"/>
  <c r="T1839" i="2"/>
  <c r="W1843" i="2"/>
  <c r="AD1846" i="2"/>
  <c r="AE1849" i="2"/>
  <c r="AF1852" i="2"/>
  <c r="AU1852" i="2"/>
  <c r="AS1851" i="2"/>
  <c r="AU1851" i="2" s="1"/>
  <c r="AB1858" i="2"/>
  <c r="Z1857" i="2"/>
  <c r="AJ1858" i="2"/>
  <c r="AH1857" i="2"/>
  <c r="AF1863" i="2"/>
  <c r="AU1863" i="2"/>
  <c r="AS1862" i="2"/>
  <c r="AU1862" i="2" s="1"/>
  <c r="AB1865" i="2"/>
  <c r="Z1864" i="2"/>
  <c r="AJ1865" i="2"/>
  <c r="AH1864" i="2"/>
  <c r="AL1874" i="2"/>
  <c r="AB1881" i="2"/>
  <c r="Z1874" i="2"/>
  <c r="AJ1886" i="2"/>
  <c r="AH1885" i="2"/>
  <c r="AU1886" i="2"/>
  <c r="AM1898" i="2"/>
  <c r="AK1897" i="2"/>
  <c r="AM1897" i="2" s="1"/>
  <c r="AF1899" i="2"/>
  <c r="AU1899" i="2"/>
  <c r="AS1898" i="2"/>
  <c r="AJ1902" i="2"/>
  <c r="AH1901" i="2"/>
  <c r="AM1902" i="2"/>
  <c r="AS1903" i="2"/>
  <c r="AP1904" i="2"/>
  <c r="AR1904" i="2" s="1"/>
  <c r="AR1905" i="2"/>
  <c r="AU1928" i="2"/>
  <c r="AS1927" i="2"/>
  <c r="AP1931" i="2"/>
  <c r="AR1932" i="2"/>
  <c r="T1938" i="2"/>
  <c r="R1937" i="2"/>
  <c r="T1937" i="2" s="1"/>
  <c r="AC1940" i="2"/>
  <c r="AR1942" i="2"/>
  <c r="AP1941" i="2"/>
  <c r="AR1943" i="2"/>
  <c r="AJ1963" i="2"/>
  <c r="AN1963" i="2" s="1"/>
  <c r="AI1944" i="2"/>
  <c r="AI1940" i="2" s="1"/>
  <c r="AS1980" i="2"/>
  <c r="AU1981" i="2"/>
  <c r="AE1986" i="2"/>
  <c r="AC1983" i="2"/>
  <c r="AR1996" i="2"/>
  <c r="AP1995" i="2"/>
  <c r="W1997" i="2"/>
  <c r="V1994" i="2"/>
  <c r="AM2003" i="2"/>
  <c r="AL1994" i="2"/>
  <c r="AQ2025" i="2"/>
  <c r="AR2025" i="2" s="1"/>
  <c r="AR2026" i="2"/>
  <c r="T2039" i="2"/>
  <c r="AU2040" i="2"/>
  <c r="AT2039" i="2"/>
  <c r="AU2039" i="2" s="1"/>
  <c r="S2046" i="2"/>
  <c r="S2043" i="2" s="1"/>
  <c r="AQ2047" i="2"/>
  <c r="AQ2046" i="2" s="1"/>
  <c r="AQ2043" i="2" s="1"/>
  <c r="AP2046" i="2"/>
  <c r="AE2049" i="2"/>
  <c r="AC2048" i="2"/>
  <c r="AM2049" i="2"/>
  <c r="AK2048" i="2"/>
  <c r="AA2094" i="2"/>
  <c r="AB2098" i="2"/>
  <c r="S1486" i="2"/>
  <c r="AT1486" i="2"/>
  <c r="AU1505" i="2"/>
  <c r="AS1504" i="2"/>
  <c r="AH1518" i="2"/>
  <c r="AL1518" i="2"/>
  <c r="AL1517" i="2" s="1"/>
  <c r="AL1542" i="2"/>
  <c r="AL1538" i="2" s="1"/>
  <c r="AP1567" i="2"/>
  <c r="AI1608" i="2"/>
  <c r="AR1656" i="2"/>
  <c r="AP1655" i="2"/>
  <c r="AR1655" i="2" s="1"/>
  <c r="T1658" i="2"/>
  <c r="R1657" i="2"/>
  <c r="Z1662" i="2"/>
  <c r="AB1662" i="2" s="1"/>
  <c r="AB1663" i="2"/>
  <c r="AA1671" i="2"/>
  <c r="AU1672" i="2"/>
  <c r="AQ1692" i="2"/>
  <c r="AR1693" i="2"/>
  <c r="AR1700" i="2"/>
  <c r="AP1698" i="2"/>
  <c r="AR1703" i="2"/>
  <c r="AC1708" i="2"/>
  <c r="AE1709" i="2"/>
  <c r="AT1707" i="2"/>
  <c r="V1707" i="2"/>
  <c r="AM1712" i="2"/>
  <c r="AK1711" i="2"/>
  <c r="AU1713" i="2"/>
  <c r="AS1712" i="2"/>
  <c r="AL1714" i="2"/>
  <c r="AL1707" i="2" s="1"/>
  <c r="AM1715" i="2"/>
  <c r="AS1717" i="2"/>
  <c r="AU1717" i="2" s="1"/>
  <c r="AU1718" i="2"/>
  <c r="U1721" i="2"/>
  <c r="W1722" i="2"/>
  <c r="U1724" i="2"/>
  <c r="W1725" i="2"/>
  <c r="AB1734" i="2"/>
  <c r="Z1733" i="2"/>
  <c r="AB1733" i="2" s="1"/>
  <c r="T1738" i="2"/>
  <c r="R1737" i="2"/>
  <c r="AE1740" i="2"/>
  <c r="AC1737" i="2"/>
  <c r="AP1740" i="2"/>
  <c r="AR1740" i="2" s="1"/>
  <c r="AR1741" i="2"/>
  <c r="AR1745" i="2"/>
  <c r="AP1744" i="2"/>
  <c r="AR1744" i="2" s="1"/>
  <c r="AT1747" i="2"/>
  <c r="AT1746" i="2" s="1"/>
  <c r="AU1748" i="2"/>
  <c r="U1755" i="2"/>
  <c r="W1756" i="2"/>
  <c r="AS1762" i="2"/>
  <c r="AU1763" i="2"/>
  <c r="T1771" i="2"/>
  <c r="AH1770" i="2"/>
  <c r="AJ1771" i="2"/>
  <c r="AJ1781" i="2"/>
  <c r="AH1777" i="2"/>
  <c r="AS1789" i="2"/>
  <c r="U1788" i="2"/>
  <c r="AR1789" i="2"/>
  <c r="AP1788" i="2"/>
  <c r="AR1791" i="2"/>
  <c r="AP1790" i="2"/>
  <c r="AR1790" i="2" s="1"/>
  <c r="AD1792" i="2"/>
  <c r="AE1792" i="2" s="1"/>
  <c r="AE1793" i="2"/>
  <c r="AR1798" i="2"/>
  <c r="AP1797" i="2"/>
  <c r="T1799" i="2"/>
  <c r="R1796" i="2"/>
  <c r="AL1801" i="2"/>
  <c r="AR1803" i="2"/>
  <c r="AP1802" i="2"/>
  <c r="AD1807" i="2"/>
  <c r="W1809" i="2"/>
  <c r="X1809" i="2" s="1"/>
  <c r="AS1809" i="2"/>
  <c r="AM1810" i="2"/>
  <c r="AK1807" i="2"/>
  <c r="AL1820" i="2"/>
  <c r="AM1823" i="2"/>
  <c r="T1826" i="2"/>
  <c r="R1825" i="2"/>
  <c r="T1825" i="2" s="1"/>
  <c r="AE1829" i="2"/>
  <c r="AC1828" i="2"/>
  <c r="AE1828" i="2" s="1"/>
  <c r="AU1840" i="2"/>
  <c r="AS1839" i="2"/>
  <c r="AU1854" i="2"/>
  <c r="AS1853" i="2"/>
  <c r="AU1853" i="2" s="1"/>
  <c r="AL1857" i="2"/>
  <c r="AR1859" i="2"/>
  <c r="AP1858" i="2"/>
  <c r="AM1868" i="2"/>
  <c r="AK1864" i="2"/>
  <c r="AU1869" i="2"/>
  <c r="AS1868" i="2"/>
  <c r="AM1875" i="2"/>
  <c r="AK1874" i="2"/>
  <c r="AT1874" i="2"/>
  <c r="AU1876" i="2"/>
  <c r="AS1875" i="2"/>
  <c r="AR1882" i="2"/>
  <c r="AP1881" i="2"/>
  <c r="AR1881" i="2" s="1"/>
  <c r="T1895" i="2"/>
  <c r="R1894" i="2"/>
  <c r="T1894" i="2" s="1"/>
  <c r="AU1895" i="2"/>
  <c r="AS1894" i="2"/>
  <c r="AU1894" i="2" s="1"/>
  <c r="AP1906" i="2"/>
  <c r="AR1906" i="2" s="1"/>
  <c r="AR1907" i="2"/>
  <c r="AA1908" i="2"/>
  <c r="AB1909" i="2"/>
  <c r="AR1920" i="2"/>
  <c r="AP1919" i="2"/>
  <c r="AR1919" i="2" s="1"/>
  <c r="AP1924" i="2"/>
  <c r="AR1925" i="2"/>
  <c r="AT1938" i="2"/>
  <c r="AT1937" i="2" s="1"/>
  <c r="AU1939" i="2"/>
  <c r="S1944" i="2"/>
  <c r="S1940" i="2" s="1"/>
  <c r="T1945" i="2"/>
  <c r="T1972" i="2"/>
  <c r="R1971" i="2"/>
  <c r="AD1971" i="2"/>
  <c r="AE1972" i="2"/>
  <c r="U1994" i="2"/>
  <c r="W1995" i="2"/>
  <c r="AE1995" i="2"/>
  <c r="AC1994" i="2"/>
  <c r="AK1994" i="2"/>
  <c r="AM1995" i="2"/>
  <c r="AS2003" i="2"/>
  <c r="AU2003" i="2" s="1"/>
  <c r="AU2004" i="2"/>
  <c r="AR2009" i="2"/>
  <c r="AP2008" i="2"/>
  <c r="AU2010" i="2"/>
  <c r="AS2008" i="2"/>
  <c r="AI2007" i="2"/>
  <c r="AJ2011" i="2"/>
  <c r="AD2018" i="2"/>
  <c r="AE2023" i="2"/>
  <c r="AB2069" i="2"/>
  <c r="Z2068" i="2"/>
  <c r="AJ2069" i="2"/>
  <c r="AH2068" i="2"/>
  <c r="AA2068" i="2"/>
  <c r="AB2073" i="2"/>
  <c r="AI2084" i="2"/>
  <c r="AT2103" i="2"/>
  <c r="AU2103" i="2" s="1"/>
  <c r="AU2104" i="2"/>
  <c r="AE2122" i="2"/>
  <c r="AC2121" i="2"/>
  <c r="AS1641" i="2"/>
  <c r="AR1643" i="2"/>
  <c r="W1649" i="2"/>
  <c r="AL1648" i="2"/>
  <c r="AE1653" i="2"/>
  <c r="AM1655" i="2"/>
  <c r="AU1656" i="2"/>
  <c r="Z1657" i="2"/>
  <c r="W1658" i="2"/>
  <c r="AH1657" i="2"/>
  <c r="AR1664" i="2"/>
  <c r="S1665" i="2"/>
  <c r="AJ1666" i="2"/>
  <c r="R1669" i="2"/>
  <c r="AL1671" i="2"/>
  <c r="T1672" i="2"/>
  <c r="AF1673" i="2"/>
  <c r="AB1676" i="2"/>
  <c r="AJ1678" i="2"/>
  <c r="AS1680" i="2"/>
  <c r="AU1680" i="2" s="1"/>
  <c r="X1681" i="2"/>
  <c r="AQ1682" i="2"/>
  <c r="T1686" i="2"/>
  <c r="AE1686" i="2"/>
  <c r="AF1687" i="2"/>
  <c r="AB1688" i="2"/>
  <c r="AN1689" i="2"/>
  <c r="T1692" i="2"/>
  <c r="AF1693" i="2"/>
  <c r="AB1696" i="2"/>
  <c r="AN1697" i="2"/>
  <c r="T1705" i="2"/>
  <c r="AE1705" i="2"/>
  <c r="AR1706" i="2"/>
  <c r="Z1708" i="2"/>
  <c r="AB1708" i="2" s="1"/>
  <c r="W1709" i="2"/>
  <c r="AD1707" i="2"/>
  <c r="AU1716" i="2"/>
  <c r="W1718" i="2"/>
  <c r="AB1718" i="2"/>
  <c r="AM1718" i="2"/>
  <c r="AU1719" i="2"/>
  <c r="AJ1722" i="2"/>
  <c r="AL1724" i="2"/>
  <c r="AL1720" i="2" s="1"/>
  <c r="T1725" i="2"/>
  <c r="AF1726" i="2"/>
  <c r="AJ1729" i="2"/>
  <c r="AS1731" i="2"/>
  <c r="AU1731" i="2" s="1"/>
  <c r="X1732" i="2"/>
  <c r="U1733" i="2"/>
  <c r="W1733" i="2" s="1"/>
  <c r="AM1734" i="2"/>
  <c r="AN1734" i="2" s="1"/>
  <c r="U1737" i="2"/>
  <c r="AE1738" i="2"/>
  <c r="AB1740" i="2"/>
  <c r="AN1741" i="2"/>
  <c r="AB1747" i="2"/>
  <c r="AN1748" i="2"/>
  <c r="AE1752" i="2"/>
  <c r="AJ1752" i="2"/>
  <c r="AQ1752" i="2"/>
  <c r="S1755" i="2"/>
  <c r="AJ1756" i="2"/>
  <c r="AT1755" i="2"/>
  <c r="AS1758" i="2"/>
  <c r="X1759" i="2"/>
  <c r="T1762" i="2"/>
  <c r="AE1762" i="2"/>
  <c r="AR1763" i="2"/>
  <c r="AB1771" i="2"/>
  <c r="AM1775" i="2"/>
  <c r="AD1777" i="2"/>
  <c r="AI1777" i="2"/>
  <c r="AB1781" i="2"/>
  <c r="AN1782" i="2"/>
  <c r="AQ1787" i="2"/>
  <c r="AT1787" i="2"/>
  <c r="AN1795" i="2"/>
  <c r="S1796" i="2"/>
  <c r="AB1799" i="2"/>
  <c r="AF1799" i="2" s="1"/>
  <c r="AE1802" i="2"/>
  <c r="AC1801" i="2"/>
  <c r="AT1801" i="2"/>
  <c r="T1804" i="2"/>
  <c r="X1805" i="2"/>
  <c r="AJ1808" i="2"/>
  <c r="AH1807" i="2"/>
  <c r="AM1808" i="2"/>
  <c r="AF1813" i="2"/>
  <c r="AR1815" i="2"/>
  <c r="AP1814" i="2"/>
  <c r="AR1814" i="2" s="1"/>
  <c r="AU1818" i="2"/>
  <c r="AS1817" i="2"/>
  <c r="AU1819" i="2"/>
  <c r="AD1820" i="2"/>
  <c r="AJ1821" i="2"/>
  <c r="AN1822" i="2"/>
  <c r="AR1822" i="2"/>
  <c r="AB1826" i="2"/>
  <c r="AJ1829" i="2"/>
  <c r="AH1828" i="2"/>
  <c r="AJ1828" i="2" s="1"/>
  <c r="AM1829" i="2"/>
  <c r="AT1829" i="2"/>
  <c r="AT1828" i="2" s="1"/>
  <c r="T1834" i="2"/>
  <c r="R1833" i="2"/>
  <c r="T1833" i="2" s="1"/>
  <c r="W1834" i="2"/>
  <c r="R1836" i="2"/>
  <c r="T1836" i="2" s="1"/>
  <c r="AL1836" i="2"/>
  <c r="AR1838" i="2"/>
  <c r="AP1837" i="2"/>
  <c r="AU1838" i="2"/>
  <c r="AM1839" i="2"/>
  <c r="AK1836" i="2"/>
  <c r="AF1842" i="2"/>
  <c r="AA1846" i="2"/>
  <c r="T1851" i="2"/>
  <c r="AM1853" i="2"/>
  <c r="AE1858" i="2"/>
  <c r="AC1857" i="2"/>
  <c r="AT1857" i="2"/>
  <c r="X1861" i="2"/>
  <c r="T1862" i="2"/>
  <c r="AL1864" i="2"/>
  <c r="AR1866" i="2"/>
  <c r="AP1865" i="2"/>
  <c r="AU1866" i="2"/>
  <c r="X1869" i="2"/>
  <c r="T1870" i="2"/>
  <c r="AB1872" i="2"/>
  <c r="X1876" i="2"/>
  <c r="T1877" i="2"/>
  <c r="R1874" i="2"/>
  <c r="W1877" i="2"/>
  <c r="AB1879" i="2"/>
  <c r="AE1881" i="2"/>
  <c r="T1886" i="2"/>
  <c r="X1887" i="2"/>
  <c r="AP1888" i="2"/>
  <c r="AR1888" i="2" s="1"/>
  <c r="AR1889" i="2"/>
  <c r="AU1889" i="2"/>
  <c r="AR1893" i="2"/>
  <c r="AP1892" i="2"/>
  <c r="AR1892" i="2" s="1"/>
  <c r="AP1895" i="2"/>
  <c r="AR1896" i="2"/>
  <c r="AU1896" i="2"/>
  <c r="AI1901" i="2"/>
  <c r="R1901" i="2"/>
  <c r="T1906" i="2"/>
  <c r="AJ1906" i="2"/>
  <c r="R1908" i="2"/>
  <c r="T1909" i="2"/>
  <c r="AP1913" i="2"/>
  <c r="U1914" i="2"/>
  <c r="AS1915" i="2"/>
  <c r="AR1915" i="2"/>
  <c r="AQ1914" i="2"/>
  <c r="AQ1913" i="2" s="1"/>
  <c r="T1917" i="2"/>
  <c r="R1916" i="2"/>
  <c r="AQ1921" i="2"/>
  <c r="AP1927" i="2"/>
  <c r="X1929" i="2"/>
  <c r="T1933" i="2"/>
  <c r="X1934" i="2"/>
  <c r="X1936" i="2"/>
  <c r="AC1937" i="2"/>
  <c r="AE1937" i="2" s="1"/>
  <c r="AE1938" i="2"/>
  <c r="V1944" i="2"/>
  <c r="V1940" i="2" s="1"/>
  <c r="AM1945" i="2"/>
  <c r="R1944" i="2"/>
  <c r="T1960" i="2"/>
  <c r="AB1963" i="2"/>
  <c r="Z1944" i="2"/>
  <c r="Z1940" i="2" s="1"/>
  <c r="AE1963" i="2"/>
  <c r="AN1965" i="2"/>
  <c r="AJ1972" i="2"/>
  <c r="AN1972" i="2" s="1"/>
  <c r="R1976" i="2"/>
  <c r="T1977" i="2"/>
  <c r="AT1977" i="2"/>
  <c r="AJ1984" i="2"/>
  <c r="AH1983" i="2"/>
  <c r="AU1986" i="2"/>
  <c r="AS1983" i="2"/>
  <c r="AI1994" i="2"/>
  <c r="AS1999" i="2"/>
  <c r="AU1999" i="2" s="1"/>
  <c r="AU2000" i="2"/>
  <c r="AU2006" i="2"/>
  <c r="X2015" i="2"/>
  <c r="AM2019" i="2"/>
  <c r="AE2030" i="2"/>
  <c r="AE2029" i="2" s="1"/>
  <c r="AC2029" i="2"/>
  <c r="AT2044" i="2"/>
  <c r="AT2043" i="2" s="1"/>
  <c r="AU2045" i="2"/>
  <c r="AU2052" i="2"/>
  <c r="AS2051" i="2"/>
  <c r="AU2051" i="2" s="1"/>
  <c r="S2094" i="2"/>
  <c r="T2095" i="2"/>
  <c r="AB2133" i="2"/>
  <c r="Z2132" i="2"/>
  <c r="AB2132" i="2" s="1"/>
  <c r="AS2136" i="2"/>
  <c r="AD2135" i="2"/>
  <c r="AE2138" i="2"/>
  <c r="U2140" i="2"/>
  <c r="W2140" i="2" s="1"/>
  <c r="AS2141" i="2"/>
  <c r="W2141" i="2"/>
  <c r="X2141" i="2" s="1"/>
  <c r="AM2171" i="2"/>
  <c r="AK2170" i="2"/>
  <c r="AU2199" i="2"/>
  <c r="AS2198" i="2"/>
  <c r="AB2211" i="2"/>
  <c r="Z2210" i="2"/>
  <c r="AB2210" i="2" s="1"/>
  <c r="AE2211" i="2"/>
  <c r="AS1666" i="2"/>
  <c r="AU1714" i="2"/>
  <c r="AI1737" i="2"/>
  <c r="AC1760" i="2"/>
  <c r="AJ1788" i="2"/>
  <c r="AH1787" i="2"/>
  <c r="AU1791" i="2"/>
  <c r="AS1790" i="2"/>
  <c r="AU1790" i="2" s="1"/>
  <c r="AB1793" i="2"/>
  <c r="Z1792" i="2"/>
  <c r="AB1792" i="2" s="1"/>
  <c r="AU1798" i="2"/>
  <c r="AS1797" i="2"/>
  <c r="AM1817" i="2"/>
  <c r="AK1816" i="2"/>
  <c r="AM1816" i="2" s="1"/>
  <c r="W1821" i="2"/>
  <c r="U1820" i="2"/>
  <c r="AQ1820" i="2"/>
  <c r="AJ1823" i="2"/>
  <c r="AH1820" i="2"/>
  <c r="AE1837" i="2"/>
  <c r="AC1836" i="2"/>
  <c r="AT1836" i="2"/>
  <c r="T1847" i="2"/>
  <c r="R1846" i="2"/>
  <c r="AB1849" i="2"/>
  <c r="Z1846" i="2"/>
  <c r="S1857" i="2"/>
  <c r="AE1865" i="2"/>
  <c r="AC1864" i="2"/>
  <c r="AT1864" i="2"/>
  <c r="S1864" i="2"/>
  <c r="T1864" i="2" s="1"/>
  <c r="S1874" i="2"/>
  <c r="AR1875" i="2"/>
  <c r="AS1883" i="2"/>
  <c r="AU1883" i="2" s="1"/>
  <c r="AU1884" i="2"/>
  <c r="AR1886" i="2"/>
  <c r="AR1898" i="2"/>
  <c r="AP1897" i="2"/>
  <c r="AR1897" i="2" s="1"/>
  <c r="W1903" i="2"/>
  <c r="X1903" i="2" s="1"/>
  <c r="U1902" i="2"/>
  <c r="V1908" i="2"/>
  <c r="W1909" i="2"/>
  <c r="AR1909" i="2"/>
  <c r="AP1908" i="2"/>
  <c r="AS1911" i="2"/>
  <c r="AU1911" i="2" s="1"/>
  <c r="AU1912" i="2"/>
  <c r="AJ1914" i="2"/>
  <c r="AN1914" i="2" s="1"/>
  <c r="AH1913" i="2"/>
  <c r="AJ1913" i="2" s="1"/>
  <c r="AC1916" i="2"/>
  <c r="AE1917" i="2"/>
  <c r="AI1921" i="2"/>
  <c r="AJ1922" i="2"/>
  <c r="R1926" i="2"/>
  <c r="T1926" i="2" s="1"/>
  <c r="T1927" i="2"/>
  <c r="AT1927" i="2"/>
  <c r="AT1926" i="2" s="1"/>
  <c r="T1931" i="2"/>
  <c r="R1930" i="2"/>
  <c r="AR1936" i="2"/>
  <c r="AP1935" i="2"/>
  <c r="AR1935" i="2" s="1"/>
  <c r="AP1938" i="2"/>
  <c r="AR1939" i="2"/>
  <c r="AS1941" i="2"/>
  <c r="AR1947" i="2"/>
  <c r="AP1945" i="2"/>
  <c r="AQ1963" i="2"/>
  <c r="AR1964" i="2"/>
  <c r="V1976" i="2"/>
  <c r="W1977" i="2"/>
  <c r="AU1978" i="2"/>
  <c r="AS1977" i="2"/>
  <c r="AT1983" i="2"/>
  <c r="AC1988" i="2"/>
  <c r="AE1989" i="2"/>
  <c r="AT2001" i="2"/>
  <c r="AU2002" i="2"/>
  <c r="AS2019" i="2"/>
  <c r="AU2020" i="2"/>
  <c r="AE2021" i="2"/>
  <c r="AC2018" i="2"/>
  <c r="T2042" i="2"/>
  <c r="X2042" i="2" s="1"/>
  <c r="R2041" i="2"/>
  <c r="AM2063" i="2"/>
  <c r="AL2048" i="2"/>
  <c r="W2138" i="2"/>
  <c r="AQ2138" i="2"/>
  <c r="AQ2135" i="2" s="1"/>
  <c r="AR2139" i="2"/>
  <c r="AR2141" i="2"/>
  <c r="AP2140" i="2"/>
  <c r="AR2140" i="2" s="1"/>
  <c r="AE2150" i="2"/>
  <c r="AC2149" i="2"/>
  <c r="AS2179" i="2"/>
  <c r="AU2180" i="2"/>
  <c r="W2182" i="2"/>
  <c r="U2179" i="2"/>
  <c r="AM2182" i="2"/>
  <c r="AK2179" i="2"/>
  <c r="AR2211" i="2"/>
  <c r="AQ2210" i="2"/>
  <c r="AR2210" i="2" s="1"/>
  <c r="U1847" i="2"/>
  <c r="W1848" i="2"/>
  <c r="X1848" i="2" s="1"/>
  <c r="AA1885" i="2"/>
  <c r="W1888" i="2"/>
  <c r="AM1892" i="2"/>
  <c r="AU1893" i="2"/>
  <c r="Z1894" i="2"/>
  <c r="AB1894" i="2" s="1"/>
  <c r="W1895" i="2"/>
  <c r="AK1901" i="2"/>
  <c r="AQ1902" i="2"/>
  <c r="T1904" i="2"/>
  <c r="AN1905" i="2"/>
  <c r="AB1906" i="2"/>
  <c r="AN1907" i="2"/>
  <c r="AI1908" i="2"/>
  <c r="AS1909" i="2"/>
  <c r="X1910" i="2"/>
  <c r="X1915" i="2"/>
  <c r="Z1916" i="2"/>
  <c r="W1917" i="2"/>
  <c r="AH1916" i="2"/>
  <c r="AR1923" i="2"/>
  <c r="W1924" i="2"/>
  <c r="AU1929" i="2"/>
  <c r="Z1930" i="2"/>
  <c r="W1931" i="2"/>
  <c r="AH1930" i="2"/>
  <c r="AL1930" i="2"/>
  <c r="AM1935" i="2"/>
  <c r="AU1936" i="2"/>
  <c r="Z1937" i="2"/>
  <c r="AB1937" i="2" s="1"/>
  <c r="W1938" i="2"/>
  <c r="AK1944" i="2"/>
  <c r="AS1960" i="2"/>
  <c r="X1961" i="2"/>
  <c r="T1963" i="2"/>
  <c r="AF1964" i="2"/>
  <c r="AF1968" i="2"/>
  <c r="AQ1972" i="2"/>
  <c r="AR1973" i="2"/>
  <c r="AU1975" i="2"/>
  <c r="AV1975" i="2" s="1"/>
  <c r="T1984" i="2"/>
  <c r="X1985" i="2"/>
  <c r="X1987" i="2"/>
  <c r="AS1988" i="2"/>
  <c r="T1991" i="2"/>
  <c r="X1992" i="2"/>
  <c r="AB1997" i="2"/>
  <c r="AA1994" i="2"/>
  <c r="Z2007" i="2"/>
  <c r="AB2011" i="2"/>
  <c r="AF2012" i="2"/>
  <c r="AJ2014" i="2"/>
  <c r="AH2013" i="2"/>
  <c r="AR2015" i="2"/>
  <c r="AP2014" i="2"/>
  <c r="S2018" i="2"/>
  <c r="T2019" i="2"/>
  <c r="AU2023" i="2"/>
  <c r="AH2029" i="2"/>
  <c r="AP2030" i="2"/>
  <c r="Z2034" i="2"/>
  <c r="AU2036" i="2"/>
  <c r="AS2035" i="2"/>
  <c r="AP2037" i="2"/>
  <c r="AR2038" i="2"/>
  <c r="AU2038" i="2"/>
  <c r="AC2043" i="2"/>
  <c r="AE2043" i="2" s="1"/>
  <c r="AE2044" i="2"/>
  <c r="AU2047" i="2"/>
  <c r="AB2061" i="2"/>
  <c r="AE2063" i="2"/>
  <c r="AR2064" i="2"/>
  <c r="AP2063" i="2"/>
  <c r="AR2063" i="2" s="1"/>
  <c r="AU2064" i="2"/>
  <c r="X2066" i="2"/>
  <c r="AR2066" i="2"/>
  <c r="AP2065" i="2"/>
  <c r="AR2065" i="2" s="1"/>
  <c r="U2068" i="2"/>
  <c r="S2068" i="2"/>
  <c r="T2071" i="2"/>
  <c r="W2075" i="2"/>
  <c r="AJ2077" i="2"/>
  <c r="U2084" i="2"/>
  <c r="S2084" i="2"/>
  <c r="T2087" i="2"/>
  <c r="AT2087" i="2"/>
  <c r="AT2084" i="2" s="1"/>
  <c r="AH2094" i="2"/>
  <c r="AU2096" i="2"/>
  <c r="AS2095" i="2"/>
  <c r="V2094" i="2"/>
  <c r="W2098" i="2"/>
  <c r="W2100" i="2"/>
  <c r="U2094" i="2"/>
  <c r="AR2116" i="2"/>
  <c r="AP2115" i="2"/>
  <c r="AB2117" i="2"/>
  <c r="Z2114" i="2"/>
  <c r="AE2117" i="2"/>
  <c r="AR2127" i="2"/>
  <c r="AQ2126" i="2"/>
  <c r="AR2126" i="2" s="1"/>
  <c r="AS2149" i="2"/>
  <c r="AU2150" i="2"/>
  <c r="W2152" i="2"/>
  <c r="U2149" i="2"/>
  <c r="AU2172" i="2"/>
  <c r="AS2171" i="2"/>
  <c r="AA2170" i="2"/>
  <c r="AT2173" i="2"/>
  <c r="AT2170" i="2" s="1"/>
  <c r="AU2174" i="2"/>
  <c r="AB2177" i="2"/>
  <c r="Z2170" i="2"/>
  <c r="AS2189" i="2"/>
  <c r="AU2189" i="2" s="1"/>
  <c r="AU2190" i="2"/>
  <c r="AK1885" i="2"/>
  <c r="AV1954" i="2"/>
  <c r="Z1971" i="2"/>
  <c r="AB1972" i="2"/>
  <c r="AR1974" i="2"/>
  <c r="AM1977" i="2"/>
  <c r="AK1976" i="2"/>
  <c r="AR1984" i="2"/>
  <c r="AR1987" i="2"/>
  <c r="AP1986" i="2"/>
  <c r="AR1986" i="2" s="1"/>
  <c r="T1989" i="2"/>
  <c r="R1988" i="2"/>
  <c r="AP2001" i="2"/>
  <c r="AR2001" i="2" s="1"/>
  <c r="AR2002" i="2"/>
  <c r="AR2006" i="2"/>
  <c r="AP2005" i="2"/>
  <c r="AR2005" i="2" s="1"/>
  <c r="AD2007" i="2"/>
  <c r="AE2011" i="2"/>
  <c r="W2016" i="2"/>
  <c r="U2013" i="2"/>
  <c r="AR2022" i="2"/>
  <c r="AP2021" i="2"/>
  <c r="AR2021" i="2" s="1"/>
  <c r="AB2023" i="2"/>
  <c r="Z2018" i="2"/>
  <c r="AP2044" i="2"/>
  <c r="AR2045" i="2"/>
  <c r="AQ2048" i="2"/>
  <c r="AB2053" i="2"/>
  <c r="Z2048" i="2"/>
  <c r="AR2056" i="2"/>
  <c r="AP2055" i="2"/>
  <c r="AR2055" i="2" s="1"/>
  <c r="AR2058" i="2"/>
  <c r="AP2057" i="2"/>
  <c r="AR2057" i="2" s="1"/>
  <c r="AU2072" i="2"/>
  <c r="AS2071" i="2"/>
  <c r="AU2081" i="2"/>
  <c r="AS2080" i="2"/>
  <c r="AU2080" i="2" s="1"/>
  <c r="AU2088" i="2"/>
  <c r="AS2087" i="2"/>
  <c r="AE2103" i="2"/>
  <c r="AC2094" i="2"/>
  <c r="AR2104" i="2"/>
  <c r="AP2103" i="2"/>
  <c r="AR2103" i="2" s="1"/>
  <c r="AR2106" i="2"/>
  <c r="AP2105" i="2"/>
  <c r="AR2105" i="2" s="1"/>
  <c r="AM2115" i="2"/>
  <c r="AK2114" i="2"/>
  <c r="AQ2117" i="2"/>
  <c r="AR2117" i="2" s="1"/>
  <c r="AR2118" i="2"/>
  <c r="AJ2124" i="2"/>
  <c r="AI2121" i="2"/>
  <c r="AQ2132" i="2"/>
  <c r="AR2132" i="2" s="1"/>
  <c r="AR2133" i="2"/>
  <c r="AE2136" i="2"/>
  <c r="AF2136" i="2" s="1"/>
  <c r="AC2135" i="2"/>
  <c r="AM2136" i="2"/>
  <c r="AK2135" i="2"/>
  <c r="AM2147" i="2"/>
  <c r="AL2144" i="2"/>
  <c r="AM2160" i="2"/>
  <c r="AK2159" i="2"/>
  <c r="AU2161" i="2"/>
  <c r="AS2160" i="2"/>
  <c r="AA2159" i="2"/>
  <c r="W2164" i="2"/>
  <c r="U2159" i="2"/>
  <c r="AQ2164" i="2"/>
  <c r="AR2165" i="2"/>
  <c r="AR2167" i="2"/>
  <c r="AP2166" i="2"/>
  <c r="AR2166" i="2" s="1"/>
  <c r="R2170" i="2"/>
  <c r="T2173" i="2"/>
  <c r="V2184" i="2"/>
  <c r="W2185" i="2"/>
  <c r="Z2197" i="2"/>
  <c r="AB2198" i="2"/>
  <c r="W1974" i="2"/>
  <c r="AU1979" i="2"/>
  <c r="AA1983" i="2"/>
  <c r="AM1986" i="2"/>
  <c r="AU1987" i="2"/>
  <c r="Z1988" i="2"/>
  <c r="W1989" i="2"/>
  <c r="AH1988" i="2"/>
  <c r="S1994" i="2"/>
  <c r="AJ1995" i="2"/>
  <c r="AS1997" i="2"/>
  <c r="X1998" i="2"/>
  <c r="AB2001" i="2"/>
  <c r="AN2002" i="2"/>
  <c r="AN2009" i="2"/>
  <c r="AR2012" i="2"/>
  <c r="AM2014" i="2"/>
  <c r="AU2015" i="2"/>
  <c r="AK2018" i="2"/>
  <c r="T2023" i="2"/>
  <c r="AF2024" i="2"/>
  <c r="AJ2027" i="2"/>
  <c r="U2034" i="2"/>
  <c r="AC2034" i="2"/>
  <c r="W2037" i="2"/>
  <c r="AM2041" i="2"/>
  <c r="AN2042" i="2"/>
  <c r="Z2043" i="2"/>
  <c r="W2044" i="2"/>
  <c r="AB2046" i="2"/>
  <c r="AI2048" i="2"/>
  <c r="S2048" i="2"/>
  <c r="AN2054" i="2"/>
  <c r="AR2054" i="2"/>
  <c r="AV2054" i="2" s="1"/>
  <c r="AN2062" i="2"/>
  <c r="AR2062" i="2"/>
  <c r="R2068" i="2"/>
  <c r="AL2068" i="2"/>
  <c r="AR2070" i="2"/>
  <c r="AP2069" i="2"/>
  <c r="AU2070" i="2"/>
  <c r="AM2071" i="2"/>
  <c r="AN2071" i="2" s="1"/>
  <c r="AK2068" i="2"/>
  <c r="AF2074" i="2"/>
  <c r="AR2078" i="2"/>
  <c r="AT2077" i="2"/>
  <c r="AT2068" i="2" s="1"/>
  <c r="X2081" i="2"/>
  <c r="T2082" i="2"/>
  <c r="R2084" i="2"/>
  <c r="AL2084" i="2"/>
  <c r="AR2086" i="2"/>
  <c r="AP2085" i="2"/>
  <c r="AU2086" i="2"/>
  <c r="AM2087" i="2"/>
  <c r="AK2084" i="2"/>
  <c r="AF2091" i="2"/>
  <c r="AM2095" i="2"/>
  <c r="AK2094" i="2"/>
  <c r="AF2099" i="2"/>
  <c r="AN2102" i="2"/>
  <c r="W2110" i="2"/>
  <c r="X2110" i="2" s="1"/>
  <c r="AJ2112" i="2"/>
  <c r="AH2114" i="2"/>
  <c r="T2115" i="2"/>
  <c r="AU2115" i="2"/>
  <c r="AU2116" i="2"/>
  <c r="AR2123" i="2"/>
  <c r="AP2122" i="2"/>
  <c r="AB2124" i="2"/>
  <c r="Z2121" i="2"/>
  <c r="AE2128" i="2"/>
  <c r="AR2129" i="2"/>
  <c r="AS2142" i="2"/>
  <c r="AU2142" i="2" s="1"/>
  <c r="AU2143" i="2"/>
  <c r="U2144" i="2"/>
  <c r="W2145" i="2"/>
  <c r="AB2145" i="2"/>
  <c r="AN2146" i="2"/>
  <c r="AR2146" i="2"/>
  <c r="X2151" i="2"/>
  <c r="T2156" i="2"/>
  <c r="R2155" i="2"/>
  <c r="W2156" i="2"/>
  <c r="AH2159" i="2"/>
  <c r="AB2162" i="2"/>
  <c r="Z2159" i="2"/>
  <c r="AU2163" i="2"/>
  <c r="AJ2164" i="2"/>
  <c r="AI2159" i="2"/>
  <c r="AN2178" i="2"/>
  <c r="AR2182" i="2"/>
  <c r="AR2183" i="2"/>
  <c r="AH2184" i="2"/>
  <c r="AJ2184" i="2" s="1"/>
  <c r="AT2191" i="2"/>
  <c r="AU2192" i="2"/>
  <c r="AP2194" i="2"/>
  <c r="AK2197" i="2"/>
  <c r="AS2200" i="2"/>
  <c r="AU2200" i="2" s="1"/>
  <c r="AU2201" i="2"/>
  <c r="AR2207" i="2"/>
  <c r="AP2206" i="2"/>
  <c r="AR2206" i="2" s="1"/>
  <c r="R2213" i="2"/>
  <c r="T2213" i="2" s="1"/>
  <c r="T2214" i="2"/>
  <c r="AE2225" i="2"/>
  <c r="V2013" i="2"/>
  <c r="AA2013" i="2"/>
  <c r="AH2034" i="2"/>
  <c r="AL2034" i="2"/>
  <c r="AU2050" i="2"/>
  <c r="AS2049" i="2"/>
  <c r="AA2048" i="2"/>
  <c r="AU2058" i="2"/>
  <c r="AS2057" i="2"/>
  <c r="AU2057" i="2" s="1"/>
  <c r="AU2066" i="2"/>
  <c r="AS2065" i="2"/>
  <c r="AU2065" i="2" s="1"/>
  <c r="AE2069" i="2"/>
  <c r="AC2068" i="2"/>
  <c r="AE2085" i="2"/>
  <c r="AC2084" i="2"/>
  <c r="T2098" i="2"/>
  <c r="R2094" i="2"/>
  <c r="AU2106" i="2"/>
  <c r="AS2105" i="2"/>
  <c r="AU2105" i="2" s="1"/>
  <c r="AM2122" i="2"/>
  <c r="AK2121" i="2"/>
  <c r="AD2121" i="2"/>
  <c r="AQ2124" i="2"/>
  <c r="AR2125" i="2"/>
  <c r="AR2137" i="2"/>
  <c r="AP2136" i="2"/>
  <c r="AB2138" i="2"/>
  <c r="Z2135" i="2"/>
  <c r="AJ2147" i="2"/>
  <c r="AH2144" i="2"/>
  <c r="AJ2150" i="2"/>
  <c r="AH2149" i="2"/>
  <c r="AR2151" i="2"/>
  <c r="AP2150" i="2"/>
  <c r="V2154" i="2"/>
  <c r="W2154" i="2" s="1"/>
  <c r="W2155" i="2"/>
  <c r="AM2156" i="2"/>
  <c r="AK2155" i="2"/>
  <c r="AU2162" i="2"/>
  <c r="AL2170" i="2"/>
  <c r="AT2179" i="2"/>
  <c r="R2184" i="2"/>
  <c r="AE2202" i="2"/>
  <c r="AC2197" i="2"/>
  <c r="AR2215" i="2"/>
  <c r="AQ2214" i="2"/>
  <c r="V2114" i="2"/>
  <c r="AA2114" i="2"/>
  <c r="T2117" i="2"/>
  <c r="AF2118" i="2"/>
  <c r="R2121" i="2"/>
  <c r="V2121" i="2"/>
  <c r="AA2121" i="2"/>
  <c r="T2124" i="2"/>
  <c r="AF2125" i="2"/>
  <c r="AJ2128" i="2"/>
  <c r="AS2130" i="2"/>
  <c r="AU2130" i="2" s="1"/>
  <c r="X2131" i="2"/>
  <c r="U2132" i="2"/>
  <c r="W2132" i="2" s="1"/>
  <c r="AM2133" i="2"/>
  <c r="V2135" i="2"/>
  <c r="AA2135" i="2"/>
  <c r="T2138" i="2"/>
  <c r="AF2139" i="2"/>
  <c r="AE2142" i="2"/>
  <c r="AR2143" i="2"/>
  <c r="Z2144" i="2"/>
  <c r="AI2144" i="2"/>
  <c r="AU2148" i="2"/>
  <c r="AM2150" i="2"/>
  <c r="AU2151" i="2"/>
  <c r="T2160" i="2"/>
  <c r="X2161" i="2"/>
  <c r="V2159" i="2"/>
  <c r="AB2164" i="2"/>
  <c r="AE2166" i="2"/>
  <c r="AF2169" i="2"/>
  <c r="AC2170" i="2"/>
  <c r="T2171" i="2"/>
  <c r="X2172" i="2"/>
  <c r="V2170" i="2"/>
  <c r="X2181" i="2"/>
  <c r="AA2184" i="2"/>
  <c r="AN2186" i="2"/>
  <c r="AU2196" i="2"/>
  <c r="W2200" i="2"/>
  <c r="T2202" i="2"/>
  <c r="T2204" i="2"/>
  <c r="AR2205" i="2"/>
  <c r="AP2204" i="2"/>
  <c r="AR2204" i="2" s="1"/>
  <c r="AE2210" i="2"/>
  <c r="AC2213" i="2"/>
  <c r="AE2213" i="2" s="1"/>
  <c r="AE2214" i="2"/>
  <c r="W2218" i="2"/>
  <c r="AE2218" i="2"/>
  <c r="AC2217" i="2"/>
  <c r="AE2217" i="2" s="1"/>
  <c r="AR2232" i="2"/>
  <c r="AQ2229" i="2"/>
  <c r="V2149" i="2"/>
  <c r="AA2149" i="2"/>
  <c r="AP2173" i="2"/>
  <c r="AR2173" i="2" s="1"/>
  <c r="AR2174" i="2"/>
  <c r="AJ2180" i="2"/>
  <c r="AH2179" i="2"/>
  <c r="AR2181" i="2"/>
  <c r="AP2180" i="2"/>
  <c r="AC2184" i="2"/>
  <c r="AE2191" i="2"/>
  <c r="AP2191" i="2"/>
  <c r="AR2191" i="2" s="1"/>
  <c r="AR2192" i="2"/>
  <c r="AA2193" i="2"/>
  <c r="AB2193" i="2" s="1"/>
  <c r="AB2194" i="2"/>
  <c r="AI2197" i="2"/>
  <c r="AJ2198" i="2"/>
  <c r="AT2197" i="2"/>
  <c r="AI2213" i="2"/>
  <c r="AJ2213" i="2" s="1"/>
  <c r="AJ2214" i="2"/>
  <c r="T2220" i="2"/>
  <c r="R2217" i="2"/>
  <c r="AB2173" i="2"/>
  <c r="AN2174" i="2"/>
  <c r="AS2175" i="2"/>
  <c r="AU2175" i="2" s="1"/>
  <c r="X2176" i="2"/>
  <c r="AU2178" i="2"/>
  <c r="AM2180" i="2"/>
  <c r="AU2181" i="2"/>
  <c r="AD2184" i="2"/>
  <c r="X2188" i="2"/>
  <c r="AB2191" i="2"/>
  <c r="AN2192" i="2"/>
  <c r="AS2194" i="2"/>
  <c r="X2195" i="2"/>
  <c r="AA2197" i="2"/>
  <c r="AR2201" i="2"/>
  <c r="AM2202" i="2"/>
  <c r="AS2202" i="2"/>
  <c r="AU2202" i="2" s="1"/>
  <c r="AU2204" i="2"/>
  <c r="AU2205" i="2"/>
  <c r="AU2206" i="2"/>
  <c r="AF2209" i="2"/>
  <c r="AL2210" i="2"/>
  <c r="AM2210" i="2" s="1"/>
  <c r="AB2213" i="2"/>
  <c r="AR2218" i="2"/>
  <c r="AR2227" i="2"/>
  <c r="AQ2226" i="2"/>
  <c r="V2179" i="2"/>
  <c r="AA2179" i="2"/>
  <c r="AL2217" i="2"/>
  <c r="AB2226" i="2"/>
  <c r="Z2225" i="2"/>
  <c r="AJ2226" i="2"/>
  <c r="AH2225" i="2"/>
  <c r="AJ2200" i="2"/>
  <c r="W2203" i="2"/>
  <c r="X2203" i="2" s="1"/>
  <c r="U2202" i="2"/>
  <c r="W2202" i="2" s="1"/>
  <c r="T2206" i="2"/>
  <c r="AU2207" i="2"/>
  <c r="X2209" i="2"/>
  <c r="AF2212" i="2"/>
  <c r="W2214" i="2"/>
  <c r="AF2216" i="2"/>
  <c r="AE2220" i="2"/>
  <c r="AS2220" i="2"/>
  <c r="AU2220" i="2" s="1"/>
  <c r="W2222" i="2"/>
  <c r="AF2223" i="2"/>
  <c r="AE2229" i="2"/>
  <c r="AC2228" i="2"/>
  <c r="AF2254" i="2"/>
  <c r="AP2229" i="2"/>
  <c r="T2293" i="2"/>
  <c r="R2228" i="2"/>
  <c r="AB2218" i="2"/>
  <c r="AB2220" i="2"/>
  <c r="AB2222" i="2"/>
  <c r="AE2226" i="2"/>
  <c r="AL2228" i="2"/>
  <c r="AJ2229" i="2"/>
  <c r="AN2231" i="2"/>
  <c r="AN2233" i="2"/>
  <c r="AN2235" i="2"/>
  <c r="AN2237" i="2"/>
  <c r="AN2239" i="2"/>
  <c r="AN2241" i="2"/>
  <c r="AN2243" i="2"/>
  <c r="AN2245" i="2"/>
  <c r="AU2245" i="2"/>
  <c r="AV2245" i="2" s="1"/>
  <c r="AS2229" i="2"/>
  <c r="AF2249" i="2"/>
  <c r="AF2253" i="2"/>
  <c r="AF2257" i="2"/>
  <c r="AF2261" i="2"/>
  <c r="AN2270" i="2"/>
  <c r="AU2272" i="2"/>
  <c r="AV2272" i="2" s="1"/>
  <c r="AU2274" i="2"/>
  <c r="AU2276" i="2"/>
  <c r="AU2278" i="2"/>
  <c r="X2297" i="2"/>
  <c r="X2298" i="2"/>
  <c r="X2299" i="2"/>
  <c r="X2300" i="2"/>
  <c r="X2301" i="2"/>
  <c r="X2302" i="2"/>
  <c r="X2303" i="2"/>
  <c r="X2304" i="2"/>
  <c r="X2305" i="2"/>
  <c r="X2306" i="2"/>
  <c r="X2307" i="2"/>
  <c r="X2308" i="2"/>
  <c r="AF2248" i="2"/>
  <c r="AF2252" i="2"/>
  <c r="AF2256" i="2"/>
  <c r="AF2260" i="2"/>
  <c r="AR2268" i="2"/>
  <c r="AU2294" i="2"/>
  <c r="W2296" i="2"/>
  <c r="V2228" i="2"/>
  <c r="V2224" i="2" s="1"/>
  <c r="AN2263" i="2"/>
  <c r="AN2267" i="2"/>
  <c r="AN2271" i="2"/>
  <c r="X73" i="1"/>
  <c r="J128" i="1"/>
  <c r="T137" i="1"/>
  <c r="X81" i="1"/>
  <c r="F134" i="1"/>
  <c r="F138" i="1" s="1"/>
  <c r="V19" i="1"/>
  <c r="V134" i="1" s="1"/>
  <c r="U137" i="1"/>
  <c r="U18" i="1"/>
  <c r="X18" i="1" s="1"/>
  <c r="U19" i="1"/>
  <c r="W28" i="1"/>
  <c r="X28" i="1" s="1"/>
  <c r="L74" i="1"/>
  <c r="I72" i="1"/>
  <c r="U77" i="1"/>
  <c r="H77" i="1"/>
  <c r="T95" i="1"/>
  <c r="Q93" i="1"/>
  <c r="P123" i="1"/>
  <c r="N121" i="1"/>
  <c r="N128" i="1" s="1"/>
  <c r="N133" i="1"/>
  <c r="N138" i="1" s="1"/>
  <c r="V123" i="1"/>
  <c r="X123" i="1" s="1"/>
  <c r="J138" i="1"/>
  <c r="J140" i="1" s="1"/>
  <c r="V132" i="1"/>
  <c r="I134" i="1"/>
  <c r="Q136" i="1"/>
  <c r="G137" i="1"/>
  <c r="V9" i="1"/>
  <c r="L135" i="1"/>
  <c r="T135" i="1"/>
  <c r="W14" i="1"/>
  <c r="X14" i="1" s="1"/>
  <c r="G136" i="1"/>
  <c r="H15" i="1"/>
  <c r="H18" i="1"/>
  <c r="L21" i="1"/>
  <c r="T21" i="1"/>
  <c r="G23" i="1"/>
  <c r="H23" i="1" s="1"/>
  <c r="P23" i="1"/>
  <c r="U24" i="1"/>
  <c r="U132" i="1" s="1"/>
  <c r="Q23" i="1"/>
  <c r="H25" i="1"/>
  <c r="U26" i="1"/>
  <c r="X26" i="1" s="1"/>
  <c r="W27" i="1"/>
  <c r="L28" i="1"/>
  <c r="S72" i="1"/>
  <c r="L73" i="1"/>
  <c r="E72" i="1"/>
  <c r="U74" i="1"/>
  <c r="X74" i="1" s="1"/>
  <c r="U75" i="1"/>
  <c r="X75" i="1" s="1"/>
  <c r="V77" i="1"/>
  <c r="L91" i="1"/>
  <c r="W108" i="1"/>
  <c r="H108" i="1"/>
  <c r="G107" i="1"/>
  <c r="H107" i="1" s="1"/>
  <c r="W112" i="1"/>
  <c r="X112" i="1" s="1"/>
  <c r="T123" i="1"/>
  <c r="R121" i="1"/>
  <c r="R128" i="1" s="1"/>
  <c r="K132" i="1"/>
  <c r="K138" i="1" s="1"/>
  <c r="Q132" i="1"/>
  <c r="S134" i="1"/>
  <c r="S138" i="1" s="1"/>
  <c r="I135" i="1"/>
  <c r="T12" i="1"/>
  <c r="T134" i="1" s="1"/>
  <c r="G135" i="1"/>
  <c r="W13" i="1"/>
  <c r="P135" i="1"/>
  <c r="H14" i="1"/>
  <c r="X15" i="1"/>
  <c r="Q16" i="1"/>
  <c r="W16" i="1"/>
  <c r="H19" i="1"/>
  <c r="L19" i="1"/>
  <c r="S16" i="1"/>
  <c r="P21" i="1"/>
  <c r="P136" i="1" s="1"/>
  <c r="M136" i="1"/>
  <c r="M138" i="1" s="1"/>
  <c r="I23" i="1"/>
  <c r="L23" i="1" s="1"/>
  <c r="I133" i="1"/>
  <c r="E137" i="1"/>
  <c r="H29" i="1"/>
  <c r="L67" i="1"/>
  <c r="T67" i="1"/>
  <c r="F72" i="1"/>
  <c r="F128" i="1" s="1"/>
  <c r="K72" i="1"/>
  <c r="G86" i="1"/>
  <c r="H86" i="1" s="1"/>
  <c r="S86" i="1"/>
  <c r="I86" i="1"/>
  <c r="L89" i="1"/>
  <c r="G93" i="1"/>
  <c r="H93" i="1" s="1"/>
  <c r="H94" i="1"/>
  <c r="H96" i="1"/>
  <c r="K107" i="1"/>
  <c r="L107" i="1" s="1"/>
  <c r="L108" i="1"/>
  <c r="S121" i="1"/>
  <c r="T121" i="1" s="1"/>
  <c r="G133" i="1"/>
  <c r="E136" i="1"/>
  <c r="Q137" i="1"/>
  <c r="L9" i="1"/>
  <c r="P9" i="1"/>
  <c r="T9" i="1"/>
  <c r="W12" i="1"/>
  <c r="G9" i="1"/>
  <c r="P134" i="1"/>
  <c r="U12" i="1"/>
  <c r="H13" i="1"/>
  <c r="H135" i="1" s="1"/>
  <c r="V135" i="1"/>
  <c r="S136" i="1"/>
  <c r="E16" i="1"/>
  <c r="H16" i="1" s="1"/>
  <c r="I16" i="1"/>
  <c r="L16" i="1" s="1"/>
  <c r="T18" i="1"/>
  <c r="E134" i="1"/>
  <c r="U21" i="1"/>
  <c r="X21" i="1" s="1"/>
  <c r="H21" i="1"/>
  <c r="S23" i="1"/>
  <c r="T24" i="1"/>
  <c r="H26" i="1"/>
  <c r="U27" i="1"/>
  <c r="I137" i="1"/>
  <c r="U67" i="1"/>
  <c r="G72" i="1"/>
  <c r="H74" i="1"/>
  <c r="H133" i="1" s="1"/>
  <c r="T74" i="1"/>
  <c r="Q72" i="1"/>
  <c r="R136" i="1"/>
  <c r="R138" i="1" s="1"/>
  <c r="R140" i="1" s="1"/>
  <c r="L78" i="1"/>
  <c r="L137" i="1" s="1"/>
  <c r="I79" i="1"/>
  <c r="L79" i="1" s="1"/>
  <c r="Q79" i="1"/>
  <c r="T79" i="1" s="1"/>
  <c r="L81" i="1"/>
  <c r="U82" i="1"/>
  <c r="X82" i="1" s="1"/>
  <c r="H82" i="1"/>
  <c r="X83" i="1"/>
  <c r="P95" i="1"/>
  <c r="P133" i="1" s="1"/>
  <c r="M93" i="1"/>
  <c r="P93" i="1" s="1"/>
  <c r="U98" i="1"/>
  <c r="X98" i="1" s="1"/>
  <c r="G134" i="1"/>
  <c r="E135" i="1"/>
  <c r="W87" i="1"/>
  <c r="W86" i="1" s="1"/>
  <c r="H87" i="1"/>
  <c r="H132" i="1" s="1"/>
  <c r="T94" i="1"/>
  <c r="S93" i="1"/>
  <c r="U95" i="1"/>
  <c r="P100" i="1"/>
  <c r="W110" i="1"/>
  <c r="P121" i="1"/>
  <c r="W123" i="1"/>
  <c r="X127" i="1"/>
  <c r="G132" i="1"/>
  <c r="P132" i="1"/>
  <c r="H89" i="1"/>
  <c r="U89" i="1"/>
  <c r="X89" i="1" s="1"/>
  <c r="L95" i="1"/>
  <c r="L100" i="1"/>
  <c r="S107" i="1"/>
  <c r="T107" i="1" s="1"/>
  <c r="V107" i="1"/>
  <c r="X109" i="1"/>
  <c r="X122" i="1"/>
  <c r="AQ1176" i="2" l="1"/>
  <c r="AJ1796" i="2"/>
  <c r="L86" i="1"/>
  <c r="AV954" i="2"/>
  <c r="AV1872" i="2"/>
  <c r="AN78" i="2"/>
  <c r="AV1735" i="2"/>
  <c r="X110" i="1"/>
  <c r="AB2170" i="2"/>
  <c r="AV1368" i="2"/>
  <c r="AR1183" i="2"/>
  <c r="AF74" i="2"/>
  <c r="W72" i="1"/>
  <c r="AV1950" i="2"/>
  <c r="AN2107" i="2"/>
  <c r="X1682" i="2"/>
  <c r="AV1394" i="2"/>
  <c r="AU1102" i="2"/>
  <c r="AM1161" i="2"/>
  <c r="AJ2179" i="2"/>
  <c r="T336" i="2"/>
  <c r="AV1934" i="2"/>
  <c r="AN1862" i="2"/>
  <c r="AM1451" i="2"/>
  <c r="X1649" i="2"/>
  <c r="L133" i="1"/>
  <c r="AV1947" i="2"/>
  <c r="X66" i="2"/>
  <c r="X1270" i="2"/>
  <c r="AV950" i="2"/>
  <c r="X1563" i="2"/>
  <c r="AK1625" i="2"/>
  <c r="AV287" i="2"/>
  <c r="AN1198" i="2"/>
  <c r="AV878" i="2"/>
  <c r="AF1853" i="2"/>
  <c r="X1851" i="2"/>
  <c r="AV1803" i="2"/>
  <c r="AF1568" i="2"/>
  <c r="AE1671" i="2"/>
  <c r="AF462" i="2"/>
  <c r="X2180" i="2"/>
  <c r="AN2208" i="2"/>
  <c r="AV2195" i="2"/>
  <c r="AN2095" i="2"/>
  <c r="X1991" i="2"/>
  <c r="AM2179" i="2"/>
  <c r="X1980" i="2"/>
  <c r="AN2175" i="2"/>
  <c r="AJ2135" i="2"/>
  <c r="AF2130" i="2"/>
  <c r="X2025" i="2"/>
  <c r="AM1983" i="2"/>
  <c r="AS2030" i="2"/>
  <c r="AB1983" i="2"/>
  <c r="AM2114" i="2"/>
  <c r="AN2011" i="2"/>
  <c r="AR2100" i="2"/>
  <c r="AN2005" i="2"/>
  <c r="AJ1864" i="2"/>
  <c r="AV1890" i="2"/>
  <c r="AJ1801" i="2"/>
  <c r="X1922" i="2"/>
  <c r="AV1726" i="2"/>
  <c r="AB1724" i="2"/>
  <c r="AN1717" i="2"/>
  <c r="X1655" i="2"/>
  <c r="X1663" i="2"/>
  <c r="AV1582" i="2"/>
  <c r="AV1534" i="2"/>
  <c r="W1565" i="2"/>
  <c r="AV1531" i="2"/>
  <c r="AJ1501" i="2"/>
  <c r="AN1502" i="2"/>
  <c r="AU1349" i="2"/>
  <c r="AU1283" i="2"/>
  <c r="AF1293" i="2"/>
  <c r="X1213" i="2"/>
  <c r="AU1236" i="2"/>
  <c r="X1321" i="2"/>
  <c r="AN1226" i="2"/>
  <c r="X1094" i="2"/>
  <c r="X1060" i="2"/>
  <c r="AV1043" i="2"/>
  <c r="AV955" i="2"/>
  <c r="AM831" i="2"/>
  <c r="AN810" i="2"/>
  <c r="X720" i="2"/>
  <c r="AN724" i="2"/>
  <c r="T861" i="2"/>
  <c r="W731" i="2"/>
  <c r="AV699" i="2"/>
  <c r="X647" i="2"/>
  <c r="AR373" i="2"/>
  <c r="AV326" i="2"/>
  <c r="AV239" i="2"/>
  <c r="AV235" i="2"/>
  <c r="AB279" i="2"/>
  <c r="AN430" i="2"/>
  <c r="AN357" i="2"/>
  <c r="AF354" i="2"/>
  <c r="AE209" i="2"/>
  <c r="AV115" i="2"/>
  <c r="AV2276" i="2"/>
  <c r="X2037" i="2"/>
  <c r="AN2063" i="2"/>
  <c r="AJ2007" i="2"/>
  <c r="AU1980" i="2"/>
  <c r="AV1899" i="2"/>
  <c r="AU2293" i="2"/>
  <c r="AN1476" i="2"/>
  <c r="AF779" i="2"/>
  <c r="AE491" i="2"/>
  <c r="AN477" i="2"/>
  <c r="X343" i="2"/>
  <c r="W482" i="2"/>
  <c r="AQ209" i="2"/>
  <c r="AQ208" i="2" s="1"/>
  <c r="AV1068" i="2"/>
  <c r="AE831" i="2"/>
  <c r="AV817" i="2"/>
  <c r="AV176" i="2"/>
  <c r="X64" i="2"/>
  <c r="AN1578" i="2"/>
  <c r="AV1200" i="2"/>
  <c r="X1009" i="2"/>
  <c r="X743" i="2"/>
  <c r="AF990" i="2"/>
  <c r="AJ1397" i="2"/>
  <c r="AV578" i="2"/>
  <c r="X1606" i="2"/>
  <c r="AR2107" i="2"/>
  <c r="AN618" i="2"/>
  <c r="AN517" i="2"/>
  <c r="AV1443" i="2"/>
  <c r="AV2275" i="2"/>
  <c r="AF587" i="2"/>
  <c r="AF374" i="2"/>
  <c r="AV346" i="2"/>
  <c r="AN469" i="2"/>
  <c r="AV143" i="2"/>
  <c r="AV644" i="2"/>
  <c r="AN114" i="2"/>
  <c r="AR386" i="2"/>
  <c r="AF2229" i="2"/>
  <c r="AB2144" i="2"/>
  <c r="AV2081" i="2"/>
  <c r="AF2053" i="2"/>
  <c r="AQ2034" i="2"/>
  <c r="AF1725" i="2"/>
  <c r="AH1665" i="2"/>
  <c r="AJ1665" i="2" s="1"/>
  <c r="AM1132" i="2"/>
  <c r="AV1279" i="2"/>
  <c r="AN1196" i="2"/>
  <c r="X304" i="2"/>
  <c r="AN1349" i="2"/>
  <c r="AJ822" i="2"/>
  <c r="X237" i="2"/>
  <c r="AN2092" i="2"/>
  <c r="AF1628" i="2"/>
  <c r="X274" i="2"/>
  <c r="X138" i="2"/>
  <c r="AN272" i="2"/>
  <c r="X199" i="2"/>
  <c r="AE1493" i="2"/>
  <c r="AU1473" i="2"/>
  <c r="AF1440" i="2"/>
  <c r="X239" i="2"/>
  <c r="X829" i="2"/>
  <c r="AV308" i="2"/>
  <c r="AV99" i="2"/>
  <c r="AU23" i="2"/>
  <c r="AV2025" i="2"/>
  <c r="AF1641" i="2"/>
  <c r="AN1604" i="2"/>
  <c r="AV594" i="2"/>
  <c r="AQ656" i="2"/>
  <c r="AQ655" i="2" s="1"/>
  <c r="AU245" i="2"/>
  <c r="AB144" i="2"/>
  <c r="AF386" i="2"/>
  <c r="AV374" i="2"/>
  <c r="AV619" i="2"/>
  <c r="X510" i="2"/>
  <c r="AV150" i="2"/>
  <c r="AP137" i="2"/>
  <c r="AV16" i="2"/>
  <c r="AV513" i="2"/>
  <c r="AV2248" i="2"/>
  <c r="AN2117" i="2"/>
  <c r="X1781" i="2"/>
  <c r="AJ2217" i="2"/>
  <c r="AU1442" i="2"/>
  <c r="AF554" i="2"/>
  <c r="AK455" i="2"/>
  <c r="AM455" i="2" s="1"/>
  <c r="AN556" i="2"/>
  <c r="AT338" i="2"/>
  <c r="AT317" i="2" s="1"/>
  <c r="AF276" i="2"/>
  <c r="AN1437" i="2"/>
  <c r="AJ318" i="2"/>
  <c r="AS521" i="2"/>
  <c r="AU521" i="2" s="1"/>
  <c r="AV521" i="2" s="1"/>
  <c r="AF2182" i="2"/>
  <c r="AF512" i="2"/>
  <c r="AR2095" i="2"/>
  <c r="AL13" i="2"/>
  <c r="AF464" i="2"/>
  <c r="X1804" i="2"/>
  <c r="AF1828" i="2"/>
  <c r="AF1986" i="2"/>
  <c r="X1778" i="2"/>
  <c r="AR2155" i="2"/>
  <c r="X1898" i="2"/>
  <c r="AF1576" i="2"/>
  <c r="AM1575" i="2"/>
  <c r="AU1557" i="2"/>
  <c r="AV1557" i="2" s="1"/>
  <c r="AV1271" i="2"/>
  <c r="AJ1041" i="2"/>
  <c r="AN1074" i="2"/>
  <c r="X1731" i="2"/>
  <c r="X399" i="2"/>
  <c r="AV218" i="2"/>
  <c r="T1467" i="2"/>
  <c r="W521" i="2"/>
  <c r="AC519" i="2"/>
  <c r="AE519" i="2" s="1"/>
  <c r="AU569" i="2"/>
  <c r="AF27" i="2"/>
  <c r="AF377" i="2"/>
  <c r="AV2250" i="2"/>
  <c r="AT2149" i="2"/>
  <c r="AU2149" i="2" s="1"/>
  <c r="AF2025" i="2"/>
  <c r="AN1870" i="2"/>
  <c r="AF1498" i="2"/>
  <c r="AF1323" i="2"/>
  <c r="AF791" i="2"/>
  <c r="AB361" i="2"/>
  <c r="AF361" i="2" s="1"/>
  <c r="X93" i="2"/>
  <c r="X45" i="2"/>
  <c r="AV1230" i="2"/>
  <c r="AF1463" i="2"/>
  <c r="AE203" i="2"/>
  <c r="T128" i="2"/>
  <c r="T47" i="2"/>
  <c r="X47" i="2" s="1"/>
  <c r="AV1342" i="2"/>
  <c r="AT1277" i="2"/>
  <c r="AU1063" i="2"/>
  <c r="AT1439" i="2"/>
  <c r="AN1865" i="2"/>
  <c r="AV1750" i="2"/>
  <c r="AV765" i="2"/>
  <c r="AQ549" i="2"/>
  <c r="AV418" i="2"/>
  <c r="AN319" i="2"/>
  <c r="AV257" i="2"/>
  <c r="AN251" i="2"/>
  <c r="AF124" i="2"/>
  <c r="AV1800" i="2"/>
  <c r="AN1937" i="2"/>
  <c r="X1765" i="2"/>
  <c r="X1082" i="2"/>
  <c r="T455" i="2"/>
  <c r="AV2175" i="2"/>
  <c r="AB2043" i="2"/>
  <c r="AF2043" i="2" s="1"/>
  <c r="AN1986" i="2"/>
  <c r="AR1963" i="2"/>
  <c r="AE1916" i="2"/>
  <c r="AV1745" i="2"/>
  <c r="AN1860" i="2"/>
  <c r="AV2187" i="2"/>
  <c r="AH1671" i="2"/>
  <c r="AJ1671" i="2" s="1"/>
  <c r="AF1068" i="2"/>
  <c r="T1301" i="2"/>
  <c r="X1286" i="2"/>
  <c r="AV961" i="2"/>
  <c r="AE1311" i="2"/>
  <c r="X1113" i="2"/>
  <c r="X1179" i="2"/>
  <c r="X1580" i="2"/>
  <c r="AV222" i="2"/>
  <c r="AF1042" i="2"/>
  <c r="AV188" i="2"/>
  <c r="X784" i="2"/>
  <c r="AR225" i="2"/>
  <c r="X165" i="2"/>
  <c r="X474" i="2"/>
  <c r="AV342" i="2"/>
  <c r="X1124" i="2"/>
  <c r="AB836" i="2"/>
  <c r="X397" i="2"/>
  <c r="X345" i="2"/>
  <c r="W407" i="2"/>
  <c r="AN145" i="2"/>
  <c r="AN87" i="2"/>
  <c r="AR1434" i="2"/>
  <c r="AF1018" i="2"/>
  <c r="AF703" i="2"/>
  <c r="AV1959" i="2"/>
  <c r="AV1951" i="2"/>
  <c r="AR1079" i="2"/>
  <c r="AR294" i="2"/>
  <c r="AV294" i="2" s="1"/>
  <c r="AP293" i="2"/>
  <c r="AR293" i="2" s="1"/>
  <c r="AV293" i="2" s="1"/>
  <c r="AQ1846" i="2"/>
  <c r="AV1651" i="2"/>
  <c r="AV1564" i="2"/>
  <c r="T1608" i="2"/>
  <c r="AN1506" i="2"/>
  <c r="AN1367" i="2"/>
  <c r="X70" i="2"/>
  <c r="AB26" i="2"/>
  <c r="AF26" i="2" s="1"/>
  <c r="X1688" i="2"/>
  <c r="AN2132" i="2"/>
  <c r="AB1613" i="2"/>
  <c r="AF1682" i="2"/>
  <c r="AF1372" i="2"/>
  <c r="AN1157" i="2"/>
  <c r="AS179" i="2"/>
  <c r="AU179" i="2" s="1"/>
  <c r="AF120" i="2"/>
  <c r="AV53" i="2"/>
  <c r="AM26" i="2"/>
  <c r="AF2055" i="2"/>
  <c r="AB1685" i="2"/>
  <c r="AF1582" i="2"/>
  <c r="X2208" i="2"/>
  <c r="AA2034" i="2"/>
  <c r="AB2034" i="2" s="1"/>
  <c r="AB2035" i="2"/>
  <c r="AF2035" i="2" s="1"/>
  <c r="AV1957" i="2"/>
  <c r="AV1949" i="2"/>
  <c r="AE1062" i="2"/>
  <c r="AT781" i="2"/>
  <c r="AE245" i="2"/>
  <c r="AU1213" i="2"/>
  <c r="T965" i="2"/>
  <c r="W1746" i="2"/>
  <c r="AV661" i="2"/>
  <c r="AF403" i="2"/>
  <c r="AF162" i="2"/>
  <c r="AF784" i="2"/>
  <c r="AR1038" i="2"/>
  <c r="AV1038" i="2" s="1"/>
  <c r="AF823" i="2"/>
  <c r="AJ809" i="2"/>
  <c r="AH808" i="2"/>
  <c r="AJ808" i="2" s="1"/>
  <c r="AA13" i="2"/>
  <c r="AR33" i="2"/>
  <c r="AV33" i="2" s="1"/>
  <c r="AP32" i="2"/>
  <c r="AJ250" i="2"/>
  <c r="AF1823" i="2"/>
  <c r="AV2120" i="2"/>
  <c r="AV2053" i="2"/>
  <c r="R1565" i="2"/>
  <c r="T1489" i="2"/>
  <c r="X1489" i="2" s="1"/>
  <c r="AB1003" i="2"/>
  <c r="T574" i="2"/>
  <c r="AU430" i="2"/>
  <c r="AV268" i="2"/>
  <c r="AE194" i="2"/>
  <c r="AM32" i="2"/>
  <c r="AV536" i="2"/>
  <c r="AU469" i="2"/>
  <c r="AS468" i="2"/>
  <c r="T236" i="2"/>
  <c r="X236" i="2" s="1"/>
  <c r="AN66" i="2"/>
  <c r="X804" i="2"/>
  <c r="X164" i="2"/>
  <c r="AB2149" i="2"/>
  <c r="W2170" i="2"/>
  <c r="X2087" i="2"/>
  <c r="AF2021" i="2"/>
  <c r="X1927" i="2"/>
  <c r="AF1826" i="2"/>
  <c r="AN1752" i="2"/>
  <c r="X1995" i="2"/>
  <c r="AV1932" i="2"/>
  <c r="AE1746" i="2"/>
  <c r="AV1652" i="2"/>
  <c r="AN1849" i="2"/>
  <c r="AC1485" i="2"/>
  <c r="AV1231" i="2"/>
  <c r="AF1547" i="2"/>
  <c r="AF1389" i="2"/>
  <c r="AF1020" i="2"/>
  <c r="AV953" i="2"/>
  <c r="AN1498" i="2"/>
  <c r="X1012" i="2"/>
  <c r="AV987" i="2"/>
  <c r="X1382" i="2"/>
  <c r="AV1124" i="2"/>
  <c r="AV870" i="2"/>
  <c r="AN814" i="2"/>
  <c r="AN544" i="2"/>
  <c r="AA505" i="2"/>
  <c r="AU788" i="2"/>
  <c r="AV420" i="2"/>
  <c r="AF258" i="2"/>
  <c r="AV43" i="2"/>
  <c r="AF729" i="2"/>
  <c r="AU17" i="2"/>
  <c r="X2035" i="2"/>
  <c r="AV2259" i="2"/>
  <c r="X2073" i="2"/>
  <c r="AF1933" i="2"/>
  <c r="AN1924" i="2"/>
  <c r="AF1810" i="2"/>
  <c r="AN1826" i="2"/>
  <c r="AV1525" i="2"/>
  <c r="AF1515" i="2"/>
  <c r="AM1921" i="2"/>
  <c r="AJ831" i="2"/>
  <c r="AN831" i="2" s="1"/>
  <c r="AV643" i="2"/>
  <c r="AV841" i="2"/>
  <c r="AN397" i="2"/>
  <c r="T1801" i="2"/>
  <c r="AF1494" i="2"/>
  <c r="AF2003" i="2"/>
  <c r="AF1159" i="2"/>
  <c r="X766" i="2"/>
  <c r="AF759" i="2"/>
  <c r="T595" i="2"/>
  <c r="AN323" i="2"/>
  <c r="AV1476" i="2"/>
  <c r="AV1188" i="2"/>
  <c r="T1057" i="2"/>
  <c r="X379" i="2"/>
  <c r="X530" i="2"/>
  <c r="AF177" i="2"/>
  <c r="AF1999" i="2"/>
  <c r="W250" i="2"/>
  <c r="AN1315" i="2"/>
  <c r="AN356" i="2"/>
  <c r="AE159" i="2"/>
  <c r="AV2274" i="2"/>
  <c r="T2217" i="2"/>
  <c r="AJ2149" i="2"/>
  <c r="AN2122" i="2"/>
  <c r="AV2118" i="2"/>
  <c r="AV2056" i="2"/>
  <c r="AV2045" i="2"/>
  <c r="AV2189" i="2"/>
  <c r="X2071" i="2"/>
  <c r="X2019" i="2"/>
  <c r="AT1976" i="2"/>
  <c r="AT1970" i="2" s="1"/>
  <c r="X1960" i="2"/>
  <c r="AR1682" i="2"/>
  <c r="AN1655" i="2"/>
  <c r="AN1558" i="2"/>
  <c r="AN1927" i="2"/>
  <c r="X2001" i="2"/>
  <c r="AU1698" i="2"/>
  <c r="AN1580" i="2"/>
  <c r="AJ1408" i="2"/>
  <c r="AJ1386" i="2"/>
  <c r="AJ1277" i="2"/>
  <c r="X1598" i="2"/>
  <c r="AF1129" i="2"/>
  <c r="X1110" i="2"/>
  <c r="AV1085" i="2"/>
  <c r="AV742" i="2"/>
  <c r="AF1049" i="2"/>
  <c r="AN374" i="2"/>
  <c r="X1395" i="2"/>
  <c r="AJ560" i="2"/>
  <c r="AT408" i="2"/>
  <c r="AT407" i="2" s="1"/>
  <c r="AV1027" i="2"/>
  <c r="AV743" i="2"/>
  <c r="AM284" i="2"/>
  <c r="AB327" i="2"/>
  <c r="AM203" i="2"/>
  <c r="AV648" i="2"/>
  <c r="AV35" i="2"/>
  <c r="AF1727" i="2"/>
  <c r="X1911" i="2"/>
  <c r="AF1578" i="2"/>
  <c r="AN1568" i="2"/>
  <c r="X1554" i="2"/>
  <c r="AE1587" i="2"/>
  <c r="X1302" i="2"/>
  <c r="AN1283" i="2"/>
  <c r="AV904" i="2"/>
  <c r="AV892" i="2"/>
  <c r="AV1429" i="2"/>
  <c r="X941" i="2"/>
  <c r="AV896" i="2"/>
  <c r="X737" i="2"/>
  <c r="AN598" i="2"/>
  <c r="X1802" i="2"/>
  <c r="AB560" i="2"/>
  <c r="X524" i="2"/>
  <c r="AN332" i="2"/>
  <c r="AF68" i="2"/>
  <c r="AF395" i="2"/>
  <c r="X347" i="2"/>
  <c r="AV229" i="2"/>
  <c r="X1465" i="2"/>
  <c r="AM245" i="2"/>
  <c r="AN449" i="2"/>
  <c r="AN321" i="2"/>
  <c r="AV1991" i="2"/>
  <c r="AH601" i="2"/>
  <c r="AJ601" i="2" s="1"/>
  <c r="AJ602" i="2"/>
  <c r="T2170" i="2"/>
  <c r="AH2154" i="2"/>
  <c r="AJ2154" i="2" s="1"/>
  <c r="X1984" i="2"/>
  <c r="AS2013" i="2"/>
  <c r="AU2013" i="2" s="1"/>
  <c r="AN1387" i="2"/>
  <c r="AV754" i="2"/>
  <c r="AF630" i="2"/>
  <c r="AV320" i="2"/>
  <c r="X74" i="2"/>
  <c r="U1828" i="2"/>
  <c r="W1828" i="2" s="1"/>
  <c r="X1828" i="2" s="1"/>
  <c r="W1829" i="2"/>
  <c r="X1829" i="2" s="1"/>
  <c r="S2184" i="2"/>
  <c r="T2185" i="2"/>
  <c r="X2185" i="2" s="1"/>
  <c r="AT1941" i="2"/>
  <c r="AU1942" i="2"/>
  <c r="AV1942" i="2" s="1"/>
  <c r="AF350" i="2"/>
  <c r="AT258" i="2"/>
  <c r="AT232" i="2" s="1"/>
  <c r="AU259" i="2"/>
  <c r="AV2216" i="2"/>
  <c r="AR788" i="2"/>
  <c r="AV788" i="2" s="1"/>
  <c r="AF2061" i="2"/>
  <c r="X1839" i="2"/>
  <c r="AV1730" i="2"/>
  <c r="X1714" i="2"/>
  <c r="AN1304" i="2"/>
  <c r="AF1058" i="2"/>
  <c r="W183" i="2"/>
  <c r="AF210" i="2"/>
  <c r="AF1198" i="2"/>
  <c r="X1622" i="2"/>
  <c r="X341" i="2"/>
  <c r="AH1560" i="2"/>
  <c r="AJ1560" i="2" s="1"/>
  <c r="AJ1561" i="2"/>
  <c r="AN1561" i="2" s="1"/>
  <c r="X514" i="2"/>
  <c r="X2065" i="2"/>
  <c r="AJ194" i="2"/>
  <c r="AV425" i="2"/>
  <c r="AF1327" i="2"/>
  <c r="AV882" i="2"/>
  <c r="X157" i="2"/>
  <c r="AV2278" i="2"/>
  <c r="AN2214" i="2"/>
  <c r="AJ2197" i="2"/>
  <c r="AN2164" i="2"/>
  <c r="AR2036" i="2"/>
  <c r="AV2036" i="2" s="1"/>
  <c r="AE2149" i="2"/>
  <c r="AV1935" i="2"/>
  <c r="X2095" i="2"/>
  <c r="X1833" i="2"/>
  <c r="AV1925" i="2"/>
  <c r="AV1528" i="2"/>
  <c r="Z1560" i="2"/>
  <c r="AB1560" i="2" s="1"/>
  <c r="X1810" i="2"/>
  <c r="AF1870" i="2"/>
  <c r="X1865" i="2"/>
  <c r="AN1989" i="2"/>
  <c r="AB1820" i="2"/>
  <c r="AS1764" i="2"/>
  <c r="AU1764" i="2" s="1"/>
  <c r="AV1764" i="2" s="1"/>
  <c r="AF1400" i="2"/>
  <c r="AV1384" i="2"/>
  <c r="AN1289" i="2"/>
  <c r="AF1222" i="2"/>
  <c r="X1122" i="2"/>
  <c r="AB1102" i="2"/>
  <c r="AF1089" i="2"/>
  <c r="AE1057" i="2"/>
  <c r="AN1053" i="2"/>
  <c r="AN1046" i="2"/>
  <c r="AN1039" i="2"/>
  <c r="AV1679" i="2"/>
  <c r="W1439" i="2"/>
  <c r="AV1192" i="2"/>
  <c r="AV1071" i="2"/>
  <c r="AV957" i="2"/>
  <c r="AV1683" i="2"/>
  <c r="AN1200" i="2"/>
  <c r="AJ1746" i="2"/>
  <c r="AN1275" i="2"/>
  <c r="AV1033" i="2"/>
  <c r="X1018" i="2"/>
  <c r="X977" i="2"/>
  <c r="X1548" i="2"/>
  <c r="AF598" i="2"/>
  <c r="AV590" i="2"/>
  <c r="AM1195" i="2"/>
  <c r="AE1107" i="2"/>
  <c r="AF979" i="2"/>
  <c r="AV843" i="2"/>
  <c r="AM736" i="2"/>
  <c r="AN716" i="2"/>
  <c r="W629" i="2"/>
  <c r="AJ532" i="2"/>
  <c r="AN532" i="2" s="1"/>
  <c r="AE527" i="2"/>
  <c r="U519" i="2"/>
  <c r="W519" i="2" s="1"/>
  <c r="X519" i="2" s="1"/>
  <c r="AF494" i="2"/>
  <c r="AV216" i="2"/>
  <c r="AN1211" i="2"/>
  <c r="AJ970" i="2"/>
  <c r="T797" i="2"/>
  <c r="AV723" i="2"/>
  <c r="AV591" i="2"/>
  <c r="AB569" i="2"/>
  <c r="T468" i="2"/>
  <c r="AB756" i="2"/>
  <c r="AR387" i="2"/>
  <c r="AI317" i="2"/>
  <c r="AV321" i="2"/>
  <c r="AU241" i="2"/>
  <c r="AV198" i="2"/>
  <c r="AF197" i="2"/>
  <c r="AF35" i="2"/>
  <c r="AN572" i="2"/>
  <c r="AF309" i="2"/>
  <c r="AE57" i="2"/>
  <c r="X473" i="2"/>
  <c r="X350" i="2"/>
  <c r="AV1401" i="2"/>
  <c r="T1245" i="2"/>
  <c r="AF734" i="2"/>
  <c r="AB390" i="2"/>
  <c r="AV2285" i="2"/>
  <c r="X2175" i="2"/>
  <c r="AN1980" i="2"/>
  <c r="AR1765" i="2"/>
  <c r="X1740" i="2"/>
  <c r="AV1766" i="2"/>
  <c r="AM2149" i="2"/>
  <c r="AN2149" i="2" s="1"/>
  <c r="AV1841" i="2"/>
  <c r="X1592" i="2"/>
  <c r="AE1329" i="2"/>
  <c r="AF1268" i="2"/>
  <c r="AF1179" i="2"/>
  <c r="AV807" i="2"/>
  <c r="AV702" i="2"/>
  <c r="AQ1078" i="2"/>
  <c r="AV1105" i="2"/>
  <c r="AM527" i="2"/>
  <c r="X445" i="2"/>
  <c r="AE402" i="2"/>
  <c r="T349" i="2"/>
  <c r="AV179" i="2"/>
  <c r="X142" i="2"/>
  <c r="X105" i="2"/>
  <c r="AF48" i="2"/>
  <c r="AF514" i="2"/>
  <c r="X367" i="2"/>
  <c r="AF151" i="2"/>
  <c r="AU77" i="2"/>
  <c r="AN27" i="2"/>
  <c r="AB1258" i="2"/>
  <c r="AF256" i="2"/>
  <c r="X2016" i="2"/>
  <c r="X2100" i="2"/>
  <c r="AJ2013" i="2"/>
  <c r="AJ1983" i="2"/>
  <c r="AN1983" i="2" s="1"/>
  <c r="AV1818" i="2"/>
  <c r="AN2069" i="2"/>
  <c r="AV2010" i="2"/>
  <c r="AN1712" i="2"/>
  <c r="AM1517" i="2"/>
  <c r="AV1852" i="2"/>
  <c r="AF1778" i="2"/>
  <c r="AM1755" i="2"/>
  <c r="AV1653" i="2"/>
  <c r="S984" i="2"/>
  <c r="AU1167" i="2"/>
  <c r="AV1275" i="2"/>
  <c r="AJ1245" i="2"/>
  <c r="AV1209" i="2"/>
  <c r="AV1491" i="2"/>
  <c r="AN1094" i="2"/>
  <c r="AV829" i="2"/>
  <c r="AM1277" i="2"/>
  <c r="AN1193" i="2"/>
  <c r="AF743" i="2"/>
  <c r="AV721" i="2"/>
  <c r="AB655" i="2"/>
  <c r="X464" i="2"/>
  <c r="AV343" i="2"/>
  <c r="S317" i="2"/>
  <c r="AN89" i="2"/>
  <c r="AN68" i="2"/>
  <c r="X195" i="2"/>
  <c r="AT22" i="2"/>
  <c r="AU22" i="2" s="1"/>
  <c r="AV2257" i="2"/>
  <c r="X2226" i="2"/>
  <c r="AR2177" i="2"/>
  <c r="AV2177" i="2" s="1"/>
  <c r="AV2011" i="2"/>
  <c r="AN1609" i="2"/>
  <c r="X1875" i="2"/>
  <c r="W1796" i="2"/>
  <c r="AF1680" i="2"/>
  <c r="AJ1329" i="2"/>
  <c r="AN1645" i="2"/>
  <c r="AV1511" i="2"/>
  <c r="AN1144" i="2"/>
  <c r="X1068" i="2"/>
  <c r="AN1022" i="2"/>
  <c r="AV956" i="2"/>
  <c r="AV905" i="2"/>
  <c r="AV694" i="2"/>
  <c r="AV662" i="2"/>
  <c r="X1022" i="2"/>
  <c r="AM965" i="2"/>
  <c r="AV900" i="2"/>
  <c r="AN743" i="2"/>
  <c r="AV691" i="2"/>
  <c r="AE1003" i="2"/>
  <c r="AV945" i="2"/>
  <c r="AN855" i="2"/>
  <c r="AN487" i="2"/>
  <c r="AN343" i="2"/>
  <c r="AN361" i="2"/>
  <c r="W236" i="2"/>
  <c r="AR174" i="2"/>
  <c r="AV267" i="2"/>
  <c r="AV223" i="2"/>
  <c r="AN171" i="2"/>
  <c r="AN986" i="2"/>
  <c r="AN1783" i="2"/>
  <c r="X1226" i="2"/>
  <c r="X1105" i="2"/>
  <c r="AM569" i="2"/>
  <c r="X131" i="2"/>
  <c r="X20" i="2"/>
  <c r="AV1646" i="2"/>
  <c r="AF391" i="2"/>
  <c r="AN2173" i="2"/>
  <c r="AN2166" i="2"/>
  <c r="AN2100" i="2"/>
  <c r="AI1720" i="2"/>
  <c r="AJ1720" i="2" s="1"/>
  <c r="AF2126" i="2"/>
  <c r="AN2193" i="2"/>
  <c r="AV2027" i="2"/>
  <c r="AV2061" i="2"/>
  <c r="X1849" i="2"/>
  <c r="AN1742" i="2"/>
  <c r="X1641" i="2"/>
  <c r="AV1270" i="2"/>
  <c r="AV1727" i="2"/>
  <c r="AV1136" i="2"/>
  <c r="AN1122" i="2"/>
  <c r="AN1112" i="2"/>
  <c r="AJ1057" i="2"/>
  <c r="X1024" i="2"/>
  <c r="X1016" i="2"/>
  <c r="AV895" i="2"/>
  <c r="AF857" i="2"/>
  <c r="AN806" i="2"/>
  <c r="AF788" i="2"/>
  <c r="AV1293" i="2"/>
  <c r="AV613" i="2"/>
  <c r="AV1308" i="2"/>
  <c r="AV1286" i="2"/>
  <c r="AV654" i="2"/>
  <c r="AV458" i="2"/>
  <c r="X201" i="2"/>
  <c r="X126" i="2"/>
  <c r="X18" i="2"/>
  <c r="AR791" i="2"/>
  <c r="AV201" i="2"/>
  <c r="W128" i="2"/>
  <c r="AE47" i="2"/>
  <c r="AN45" i="2"/>
  <c r="AN788" i="2"/>
  <c r="AJ468" i="2"/>
  <c r="AN101" i="2"/>
  <c r="AV1887" i="2"/>
  <c r="AF1483" i="2"/>
  <c r="X1449" i="2"/>
  <c r="AV1379" i="2"/>
  <c r="AF487" i="2"/>
  <c r="X466" i="2"/>
  <c r="AR837" i="2"/>
  <c r="AN18" i="2"/>
  <c r="AV2277" i="2"/>
  <c r="X1999" i="2"/>
  <c r="AF1883" i="2"/>
  <c r="AF1862" i="2"/>
  <c r="W2043" i="2"/>
  <c r="AL1970" i="2"/>
  <c r="AN1527" i="2"/>
  <c r="X1046" i="2"/>
  <c r="X947" i="2"/>
  <c r="AN1378" i="2"/>
  <c r="AB1131" i="2"/>
  <c r="AU985" i="2"/>
  <c r="AM318" i="2"/>
  <c r="AM167" i="2"/>
  <c r="AV426" i="2"/>
  <c r="AV1956" i="2"/>
  <c r="AV1948" i="2"/>
  <c r="AN1393" i="2"/>
  <c r="AF556" i="2"/>
  <c r="X1496" i="2"/>
  <c r="AN1384" i="2"/>
  <c r="W1983" i="2"/>
  <c r="AN1974" i="2"/>
  <c r="AF806" i="2"/>
  <c r="AU242" i="2"/>
  <c r="AN1465" i="2"/>
  <c r="AM629" i="2"/>
  <c r="AV741" i="2"/>
  <c r="AF1116" i="2"/>
  <c r="AT1078" i="2"/>
  <c r="AM250" i="2"/>
  <c r="AN250" i="2" s="1"/>
  <c r="X133" i="2"/>
  <c r="AM47" i="2"/>
  <c r="AB532" i="2"/>
  <c r="X1892" i="2"/>
  <c r="AU2001" i="2"/>
  <c r="AV2001" i="2" s="1"/>
  <c r="AT1994" i="2"/>
  <c r="X1877" i="2"/>
  <c r="AP405" i="2"/>
  <c r="AP402" i="2" s="1"/>
  <c r="AR402" i="2" s="1"/>
  <c r="AR406" i="2"/>
  <c r="AV406" i="2" s="1"/>
  <c r="AM482" i="2"/>
  <c r="AF1851" i="2"/>
  <c r="AV1444" i="2"/>
  <c r="AF1090" i="2"/>
  <c r="AF1060" i="2"/>
  <c r="AV1065" i="2"/>
  <c r="AV2227" i="2"/>
  <c r="AV2232" i="2"/>
  <c r="X2082" i="2"/>
  <c r="AN2124" i="2"/>
  <c r="W2084" i="2"/>
  <c r="AB1916" i="2"/>
  <c r="AF1916" i="2" s="1"/>
  <c r="AV1884" i="2"/>
  <c r="AJ1820" i="2"/>
  <c r="AV1999" i="2"/>
  <c r="AU1682" i="2"/>
  <c r="AV1503" i="2"/>
  <c r="AB1451" i="2"/>
  <c r="AE1306" i="2"/>
  <c r="X734" i="2"/>
  <c r="AQ1472" i="2"/>
  <c r="AF1445" i="2"/>
  <c r="AF1030" i="2"/>
  <c r="X823" i="2"/>
  <c r="AV752" i="2"/>
  <c r="R371" i="2"/>
  <c r="T371" i="2" s="1"/>
  <c r="X259" i="2"/>
  <c r="AV185" i="2"/>
  <c r="S13" i="2"/>
  <c r="X1440" i="2"/>
  <c r="X533" i="2"/>
  <c r="AV2300" i="2"/>
  <c r="AV2258" i="2"/>
  <c r="X1696" i="2"/>
  <c r="AV2219" i="2"/>
  <c r="AV1966" i="2"/>
  <c r="T2162" i="2"/>
  <c r="X2162" i="2" s="1"/>
  <c r="R2159" i="2"/>
  <c r="R2158" i="2" s="1"/>
  <c r="AV2176" i="2"/>
  <c r="W1988" i="2"/>
  <c r="AV1952" i="2"/>
  <c r="AQ1994" i="2"/>
  <c r="AN1660" i="2"/>
  <c r="X1470" i="2"/>
  <c r="X1409" i="2"/>
  <c r="AB1397" i="2"/>
  <c r="AR1911" i="2"/>
  <c r="AV1911" i="2" s="1"/>
  <c r="AQ1908" i="2"/>
  <c r="AV1535" i="2"/>
  <c r="AV1387" i="2"/>
  <c r="AU1008" i="2"/>
  <c r="AQ1355" i="2"/>
  <c r="AQ1354" i="2" s="1"/>
  <c r="AR1358" i="2"/>
  <c r="AV1358" i="2" s="1"/>
  <c r="AJ550" i="2"/>
  <c r="AN550" i="2" s="1"/>
  <c r="AN274" i="2"/>
  <c r="AF165" i="2"/>
  <c r="AF304" i="2"/>
  <c r="W756" i="2"/>
  <c r="AF87" i="2"/>
  <c r="AV1682" i="2"/>
  <c r="AR1356" i="2"/>
  <c r="AP1355" i="2"/>
  <c r="AU323" i="2"/>
  <c r="AS318" i="2"/>
  <c r="AM731" i="2"/>
  <c r="AN1068" i="2"/>
  <c r="X2160" i="2"/>
  <c r="AN2128" i="2"/>
  <c r="AN2112" i="2"/>
  <c r="W2034" i="2"/>
  <c r="AF1649" i="2"/>
  <c r="AN1571" i="2"/>
  <c r="AF1556" i="2"/>
  <c r="AI1485" i="2"/>
  <c r="X1651" i="2"/>
  <c r="AN1463" i="2"/>
  <c r="AB1366" i="2"/>
  <c r="AV1235" i="2"/>
  <c r="AV1316" i="2"/>
  <c r="T1306" i="2"/>
  <c r="Z1292" i="2"/>
  <c r="AB1292" i="2" s="1"/>
  <c r="X834" i="2"/>
  <c r="AV582" i="2"/>
  <c r="AV722" i="2"/>
  <c r="AF572" i="2"/>
  <c r="AV534" i="2"/>
  <c r="X99" i="2"/>
  <c r="T26" i="2"/>
  <c r="AM1397" i="2"/>
  <c r="AN1397" i="2" s="1"/>
  <c r="T745" i="2"/>
  <c r="AV15" i="2"/>
  <c r="AV2306" i="2"/>
  <c r="AV2240" i="2"/>
  <c r="AS2155" i="2"/>
  <c r="AS2154" i="2" s="1"/>
  <c r="AU2154" i="2" s="1"/>
  <c r="AV2154" i="2" s="1"/>
  <c r="AU2156" i="2"/>
  <c r="AV2156" i="2" s="1"/>
  <c r="X1919" i="2"/>
  <c r="X1432" i="2"/>
  <c r="AF1202" i="2"/>
  <c r="X1196" i="2"/>
  <c r="AV770" i="2"/>
  <c r="AN1188" i="2"/>
  <c r="AF1814" i="2"/>
  <c r="AF618" i="2"/>
  <c r="X206" i="2"/>
  <c r="AF91" i="2"/>
  <c r="X1616" i="2"/>
  <c r="AT1335" i="2"/>
  <c r="AT1334" i="2" s="1"/>
  <c r="Z509" i="2"/>
  <c r="Z505" i="2" s="1"/>
  <c r="AB519" i="2"/>
  <c r="X462" i="2"/>
  <c r="S1152" i="2"/>
  <c r="X827" i="2"/>
  <c r="X712" i="2"/>
  <c r="AF540" i="2"/>
  <c r="AF476" i="2"/>
  <c r="AM468" i="2"/>
  <c r="AN468" i="2" s="1"/>
  <c r="T1078" i="2"/>
  <c r="AB491" i="2"/>
  <c r="AF491" i="2" s="1"/>
  <c r="AF387" i="2"/>
  <c r="X1288" i="2"/>
  <c r="AF449" i="2"/>
  <c r="AB57" i="2"/>
  <c r="AV130" i="2"/>
  <c r="AJ47" i="2"/>
  <c r="AN37" i="2"/>
  <c r="X471" i="2"/>
  <c r="AN1032" i="2"/>
  <c r="AB2217" i="2"/>
  <c r="AF2217" i="2" s="1"/>
  <c r="AF2115" i="2"/>
  <c r="X2092" i="2"/>
  <c r="AF1892" i="2"/>
  <c r="AF1731" i="2"/>
  <c r="AN2194" i="2"/>
  <c r="X2130" i="2"/>
  <c r="AV2153" i="2"/>
  <c r="AJ1976" i="2"/>
  <c r="AN1649" i="2"/>
  <c r="AV1877" i="2"/>
  <c r="W1916" i="2"/>
  <c r="AF1442" i="2"/>
  <c r="AF1563" i="2"/>
  <c r="X988" i="2"/>
  <c r="AU947" i="2"/>
  <c r="AV880" i="2"/>
  <c r="AV1661" i="2"/>
  <c r="AV939" i="2"/>
  <c r="AV875" i="2"/>
  <c r="AN768" i="2"/>
  <c r="AV680" i="2"/>
  <c r="AV674" i="2"/>
  <c r="AF328" i="2"/>
  <c r="AN818" i="2"/>
  <c r="AV610" i="2"/>
  <c r="AV1287" i="2"/>
  <c r="AV1015" i="2"/>
  <c r="W491" i="2"/>
  <c r="AB656" i="2"/>
  <c r="AH1760" i="2"/>
  <c r="AJ1760" i="2" s="1"/>
  <c r="AV897" i="2"/>
  <c r="AB595" i="2"/>
  <c r="AN280" i="2"/>
  <c r="AF135" i="2"/>
  <c r="AN1430" i="2"/>
  <c r="AN762" i="2"/>
  <c r="AF2206" i="2"/>
  <c r="AN1124" i="2"/>
  <c r="AN820" i="2"/>
  <c r="AN512" i="2"/>
  <c r="AU371" i="2"/>
  <c r="AN268" i="2"/>
  <c r="AV1040" i="2"/>
  <c r="AN1272" i="2"/>
  <c r="AF565" i="2"/>
  <c r="W1245" i="2"/>
  <c r="T1102" i="2"/>
  <c r="AU1162" i="2"/>
  <c r="X705" i="2"/>
  <c r="AQ2121" i="2"/>
  <c r="AV2183" i="2"/>
  <c r="AF2145" i="2"/>
  <c r="AN2027" i="2"/>
  <c r="AF1997" i="2"/>
  <c r="AN2182" i="2"/>
  <c r="AR1908" i="2"/>
  <c r="AF1849" i="2"/>
  <c r="T1976" i="2"/>
  <c r="AF2073" i="2"/>
  <c r="X1894" i="2"/>
  <c r="AN1875" i="2"/>
  <c r="AV1853" i="2"/>
  <c r="X1843" i="2"/>
  <c r="AB1493" i="2"/>
  <c r="AF1493" i="2" s="1"/>
  <c r="AM1690" i="2"/>
  <c r="AV1583" i="2"/>
  <c r="AF1540" i="2"/>
  <c r="AB1107" i="2"/>
  <c r="AF1107" i="2" s="1"/>
  <c r="AV1710" i="2"/>
  <c r="W1635" i="2"/>
  <c r="AV1739" i="2"/>
  <c r="AV1422" i="2"/>
  <c r="AF1076" i="2"/>
  <c r="AF1387" i="2"/>
  <c r="AF1409" i="2"/>
  <c r="AF1325" i="2"/>
  <c r="W1204" i="2"/>
  <c r="X1419" i="2"/>
  <c r="AN1246" i="2"/>
  <c r="AF1177" i="2"/>
  <c r="AB848" i="2"/>
  <c r="AF1332" i="2"/>
  <c r="AF1321" i="2"/>
  <c r="X845" i="2"/>
  <c r="X770" i="2"/>
  <c r="AF748" i="2"/>
  <c r="AV623" i="2"/>
  <c r="W1493" i="2"/>
  <c r="AV1267" i="2"/>
  <c r="AN1127" i="2"/>
  <c r="AB1057" i="2"/>
  <c r="AF1057" i="2" s="1"/>
  <c r="AB976" i="2"/>
  <c r="AN712" i="2"/>
  <c r="AF589" i="2"/>
  <c r="AF546" i="2"/>
  <c r="AV396" i="2"/>
  <c r="AV364" i="2"/>
  <c r="AV1022" i="2"/>
  <c r="AJ756" i="2"/>
  <c r="AJ245" i="2"/>
  <c r="AJ236" i="2"/>
  <c r="AF234" i="2"/>
  <c r="AF1398" i="2"/>
  <c r="AE532" i="2"/>
  <c r="AN234" i="2"/>
  <c r="AF20" i="2"/>
  <c r="AR1063" i="2"/>
  <c r="AE327" i="2"/>
  <c r="AN285" i="2"/>
  <c r="AN35" i="2"/>
  <c r="AR1641" i="2"/>
  <c r="AF782" i="2"/>
  <c r="AV2265" i="2"/>
  <c r="T2135" i="2"/>
  <c r="AF2107" i="2"/>
  <c r="AV2291" i="2"/>
  <c r="AF2019" i="2"/>
  <c r="T1983" i="2"/>
  <c r="X1983" i="2" s="1"/>
  <c r="X1883" i="2"/>
  <c r="T2144" i="2"/>
  <c r="AV2028" i="2"/>
  <c r="AN1764" i="2"/>
  <c r="X1744" i="2"/>
  <c r="AV2203" i="2"/>
  <c r="AF1620" i="2"/>
  <c r="AF1590" i="2"/>
  <c r="AN1793" i="2"/>
  <c r="AF1393" i="2"/>
  <c r="X1349" i="2"/>
  <c r="AV1532" i="2"/>
  <c r="AV1520" i="2"/>
  <c r="AR1473" i="2"/>
  <c r="AB1737" i="2"/>
  <c r="AV958" i="2"/>
  <c r="AV793" i="2"/>
  <c r="AF739" i="2"/>
  <c r="AN722" i="2"/>
  <c r="AU705" i="2"/>
  <c r="AV664" i="2"/>
  <c r="AN1072" i="2"/>
  <c r="AF1055" i="2"/>
  <c r="AV925" i="2"/>
  <c r="AV890" i="2"/>
  <c r="X757" i="2"/>
  <c r="AN971" i="2"/>
  <c r="AN591" i="2"/>
  <c r="AN524" i="2"/>
  <c r="AV413" i="2"/>
  <c r="AV609" i="2"/>
  <c r="AV422" i="2"/>
  <c r="T194" i="2"/>
  <c r="AN165" i="2"/>
  <c r="W84" i="2"/>
  <c r="X60" i="2"/>
  <c r="AM861" i="2"/>
  <c r="X124" i="2"/>
  <c r="AN108" i="2"/>
  <c r="AD13" i="2"/>
  <c r="AN1186" i="2"/>
  <c r="AV439" i="2"/>
  <c r="AF397" i="2"/>
  <c r="AE1908" i="2"/>
  <c r="AR1255" i="2"/>
  <c r="X451" i="2"/>
  <c r="AV733" i="2"/>
  <c r="AV855" i="2"/>
  <c r="AV1035" i="2"/>
  <c r="W1560" i="2"/>
  <c r="AN1676" i="2"/>
  <c r="X1837" i="2"/>
  <c r="AF1457" i="2"/>
  <c r="X1391" i="2"/>
  <c r="AJ1355" i="2"/>
  <c r="AV1428" i="2"/>
  <c r="AQ1792" i="2"/>
  <c r="AR1792" i="2" s="1"/>
  <c r="AR1793" i="2"/>
  <c r="AP731" i="2"/>
  <c r="AR731" i="2" s="1"/>
  <c r="AR732" i="2"/>
  <c r="AV732" i="2" s="1"/>
  <c r="AV1695" i="2"/>
  <c r="AQ258" i="2"/>
  <c r="AR258" i="2" s="1"/>
  <c r="AR259" i="2"/>
  <c r="AV2294" i="2"/>
  <c r="AF2222" i="2"/>
  <c r="X2293" i="2"/>
  <c r="AV2130" i="2"/>
  <c r="AQ2114" i="2"/>
  <c r="AV2129" i="2"/>
  <c r="AF2177" i="2"/>
  <c r="AN2077" i="2"/>
  <c r="AV2211" i="2"/>
  <c r="W1820" i="2"/>
  <c r="AE1983" i="2"/>
  <c r="AF1983" i="2" s="1"/>
  <c r="AD1720" i="2"/>
  <c r="X1588" i="2"/>
  <c r="X1371" i="2"/>
  <c r="AN1332" i="2"/>
  <c r="AE1608" i="2"/>
  <c r="AV1234" i="2"/>
  <c r="AF591" i="2"/>
  <c r="AF868" i="2"/>
  <c r="AN834" i="2"/>
  <c r="AR1464" i="2"/>
  <c r="AV1243" i="2"/>
  <c r="AQ1132" i="2"/>
  <c r="AQ1131" i="2" s="1"/>
  <c r="AV1051" i="2"/>
  <c r="AL772" i="2"/>
  <c r="AN2293" i="2"/>
  <c r="AV2097" i="2"/>
  <c r="AV2101" i="2"/>
  <c r="AF2077" i="2"/>
  <c r="AM1746" i="2"/>
  <c r="AV1985" i="2"/>
  <c r="AN1347" i="2"/>
  <c r="AN1070" i="2"/>
  <c r="AV1020" i="2"/>
  <c r="AV919" i="2"/>
  <c r="AV907" i="2"/>
  <c r="AV689" i="2"/>
  <c r="AR1182" i="2"/>
  <c r="AV1182" i="2" s="1"/>
  <c r="AP1181" i="2"/>
  <c r="AR1181" i="2" s="1"/>
  <c r="AV1181" i="2" s="1"/>
  <c r="AF1108" i="2"/>
  <c r="X1034" i="2"/>
  <c r="AV962" i="2"/>
  <c r="X818" i="2"/>
  <c r="X393" i="2"/>
  <c r="AV607" i="2"/>
  <c r="AN578" i="2"/>
  <c r="W284" i="2"/>
  <c r="AN157" i="2"/>
  <c r="AV122" i="2"/>
  <c r="AJ1003" i="2"/>
  <c r="AQ144" i="2"/>
  <c r="W17" i="2"/>
  <c r="AV608" i="2"/>
  <c r="AV119" i="2"/>
  <c r="AF1461" i="2"/>
  <c r="W2144" i="2"/>
  <c r="AF2128" i="2"/>
  <c r="AJ2048" i="2"/>
  <c r="W2184" i="2"/>
  <c r="AN1839" i="2"/>
  <c r="AF1781" i="2"/>
  <c r="AP1771" i="2"/>
  <c r="AR1771" i="2" s="1"/>
  <c r="AV1771" i="2" s="1"/>
  <c r="AV1664" i="2"/>
  <c r="AV1907" i="2"/>
  <c r="X1812" i="2"/>
  <c r="AE1685" i="2"/>
  <c r="AF1685" i="2" s="1"/>
  <c r="AN1487" i="2"/>
  <c r="AV1385" i="2"/>
  <c r="X1364" i="2"/>
  <c r="X1032" i="2"/>
  <c r="AV1624" i="2"/>
  <c r="AM1221" i="2"/>
  <c r="AF1157" i="2"/>
  <c r="AE781" i="2"/>
  <c r="AE756" i="2"/>
  <c r="AN734" i="2"/>
  <c r="AF1468" i="2"/>
  <c r="T1386" i="2"/>
  <c r="AR1146" i="2"/>
  <c r="AU970" i="2"/>
  <c r="AL505" i="2"/>
  <c r="W527" i="2"/>
  <c r="AT441" i="2"/>
  <c r="AM338" i="2"/>
  <c r="AN1364" i="2"/>
  <c r="AV453" i="2"/>
  <c r="AN204" i="2"/>
  <c r="AV555" i="2"/>
  <c r="AV334" i="2"/>
  <c r="AB761" i="2"/>
  <c r="AF558" i="2"/>
  <c r="AF405" i="2"/>
  <c r="AN138" i="2"/>
  <c r="AV104" i="2"/>
  <c r="X71" i="2"/>
  <c r="AF71" i="2"/>
  <c r="AF29" i="2"/>
  <c r="AV1239" i="2"/>
  <c r="X716" i="2"/>
  <c r="AK519" i="2"/>
  <c r="AM519" i="2" s="1"/>
  <c r="AN519" i="2" s="1"/>
  <c r="AV447" i="2"/>
  <c r="X1717" i="2"/>
  <c r="AF1606" i="2"/>
  <c r="AE1167" i="2"/>
  <c r="AF1395" i="2"/>
  <c r="AM1245" i="2"/>
  <c r="W1156" i="2"/>
  <c r="AF1124" i="2"/>
  <c r="AF1087" i="2"/>
  <c r="X1020" i="2"/>
  <c r="X806" i="2"/>
  <c r="AV668" i="2"/>
  <c r="AV660" i="2"/>
  <c r="W327" i="2"/>
  <c r="T302" i="2"/>
  <c r="X302" i="2" s="1"/>
  <c r="AN93" i="2"/>
  <c r="AF2014" i="2"/>
  <c r="AF820" i="2"/>
  <c r="AV1848" i="2"/>
  <c r="AF2110" i="2"/>
  <c r="X1761" i="2"/>
  <c r="AF133" i="2"/>
  <c r="AM2217" i="2"/>
  <c r="AN2217" i="2" s="1"/>
  <c r="X2218" i="2"/>
  <c r="X2132" i="2"/>
  <c r="AN2087" i="2"/>
  <c r="AN2041" i="2"/>
  <c r="AM2018" i="2"/>
  <c r="AV2088" i="2"/>
  <c r="AN1913" i="2"/>
  <c r="AN2019" i="2"/>
  <c r="R1940" i="2"/>
  <c r="T1940" i="2" s="1"/>
  <c r="X1933" i="2"/>
  <c r="T1916" i="2"/>
  <c r="T1908" i="2"/>
  <c r="AV1892" i="2"/>
  <c r="X1733" i="2"/>
  <c r="AJ1657" i="2"/>
  <c r="AF1829" i="2"/>
  <c r="AN1802" i="2"/>
  <c r="AU1921" i="2"/>
  <c r="X1749" i="2"/>
  <c r="X2225" i="2"/>
  <c r="AT1737" i="2"/>
  <c r="AT1736" i="2" s="1"/>
  <c r="AT1702" i="2" s="1"/>
  <c r="AU1740" i="2"/>
  <c r="AV1740" i="2" s="1"/>
  <c r="AF1344" i="2"/>
  <c r="X2122" i="2"/>
  <c r="X1405" i="2"/>
  <c r="AJ1126" i="2"/>
  <c r="V1538" i="2"/>
  <c r="T1156" i="2"/>
  <c r="AV859" i="2"/>
  <c r="T848" i="2"/>
  <c r="AE1575" i="2"/>
  <c r="AR250" i="2"/>
  <c r="AB245" i="2"/>
  <c r="AF1437" i="2"/>
  <c r="AV282" i="2"/>
  <c r="AM797" i="2"/>
  <c r="AN466" i="2"/>
  <c r="AB299" i="2"/>
  <c r="AN133" i="2"/>
  <c r="V13" i="2"/>
  <c r="AE128" i="2"/>
  <c r="AV91" i="2"/>
  <c r="AV2186" i="2"/>
  <c r="W456" i="2"/>
  <c r="X456" i="2" s="1"/>
  <c r="U455" i="2"/>
  <c r="W455" i="2" s="1"/>
  <c r="AV2270" i="2"/>
  <c r="X2142" i="2"/>
  <c r="X2147" i="2"/>
  <c r="X2085" i="2"/>
  <c r="AN2065" i="2"/>
  <c r="X2053" i="2"/>
  <c r="AV2212" i="2"/>
  <c r="AF2119" i="2"/>
  <c r="AN2053" i="2"/>
  <c r="AM1916" i="2"/>
  <c r="AF1660" i="2"/>
  <c r="AV2236" i="2"/>
  <c r="AN1744" i="2"/>
  <c r="AE2144" i="2"/>
  <c r="AF2144" i="2" s="1"/>
  <c r="AN1919" i="2"/>
  <c r="AF1616" i="2"/>
  <c r="X1315" i="2"/>
  <c r="AN1644" i="2"/>
  <c r="T1542" i="2"/>
  <c r="AN1286" i="2"/>
  <c r="AN1307" i="2"/>
  <c r="X1498" i="2"/>
  <c r="AV943" i="2"/>
  <c r="AV934" i="2"/>
  <c r="AF766" i="2"/>
  <c r="AQ1397" i="2"/>
  <c r="AQ1374" i="2" s="1"/>
  <c r="AR1400" i="2"/>
  <c r="AV1400" i="2" s="1"/>
  <c r="AN464" i="2"/>
  <c r="T1493" i="2"/>
  <c r="AU971" i="2"/>
  <c r="AF311" i="2"/>
  <c r="AF302" i="2"/>
  <c r="AF246" i="2"/>
  <c r="AF206" i="2"/>
  <c r="AN135" i="2"/>
  <c r="AN105" i="2"/>
  <c r="X91" i="2"/>
  <c r="AN74" i="2"/>
  <c r="AF55" i="2"/>
  <c r="AR649" i="2"/>
  <c r="AV847" i="2"/>
  <c r="AF1886" i="2"/>
  <c r="AN1977" i="2"/>
  <c r="AJ1916" i="2"/>
  <c r="AN1828" i="2"/>
  <c r="AF1686" i="2"/>
  <c r="AV1680" i="2"/>
  <c r="AB1657" i="2"/>
  <c r="AD1970" i="2"/>
  <c r="AV1882" i="2"/>
  <c r="X1825" i="2"/>
  <c r="X1756" i="2"/>
  <c r="AV1744" i="2"/>
  <c r="AV2039" i="2"/>
  <c r="X1997" i="2"/>
  <c r="AN1886" i="2"/>
  <c r="AJ1857" i="2"/>
  <c r="AD1900" i="2"/>
  <c r="W1685" i="2"/>
  <c r="AN1790" i="2"/>
  <c r="AJ1467" i="2"/>
  <c r="X1332" i="2"/>
  <c r="AV1756" i="2"/>
  <c r="AF1672" i="2"/>
  <c r="AV1620" i="2"/>
  <c r="AN1837" i="2"/>
  <c r="AV1667" i="2"/>
  <c r="T1613" i="2"/>
  <c r="AV1515" i="2"/>
  <c r="X1380" i="2"/>
  <c r="AN1288" i="2"/>
  <c r="AV1197" i="2"/>
  <c r="AF1173" i="2"/>
  <c r="AV1097" i="2"/>
  <c r="AV1100" i="2"/>
  <c r="AV1603" i="2"/>
  <c r="AF1527" i="2"/>
  <c r="AN1405" i="2"/>
  <c r="AF1309" i="2"/>
  <c r="X862" i="2"/>
  <c r="AN1302" i="2"/>
  <c r="AV1296" i="2"/>
  <c r="AM1115" i="2"/>
  <c r="AF941" i="2"/>
  <c r="AJ736" i="2"/>
  <c r="AN1369" i="2"/>
  <c r="AN535" i="2"/>
  <c r="AN510" i="2"/>
  <c r="AV414" i="2"/>
  <c r="X403" i="2"/>
  <c r="AV1023" i="2"/>
  <c r="AV992" i="2"/>
  <c r="X816" i="2"/>
  <c r="AE468" i="2"/>
  <c r="AF239" i="2"/>
  <c r="AB47" i="2"/>
  <c r="AN546" i="2"/>
  <c r="AN233" i="2"/>
  <c r="AF190" i="2"/>
  <c r="AN372" i="2"/>
  <c r="W299" i="2"/>
  <c r="AF1356" i="2"/>
  <c r="AN784" i="2"/>
  <c r="AV671" i="2"/>
  <c r="AV450" i="2"/>
  <c r="X436" i="2"/>
  <c r="AV428" i="2"/>
  <c r="AN164" i="2"/>
  <c r="AB159" i="2"/>
  <c r="AF159" i="2" s="1"/>
  <c r="T306" i="2"/>
  <c r="X87" i="2"/>
  <c r="AF33" i="2"/>
  <c r="W402" i="2"/>
  <c r="AV2243" i="2"/>
  <c r="AV2231" i="2"/>
  <c r="AV2108" i="2"/>
  <c r="AV2279" i="2"/>
  <c r="AN2039" i="2"/>
  <c r="AL1900" i="2"/>
  <c r="AN1773" i="2"/>
  <c r="AN1698" i="2"/>
  <c r="AM1657" i="2"/>
  <c r="AN1616" i="2"/>
  <c r="AV2281" i="2"/>
  <c r="X2150" i="2"/>
  <c r="AV2033" i="2"/>
  <c r="W1971" i="2"/>
  <c r="AV2168" i="2"/>
  <c r="AF1898" i="2"/>
  <c r="AB1807" i="2"/>
  <c r="AF1669" i="2"/>
  <c r="AF1592" i="2"/>
  <c r="AF2160" i="2"/>
  <c r="AV2128" i="2"/>
  <c r="AV1574" i="2"/>
  <c r="AF1927" i="2"/>
  <c r="AI1354" i="2"/>
  <c r="AV1343" i="2"/>
  <c r="AN1336" i="2"/>
  <c r="X1241" i="2"/>
  <c r="AF1034" i="2"/>
  <c r="AV1001" i="2"/>
  <c r="AV960" i="2"/>
  <c r="X855" i="2"/>
  <c r="AV826" i="2"/>
  <c r="AF804" i="2"/>
  <c r="AE731" i="2"/>
  <c r="AL1152" i="2"/>
  <c r="AN1051" i="2"/>
  <c r="AN979" i="2"/>
  <c r="AV938" i="2"/>
  <c r="AV903" i="2"/>
  <c r="AF336" i="2"/>
  <c r="AF191" i="2"/>
  <c r="AV863" i="2"/>
  <c r="AN460" i="2"/>
  <c r="AV1982" i="2"/>
  <c r="AN1758" i="2"/>
  <c r="X1594" i="2"/>
  <c r="AF1506" i="2"/>
  <c r="AR1442" i="2"/>
  <c r="AV1442" i="2" s="1"/>
  <c r="AN1241" i="2"/>
  <c r="AV2288" i="2"/>
  <c r="AB2228" i="2"/>
  <c r="AF1299" i="2"/>
  <c r="X1070" i="2"/>
  <c r="AN367" i="2"/>
  <c r="AV314" i="2"/>
  <c r="AF1272" i="2"/>
  <c r="AF1120" i="2"/>
  <c r="AV1036" i="2"/>
  <c r="AR436" i="2"/>
  <c r="AV436" i="2" s="1"/>
  <c r="AM159" i="2"/>
  <c r="X1461" i="2"/>
  <c r="AN1063" i="2"/>
  <c r="AN829" i="2"/>
  <c r="AV646" i="2"/>
  <c r="AV679" i="2"/>
  <c r="AE595" i="2"/>
  <c r="AV416" i="2"/>
  <c r="X328" i="2"/>
  <c r="AN311" i="2"/>
  <c r="AV230" i="2"/>
  <c r="X1729" i="2"/>
  <c r="AV891" i="2"/>
  <c r="AV665" i="2"/>
  <c r="AN554" i="2"/>
  <c r="AN1614" i="2"/>
  <c r="AQ964" i="2"/>
  <c r="AV936" i="2"/>
  <c r="AV887" i="2"/>
  <c r="AV872" i="2"/>
  <c r="AN859" i="2"/>
  <c r="X857" i="2"/>
  <c r="X786" i="2"/>
  <c r="AF1219" i="2"/>
  <c r="AV734" i="2"/>
  <c r="AV928" i="2"/>
  <c r="AV634" i="2"/>
  <c r="T1263" i="2"/>
  <c r="AF732" i="2"/>
  <c r="AV650" i="2"/>
  <c r="X268" i="2"/>
  <c r="AN206" i="2"/>
  <c r="AV180" i="2"/>
  <c r="AN91" i="2"/>
  <c r="AN60" i="2"/>
  <c r="X1361" i="2"/>
  <c r="AV1014" i="2"/>
  <c r="AF537" i="2"/>
  <c r="AF466" i="2"/>
  <c r="AN242" i="2"/>
  <c r="AV227" i="2"/>
  <c r="AV212" i="2"/>
  <c r="AN85" i="2"/>
  <c r="AN1576" i="2"/>
  <c r="AV1217" i="2"/>
  <c r="AV155" i="2"/>
  <c r="AV111" i="2"/>
  <c r="AF1496" i="2"/>
  <c r="AV1207" i="2"/>
  <c r="AV419" i="2"/>
  <c r="AN186" i="2"/>
  <c r="AV1044" i="2"/>
  <c r="AV871" i="2"/>
  <c r="X309" i="2"/>
  <c r="AV78" i="2"/>
  <c r="AV974" i="2"/>
  <c r="T183" i="2"/>
  <c r="X183" i="2" s="1"/>
  <c r="AN1841" i="2"/>
  <c r="AF1790" i="2"/>
  <c r="X1425" i="2"/>
  <c r="AN1421" i="2"/>
  <c r="AF1378" i="2"/>
  <c r="AV1149" i="2"/>
  <c r="AE1434" i="2"/>
  <c r="AV470" i="2"/>
  <c r="AN436" i="2"/>
  <c r="T203" i="2"/>
  <c r="AF2092" i="2"/>
  <c r="X1823" i="2"/>
  <c r="AN2016" i="2"/>
  <c r="AN791" i="2"/>
  <c r="AF550" i="2"/>
  <c r="X223" i="2"/>
  <c r="X186" i="2"/>
  <c r="AS144" i="2"/>
  <c r="AV1138" i="2"/>
  <c r="AN377" i="2"/>
  <c r="AV347" i="2"/>
  <c r="AF114" i="2"/>
  <c r="AV2263" i="2"/>
  <c r="AN1672" i="2"/>
  <c r="AF2039" i="2"/>
  <c r="AB1665" i="2"/>
  <c r="AN1110" i="2"/>
  <c r="AM299" i="2"/>
  <c r="AF1473" i="2"/>
  <c r="X1272" i="2"/>
  <c r="AN1055" i="2"/>
  <c r="AN770" i="2"/>
  <c r="AV632" i="2"/>
  <c r="AN530" i="2"/>
  <c r="W408" i="2"/>
  <c r="AF264" i="2"/>
  <c r="AV121" i="2"/>
  <c r="AV1039" i="2"/>
  <c r="AF2140" i="2"/>
  <c r="AE1486" i="2"/>
  <c r="X1369" i="2"/>
  <c r="X1268" i="2"/>
  <c r="AV2284" i="2"/>
  <c r="AE2114" i="2"/>
  <c r="AN703" i="2"/>
  <c r="AN593" i="2"/>
  <c r="X1207" i="2"/>
  <c r="AF1096" i="2"/>
  <c r="AV819" i="2"/>
  <c r="X409" i="2"/>
  <c r="AN391" i="2"/>
  <c r="X110" i="2"/>
  <c r="X52" i="2"/>
  <c r="AV25" i="2"/>
  <c r="AN1034" i="2"/>
  <c r="AF64" i="2"/>
  <c r="AV2292" i="2"/>
  <c r="T2149" i="2"/>
  <c r="AF1984" i="2"/>
  <c r="AV1332" i="2"/>
  <c r="AV639" i="2"/>
  <c r="AV415" i="2"/>
  <c r="AN188" i="2"/>
  <c r="AB402" i="2"/>
  <c r="AF402" i="2" s="1"/>
  <c r="AF2152" i="2"/>
  <c r="AN1997" i="2"/>
  <c r="X1879" i="2"/>
  <c r="AN1049" i="2"/>
  <c r="AF1044" i="2"/>
  <c r="X567" i="2"/>
  <c r="AU399" i="2"/>
  <c r="AI505" i="2"/>
  <c r="AN270" i="2"/>
  <c r="AF266" i="2"/>
  <c r="AK232" i="2"/>
  <c r="AV1393" i="2"/>
  <c r="AF1919" i="2"/>
  <c r="AF2147" i="2"/>
  <c r="AN991" i="2"/>
  <c r="AV874" i="2"/>
  <c r="AV799" i="2"/>
  <c r="AF774" i="2"/>
  <c r="AN124" i="2"/>
  <c r="AR1623" i="2"/>
  <c r="AP1622" i="2"/>
  <c r="AR1622" i="2" s="1"/>
  <c r="AJ1971" i="2"/>
  <c r="R560" i="2"/>
  <c r="T560" i="2" s="1"/>
  <c r="T561" i="2"/>
  <c r="X561" i="2" s="1"/>
  <c r="AQ990" i="2"/>
  <c r="AR990" i="2" s="1"/>
  <c r="AR991" i="2"/>
  <c r="AN2179" i="2"/>
  <c r="AS2114" i="2"/>
  <c r="AU2114" i="2" s="1"/>
  <c r="AN1906" i="2"/>
  <c r="AV1779" i="2"/>
  <c r="AB1587" i="2"/>
  <c r="AF1587" i="2" s="1"/>
  <c r="X1481" i="2"/>
  <c r="AV1607" i="2"/>
  <c r="AF988" i="2"/>
  <c r="AM836" i="2"/>
  <c r="AV1159" i="2"/>
  <c r="AS731" i="2"/>
  <c r="AU731" i="2" s="1"/>
  <c r="X1604" i="2"/>
  <c r="AR1490" i="2"/>
  <c r="AV1490" i="2" s="1"/>
  <c r="AP1489" i="2"/>
  <c r="AR1489" i="2" s="1"/>
  <c r="AV1489" i="2" s="1"/>
  <c r="AV707" i="2"/>
  <c r="AV635" i="2"/>
  <c r="AN253" i="2"/>
  <c r="AF1913" i="2"/>
  <c r="AV881" i="2"/>
  <c r="AH208" i="2"/>
  <c r="AJ208" i="2" s="1"/>
  <c r="AJ209" i="2"/>
  <c r="AP73" i="2"/>
  <c r="AR73" i="2" s="1"/>
  <c r="AR74" i="2"/>
  <c r="AN2198" i="2"/>
  <c r="AE1914" i="2"/>
  <c r="AF1914" i="2" s="1"/>
  <c r="AV1854" i="2"/>
  <c r="AN1781" i="2"/>
  <c r="AV1700" i="2"/>
  <c r="X2039" i="2"/>
  <c r="AV1863" i="2"/>
  <c r="AU1792" i="2"/>
  <c r="R1720" i="2"/>
  <c r="T1720" i="2" s="1"/>
  <c r="AF1623" i="2"/>
  <c r="AF1566" i="2"/>
  <c r="AF1545" i="2"/>
  <c r="AB1501" i="2"/>
  <c r="AF1924" i="2"/>
  <c r="AM1770" i="2"/>
  <c r="AF1632" i="2"/>
  <c r="X2198" i="2"/>
  <c r="T1820" i="2"/>
  <c r="AV1844" i="2"/>
  <c r="AF1196" i="2"/>
  <c r="W1190" i="2"/>
  <c r="V1152" i="2"/>
  <c r="X1154" i="2"/>
  <c r="AB1078" i="2"/>
  <c r="AV1073" i="2"/>
  <c r="AF1478" i="2"/>
  <c r="X1400" i="2"/>
  <c r="AH584" i="2"/>
  <c r="AJ584" i="2" s="1"/>
  <c r="W1366" i="2"/>
  <c r="X1366" i="2" s="1"/>
  <c r="AM1311" i="2"/>
  <c r="AH1132" i="2"/>
  <c r="AH1131" i="2" s="1"/>
  <c r="AJ1131" i="2" s="1"/>
  <c r="AF1014" i="2"/>
  <c r="W976" i="2"/>
  <c r="AF845" i="2"/>
  <c r="AN794" i="2"/>
  <c r="AV1053" i="2"/>
  <c r="AV727" i="2"/>
  <c r="AF563" i="2"/>
  <c r="T407" i="2"/>
  <c r="W245" i="2"/>
  <c r="X1530" i="2"/>
  <c r="AJ371" i="2"/>
  <c r="AJ159" i="2"/>
  <c r="W137" i="2"/>
  <c r="AF129" i="2"/>
  <c r="AJ491" i="2"/>
  <c r="AR1862" i="2"/>
  <c r="AV1862" i="2" s="1"/>
  <c r="AQ1857" i="2"/>
  <c r="AF1622" i="2"/>
  <c r="T1787" i="2"/>
  <c r="AF1283" i="2"/>
  <c r="X1188" i="2"/>
  <c r="AM1156" i="2"/>
  <c r="AF1513" i="2"/>
  <c r="X1398" i="2"/>
  <c r="AF460" i="2"/>
  <c r="AR474" i="2"/>
  <c r="AP473" i="2"/>
  <c r="AR473" i="2" s="1"/>
  <c r="X2166" i="2"/>
  <c r="AN2035" i="2"/>
  <c r="AN1727" i="2"/>
  <c r="AJ299" i="2"/>
  <c r="AN996" i="2"/>
  <c r="AF2185" i="2"/>
  <c r="AF2204" i="2"/>
  <c r="AN2061" i="2"/>
  <c r="AV1754" i="2"/>
  <c r="AF1243" i="2"/>
  <c r="X2126" i="2"/>
  <c r="AN1202" i="2"/>
  <c r="X1004" i="2"/>
  <c r="AV641" i="2"/>
  <c r="X587" i="2"/>
  <c r="AR292" i="2"/>
  <c r="AV292" i="2" s="1"/>
  <c r="AP291" i="2"/>
  <c r="AR291" i="2" s="1"/>
  <c r="AV291" i="2" s="1"/>
  <c r="AR1222" i="2"/>
  <c r="AQ1221" i="2"/>
  <c r="AR1019" i="2"/>
  <c r="AV1019" i="2" s="1"/>
  <c r="AP1018" i="2"/>
  <c r="AR1018" i="2" s="1"/>
  <c r="AV1018" i="2" s="1"/>
  <c r="X1096" i="2"/>
  <c r="AR1514" i="2"/>
  <c r="AV1514" i="2" s="1"/>
  <c r="AP1513" i="2"/>
  <c r="AF2164" i="2"/>
  <c r="AM2135" i="2"/>
  <c r="AN2135" i="2" s="1"/>
  <c r="W2094" i="2"/>
  <c r="AU2213" i="2"/>
  <c r="AF1580" i="2"/>
  <c r="AV1878" i="2"/>
  <c r="AN1696" i="2"/>
  <c r="AV1616" i="2"/>
  <c r="AH1512" i="2"/>
  <c r="AJ1512" i="2" s="1"/>
  <c r="AN1879" i="2"/>
  <c r="AN1361" i="2"/>
  <c r="AV1572" i="2"/>
  <c r="AF1170" i="2"/>
  <c r="X1323" i="2"/>
  <c r="X1312" i="2"/>
  <c r="AF268" i="2"/>
  <c r="AF1960" i="2"/>
  <c r="AF2016" i="2"/>
  <c r="AF188" i="2"/>
  <c r="X1051" i="2"/>
  <c r="AN142" i="2"/>
  <c r="AM2034" i="2"/>
  <c r="AF2162" i="2"/>
  <c r="AE2135" i="2"/>
  <c r="AF2044" i="2"/>
  <c r="AB2007" i="2"/>
  <c r="AN1935" i="2"/>
  <c r="X2182" i="2"/>
  <c r="AV1912" i="2"/>
  <c r="AI1736" i="2"/>
  <c r="AV2051" i="2"/>
  <c r="X1886" i="2"/>
  <c r="AN1775" i="2"/>
  <c r="AF1747" i="2"/>
  <c r="X1705" i="2"/>
  <c r="AV2003" i="2"/>
  <c r="AN1771" i="2"/>
  <c r="AV1693" i="2"/>
  <c r="AN2185" i="2"/>
  <c r="AF2296" i="2"/>
  <c r="AK1551" i="2"/>
  <c r="AK1550" i="2" s="1"/>
  <c r="W1467" i="2"/>
  <c r="W1386" i="2"/>
  <c r="AB1311" i="2"/>
  <c r="AN1295" i="2"/>
  <c r="AE1131" i="2"/>
  <c r="AI1970" i="2"/>
  <c r="W1944" i="2"/>
  <c r="AV1753" i="2"/>
  <c r="AV1326" i="2"/>
  <c r="AD1291" i="2"/>
  <c r="AN1248" i="2"/>
  <c r="X1006" i="2"/>
  <c r="T836" i="2"/>
  <c r="AR1349" i="2"/>
  <c r="AM1126" i="2"/>
  <c r="AV755" i="2"/>
  <c r="X849" i="2"/>
  <c r="W376" i="2"/>
  <c r="AV489" i="2"/>
  <c r="AV313" i="2"/>
  <c r="AU225" i="2"/>
  <c r="AV225" i="2" s="1"/>
  <c r="AA173" i="2"/>
  <c r="AV1933" i="2"/>
  <c r="AF1911" i="2"/>
  <c r="AF1411" i="2"/>
  <c r="AP1561" i="2"/>
  <c r="AP1560" i="2" s="1"/>
  <c r="AR1560" i="2" s="1"/>
  <c r="AR1562" i="2"/>
  <c r="AV1562" i="2" s="1"/>
  <c r="AN1419" i="2"/>
  <c r="AF1241" i="2"/>
  <c r="V1291" i="2"/>
  <c r="AV1280" i="2"/>
  <c r="AF718" i="2"/>
  <c r="AF593" i="2"/>
  <c r="AF399" i="2"/>
  <c r="AV739" i="2"/>
  <c r="AF295" i="2"/>
  <c r="X256" i="2"/>
  <c r="AF37" i="2"/>
  <c r="AM522" i="2"/>
  <c r="AS522" i="2"/>
  <c r="AU522" i="2" s="1"/>
  <c r="AV522" i="2" s="1"/>
  <c r="AF365" i="2"/>
  <c r="AR319" i="2"/>
  <c r="AV319" i="2" s="1"/>
  <c r="AP318" i="2"/>
  <c r="AJ861" i="2"/>
  <c r="AV1681" i="2"/>
  <c r="AV2119" i="2"/>
  <c r="AV1586" i="2"/>
  <c r="AE1625" i="2"/>
  <c r="AE1613" i="2"/>
  <c r="AN1491" i="2"/>
  <c r="AV1482" i="2"/>
  <c r="W1451" i="2"/>
  <c r="W1126" i="2"/>
  <c r="AN1087" i="2"/>
  <c r="X1205" i="2"/>
  <c r="AM1167" i="2"/>
  <c r="AV1158" i="2"/>
  <c r="AF1153" i="2"/>
  <c r="X1103" i="2"/>
  <c r="AN1082" i="2"/>
  <c r="W1062" i="2"/>
  <c r="AF1552" i="2"/>
  <c r="AE1451" i="2"/>
  <c r="AF1451" i="2" s="1"/>
  <c r="AN1230" i="2"/>
  <c r="X1055" i="2"/>
  <c r="AM1102" i="2"/>
  <c r="AN993" i="2"/>
  <c r="X800" i="2"/>
  <c r="T781" i="2"/>
  <c r="W761" i="2"/>
  <c r="X726" i="2"/>
  <c r="AB629" i="2"/>
  <c r="AV849" i="2"/>
  <c r="AV622" i="2"/>
  <c r="AN499" i="2"/>
  <c r="AR399" i="2"/>
  <c r="W390" i="2"/>
  <c r="AV316" i="2"/>
  <c r="AB1467" i="2"/>
  <c r="AV989" i="2"/>
  <c r="AN851" i="2"/>
  <c r="X618" i="2"/>
  <c r="AN452" i="2"/>
  <c r="AE1456" i="2"/>
  <c r="AB1161" i="2"/>
  <c r="AF1161" i="2" s="1"/>
  <c r="AN757" i="2"/>
  <c r="AV249" i="2"/>
  <c r="X372" i="2"/>
  <c r="AV472" i="2"/>
  <c r="AS209" i="2"/>
  <c r="AS208" i="2" s="1"/>
  <c r="AV207" i="2"/>
  <c r="AF58" i="2"/>
  <c r="AN62" i="2"/>
  <c r="AR705" i="2"/>
  <c r="AV322" i="2"/>
  <c r="AN70" i="2"/>
  <c r="X55" i="2"/>
  <c r="T715" i="2"/>
  <c r="AV2235" i="2"/>
  <c r="AF2189" i="2"/>
  <c r="AV2239" i="2"/>
  <c r="AN2162" i="2"/>
  <c r="X2103" i="2"/>
  <c r="X2077" i="2"/>
  <c r="X2011" i="2"/>
  <c r="X1935" i="2"/>
  <c r="AV1701" i="2"/>
  <c r="AU2214" i="2"/>
  <c r="AV2282" i="2"/>
  <c r="AV2145" i="2"/>
  <c r="X2049" i="2"/>
  <c r="X2112" i="2"/>
  <c r="AN2008" i="2"/>
  <c r="AB1787" i="2"/>
  <c r="AF1895" i="2"/>
  <c r="AN1606" i="2"/>
  <c r="AN1602" i="2"/>
  <c r="AV1452" i="2"/>
  <c r="AR1530" i="2"/>
  <c r="AU1311" i="2"/>
  <c r="AV1139" i="2"/>
  <c r="X1100" i="2"/>
  <c r="AV1002" i="2"/>
  <c r="AV917" i="2"/>
  <c r="AV910" i="2"/>
  <c r="AV898" i="2"/>
  <c r="AV893" i="2"/>
  <c r="AN827" i="2"/>
  <c r="AN1540" i="2"/>
  <c r="AN1120" i="2"/>
  <c r="AV930" i="2"/>
  <c r="AV902" i="2"/>
  <c r="AV885" i="2"/>
  <c r="X750" i="2"/>
  <c r="AF726" i="2"/>
  <c r="AV604" i="2"/>
  <c r="AA454" i="2"/>
  <c r="AF345" i="2"/>
  <c r="AV944" i="2"/>
  <c r="X114" i="2"/>
  <c r="AF347" i="2"/>
  <c r="AV271" i="2"/>
  <c r="AV2280" i="2"/>
  <c r="X2090" i="2"/>
  <c r="AN2037" i="2"/>
  <c r="AN2025" i="2"/>
  <c r="AU2296" i="2"/>
  <c r="AV1341" i="2"/>
  <c r="AN1327" i="2"/>
  <c r="X1678" i="2"/>
  <c r="X1066" i="2"/>
  <c r="AM491" i="2"/>
  <c r="AA359" i="2"/>
  <c r="AF352" i="2"/>
  <c r="AF181" i="2"/>
  <c r="AF105" i="2"/>
  <c r="AV1524" i="2"/>
  <c r="AF1312" i="2"/>
  <c r="AN1478" i="2"/>
  <c r="AF1053" i="2"/>
  <c r="X395" i="2"/>
  <c r="AF334" i="2"/>
  <c r="AV51" i="2"/>
  <c r="X724" i="2"/>
  <c r="X479" i="2"/>
  <c r="AJ203" i="2"/>
  <c r="AV88" i="2"/>
  <c r="AV41" i="2"/>
  <c r="AN15" i="2"/>
  <c r="AN1765" i="2"/>
  <c r="AV1634" i="2"/>
  <c r="AN1432" i="2"/>
  <c r="W1306" i="2"/>
  <c r="AR1272" i="2"/>
  <c r="X1209" i="2"/>
  <c r="AA1152" i="2"/>
  <c r="AE1078" i="2"/>
  <c r="X1376" i="2"/>
  <c r="AB1306" i="2"/>
  <c r="AF1122" i="2"/>
  <c r="AF1066" i="2"/>
  <c r="X1014" i="2"/>
  <c r="T1451" i="2"/>
  <c r="AN1406" i="2"/>
  <c r="AD1354" i="2"/>
  <c r="X1153" i="2"/>
  <c r="AT1250" i="2"/>
  <c r="AF1236" i="2"/>
  <c r="AT1132" i="2"/>
  <c r="AT1131" i="2" s="1"/>
  <c r="AN1012" i="2"/>
  <c r="AB831" i="2"/>
  <c r="AF831" i="2" s="1"/>
  <c r="AF1039" i="2"/>
  <c r="AE584" i="2"/>
  <c r="AN1494" i="2"/>
  <c r="AF1459" i="2"/>
  <c r="AF485" i="2"/>
  <c r="AV240" i="2"/>
  <c r="AV495" i="2"/>
  <c r="AN480" i="2"/>
  <c r="W371" i="2"/>
  <c r="AF357" i="2"/>
  <c r="X535" i="2"/>
  <c r="AE299" i="2"/>
  <c r="AN256" i="2"/>
  <c r="AB183" i="2"/>
  <c r="AF183" i="2" s="1"/>
  <c r="AV1365" i="2"/>
  <c r="AV1166" i="2"/>
  <c r="AF762" i="2"/>
  <c r="X387" i="2"/>
  <c r="AV261" i="2"/>
  <c r="AJ144" i="2"/>
  <c r="AV184" i="2"/>
  <c r="X251" i="2"/>
  <c r="AR26" i="2"/>
  <c r="AU1814" i="2"/>
  <c r="AV1814" i="2" s="1"/>
  <c r="AV2304" i="2"/>
  <c r="X2145" i="2"/>
  <c r="AN2090" i="2"/>
  <c r="X2075" i="2"/>
  <c r="AV2287" i="2"/>
  <c r="AN2130" i="2"/>
  <c r="AN1917" i="2"/>
  <c r="AV1780" i="2"/>
  <c r="AF1897" i="2"/>
  <c r="X1868" i="2"/>
  <c r="AC1538" i="2"/>
  <c r="AE1538" i="2" s="1"/>
  <c r="AF1427" i="2"/>
  <c r="AR1533" i="2"/>
  <c r="X1295" i="2"/>
  <c r="T1258" i="2"/>
  <c r="AN1445" i="2"/>
  <c r="AV1242" i="2"/>
  <c r="X1165" i="2"/>
  <c r="AV1150" i="2"/>
  <c r="AV1142" i="2"/>
  <c r="W1258" i="2"/>
  <c r="AN1103" i="2"/>
  <c r="AV1096" i="2"/>
  <c r="AV932" i="2"/>
  <c r="AN1570" i="2"/>
  <c r="AN1098" i="2"/>
  <c r="AN1026" i="2"/>
  <c r="X820" i="2"/>
  <c r="AV762" i="2"/>
  <c r="AN732" i="2"/>
  <c r="AV675" i="2"/>
  <c r="AV920" i="2"/>
  <c r="AN537" i="2"/>
  <c r="AF436" i="2"/>
  <c r="X649" i="2"/>
  <c r="AF535" i="2"/>
  <c r="AN52" i="2"/>
  <c r="AN304" i="2"/>
  <c r="AH13" i="2"/>
  <c r="AV876" i="2"/>
  <c r="AF768" i="2"/>
  <c r="AN1042" i="2"/>
  <c r="AE1190" i="2"/>
  <c r="AN1173" i="2"/>
  <c r="AV612" i="2"/>
  <c r="R584" i="2"/>
  <c r="T584" i="2" s="1"/>
  <c r="T585" i="2"/>
  <c r="X585" i="2" s="1"/>
  <c r="X323" i="2"/>
  <c r="AV544" i="2"/>
  <c r="AF442" i="2"/>
  <c r="X321" i="2"/>
  <c r="AS299" i="2"/>
  <c r="AU299" i="2" s="1"/>
  <c r="AV270" i="2"/>
  <c r="X29" i="2"/>
  <c r="AV820" i="2"/>
  <c r="AV42" i="2"/>
  <c r="X2229" i="2"/>
  <c r="AN2211" i="2"/>
  <c r="AN2119" i="2"/>
  <c r="X2069" i="2"/>
  <c r="X1545" i="2"/>
  <c r="AN1515" i="2"/>
  <c r="AV1438" i="2"/>
  <c r="AV1351" i="2"/>
  <c r="X1253" i="2"/>
  <c r="X1224" i="2"/>
  <c r="AN1183" i="2"/>
  <c r="AV1164" i="2"/>
  <c r="W2217" i="2"/>
  <c r="X1510" i="2"/>
  <c r="AF1026" i="2"/>
  <c r="AV676" i="2"/>
  <c r="AN630" i="2"/>
  <c r="X593" i="2"/>
  <c r="AF567" i="2"/>
  <c r="AF282" i="2"/>
  <c r="AN33" i="2"/>
  <c r="AN1427" i="2"/>
  <c r="AF1465" i="2"/>
  <c r="AF1717" i="2"/>
  <c r="AN752" i="2"/>
  <c r="AV398" i="2"/>
  <c r="AF1012" i="2"/>
  <c r="X241" i="2"/>
  <c r="AV34" i="2"/>
  <c r="AE976" i="2"/>
  <c r="X788" i="2"/>
  <c r="AV606" i="2"/>
  <c r="AN199" i="2"/>
  <c r="AN476" i="2"/>
  <c r="AF184" i="2"/>
  <c r="AF1980" i="2"/>
  <c r="AV1967" i="2"/>
  <c r="AN1843" i="2"/>
  <c r="X1620" i="2"/>
  <c r="AN2082" i="2"/>
  <c r="AV1589" i="2"/>
  <c r="AN1519" i="2"/>
  <c r="W1301" i="2"/>
  <c r="AV681" i="2"/>
  <c r="AN1877" i="2"/>
  <c r="AN2110" i="2"/>
  <c r="AB1608" i="2"/>
  <c r="AF1608" i="2" s="1"/>
  <c r="AJ1565" i="2"/>
  <c r="AV1314" i="2"/>
  <c r="X1309" i="2"/>
  <c r="AN2023" i="2"/>
  <c r="AV790" i="2"/>
  <c r="T159" i="2"/>
  <c r="T527" i="2"/>
  <c r="X527" i="2" s="1"/>
  <c r="AV899" i="2"/>
  <c r="AF501" i="2"/>
  <c r="T167" i="2"/>
  <c r="AU151" i="2"/>
  <c r="AF142" i="2"/>
  <c r="AN120" i="2"/>
  <c r="X117" i="2"/>
  <c r="AN64" i="2"/>
  <c r="W1161" i="2"/>
  <c r="X1161" i="2" s="1"/>
  <c r="AV2286" i="2"/>
  <c r="AU1478" i="2"/>
  <c r="AF1384" i="2"/>
  <c r="AF1110" i="2"/>
  <c r="X1087" i="2"/>
  <c r="AV894" i="2"/>
  <c r="AN800" i="2"/>
  <c r="AV633" i="2"/>
  <c r="AN503" i="2"/>
  <c r="X315" i="2"/>
  <c r="AV44" i="2"/>
  <c r="X1255" i="2"/>
  <c r="AF2175" i="2"/>
  <c r="AF1645" i="2"/>
  <c r="X1602" i="2"/>
  <c r="AV923" i="2"/>
  <c r="AV763" i="2"/>
  <c r="AF705" i="2"/>
  <c r="AV663" i="2"/>
  <c r="AL625" i="2"/>
  <c r="AF66" i="2"/>
  <c r="AN2222" i="2"/>
  <c r="AF2208" i="2"/>
  <c r="X2005" i="2"/>
  <c r="AU1963" i="2"/>
  <c r="AF330" i="2"/>
  <c r="X89" i="2"/>
  <c r="AF825" i="2"/>
  <c r="AR1670" i="2"/>
  <c r="AV1670" i="2" s="1"/>
  <c r="AP1669" i="2"/>
  <c r="AR1669" i="2" s="1"/>
  <c r="AV1669" i="2" s="1"/>
  <c r="AN2080" i="2"/>
  <c r="AQ2084" i="2"/>
  <c r="AR2087" i="2"/>
  <c r="AN1084" i="2"/>
  <c r="X2296" i="2"/>
  <c r="AF2220" i="2"/>
  <c r="AV2215" i="2"/>
  <c r="AE2084" i="2"/>
  <c r="AV2167" i="2"/>
  <c r="AV1881" i="2"/>
  <c r="AV1859" i="2"/>
  <c r="AM1820" i="2"/>
  <c r="AU1815" i="2"/>
  <c r="AV1815" i="2" s="1"/>
  <c r="AV1990" i="2"/>
  <c r="AV1455" i="2"/>
  <c r="AV1432" i="2"/>
  <c r="AN1259" i="2"/>
  <c r="AV1447" i="2"/>
  <c r="X1393" i="2"/>
  <c r="AV1134" i="2"/>
  <c r="X1120" i="2"/>
  <c r="AF649" i="2"/>
  <c r="AF1207" i="2"/>
  <c r="AV500" i="2"/>
  <c r="AR497" i="2"/>
  <c r="X277" i="2"/>
  <c r="AV71" i="2"/>
  <c r="AU1832" i="2"/>
  <c r="AV1832" i="2" s="1"/>
  <c r="AS1829" i="2"/>
  <c r="AS1828" i="2" s="1"/>
  <c r="AU1828" i="2" s="1"/>
  <c r="AV2242" i="2"/>
  <c r="AV2082" i="2"/>
  <c r="AV1415" i="2"/>
  <c r="AF724" i="2"/>
  <c r="AV924" i="2"/>
  <c r="AV1080" i="2"/>
  <c r="T1074" i="2"/>
  <c r="X1074" i="2" s="1"/>
  <c r="R1062" i="2"/>
  <c r="T1062" i="2" s="1"/>
  <c r="X54" i="2"/>
  <c r="X39" i="2"/>
  <c r="AR868" i="2"/>
  <c r="AV1216" i="2"/>
  <c r="AC2154" i="2"/>
  <c r="AE2154" i="2" s="1"/>
  <c r="AE2155" i="2"/>
  <c r="X1578" i="2"/>
  <c r="AV1037" i="2"/>
  <c r="AV690" i="2"/>
  <c r="AV673" i="2"/>
  <c r="U655" i="2"/>
  <c r="W655" i="2" s="1"/>
  <c r="W656" i="2"/>
  <c r="AN570" i="2"/>
  <c r="X499" i="2"/>
  <c r="AP306" i="2"/>
  <c r="AR315" i="2"/>
  <c r="AV315" i="2" s="1"/>
  <c r="AT468" i="2"/>
  <c r="AU471" i="2"/>
  <c r="AV471" i="2" s="1"/>
  <c r="AV2230" i="2"/>
  <c r="AQ1944" i="2"/>
  <c r="AQ1940" i="2" s="1"/>
  <c r="AV1448" i="2"/>
  <c r="T1299" i="2"/>
  <c r="X1299" i="2" s="1"/>
  <c r="R1292" i="2"/>
  <c r="T1292" i="2" s="1"/>
  <c r="AV2247" i="2"/>
  <c r="AM2084" i="2"/>
  <c r="AN2136" i="2"/>
  <c r="AN1922" i="2"/>
  <c r="AE1836" i="2"/>
  <c r="AU1983" i="2"/>
  <c r="AF1771" i="2"/>
  <c r="AN1740" i="2"/>
  <c r="AR1817" i="2"/>
  <c r="AM1439" i="2"/>
  <c r="AE1796" i="2"/>
  <c r="AF1796" i="2" s="1"/>
  <c r="AV1396" i="2"/>
  <c r="AV1377" i="2"/>
  <c r="V1028" i="2"/>
  <c r="AB1755" i="2"/>
  <c r="AV1581" i="2"/>
  <c r="X1427" i="2"/>
  <c r="AF1415" i="2"/>
  <c r="AV1390" i="2"/>
  <c r="AR1032" i="2"/>
  <c r="AV1032" i="2" s="1"/>
  <c r="AN1008" i="2"/>
  <c r="T1517" i="2"/>
  <c r="AN1116" i="2"/>
  <c r="AM1057" i="2"/>
  <c r="R1029" i="2"/>
  <c r="T1029" i="2" s="1"/>
  <c r="AF982" i="2"/>
  <c r="AV1248" i="2"/>
  <c r="AV631" i="2"/>
  <c r="AV260" i="2"/>
  <c r="AV1229" i="2"/>
  <c r="AR786" i="2"/>
  <c r="AV786" i="2" s="1"/>
  <c r="AP781" i="2"/>
  <c r="AV328" i="2"/>
  <c r="AE137" i="2"/>
  <c r="AQ306" i="2"/>
  <c r="AV2253" i="2"/>
  <c r="AV1668" i="2"/>
  <c r="AV1674" i="2"/>
  <c r="AE1635" i="2"/>
  <c r="X1630" i="2"/>
  <c r="AF1598" i="2"/>
  <c r="AF1376" i="2"/>
  <c r="AR1496" i="2"/>
  <c r="AV1496" i="2" s="1"/>
  <c r="AP1493" i="2"/>
  <c r="AR1493" i="2" s="1"/>
  <c r="AV1072" i="2"/>
  <c r="X1037" i="2"/>
  <c r="X1515" i="2"/>
  <c r="AN782" i="2"/>
  <c r="AV108" i="2"/>
  <c r="AV102" i="2"/>
  <c r="AV475" i="2"/>
  <c r="X363" i="2"/>
  <c r="AV300" i="2"/>
  <c r="AS169" i="2"/>
  <c r="AU169" i="2" s="1"/>
  <c r="AV169" i="2" s="1"/>
  <c r="AU170" i="2"/>
  <c r="AV170" i="2" s="1"/>
  <c r="AR55" i="2"/>
  <c r="AP54" i="2"/>
  <c r="AR54" i="2" s="1"/>
  <c r="AF54" i="2"/>
  <c r="AV999" i="2"/>
  <c r="AF968" i="2"/>
  <c r="AN494" i="2"/>
  <c r="X430" i="2"/>
  <c r="AV58" i="2"/>
  <c r="AV384" i="2"/>
  <c r="AF157" i="2"/>
  <c r="AQ241" i="2"/>
  <c r="AR241" i="2" s="1"/>
  <c r="AR242" i="2"/>
  <c r="AV165" i="2"/>
  <c r="AN1236" i="2"/>
  <c r="X1230" i="2"/>
  <c r="AU1336" i="2"/>
  <c r="AN287" i="2"/>
  <c r="AF2200" i="2"/>
  <c r="AV2091" i="2"/>
  <c r="AF2059" i="2"/>
  <c r="X2014" i="2"/>
  <c r="AF1991" i="2"/>
  <c r="AN1872" i="2"/>
  <c r="AN1688" i="2"/>
  <c r="AF1638" i="2"/>
  <c r="AV2303" i="2"/>
  <c r="AV2261" i="2"/>
  <c r="AN2105" i="2"/>
  <c r="AM2043" i="2"/>
  <c r="AN1682" i="2"/>
  <c r="AE1874" i="2"/>
  <c r="AF1817" i="2"/>
  <c r="AV1510" i="2"/>
  <c r="AF1508" i="2"/>
  <c r="AF1432" i="2"/>
  <c r="AF1183" i="2"/>
  <c r="W1657" i="2"/>
  <c r="AV1526" i="2"/>
  <c r="X1200" i="2"/>
  <c r="AV1163" i="2"/>
  <c r="X1841" i="2"/>
  <c r="AV883" i="2"/>
  <c r="AV839" i="2"/>
  <c r="X768" i="2"/>
  <c r="AF752" i="2"/>
  <c r="AV686" i="2"/>
  <c r="X703" i="2"/>
  <c r="AU1278" i="2"/>
  <c r="AV389" i="2"/>
  <c r="AT1472" i="2"/>
  <c r="AN567" i="2"/>
  <c r="AF510" i="2"/>
  <c r="AV219" i="2"/>
  <c r="AD173" i="2"/>
  <c r="AF62" i="2"/>
  <c r="T137" i="2"/>
  <c r="AV576" i="2"/>
  <c r="AN2204" i="2"/>
  <c r="X1797" i="2"/>
  <c r="AN1731" i="2"/>
  <c r="X1519" i="2"/>
  <c r="AF1449" i="2"/>
  <c r="AF1275" i="2"/>
  <c r="T985" i="2"/>
  <c r="AF754" i="2"/>
  <c r="AF499" i="2"/>
  <c r="AS1029" i="2"/>
  <c r="AF1584" i="2"/>
  <c r="AH1292" i="2"/>
  <c r="AJ1292" i="2" s="1"/>
  <c r="W1131" i="2"/>
  <c r="AF99" i="2"/>
  <c r="T318" i="2"/>
  <c r="W32" i="2"/>
  <c r="AN1628" i="2"/>
  <c r="X1855" i="2"/>
  <c r="X1674" i="2"/>
  <c r="X1445" i="2"/>
  <c r="AN1255" i="2"/>
  <c r="AF947" i="2"/>
  <c r="AV1615" i="2"/>
  <c r="X1108" i="2"/>
  <c r="AN840" i="2"/>
  <c r="AF816" i="2"/>
  <c r="AF343" i="2"/>
  <c r="AF199" i="2"/>
  <c r="AM168" i="2"/>
  <c r="AF2071" i="2"/>
  <c r="AV1962" i="2"/>
  <c r="AN1847" i="2"/>
  <c r="AN1749" i="2"/>
  <c r="T2114" i="2"/>
  <c r="X2107" i="2"/>
  <c r="AV1955" i="2"/>
  <c r="AV1849" i="2"/>
  <c r="X1742" i="2"/>
  <c r="AV1694" i="2"/>
  <c r="AN2021" i="2"/>
  <c r="AV1480" i="2"/>
  <c r="X1568" i="2"/>
  <c r="AN1510" i="2"/>
  <c r="W1512" i="2"/>
  <c r="X1044" i="2"/>
  <c r="AN754" i="2"/>
  <c r="X1411" i="2"/>
  <c r="AB1132" i="2"/>
  <c r="AV931" i="2"/>
  <c r="AN647" i="2"/>
  <c r="AV568" i="2"/>
  <c r="AQ836" i="2"/>
  <c r="AR836" i="2" s="1"/>
  <c r="AR840" i="2"/>
  <c r="AV840" i="2" s="1"/>
  <c r="AV605" i="2"/>
  <c r="AP1074" i="2"/>
  <c r="AR1074" i="2" s="1"/>
  <c r="AV1074" i="2" s="1"/>
  <c r="AR1075" i="2"/>
  <c r="AV1075" i="2" s="1"/>
  <c r="AU941" i="2"/>
  <c r="AF489" i="2"/>
  <c r="X282" i="2"/>
  <c r="AF195" i="2"/>
  <c r="X151" i="2"/>
  <c r="AN20" i="2"/>
  <c r="AV391" i="2"/>
  <c r="W194" i="2"/>
  <c r="AN22" i="2"/>
  <c r="AU1272" i="2"/>
  <c r="AV1339" i="2"/>
  <c r="AV196" i="2"/>
  <c r="AN41" i="2"/>
  <c r="AF1470" i="2"/>
  <c r="AF1200" i="2"/>
  <c r="AF1330" i="2"/>
  <c r="AM1565" i="2"/>
  <c r="T299" i="2"/>
  <c r="AV56" i="2"/>
  <c r="X374" i="2"/>
  <c r="AE2179" i="2"/>
  <c r="W263" i="2"/>
  <c r="AJ128" i="2"/>
  <c r="AN1129" i="2"/>
  <c r="AN29" i="2"/>
  <c r="AR1283" i="2"/>
  <c r="AV1283" i="2" s="1"/>
  <c r="AV1170" i="2"/>
  <c r="AF1942" i="2"/>
  <c r="AN1641" i="2"/>
  <c r="AV1328" i="2"/>
  <c r="AV1305" i="2"/>
  <c r="AJ1107" i="2"/>
  <c r="X1600" i="2"/>
  <c r="X1378" i="2"/>
  <c r="X832" i="2"/>
  <c r="AN1321" i="2"/>
  <c r="AV1169" i="2"/>
  <c r="AV1050" i="2"/>
  <c r="AN994" i="2"/>
  <c r="AN816" i="2"/>
  <c r="AV758" i="2"/>
  <c r="AF720" i="2"/>
  <c r="AF616" i="2"/>
  <c r="AV599" i="2"/>
  <c r="AV1627" i="2"/>
  <c r="AV1445" i="2"/>
  <c r="AV1237" i="2"/>
  <c r="AJ976" i="2"/>
  <c r="AN864" i="2"/>
  <c r="AF764" i="2"/>
  <c r="T756" i="2"/>
  <c r="AV593" i="2"/>
  <c r="X546" i="2"/>
  <c r="AN347" i="2"/>
  <c r="AM327" i="2"/>
  <c r="AF277" i="2"/>
  <c r="AV220" i="2"/>
  <c r="AV1095" i="2"/>
  <c r="AV1052" i="2"/>
  <c r="AI964" i="2"/>
  <c r="AF842" i="2"/>
  <c r="AU791" i="2"/>
  <c r="AV787" i="2"/>
  <c r="AV541" i="2"/>
  <c r="X528" i="2"/>
  <c r="X365" i="2"/>
  <c r="X1159" i="2"/>
  <c r="X795" i="2"/>
  <c r="AQ509" i="2"/>
  <c r="AQ505" i="2" s="1"/>
  <c r="AF307" i="2"/>
  <c r="AF800" i="2"/>
  <c r="AD505" i="2"/>
  <c r="AV404" i="2"/>
  <c r="AV247" i="2"/>
  <c r="AV332" i="2"/>
  <c r="X458" i="2"/>
  <c r="AV280" i="2"/>
  <c r="X225" i="2"/>
  <c r="AV217" i="2"/>
  <c r="AV177" i="2"/>
  <c r="W144" i="2"/>
  <c r="AV85" i="2"/>
  <c r="AB84" i="2"/>
  <c r="AM137" i="2"/>
  <c r="AV68" i="2"/>
  <c r="X35" i="2"/>
  <c r="AV566" i="2"/>
  <c r="X537" i="2"/>
  <c r="AJ527" i="2"/>
  <c r="AJ482" i="2"/>
  <c r="AJ349" i="2"/>
  <c r="T338" i="2"/>
  <c r="AF323" i="2"/>
  <c r="X258" i="2"/>
  <c r="AN129" i="2"/>
  <c r="AE116" i="2"/>
  <c r="AJ107" i="2"/>
  <c r="AF52" i="2"/>
  <c r="X1775" i="2"/>
  <c r="X1246" i="2"/>
  <c r="AN587" i="2"/>
  <c r="AF242" i="2"/>
  <c r="AV1137" i="2"/>
  <c r="AV1556" i="2"/>
  <c r="AV2260" i="2"/>
  <c r="AV2244" i="2"/>
  <c r="AV2264" i="2"/>
  <c r="AV2254" i="2"/>
  <c r="AN2191" i="2"/>
  <c r="AF2112" i="2"/>
  <c r="AF2065" i="2"/>
  <c r="AF2037" i="2"/>
  <c r="AV2032" i="2"/>
  <c r="AV2020" i="2"/>
  <c r="AV2134" i="2"/>
  <c r="T2013" i="2"/>
  <c r="AN1799" i="2"/>
  <c r="AV1968" i="2"/>
  <c r="X1853" i="2"/>
  <c r="V1845" i="2"/>
  <c r="AV1831" i="2"/>
  <c r="AV2241" i="2"/>
  <c r="AN2218" i="2"/>
  <c r="AV1850" i="2"/>
  <c r="AV1842" i="2"/>
  <c r="X1783" i="2"/>
  <c r="AV2169" i="2"/>
  <c r="AF1403" i="2"/>
  <c r="X1384" i="2"/>
  <c r="T1360" i="2"/>
  <c r="AN1395" i="2"/>
  <c r="AF1554" i="2"/>
  <c r="AV1522" i="2"/>
  <c r="AV1413" i="2"/>
  <c r="X1278" i="2"/>
  <c r="X1243" i="2"/>
  <c r="AF1239" i="2"/>
  <c r="AF1188" i="2"/>
  <c r="AF1751" i="2"/>
  <c r="AV1541" i="2"/>
  <c r="AF1419" i="2"/>
  <c r="AN1251" i="2"/>
  <c r="AV1732" i="2"/>
  <c r="AV1431" i="2"/>
  <c r="X1146" i="2"/>
  <c r="AV1045" i="2"/>
  <c r="AV827" i="2"/>
  <c r="AV698" i="2"/>
  <c r="AV670" i="2"/>
  <c r="AF1051" i="2"/>
  <c r="X802" i="2"/>
  <c r="AF1004" i="2"/>
  <c r="AF855" i="2"/>
  <c r="AF837" i="2"/>
  <c r="AV821" i="2"/>
  <c r="AV778" i="2"/>
  <c r="X512" i="2"/>
  <c r="X494" i="2"/>
  <c r="X487" i="2"/>
  <c r="AV429" i="2"/>
  <c r="AN381" i="2"/>
  <c r="AF1935" i="2"/>
  <c r="AJ1542" i="2"/>
  <c r="AV1144" i="2"/>
  <c r="AV1662" i="2"/>
  <c r="AN1539" i="2"/>
  <c r="AJ866" i="2"/>
  <c r="AN866" i="2" s="1"/>
  <c r="AV798" i="2"/>
  <c r="AV516" i="2"/>
  <c r="AN448" i="2"/>
  <c r="AN225" i="2"/>
  <c r="M174" i="2"/>
  <c r="M173" i="2" s="1"/>
  <c r="M12" i="2" s="1"/>
  <c r="X179" i="2"/>
  <c r="X175" i="2"/>
  <c r="AB128" i="2"/>
  <c r="AJ116" i="2"/>
  <c r="X101" i="2"/>
  <c r="X97" i="2"/>
  <c r="AF89" i="2"/>
  <c r="AC77" i="2"/>
  <c r="AC31" i="2" s="1"/>
  <c r="AN71" i="2"/>
  <c r="X62" i="2"/>
  <c r="AV45" i="2"/>
  <c r="AF43" i="2"/>
  <c r="AV909" i="2"/>
  <c r="AV438" i="2"/>
  <c r="AF179" i="2"/>
  <c r="AV164" i="2"/>
  <c r="AF155" i="2"/>
  <c r="AF145" i="2"/>
  <c r="AV139" i="2"/>
  <c r="AF131" i="2"/>
  <c r="AV127" i="2"/>
  <c r="AV105" i="2"/>
  <c r="AN55" i="2"/>
  <c r="AV50" i="2"/>
  <c r="AJ32" i="2"/>
  <c r="AV400" i="2"/>
  <c r="AB107" i="2"/>
  <c r="AV2273" i="2"/>
  <c r="AF2087" i="2"/>
  <c r="AF2057" i="2"/>
  <c r="AF1533" i="2"/>
  <c r="AF1504" i="2"/>
  <c r="AN1442" i="2"/>
  <c r="AF1364" i="2"/>
  <c r="AV1346" i="2"/>
  <c r="AV1325" i="2"/>
  <c r="AF1211" i="2"/>
  <c r="AU1865" i="2"/>
  <c r="AN1653" i="2"/>
  <c r="AV1573" i="2"/>
  <c r="AV1407" i="2"/>
  <c r="AV1363" i="2"/>
  <c r="AV1143" i="2"/>
  <c r="X155" i="2"/>
  <c r="AR151" i="2"/>
  <c r="T144" i="2"/>
  <c r="AF103" i="2"/>
  <c r="T57" i="2"/>
  <c r="AF39" i="2"/>
  <c r="AN1400" i="2"/>
  <c r="AV1256" i="2"/>
  <c r="AM1846" i="2"/>
  <c r="AF1016" i="2"/>
  <c r="AV975" i="2"/>
  <c r="AV926" i="2"/>
  <c r="AV916" i="2"/>
  <c r="AJ731" i="2"/>
  <c r="AV636" i="2"/>
  <c r="AF623" i="2"/>
  <c r="AN386" i="2"/>
  <c r="AV946" i="2"/>
  <c r="AV929" i="2"/>
  <c r="AV504" i="2"/>
  <c r="AN210" i="2"/>
  <c r="AN117" i="2"/>
  <c r="X37" i="2"/>
  <c r="AV638" i="2"/>
  <c r="AF458" i="2"/>
  <c r="AN179" i="2"/>
  <c r="AU26" i="2"/>
  <c r="AV26" i="2" s="1"/>
  <c r="AF2168" i="2"/>
  <c r="X2189" i="2"/>
  <c r="AN1890" i="2"/>
  <c r="X1860" i="2"/>
  <c r="AN1881" i="2"/>
  <c r="AF1127" i="2"/>
  <c r="AV884" i="2"/>
  <c r="AA1786" i="2"/>
  <c r="AB203" i="2"/>
  <c r="AF1105" i="2"/>
  <c r="AV688" i="2"/>
  <c r="AV652" i="2"/>
  <c r="X616" i="2"/>
  <c r="AF596" i="2"/>
  <c r="X563" i="2"/>
  <c r="AN458" i="2"/>
  <c r="AV363" i="2"/>
  <c r="AF287" i="2"/>
  <c r="AN277" i="2"/>
  <c r="AV129" i="2"/>
  <c r="AV2237" i="2"/>
  <c r="AN2138" i="2"/>
  <c r="AF2103" i="2"/>
  <c r="AN1909" i="2"/>
  <c r="AN1904" i="2"/>
  <c r="X2164" i="2"/>
  <c r="AT1944" i="2"/>
  <c r="AT1940" i="2" s="1"/>
  <c r="Z1769" i="2"/>
  <c r="X1261" i="2"/>
  <c r="AN1170" i="2"/>
  <c r="AV2289" i="2"/>
  <c r="AF1825" i="2"/>
  <c r="AV1056" i="2"/>
  <c r="AF827" i="2"/>
  <c r="AV669" i="2"/>
  <c r="AV645" i="2"/>
  <c r="AF497" i="2"/>
  <c r="AF469" i="2"/>
  <c r="AN313" i="2"/>
  <c r="AF253" i="2"/>
  <c r="AF108" i="2"/>
  <c r="AV64" i="2"/>
  <c r="AN1833" i="2"/>
  <c r="W1930" i="2"/>
  <c r="T1807" i="2"/>
  <c r="AB1355" i="2"/>
  <c r="AR1960" i="2"/>
  <c r="AV1066" i="2"/>
  <c r="AM1467" i="2"/>
  <c r="X1463" i="2"/>
  <c r="AF1072" i="2"/>
  <c r="AV818" i="2"/>
  <c r="AV940" i="2"/>
  <c r="AV700" i="2"/>
  <c r="AV653" i="2"/>
  <c r="X556" i="2"/>
  <c r="AN302" i="2"/>
  <c r="T245" i="2"/>
  <c r="AF117" i="2"/>
  <c r="AN43" i="2"/>
  <c r="AF971" i="2"/>
  <c r="AE208" i="2"/>
  <c r="AR1427" i="2"/>
  <c r="AU1255" i="2"/>
  <c r="AV1255" i="2" s="1"/>
  <c r="AN726" i="2"/>
  <c r="AV298" i="2"/>
  <c r="S173" i="2"/>
  <c r="AF110" i="2"/>
  <c r="AV692" i="2"/>
  <c r="T32" i="2"/>
  <c r="AV375" i="2"/>
  <c r="AQ1769" i="2"/>
  <c r="AV1636" i="2"/>
  <c r="X1585" i="2"/>
  <c r="AF483" i="2"/>
  <c r="AN245" i="2"/>
  <c r="W306" i="2"/>
  <c r="AV1545" i="2"/>
  <c r="AV1330" i="2"/>
  <c r="X864" i="2"/>
  <c r="AF539" i="2"/>
  <c r="W1176" i="2"/>
  <c r="AV1160" i="2"/>
  <c r="AE1126" i="2"/>
  <c r="AV2222" i="2"/>
  <c r="AV2031" i="2"/>
  <c r="X1872" i="2"/>
  <c r="AV1495" i="2"/>
  <c r="X1447" i="2"/>
  <c r="AF1246" i="2"/>
  <c r="AN1209" i="2"/>
  <c r="X968" i="2"/>
  <c r="AN862" i="2"/>
  <c r="AN739" i="2"/>
  <c r="AF101" i="2"/>
  <c r="AF2218" i="2"/>
  <c r="AN2200" i="2"/>
  <c r="AF2226" i="2"/>
  <c r="AV2202" i="2"/>
  <c r="AE2170" i="2"/>
  <c r="AF2170" i="2" s="1"/>
  <c r="X2138" i="2"/>
  <c r="AF2202" i="2"/>
  <c r="AJ2034" i="2"/>
  <c r="AF2198" i="2"/>
  <c r="X2173" i="2"/>
  <c r="AV2165" i="2"/>
  <c r="AN2160" i="2"/>
  <c r="AS2144" i="2"/>
  <c r="AU2144" i="2" s="1"/>
  <c r="AV1974" i="2"/>
  <c r="AF2063" i="2"/>
  <c r="AQ2018" i="2"/>
  <c r="AU1988" i="2"/>
  <c r="AF1906" i="2"/>
  <c r="AF1989" i="2"/>
  <c r="AV1714" i="2"/>
  <c r="X2140" i="2"/>
  <c r="AV2052" i="2"/>
  <c r="AE1944" i="2"/>
  <c r="AF1938" i="2"/>
  <c r="AL1845" i="2"/>
  <c r="AN1829" i="2"/>
  <c r="AV2004" i="2"/>
  <c r="AV1840" i="2"/>
  <c r="W1724" i="2"/>
  <c r="AV1713" i="2"/>
  <c r="AQ1691" i="2"/>
  <c r="AQ1690" i="2" s="1"/>
  <c r="AV2040" i="2"/>
  <c r="AV1981" i="2"/>
  <c r="AV1943" i="2"/>
  <c r="AV1905" i="2"/>
  <c r="AN1858" i="2"/>
  <c r="AT1777" i="2"/>
  <c r="AE1755" i="2"/>
  <c r="AN1725" i="2"/>
  <c r="AF1644" i="2"/>
  <c r="AF1609" i="2"/>
  <c r="AF1499" i="2"/>
  <c r="AV1774" i="2"/>
  <c r="X1662" i="2"/>
  <c r="AN2296" i="2"/>
  <c r="AF2085" i="2"/>
  <c r="AV1870" i="2"/>
  <c r="AR1816" i="2"/>
  <c r="AN1632" i="2"/>
  <c r="S1550" i="2"/>
  <c r="AV1558" i="2"/>
  <c r="AN1545" i="2"/>
  <c r="X1387" i="2"/>
  <c r="AF1821" i="2"/>
  <c r="X1793" i="2"/>
  <c r="AF1904" i="2"/>
  <c r="X1764" i="2"/>
  <c r="AJ1690" i="2"/>
  <c r="AV1579" i="2"/>
  <c r="X1506" i="2"/>
  <c r="AF1481" i="2"/>
  <c r="AV1441" i="2"/>
  <c r="AF1336" i="2"/>
  <c r="AJ1320" i="2"/>
  <c r="AJ1306" i="2"/>
  <c r="AF1266" i="2"/>
  <c r="X1236" i="2"/>
  <c r="AV1174" i="2"/>
  <c r="X1170" i="2"/>
  <c r="AF1758" i="2"/>
  <c r="V1647" i="2"/>
  <c r="AF1614" i="2"/>
  <c r="X1406" i="2"/>
  <c r="W1263" i="2"/>
  <c r="X1127" i="2"/>
  <c r="AT1115" i="2"/>
  <c r="AT1092" i="2" s="1"/>
  <c r="AV1114" i="2"/>
  <c r="AV1104" i="2"/>
  <c r="AF974" i="2"/>
  <c r="U1807" i="2"/>
  <c r="W1807" i="2" s="1"/>
  <c r="AB1472" i="2"/>
  <c r="AE1408" i="2"/>
  <c r="AF1408" i="2" s="1"/>
  <c r="X1344" i="2"/>
  <c r="AE1221" i="2"/>
  <c r="AN1207" i="2"/>
  <c r="AV1123" i="2"/>
  <c r="AN1747" i="2"/>
  <c r="X840" i="2"/>
  <c r="T831" i="2"/>
  <c r="X825" i="2"/>
  <c r="AN729" i="2"/>
  <c r="AN1548" i="2"/>
  <c r="AF1259" i="2"/>
  <c r="AF1008" i="2"/>
  <c r="X754" i="2"/>
  <c r="AV597" i="2"/>
  <c r="AN1172" i="2"/>
  <c r="AV828" i="2"/>
  <c r="X732" i="2"/>
  <c r="X554" i="2"/>
  <c r="X489" i="2"/>
  <c r="AL359" i="2"/>
  <c r="AV348" i="2"/>
  <c r="X332" i="2"/>
  <c r="AF272" i="2"/>
  <c r="AR1645" i="2"/>
  <c r="X540" i="2"/>
  <c r="AN507" i="2"/>
  <c r="AN307" i="2"/>
  <c r="AF255" i="2"/>
  <c r="AV1076" i="2"/>
  <c r="AU236" i="2"/>
  <c r="AE861" i="2"/>
  <c r="T629" i="2"/>
  <c r="T625" i="2" s="1"/>
  <c r="AV615" i="2"/>
  <c r="AV558" i="2"/>
  <c r="X386" i="2"/>
  <c r="AF341" i="2"/>
  <c r="AF332" i="2"/>
  <c r="AF296" i="2"/>
  <c r="AF274" i="2"/>
  <c r="AV264" i="2"/>
  <c r="X253" i="2"/>
  <c r="V173" i="2"/>
  <c r="AN151" i="2"/>
  <c r="AV98" i="2"/>
  <c r="X85" i="2"/>
  <c r="AJ77" i="2"/>
  <c r="AN73" i="2"/>
  <c r="AV133" i="2"/>
  <c r="AF78" i="2"/>
  <c r="AV46" i="2"/>
  <c r="X33" i="2"/>
  <c r="AV344" i="2"/>
  <c r="AA262" i="2"/>
  <c r="AV30" i="2"/>
  <c r="AB1921" i="2"/>
  <c r="AF1063" i="2"/>
  <c r="AF829" i="2"/>
  <c r="AV783" i="2"/>
  <c r="AV767" i="2"/>
  <c r="AV611" i="2"/>
  <c r="X296" i="2"/>
  <c r="AM382" i="2"/>
  <c r="AN382" i="2" s="1"/>
  <c r="AU84" i="2"/>
  <c r="AN2145" i="2"/>
  <c r="AR2293" i="2"/>
  <c r="AV2293" i="2" s="1"/>
  <c r="AF2027" i="2"/>
  <c r="AV2157" i="2"/>
  <c r="AN2073" i="2"/>
  <c r="X2027" i="2"/>
  <c r="AM1988" i="2"/>
  <c r="AN1933" i="2"/>
  <c r="AF1917" i="2"/>
  <c r="AF1875" i="2"/>
  <c r="AV1861" i="2"/>
  <c r="AF1843" i="2"/>
  <c r="AN1797" i="2"/>
  <c r="AU1778" i="2"/>
  <c r="AF1729" i="2"/>
  <c r="AV1684" i="2"/>
  <c r="AF2080" i="2"/>
  <c r="AN2057" i="2"/>
  <c r="X2133" i="2"/>
  <c r="AV2112" i="2"/>
  <c r="AF1868" i="2"/>
  <c r="AF1847" i="2"/>
  <c r="AV2110" i="2"/>
  <c r="AV2307" i="2"/>
  <c r="AF1783" i="2"/>
  <c r="AB1777" i="2"/>
  <c r="AF2156" i="2"/>
  <c r="AF1655" i="2"/>
  <c r="X1618" i="2"/>
  <c r="AF1594" i="2"/>
  <c r="AN1897" i="2"/>
  <c r="X1638" i="2"/>
  <c r="AF1816" i="2"/>
  <c r="AV1523" i="2"/>
  <c r="X1483" i="2"/>
  <c r="AV1466" i="2"/>
  <c r="AF1391" i="2"/>
  <c r="AF1382" i="2"/>
  <c r="AN1738" i="2"/>
  <c r="AS1648" i="2"/>
  <c r="AU1648" i="2" s="1"/>
  <c r="AN1325" i="2"/>
  <c r="AF1510" i="2"/>
  <c r="AN1449" i="2"/>
  <c r="AV1437" i="2"/>
  <c r="X1211" i="2"/>
  <c r="AF1168" i="2"/>
  <c r="X1491" i="2"/>
  <c r="X1297" i="2"/>
  <c r="AV1257" i="2"/>
  <c r="S1232" i="2"/>
  <c r="AN1222" i="2"/>
  <c r="AN1219" i="2"/>
  <c r="X1183" i="2"/>
  <c r="W1921" i="2"/>
  <c r="AV1577" i="2"/>
  <c r="AN1552" i="2"/>
  <c r="AN1004" i="2"/>
  <c r="AN741" i="2"/>
  <c r="AV672" i="2"/>
  <c r="X1556" i="2"/>
  <c r="AE1512" i="2"/>
  <c r="AV1323" i="2"/>
  <c r="X1259" i="2"/>
  <c r="X1026" i="2"/>
  <c r="W1003" i="2"/>
  <c r="AV685" i="2"/>
  <c r="AJ1311" i="2"/>
  <c r="AJ1195" i="2"/>
  <c r="AF1084" i="2"/>
  <c r="AM970" i="2"/>
  <c r="AN623" i="2"/>
  <c r="AV526" i="2"/>
  <c r="AV401" i="2"/>
  <c r="AV935" i="2"/>
  <c r="AV911" i="2"/>
  <c r="X981" i="2"/>
  <c r="AF321" i="2"/>
  <c r="AF225" i="2"/>
  <c r="AE84" i="2"/>
  <c r="X43" i="2"/>
  <c r="X22" i="2"/>
  <c r="X160" i="2"/>
  <c r="X1039" i="2"/>
  <c r="AE836" i="2"/>
  <c r="X480" i="2"/>
  <c r="X148" i="2"/>
  <c r="AU1493" i="2"/>
  <c r="AV28" i="2"/>
  <c r="AM96" i="2"/>
  <c r="AV2246" i="2"/>
  <c r="AV2209" i="2"/>
  <c r="X2119" i="2"/>
  <c r="AN2103" i="2"/>
  <c r="X2021" i="2"/>
  <c r="AN1883" i="2"/>
  <c r="AV2256" i="2"/>
  <c r="AV2233" i="2"/>
  <c r="AN2075" i="2"/>
  <c r="W1885" i="2"/>
  <c r="AR1778" i="2"/>
  <c r="AN1751" i="2"/>
  <c r="X1698" i="2"/>
  <c r="AN1508" i="2"/>
  <c r="AV1450" i="2"/>
  <c r="AV1414" i="2"/>
  <c r="V1354" i="2"/>
  <c r="AN1293" i="2"/>
  <c r="AF1191" i="2"/>
  <c r="AN2152" i="2"/>
  <c r="X2105" i="2"/>
  <c r="M1993" i="2"/>
  <c r="R1760" i="2"/>
  <c r="T1760" i="2" s="1"/>
  <c r="AF1304" i="2"/>
  <c r="AV678" i="2"/>
  <c r="AU148" i="2"/>
  <c r="AN48" i="2"/>
  <c r="AN39" i="2"/>
  <c r="AN1834" i="2"/>
  <c r="AN1584" i="2"/>
  <c r="AM1292" i="2"/>
  <c r="X1281" i="2"/>
  <c r="AF1251" i="2"/>
  <c r="X1058" i="2"/>
  <c r="AN330" i="2"/>
  <c r="X313" i="2"/>
  <c r="AJ167" i="2"/>
  <c r="AV204" i="2"/>
  <c r="AM174" i="2"/>
  <c r="AV157" i="2"/>
  <c r="X73" i="2"/>
  <c r="AN857" i="2"/>
  <c r="AV677" i="2"/>
  <c r="AR279" i="2"/>
  <c r="AV125" i="2"/>
  <c r="AF60" i="2"/>
  <c r="AF18" i="2"/>
  <c r="X140" i="2"/>
  <c r="AF2005" i="2"/>
  <c r="X1325" i="2"/>
  <c r="AF1228" i="2"/>
  <c r="T1107" i="2"/>
  <c r="AV2086" i="2"/>
  <c r="AA1806" i="2"/>
  <c r="AN1309" i="2"/>
  <c r="AN533" i="2"/>
  <c r="S2158" i="2"/>
  <c r="AB2094" i="2"/>
  <c r="AV1799" i="2"/>
  <c r="AF1756" i="2"/>
  <c r="R1152" i="2"/>
  <c r="AF1100" i="2"/>
  <c r="AF1074" i="2"/>
  <c r="AF627" i="2"/>
  <c r="AN868" i="2"/>
  <c r="AA31" i="2"/>
  <c r="AV1928" i="2"/>
  <c r="X1881" i="2"/>
  <c r="AV1795" i="2"/>
  <c r="AN2055" i="2"/>
  <c r="AN1762" i="2"/>
  <c r="AV1759" i="2"/>
  <c r="AN1855" i="2"/>
  <c r="AV952" i="2"/>
  <c r="AF840" i="2"/>
  <c r="AV248" i="2"/>
  <c r="X191" i="2"/>
  <c r="AV153" i="2"/>
  <c r="AM1971" i="2"/>
  <c r="AN1971" i="2" s="1"/>
  <c r="AN990" i="2"/>
  <c r="AV682" i="2"/>
  <c r="AV134" i="2"/>
  <c r="AF2194" i="2"/>
  <c r="AN2180" i="2"/>
  <c r="AV2148" i="2"/>
  <c r="AF2142" i="2"/>
  <c r="X2117" i="2"/>
  <c r="T2184" i="2"/>
  <c r="AN2150" i="2"/>
  <c r="AB2013" i="2"/>
  <c r="AV2200" i="2"/>
  <c r="AF2124" i="2"/>
  <c r="AB1988" i="2"/>
  <c r="AV1979" i="2"/>
  <c r="AV2096" i="2"/>
  <c r="AU1960" i="2"/>
  <c r="AV1923" i="2"/>
  <c r="X1904" i="2"/>
  <c r="AB1885" i="2"/>
  <c r="AV2210" i="2"/>
  <c r="AE2018" i="2"/>
  <c r="T1930" i="2"/>
  <c r="AV1883" i="2"/>
  <c r="AU2043" i="2"/>
  <c r="AT2018" i="2"/>
  <c r="AF1963" i="2"/>
  <c r="AV1822" i="2"/>
  <c r="AV1772" i="2"/>
  <c r="X1762" i="2"/>
  <c r="AF1676" i="2"/>
  <c r="AF2122" i="2"/>
  <c r="AF1995" i="2"/>
  <c r="AF2098" i="2"/>
  <c r="AE2048" i="2"/>
  <c r="AN1898" i="2"/>
  <c r="AR1654" i="2"/>
  <c r="AV1654" i="2" s="1"/>
  <c r="X1533" i="2"/>
  <c r="X1508" i="2"/>
  <c r="AV1497" i="2"/>
  <c r="AF1491" i="2"/>
  <c r="AV1474" i="2"/>
  <c r="AR2077" i="2"/>
  <c r="V1769" i="2"/>
  <c r="X1773" i="2"/>
  <c r="AF1678" i="2"/>
  <c r="AV2295" i="2"/>
  <c r="AN2085" i="2"/>
  <c r="AV1873" i="2"/>
  <c r="AU1820" i="2"/>
  <c r="AF2100" i="2"/>
  <c r="AD1596" i="2"/>
  <c r="AF1633" i="2"/>
  <c r="AB1539" i="2"/>
  <c r="AF1539" i="2" s="1"/>
  <c r="X1421" i="2"/>
  <c r="AF1369" i="2"/>
  <c r="AE1301" i="2"/>
  <c r="AV2024" i="2"/>
  <c r="AV1830" i="2"/>
  <c r="X1821" i="2"/>
  <c r="AF1797" i="2"/>
  <c r="AV1594" i="2"/>
  <c r="AF1561" i="2"/>
  <c r="R1648" i="2"/>
  <c r="T1648" i="2" s="1"/>
  <c r="AN1622" i="2"/>
  <c r="T1501" i="2"/>
  <c r="X1501" i="2" s="1"/>
  <c r="X1476" i="2"/>
  <c r="X1437" i="2"/>
  <c r="AV1416" i="2"/>
  <c r="AN1402" i="2"/>
  <c r="AF1264" i="2"/>
  <c r="AF1112" i="2"/>
  <c r="AN1058" i="2"/>
  <c r="AB1386" i="2"/>
  <c r="AV1265" i="2"/>
  <c r="T1204" i="2"/>
  <c r="AJ1078" i="2"/>
  <c r="AN1009" i="2"/>
  <c r="X990" i="2"/>
  <c r="AV949" i="2"/>
  <c r="T1518" i="2"/>
  <c r="AN1425" i="2"/>
  <c r="AV1405" i="2"/>
  <c r="T1221" i="2"/>
  <c r="AE1195" i="2"/>
  <c r="AE1156" i="2"/>
  <c r="S964" i="2"/>
  <c r="AA714" i="2"/>
  <c r="T1329" i="2"/>
  <c r="AM1320" i="2"/>
  <c r="AU1107" i="2"/>
  <c r="AF981" i="2"/>
  <c r="AE970" i="2"/>
  <c r="AM822" i="2"/>
  <c r="AN802" i="2"/>
  <c r="X791" i="2"/>
  <c r="AF786" i="2"/>
  <c r="X627" i="2"/>
  <c r="AU1214" i="2"/>
  <c r="AN750" i="2"/>
  <c r="AV708" i="2"/>
  <c r="X578" i="2"/>
  <c r="AM532" i="2"/>
  <c r="AE496" i="2"/>
  <c r="AE482" i="2"/>
  <c r="AB482" i="2"/>
  <c r="AF456" i="2"/>
  <c r="AN354" i="2"/>
  <c r="AN300" i="2"/>
  <c r="AN291" i="2"/>
  <c r="AI262" i="2"/>
  <c r="AN239" i="2"/>
  <c r="AN1411" i="2"/>
  <c r="AS1335" i="2"/>
  <c r="AS1334" i="2" s="1"/>
  <c r="AV1223" i="2"/>
  <c r="AF1205" i="2"/>
  <c r="AJ1190" i="2"/>
  <c r="AE1115" i="2"/>
  <c r="AN563" i="2"/>
  <c r="AN552" i="2"/>
  <c r="AP442" i="2"/>
  <c r="AR442" i="2" s="1"/>
  <c r="V1485" i="2"/>
  <c r="X1218" i="2"/>
  <c r="AV865" i="2"/>
  <c r="AT548" i="2"/>
  <c r="AV564" i="2"/>
  <c r="AN561" i="2"/>
  <c r="AS523" i="2"/>
  <c r="AU523" i="2" s="1"/>
  <c r="AV523" i="2" s="1"/>
  <c r="AV488" i="2"/>
  <c r="AF477" i="2"/>
  <c r="AN339" i="2"/>
  <c r="AB284" i="2"/>
  <c r="AH263" i="2"/>
  <c r="AJ263" i="2" s="1"/>
  <c r="AB137" i="2"/>
  <c r="AV86" i="2"/>
  <c r="AN282" i="2"/>
  <c r="AV131" i="2"/>
  <c r="AC509" i="2"/>
  <c r="AC505" i="2" s="1"/>
  <c r="AJ168" i="2"/>
  <c r="X1289" i="2"/>
  <c r="AM867" i="2"/>
  <c r="AF818" i="2"/>
  <c r="AN798" i="2"/>
  <c r="T761" i="2"/>
  <c r="AM745" i="2"/>
  <c r="AV719" i="2"/>
  <c r="AR430" i="2"/>
  <c r="AV430" i="2" s="1"/>
  <c r="X352" i="2"/>
  <c r="AF300" i="2"/>
  <c r="AV226" i="2"/>
  <c r="X177" i="2"/>
  <c r="AF122" i="2"/>
  <c r="AN103" i="2"/>
  <c r="AV94" i="2"/>
  <c r="AB77" i="2"/>
  <c r="AF70" i="2"/>
  <c r="AV63" i="2"/>
  <c r="AF57" i="2"/>
  <c r="AS1082" i="2"/>
  <c r="AU1082" i="2" s="1"/>
  <c r="X842" i="2"/>
  <c r="AV838" i="2"/>
  <c r="AV824" i="2"/>
  <c r="AN485" i="2"/>
  <c r="AF452" i="2"/>
  <c r="AV272" i="2"/>
  <c r="X246" i="2"/>
  <c r="AV199" i="2"/>
  <c r="AV146" i="2"/>
  <c r="AV36" i="2"/>
  <c r="AN295" i="2"/>
  <c r="AV14" i="2"/>
  <c r="AV1086" i="2"/>
  <c r="AV2255" i="2"/>
  <c r="AV2196" i="2"/>
  <c r="X2191" i="2"/>
  <c r="AF2075" i="2"/>
  <c r="AN2220" i="2"/>
  <c r="T2179" i="2"/>
  <c r="X2128" i="2"/>
  <c r="AV2093" i="2"/>
  <c r="X2055" i="2"/>
  <c r="AV1821" i="2"/>
  <c r="AV1946" i="2"/>
  <c r="AN1931" i="2"/>
  <c r="AV2208" i="2"/>
  <c r="T2018" i="2"/>
  <c r="W2007" i="2"/>
  <c r="AM2007" i="2"/>
  <c r="AD1940" i="2"/>
  <c r="AE1940" i="2" s="1"/>
  <c r="AV1784" i="2"/>
  <c r="AF1804" i="2"/>
  <c r="AD1736" i="2"/>
  <c r="AV1825" i="2"/>
  <c r="AV1601" i="2"/>
  <c r="AN1582" i="2"/>
  <c r="AN1825" i="2"/>
  <c r="X1792" i="2"/>
  <c r="AN1658" i="2"/>
  <c r="AN1556" i="2"/>
  <c r="AV1340" i="2"/>
  <c r="AR2296" i="2"/>
  <c r="W1587" i="2"/>
  <c r="AN1563" i="2"/>
  <c r="AF1558" i="2"/>
  <c r="X1487" i="2"/>
  <c r="AM1306" i="2"/>
  <c r="AN1306" i="2" s="1"/>
  <c r="AT1916" i="2"/>
  <c r="AU1916" i="2" s="1"/>
  <c r="AV1378" i="2"/>
  <c r="AR1336" i="2"/>
  <c r="AV1215" i="2"/>
  <c r="X1191" i="2"/>
  <c r="AF1165" i="2"/>
  <c r="AV1420" i="2"/>
  <c r="AV1338" i="2"/>
  <c r="AN1261" i="2"/>
  <c r="AV1593" i="2"/>
  <c r="X1076" i="2"/>
  <c r="AN825" i="2"/>
  <c r="AF770" i="2"/>
  <c r="AE715" i="2"/>
  <c r="AF716" i="2"/>
  <c r="AV687" i="2"/>
  <c r="AV1313" i="2"/>
  <c r="AF1255" i="2"/>
  <c r="AV1148" i="2"/>
  <c r="AU986" i="2"/>
  <c r="AV986" i="2" s="1"/>
  <c r="AV913" i="2"/>
  <c r="AV853" i="2"/>
  <c r="AV760" i="2"/>
  <c r="X748" i="2"/>
  <c r="AV683" i="2"/>
  <c r="AV667" i="2"/>
  <c r="AV659" i="2"/>
  <c r="AF1405" i="2"/>
  <c r="AV914" i="2"/>
  <c r="AV886" i="2"/>
  <c r="AJ836" i="2"/>
  <c r="AN836" i="2" s="1"/>
  <c r="X810" i="2"/>
  <c r="AE773" i="2"/>
  <c r="AV621" i="2"/>
  <c r="AN365" i="2"/>
  <c r="AQ1320" i="2"/>
  <c r="AQ1291" i="2" s="1"/>
  <c r="X1008" i="2"/>
  <c r="AV869" i="2"/>
  <c r="X591" i="2"/>
  <c r="W1801" i="2"/>
  <c r="W1397" i="2"/>
  <c r="AV614" i="2"/>
  <c r="X446" i="2"/>
  <c r="AV244" i="2"/>
  <c r="AF223" i="2"/>
  <c r="W203" i="2"/>
  <c r="AN181" i="2"/>
  <c r="AF140" i="2"/>
  <c r="X135" i="2"/>
  <c r="X108" i="2"/>
  <c r="S31" i="2"/>
  <c r="AD31" i="2"/>
  <c r="AV67" i="2"/>
  <c r="X630" i="2"/>
  <c r="AV579" i="2"/>
  <c r="AP128" i="2"/>
  <c r="AE1048" i="2"/>
  <c r="AV476" i="2"/>
  <c r="AF363" i="2"/>
  <c r="X285" i="2"/>
  <c r="AF270" i="2"/>
  <c r="AV213" i="2"/>
  <c r="AF138" i="2"/>
  <c r="AV126" i="2"/>
  <c r="AN97" i="2"/>
  <c r="AV66" i="2"/>
  <c r="AJ781" i="2"/>
  <c r="AV777" i="2"/>
  <c r="AV487" i="2"/>
  <c r="AV2302" i="2"/>
  <c r="AN2206" i="2"/>
  <c r="AV2102" i="2"/>
  <c r="AV2267" i="2"/>
  <c r="AJ1755" i="2"/>
  <c r="AN1177" i="2"/>
  <c r="AF1974" i="2"/>
  <c r="AN1960" i="2"/>
  <c r="AF1945" i="2"/>
  <c r="AN1814" i="2"/>
  <c r="AN1733" i="2"/>
  <c r="X1558" i="2"/>
  <c r="AN1323" i="2"/>
  <c r="W1250" i="2"/>
  <c r="AV1141" i="2"/>
  <c r="AN776" i="2"/>
  <c r="AF517" i="2"/>
  <c r="AV459" i="2"/>
  <c r="AV368" i="2"/>
  <c r="AN341" i="2"/>
  <c r="AF313" i="2"/>
  <c r="AV189" i="2"/>
  <c r="AN131" i="2"/>
  <c r="AN122" i="2"/>
  <c r="AV1743" i="2"/>
  <c r="AN1600" i="2"/>
  <c r="AI1786" i="2"/>
  <c r="AU1344" i="2"/>
  <c r="AV1961" i="2"/>
  <c r="AU2100" i="2"/>
  <c r="AV2100" i="2" s="1"/>
  <c r="AN705" i="2"/>
  <c r="AF379" i="2"/>
  <c r="X272" i="2"/>
  <c r="X188" i="2"/>
  <c r="AV1453" i="2"/>
  <c r="AV933" i="2"/>
  <c r="AV901" i="2"/>
  <c r="AV684" i="2"/>
  <c r="X23" i="2"/>
  <c r="AJ137" i="2"/>
  <c r="AJ17" i="2"/>
  <c r="AV397" i="2"/>
  <c r="AE263" i="2"/>
  <c r="AF2051" i="2"/>
  <c r="AB867" i="2"/>
  <c r="Z866" i="2"/>
  <c r="AB866" i="2" s="1"/>
  <c r="X1275" i="2"/>
  <c r="AN1014" i="2"/>
  <c r="X68" i="2"/>
  <c r="AF1714" i="2"/>
  <c r="AV720" i="2"/>
  <c r="AM1737" i="2"/>
  <c r="AL1736" i="2"/>
  <c r="AL1702" i="2" s="1"/>
  <c r="AF1046" i="2"/>
  <c r="AR382" i="2"/>
  <c r="AP381" i="2"/>
  <c r="AR381" i="2" s="1"/>
  <c r="AN832" i="2"/>
  <c r="X570" i="2"/>
  <c r="AV1910" i="2"/>
  <c r="AU1660" i="2"/>
  <c r="AV1660" i="2" s="1"/>
  <c r="AT1657" i="2"/>
  <c r="AM1857" i="2"/>
  <c r="AN1857" i="2" s="1"/>
  <c r="X1758" i="2"/>
  <c r="AU1781" i="2"/>
  <c r="AR2220" i="2"/>
  <c r="AV2220" i="2" s="1"/>
  <c r="AP2217" i="2"/>
  <c r="AV1765" i="2"/>
  <c r="AN759" i="2"/>
  <c r="AP629" i="2"/>
  <c r="AP625" i="2" s="1"/>
  <c r="AN403" i="2"/>
  <c r="X2204" i="2"/>
  <c r="AD2067" i="2"/>
  <c r="AM2094" i="2"/>
  <c r="AF2001" i="2"/>
  <c r="AV2127" i="2"/>
  <c r="AV2063" i="2"/>
  <c r="AT2048" i="2"/>
  <c r="AV2139" i="2"/>
  <c r="AL1806" i="2"/>
  <c r="AV1810" i="2"/>
  <c r="AF1718" i="2"/>
  <c r="AF1653" i="2"/>
  <c r="AN1868" i="2"/>
  <c r="AN1651" i="2"/>
  <c r="AN1585" i="2"/>
  <c r="AU1530" i="2"/>
  <c r="AN1669" i="2"/>
  <c r="AA1647" i="2"/>
  <c r="AU1938" i="2"/>
  <c r="V1806" i="2"/>
  <c r="W1864" i="2"/>
  <c r="X1864" i="2" s="1"/>
  <c r="AV1699" i="2"/>
  <c r="AV2023" i="2"/>
  <c r="AL1786" i="2"/>
  <c r="AV1811" i="2"/>
  <c r="X1129" i="2"/>
  <c r="X1680" i="2"/>
  <c r="AE1250" i="2"/>
  <c r="AV1171" i="2"/>
  <c r="X1090" i="2"/>
  <c r="AN1076" i="2"/>
  <c r="AM1434" i="2"/>
  <c r="AF1421" i="2"/>
  <c r="AI1152" i="2"/>
  <c r="X1609" i="2"/>
  <c r="AQ1518" i="2"/>
  <c r="AQ1517" i="2" s="1"/>
  <c r="AF1361" i="2"/>
  <c r="AV1324" i="2"/>
  <c r="AV1262" i="2"/>
  <c r="AR1094" i="2"/>
  <c r="AV1094" i="2" s="1"/>
  <c r="AS831" i="2"/>
  <c r="AU831" i="2" s="1"/>
  <c r="AQ1485" i="2"/>
  <c r="AF1358" i="2"/>
  <c r="AU1312" i="2"/>
  <c r="AP1245" i="2"/>
  <c r="AR1245" i="2" s="1"/>
  <c r="X1157" i="2"/>
  <c r="X1116" i="2"/>
  <c r="AV726" i="2"/>
  <c r="X357" i="2"/>
  <c r="AF251" i="2"/>
  <c r="AT656" i="2"/>
  <c r="AT655" i="2" s="1"/>
  <c r="AV394" i="2"/>
  <c r="X794" i="2"/>
  <c r="AM194" i="2"/>
  <c r="AN194" i="2" s="1"/>
  <c r="AV178" i="2"/>
  <c r="U174" i="2"/>
  <c r="W174" i="2" s="1"/>
  <c r="AF85" i="2"/>
  <c r="AN849" i="2"/>
  <c r="AV352" i="2"/>
  <c r="AM349" i="2"/>
  <c r="AV269" i="2"/>
  <c r="AV161" i="2"/>
  <c r="AV103" i="2"/>
  <c r="T17" i="2"/>
  <c r="AR1202" i="2"/>
  <c r="AV1202" i="2" s="1"/>
  <c r="AP1195" i="2"/>
  <c r="AR1195" i="2" s="1"/>
  <c r="AV565" i="2"/>
  <c r="AV163" i="2"/>
  <c r="AS13" i="2"/>
  <c r="AN2177" i="2"/>
  <c r="AN2142" i="2"/>
  <c r="AV2092" i="2"/>
  <c r="X2061" i="2"/>
  <c r="AV1992" i="2"/>
  <c r="AN1804" i="2"/>
  <c r="AV2113" i="2"/>
  <c r="AN2046" i="2"/>
  <c r="AV2074" i="2"/>
  <c r="AV1998" i="2"/>
  <c r="AE2159" i="2"/>
  <c r="AV2000" i="2"/>
  <c r="AN1620" i="2"/>
  <c r="AN1356" i="2"/>
  <c r="AF1347" i="2"/>
  <c r="AP1760" i="2"/>
  <c r="AR1760" i="2" s="1"/>
  <c r="T1635" i="2"/>
  <c r="AF1447" i="2"/>
  <c r="AV1337" i="2"/>
  <c r="AN1159" i="2"/>
  <c r="AN1372" i="2"/>
  <c r="AV1247" i="2"/>
  <c r="AN1228" i="2"/>
  <c r="T1126" i="2"/>
  <c r="X1126" i="2" s="1"/>
  <c r="AV846" i="2"/>
  <c r="AN1278" i="2"/>
  <c r="AF1218" i="2"/>
  <c r="X986" i="2"/>
  <c r="AV937" i="2"/>
  <c r="AV666" i="2"/>
  <c r="AV879" i="2"/>
  <c r="AN1398" i="2"/>
  <c r="AH1538" i="2"/>
  <c r="AF315" i="2"/>
  <c r="AV221" i="2"/>
  <c r="AF473" i="2"/>
  <c r="AV624" i="2"/>
  <c r="AQ601" i="2"/>
  <c r="AQ600" i="2" s="1"/>
  <c r="AI548" i="2"/>
  <c r="AH509" i="2"/>
  <c r="AJ509" i="2" s="1"/>
  <c r="AF325" i="2"/>
  <c r="AF293" i="2"/>
  <c r="X255" i="2"/>
  <c r="AN248" i="2"/>
  <c r="AM236" i="2"/>
  <c r="AL232" i="2"/>
  <c r="AV228" i="2"/>
  <c r="AV202" i="2"/>
  <c r="AN195" i="2"/>
  <c r="X162" i="2"/>
  <c r="AQ1976" i="2"/>
  <c r="AN1530" i="2"/>
  <c r="AI1374" i="2"/>
  <c r="AV640" i="2"/>
  <c r="AN58" i="2"/>
  <c r="X103" i="2"/>
  <c r="AR20" i="2"/>
  <c r="AV20" i="2" s="1"/>
  <c r="AP17" i="2"/>
  <c r="AR17" i="2" s="1"/>
  <c r="AV17" i="2" s="1"/>
  <c r="AE448" i="2"/>
  <c r="AD441" i="2"/>
  <c r="X2222" i="2"/>
  <c r="X2206" i="2"/>
  <c r="AV2178" i="2"/>
  <c r="AF2173" i="2"/>
  <c r="X2124" i="2"/>
  <c r="AN2156" i="2"/>
  <c r="AP2018" i="2"/>
  <c r="AR2018" i="2" s="1"/>
  <c r="AV2142" i="2"/>
  <c r="AR2124" i="2"/>
  <c r="AV2123" i="2"/>
  <c r="X2115" i="2"/>
  <c r="AU2077" i="2"/>
  <c r="AM2144" i="2"/>
  <c r="AV2117" i="2"/>
  <c r="AV2080" i="2"/>
  <c r="AB2048" i="2"/>
  <c r="AB2018" i="2"/>
  <c r="AV2005" i="2"/>
  <c r="AP1983" i="2"/>
  <c r="AR1983" i="2" s="1"/>
  <c r="AV2190" i="2"/>
  <c r="AV2172" i="2"/>
  <c r="AJ2094" i="2"/>
  <c r="AV1973" i="2"/>
  <c r="X1963" i="2"/>
  <c r="AN1892" i="2"/>
  <c r="AF2150" i="2"/>
  <c r="AI2043" i="2"/>
  <c r="AJ2043" i="2" s="1"/>
  <c r="AV1964" i="2"/>
  <c r="W1908" i="2"/>
  <c r="V1900" i="2"/>
  <c r="AV2199" i="2"/>
  <c r="AV1888" i="2"/>
  <c r="T1874" i="2"/>
  <c r="AV1819" i="2"/>
  <c r="AF1762" i="2"/>
  <c r="X1718" i="2"/>
  <c r="X1686" i="2"/>
  <c r="AU1641" i="2"/>
  <c r="AF2069" i="2"/>
  <c r="AV2009" i="2"/>
  <c r="AV1919" i="2"/>
  <c r="AF1909" i="2"/>
  <c r="AU1906" i="2"/>
  <c r="AV1906" i="2" s="1"/>
  <c r="X1771" i="2"/>
  <c r="W1755" i="2"/>
  <c r="X1738" i="2"/>
  <c r="AV2026" i="2"/>
  <c r="AJ1940" i="2"/>
  <c r="AU1793" i="2"/>
  <c r="AN1594" i="2"/>
  <c r="AF1585" i="2"/>
  <c r="AV1492" i="2"/>
  <c r="AV1477" i="2"/>
  <c r="AV2083" i="2"/>
  <c r="AV2017" i="2"/>
  <c r="AV1742" i="2"/>
  <c r="AN1926" i="2"/>
  <c r="AV1835" i="2"/>
  <c r="AV1826" i="2"/>
  <c r="AN2001" i="2"/>
  <c r="X1817" i="2"/>
  <c r="AV1659" i="2"/>
  <c r="U1418" i="2"/>
  <c r="U1417" i="2" s="1"/>
  <c r="X1372" i="2"/>
  <c r="AF1712" i="2"/>
  <c r="X1632" i="2"/>
  <c r="AV1621" i="2"/>
  <c r="AI1806" i="2"/>
  <c r="X1715" i="2"/>
  <c r="X1459" i="2"/>
  <c r="AV1333" i="2"/>
  <c r="AB1250" i="2"/>
  <c r="AF1224" i="2"/>
  <c r="X1118" i="2"/>
  <c r="AV1101" i="2"/>
  <c r="AF1082" i="2"/>
  <c r="AV1069" i="2"/>
  <c r="X1063" i="2"/>
  <c r="W1057" i="2"/>
  <c r="AB1770" i="2"/>
  <c r="R1456" i="2"/>
  <c r="T1456" i="2" s="1"/>
  <c r="AN1447" i="2"/>
  <c r="T1434" i="2"/>
  <c r="X1403" i="2"/>
  <c r="X1304" i="2"/>
  <c r="AN1214" i="2"/>
  <c r="AC1152" i="2"/>
  <c r="W1102" i="2"/>
  <c r="AS1093" i="2"/>
  <c r="AU1093" i="2" s="1"/>
  <c r="W1041" i="2"/>
  <c r="AV1031" i="2"/>
  <c r="AN1205" i="2"/>
  <c r="AD1175" i="2"/>
  <c r="AJ1102" i="2"/>
  <c r="X1626" i="2"/>
  <c r="AP1539" i="2"/>
  <c r="AR1539" i="2" s="1"/>
  <c r="W1486" i="2"/>
  <c r="AF1380" i="2"/>
  <c r="AV1210" i="2"/>
  <c r="X1168" i="2"/>
  <c r="AE1665" i="2"/>
  <c r="AE1657" i="2"/>
  <c r="AN1376" i="2"/>
  <c r="AA1354" i="2"/>
  <c r="AB1301" i="2"/>
  <c r="W1277" i="2"/>
  <c r="T1250" i="2"/>
  <c r="V1232" i="2"/>
  <c r="W1167" i="2"/>
  <c r="AM1107" i="2"/>
  <c r="AN981" i="2"/>
  <c r="AU1494" i="2"/>
  <c r="AV1494" i="2" s="1"/>
  <c r="AM985" i="2"/>
  <c r="W831" i="2"/>
  <c r="AV502" i="2"/>
  <c r="AJ390" i="2"/>
  <c r="AN315" i="2"/>
  <c r="AU302" i="2"/>
  <c r="AV278" i="2"/>
  <c r="X242" i="2"/>
  <c r="X1504" i="2"/>
  <c r="AS1041" i="2"/>
  <c r="AF996" i="2"/>
  <c r="AN804" i="2"/>
  <c r="R509" i="2"/>
  <c r="T509" i="2" s="1"/>
  <c r="AN779" i="2"/>
  <c r="AV749" i="2"/>
  <c r="AV617" i="2"/>
  <c r="AP524" i="2"/>
  <c r="AR524" i="2" s="1"/>
  <c r="S505" i="2"/>
  <c r="AF480" i="2"/>
  <c r="AF356" i="2"/>
  <c r="AJ306" i="2"/>
  <c r="AV283" i="2"/>
  <c r="AV255" i="2"/>
  <c r="AB250" i="2"/>
  <c r="AF250" i="2" s="1"/>
  <c r="AV205" i="2"/>
  <c r="AJ57" i="2"/>
  <c r="AF1318" i="2"/>
  <c r="AF1209" i="2"/>
  <c r="AV1010" i="2"/>
  <c r="AV864" i="2"/>
  <c r="W595" i="2"/>
  <c r="AF533" i="2"/>
  <c r="AV490" i="2"/>
  <c r="AM376" i="2"/>
  <c r="AN376" i="2" s="1"/>
  <c r="AF171" i="2"/>
  <c r="AV753" i="2"/>
  <c r="X507" i="2"/>
  <c r="AU159" i="2"/>
  <c r="AV1129" i="2"/>
  <c r="AQ408" i="2"/>
  <c r="AQ407" i="2" s="1"/>
  <c r="AV388" i="2"/>
  <c r="AV335" i="2"/>
  <c r="AF319" i="2"/>
  <c r="AV311" i="2"/>
  <c r="AV158" i="2"/>
  <c r="AV135" i="2"/>
  <c r="X112" i="2"/>
  <c r="AF97" i="2"/>
  <c r="AV39" i="2"/>
  <c r="AV171" i="2"/>
  <c r="AV100" i="2"/>
  <c r="AV89" i="2"/>
  <c r="AJ26" i="2"/>
  <c r="AN26" i="2" s="1"/>
  <c r="AF23" i="2"/>
  <c r="AV571" i="2"/>
  <c r="T496" i="2"/>
  <c r="U381" i="2"/>
  <c r="W381" i="2" s="1"/>
  <c r="X381" i="2" s="1"/>
  <c r="AN369" i="2"/>
  <c r="AV114" i="2"/>
  <c r="AP867" i="2"/>
  <c r="AP266" i="2"/>
  <c r="AR266" i="2" s="1"/>
  <c r="AU83" i="2"/>
  <c r="AU82" i="2" s="1"/>
  <c r="AV366" i="2"/>
  <c r="AV2266" i="2"/>
  <c r="AF2180" i="2"/>
  <c r="AT2159" i="2"/>
  <c r="AQ2217" i="2"/>
  <c r="AP2144" i="2"/>
  <c r="AR2144" i="2" s="1"/>
  <c r="AR2147" i="2"/>
  <c r="AV2147" i="2" s="1"/>
  <c r="AV2109" i="2"/>
  <c r="AV2059" i="2"/>
  <c r="X2211" i="2"/>
  <c r="AB2184" i="2"/>
  <c r="AN1888" i="2"/>
  <c r="AN2126" i="2"/>
  <c r="W1874" i="2"/>
  <c r="AV1783" i="2"/>
  <c r="AF1764" i="2"/>
  <c r="AV1953" i="2"/>
  <c r="AU1692" i="2"/>
  <c r="AJ2018" i="2"/>
  <c r="X1790" i="2"/>
  <c r="AB1746" i="2"/>
  <c r="AM1472" i="2"/>
  <c r="AN1461" i="2"/>
  <c r="AV1436" i="2"/>
  <c r="AF1926" i="2"/>
  <c r="AN1452" i="2"/>
  <c r="AV1395" i="2"/>
  <c r="X1264" i="2"/>
  <c r="AF1253" i="2"/>
  <c r="AV1189" i="2"/>
  <c r="AV1891" i="2"/>
  <c r="AV1554" i="2"/>
  <c r="AN1371" i="2"/>
  <c r="AF1186" i="2"/>
  <c r="X1144" i="2"/>
  <c r="AV1728" i="2"/>
  <c r="AR1435" i="2"/>
  <c r="AV1435" i="2" s="1"/>
  <c r="AV1430" i="2"/>
  <c r="AF1024" i="2"/>
  <c r="AV704" i="2"/>
  <c r="AF1113" i="2"/>
  <c r="AV1081" i="2"/>
  <c r="X1053" i="2"/>
  <c r="V772" i="2"/>
  <c r="AV918" i="2"/>
  <c r="AV806" i="2"/>
  <c r="AV651" i="2"/>
  <c r="AV1663" i="2"/>
  <c r="AV1307" i="2"/>
  <c r="AR832" i="2"/>
  <c r="AV832" i="2" s="1"/>
  <c r="AP831" i="2"/>
  <c r="AR831" i="2" s="1"/>
  <c r="AF524" i="2"/>
  <c r="AL317" i="2"/>
  <c r="AN162" i="2"/>
  <c r="X120" i="2"/>
  <c r="AV93" i="2"/>
  <c r="W1360" i="2"/>
  <c r="AV850" i="2"/>
  <c r="AV774" i="2"/>
  <c r="AV768" i="2"/>
  <c r="AF479" i="2"/>
  <c r="AB496" i="2"/>
  <c r="AV435" i="2"/>
  <c r="AF430" i="2"/>
  <c r="AF393" i="2"/>
  <c r="AF291" i="2"/>
  <c r="X270" i="2"/>
  <c r="AV238" i="2"/>
  <c r="AH173" i="2"/>
  <c r="AN177" i="2"/>
  <c r="AV162" i="2"/>
  <c r="AN160" i="2"/>
  <c r="AV132" i="2"/>
  <c r="AN99" i="2"/>
  <c r="T77" i="2"/>
  <c r="AC13" i="2"/>
  <c r="AE17" i="2"/>
  <c r="AM84" i="2"/>
  <c r="AN54" i="2"/>
  <c r="AV2269" i="2"/>
  <c r="AN2140" i="2"/>
  <c r="AN2168" i="2"/>
  <c r="AV1867" i="2"/>
  <c r="AV1521" i="2"/>
  <c r="X1347" i="2"/>
  <c r="AF1295" i="2"/>
  <c r="AF1270" i="2"/>
  <c r="AF1230" i="2"/>
  <c r="AF1698" i="2"/>
  <c r="AN997" i="2"/>
  <c r="AQ844" i="2"/>
  <c r="AR844" i="2" s="1"/>
  <c r="AV844" i="2" s="1"/>
  <c r="AR845" i="2"/>
  <c r="X752" i="2"/>
  <c r="AN155" i="2"/>
  <c r="AV2072" i="2"/>
  <c r="AF1070" i="2"/>
  <c r="AT1041" i="2"/>
  <c r="X181" i="2"/>
  <c r="T107" i="2"/>
  <c r="AV696" i="2"/>
  <c r="W107" i="2"/>
  <c r="AR979" i="2"/>
  <c r="AV979" i="2" s="1"/>
  <c r="AP976" i="2"/>
  <c r="AR976" i="2" s="1"/>
  <c r="X145" i="2"/>
  <c r="AN2213" i="2"/>
  <c r="AV1748" i="2"/>
  <c r="AU1688" i="2"/>
  <c r="AV1688" i="2" s="1"/>
  <c r="AT1685" i="2"/>
  <c r="AL1028" i="2"/>
  <c r="AI1175" i="2"/>
  <c r="AM1587" i="2"/>
  <c r="AU1361" i="2"/>
  <c r="AT1360" i="2"/>
  <c r="AT1354" i="2" s="1"/>
  <c r="AR469" i="2"/>
  <c r="AQ468" i="2"/>
  <c r="AR468" i="2" s="1"/>
  <c r="AJ1590" i="2"/>
  <c r="AN1590" i="2" s="1"/>
  <c r="AH1587" i="2"/>
  <c r="AJ1587" i="2" s="1"/>
  <c r="AN1587" i="2" s="1"/>
  <c r="AE73" i="2"/>
  <c r="AN1380" i="2"/>
  <c r="X814" i="2"/>
  <c r="AT47" i="2"/>
  <c r="AU48" i="2"/>
  <c r="X1986" i="2"/>
  <c r="AV2308" i="2"/>
  <c r="AF561" i="2"/>
  <c r="X452" i="2"/>
  <c r="AT1644" i="2"/>
  <c r="AU1644" i="2" s="1"/>
  <c r="AU1645" i="2"/>
  <c r="AM543" i="2"/>
  <c r="AN1044" i="2"/>
  <c r="AF2166" i="2"/>
  <c r="X2213" i="2"/>
  <c r="AF2046" i="2"/>
  <c r="S2067" i="2"/>
  <c r="T1857" i="2"/>
  <c r="AN1788" i="2"/>
  <c r="AF2132" i="2"/>
  <c r="X1906" i="2"/>
  <c r="AV1893" i="2"/>
  <c r="AF1740" i="2"/>
  <c r="AV1716" i="2"/>
  <c r="AH1648" i="2"/>
  <c r="AJ1648" i="2" s="1"/>
  <c r="AM1625" i="2"/>
  <c r="AQ2068" i="2"/>
  <c r="AF2049" i="2"/>
  <c r="AB1857" i="2"/>
  <c r="AV1483" i="2"/>
  <c r="T1885" i="2"/>
  <c r="X1527" i="2"/>
  <c r="AF1502" i="2"/>
  <c r="AL1485" i="2"/>
  <c r="AI1291" i="2"/>
  <c r="AF1131" i="2"/>
  <c r="AN1942" i="2"/>
  <c r="AE1930" i="2"/>
  <c r="V1550" i="2"/>
  <c r="AF1571" i="2"/>
  <c r="AU1533" i="2"/>
  <c r="AV1516" i="2"/>
  <c r="AD1485" i="2"/>
  <c r="AN1496" i="2"/>
  <c r="AE1472" i="2"/>
  <c r="AV1469" i="2"/>
  <c r="T1277" i="2"/>
  <c r="X1457" i="2"/>
  <c r="X1442" i="2"/>
  <c r="X1435" i="2"/>
  <c r="S1291" i="2"/>
  <c r="AV1269" i="2"/>
  <c r="AN1213" i="2"/>
  <c r="AV1117" i="2"/>
  <c r="AV1602" i="2"/>
  <c r="AN1457" i="2"/>
  <c r="AS1434" i="2"/>
  <c r="AU1434" i="2" s="1"/>
  <c r="AV1315" i="2"/>
  <c r="AN1264" i="2"/>
  <c r="AM1190" i="2"/>
  <c r="AV1145" i="2"/>
  <c r="AV1109" i="2"/>
  <c r="AV978" i="2"/>
  <c r="AN968" i="2"/>
  <c r="AN1224" i="2"/>
  <c r="AM756" i="2"/>
  <c r="AF750" i="2"/>
  <c r="V714" i="2"/>
  <c r="X1162" i="2"/>
  <c r="AV573" i="2"/>
  <c r="X565" i="2"/>
  <c r="AV545" i="2"/>
  <c r="AK542" i="2"/>
  <c r="AM542" i="2" s="1"/>
  <c r="AV466" i="2"/>
  <c r="AR1084" i="2"/>
  <c r="AE822" i="2"/>
  <c r="AF822" i="2" s="1"/>
  <c r="AV750" i="2"/>
  <c r="AB584" i="2"/>
  <c r="AF1423" i="2"/>
  <c r="AN842" i="2"/>
  <c r="AV124" i="2"/>
  <c r="W781" i="2"/>
  <c r="X781" i="2" s="1"/>
  <c r="T390" i="2"/>
  <c r="AF741" i="2"/>
  <c r="AF186" i="2"/>
  <c r="AV154" i="2"/>
  <c r="AV166" i="2"/>
  <c r="S95" i="2"/>
  <c r="AP107" i="2"/>
  <c r="AV38" i="2"/>
  <c r="AV834" i="2"/>
  <c r="AV62" i="2"/>
  <c r="AR341" i="2"/>
  <c r="AV341" i="2" s="1"/>
  <c r="AQ338" i="2"/>
  <c r="AR553" i="2"/>
  <c r="AV553" i="2" s="1"/>
  <c r="AP552" i="2"/>
  <c r="AR552" i="2" s="1"/>
  <c r="AD2158" i="2"/>
  <c r="AN2115" i="2"/>
  <c r="AN2044" i="2"/>
  <c r="AN1911" i="2"/>
  <c r="AV1869" i="2"/>
  <c r="AF1788" i="2"/>
  <c r="AF1674" i="2"/>
  <c r="AF1658" i="2"/>
  <c r="AV1640" i="2"/>
  <c r="AV2223" i="2"/>
  <c r="AF1888" i="2"/>
  <c r="AV1812" i="2"/>
  <c r="AB2029" i="2"/>
  <c r="AF2030" i="2"/>
  <c r="AF2029" i="2" s="1"/>
  <c r="AJ1724" i="2"/>
  <c r="AV1715" i="2"/>
  <c r="AE1885" i="2"/>
  <c r="AJ1874" i="2"/>
  <c r="AN1638" i="2"/>
  <c r="AN1415" i="2"/>
  <c r="X1389" i="2"/>
  <c r="AI1538" i="2"/>
  <c r="AV1457" i="2"/>
  <c r="AV1449" i="2"/>
  <c r="AB1439" i="2"/>
  <c r="AR1329" i="2"/>
  <c r="X966" i="2"/>
  <c r="W1408" i="2"/>
  <c r="X623" i="2"/>
  <c r="AV421" i="2"/>
  <c r="AF367" i="2"/>
  <c r="AV1211" i="2"/>
  <c r="AF530" i="2"/>
  <c r="AV412" i="2"/>
  <c r="AN352" i="2"/>
  <c r="AN345" i="2"/>
  <c r="AV297" i="2"/>
  <c r="AF289" i="2"/>
  <c r="AV21" i="2"/>
  <c r="AB17" i="2"/>
  <c r="AN737" i="2"/>
  <c r="AV1274" i="2"/>
  <c r="AE797" i="2"/>
  <c r="V548" i="2"/>
  <c r="AF2171" i="2"/>
  <c r="AN1020" i="2"/>
  <c r="X729" i="2"/>
  <c r="AF1602" i="2"/>
  <c r="AE867" i="2"/>
  <c r="AF280" i="2"/>
  <c r="AV1007" i="2"/>
  <c r="AV888" i="2"/>
  <c r="X550" i="2"/>
  <c r="AN325" i="2"/>
  <c r="AV525" i="2"/>
  <c r="AE2228" i="2"/>
  <c r="AN2226" i="2"/>
  <c r="AB2179" i="2"/>
  <c r="AN2210" i="2"/>
  <c r="AF2191" i="2"/>
  <c r="X2171" i="2"/>
  <c r="AN2133" i="2"/>
  <c r="AV2137" i="2"/>
  <c r="AM2121" i="2"/>
  <c r="X2098" i="2"/>
  <c r="AJ2114" i="2"/>
  <c r="AN2114" i="2" s="1"/>
  <c r="AV2078" i="2"/>
  <c r="AE2034" i="2"/>
  <c r="AV2012" i="2"/>
  <c r="X1974" i="2"/>
  <c r="AV2161" i="2"/>
  <c r="AV2104" i="2"/>
  <c r="AV2022" i="2"/>
  <c r="T1988" i="2"/>
  <c r="AV1984" i="2"/>
  <c r="AM1885" i="2"/>
  <c r="X2152" i="2"/>
  <c r="AV2126" i="2"/>
  <c r="AJ1930" i="2"/>
  <c r="X1924" i="2"/>
  <c r="AJ1908" i="2"/>
  <c r="AV1939" i="2"/>
  <c r="AJ1921" i="2"/>
  <c r="AN1921" i="2" s="1"/>
  <c r="AE1864" i="2"/>
  <c r="AF1793" i="2"/>
  <c r="AF2211" i="2"/>
  <c r="AN2171" i="2"/>
  <c r="AF2133" i="2"/>
  <c r="AN1984" i="2"/>
  <c r="X1977" i="2"/>
  <c r="AM1944" i="2"/>
  <c r="AF1872" i="2"/>
  <c r="X1862" i="2"/>
  <c r="AN1821" i="2"/>
  <c r="AE1801" i="2"/>
  <c r="AF1801" i="2" s="1"/>
  <c r="S1786" i="2"/>
  <c r="AD1769" i="2"/>
  <c r="S1736" i="2"/>
  <c r="AF1738" i="2"/>
  <c r="X1725" i="2"/>
  <c r="AN1666" i="2"/>
  <c r="AV1920" i="2"/>
  <c r="AA1900" i="2"/>
  <c r="AV1876" i="2"/>
  <c r="AN1810" i="2"/>
  <c r="X1799" i="2"/>
  <c r="X1722" i="2"/>
  <c r="AV1996" i="2"/>
  <c r="X1937" i="2"/>
  <c r="AB1874" i="2"/>
  <c r="W1836" i="2"/>
  <c r="X1836" i="2" s="1"/>
  <c r="AV1757" i="2"/>
  <c r="AQ1724" i="2"/>
  <c r="AQ1720" i="2" s="1"/>
  <c r="X1708" i="2"/>
  <c r="AN1705" i="2"/>
  <c r="AT1691" i="2"/>
  <c r="AT1690" i="2" s="1"/>
  <c r="AR1644" i="2"/>
  <c r="AF1611" i="2"/>
  <c r="AF1604" i="2"/>
  <c r="X1570" i="2"/>
  <c r="AN1566" i="2"/>
  <c r="AV1555" i="2"/>
  <c r="AV1488" i="2"/>
  <c r="AN1481" i="2"/>
  <c r="T1921" i="2"/>
  <c r="S1769" i="2"/>
  <c r="AV1673" i="2"/>
  <c r="AD1647" i="2"/>
  <c r="AT2228" i="2"/>
  <c r="AT2224" i="2" s="1"/>
  <c r="AB2084" i="2"/>
  <c r="AV1880" i="2"/>
  <c r="AF1877" i="2"/>
  <c r="X1751" i="2"/>
  <c r="AN1611" i="2"/>
  <c r="X1584" i="2"/>
  <c r="AB1277" i="2"/>
  <c r="AN1181" i="2"/>
  <c r="T2197" i="2"/>
  <c r="W2018" i="2"/>
  <c r="AM1908" i="2"/>
  <c r="AF1855" i="2"/>
  <c r="AM1796" i="2"/>
  <c r="AN1796" i="2" s="1"/>
  <c r="AR1755" i="2"/>
  <c r="AV1637" i="2"/>
  <c r="AB1575" i="2"/>
  <c r="AF1575" i="2" s="1"/>
  <c r="AE1560" i="2"/>
  <c r="S1900" i="2"/>
  <c r="AJ1836" i="2"/>
  <c r="X1814" i="2"/>
  <c r="AN1708" i="2"/>
  <c r="AN1692" i="2"/>
  <c r="AV1639" i="2"/>
  <c r="AV1592" i="2"/>
  <c r="AN1554" i="2"/>
  <c r="AJ1451" i="2"/>
  <c r="X1430" i="2"/>
  <c r="AV1370" i="2"/>
  <c r="AL1354" i="2"/>
  <c r="X1358" i="2"/>
  <c r="AA1232" i="2"/>
  <c r="AV1208" i="2"/>
  <c r="AA1175" i="2"/>
  <c r="AJ1156" i="2"/>
  <c r="AN1156" i="2" s="1"/>
  <c r="X1049" i="2"/>
  <c r="AU1034" i="2"/>
  <c r="AV1678" i="2"/>
  <c r="AV1549" i="2"/>
  <c r="AF1489" i="2"/>
  <c r="V1374" i="2"/>
  <c r="AU1366" i="2"/>
  <c r="X1198" i="2"/>
  <c r="AF1172" i="2"/>
  <c r="AV1122" i="2"/>
  <c r="AN1037" i="2"/>
  <c r="AI984" i="2"/>
  <c r="AM1456" i="2"/>
  <c r="AN1435" i="2"/>
  <c r="AL1417" i="2"/>
  <c r="AV1410" i="2"/>
  <c r="AV1406" i="2"/>
  <c r="AN1391" i="2"/>
  <c r="AU1329" i="2"/>
  <c r="AN1234" i="2"/>
  <c r="AV1206" i="2"/>
  <c r="W1195" i="2"/>
  <c r="AN1162" i="2"/>
  <c r="AV1650" i="2"/>
  <c r="V1596" i="2"/>
  <c r="AF1454" i="2"/>
  <c r="AJ1439" i="2"/>
  <c r="T1167" i="2"/>
  <c r="AM1011" i="2"/>
  <c r="AV1005" i="2"/>
  <c r="X974" i="2"/>
  <c r="AN845" i="2"/>
  <c r="AN1547" i="2"/>
  <c r="X1547" i="2"/>
  <c r="AV1509" i="2"/>
  <c r="AJ1301" i="2"/>
  <c r="AV1103" i="2"/>
  <c r="AF991" i="2"/>
  <c r="AV980" i="2"/>
  <c r="AN966" i="2"/>
  <c r="AN941" i="2"/>
  <c r="AN853" i="2"/>
  <c r="X776" i="2"/>
  <c r="AM761" i="2"/>
  <c r="T1724" i="2"/>
  <c r="AV1349" i="2"/>
  <c r="AV1348" i="2"/>
  <c r="X1214" i="2"/>
  <c r="AV1047" i="2"/>
  <c r="AN786" i="2"/>
  <c r="AV620" i="2"/>
  <c r="AN596" i="2"/>
  <c r="AE560" i="2"/>
  <c r="AN539" i="2"/>
  <c r="AV531" i="2"/>
  <c r="AV427" i="2"/>
  <c r="AN393" i="2"/>
  <c r="AM390" i="2"/>
  <c r="AV301" i="2"/>
  <c r="X287" i="2"/>
  <c r="X248" i="2"/>
  <c r="X1644" i="2"/>
  <c r="AM1408" i="2"/>
  <c r="AN1344" i="2"/>
  <c r="AV1244" i="2"/>
  <c r="AB1204" i="2"/>
  <c r="AF1118" i="2"/>
  <c r="AN974" i="2"/>
  <c r="W848" i="2"/>
  <c r="X798" i="2"/>
  <c r="AR630" i="2"/>
  <c r="AF585" i="2"/>
  <c r="AF507" i="2"/>
  <c r="AF471" i="2"/>
  <c r="AN451" i="2"/>
  <c r="AV998" i="2"/>
  <c r="AF862" i="2"/>
  <c r="AF832" i="2"/>
  <c r="AF795" i="2"/>
  <c r="AV588" i="2"/>
  <c r="V505" i="2"/>
  <c r="AJ496" i="2"/>
  <c r="AN479" i="2"/>
  <c r="AV281" i="2"/>
  <c r="AN258" i="2"/>
  <c r="AV253" i="2"/>
  <c r="AF204" i="2"/>
  <c r="AN175" i="2"/>
  <c r="AE1204" i="2"/>
  <c r="T532" i="2"/>
  <c r="AB527" i="2"/>
  <c r="AM402" i="2"/>
  <c r="AN255" i="2"/>
  <c r="X234" i="2"/>
  <c r="AN223" i="2"/>
  <c r="AI95" i="2"/>
  <c r="AL1374" i="2"/>
  <c r="AM1062" i="2"/>
  <c r="AV1064" i="2"/>
  <c r="X739" i="2"/>
  <c r="W569" i="2"/>
  <c r="AU524" i="2"/>
  <c r="AV424" i="2"/>
  <c r="AV367" i="2"/>
  <c r="X354" i="2"/>
  <c r="W338" i="2"/>
  <c r="AN334" i="2"/>
  <c r="AV304" i="2"/>
  <c r="X197" i="2"/>
  <c r="AV186" i="2"/>
  <c r="AV142" i="2"/>
  <c r="AN126" i="2"/>
  <c r="AV76" i="2"/>
  <c r="AV69" i="2"/>
  <c r="AV113" i="2"/>
  <c r="AP77" i="2"/>
  <c r="AV27" i="2"/>
  <c r="AV1203" i="2"/>
  <c r="X746" i="2"/>
  <c r="AV724" i="2"/>
  <c r="AU618" i="2"/>
  <c r="AV465" i="2"/>
  <c r="X356" i="2"/>
  <c r="AV312" i="2"/>
  <c r="AV305" i="2"/>
  <c r="X264" i="2"/>
  <c r="AM57" i="2"/>
  <c r="AV1642" i="2"/>
  <c r="AV1061" i="2"/>
  <c r="AV785" i="2"/>
  <c r="AV511" i="2"/>
  <c r="T250" i="2"/>
  <c r="X250" i="2" s="1"/>
  <c r="AF14" i="2"/>
  <c r="X336" i="2"/>
  <c r="X1181" i="2"/>
  <c r="X2177" i="2"/>
  <c r="X2168" i="2"/>
  <c r="AN1991" i="2"/>
  <c r="AV1965" i="2"/>
  <c r="AN1674" i="2"/>
  <c r="AU2107" i="2"/>
  <c r="AV2221" i="2"/>
  <c r="AJ2170" i="2"/>
  <c r="AF1931" i="2"/>
  <c r="AN1851" i="2"/>
  <c r="AV1843" i="2"/>
  <c r="AM1777" i="2"/>
  <c r="AV2111" i="2"/>
  <c r="AV2075" i="2"/>
  <c r="T2007" i="2"/>
  <c r="AF1839" i="2"/>
  <c r="AF1765" i="2"/>
  <c r="X1727" i="2"/>
  <c r="AF1860" i="2"/>
  <c r="AF1715" i="2"/>
  <c r="AF1890" i="2"/>
  <c r="AF1630" i="2"/>
  <c r="AV1569" i="2"/>
  <c r="AF1430" i="2"/>
  <c r="X1327" i="2"/>
  <c r="AF1530" i="2"/>
  <c r="AF1413" i="2"/>
  <c r="AF1317" i="2"/>
  <c r="AF1281" i="2"/>
  <c r="AN1270" i="2"/>
  <c r="AF1261" i="2"/>
  <c r="AN1243" i="2"/>
  <c r="X1228" i="2"/>
  <c r="AF1181" i="2"/>
  <c r="AF1146" i="2"/>
  <c r="T1777" i="2"/>
  <c r="X1499" i="2"/>
  <c r="AU1146" i="2"/>
  <c r="AV922" i="2"/>
  <c r="AF802" i="2"/>
  <c r="X718" i="2"/>
  <c r="AU1427" i="2"/>
  <c r="AF1286" i="2"/>
  <c r="AN1100" i="2"/>
  <c r="AV915" i="2"/>
  <c r="AV912" i="2"/>
  <c r="X851" i="2"/>
  <c r="X764" i="2"/>
  <c r="AV701" i="2"/>
  <c r="T1408" i="2"/>
  <c r="AV889" i="2"/>
  <c r="AT629" i="2"/>
  <c r="AT625" i="2" s="1"/>
  <c r="AN627" i="2"/>
  <c r="X558" i="2"/>
  <c r="AN514" i="2"/>
  <c r="AN443" i="2"/>
  <c r="AN395" i="2"/>
  <c r="AV385" i="2"/>
  <c r="AN363" i="2"/>
  <c r="AV340" i="2"/>
  <c r="X334" i="2"/>
  <c r="AN1543" i="2"/>
  <c r="X1494" i="2"/>
  <c r="AV1345" i="2"/>
  <c r="T1041" i="2"/>
  <c r="AV1006" i="2"/>
  <c r="AV921" i="2"/>
  <c r="X728" i="2"/>
  <c r="AV637" i="2"/>
  <c r="AN1423" i="2"/>
  <c r="AV1212" i="2"/>
  <c r="AV771" i="2"/>
  <c r="AN501" i="2"/>
  <c r="X460" i="2"/>
  <c r="AF443" i="2"/>
  <c r="X291" i="2"/>
  <c r="AF248" i="2"/>
  <c r="AV147" i="2"/>
  <c r="AV136" i="2"/>
  <c r="S772" i="2"/>
  <c r="AF474" i="2"/>
  <c r="AE1102" i="2"/>
  <c r="AF1102" i="2" s="1"/>
  <c r="AV906" i="2"/>
  <c r="X572" i="2"/>
  <c r="W560" i="2"/>
  <c r="AV535" i="2"/>
  <c r="AT509" i="2"/>
  <c r="AV477" i="2"/>
  <c r="AV434" i="2"/>
  <c r="AN241" i="2"/>
  <c r="AN112" i="2"/>
  <c r="AF93" i="2"/>
  <c r="X41" i="2"/>
  <c r="X27" i="2"/>
  <c r="AF798" i="2"/>
  <c r="AV503" i="2"/>
  <c r="X2080" i="2"/>
  <c r="X1734" i="2"/>
  <c r="AF2293" i="2"/>
  <c r="AV2234" i="2"/>
  <c r="W1857" i="2"/>
  <c r="AV1421" i="2"/>
  <c r="X1283" i="2"/>
  <c r="AR1980" i="2"/>
  <c r="AF1626" i="2"/>
  <c r="AF1098" i="2"/>
  <c r="AV908" i="2"/>
  <c r="AF853" i="2"/>
  <c r="AN399" i="2"/>
  <c r="AF237" i="2"/>
  <c r="AV49" i="2"/>
  <c r="AM2013" i="2"/>
  <c r="AS1708" i="2"/>
  <c r="AU1708" i="2" s="1"/>
  <c r="AU1709" i="2"/>
  <c r="X1239" i="2"/>
  <c r="AM1329" i="2"/>
  <c r="AN1329" i="2" s="1"/>
  <c r="AV877" i="2"/>
  <c r="AN585" i="2"/>
  <c r="W736" i="2"/>
  <c r="X293" i="2"/>
  <c r="AS47" i="2"/>
  <c r="X1571" i="2"/>
  <c r="AB96" i="2"/>
  <c r="X184" i="2"/>
  <c r="AV2041" i="2"/>
  <c r="AN1894" i="2"/>
  <c r="AR22" i="2"/>
  <c r="AR1914" i="2"/>
  <c r="AQ1806" i="2"/>
  <c r="AF1802" i="2"/>
  <c r="AH1176" i="2"/>
  <c r="AH1175" i="2" s="1"/>
  <c r="AA1092" i="2"/>
  <c r="AI1092" i="2"/>
  <c r="AV1083" i="2"/>
  <c r="AK984" i="2"/>
  <c r="AR1508" i="2"/>
  <c r="AV1508" i="2" s="1"/>
  <c r="AV804" i="2"/>
  <c r="AF528" i="2"/>
  <c r="AJ338" i="2"/>
  <c r="AN338" i="2" s="1"/>
  <c r="AV1185" i="2"/>
  <c r="AL95" i="2"/>
  <c r="AM144" i="2"/>
  <c r="AV290" i="2"/>
  <c r="AJ2228" i="2"/>
  <c r="AV2152" i="2"/>
  <c r="AN2051" i="2"/>
  <c r="AN1680" i="2"/>
  <c r="AU1633" i="2"/>
  <c r="AS1632" i="2"/>
  <c r="AU1632" i="2" s="1"/>
  <c r="AV1675" i="2"/>
  <c r="AU1268" i="2"/>
  <c r="AV1268" i="2" s="1"/>
  <c r="AT1263" i="2"/>
  <c r="AR1312" i="2"/>
  <c r="AP1311" i="2"/>
  <c r="AR1311" i="2" s="1"/>
  <c r="AT1176" i="2"/>
  <c r="AT1175" i="2" s="1"/>
  <c r="AR1344" i="2"/>
  <c r="AQ1335" i="2"/>
  <c r="AQ1334" i="2" s="1"/>
  <c r="AT1057" i="2"/>
  <c r="AU1057" i="2" s="1"/>
  <c r="AU1058" i="2"/>
  <c r="AV1058" i="2" s="1"/>
  <c r="AV833" i="2"/>
  <c r="AR596" i="2"/>
  <c r="AV596" i="2" s="1"/>
  <c r="AP595" i="2"/>
  <c r="AR595" i="2" s="1"/>
  <c r="W809" i="2"/>
  <c r="U808" i="2"/>
  <c r="W808" i="2" s="1"/>
  <c r="AV101" i="2"/>
  <c r="AV40" i="2"/>
  <c r="AU776" i="2"/>
  <c r="X2200" i="2"/>
  <c r="W2121" i="2"/>
  <c r="AR2138" i="2"/>
  <c r="AV2138" i="2" s="1"/>
  <c r="AC2224" i="2"/>
  <c r="AE2224" i="2" s="1"/>
  <c r="AT2184" i="2"/>
  <c r="AV2062" i="2"/>
  <c r="AE2094" i="2"/>
  <c r="AF1894" i="2"/>
  <c r="AE1988" i="2"/>
  <c r="AF1879" i="2"/>
  <c r="AA1845" i="2"/>
  <c r="AV1763" i="2"/>
  <c r="T1657" i="2"/>
  <c r="AR2042" i="2"/>
  <c r="AV2042" i="2" s="1"/>
  <c r="W1777" i="2"/>
  <c r="AN1663" i="2"/>
  <c r="X1660" i="2"/>
  <c r="AR1734" i="2"/>
  <c r="AK1769" i="2"/>
  <c r="AN1389" i="2"/>
  <c r="W1329" i="2"/>
  <c r="AB1221" i="2"/>
  <c r="V1092" i="2"/>
  <c r="AD1786" i="2"/>
  <c r="AS1777" i="2"/>
  <c r="AV1595" i="2"/>
  <c r="X2051" i="2"/>
  <c r="AE1777" i="2"/>
  <c r="AU1649" i="2"/>
  <c r="AP1608" i="2"/>
  <c r="AR1608" i="2" s="1"/>
  <c r="AP1551" i="2"/>
  <c r="AR1551" i="2" s="1"/>
  <c r="AL1550" i="2"/>
  <c r="W1434" i="2"/>
  <c r="AN1382" i="2"/>
  <c r="AN1299" i="2"/>
  <c r="AN1297" i="2"/>
  <c r="AE1263" i="2"/>
  <c r="AF1263" i="2" s="1"/>
  <c r="V1175" i="2"/>
  <c r="AU1183" i="2"/>
  <c r="AV1183" i="2" s="1"/>
  <c r="AV1077" i="2"/>
  <c r="X1307" i="2"/>
  <c r="AP1133" i="2"/>
  <c r="AP1132" i="2" s="1"/>
  <c r="AP1131" i="2" s="1"/>
  <c r="AV1252" i="2"/>
  <c r="AI1232" i="2"/>
  <c r="AK1291" i="2"/>
  <c r="AS861" i="2"/>
  <c r="AU861" i="2" s="1"/>
  <c r="AF851" i="2"/>
  <c r="AD714" i="2"/>
  <c r="AQ1439" i="2"/>
  <c r="AJ1334" i="2"/>
  <c r="AT1156" i="2"/>
  <c r="AU1156" i="2" s="1"/>
  <c r="AV1021" i="2"/>
  <c r="AN837" i="2"/>
  <c r="W797" i="2"/>
  <c r="AM1493" i="2"/>
  <c r="AR1121" i="2"/>
  <c r="AV1121" i="2" s="1"/>
  <c r="AN1089" i="2"/>
  <c r="AE761" i="2"/>
  <c r="AF761" i="2" s="1"/>
  <c r="AV658" i="2"/>
  <c r="AV461" i="2"/>
  <c r="AF997" i="2"/>
  <c r="AB468" i="2"/>
  <c r="R402" i="2"/>
  <c r="T402" i="2" s="1"/>
  <c r="AQ360" i="2"/>
  <c r="AV1220" i="2"/>
  <c r="AV835" i="2"/>
  <c r="AE736" i="2"/>
  <c r="AV530" i="2"/>
  <c r="AV444" i="2"/>
  <c r="T408" i="2"/>
  <c r="X408" i="2" s="1"/>
  <c r="AD317" i="2"/>
  <c r="AV325" i="2"/>
  <c r="AM306" i="2"/>
  <c r="AN296" i="2"/>
  <c r="AA232" i="2"/>
  <c r="AD1152" i="2"/>
  <c r="AR448" i="2"/>
  <c r="X1079" i="2"/>
  <c r="AV554" i="2"/>
  <c r="AF259" i="2"/>
  <c r="AF1289" i="2"/>
  <c r="AR1186" i="2"/>
  <c r="AV1186" i="2" s="1"/>
  <c r="AI812" i="2"/>
  <c r="AS797" i="2"/>
  <c r="T736" i="2"/>
  <c r="AV529" i="2"/>
  <c r="AV379" i="2"/>
  <c r="AP289" i="2"/>
  <c r="AV224" i="2"/>
  <c r="AF164" i="2"/>
  <c r="AF160" i="2"/>
  <c r="AV149" i="2"/>
  <c r="AS128" i="2"/>
  <c r="AU128" i="2" s="1"/>
  <c r="AB116" i="2"/>
  <c r="R13" i="2"/>
  <c r="AD95" i="2"/>
  <c r="X48" i="2"/>
  <c r="AN1253" i="2"/>
  <c r="AT867" i="2"/>
  <c r="AT866" i="2" s="1"/>
  <c r="AF578" i="2"/>
  <c r="U232" i="2"/>
  <c r="AI173" i="2"/>
  <c r="AV92" i="2"/>
  <c r="AM584" i="2"/>
  <c r="AB306" i="2"/>
  <c r="AP365" i="2"/>
  <c r="AR365" i="2" s="1"/>
  <c r="AV365" i="2" s="1"/>
  <c r="R31" i="2"/>
  <c r="AF2082" i="2"/>
  <c r="AF2041" i="2"/>
  <c r="AN1999" i="2"/>
  <c r="V1786" i="2"/>
  <c r="AQ2197" i="2"/>
  <c r="AN1938" i="2"/>
  <c r="AV2305" i="2"/>
  <c r="AF2105" i="2"/>
  <c r="AF2095" i="2"/>
  <c r="X2008" i="2"/>
  <c r="X1858" i="2"/>
  <c r="AV1813" i="2"/>
  <c r="AU2133" i="2"/>
  <c r="AV2133" i="2" s="1"/>
  <c r="AS2132" i="2"/>
  <c r="AU2132" i="2" s="1"/>
  <c r="AV2132" i="2" s="1"/>
  <c r="AF1749" i="2"/>
  <c r="AU1734" i="2"/>
  <c r="AS1733" i="2"/>
  <c r="AU1733" i="2" s="1"/>
  <c r="AN1533" i="2"/>
  <c r="AV1331" i="2"/>
  <c r="S1707" i="2"/>
  <c r="AN1483" i="2"/>
  <c r="AV1475" i="2"/>
  <c r="AV695" i="2"/>
  <c r="AV1484" i="2"/>
  <c r="AN766" i="2"/>
  <c r="AV825" i="2"/>
  <c r="AP1112" i="2"/>
  <c r="AR1112" i="2" s="1"/>
  <c r="AR1113" i="2"/>
  <c r="AV972" i="2"/>
  <c r="AN589" i="2"/>
  <c r="X982" i="2"/>
  <c r="X589" i="2"/>
  <c r="AR577" i="2"/>
  <c r="AP575" i="2"/>
  <c r="S548" i="2"/>
  <c r="AU330" i="2"/>
  <c r="AS191" i="2"/>
  <c r="AU193" i="2"/>
  <c r="AV193" i="2" s="1"/>
  <c r="AF169" i="2"/>
  <c r="AV141" i="2"/>
  <c r="AL964" i="2"/>
  <c r="AN602" i="2"/>
  <c r="AV801" i="2"/>
  <c r="X485" i="2"/>
  <c r="O179" i="2"/>
  <c r="O174" i="2" s="1"/>
  <c r="O173" i="2" s="1"/>
  <c r="O12" i="2" s="1"/>
  <c r="P180" i="2"/>
  <c r="P179" i="2" s="1"/>
  <c r="P174" i="2" s="1"/>
  <c r="P173" i="2" s="1"/>
  <c r="P12" i="2" s="1"/>
  <c r="W169" i="2"/>
  <c r="X169" i="2" s="1"/>
  <c r="U168" i="2"/>
  <c r="AV87" i="2"/>
  <c r="AV61" i="2"/>
  <c r="AV2268" i="2"/>
  <c r="AV2218" i="2"/>
  <c r="AN2202" i="2"/>
  <c r="X2220" i="2"/>
  <c r="AF2193" i="2"/>
  <c r="AE2184" i="2"/>
  <c r="AQ2228" i="2"/>
  <c r="W2114" i="2"/>
  <c r="AB2135" i="2"/>
  <c r="AV2125" i="2"/>
  <c r="AV2206" i="2"/>
  <c r="AM2197" i="2"/>
  <c r="AV2146" i="2"/>
  <c r="AV2166" i="2"/>
  <c r="AJ2121" i="2"/>
  <c r="AV2055" i="2"/>
  <c r="AN2030" i="2"/>
  <c r="AN2029" i="2" s="1"/>
  <c r="AV2116" i="2"/>
  <c r="AM1930" i="2"/>
  <c r="AV1929" i="2"/>
  <c r="X1926" i="2"/>
  <c r="AE1760" i="2"/>
  <c r="AM1691" i="2"/>
  <c r="AJ1944" i="2"/>
  <c r="X1870" i="2"/>
  <c r="AV1731" i="2"/>
  <c r="X1692" i="2"/>
  <c r="X1672" i="2"/>
  <c r="AV1643" i="2"/>
  <c r="AR2016" i="2"/>
  <c r="AV2016" i="2" s="1"/>
  <c r="X1972" i="2"/>
  <c r="X1826" i="2"/>
  <c r="T1796" i="2"/>
  <c r="AF1663" i="2"/>
  <c r="AU1566" i="2"/>
  <c r="S1485" i="2"/>
  <c r="AN2049" i="2"/>
  <c r="AR2047" i="2"/>
  <c r="AV2047" i="2" s="1"/>
  <c r="S2034" i="2"/>
  <c r="S1993" i="2" s="1"/>
  <c r="AN2003" i="2"/>
  <c r="AJ1885" i="2"/>
  <c r="AF1812" i="2"/>
  <c r="AM1714" i="2"/>
  <c r="AN1714" i="2" s="1"/>
  <c r="T1685" i="2"/>
  <c r="W1671" i="2"/>
  <c r="AI1647" i="2"/>
  <c r="AS1657" i="2"/>
  <c r="AM1635" i="2"/>
  <c r="AB1625" i="2"/>
  <c r="AF1618" i="2"/>
  <c r="AT1597" i="2"/>
  <c r="AM1560" i="2"/>
  <c r="AV1546" i="2"/>
  <c r="W1472" i="2"/>
  <c r="AV2079" i="2"/>
  <c r="X1897" i="2"/>
  <c r="AI1845" i="2"/>
  <c r="AV1824" i="2"/>
  <c r="AV1805" i="2"/>
  <c r="AR1761" i="2"/>
  <c r="AR1733" i="2"/>
  <c r="AQ1671" i="2"/>
  <c r="AQ1647" i="2" s="1"/>
  <c r="AB1635" i="2"/>
  <c r="X2193" i="2"/>
  <c r="AV1871" i="2"/>
  <c r="AF1834" i="2"/>
  <c r="T1565" i="2"/>
  <c r="X1565" i="2" s="1"/>
  <c r="AV1404" i="2"/>
  <c r="AV1382" i="2"/>
  <c r="AF1367" i="2"/>
  <c r="AA1291" i="2"/>
  <c r="AN1281" i="2"/>
  <c r="AQ1115" i="2"/>
  <c r="AB1115" i="2"/>
  <c r="X1942" i="2"/>
  <c r="X1633" i="2"/>
  <c r="AN1618" i="2"/>
  <c r="AT1575" i="2"/>
  <c r="AN1709" i="2"/>
  <c r="AS1635" i="2"/>
  <c r="AJ1625" i="2"/>
  <c r="AV1619" i="2"/>
  <c r="AR1576" i="2"/>
  <c r="AM1518" i="2"/>
  <c r="AM1512" i="2"/>
  <c r="AA1374" i="2"/>
  <c r="AV1294" i="2"/>
  <c r="AV1241" i="2"/>
  <c r="AV1201" i="2"/>
  <c r="AN1179" i="2"/>
  <c r="AF1154" i="2"/>
  <c r="AV1106" i="2"/>
  <c r="AN1060" i="2"/>
  <c r="X1042" i="2"/>
  <c r="AN1024" i="2"/>
  <c r="X1576" i="2"/>
  <c r="AE1439" i="2"/>
  <c r="AF1402" i="2"/>
  <c r="X1336" i="2"/>
  <c r="AR1193" i="2"/>
  <c r="AV1193" i="2" s="1"/>
  <c r="U996" i="2"/>
  <c r="W996" i="2" s="1"/>
  <c r="X996" i="2" s="1"/>
  <c r="X979" i="2"/>
  <c r="AV968" i="2"/>
  <c r="AE1542" i="2"/>
  <c r="AF1542" i="2" s="1"/>
  <c r="AV1481" i="2"/>
  <c r="AF1452" i="2"/>
  <c r="AV1225" i="2"/>
  <c r="AV1194" i="2"/>
  <c r="AD1374" i="2"/>
  <c r="AV1017" i="2"/>
  <c r="T1003" i="2"/>
  <c r="W970" i="2"/>
  <c r="X970" i="2" s="1"/>
  <c r="AB861" i="2"/>
  <c r="AF861" i="2" s="1"/>
  <c r="AF834" i="2"/>
  <c r="AV803" i="2"/>
  <c r="AN728" i="2"/>
  <c r="AM1665" i="2"/>
  <c r="AQ1550" i="2"/>
  <c r="AE1320" i="2"/>
  <c r="AN1312" i="2"/>
  <c r="AC1092" i="2"/>
  <c r="X1072" i="2"/>
  <c r="AQ1048" i="2"/>
  <c r="AR1048" i="2" s="1"/>
  <c r="AU1009" i="2"/>
  <c r="AA964" i="2"/>
  <c r="AM848" i="2"/>
  <c r="AV830" i="2"/>
  <c r="AB781" i="2"/>
  <c r="AF728" i="2"/>
  <c r="AV718" i="2"/>
  <c r="AN649" i="2"/>
  <c r="AJ1366" i="2"/>
  <c r="AP822" i="2"/>
  <c r="AR822" i="2" s="1"/>
  <c r="AF722" i="2"/>
  <c r="AR618" i="2"/>
  <c r="AV478" i="2"/>
  <c r="AV423" i="2"/>
  <c r="X382" i="2"/>
  <c r="AF369" i="2"/>
  <c r="X1645" i="2"/>
  <c r="AV1463" i="2"/>
  <c r="AF1297" i="2"/>
  <c r="AN1191" i="2"/>
  <c r="AV1147" i="2"/>
  <c r="AR1110" i="2"/>
  <c r="AV1110" i="2" s="1"/>
  <c r="AV1091" i="2"/>
  <c r="AM1003" i="2"/>
  <c r="AQ867" i="2"/>
  <c r="AQ866" i="2" s="1"/>
  <c r="AV751" i="2"/>
  <c r="AT601" i="2"/>
  <c r="AT600" i="2" s="1"/>
  <c r="AF552" i="2"/>
  <c r="X544" i="2"/>
  <c r="AV499" i="2"/>
  <c r="AI1550" i="2"/>
  <c r="AT1418" i="2"/>
  <c r="AS773" i="2"/>
  <c r="AU773" i="2" s="1"/>
  <c r="AF757" i="2"/>
  <c r="AV616" i="2"/>
  <c r="AV567" i="2"/>
  <c r="AV501" i="2"/>
  <c r="AV494" i="2"/>
  <c r="AN409" i="2"/>
  <c r="AE376" i="2"/>
  <c r="AF376" i="2" s="1"/>
  <c r="S359" i="2"/>
  <c r="AU353" i="2"/>
  <c r="AV353" i="2" s="1"/>
  <c r="AF339" i="2"/>
  <c r="AV333" i="2"/>
  <c r="AM279" i="2"/>
  <c r="X190" i="2"/>
  <c r="X171" i="2"/>
  <c r="AU81" i="2"/>
  <c r="X1084" i="2"/>
  <c r="AN471" i="2"/>
  <c r="AR449" i="2"/>
  <c r="AD262" i="2"/>
  <c r="V262" i="2"/>
  <c r="AI232" i="2"/>
  <c r="AV1070" i="2"/>
  <c r="AV730" i="2"/>
  <c r="X391" i="2"/>
  <c r="AS350" i="2"/>
  <c r="AU350" i="2" s="1"/>
  <c r="AS1263" i="2"/>
  <c r="AV1165" i="2"/>
  <c r="AF810" i="2"/>
  <c r="AD359" i="2"/>
  <c r="AS360" i="2"/>
  <c r="AU360" i="2" s="1"/>
  <c r="AN328" i="2"/>
  <c r="AA317" i="2"/>
  <c r="AV288" i="2"/>
  <c r="AN276" i="2"/>
  <c r="AL262" i="2"/>
  <c r="AN201" i="2"/>
  <c r="AR148" i="2"/>
  <c r="AE144" i="2"/>
  <c r="V95" i="2"/>
  <c r="AK77" i="2"/>
  <c r="AM77" i="2" s="1"/>
  <c r="AV120" i="2"/>
  <c r="AF112" i="2"/>
  <c r="AP96" i="2"/>
  <c r="AR96" i="2" s="1"/>
  <c r="T84" i="2"/>
  <c r="AV72" i="2"/>
  <c r="AV65" i="2"/>
  <c r="W26" i="2"/>
  <c r="AV19" i="2"/>
  <c r="AV1013" i="2"/>
  <c r="AV854" i="2"/>
  <c r="W711" i="2"/>
  <c r="AN528" i="2"/>
  <c r="X503" i="2"/>
  <c r="AN483" i="2"/>
  <c r="V454" i="2"/>
  <c r="AI454" i="2"/>
  <c r="AB731" i="2"/>
  <c r="AV647" i="2"/>
  <c r="AV512" i="2"/>
  <c r="AV310" i="2"/>
  <c r="AR23" i="2"/>
  <c r="AN266" i="2"/>
  <c r="W116" i="2"/>
  <c r="AP209" i="2"/>
  <c r="AP208" i="2" s="1"/>
  <c r="AV2251" i="2"/>
  <c r="AV2252" i="2"/>
  <c r="X2136" i="2"/>
  <c r="X2059" i="2"/>
  <c r="AN2189" i="2"/>
  <c r="AN2098" i="2"/>
  <c r="AF1775" i="2"/>
  <c r="AU1722" i="2"/>
  <c r="AV1722" i="2" s="1"/>
  <c r="AS1721" i="2"/>
  <c r="AU1721" i="2" s="1"/>
  <c r="AV2301" i="2"/>
  <c r="AV2131" i="2"/>
  <c r="AV2060" i="2"/>
  <c r="W2048" i="2"/>
  <c r="AV2299" i="2"/>
  <c r="AV2098" i="2"/>
  <c r="AV2076" i="2"/>
  <c r="AV2073" i="2"/>
  <c r="AN1812" i="2"/>
  <c r="AN1778" i="2"/>
  <c r="AB2155" i="2"/>
  <c r="AV2188" i="2"/>
  <c r="AV1827" i="2"/>
  <c r="AF1651" i="2"/>
  <c r="AN1630" i="2"/>
  <c r="AF1371" i="2"/>
  <c r="AA1769" i="2"/>
  <c r="AV1352" i="2"/>
  <c r="AM1366" i="2"/>
  <c r="AV1536" i="2"/>
  <c r="AV1458" i="2"/>
  <c r="AV1381" i="2"/>
  <c r="AJ1434" i="2"/>
  <c r="X1248" i="2"/>
  <c r="AN1113" i="2"/>
  <c r="AN1090" i="2"/>
  <c r="AV1054" i="2"/>
  <c r="AF859" i="2"/>
  <c r="X741" i="2"/>
  <c r="AV693" i="2"/>
  <c r="AF1406" i="2"/>
  <c r="S808" i="2"/>
  <c r="T808" i="2" s="1"/>
  <c r="T809" i="2"/>
  <c r="AV464" i="2"/>
  <c r="AV380" i="2"/>
  <c r="AQ1418" i="2"/>
  <c r="T1048" i="2"/>
  <c r="AV857" i="2"/>
  <c r="AV842" i="2"/>
  <c r="AB1195" i="2"/>
  <c r="AN565" i="2"/>
  <c r="AN489" i="2"/>
  <c r="X122" i="2"/>
  <c r="AV118" i="2"/>
  <c r="AN110" i="2"/>
  <c r="AJ183" i="2"/>
  <c r="AV172" i="2"/>
  <c r="AR1102" i="2"/>
  <c r="AV1102" i="2" s="1"/>
  <c r="AR971" i="2"/>
  <c r="AP970" i="2"/>
  <c r="AR970" i="2" s="1"/>
  <c r="AV800" i="2"/>
  <c r="AV460" i="2"/>
  <c r="AV437" i="2"/>
  <c r="AV433" i="2"/>
  <c r="AE279" i="2"/>
  <c r="AF279" i="2" s="1"/>
  <c r="AN246" i="2"/>
  <c r="AF201" i="2"/>
  <c r="AS181" i="2"/>
  <c r="AU181" i="2" s="1"/>
  <c r="AV181" i="2" s="1"/>
  <c r="AU182" i="2"/>
  <c r="AV182" i="2" s="1"/>
  <c r="AF126" i="2"/>
  <c r="AV112" i="2"/>
  <c r="AF73" i="2"/>
  <c r="V31" i="2"/>
  <c r="AF22" i="2"/>
  <c r="X15" i="2"/>
  <c r="AV75" i="2"/>
  <c r="AR48" i="2"/>
  <c r="AV48" i="2" s="1"/>
  <c r="AP47" i="2"/>
  <c r="AS2121" i="2"/>
  <c r="AU2121" i="2" s="1"/>
  <c r="AB1908" i="2"/>
  <c r="AF1908" i="2" s="1"/>
  <c r="T2043" i="2"/>
  <c r="AJ797" i="2"/>
  <c r="AQ32" i="2"/>
  <c r="AR32" i="2" s="1"/>
  <c r="AS2217" i="2"/>
  <c r="AU2217" i="2" s="1"/>
  <c r="AB1930" i="2"/>
  <c r="S1845" i="2"/>
  <c r="AE1857" i="2"/>
  <c r="AI2067" i="2"/>
  <c r="AN2229" i="2"/>
  <c r="AV2201" i="2"/>
  <c r="AV2192" i="2"/>
  <c r="AV2174" i="2"/>
  <c r="AP2162" i="2"/>
  <c r="AR2162" i="2" s="1"/>
  <c r="AV2162" i="2" s="1"/>
  <c r="AF2214" i="2"/>
  <c r="V2067" i="2"/>
  <c r="AN1995" i="2"/>
  <c r="AD1993" i="2"/>
  <c r="AV1987" i="2"/>
  <c r="AE1971" i="2"/>
  <c r="AU2124" i="2"/>
  <c r="AF1937" i="2"/>
  <c r="V1970" i="2"/>
  <c r="X1931" i="2"/>
  <c r="AF1792" i="2"/>
  <c r="AI1707" i="2"/>
  <c r="AS1930" i="2"/>
  <c r="AU1930" i="2" s="1"/>
  <c r="X1917" i="2"/>
  <c r="AV1866" i="2"/>
  <c r="AM1836" i="2"/>
  <c r="AN1808" i="2"/>
  <c r="AF1752" i="2"/>
  <c r="AF1709" i="2"/>
  <c r="AR1698" i="2"/>
  <c r="AV1698" i="2" s="1"/>
  <c r="AD1845" i="2"/>
  <c r="Z1736" i="2"/>
  <c r="AF1666" i="2"/>
  <c r="AN1633" i="2"/>
  <c r="AN1623" i="2"/>
  <c r="AE1921" i="2"/>
  <c r="AM1801" i="2"/>
  <c r="AN1801" i="2" s="1"/>
  <c r="AF1833" i="2"/>
  <c r="AN1816" i="2"/>
  <c r="X1566" i="2"/>
  <c r="X1561" i="2"/>
  <c r="Z1538" i="2"/>
  <c r="AB1538" i="2" s="1"/>
  <c r="AN1470" i="2"/>
  <c r="AI1417" i="2"/>
  <c r="AE1366" i="2"/>
  <c r="AJ1258" i="2"/>
  <c r="AQ1635" i="2"/>
  <c r="AQ1596" i="2" s="1"/>
  <c r="AV2050" i="2"/>
  <c r="AF1976" i="2"/>
  <c r="AF1841" i="2"/>
  <c r="AB1836" i="2"/>
  <c r="AS1770" i="2"/>
  <c r="AV1719" i="2"/>
  <c r="AV1610" i="2"/>
  <c r="AF1570" i="2"/>
  <c r="W1456" i="2"/>
  <c r="AV1388" i="2"/>
  <c r="AL1232" i="2"/>
  <c r="X1193" i="2"/>
  <c r="X1186" i="2"/>
  <c r="AV1055" i="2"/>
  <c r="AN1588" i="2"/>
  <c r="AF1288" i="2"/>
  <c r="AV1282" i="2"/>
  <c r="AJ1250" i="2"/>
  <c r="AS1126" i="2"/>
  <c r="AU1126" i="2" s="1"/>
  <c r="AF1103" i="2"/>
  <c r="AS1048" i="2"/>
  <c r="AU1048" i="2" s="1"/>
  <c r="S1028" i="2"/>
  <c r="AV969" i="2"/>
  <c r="AN947" i="2"/>
  <c r="AF1808" i="2"/>
  <c r="AJ1635" i="2"/>
  <c r="AV1612" i="2"/>
  <c r="AD1550" i="2"/>
  <c r="T1397" i="2"/>
  <c r="AM1386" i="2"/>
  <c r="AN1386" i="2" s="1"/>
  <c r="S1354" i="2"/>
  <c r="AV1198" i="2"/>
  <c r="AN1108" i="2"/>
  <c r="AV1599" i="2"/>
  <c r="AV1500" i="2"/>
  <c r="AN1440" i="2"/>
  <c r="AV1276" i="2"/>
  <c r="AN1266" i="2"/>
  <c r="AJ1161" i="2"/>
  <c r="AN1161" i="2" s="1"/>
  <c r="AF864" i="2"/>
  <c r="AD772" i="2"/>
  <c r="AP715" i="2"/>
  <c r="AU649" i="2"/>
  <c r="AV1672" i="2"/>
  <c r="AE1258" i="2"/>
  <c r="AF1094" i="2"/>
  <c r="AB1011" i="2"/>
  <c r="AN982" i="2"/>
  <c r="AJ867" i="2"/>
  <c r="AV815" i="2"/>
  <c r="AV735" i="2"/>
  <c r="W584" i="2"/>
  <c r="AV1125" i="2"/>
  <c r="AN977" i="2"/>
  <c r="X971" i="2"/>
  <c r="AE866" i="2"/>
  <c r="AV858" i="2"/>
  <c r="AV780" i="2"/>
  <c r="AV713" i="2"/>
  <c r="AF712" i="2"/>
  <c r="AU657" i="2"/>
  <c r="AP519" i="2"/>
  <c r="AR519" i="2" s="1"/>
  <c r="AV508" i="2"/>
  <c r="AN379" i="2"/>
  <c r="AE349" i="2"/>
  <c r="X311" i="2"/>
  <c r="AN289" i="2"/>
  <c r="AU210" i="2"/>
  <c r="T1311" i="2"/>
  <c r="X1311" i="2" s="1"/>
  <c r="AB1041" i="2"/>
  <c r="AA984" i="2"/>
  <c r="AV811" i="2"/>
  <c r="AV792" i="2"/>
  <c r="AJ711" i="2"/>
  <c r="X469" i="2"/>
  <c r="AV1462" i="2"/>
  <c r="X1219" i="2"/>
  <c r="AV1187" i="2"/>
  <c r="AR947" i="2"/>
  <c r="AV789" i="2"/>
  <c r="AN720" i="2"/>
  <c r="X539" i="2"/>
  <c r="X477" i="2"/>
  <c r="AV351" i="2"/>
  <c r="AV329" i="2"/>
  <c r="X300" i="2"/>
  <c r="X210" i="2"/>
  <c r="AE1397" i="2"/>
  <c r="AV1026" i="2"/>
  <c r="AV378" i="2"/>
  <c r="AP338" i="2"/>
  <c r="AV106" i="2"/>
  <c r="U77" i="2"/>
  <c r="W77" i="2" s="1"/>
  <c r="AP57" i="2"/>
  <c r="AR57" i="2" s="1"/>
  <c r="AN657" i="2"/>
  <c r="AR514" i="2"/>
  <c r="AV514" i="2" s="1"/>
  <c r="AS376" i="2"/>
  <c r="AU376" i="2" s="1"/>
  <c r="AU256" i="2"/>
  <c r="AV256" i="2" s="1"/>
  <c r="AV1471" i="2"/>
  <c r="AV1130" i="2"/>
  <c r="AN1066" i="2"/>
  <c r="AV1049" i="2"/>
  <c r="AV559" i="2"/>
  <c r="AN473" i="2"/>
  <c r="AM371" i="2"/>
  <c r="AN371" i="2" s="1"/>
  <c r="X369" i="2"/>
  <c r="AN350" i="2"/>
  <c r="AV286" i="2"/>
  <c r="X279" i="2"/>
  <c r="AV265" i="2"/>
  <c r="T168" i="2"/>
  <c r="AN140" i="2"/>
  <c r="AM107" i="2"/>
  <c r="AV90" i="2"/>
  <c r="W57" i="2"/>
  <c r="AM116" i="2"/>
  <c r="AR77" i="2"/>
  <c r="AV77" i="2" s="1"/>
  <c r="AV1111" i="2"/>
  <c r="AN445" i="2"/>
  <c r="X280" i="2"/>
  <c r="AV273" i="2"/>
  <c r="AV156" i="2"/>
  <c r="AV1240" i="2"/>
  <c r="AF1037" i="2"/>
  <c r="AD964" i="2"/>
  <c r="AJ629" i="2"/>
  <c r="AF544" i="2"/>
  <c r="AL454" i="2"/>
  <c r="AV309" i="2"/>
  <c r="AQ194" i="2"/>
  <c r="AV29" i="2"/>
  <c r="S262" i="2"/>
  <c r="AQ2094" i="2"/>
  <c r="AN2059" i="2"/>
  <c r="X2210" i="2"/>
  <c r="S1970" i="2"/>
  <c r="AN1792" i="2"/>
  <c r="AV2297" i="2"/>
  <c r="AV2099" i="2"/>
  <c r="AV2090" i="2"/>
  <c r="AN1895" i="2"/>
  <c r="AB2154" i="2"/>
  <c r="AF1773" i="2"/>
  <c r="AN1592" i="2"/>
  <c r="AF1425" i="2"/>
  <c r="AV2298" i="2"/>
  <c r="AF1588" i="2"/>
  <c r="AA1485" i="2"/>
  <c r="AU1468" i="2"/>
  <c r="AV1468" i="2" s="1"/>
  <c r="AS1467" i="2"/>
  <c r="AU1467" i="2" s="1"/>
  <c r="AV1373" i="2"/>
  <c r="AB1565" i="2"/>
  <c r="AF1565" i="2" s="1"/>
  <c r="AN1473" i="2"/>
  <c r="AV1380" i="2"/>
  <c r="AB1512" i="2"/>
  <c r="AT1161" i="2"/>
  <c r="AU1161" i="2" s="1"/>
  <c r="W1132" i="2"/>
  <c r="AV775" i="2"/>
  <c r="AV697" i="2"/>
  <c r="AV642" i="2"/>
  <c r="AV411" i="2"/>
  <c r="X598" i="2"/>
  <c r="AE711" i="2"/>
  <c r="AF711" i="2" s="1"/>
  <c r="AC710" i="2"/>
  <c r="AE710" i="2" s="1"/>
  <c r="AV254" i="2"/>
  <c r="AV197" i="2"/>
  <c r="W1320" i="2"/>
  <c r="AV769" i="2"/>
  <c r="AV740" i="2"/>
  <c r="AN1006" i="2"/>
  <c r="AV589" i="2"/>
  <c r="AV432" i="2"/>
  <c r="AF45" i="2"/>
  <c r="AE2013" i="2"/>
  <c r="AV1059" i="2"/>
  <c r="U79" i="1"/>
  <c r="X79" i="1" s="1"/>
  <c r="V16" i="1"/>
  <c r="T994" i="2"/>
  <c r="X994" i="2" s="1"/>
  <c r="R993" i="2"/>
  <c r="T993" i="2" s="1"/>
  <c r="X993" i="2" s="1"/>
  <c r="W93" i="1"/>
  <c r="R549" i="2"/>
  <c r="T549" i="2" s="1"/>
  <c r="T552" i="2"/>
  <c r="X552" i="2" s="1"/>
  <c r="H134" i="1"/>
  <c r="Q138" i="1"/>
  <c r="H137" i="1"/>
  <c r="AV1904" i="2"/>
  <c r="S1092" i="2"/>
  <c r="U1078" i="2"/>
  <c r="W1078" i="2" s="1"/>
  <c r="AP1024" i="2"/>
  <c r="AR1024" i="2" s="1"/>
  <c r="AV1024" i="2" s="1"/>
  <c r="AR1025" i="2"/>
  <c r="AV1025" i="2" s="1"/>
  <c r="U2029" i="2"/>
  <c r="U1993" i="2" s="1"/>
  <c r="W2030" i="2"/>
  <c r="T483" i="2"/>
  <c r="X483" i="2" s="1"/>
  <c r="R482" i="2"/>
  <c r="T482" i="2" s="1"/>
  <c r="AP361" i="2"/>
  <c r="AR361" i="2" s="1"/>
  <c r="AV361" i="2" s="1"/>
  <c r="AR362" i="2"/>
  <c r="AV362" i="2" s="1"/>
  <c r="T72" i="1"/>
  <c r="T132" i="1"/>
  <c r="E138" i="1"/>
  <c r="T23" i="1"/>
  <c r="T136" i="1"/>
  <c r="M128" i="1"/>
  <c r="I128" i="1"/>
  <c r="U2197" i="2"/>
  <c r="W2197" i="2" s="1"/>
  <c r="AQ2185" i="2"/>
  <c r="AS1084" i="2"/>
  <c r="AU1084" i="2" s="1"/>
  <c r="X1653" i="2"/>
  <c r="AU457" i="2"/>
  <c r="AV457" i="2" s="1"/>
  <c r="U532" i="2"/>
  <c r="W532" i="2" s="1"/>
  <c r="AR484" i="2"/>
  <c r="AV484" i="2" s="1"/>
  <c r="AR336" i="2"/>
  <c r="AV336" i="2" s="1"/>
  <c r="AR562" i="2"/>
  <c r="AV562" i="2" s="1"/>
  <c r="AP561" i="2"/>
  <c r="T289" i="2"/>
  <c r="X289" i="2" s="1"/>
  <c r="R284" i="2"/>
  <c r="T284" i="2" s="1"/>
  <c r="W121" i="1"/>
  <c r="W133" i="1"/>
  <c r="L132" i="1"/>
  <c r="T86" i="1"/>
  <c r="T133" i="1"/>
  <c r="I138" i="1"/>
  <c r="I140" i="1" s="1"/>
  <c r="T16" i="1"/>
  <c r="V136" i="1"/>
  <c r="U72" i="1"/>
  <c r="W23" i="1"/>
  <c r="L136" i="1"/>
  <c r="X19" i="1"/>
  <c r="R1176" i="2"/>
  <c r="R1175" i="2" s="1"/>
  <c r="R1011" i="2"/>
  <c r="T1011" i="2" s="1"/>
  <c r="AS966" i="2"/>
  <c r="AS965" i="2" s="1"/>
  <c r="AP602" i="2"/>
  <c r="AR602" i="2" s="1"/>
  <c r="AV967" i="2"/>
  <c r="AR337" i="2"/>
  <c r="AV337" i="2" s="1"/>
  <c r="AP1299" i="2"/>
  <c r="AR1299" i="2" s="1"/>
  <c r="AV1299" i="2" s="1"/>
  <c r="AR1300" i="2"/>
  <c r="AV1300" i="2" s="1"/>
  <c r="AP994" i="2"/>
  <c r="AR995" i="2"/>
  <c r="AV995" i="2" s="1"/>
  <c r="U1625" i="2"/>
  <c r="W1625" i="2" s="1"/>
  <c r="AR2226" i="2"/>
  <c r="AV2226" i="2" s="1"/>
  <c r="AQ2225" i="2"/>
  <c r="AQ2213" i="2"/>
  <c r="AR2213" i="2" s="1"/>
  <c r="AR2214" i="2"/>
  <c r="AS2048" i="2"/>
  <c r="AU2049" i="2"/>
  <c r="AP2084" i="2"/>
  <c r="AR2084" i="2" s="1"/>
  <c r="AR2085" i="2"/>
  <c r="AV2085" i="2" s="1"/>
  <c r="T2068" i="2"/>
  <c r="R2067" i="2"/>
  <c r="X2170" i="2"/>
  <c r="AK2158" i="2"/>
  <c r="AM2159" i="2"/>
  <c r="AR2115" i="2"/>
  <c r="AV2115" i="2" s="1"/>
  <c r="AP2114" i="2"/>
  <c r="AS2094" i="2"/>
  <c r="AU2095" i="2"/>
  <c r="AA1993" i="2"/>
  <c r="AS1976" i="2"/>
  <c r="AU1976" i="2" s="1"/>
  <c r="AU1977" i="2"/>
  <c r="AB1944" i="2"/>
  <c r="AS1914" i="2"/>
  <c r="AU1915" i="2"/>
  <c r="AV1915" i="2" s="1"/>
  <c r="T1901" i="2"/>
  <c r="R1900" i="2"/>
  <c r="AR1752" i="2"/>
  <c r="AQ1751" i="2"/>
  <c r="W1737" i="2"/>
  <c r="U1736" i="2"/>
  <c r="AP1921" i="2"/>
  <c r="AR1921" i="2" s="1"/>
  <c r="AR1924" i="2"/>
  <c r="AV1924" i="2" s="1"/>
  <c r="AS1874" i="2"/>
  <c r="AU1874" i="2" s="1"/>
  <c r="AU1875" i="2"/>
  <c r="AV1875" i="2" s="1"/>
  <c r="R1806" i="2"/>
  <c r="R1736" i="2"/>
  <c r="T1737" i="2"/>
  <c r="X1737" i="2" s="1"/>
  <c r="AM1711" i="2"/>
  <c r="AN1711" i="2" s="1"/>
  <c r="AK1707" i="2"/>
  <c r="AM1707" i="2" s="1"/>
  <c r="AP1930" i="2"/>
  <c r="AR1930" i="2" s="1"/>
  <c r="AR1931" i="2"/>
  <c r="AV1931" i="2" s="1"/>
  <c r="AS1897" i="2"/>
  <c r="AU1897" i="2" s="1"/>
  <c r="AV1897" i="2" s="1"/>
  <c r="AU1898" i="2"/>
  <c r="AV1898" i="2" s="1"/>
  <c r="AT1806" i="2"/>
  <c r="AU1638" i="2"/>
  <c r="AT1635" i="2"/>
  <c r="AR1571" i="2"/>
  <c r="AP1570" i="2"/>
  <c r="AR1570" i="2" s="1"/>
  <c r="AU1553" i="2"/>
  <c r="AV1553" i="2" s="1"/>
  <c r="AS1552" i="2"/>
  <c r="U1517" i="2"/>
  <c r="W1517" i="2" s="1"/>
  <c r="W1518" i="2"/>
  <c r="AS1801" i="2"/>
  <c r="AU1801" i="2" s="1"/>
  <c r="AU1804" i="2"/>
  <c r="AV1804" i="2" s="1"/>
  <c r="AT1770" i="2"/>
  <c r="AU1773" i="2"/>
  <c r="AV1773" i="2" s="1"/>
  <c r="AR1711" i="2"/>
  <c r="U1690" i="2"/>
  <c r="W1690" i="2" s="1"/>
  <c r="W1691" i="2"/>
  <c r="AM1648" i="2"/>
  <c r="AK1647" i="2"/>
  <c r="AB1994" i="2"/>
  <c r="AM1787" i="2"/>
  <c r="AK1786" i="2"/>
  <c r="AR1977" i="2"/>
  <c r="AP1976" i="2"/>
  <c r="AJ1846" i="2"/>
  <c r="AH1845" i="2"/>
  <c r="AE1770" i="2"/>
  <c r="AC1769" i="2"/>
  <c r="AE1551" i="2"/>
  <c r="AC1550" i="2"/>
  <c r="AM1542" i="2"/>
  <c r="AP1451" i="2"/>
  <c r="AR1451" i="2" s="1"/>
  <c r="AR1454" i="2"/>
  <c r="AS1397" i="2"/>
  <c r="AU1397" i="2" s="1"/>
  <c r="AU1398" i="2"/>
  <c r="AU1391" i="2"/>
  <c r="AV1391" i="2" s="1"/>
  <c r="AS1386" i="2"/>
  <c r="AU1386" i="2" s="1"/>
  <c r="AK1354" i="2"/>
  <c r="AM1355" i="2"/>
  <c r="AN1718" i="2"/>
  <c r="AU1609" i="2"/>
  <c r="AV1609" i="2" s="1"/>
  <c r="AS1608" i="2"/>
  <c r="AU1608" i="2" s="1"/>
  <c r="AS1439" i="2"/>
  <c r="AU1440" i="2"/>
  <c r="AV1440" i="2" s="1"/>
  <c r="AR1298" i="2"/>
  <c r="AV1298" i="2" s="1"/>
  <c r="AP1297" i="2"/>
  <c r="AR1297" i="2" s="1"/>
  <c r="AV1297" i="2" s="1"/>
  <c r="AR1687" i="2"/>
  <c r="AV1687" i="2" s="1"/>
  <c r="AP1686" i="2"/>
  <c r="AT1613" i="2"/>
  <c r="W1543" i="2"/>
  <c r="X1543" i="2" s="1"/>
  <c r="U1542" i="2"/>
  <c r="U1355" i="2"/>
  <c r="W1356" i="2"/>
  <c r="X1356" i="2" s="1"/>
  <c r="AP1277" i="2"/>
  <c r="AR1281" i="2"/>
  <c r="AV1281" i="2" s="1"/>
  <c r="T1195" i="2"/>
  <c r="AR1191" i="2"/>
  <c r="AP1190" i="2"/>
  <c r="AR1190" i="2" s="1"/>
  <c r="AC984" i="2"/>
  <c r="AE985" i="2"/>
  <c r="AS1204" i="2"/>
  <c r="AU1204" i="2" s="1"/>
  <c r="AU1205" i="2"/>
  <c r="AV1205" i="2" s="1"/>
  <c r="AP1177" i="2"/>
  <c r="AR1178" i="2"/>
  <c r="AV1178" i="2" s="1"/>
  <c r="AE1176" i="2"/>
  <c r="AC1175" i="2"/>
  <c r="AJ1018" i="2"/>
  <c r="AN1018" i="2" s="1"/>
  <c r="AH1011" i="2"/>
  <c r="AJ1011" i="2" s="1"/>
  <c r="AS976" i="2"/>
  <c r="AU976" i="2" s="1"/>
  <c r="AU977" i="2"/>
  <c r="AV977" i="2" s="1"/>
  <c r="AR802" i="2"/>
  <c r="AV802" i="2" s="1"/>
  <c r="AP797" i="2"/>
  <c r="AR797" i="2" s="1"/>
  <c r="AJ1375" i="2"/>
  <c r="AH1374" i="2"/>
  <c r="AH1115" i="2"/>
  <c r="AJ1115" i="2" s="1"/>
  <c r="AJ1118" i="2"/>
  <c r="AN1118" i="2" s="1"/>
  <c r="R1115" i="2"/>
  <c r="T1115" i="2" s="1"/>
  <c r="AM1093" i="2"/>
  <c r="AK1092" i="2"/>
  <c r="AP813" i="2"/>
  <c r="AR814" i="2"/>
  <c r="AV814" i="2" s="1"/>
  <c r="AP756" i="2"/>
  <c r="AR756" i="2" s="1"/>
  <c r="AR757" i="2"/>
  <c r="AV757" i="2" s="1"/>
  <c r="AV1120" i="2"/>
  <c r="AR1046" i="2"/>
  <c r="AV1046" i="2" s="1"/>
  <c r="AP1041" i="2"/>
  <c r="AR1041" i="2" s="1"/>
  <c r="AB813" i="2"/>
  <c r="Z812" i="2"/>
  <c r="AU703" i="2"/>
  <c r="AV703" i="2" s="1"/>
  <c r="AS656" i="2"/>
  <c r="AB581" i="2"/>
  <c r="Z580" i="2"/>
  <c r="AB580" i="2" s="1"/>
  <c r="AQ548" i="2"/>
  <c r="AP506" i="2"/>
  <c r="AR507" i="2"/>
  <c r="AV507" i="2" s="1"/>
  <c r="AM497" i="2"/>
  <c r="AN497" i="2" s="1"/>
  <c r="AK496" i="2"/>
  <c r="AU395" i="2"/>
  <c r="AV395" i="2" s="1"/>
  <c r="AS390" i="2"/>
  <c r="Z359" i="2"/>
  <c r="AB359" i="2" s="1"/>
  <c r="AB360" i="2"/>
  <c r="AR296" i="2"/>
  <c r="AP295" i="2"/>
  <c r="AR295" i="2" s="1"/>
  <c r="AJ710" i="2"/>
  <c r="AB549" i="2"/>
  <c r="AS497" i="2"/>
  <c r="AU498" i="2"/>
  <c r="AV498" i="2" s="1"/>
  <c r="AS479" i="2"/>
  <c r="AU479" i="2" s="1"/>
  <c r="AU480" i="2"/>
  <c r="AV1529" i="2"/>
  <c r="AR1527" i="2"/>
  <c r="AR1459" i="2"/>
  <c r="AV1459" i="2" s="1"/>
  <c r="AP1456" i="2"/>
  <c r="AR1456" i="2" s="1"/>
  <c r="AP1098" i="2"/>
  <c r="AR1099" i="2"/>
  <c r="AV1099" i="2" s="1"/>
  <c r="AB710" i="2"/>
  <c r="AM560" i="2"/>
  <c r="AE549" i="2"/>
  <c r="AH407" i="2"/>
  <c r="AJ407" i="2" s="1"/>
  <c r="AJ408" i="2"/>
  <c r="AU266" i="2"/>
  <c r="AS263" i="2"/>
  <c r="AV211" i="2"/>
  <c r="AR210" i="2"/>
  <c r="AU60" i="2"/>
  <c r="AV60" i="2" s="1"/>
  <c r="AS57" i="2"/>
  <c r="AU57" i="2" s="1"/>
  <c r="AF492" i="2"/>
  <c r="AB445" i="2"/>
  <c r="AF445" i="2" s="1"/>
  <c r="Z441" i="2"/>
  <c r="AS402" i="2"/>
  <c r="AU402" i="2" s="1"/>
  <c r="AU403" i="2"/>
  <c r="AV403" i="2" s="1"/>
  <c r="AJ656" i="2"/>
  <c r="AH655" i="2"/>
  <c r="AJ655" i="2" s="1"/>
  <c r="AR456" i="2"/>
  <c r="AV456" i="2" s="1"/>
  <c r="AP455" i="2"/>
  <c r="W985" i="2"/>
  <c r="AL548" i="2"/>
  <c r="AT532" i="2"/>
  <c r="AU533" i="2"/>
  <c r="AE306" i="2"/>
  <c r="AB263" i="2"/>
  <c r="Z262" i="2"/>
  <c r="AM191" i="2"/>
  <c r="AN191" i="2" s="1"/>
  <c r="AK190" i="2"/>
  <c r="AM190" i="2" s="1"/>
  <c r="AN190" i="2" s="1"/>
  <c r="AP144" i="2"/>
  <c r="AR145" i="2"/>
  <c r="AM17" i="2"/>
  <c r="AK13" i="2"/>
  <c r="R95" i="2"/>
  <c r="T96" i="2"/>
  <c r="AP996" i="2"/>
  <c r="AR996" i="2" s="1"/>
  <c r="AR997" i="2"/>
  <c r="AU764" i="2"/>
  <c r="AT761" i="2"/>
  <c r="AT714" i="2" s="1"/>
  <c r="AP710" i="2"/>
  <c r="AR711" i="2"/>
  <c r="AK655" i="2"/>
  <c r="AM655" i="2" s="1"/>
  <c r="AM656" i="2"/>
  <c r="Z173" i="2"/>
  <c r="AB174" i="2"/>
  <c r="AE32" i="2"/>
  <c r="AT1245" i="2"/>
  <c r="AU1246" i="2"/>
  <c r="AV1246" i="2" s="1"/>
  <c r="AR1060" i="2"/>
  <c r="AV1060" i="2" s="1"/>
  <c r="AP1057" i="2"/>
  <c r="AR1057" i="2" s="1"/>
  <c r="AP866" i="2"/>
  <c r="AR866" i="2" s="1"/>
  <c r="AP445" i="2"/>
  <c r="AR445" i="2" s="1"/>
  <c r="AV445" i="2" s="1"/>
  <c r="AR446" i="2"/>
  <c r="AV446" i="2" s="1"/>
  <c r="AL173" i="2"/>
  <c r="AQ128" i="2"/>
  <c r="AJ2225" i="2"/>
  <c r="AH2224" i="2"/>
  <c r="AJ2224" i="2" s="1"/>
  <c r="AM2155" i="2"/>
  <c r="AN2155" i="2" s="1"/>
  <c r="AK2154" i="2"/>
  <c r="AM2154" i="2" s="1"/>
  <c r="AN2154" i="2" s="1"/>
  <c r="AV2182" i="2"/>
  <c r="R2154" i="2"/>
  <c r="T2154" i="2" s="1"/>
  <c r="X2154" i="2" s="1"/>
  <c r="T2155" i="2"/>
  <c r="X2155" i="2" s="1"/>
  <c r="AP2068" i="2"/>
  <c r="AR2069" i="2"/>
  <c r="AV2069" i="2" s="1"/>
  <c r="AR2164" i="2"/>
  <c r="AV2164" i="2" s="1"/>
  <c r="AQ2159" i="2"/>
  <c r="AV2038" i="2"/>
  <c r="T2041" i="2"/>
  <c r="X2041" i="2" s="1"/>
  <c r="R2034" i="2"/>
  <c r="AP1944" i="2"/>
  <c r="AP1940" i="2" s="1"/>
  <c r="AR1945" i="2"/>
  <c r="AP1937" i="2"/>
  <c r="AR1937" i="2" s="1"/>
  <c r="AR1938" i="2"/>
  <c r="AN1823" i="2"/>
  <c r="AU2044" i="2"/>
  <c r="U1913" i="2"/>
  <c r="W1913" i="2" s="1"/>
  <c r="X1913" i="2" s="1"/>
  <c r="W1914" i="2"/>
  <c r="X1914" i="2" s="1"/>
  <c r="AI1900" i="2"/>
  <c r="AP1836" i="2"/>
  <c r="AR1836" i="2" s="1"/>
  <c r="AR1837" i="2"/>
  <c r="AV1837" i="2" s="1"/>
  <c r="AS1816" i="2"/>
  <c r="AU1816" i="2" s="1"/>
  <c r="AU1817" i="2"/>
  <c r="AB2068" i="2"/>
  <c r="Z2067" i="2"/>
  <c r="AS2007" i="2"/>
  <c r="AU2007" i="2" s="1"/>
  <c r="AU2008" i="2"/>
  <c r="AE2007" i="2"/>
  <c r="AF2007" i="2" s="1"/>
  <c r="AS1864" i="2"/>
  <c r="AU1864" i="2" s="1"/>
  <c r="AU1868" i="2"/>
  <c r="AV1868" i="2" s="1"/>
  <c r="AP1857" i="2"/>
  <c r="AR1858" i="2"/>
  <c r="AV1858" i="2" s="1"/>
  <c r="AP1801" i="2"/>
  <c r="AR1801" i="2" s="1"/>
  <c r="AR1802" i="2"/>
  <c r="AV1802" i="2" s="1"/>
  <c r="W1788" i="2"/>
  <c r="X1788" i="2" s="1"/>
  <c r="U1787" i="2"/>
  <c r="W1721" i="2"/>
  <c r="X1721" i="2" s="1"/>
  <c r="U1720" i="2"/>
  <c r="W1720" i="2" s="1"/>
  <c r="AE1708" i="2"/>
  <c r="AF1708" i="2" s="1"/>
  <c r="AC1707" i="2"/>
  <c r="AF1662" i="2"/>
  <c r="X1658" i="2"/>
  <c r="AR1941" i="2"/>
  <c r="AS1926" i="2"/>
  <c r="AU1926" i="2" s="1"/>
  <c r="AU1927" i="2"/>
  <c r="AB1864" i="2"/>
  <c r="AN1715" i="2"/>
  <c r="X1709" i="2"/>
  <c r="AK1703" i="2"/>
  <c r="AM1704" i="2"/>
  <c r="AN1704" i="2" s="1"/>
  <c r="AF1692" i="2"/>
  <c r="AR1638" i="2"/>
  <c r="AP1635" i="2"/>
  <c r="AV1918" i="2"/>
  <c r="AV1855" i="2"/>
  <c r="AU1705" i="2"/>
  <c r="AV1705" i="2" s="1"/>
  <c r="AS1704" i="2"/>
  <c r="AS1691" i="2"/>
  <c r="AF1636" i="2"/>
  <c r="W2224" i="2"/>
  <c r="AN1853" i="2"/>
  <c r="T1816" i="2"/>
  <c r="X1816" i="2" s="1"/>
  <c r="S1806" i="2"/>
  <c r="AV1383" i="2"/>
  <c r="AV1290" i="2"/>
  <c r="W1233" i="2"/>
  <c r="U1232" i="2"/>
  <c r="AQ1864" i="2"/>
  <c r="AS1724" i="2"/>
  <c r="AE1691" i="2"/>
  <c r="AC1690" i="2"/>
  <c r="AE1690" i="2" s="1"/>
  <c r="AU1585" i="2"/>
  <c r="AV1585" i="2" s="1"/>
  <c r="AS1584" i="2"/>
  <c r="AU1584" i="2" s="1"/>
  <c r="AV1584" i="2" s="1"/>
  <c r="AM1724" i="2"/>
  <c r="AR1591" i="2"/>
  <c r="AV1591" i="2" s="1"/>
  <c r="AP1590" i="2"/>
  <c r="AB1551" i="2"/>
  <c r="Z1550" i="2"/>
  <c r="AK1485" i="2"/>
  <c r="AM1486" i="2"/>
  <c r="AD1417" i="2"/>
  <c r="AU1133" i="2"/>
  <c r="AS1132" i="2"/>
  <c r="AS1131" i="2" s="1"/>
  <c r="W1115" i="2"/>
  <c r="AD1092" i="2"/>
  <c r="AE1093" i="2"/>
  <c r="T1676" i="2"/>
  <c r="X1676" i="2" s="1"/>
  <c r="R1671" i="2"/>
  <c r="T1671" i="2" s="1"/>
  <c r="AV1426" i="2"/>
  <c r="AV1392" i="2"/>
  <c r="AV1284" i="2"/>
  <c r="AP1156" i="2"/>
  <c r="AR1156" i="2" s="1"/>
  <c r="AR1157" i="2"/>
  <c r="AV1157" i="2" s="1"/>
  <c r="AA1940" i="2"/>
  <c r="AB1940" i="2" s="1"/>
  <c r="AB1941" i="2"/>
  <c r="AF1941" i="2" s="1"/>
  <c r="AR1543" i="2"/>
  <c r="AP1542" i="2"/>
  <c r="AR1542" i="2" s="1"/>
  <c r="AR1502" i="2"/>
  <c r="AV1371" i="2"/>
  <c r="AV1327" i="2"/>
  <c r="AS1301" i="2"/>
  <c r="AU1304" i="2"/>
  <c r="AV1304" i="2" s="1"/>
  <c r="AP1250" i="2"/>
  <c r="AR1250" i="2" s="1"/>
  <c r="AR1251" i="2"/>
  <c r="AQ1126" i="2"/>
  <c r="AP1807" i="2"/>
  <c r="AR1808" i="2"/>
  <c r="AM1597" i="2"/>
  <c r="AK1596" i="2"/>
  <c r="U1485" i="2"/>
  <c r="AE1335" i="2"/>
  <c r="AC1334" i="2"/>
  <c r="AE1334" i="2" s="1"/>
  <c r="AM1263" i="2"/>
  <c r="AR1127" i="2"/>
  <c r="AV1127" i="2" s="1"/>
  <c r="AP1126" i="2"/>
  <c r="AR764" i="2"/>
  <c r="AP761" i="2"/>
  <c r="AR761" i="2" s="1"/>
  <c r="AB1167" i="2"/>
  <c r="AP981" i="2"/>
  <c r="AR981" i="2" s="1"/>
  <c r="AV981" i="2" s="1"/>
  <c r="AR982" i="2"/>
  <c r="AV982" i="2" s="1"/>
  <c r="AK812" i="2"/>
  <c r="AM813" i="2"/>
  <c r="AR776" i="2"/>
  <c r="AQ773" i="2"/>
  <c r="AJ761" i="2"/>
  <c r="L509" i="2"/>
  <c r="P509" i="2" s="1"/>
  <c r="J505" i="2"/>
  <c r="AB1456" i="2"/>
  <c r="AQ1167" i="2"/>
  <c r="AU868" i="2"/>
  <c r="AS867" i="2"/>
  <c r="W861" i="2"/>
  <c r="X861" i="2" s="1"/>
  <c r="AF814" i="2"/>
  <c r="Z745" i="2"/>
  <c r="AB745" i="2" s="1"/>
  <c r="AB746" i="2"/>
  <c r="AF746" i="2" s="1"/>
  <c r="T731" i="2"/>
  <c r="X731" i="2" s="1"/>
  <c r="R714" i="2"/>
  <c r="AB715" i="2"/>
  <c r="AS584" i="2"/>
  <c r="AU584" i="2" s="1"/>
  <c r="AU585" i="2"/>
  <c r="AE543" i="2"/>
  <c r="AC542" i="2"/>
  <c r="AE542" i="2" s="1"/>
  <c r="R491" i="2"/>
  <c r="T492" i="2"/>
  <c r="X492" i="2" s="1"/>
  <c r="T448" i="2"/>
  <c r="X448" i="2" s="1"/>
  <c r="R441" i="2"/>
  <c r="AP408" i="2"/>
  <c r="AR409" i="2"/>
  <c r="AJ405" i="2"/>
  <c r="AN405" i="2" s="1"/>
  <c r="AH402" i="2"/>
  <c r="AJ402" i="2" s="1"/>
  <c r="AF372" i="2"/>
  <c r="AS1176" i="2"/>
  <c r="AJ848" i="2"/>
  <c r="AL714" i="2"/>
  <c r="AU627" i="2"/>
  <c r="AV627" i="2" s="1"/>
  <c r="AS626" i="2"/>
  <c r="AP532" i="2"/>
  <c r="AR532" i="2" s="1"/>
  <c r="AR533" i="2"/>
  <c r="AB1486" i="2"/>
  <c r="Z1485" i="2"/>
  <c r="AC1374" i="2"/>
  <c r="T1098" i="2"/>
  <c r="X1098" i="2" s="1"/>
  <c r="R1093" i="2"/>
  <c r="AM781" i="2"/>
  <c r="AV587" i="2"/>
  <c r="AK407" i="2"/>
  <c r="AM407" i="2" s="1"/>
  <c r="AM408" i="2"/>
  <c r="AE371" i="2"/>
  <c r="AF371" i="2" s="1"/>
  <c r="AP349" i="2"/>
  <c r="AR349" i="2" s="1"/>
  <c r="AR350" i="2"/>
  <c r="AR323" i="2"/>
  <c r="AQ318" i="2"/>
  <c r="AH542" i="2"/>
  <c r="AJ542" i="2" s="1"/>
  <c r="AJ543" i="2"/>
  <c r="AF446" i="2"/>
  <c r="AT279" i="2"/>
  <c r="AP728" i="2"/>
  <c r="AR728" i="2" s="1"/>
  <c r="AV728" i="2" s="1"/>
  <c r="AR729" i="2"/>
  <c r="AV729" i="2" s="1"/>
  <c r="AU409" i="2"/>
  <c r="AS408" i="2"/>
  <c r="AC262" i="2"/>
  <c r="AR1470" i="2"/>
  <c r="AV1470" i="2" s="1"/>
  <c r="AP1467" i="2"/>
  <c r="AR1467" i="2" s="1"/>
  <c r="AR861" i="2"/>
  <c r="AS813" i="2"/>
  <c r="AU816" i="2"/>
  <c r="AV816" i="2" s="1"/>
  <c r="U600" i="2"/>
  <c r="W600" i="2" s="1"/>
  <c r="W601" i="2"/>
  <c r="AR583" i="2"/>
  <c r="AP581" i="2"/>
  <c r="AD548" i="2"/>
  <c r="W360" i="2"/>
  <c r="AU234" i="2"/>
  <c r="AV234" i="2" s="1"/>
  <c r="AS233" i="2"/>
  <c r="Z167" i="2"/>
  <c r="AB167" i="2" s="1"/>
  <c r="AB168" i="2"/>
  <c r="AV152" i="2"/>
  <c r="W96" i="2"/>
  <c r="U95" i="2"/>
  <c r="AU1012" i="2"/>
  <c r="AV1012" i="2" s="1"/>
  <c r="AS1011" i="2"/>
  <c r="AV1000" i="2"/>
  <c r="AS836" i="2"/>
  <c r="AU836" i="2" s="1"/>
  <c r="AU837" i="2"/>
  <c r="AV837" i="2" s="1"/>
  <c r="AV706" i="2"/>
  <c r="AS537" i="2"/>
  <c r="AU538" i="2"/>
  <c r="AV538" i="2" s="1"/>
  <c r="W468" i="2"/>
  <c r="AV373" i="2"/>
  <c r="AK359" i="2"/>
  <c r="AM360" i="2"/>
  <c r="U349" i="2"/>
  <c r="W349" i="2" s="1"/>
  <c r="R208" i="2"/>
  <c r="T208" i="2" s="1"/>
  <c r="T209" i="2"/>
  <c r="AR191" i="2"/>
  <c r="AP190" i="2"/>
  <c r="AJ96" i="2"/>
  <c r="AH95" i="2"/>
  <c r="AM1258" i="2"/>
  <c r="R327" i="2"/>
  <c r="T330" i="2"/>
  <c r="X330" i="2" s="1"/>
  <c r="AR183" i="2"/>
  <c r="AT209" i="2"/>
  <c r="AT208" i="2" s="1"/>
  <c r="AP84" i="2"/>
  <c r="AR84" i="2" s="1"/>
  <c r="AP2228" i="2"/>
  <c r="AR2229" i="2"/>
  <c r="AR2180" i="2"/>
  <c r="AV2180" i="2" s="1"/>
  <c r="AP2179" i="2"/>
  <c r="AR2179" i="2" s="1"/>
  <c r="AU2173" i="2"/>
  <c r="AV2173" i="2" s="1"/>
  <c r="AV2204" i="2"/>
  <c r="V2158" i="2"/>
  <c r="AC2158" i="2"/>
  <c r="AE2197" i="2"/>
  <c r="AV2151" i="2"/>
  <c r="AN2147" i="2"/>
  <c r="AC2067" i="2"/>
  <c r="AE2068" i="2"/>
  <c r="T2159" i="2"/>
  <c r="X2156" i="2"/>
  <c r="AM2068" i="2"/>
  <c r="AK2067" i="2"/>
  <c r="AV2106" i="2"/>
  <c r="AV2058" i="2"/>
  <c r="AF2023" i="2"/>
  <c r="AR2037" i="2"/>
  <c r="AV2037" i="2" s="1"/>
  <c r="AP2034" i="2"/>
  <c r="AR2014" i="2"/>
  <c r="AV2014" i="2" s="1"/>
  <c r="AP2013" i="2"/>
  <c r="AR2013" i="2" s="1"/>
  <c r="AQ1971" i="2"/>
  <c r="AR1972" i="2"/>
  <c r="AV1972" i="2" s="1"/>
  <c r="AS1908" i="2"/>
  <c r="AU1908" i="2" s="1"/>
  <c r="AU1909" i="2"/>
  <c r="AV1909" i="2" s="1"/>
  <c r="W2179" i="2"/>
  <c r="AV1886" i="2"/>
  <c r="AS1796" i="2"/>
  <c r="AU1796" i="2" s="1"/>
  <c r="AU1797" i="2"/>
  <c r="AN1756" i="2"/>
  <c r="AN1722" i="2"/>
  <c r="AL1647" i="2"/>
  <c r="AE2121" i="2"/>
  <c r="AA2067" i="2"/>
  <c r="AM1994" i="2"/>
  <c r="AK1993" i="2"/>
  <c r="X1945" i="2"/>
  <c r="T1944" i="2"/>
  <c r="AR1797" i="2"/>
  <c r="AP1796" i="2"/>
  <c r="AR1796" i="2" s="1"/>
  <c r="AV1791" i="2"/>
  <c r="R1770" i="2"/>
  <c r="AF1733" i="2"/>
  <c r="AJ1662" i="2"/>
  <c r="AN1662" i="2" s="1"/>
  <c r="V1993" i="2"/>
  <c r="X1938" i="2"/>
  <c r="AH1900" i="2"/>
  <c r="AJ1901" i="2"/>
  <c r="AF1865" i="2"/>
  <c r="AF1858" i="2"/>
  <c r="Z1786" i="2"/>
  <c r="AI1769" i="2"/>
  <c r="T2228" i="2"/>
  <c r="R2224" i="2"/>
  <c r="T2224" i="2" s="1"/>
  <c r="AB2225" i="2"/>
  <c r="AF2225" i="2" s="1"/>
  <c r="Z2224" i="2"/>
  <c r="AB2224" i="2" s="1"/>
  <c r="W2228" i="2"/>
  <c r="AF2213" i="2"/>
  <c r="AP2184" i="2"/>
  <c r="AV2181" i="2"/>
  <c r="AP2170" i="2"/>
  <c r="AR2170" i="2" s="1"/>
  <c r="AV2163" i="2"/>
  <c r="AV2205" i="2"/>
  <c r="X2202" i="2"/>
  <c r="AV2143" i="2"/>
  <c r="T2121" i="2"/>
  <c r="AR2136" i="2"/>
  <c r="AP2135" i="2"/>
  <c r="AR2135" i="2" s="1"/>
  <c r="T2094" i="2"/>
  <c r="X2214" i="2"/>
  <c r="AR2194" i="2"/>
  <c r="AP2193" i="2"/>
  <c r="AR2193" i="2" s="1"/>
  <c r="AN2184" i="2"/>
  <c r="AB2159" i="2"/>
  <c r="Z2158" i="2"/>
  <c r="AJ2159" i="2"/>
  <c r="AH2158" i="2"/>
  <c r="AB2121" i="2"/>
  <c r="T2084" i="2"/>
  <c r="AL2067" i="2"/>
  <c r="AS1994" i="2"/>
  <c r="AU1997" i="2"/>
  <c r="AV1997" i="2" s="1"/>
  <c r="AJ1988" i="2"/>
  <c r="AV2103" i="2"/>
  <c r="AP2094" i="2"/>
  <c r="AS2084" i="2"/>
  <c r="AU2084" i="2" s="1"/>
  <c r="AU2087" i="2"/>
  <c r="AS2068" i="2"/>
  <c r="AU2071" i="2"/>
  <c r="AV2071" i="2" s="1"/>
  <c r="AV2021" i="2"/>
  <c r="AV2002" i="2"/>
  <c r="AV1986" i="2"/>
  <c r="AK1970" i="2"/>
  <c r="AM1976" i="2"/>
  <c r="AF1972" i="2"/>
  <c r="AP1901" i="2"/>
  <c r="AS2170" i="2"/>
  <c r="AU2170" i="2" s="1"/>
  <c r="AU2171" i="2"/>
  <c r="AV2171" i="2" s="1"/>
  <c r="W2149" i="2"/>
  <c r="AF2117" i="2"/>
  <c r="AV2066" i="2"/>
  <c r="AV2064" i="2"/>
  <c r="AS2034" i="2"/>
  <c r="AU2035" i="2"/>
  <c r="AV2035" i="2" s="1"/>
  <c r="AP2029" i="2"/>
  <c r="AR2030" i="2"/>
  <c r="AV2015" i="2"/>
  <c r="AF2011" i="2"/>
  <c r="AK1900" i="2"/>
  <c r="AM1900" i="2" s="1"/>
  <c r="AM1901" i="2"/>
  <c r="U1846" i="2"/>
  <c r="W1847" i="2"/>
  <c r="X1847" i="2" s="1"/>
  <c r="T2046" i="2"/>
  <c r="X2046" i="2" s="1"/>
  <c r="AU2019" i="2"/>
  <c r="AV2019" i="2" s="1"/>
  <c r="AS2018" i="2"/>
  <c r="AV1936" i="2"/>
  <c r="AP1885" i="2"/>
  <c r="AR1885" i="2" s="1"/>
  <c r="AP1874" i="2"/>
  <c r="AB1846" i="2"/>
  <c r="Z1845" i="2"/>
  <c r="AH1786" i="2"/>
  <c r="AJ1787" i="2"/>
  <c r="AS1665" i="2"/>
  <c r="AU1666" i="2"/>
  <c r="AU1665" i="2" s="1"/>
  <c r="AF2210" i="2"/>
  <c r="AU2198" i="2"/>
  <c r="AV2198" i="2" s="1"/>
  <c r="AS2197" i="2"/>
  <c r="AU2197" i="2" s="1"/>
  <c r="AM2170" i="2"/>
  <c r="AS2140" i="2"/>
  <c r="AU2140" i="2" s="1"/>
  <c r="AV2140" i="2" s="1"/>
  <c r="AU2141" i="2"/>
  <c r="AV2141" i="2" s="1"/>
  <c r="AU2136" i="2"/>
  <c r="AT2094" i="2"/>
  <c r="AN1945" i="2"/>
  <c r="AR1913" i="2"/>
  <c r="X1909" i="2"/>
  <c r="AP1894" i="2"/>
  <c r="AR1894" i="2" s="1"/>
  <c r="AV1894" i="2" s="1"/>
  <c r="AR1895" i="2"/>
  <c r="AV1895" i="2" s="1"/>
  <c r="AV1889" i="2"/>
  <c r="AP1864" i="2"/>
  <c r="AR1865" i="2"/>
  <c r="X1834" i="2"/>
  <c r="AH1806" i="2"/>
  <c r="AJ1807" i="2"/>
  <c r="AV1706" i="2"/>
  <c r="AF1696" i="2"/>
  <c r="AF1688" i="2"/>
  <c r="R1665" i="2"/>
  <c r="T1665" i="2" s="1"/>
  <c r="T1669" i="2"/>
  <c r="X1669" i="2" s="1"/>
  <c r="AH2067" i="2"/>
  <c r="AJ2068" i="2"/>
  <c r="AR2008" i="2"/>
  <c r="AP2007" i="2"/>
  <c r="AR2007" i="2" s="1"/>
  <c r="AC1993" i="2"/>
  <c r="AE1994" i="2"/>
  <c r="AM1874" i="2"/>
  <c r="AM1864" i="2"/>
  <c r="AS1836" i="2"/>
  <c r="AU1836" i="2" s="1"/>
  <c r="AU1839" i="2"/>
  <c r="AV1839" i="2" s="1"/>
  <c r="AM1807" i="2"/>
  <c r="AK1806" i="2"/>
  <c r="AD1806" i="2"/>
  <c r="AV1798" i="2"/>
  <c r="AP1787" i="2"/>
  <c r="AR1788" i="2"/>
  <c r="AJ1777" i="2"/>
  <c r="AV1741" i="2"/>
  <c r="AF1734" i="2"/>
  <c r="AV1656" i="2"/>
  <c r="AM2048" i="2"/>
  <c r="AR2046" i="2"/>
  <c r="AV2046" i="2" s="1"/>
  <c r="AL1993" i="2"/>
  <c r="AN1902" i="2"/>
  <c r="AF1881" i="2"/>
  <c r="AB1761" i="2"/>
  <c r="AF1761" i="2" s="1"/>
  <c r="Z1760" i="2"/>
  <c r="AB1760" i="2" s="1"/>
  <c r="AP1746" i="2"/>
  <c r="AR1746" i="2" s="1"/>
  <c r="AR1747" i="2"/>
  <c r="X1712" i="2"/>
  <c r="U1707" i="2"/>
  <c r="W1707" i="2" s="1"/>
  <c r="W1704" i="2"/>
  <c r="X1704" i="2" s="1"/>
  <c r="U1703" i="2"/>
  <c r="AR1692" i="2"/>
  <c r="R1690" i="2"/>
  <c r="T1690" i="2" s="1"/>
  <c r="T1691" i="2"/>
  <c r="AB1648" i="2"/>
  <c r="Z1647" i="2"/>
  <c r="X1636" i="2"/>
  <c r="W1608" i="2"/>
  <c r="AS1597" i="2"/>
  <c r="AU1600" i="2"/>
  <c r="AV1600" i="2" s="1"/>
  <c r="AT1570" i="2"/>
  <c r="AU1570" i="2" s="1"/>
  <c r="AU1571" i="2"/>
  <c r="AE1518" i="2"/>
  <c r="AC1517" i="2"/>
  <c r="AE1517" i="2" s="1"/>
  <c r="AT2034" i="2"/>
  <c r="AU1937" i="2"/>
  <c r="AR1823" i="2"/>
  <c r="AV1823" i="2" s="1"/>
  <c r="AP1820" i="2"/>
  <c r="AR1820" i="2" s="1"/>
  <c r="T1755" i="2"/>
  <c r="AU1749" i="2"/>
  <c r="AV1749" i="2" s="1"/>
  <c r="AS1746" i="2"/>
  <c r="AU1746" i="2" s="1"/>
  <c r="AJ1737" i="2"/>
  <c r="AH1736" i="2"/>
  <c r="AJ1703" i="2"/>
  <c r="AC1647" i="2"/>
  <c r="AE1648" i="2"/>
  <c r="AK2224" i="2"/>
  <c r="AM2228" i="2"/>
  <c r="X2194" i="2"/>
  <c r="Z1993" i="2"/>
  <c r="AQ1874" i="2"/>
  <c r="AR1879" i="2"/>
  <c r="AV1879" i="2" s="1"/>
  <c r="AT1845" i="2"/>
  <c r="AU1834" i="2"/>
  <c r="AV1834" i="2" s="1"/>
  <c r="AS1833" i="2"/>
  <c r="AU1833" i="2" s="1"/>
  <c r="AV1833" i="2" s="1"/>
  <c r="AN1817" i="2"/>
  <c r="R1786" i="2"/>
  <c r="T1994" i="2"/>
  <c r="U1970" i="2"/>
  <c r="W1976" i="2"/>
  <c r="X1976" i="2" s="1"/>
  <c r="AU1971" i="2"/>
  <c r="X1888" i="2"/>
  <c r="AV1851" i="2"/>
  <c r="AA1736" i="2"/>
  <c r="AA1702" i="2" s="1"/>
  <c r="AR1629" i="2"/>
  <c r="AV1629" i="2" s="1"/>
  <c r="AP1628" i="2"/>
  <c r="AP1613" i="2"/>
  <c r="AR1613" i="2" s="1"/>
  <c r="AJ1608" i="2"/>
  <c r="AN1608" i="2" s="1"/>
  <c r="AA1596" i="2"/>
  <c r="T1560" i="2"/>
  <c r="AF1543" i="2"/>
  <c r="AE1501" i="2"/>
  <c r="T1486" i="2"/>
  <c r="AU1411" i="2"/>
  <c r="AV1411" i="2" s="1"/>
  <c r="AS1408" i="2"/>
  <c r="AB1335" i="2"/>
  <c r="Z1334" i="2"/>
  <c r="AB1334" i="2" s="1"/>
  <c r="AB1245" i="2"/>
  <c r="AF1245" i="2" s="1"/>
  <c r="W1030" i="2"/>
  <c r="X1030" i="2" s="1"/>
  <c r="U1029" i="2"/>
  <c r="AM1941" i="2"/>
  <c r="AN1941" i="2" s="1"/>
  <c r="AK1940" i="2"/>
  <c r="AM1940" i="2" s="1"/>
  <c r="AS1885" i="2"/>
  <c r="AU1885" i="2" s="1"/>
  <c r="AE1846" i="2"/>
  <c r="AC1845" i="2"/>
  <c r="AP1828" i="2"/>
  <c r="AR1828" i="2" s="1"/>
  <c r="AR1829" i="2"/>
  <c r="AR1781" i="2"/>
  <c r="AP1777" i="2"/>
  <c r="AR1777" i="2" s="1"/>
  <c r="AE1724" i="2"/>
  <c r="AF1724" i="2" s="1"/>
  <c r="AF1722" i="2"/>
  <c r="AP1708" i="2"/>
  <c r="AR1708" i="2" s="1"/>
  <c r="AR1709" i="2"/>
  <c r="AB1671" i="2"/>
  <c r="AF1671" i="2" s="1"/>
  <c r="X1623" i="2"/>
  <c r="AJ1613" i="2"/>
  <c r="AV1604" i="2"/>
  <c r="AM2225" i="2"/>
  <c r="AL2224" i="2"/>
  <c r="AR2049" i="2"/>
  <c r="AP2048" i="2"/>
  <c r="AR2048" i="2" s="1"/>
  <c r="AH1970" i="2"/>
  <c r="AF1837" i="2"/>
  <c r="AK1760" i="2"/>
  <c r="AM1760" i="2" s="1"/>
  <c r="AM1761" i="2"/>
  <c r="AN1761" i="2" s="1"/>
  <c r="AK1736" i="2"/>
  <c r="Z1707" i="2"/>
  <c r="AB1707" i="2" s="1"/>
  <c r="AF1705" i="2"/>
  <c r="AR1696" i="2"/>
  <c r="AV1696" i="2" s="1"/>
  <c r="AP1691" i="2"/>
  <c r="AJ1691" i="2"/>
  <c r="AR1666" i="2"/>
  <c r="AP1632" i="2"/>
  <c r="AR1632" i="2" s="1"/>
  <c r="AR1633" i="2"/>
  <c r="AH1596" i="2"/>
  <c r="AJ1597" i="2"/>
  <c r="AT1587" i="2"/>
  <c r="AU1588" i="2"/>
  <c r="AV1588" i="2" s="1"/>
  <c r="AP1575" i="2"/>
  <c r="AR1575" i="2" s="1"/>
  <c r="AU1563" i="2"/>
  <c r="AV1563" i="2" s="1"/>
  <c r="AS1560" i="2"/>
  <c r="AU1560" i="2" s="1"/>
  <c r="T1551" i="2"/>
  <c r="AS1518" i="2"/>
  <c r="Z1517" i="2"/>
  <c r="AB1517" i="2" s="1"/>
  <c r="AB1518" i="2"/>
  <c r="AJ1493" i="2"/>
  <c r="AR1478" i="2"/>
  <c r="AP1472" i="2"/>
  <c r="AN1454" i="2"/>
  <c r="AS1375" i="2"/>
  <c r="AU1376" i="2"/>
  <c r="AR1369" i="2"/>
  <c r="AV1369" i="2" s="1"/>
  <c r="AP1366" i="2"/>
  <c r="AR1366" i="2" s="1"/>
  <c r="AV1362" i="2"/>
  <c r="T1355" i="2"/>
  <c r="R1354" i="2"/>
  <c r="AJ1318" i="2"/>
  <c r="AN1318" i="2" s="1"/>
  <c r="AH1317" i="2"/>
  <c r="AJ1317" i="2" s="1"/>
  <c r="AN1317" i="2" s="1"/>
  <c r="AM1301" i="2"/>
  <c r="AV1303" i="2"/>
  <c r="AV1273" i="2"/>
  <c r="AN1239" i="2"/>
  <c r="AR1227" i="2"/>
  <c r="AV1227" i="2" s="1"/>
  <c r="AP1226" i="2"/>
  <c r="W1221" i="2"/>
  <c r="AL1175" i="2"/>
  <c r="Z1175" i="2"/>
  <c r="AB1176" i="2"/>
  <c r="Z1152" i="2"/>
  <c r="AB1156" i="2"/>
  <c r="AR1082" i="2"/>
  <c r="AP1078" i="2"/>
  <c r="AR1034" i="2"/>
  <c r="AP1029" i="2"/>
  <c r="AA1028" i="2"/>
  <c r="AV1548" i="2"/>
  <c r="AS1543" i="2"/>
  <c r="AU1544" i="2"/>
  <c r="AV1544" i="2" s="1"/>
  <c r="AS1472" i="2"/>
  <c r="T1439" i="2"/>
  <c r="AP1418" i="2"/>
  <c r="AR1423" i="2"/>
  <c r="AT1375" i="2"/>
  <c r="AU1357" i="2"/>
  <c r="AV1357" i="2" s="1"/>
  <c r="AS1356" i="2"/>
  <c r="AT1320" i="2"/>
  <c r="AU1292" i="2"/>
  <c r="AN1218" i="2"/>
  <c r="AF1193" i="2"/>
  <c r="AU1153" i="2"/>
  <c r="AM1131" i="2"/>
  <c r="X1089" i="2"/>
  <c r="AK1028" i="2"/>
  <c r="AM1029" i="2"/>
  <c r="AN1016" i="2"/>
  <c r="AF986" i="2"/>
  <c r="AB970" i="2"/>
  <c r="AF966" i="2"/>
  <c r="AC1806" i="2"/>
  <c r="AE1807" i="2"/>
  <c r="U1760" i="2"/>
  <c r="W1760" i="2" s="1"/>
  <c r="AN1513" i="2"/>
  <c r="AM1418" i="2"/>
  <c r="AK1417" i="2"/>
  <c r="AB1418" i="2"/>
  <c r="Z1417" i="2"/>
  <c r="AP1408" i="2"/>
  <c r="AR1408" i="2" s="1"/>
  <c r="AR1409" i="2"/>
  <c r="AV1399" i="2"/>
  <c r="S1374" i="2"/>
  <c r="AV1367" i="2"/>
  <c r="Z1354" i="2"/>
  <c r="U1334" i="2"/>
  <c r="W1334" i="2" s="1"/>
  <c r="W1335" i="2"/>
  <c r="AB1320" i="2"/>
  <c r="AV1254" i="2"/>
  <c r="AU1224" i="2"/>
  <c r="AV1224" i="2" s="1"/>
  <c r="X1222" i="2"/>
  <c r="AF1213" i="2"/>
  <c r="X1177" i="2"/>
  <c r="T1112" i="2"/>
  <c r="X1112" i="2" s="1"/>
  <c r="X1747" i="2"/>
  <c r="AR1725" i="2"/>
  <c r="AV1725" i="2" s="1"/>
  <c r="AM1613" i="2"/>
  <c r="AR1499" i="2"/>
  <c r="AV1499" i="2" s="1"/>
  <c r="AP1498" i="2"/>
  <c r="AR1498" i="2" s="1"/>
  <c r="AV1498" i="2" s="1"/>
  <c r="T1418" i="2"/>
  <c r="AT1402" i="2"/>
  <c r="AU1402" i="2" s="1"/>
  <c r="AU1403" i="2"/>
  <c r="AF1360" i="2"/>
  <c r="AJ1263" i="2"/>
  <c r="AS1233" i="2"/>
  <c r="R1232" i="2"/>
  <c r="T1233" i="2"/>
  <c r="AV1228" i="2"/>
  <c r="AN1146" i="2"/>
  <c r="AB1126" i="2"/>
  <c r="AS1062" i="2"/>
  <c r="AM1048" i="2"/>
  <c r="AN1048" i="2" s="1"/>
  <c r="W1048" i="2"/>
  <c r="AR1004" i="2"/>
  <c r="AP1003" i="2"/>
  <c r="AR1003" i="2" s="1"/>
  <c r="AU994" i="2"/>
  <c r="AS993" i="2"/>
  <c r="AU993" i="2" s="1"/>
  <c r="AN988" i="2"/>
  <c r="AJ965" i="2"/>
  <c r="AN965" i="2" s="1"/>
  <c r="AH964" i="2"/>
  <c r="X868" i="2"/>
  <c r="AE848" i="2"/>
  <c r="T822" i="2"/>
  <c r="AT812" i="2"/>
  <c r="AV796" i="2"/>
  <c r="AS736" i="2"/>
  <c r="AU736" i="2" s="1"/>
  <c r="AU737" i="2"/>
  <c r="W1665" i="2"/>
  <c r="X1666" i="2"/>
  <c r="X1478" i="2"/>
  <c r="AR1376" i="2"/>
  <c r="AP1375" i="2"/>
  <c r="AF1302" i="2"/>
  <c r="X1251" i="2"/>
  <c r="AF1234" i="2"/>
  <c r="AJ1221" i="2"/>
  <c r="AR1168" i="2"/>
  <c r="AV1168" i="2" s="1"/>
  <c r="AP1167" i="2"/>
  <c r="AR1119" i="2"/>
  <c r="AV1119" i="2" s="1"/>
  <c r="AP1118" i="2"/>
  <c r="AN1096" i="2"/>
  <c r="AV1088" i="2"/>
  <c r="AE1029" i="2"/>
  <c r="AC1028" i="2"/>
  <c r="U964" i="2"/>
  <c r="W965" i="2"/>
  <c r="X965" i="2" s="1"/>
  <c r="AV852" i="2"/>
  <c r="T813" i="2"/>
  <c r="R812" i="2"/>
  <c r="X782" i="2"/>
  <c r="U772" i="2"/>
  <c r="W773" i="2"/>
  <c r="AA772" i="2"/>
  <c r="AK714" i="2"/>
  <c r="AM715" i="2"/>
  <c r="Z600" i="2"/>
  <c r="AB600" i="2" s="1"/>
  <c r="AB601" i="2"/>
  <c r="AV592" i="2"/>
  <c r="W1575" i="2"/>
  <c r="X1575" i="2" s="1"/>
  <c r="AT1408" i="2"/>
  <c r="AU1409" i="2"/>
  <c r="W1375" i="2"/>
  <c r="U1374" i="2"/>
  <c r="X1293" i="2"/>
  <c r="AR1266" i="2"/>
  <c r="AV1266" i="2" s="1"/>
  <c r="AP1263" i="2"/>
  <c r="W1172" i="2"/>
  <c r="X1172" i="2" s="1"/>
  <c r="U1152" i="2"/>
  <c r="AN1168" i="2"/>
  <c r="AB1048" i="2"/>
  <c r="AL984" i="2"/>
  <c r="AT965" i="2"/>
  <c r="AT964" i="2" s="1"/>
  <c r="AR941" i="2"/>
  <c r="AV942" i="2"/>
  <c r="AR779" i="2"/>
  <c r="AV779" i="2" s="1"/>
  <c r="AP773" i="2"/>
  <c r="AF776" i="2"/>
  <c r="AK710" i="2"/>
  <c r="AM711" i="2"/>
  <c r="AB626" i="2"/>
  <c r="Z625" i="2"/>
  <c r="AP601" i="2"/>
  <c r="AR572" i="2"/>
  <c r="AV572" i="2" s="1"/>
  <c r="AP569" i="2"/>
  <c r="AR569" i="2" s="1"/>
  <c r="AV569" i="2" s="1"/>
  <c r="AT496" i="2"/>
  <c r="Z454" i="2"/>
  <c r="AB455" i="2"/>
  <c r="AC407" i="2"/>
  <c r="AE407" i="2" s="1"/>
  <c r="AE408" i="2"/>
  <c r="AN387" i="2"/>
  <c r="AT295" i="2"/>
  <c r="AU295" i="2" s="1"/>
  <c r="AU296" i="2"/>
  <c r="AP274" i="2"/>
  <c r="AR275" i="2"/>
  <c r="AV275" i="2" s="1"/>
  <c r="AM263" i="2"/>
  <c r="AK262" i="2"/>
  <c r="AM1501" i="2"/>
  <c r="AN1501" i="2" s="1"/>
  <c r="X1468" i="2"/>
  <c r="AH1354" i="2"/>
  <c r="T1320" i="2"/>
  <c r="AV1155" i="2"/>
  <c r="AE1041" i="2"/>
  <c r="X997" i="2"/>
  <c r="S812" i="2"/>
  <c r="AU716" i="2"/>
  <c r="AV716" i="2" s="1"/>
  <c r="AS715" i="2"/>
  <c r="AM577" i="2"/>
  <c r="AK575" i="2"/>
  <c r="AP539" i="2"/>
  <c r="AR539" i="2" s="1"/>
  <c r="AR540" i="2"/>
  <c r="T517" i="2"/>
  <c r="X517" i="2" s="1"/>
  <c r="AQ491" i="2"/>
  <c r="AN462" i="2"/>
  <c r="AD454" i="2"/>
  <c r="AR393" i="2"/>
  <c r="AP390" i="2"/>
  <c r="AV1461" i="2"/>
  <c r="AV1460" i="2"/>
  <c r="AF1133" i="2"/>
  <c r="AV948" i="2"/>
  <c r="W822" i="2"/>
  <c r="AE794" i="2"/>
  <c r="AF794" i="2" s="1"/>
  <c r="AC772" i="2"/>
  <c r="AM773" i="2"/>
  <c r="AK772" i="2"/>
  <c r="AR748" i="2"/>
  <c r="AV748" i="2" s="1"/>
  <c r="AQ745" i="2"/>
  <c r="AC575" i="2"/>
  <c r="AE577" i="2"/>
  <c r="AJ506" i="2"/>
  <c r="AN506" i="2" s="1"/>
  <c r="AS482" i="2"/>
  <c r="AU482" i="2" s="1"/>
  <c r="X476" i="2"/>
  <c r="AS442" i="2"/>
  <c r="AU443" i="2"/>
  <c r="AV443" i="2" s="1"/>
  <c r="AF409" i="2"/>
  <c r="X319" i="2"/>
  <c r="AN259" i="2"/>
  <c r="AE236" i="2"/>
  <c r="AC232" i="2"/>
  <c r="Z232" i="2"/>
  <c r="AV214" i="2"/>
  <c r="AM1360" i="2"/>
  <c r="AN1360" i="2" s="1"/>
  <c r="AP1008" i="2"/>
  <c r="AR1008" i="2" s="1"/>
  <c r="AR1009" i="2"/>
  <c r="AV744" i="2"/>
  <c r="R543" i="2"/>
  <c r="AP451" i="2"/>
  <c r="AR451" i="2" s="1"/>
  <c r="AV451" i="2" s="1"/>
  <c r="AR452" i="2"/>
  <c r="AV452" i="2" s="1"/>
  <c r="AR377" i="2"/>
  <c r="AP376" i="2"/>
  <c r="AR376" i="2" s="1"/>
  <c r="AB349" i="2"/>
  <c r="AF349" i="2" s="1"/>
  <c r="AJ279" i="2"/>
  <c r="AR246" i="2"/>
  <c r="AV246" i="2" s="1"/>
  <c r="AP245" i="2"/>
  <c r="AR245" i="2" s="1"/>
  <c r="AB236" i="2"/>
  <c r="AR168" i="2"/>
  <c r="AP167" i="2"/>
  <c r="AR167" i="2" s="1"/>
  <c r="AM1233" i="2"/>
  <c r="AK1232" i="2"/>
  <c r="AM1078" i="2"/>
  <c r="V964" i="2"/>
  <c r="AR585" i="2"/>
  <c r="AP584" i="2"/>
  <c r="AR584" i="2" s="1"/>
  <c r="AV515" i="2"/>
  <c r="AA95" i="2"/>
  <c r="AE1355" i="2"/>
  <c r="AC1354" i="2"/>
  <c r="AH1062" i="2"/>
  <c r="AJ1062" i="2" s="1"/>
  <c r="AR966" i="2"/>
  <c r="AP965" i="2"/>
  <c r="AK808" i="2"/>
  <c r="AM808" i="2" s="1"/>
  <c r="AN808" i="2" s="1"/>
  <c r="AM809" i="2"/>
  <c r="X762" i="2"/>
  <c r="AV738" i="2"/>
  <c r="AU602" i="2"/>
  <c r="AS601" i="2"/>
  <c r="AM595" i="2"/>
  <c r="AN595" i="2" s="1"/>
  <c r="U581" i="2"/>
  <c r="AS583" i="2"/>
  <c r="W583" i="2"/>
  <c r="AR528" i="2"/>
  <c r="AP527" i="2"/>
  <c r="AR527" i="2" s="1"/>
  <c r="AU492" i="2"/>
  <c r="AS491" i="2"/>
  <c r="AU491" i="2" s="1"/>
  <c r="AV481" i="2"/>
  <c r="AC454" i="2"/>
  <c r="AE455" i="2"/>
  <c r="AU449" i="2"/>
  <c r="AS448" i="2"/>
  <c r="AU448" i="2" s="1"/>
  <c r="AB448" i="2"/>
  <c r="AA441" i="2"/>
  <c r="AV431" i="2"/>
  <c r="AV358" i="2"/>
  <c r="AU355" i="2"/>
  <c r="AV355" i="2" s="1"/>
  <c r="AS354" i="2"/>
  <c r="AU354" i="2" s="1"/>
  <c r="AV354" i="2" s="1"/>
  <c r="AE338" i="2"/>
  <c r="AF338" i="2" s="1"/>
  <c r="Z317" i="2"/>
  <c r="X307" i="2"/>
  <c r="AP236" i="2"/>
  <c r="AR237" i="2"/>
  <c r="AV237" i="2" s="1"/>
  <c r="U208" i="2"/>
  <c r="W208" i="2" s="1"/>
  <c r="W209" i="2"/>
  <c r="AU206" i="2"/>
  <c r="AV206" i="2" s="1"/>
  <c r="AT203" i="2"/>
  <c r="AT173" i="2" s="1"/>
  <c r="AB194" i="2"/>
  <c r="AF194" i="2" s="1"/>
  <c r="AN169" i="2"/>
  <c r="AU145" i="2"/>
  <c r="AT144" i="2"/>
  <c r="AT95" i="2" s="1"/>
  <c r="X129" i="2"/>
  <c r="AV123" i="2"/>
  <c r="AR117" i="2"/>
  <c r="AP116" i="2"/>
  <c r="AV59" i="2"/>
  <c r="AS54" i="2"/>
  <c r="AU54" i="2" s="1"/>
  <c r="AU55" i="2"/>
  <c r="U13" i="2"/>
  <c r="W14" i="2"/>
  <c r="X14" i="2" s="1"/>
  <c r="AE96" i="2"/>
  <c r="AC95" i="2"/>
  <c r="AV70" i="2"/>
  <c r="AN23" i="2"/>
  <c r="R1317" i="2"/>
  <c r="T1317" i="2" s="1"/>
  <c r="X1317" i="2" s="1"/>
  <c r="T1318" i="2"/>
  <c r="X1318" i="2" s="1"/>
  <c r="AM1250" i="2"/>
  <c r="U1175" i="2"/>
  <c r="AT1011" i="2"/>
  <c r="AT984" i="2" s="1"/>
  <c r="AN718" i="2"/>
  <c r="AK625" i="2"/>
  <c r="AM626" i="2"/>
  <c r="AR483" i="2"/>
  <c r="AV483" i="2" s="1"/>
  <c r="AP482" i="2"/>
  <c r="AR482" i="2" s="1"/>
  <c r="AN446" i="2"/>
  <c r="AI359" i="2"/>
  <c r="X361" i="2"/>
  <c r="AK317" i="2"/>
  <c r="AM183" i="2"/>
  <c r="AQ137" i="2"/>
  <c r="AR137" i="2" s="1"/>
  <c r="AR138" i="2"/>
  <c r="AV138" i="2" s="1"/>
  <c r="AL31" i="2"/>
  <c r="AF1922" i="2"/>
  <c r="AL1291" i="2"/>
  <c r="AB1062" i="2"/>
  <c r="AF1062" i="2" s="1"/>
  <c r="Z1028" i="2"/>
  <c r="AB1029" i="2"/>
  <c r="V984" i="2"/>
  <c r="AD812" i="2"/>
  <c r="AU782" i="2"/>
  <c r="AV782" i="2" s="1"/>
  <c r="AS781" i="2"/>
  <c r="AC714" i="2"/>
  <c r="Z542" i="2"/>
  <c r="AB542" i="2" s="1"/>
  <c r="AB543" i="2"/>
  <c r="AS473" i="2"/>
  <c r="AU473" i="2" s="1"/>
  <c r="AV473" i="2" s="1"/>
  <c r="AU474" i="2"/>
  <c r="AF241" i="2"/>
  <c r="AE629" i="2"/>
  <c r="AE625" i="2" s="1"/>
  <c r="S232" i="2"/>
  <c r="AE107" i="2"/>
  <c r="Z95" i="2"/>
  <c r="AV22" i="2"/>
  <c r="AH31" i="2"/>
  <c r="AS32" i="2"/>
  <c r="AJ174" i="2"/>
  <c r="Z13" i="2"/>
  <c r="V232" i="2"/>
  <c r="AS183" i="2"/>
  <c r="AU183" i="2" s="1"/>
  <c r="AQ107" i="2"/>
  <c r="AQ116" i="2"/>
  <c r="AI31" i="2"/>
  <c r="AS2029" i="2"/>
  <c r="AU2030" i="2"/>
  <c r="AU2029" i="2" s="1"/>
  <c r="AI2158" i="2"/>
  <c r="AB2197" i="2"/>
  <c r="AA2158" i="2"/>
  <c r="AB1971" i="2"/>
  <c r="Z1970" i="2"/>
  <c r="AU1941" i="2"/>
  <c r="AR1927" i="2"/>
  <c r="AP1926" i="2"/>
  <c r="AR1926" i="2" s="1"/>
  <c r="AS1755" i="2"/>
  <c r="AU1755" i="2" s="1"/>
  <c r="AU1758" i="2"/>
  <c r="AV1758" i="2" s="1"/>
  <c r="R1970" i="2"/>
  <c r="T1971" i="2"/>
  <c r="X1895" i="2"/>
  <c r="AH1517" i="2"/>
  <c r="AJ1517" i="2" s="1"/>
  <c r="AJ1518" i="2"/>
  <c r="AP1994" i="2"/>
  <c r="AR1995" i="2"/>
  <c r="AV1995" i="2" s="1"/>
  <c r="AS1902" i="2"/>
  <c r="AU1903" i="2"/>
  <c r="AV1903" i="2" s="1"/>
  <c r="AU1747" i="2"/>
  <c r="T1711" i="2"/>
  <c r="X1711" i="2" s="1"/>
  <c r="R1707" i="2"/>
  <c r="AS1575" i="2"/>
  <c r="AU1576" i="2"/>
  <c r="AS1539" i="2"/>
  <c r="AU1540" i="2"/>
  <c r="AV1540" i="2" s="1"/>
  <c r="AR1505" i="2"/>
  <c r="AV1505" i="2" s="1"/>
  <c r="AP1504" i="2"/>
  <c r="AR1504" i="2" s="1"/>
  <c r="AS1857" i="2"/>
  <c r="AU1857" i="2" s="1"/>
  <c r="AU1860" i="2"/>
  <c r="AV1860" i="2" s="1"/>
  <c r="AP1988" i="2"/>
  <c r="AR1988" i="2" s="1"/>
  <c r="AR1989" i="2"/>
  <c r="AV1989" i="2" s="1"/>
  <c r="AP1402" i="2"/>
  <c r="AR1402" i="2" s="1"/>
  <c r="AR1403" i="2"/>
  <c r="AP1288" i="2"/>
  <c r="AR1288" i="2" s="1"/>
  <c r="AR1289" i="2"/>
  <c r="U1769" i="2"/>
  <c r="W1770" i="2"/>
  <c r="W1597" i="2"/>
  <c r="AU1487" i="2"/>
  <c r="AV1487" i="2" s="1"/>
  <c r="AS1486" i="2"/>
  <c r="AV1425" i="2"/>
  <c r="AP1386" i="2"/>
  <c r="AR1386" i="2" s="1"/>
  <c r="AR1389" i="2"/>
  <c r="AV1389" i="2" s="1"/>
  <c r="R1334" i="2"/>
  <c r="T1334" i="2" s="1"/>
  <c r="T1335" i="2"/>
  <c r="AQ1263" i="2"/>
  <c r="AR1264" i="2"/>
  <c r="AV1264" i="2" s="1"/>
  <c r="AR1180" i="2"/>
  <c r="AV1180" i="2" s="1"/>
  <c r="AP1179" i="2"/>
  <c r="AR1179" i="2" s="1"/>
  <c r="AV1179" i="2" s="1"/>
  <c r="AU1623" i="2"/>
  <c r="AS1622" i="2"/>
  <c r="AU1622" i="2" s="1"/>
  <c r="AU1590" i="2"/>
  <c r="AS1587" i="2"/>
  <c r="AK1538" i="2"/>
  <c r="AR1513" i="2"/>
  <c r="AV1513" i="2" s="1"/>
  <c r="AP1512" i="2"/>
  <c r="AR1512" i="2" s="1"/>
  <c r="AJ1418" i="2"/>
  <c r="AR1016" i="2"/>
  <c r="AV1016" i="2" s="1"/>
  <c r="AC812" i="2"/>
  <c r="AE813" i="2"/>
  <c r="AR1295" i="2"/>
  <c r="AV1295" i="2" s="1"/>
  <c r="Z1232" i="2"/>
  <c r="AB1233" i="2"/>
  <c r="AN1133" i="2"/>
  <c r="AJ1132" i="2"/>
  <c r="W1107" i="2"/>
  <c r="U1092" i="2"/>
  <c r="W1093" i="2"/>
  <c r="AL600" i="2"/>
  <c r="AM600" i="2" s="1"/>
  <c r="AM601" i="2"/>
  <c r="AR1347" i="2"/>
  <c r="AV1347" i="2" s="1"/>
  <c r="AP1335" i="2"/>
  <c r="AS711" i="2"/>
  <c r="AU712" i="2"/>
  <c r="AV712" i="2" s="1"/>
  <c r="AP546" i="2"/>
  <c r="AR547" i="2"/>
  <c r="AV547" i="2" s="1"/>
  <c r="AP517" i="2"/>
  <c r="AR517" i="2" s="1"/>
  <c r="AV517" i="2" s="1"/>
  <c r="AR518" i="2"/>
  <c r="AV518" i="2" s="1"/>
  <c r="AE382" i="2"/>
  <c r="AF382" i="2" s="1"/>
  <c r="AC381" i="2"/>
  <c r="AE381" i="2" s="1"/>
  <c r="AF381" i="2" s="1"/>
  <c r="AU1196" i="2"/>
  <c r="AV1196" i="2" s="1"/>
  <c r="AS1195" i="2"/>
  <c r="AU1195" i="2" s="1"/>
  <c r="AJ1153" i="2"/>
  <c r="AN1153" i="2" s="1"/>
  <c r="AH1152" i="2"/>
  <c r="AS1003" i="2"/>
  <c r="AU1003" i="2" s="1"/>
  <c r="AU1004" i="2"/>
  <c r="AU991" i="2"/>
  <c r="AS990" i="2"/>
  <c r="AR810" i="2"/>
  <c r="AP809" i="2"/>
  <c r="AH574" i="2"/>
  <c r="AJ574" i="2" s="1"/>
  <c r="AJ575" i="2"/>
  <c r="AU552" i="2"/>
  <c r="AS549" i="2"/>
  <c r="U542" i="2"/>
  <c r="W542" i="2" s="1"/>
  <c r="W543" i="2"/>
  <c r="AS527" i="2"/>
  <c r="AU527" i="2" s="1"/>
  <c r="AU528" i="2"/>
  <c r="AE1418" i="2"/>
  <c r="AC1417" i="2"/>
  <c r="AF1162" i="2"/>
  <c r="W745" i="2"/>
  <c r="AM583" i="2"/>
  <c r="AK581" i="2"/>
  <c r="AS560" i="2"/>
  <c r="AU560" i="2" s="1"/>
  <c r="AU563" i="2"/>
  <c r="AV563" i="2" s="1"/>
  <c r="T377" i="2"/>
  <c r="X377" i="2" s="1"/>
  <c r="R376" i="2"/>
  <c r="T376" i="2" s="1"/>
  <c r="AS338" i="2"/>
  <c r="AU339" i="2"/>
  <c r="AV339" i="2" s="1"/>
  <c r="AB209" i="2"/>
  <c r="AF209" i="2" s="1"/>
  <c r="Z208" i="2"/>
  <c r="AB208" i="2" s="1"/>
  <c r="AE168" i="2"/>
  <c r="AC167" i="2"/>
  <c r="AE167" i="2" s="1"/>
  <c r="AU1945" i="2"/>
  <c r="AS1944" i="2"/>
  <c r="AS1940" i="2" s="1"/>
  <c r="AS382" i="2"/>
  <c r="AU383" i="2"/>
  <c r="AV383" i="2" s="1"/>
  <c r="AE601" i="2"/>
  <c r="AC600" i="2"/>
  <c r="AE600" i="2" s="1"/>
  <c r="AS543" i="2"/>
  <c r="AU546" i="2"/>
  <c r="AP496" i="2"/>
  <c r="AR496" i="2" s="1"/>
  <c r="AP369" i="2"/>
  <c r="AR369" i="2" s="1"/>
  <c r="AV369" i="2" s="1"/>
  <c r="AR370" i="2"/>
  <c r="AV370" i="2" s="1"/>
  <c r="AR357" i="2"/>
  <c r="AV357" i="2" s="1"/>
  <c r="AP356" i="2"/>
  <c r="AR356" i="2" s="1"/>
  <c r="AV356" i="2" s="1"/>
  <c r="W276" i="2"/>
  <c r="X276" i="2" s="1"/>
  <c r="U262" i="2"/>
  <c r="AR195" i="2"/>
  <c r="AP194" i="2"/>
  <c r="X78" i="2"/>
  <c r="AC441" i="2"/>
  <c r="AU393" i="2"/>
  <c r="AT390" i="2"/>
  <c r="AT359" i="2" s="1"/>
  <c r="AU97" i="2"/>
  <c r="AV97" i="2" s="1"/>
  <c r="AS96" i="2"/>
  <c r="T602" i="2"/>
  <c r="X602" i="2" s="1"/>
  <c r="R601" i="2"/>
  <c r="AR2150" i="2"/>
  <c r="AV2150" i="2" s="1"/>
  <c r="AP2149" i="2"/>
  <c r="AR2149" i="2" s="1"/>
  <c r="AJ2144" i="2"/>
  <c r="AR2122" i="2"/>
  <c r="AV2122" i="2" s="1"/>
  <c r="AP2121" i="2"/>
  <c r="X2023" i="2"/>
  <c r="AS2159" i="2"/>
  <c r="AU2160" i="2"/>
  <c r="AV2160" i="2" s="1"/>
  <c r="AV2105" i="2"/>
  <c r="AV2057" i="2"/>
  <c r="AP2043" i="2"/>
  <c r="AR2043" i="2" s="1"/>
  <c r="AR2044" i="2"/>
  <c r="W2013" i="2"/>
  <c r="W2068" i="2"/>
  <c r="AN2014" i="2"/>
  <c r="AU2179" i="2"/>
  <c r="U2135" i="2"/>
  <c r="W2135" i="2" s="1"/>
  <c r="AA1970" i="2"/>
  <c r="U1901" i="2"/>
  <c r="W1902" i="2"/>
  <c r="X1902" i="2" s="1"/>
  <c r="AU1809" i="2"/>
  <c r="AV1809" i="2" s="1"/>
  <c r="AS1808" i="2"/>
  <c r="AV1790" i="2"/>
  <c r="AJ1770" i="2"/>
  <c r="AH1769" i="2"/>
  <c r="AS1671" i="2"/>
  <c r="AU1671" i="2" s="1"/>
  <c r="AR1567" i="2"/>
  <c r="AV1567" i="2" s="1"/>
  <c r="AP1566" i="2"/>
  <c r="AM1721" i="2"/>
  <c r="AN1721" i="2" s="1"/>
  <c r="AK1720" i="2"/>
  <c r="AM1720" i="2" s="1"/>
  <c r="AN1598" i="2"/>
  <c r="AS1565" i="2"/>
  <c r="AU1565" i="2" s="1"/>
  <c r="AU1568" i="2"/>
  <c r="AV1568" i="2" s="1"/>
  <c r="AT1518" i="2"/>
  <c r="AT1517" i="2" s="1"/>
  <c r="AU1519" i="2"/>
  <c r="R1512" i="2"/>
  <c r="T1512" i="2" s="1"/>
  <c r="T1513" i="2"/>
  <c r="X1513" i="2" s="1"/>
  <c r="AE1902" i="2"/>
  <c r="AF1902" i="2" s="1"/>
  <c r="AC1901" i="2"/>
  <c r="AU1847" i="2"/>
  <c r="AV1847" i="2" s="1"/>
  <c r="AS1846" i="2"/>
  <c r="AV1689" i="2"/>
  <c r="AH1993" i="2"/>
  <c r="AJ1994" i="2"/>
  <c r="AV1978" i="2"/>
  <c r="AJ1575" i="2"/>
  <c r="AJ1489" i="2"/>
  <c r="AN1489" i="2" s="1"/>
  <c r="AH1486" i="2"/>
  <c r="AA1417" i="2"/>
  <c r="AS1320" i="2"/>
  <c r="AU1321" i="2"/>
  <c r="AR1309" i="2"/>
  <c r="AP1306" i="2"/>
  <c r="AR1306" i="2" s="1"/>
  <c r="U1291" i="2"/>
  <c r="W1292" i="2"/>
  <c r="AR1721" i="2"/>
  <c r="T2048" i="2"/>
  <c r="AB1901" i="2"/>
  <c r="Z1900" i="2"/>
  <c r="AU1738" i="2"/>
  <c r="AV1738" i="2" s="1"/>
  <c r="AS1737" i="2"/>
  <c r="AR1718" i="2"/>
  <c r="AV1718" i="2" s="1"/>
  <c r="AP1717" i="2"/>
  <c r="AR1717" i="2" s="1"/>
  <c r="AV1717" i="2" s="1"/>
  <c r="AL1596" i="2"/>
  <c r="AJ1686" i="2"/>
  <c r="AN1686" i="2" s="1"/>
  <c r="AH1685" i="2"/>
  <c r="AJ1685" i="2" s="1"/>
  <c r="U1647" i="2"/>
  <c r="W1648" i="2"/>
  <c r="AB1375" i="2"/>
  <c r="Z1374" i="2"/>
  <c r="AH1232" i="2"/>
  <c r="X1540" i="2"/>
  <c r="AT1288" i="2"/>
  <c r="AU1288" i="2" s="1"/>
  <c r="AU1289" i="2"/>
  <c r="AR1108" i="2"/>
  <c r="AV1108" i="2" s="1"/>
  <c r="AP1107" i="2"/>
  <c r="AR1107" i="2" s="1"/>
  <c r="X1473" i="2"/>
  <c r="T1472" i="2"/>
  <c r="AP1258" i="2"/>
  <c r="AR1258" i="2" s="1"/>
  <c r="AR1259" i="2"/>
  <c r="AE1233" i="2"/>
  <c r="AC1232" i="2"/>
  <c r="AJ1335" i="2"/>
  <c r="AR1319" i="2"/>
  <c r="AV1319" i="2" s="1"/>
  <c r="AP1318" i="2"/>
  <c r="AF993" i="2"/>
  <c r="AE745" i="2"/>
  <c r="AF657" i="2"/>
  <c r="AQ1277" i="2"/>
  <c r="AR1278" i="2"/>
  <c r="AP1233" i="2"/>
  <c r="AR1236" i="2"/>
  <c r="AV1236" i="2" s="1"/>
  <c r="R964" i="2"/>
  <c r="AC655" i="2"/>
  <c r="AE655" i="2" s="1"/>
  <c r="AF655" i="2" s="1"/>
  <c r="AE656" i="2"/>
  <c r="AE583" i="2"/>
  <c r="AC581" i="2"/>
  <c r="T569" i="2"/>
  <c r="AV1506" i="2"/>
  <c r="AV1464" i="2"/>
  <c r="AM1335" i="2"/>
  <c r="AK1334" i="2"/>
  <c r="AM1334" i="2" s="1"/>
  <c r="AR1321" i="2"/>
  <c r="AP1320" i="2"/>
  <c r="AU1251" i="2"/>
  <c r="AN1154" i="2"/>
  <c r="AP1089" i="2"/>
  <c r="AR1089" i="2" s="1"/>
  <c r="AV1089" i="2" s="1"/>
  <c r="AR1090" i="2"/>
  <c r="AV1090" i="2" s="1"/>
  <c r="AS756" i="2"/>
  <c r="AU756" i="2" s="1"/>
  <c r="AU759" i="2"/>
  <c r="AV759" i="2" s="1"/>
  <c r="AQ715" i="2"/>
  <c r="AF570" i="2"/>
  <c r="AH441" i="2"/>
  <c r="AU1309" i="2"/>
  <c r="AT1306" i="2"/>
  <c r="AU1306" i="2" s="1"/>
  <c r="AU1219" i="2"/>
  <c r="AV1219" i="2" s="1"/>
  <c r="AS1218" i="2"/>
  <c r="AU1218" i="2" s="1"/>
  <c r="AV1218" i="2" s="1"/>
  <c r="AC173" i="2"/>
  <c r="AE174" i="2"/>
  <c r="AS194" i="2"/>
  <c r="AU194" i="2" s="1"/>
  <c r="AU195" i="2"/>
  <c r="AS116" i="2"/>
  <c r="AU116" i="2" s="1"/>
  <c r="AU117" i="2"/>
  <c r="AS1360" i="2"/>
  <c r="AU1364" i="2"/>
  <c r="AV1364" i="2" s="1"/>
  <c r="AC964" i="2"/>
  <c r="AE965" i="2"/>
  <c r="W813" i="2"/>
  <c r="U812" i="2"/>
  <c r="AE809" i="2"/>
  <c r="AF809" i="2" s="1"/>
  <c r="AC808" i="2"/>
  <c r="AE808" i="2" s="1"/>
  <c r="AF808" i="2" s="1"/>
  <c r="R772" i="2"/>
  <c r="T773" i="2"/>
  <c r="W715" i="2"/>
  <c r="U714" i="2"/>
  <c r="AJ336" i="2"/>
  <c r="AN336" i="2" s="1"/>
  <c r="AH327" i="2"/>
  <c r="X295" i="2"/>
  <c r="AQ284" i="2"/>
  <c r="AR285" i="2"/>
  <c r="AQ47" i="2"/>
  <c r="AR52" i="2"/>
  <c r="AV52" i="2" s="1"/>
  <c r="AT32" i="2"/>
  <c r="AU37" i="2"/>
  <c r="AV37" i="2" s="1"/>
  <c r="AM128" i="2"/>
  <c r="AF15" i="2"/>
  <c r="W836" i="2"/>
  <c r="AR1776" i="2"/>
  <c r="AV1776" i="2" s="1"/>
  <c r="AP1775" i="2"/>
  <c r="AR1775" i="2" s="1"/>
  <c r="AV1775" i="2" s="1"/>
  <c r="S714" i="2"/>
  <c r="T656" i="2"/>
  <c r="R655" i="2"/>
  <c r="T655" i="2" s="1"/>
  <c r="W318" i="2"/>
  <c r="V317" i="2"/>
  <c r="AK95" i="2"/>
  <c r="AS2228" i="2"/>
  <c r="AU2229" i="2"/>
  <c r="AS2193" i="2"/>
  <c r="AU2193" i="2" s="1"/>
  <c r="AU2194" i="2"/>
  <c r="AU2191" i="2"/>
  <c r="AV2191" i="2" s="1"/>
  <c r="AF2138" i="2"/>
  <c r="AV2207" i="2"/>
  <c r="AV2070" i="2"/>
  <c r="AP2197" i="2"/>
  <c r="W2159" i="2"/>
  <c r="AV2006" i="2"/>
  <c r="X1989" i="2"/>
  <c r="AL2158" i="2"/>
  <c r="AB2114" i="2"/>
  <c r="AV2065" i="2"/>
  <c r="AQ1901" i="2"/>
  <c r="AR1902" i="2"/>
  <c r="R1845" i="2"/>
  <c r="T1846" i="2"/>
  <c r="AV1896" i="2"/>
  <c r="AV1838" i="2"/>
  <c r="AT1786" i="2"/>
  <c r="AN1729" i="2"/>
  <c r="AN1678" i="2"/>
  <c r="W1994" i="2"/>
  <c r="AU1789" i="2"/>
  <c r="AV1789" i="2" s="1"/>
  <c r="AS1788" i="2"/>
  <c r="AU1762" i="2"/>
  <c r="AV1762" i="2" s="1"/>
  <c r="AS1761" i="2"/>
  <c r="AE1737" i="2"/>
  <c r="AC1736" i="2"/>
  <c r="AS1711" i="2"/>
  <c r="AU1712" i="2"/>
  <c r="AV1712" i="2" s="1"/>
  <c r="AV1655" i="2"/>
  <c r="AU1504" i="2"/>
  <c r="AS1501" i="2"/>
  <c r="AC1720" i="2"/>
  <c r="AE1720" i="2" s="1"/>
  <c r="AE1721" i="2"/>
  <c r="AB1691" i="2"/>
  <c r="Z1690" i="2"/>
  <c r="AB1690" i="2" s="1"/>
  <c r="AS1630" i="2"/>
  <c r="AU1631" i="2"/>
  <c r="AV1631" i="2" s="1"/>
  <c r="AS1613" i="2"/>
  <c r="AU1614" i="2"/>
  <c r="AV1614" i="2" s="1"/>
  <c r="S1596" i="2"/>
  <c r="U1551" i="2"/>
  <c r="W1552" i="2"/>
  <c r="X1552" i="2" s="1"/>
  <c r="AR1519" i="2"/>
  <c r="AP1518" i="2"/>
  <c r="AN1504" i="2"/>
  <c r="AC1970" i="2"/>
  <c r="AP1916" i="2"/>
  <c r="AR1916" i="2" s="1"/>
  <c r="AR1917" i="2"/>
  <c r="AV1917" i="2" s="1"/>
  <c r="AV1856" i="2"/>
  <c r="AE1787" i="2"/>
  <c r="AC1786" i="2"/>
  <c r="V1736" i="2"/>
  <c r="V1702" i="2" s="1"/>
  <c r="AH1707" i="2"/>
  <c r="AM1671" i="2"/>
  <c r="AS2184" i="2"/>
  <c r="AU2185" i="2"/>
  <c r="AJ2084" i="2"/>
  <c r="AK1845" i="2"/>
  <c r="Z1806" i="2"/>
  <c r="AL1769" i="2"/>
  <c r="AP1846" i="2"/>
  <c r="X1752" i="2"/>
  <c r="AM1685" i="2"/>
  <c r="AP1657" i="2"/>
  <c r="AR1657" i="2" s="1"/>
  <c r="AR1658" i="2"/>
  <c r="AV1658" i="2" s="1"/>
  <c r="S1647" i="2"/>
  <c r="T1628" i="2"/>
  <c r="X1628" i="2" s="1"/>
  <c r="R1625" i="2"/>
  <c r="T1625" i="2" s="1"/>
  <c r="AV1559" i="2"/>
  <c r="AS1512" i="2"/>
  <c r="AU1512" i="2" s="1"/>
  <c r="AJ1472" i="2"/>
  <c r="AH1456" i="2"/>
  <c r="AJ1456" i="2" s="1"/>
  <c r="AJ1459" i="2"/>
  <c r="AN1459" i="2" s="1"/>
  <c r="AV1433" i="2"/>
  <c r="AN1409" i="2"/>
  <c r="AK1374" i="2"/>
  <c r="AM1375" i="2"/>
  <c r="AF1315" i="2"/>
  <c r="AV1310" i="2"/>
  <c r="AF1278" i="2"/>
  <c r="AU1261" i="2"/>
  <c r="AV1261" i="2" s="1"/>
  <c r="AS1258" i="2"/>
  <c r="AQ1213" i="2"/>
  <c r="AR1213" i="2" s="1"/>
  <c r="AR1214" i="2"/>
  <c r="AQ1161" i="2"/>
  <c r="AR1162" i="2"/>
  <c r="AV1162" i="2" s="1"/>
  <c r="W1941" i="2"/>
  <c r="X1941" i="2" s="1"/>
  <c r="U1940" i="2"/>
  <c r="W1940" i="2" s="1"/>
  <c r="AV1782" i="2"/>
  <c r="AB1721" i="2"/>
  <c r="Z1720" i="2"/>
  <c r="AB1720" i="2" s="1"/>
  <c r="AV1605" i="2"/>
  <c r="X2044" i="2"/>
  <c r="AU1752" i="2"/>
  <c r="AS1751" i="2"/>
  <c r="AU1751" i="2" s="1"/>
  <c r="AR1729" i="2"/>
  <c r="AV1729" i="2" s="1"/>
  <c r="AP1724" i="2"/>
  <c r="AB1711" i="2"/>
  <c r="AF1711" i="2" s="1"/>
  <c r="AB1704" i="2"/>
  <c r="AF1704" i="2" s="1"/>
  <c r="Z1703" i="2"/>
  <c r="AV1697" i="2"/>
  <c r="AV1618" i="2"/>
  <c r="W1613" i="2"/>
  <c r="X1614" i="2"/>
  <c r="AI1596" i="2"/>
  <c r="AB1597" i="2"/>
  <c r="Z1596" i="2"/>
  <c r="AJ1551" i="2"/>
  <c r="X1502" i="2"/>
  <c r="AV1479" i="2"/>
  <c r="V1417" i="2"/>
  <c r="AN1403" i="2"/>
  <c r="AP1360" i="2"/>
  <c r="AR1360" i="2" s="1"/>
  <c r="AR1361" i="2"/>
  <c r="AP1301" i="2"/>
  <c r="AR1301" i="2" s="1"/>
  <c r="AR1302" i="2"/>
  <c r="AV1302" i="2" s="1"/>
  <c r="AK1175" i="2"/>
  <c r="AM1176" i="2"/>
  <c r="X1173" i="2"/>
  <c r="AB1093" i="2"/>
  <c r="Z1092" i="2"/>
  <c r="AV1030" i="2"/>
  <c r="AR1677" i="2"/>
  <c r="AV1677" i="2" s="1"/>
  <c r="AP1676" i="2"/>
  <c r="AV1580" i="2"/>
  <c r="AV1547" i="2"/>
  <c r="AV1465" i="2"/>
  <c r="AU1454" i="2"/>
  <c r="AT1451" i="2"/>
  <c r="AU1451" i="2" s="1"/>
  <c r="AU1424" i="2"/>
  <c r="AV1424" i="2" s="1"/>
  <c r="AS1423" i="2"/>
  <c r="AU1423" i="2" s="1"/>
  <c r="AE1386" i="2"/>
  <c r="AF1307" i="2"/>
  <c r="AE1277" i="2"/>
  <c r="AJ1233" i="2"/>
  <c r="AB1190" i="2"/>
  <c r="AU1116" i="2"/>
  <c r="AV1116" i="2" s="1"/>
  <c r="AS1115" i="2"/>
  <c r="AU1113" i="2"/>
  <c r="AS1112" i="2"/>
  <c r="AU1112" i="2" s="1"/>
  <c r="AF1032" i="2"/>
  <c r="W1011" i="2"/>
  <c r="X991" i="2"/>
  <c r="Z984" i="2"/>
  <c r="AB985" i="2"/>
  <c r="T976" i="2"/>
  <c r="Z964" i="2"/>
  <c r="AB965" i="2"/>
  <c r="AU1611" i="2"/>
  <c r="AV1611" i="2" s="1"/>
  <c r="T1597" i="2"/>
  <c r="R1587" i="2"/>
  <c r="T1587" i="2" s="1"/>
  <c r="T1590" i="2"/>
  <c r="X1590" i="2" s="1"/>
  <c r="R1538" i="2"/>
  <c r="T1539" i="2"/>
  <c r="W1539" i="2"/>
  <c r="AF1476" i="2"/>
  <c r="AS1456" i="2"/>
  <c r="AU1456" i="2" s="1"/>
  <c r="X1452" i="2"/>
  <c r="S1417" i="2"/>
  <c r="AV1412" i="2"/>
  <c r="AR1398" i="2"/>
  <c r="AP1397" i="2"/>
  <c r="AV1372" i="2"/>
  <c r="AS1277" i="2"/>
  <c r="AV1253" i="2"/>
  <c r="AF1214" i="2"/>
  <c r="AU1173" i="2"/>
  <c r="AV1173" i="2" s="1"/>
  <c r="AS1172" i="2"/>
  <c r="AU1172" i="2" s="1"/>
  <c r="AV1172" i="2" s="1"/>
  <c r="AK1152" i="2"/>
  <c r="T1133" i="2"/>
  <c r="R1132" i="2"/>
  <c r="R1131" i="2" s="1"/>
  <c r="T1131" i="2" s="1"/>
  <c r="AN1105" i="2"/>
  <c r="AE1820" i="2"/>
  <c r="T1746" i="2"/>
  <c r="AP1737" i="2"/>
  <c r="AR1649" i="2"/>
  <c r="AP1648" i="2"/>
  <c r="AP1597" i="2"/>
  <c r="AR1598" i="2"/>
  <c r="AV1598" i="2" s="1"/>
  <c r="AC1596" i="2"/>
  <c r="AE1597" i="2"/>
  <c r="AA1550" i="2"/>
  <c r="AN1499" i="2"/>
  <c r="AP1439" i="2"/>
  <c r="R1374" i="2"/>
  <c r="T1375" i="2"/>
  <c r="AV1260" i="2"/>
  <c r="AD1232" i="2"/>
  <c r="AP1204" i="2"/>
  <c r="AR1204" i="2" s="1"/>
  <c r="T1190" i="2"/>
  <c r="X1190" i="2" s="1"/>
  <c r="S1175" i="2"/>
  <c r="AV1128" i="2"/>
  <c r="AL1092" i="2"/>
  <c r="AU1079" i="2"/>
  <c r="AV1079" i="2" s="1"/>
  <c r="AT1062" i="2"/>
  <c r="AJ985" i="2"/>
  <c r="AM976" i="2"/>
  <c r="AK964" i="2"/>
  <c r="R866" i="2"/>
  <c r="T866" i="2" s="1"/>
  <c r="T867" i="2"/>
  <c r="AF849" i="2"/>
  <c r="AS809" i="2"/>
  <c r="AU810" i="2"/>
  <c r="AP794" i="2"/>
  <c r="AR794" i="2" s="1"/>
  <c r="AR795" i="2"/>
  <c r="AB1329" i="2"/>
  <c r="AJ1093" i="2"/>
  <c r="AV1087" i="2"/>
  <c r="AD1028" i="2"/>
  <c r="AJ1029" i="2"/>
  <c r="AF994" i="2"/>
  <c r="AV983" i="2"/>
  <c r="W867" i="2"/>
  <c r="U866" i="2"/>
  <c r="W866" i="2" s="1"/>
  <c r="AV860" i="2"/>
  <c r="AR851" i="2"/>
  <c r="AV851" i="2" s="1"/>
  <c r="AP848" i="2"/>
  <c r="AR848" i="2" s="1"/>
  <c r="AL812" i="2"/>
  <c r="AN795" i="2"/>
  <c r="AI772" i="2"/>
  <c r="AS761" i="2"/>
  <c r="AU766" i="2"/>
  <c r="AV766" i="2" s="1"/>
  <c r="AN764" i="2"/>
  <c r="AJ746" i="2"/>
  <c r="AN746" i="2" s="1"/>
  <c r="AH745" i="2"/>
  <c r="AJ745" i="2" s="1"/>
  <c r="AV628" i="2"/>
  <c r="AT1625" i="2"/>
  <c r="AU1626" i="2"/>
  <c r="AV1626" i="2" s="1"/>
  <c r="AT1501" i="2"/>
  <c r="AT1485" i="2" s="1"/>
  <c r="AU1502" i="2"/>
  <c r="AV1350" i="2"/>
  <c r="AE1292" i="2"/>
  <c r="AC1291" i="2"/>
  <c r="AE1291" i="2" s="1"/>
  <c r="AV1249" i="2"/>
  <c r="AJ1167" i="2"/>
  <c r="AE1011" i="2"/>
  <c r="AS844" i="2"/>
  <c r="AU845" i="2"/>
  <c r="AH812" i="2"/>
  <c r="AJ813" i="2"/>
  <c r="V812" i="2"/>
  <c r="AB773" i="2"/>
  <c r="Z772" i="2"/>
  <c r="AP656" i="2"/>
  <c r="AR657" i="2"/>
  <c r="AV603" i="2"/>
  <c r="W549" i="2"/>
  <c r="L550" i="2"/>
  <c r="P550" i="2" s="1"/>
  <c r="J549" i="2"/>
  <c r="AN540" i="2"/>
  <c r="AV520" i="2"/>
  <c r="AP492" i="2"/>
  <c r="AR493" i="2"/>
  <c r="AV493" i="2" s="1"/>
  <c r="AV467" i="2"/>
  <c r="AF451" i="2"/>
  <c r="X449" i="2"/>
  <c r="U442" i="2"/>
  <c r="W443" i="2"/>
  <c r="X443" i="2" s="1"/>
  <c r="AV410" i="2"/>
  <c r="AQ390" i="2"/>
  <c r="AJ360" i="2"/>
  <c r="AP302" i="2"/>
  <c r="AR303" i="2"/>
  <c r="AV303" i="2" s="1"/>
  <c r="AV252" i="2"/>
  <c r="AV1507" i="2"/>
  <c r="AE1467" i="2"/>
  <c r="AB1434" i="2"/>
  <c r="AV1322" i="2"/>
  <c r="AS1250" i="2"/>
  <c r="AU1222" i="2"/>
  <c r="AS1221" i="2"/>
  <c r="AU1221" i="2" s="1"/>
  <c r="AJ1204" i="2"/>
  <c r="AN1204" i="2" s="1"/>
  <c r="AR1154" i="2"/>
  <c r="AV1154" i="2" s="1"/>
  <c r="AP1153" i="2"/>
  <c r="AM1041" i="2"/>
  <c r="AT1029" i="2"/>
  <c r="AR988" i="2"/>
  <c r="AV988" i="2" s="1"/>
  <c r="AP985" i="2"/>
  <c r="AT797" i="2"/>
  <c r="AT794" i="2"/>
  <c r="AU795" i="2"/>
  <c r="AQ629" i="2"/>
  <c r="U575" i="2"/>
  <c r="W577" i="2"/>
  <c r="AS577" i="2"/>
  <c r="AE569" i="2"/>
  <c r="AF569" i="2" s="1"/>
  <c r="AP556" i="2"/>
  <c r="AR556" i="2" s="1"/>
  <c r="AV556" i="2" s="1"/>
  <c r="AR557" i="2"/>
  <c r="AV557" i="2" s="1"/>
  <c r="AJ549" i="2"/>
  <c r="AP550" i="2"/>
  <c r="AR551" i="2"/>
  <c r="AV551" i="2" s="1"/>
  <c r="AE506" i="2"/>
  <c r="AF506" i="2" s="1"/>
  <c r="U496" i="2"/>
  <c r="W496" i="2" s="1"/>
  <c r="W497" i="2"/>
  <c r="X497" i="2" s="1"/>
  <c r="AH454" i="2"/>
  <c r="AJ455" i="2"/>
  <c r="X405" i="2"/>
  <c r="AS386" i="2"/>
  <c r="AU386" i="2" s="1"/>
  <c r="AV386" i="2" s="1"/>
  <c r="AU387" i="2"/>
  <c r="AF1487" i="2"/>
  <c r="AU1419" i="2"/>
  <c r="AV1419" i="2" s="1"/>
  <c r="AE1375" i="2"/>
  <c r="AA812" i="2"/>
  <c r="AV805" i="2"/>
  <c r="AJ773" i="2"/>
  <c r="AH772" i="2"/>
  <c r="AU746" i="2"/>
  <c r="AS745" i="2"/>
  <c r="AU745" i="2" s="1"/>
  <c r="AI714" i="2"/>
  <c r="T711" i="2"/>
  <c r="R710" i="2"/>
  <c r="W626" i="2"/>
  <c r="U625" i="2"/>
  <c r="Z574" i="2"/>
  <c r="AB574" i="2" s="1"/>
  <c r="AB575" i="2"/>
  <c r="AM549" i="2"/>
  <c r="AK441" i="2"/>
  <c r="AM442" i="2"/>
  <c r="AN442" i="2" s="1"/>
  <c r="AB408" i="2"/>
  <c r="Z407" i="2"/>
  <c r="AB407" i="2" s="1"/>
  <c r="AS306" i="2"/>
  <c r="AU306" i="2" s="1"/>
  <c r="AU307" i="2"/>
  <c r="AV307" i="2" s="1"/>
  <c r="AF285" i="2"/>
  <c r="AU277" i="2"/>
  <c r="AV277" i="2" s="1"/>
  <c r="AS276" i="2"/>
  <c r="AU276" i="2" s="1"/>
  <c r="AV276" i="2" s="1"/>
  <c r="R263" i="2"/>
  <c r="T266" i="2"/>
  <c r="X266" i="2" s="1"/>
  <c r="AN237" i="2"/>
  <c r="AD232" i="2"/>
  <c r="AE233" i="2"/>
  <c r="AF233" i="2" s="1"/>
  <c r="R173" i="2"/>
  <c r="T174" i="2"/>
  <c r="AU997" i="2"/>
  <c r="AS996" i="2"/>
  <c r="AU996" i="2" s="1"/>
  <c r="AB797" i="2"/>
  <c r="AL441" i="2"/>
  <c r="AE318" i="2"/>
  <c r="AC317" i="2"/>
  <c r="R232" i="2"/>
  <c r="T233" i="2"/>
  <c r="X233" i="2" s="1"/>
  <c r="AM209" i="2"/>
  <c r="AK208" i="2"/>
  <c r="AM208" i="2" s="1"/>
  <c r="AU110" i="2"/>
  <c r="AV110" i="2" s="1"/>
  <c r="AS107" i="2"/>
  <c r="AU107" i="2" s="1"/>
  <c r="AV586" i="2"/>
  <c r="AT539" i="2"/>
  <c r="AU539" i="2" s="1"/>
  <c r="AU540" i="2"/>
  <c r="W506" i="2"/>
  <c r="X506" i="2" s="1"/>
  <c r="AU377" i="2"/>
  <c r="AE360" i="2"/>
  <c r="AU285" i="2"/>
  <c r="AS284" i="2"/>
  <c r="AU284" i="2" s="1"/>
  <c r="AS1190" i="2"/>
  <c r="AU1190" i="2" s="1"/>
  <c r="AU1191" i="2"/>
  <c r="AV862" i="2"/>
  <c r="X774" i="2"/>
  <c r="AR747" i="2"/>
  <c r="AV747" i="2" s="1"/>
  <c r="AP746" i="2"/>
  <c r="AB736" i="2"/>
  <c r="AR737" i="2"/>
  <c r="AP736" i="2"/>
  <c r="AR736" i="2" s="1"/>
  <c r="AU630" i="2"/>
  <c r="AS629" i="2"/>
  <c r="AS595" i="2"/>
  <c r="AU595" i="2" s="1"/>
  <c r="AU598" i="2"/>
  <c r="AV598" i="2" s="1"/>
  <c r="R580" i="2"/>
  <c r="T580" i="2" s="1"/>
  <c r="T581" i="2"/>
  <c r="AJ569" i="2"/>
  <c r="AA548" i="2"/>
  <c r="AB509" i="2"/>
  <c r="AR480" i="2"/>
  <c r="AP479" i="2"/>
  <c r="AR479" i="2" s="1"/>
  <c r="AN474" i="2"/>
  <c r="AE390" i="2"/>
  <c r="AF390" i="2" s="1"/>
  <c r="V359" i="2"/>
  <c r="X339" i="2"/>
  <c r="AS327" i="2"/>
  <c r="AU327" i="2" s="1"/>
  <c r="AU318" i="2"/>
  <c r="AJ293" i="2"/>
  <c r="AN293" i="2" s="1"/>
  <c r="AH284" i="2"/>
  <c r="AJ284" i="2" s="1"/>
  <c r="AE284" i="2"/>
  <c r="AU251" i="2"/>
  <c r="AV251" i="2" s="1"/>
  <c r="AS250" i="2"/>
  <c r="AU250" i="2" s="1"/>
  <c r="AV243" i="2"/>
  <c r="X204" i="2"/>
  <c r="AV192" i="2"/>
  <c r="AV187" i="2"/>
  <c r="AN184" i="2"/>
  <c r="AF175" i="2"/>
  <c r="W159" i="2"/>
  <c r="T116" i="2"/>
  <c r="AJ84" i="2"/>
  <c r="AI13" i="2"/>
  <c r="AJ14" i="2"/>
  <c r="AN14" i="2" s="1"/>
  <c r="AR160" i="2"/>
  <c r="AV160" i="2" s="1"/>
  <c r="AP159" i="2"/>
  <c r="AR159" i="2" s="1"/>
  <c r="AV79" i="2"/>
  <c r="AS73" i="2"/>
  <c r="AU73" i="2" s="1"/>
  <c r="AU74" i="2"/>
  <c r="Z31" i="2"/>
  <c r="AB32" i="2"/>
  <c r="AV24" i="2"/>
  <c r="AV18" i="2"/>
  <c r="AT1258" i="2"/>
  <c r="AU1259" i="2"/>
  <c r="AS822" i="2"/>
  <c r="AU822" i="2" s="1"/>
  <c r="AU823" i="2"/>
  <c r="AV823" i="2" s="1"/>
  <c r="AJ715" i="2"/>
  <c r="W710" i="2"/>
  <c r="AN492" i="2"/>
  <c r="AS462" i="2"/>
  <c r="AU463" i="2"/>
  <c r="AV463" i="2" s="1"/>
  <c r="AP371" i="2"/>
  <c r="AR371" i="2" s="1"/>
  <c r="AR372" i="2"/>
  <c r="AV372" i="2" s="1"/>
  <c r="R360" i="2"/>
  <c r="AU175" i="2"/>
  <c r="AV175" i="2" s="1"/>
  <c r="AR1042" i="2"/>
  <c r="AV1042" i="2" s="1"/>
  <c r="AI1028" i="2"/>
  <c r="AD984" i="2"/>
  <c r="AS848" i="2"/>
  <c r="AU848" i="2" s="1"/>
  <c r="AQ781" i="2"/>
  <c r="AR784" i="2"/>
  <c r="AV784" i="2" s="1"/>
  <c r="X657" i="2"/>
  <c r="AV570" i="2"/>
  <c r="AU510" i="2"/>
  <c r="AV510" i="2" s="1"/>
  <c r="AR331" i="2"/>
  <c r="AV331" i="2" s="1"/>
  <c r="AP330" i="2"/>
  <c r="AB318" i="2"/>
  <c r="AQ203" i="2"/>
  <c r="AR203" i="2" s="1"/>
  <c r="AH232" i="2"/>
  <c r="AQ13" i="2"/>
  <c r="AS137" i="2"/>
  <c r="AU137" i="2" s="1"/>
  <c r="S454" i="2"/>
  <c r="P138" i="1"/>
  <c r="U65" i="1"/>
  <c r="X65" i="1" s="1"/>
  <c r="X67" i="1"/>
  <c r="W9" i="1"/>
  <c r="W134" i="1"/>
  <c r="E128" i="1"/>
  <c r="U136" i="1"/>
  <c r="V72" i="1"/>
  <c r="X72" i="1" s="1"/>
  <c r="G138" i="1"/>
  <c r="U134" i="1"/>
  <c r="X12" i="1"/>
  <c r="U9" i="1"/>
  <c r="S128" i="1"/>
  <c r="S140" i="1" s="1"/>
  <c r="W135" i="1"/>
  <c r="X13" i="1"/>
  <c r="U23" i="1"/>
  <c r="X24" i="1"/>
  <c r="Q128" i="1"/>
  <c r="Q140" i="1" s="1"/>
  <c r="X87" i="1"/>
  <c r="X27" i="1"/>
  <c r="U135" i="1"/>
  <c r="K128" i="1"/>
  <c r="K140" i="1" s="1"/>
  <c r="X137" i="1"/>
  <c r="W107" i="1"/>
  <c r="X107" i="1" s="1"/>
  <c r="X108" i="1"/>
  <c r="N140" i="1"/>
  <c r="T93" i="1"/>
  <c r="L72" i="1"/>
  <c r="L128" i="1" s="1"/>
  <c r="V121" i="1"/>
  <c r="X121" i="1" s="1"/>
  <c r="U133" i="1"/>
  <c r="U138" i="1" s="1"/>
  <c r="P128" i="1"/>
  <c r="X77" i="1"/>
  <c r="X136" i="1" s="1"/>
  <c r="X95" i="1"/>
  <c r="U93" i="1"/>
  <c r="X93" i="1" s="1"/>
  <c r="U86" i="1"/>
  <c r="X86" i="1" s="1"/>
  <c r="G128" i="1"/>
  <c r="F140" i="1"/>
  <c r="M140" i="1"/>
  <c r="H136" i="1"/>
  <c r="V133" i="1"/>
  <c r="H72" i="1"/>
  <c r="W132" i="1"/>
  <c r="U16" i="1"/>
  <c r="W136" i="1"/>
  <c r="H9" i="1"/>
  <c r="AV1980" i="2" l="1"/>
  <c r="AV705" i="2"/>
  <c r="X1156" i="2"/>
  <c r="AN47" i="2"/>
  <c r="V138" i="1"/>
  <c r="X23" i="1"/>
  <c r="AV1530" i="2"/>
  <c r="AF1003" i="2"/>
  <c r="AV2213" i="2"/>
  <c r="P140" i="1"/>
  <c r="AV1278" i="2"/>
  <c r="AT2158" i="2"/>
  <c r="AV151" i="2"/>
  <c r="AN822" i="2"/>
  <c r="AN1864" i="2"/>
  <c r="AN1451" i="2"/>
  <c r="AV1473" i="2"/>
  <c r="AV1063" i="2"/>
  <c r="T138" i="1"/>
  <c r="AF1613" i="2"/>
  <c r="T2067" i="2"/>
  <c r="AF2135" i="2"/>
  <c r="AR2034" i="2"/>
  <c r="AV1960" i="2"/>
  <c r="AU1940" i="2"/>
  <c r="AF1857" i="2"/>
  <c r="X1746" i="2"/>
  <c r="AN1575" i="2"/>
  <c r="AF1560" i="2"/>
  <c r="AU1472" i="2"/>
  <c r="AU1439" i="2"/>
  <c r="X1467" i="2"/>
  <c r="X1386" i="2"/>
  <c r="AF1311" i="2"/>
  <c r="AF1329" i="2"/>
  <c r="AM1232" i="2"/>
  <c r="X1329" i="2"/>
  <c r="AV1009" i="2"/>
  <c r="AN1003" i="2"/>
  <c r="AQ984" i="2"/>
  <c r="AF836" i="2"/>
  <c r="AF756" i="2"/>
  <c r="AF656" i="2"/>
  <c r="AV469" i="2"/>
  <c r="X482" i="2"/>
  <c r="AU468" i="2"/>
  <c r="AF519" i="2"/>
  <c r="AV245" i="2"/>
  <c r="X349" i="2"/>
  <c r="X338" i="2"/>
  <c r="X407" i="2"/>
  <c r="AN299" i="2"/>
  <c r="AV241" i="2"/>
  <c r="AV210" i="2"/>
  <c r="AR208" i="2"/>
  <c r="AN167" i="2"/>
  <c r="AN159" i="2"/>
  <c r="X128" i="2"/>
  <c r="AF327" i="2"/>
  <c r="AJ13" i="2"/>
  <c r="R505" i="2"/>
  <c r="T505" i="2" s="1"/>
  <c r="AR128" i="2"/>
  <c r="AV128" i="2" s="1"/>
  <c r="X532" i="2"/>
  <c r="AV2107" i="2"/>
  <c r="AF318" i="2"/>
  <c r="AN284" i="2"/>
  <c r="AU1277" i="2"/>
  <c r="U509" i="2"/>
  <c r="W509" i="2" s="1"/>
  <c r="AF1334" i="2"/>
  <c r="AM359" i="2"/>
  <c r="AR1940" i="2"/>
  <c r="AV1940" i="2" s="1"/>
  <c r="AN560" i="2"/>
  <c r="AF1258" i="2"/>
  <c r="X1397" i="2"/>
  <c r="AV23" i="2"/>
  <c r="AF144" i="2"/>
  <c r="AF1746" i="2"/>
  <c r="AV2296" i="2"/>
  <c r="AN1311" i="2"/>
  <c r="X299" i="2"/>
  <c r="AV1963" i="2"/>
  <c r="X455" i="2"/>
  <c r="X1245" i="2"/>
  <c r="AR1355" i="2"/>
  <c r="AF2149" i="2"/>
  <c r="AV1398" i="2"/>
  <c r="AN1976" i="2"/>
  <c r="AU1829" i="2"/>
  <c r="AV1829" i="2" s="1"/>
  <c r="AV1527" i="2"/>
  <c r="AN128" i="2"/>
  <c r="W1291" i="2"/>
  <c r="AU338" i="2"/>
  <c r="AM625" i="2"/>
  <c r="X1608" i="2"/>
  <c r="AV2095" i="2"/>
  <c r="X402" i="2"/>
  <c r="AN1408" i="2"/>
  <c r="AN2007" i="2"/>
  <c r="AN970" i="2"/>
  <c r="AF203" i="2"/>
  <c r="AN491" i="2"/>
  <c r="AV399" i="2"/>
  <c r="AV259" i="2"/>
  <c r="AN318" i="2"/>
  <c r="AU2184" i="2"/>
  <c r="AR47" i="2"/>
  <c r="X745" i="2"/>
  <c r="AV54" i="2"/>
  <c r="AU2155" i="2"/>
  <c r="AV2155" i="2" s="1"/>
  <c r="AH600" i="2"/>
  <c r="AJ600" i="2" s="1"/>
  <c r="X1796" i="2"/>
  <c r="AN2197" i="2"/>
  <c r="AQ812" i="2"/>
  <c r="AR1131" i="2"/>
  <c r="AV1434" i="2"/>
  <c r="AE13" i="2"/>
  <c r="X595" i="2"/>
  <c r="AF2018" i="2"/>
  <c r="X1635" i="2"/>
  <c r="AN1755" i="2"/>
  <c r="X203" i="2"/>
  <c r="X1930" i="2"/>
  <c r="X756" i="2"/>
  <c r="X1301" i="2"/>
  <c r="AV1533" i="2"/>
  <c r="X1306" i="2"/>
  <c r="X1493" i="2"/>
  <c r="AF532" i="2"/>
  <c r="AN1041" i="2"/>
  <c r="AN569" i="2"/>
  <c r="X1587" i="2"/>
  <c r="AV1113" i="2"/>
  <c r="AT2067" i="2"/>
  <c r="X468" i="2"/>
  <c r="AF560" i="2"/>
  <c r="AF47" i="2"/>
  <c r="AN1277" i="2"/>
  <c r="AH548" i="2"/>
  <c r="AJ548" i="2" s="1"/>
  <c r="AH1702" i="2"/>
  <c r="X656" i="2"/>
  <c r="X836" i="2"/>
  <c r="X2135" i="2"/>
  <c r="AR2121" i="2"/>
  <c r="AV2121" i="2" s="1"/>
  <c r="AF208" i="2"/>
  <c r="AN809" i="2"/>
  <c r="AF1807" i="2"/>
  <c r="X1439" i="2"/>
  <c r="AR1078" i="2"/>
  <c r="AN1760" i="2"/>
  <c r="AN1258" i="2"/>
  <c r="AF1397" i="2"/>
  <c r="AV1641" i="2"/>
  <c r="AQ1993" i="2"/>
  <c r="AV1272" i="2"/>
  <c r="AN1820" i="2"/>
  <c r="AF245" i="2"/>
  <c r="AU258" i="2"/>
  <c r="AV258" i="2" s="1"/>
  <c r="AV791" i="2"/>
  <c r="AN208" i="2"/>
  <c r="X32" i="2"/>
  <c r="AF1306" i="2"/>
  <c r="AN527" i="2"/>
  <c r="AV371" i="2"/>
  <c r="X159" i="2"/>
  <c r="AV1213" i="2"/>
  <c r="AU781" i="2"/>
  <c r="AF848" i="2"/>
  <c r="AV1632" i="2"/>
  <c r="AQ1786" i="2"/>
  <c r="X1944" i="2"/>
  <c r="AN1846" i="2"/>
  <c r="AN77" i="2"/>
  <c r="S1702" i="2"/>
  <c r="X797" i="2"/>
  <c r="AE77" i="2"/>
  <c r="AF77" i="2" s="1"/>
  <c r="AF2179" i="2"/>
  <c r="AE1485" i="2"/>
  <c r="X1057" i="2"/>
  <c r="AN236" i="2"/>
  <c r="AN349" i="2"/>
  <c r="X1204" i="2"/>
  <c r="X1062" i="2"/>
  <c r="AF284" i="2"/>
  <c r="AC359" i="2"/>
  <c r="AC231" i="2" s="1"/>
  <c r="AF797" i="2"/>
  <c r="AU1250" i="2"/>
  <c r="AV1250" i="2" s="1"/>
  <c r="AF1355" i="2"/>
  <c r="X2121" i="2"/>
  <c r="AV323" i="2"/>
  <c r="AV2214" i="2"/>
  <c r="AN629" i="2"/>
  <c r="AV1311" i="2"/>
  <c r="AN144" i="2"/>
  <c r="AN2013" i="2"/>
  <c r="AT1647" i="2"/>
  <c r="AN2043" i="2"/>
  <c r="X1801" i="2"/>
  <c r="AN731" i="2"/>
  <c r="AN32" i="2"/>
  <c r="AN482" i="2"/>
  <c r="X2217" i="2"/>
  <c r="AN203" i="2"/>
  <c r="AB505" i="2"/>
  <c r="AN861" i="2"/>
  <c r="AN84" i="2"/>
  <c r="AF1820" i="2"/>
  <c r="AR1397" i="2"/>
  <c r="AV1397" i="2" s="1"/>
  <c r="AF236" i="2"/>
  <c r="T1232" i="2"/>
  <c r="AF1517" i="2"/>
  <c r="AF1486" i="2"/>
  <c r="AR144" i="2"/>
  <c r="AV57" i="2"/>
  <c r="AT1769" i="2"/>
  <c r="X2043" i="2"/>
  <c r="X84" i="2"/>
  <c r="AV1146" i="2"/>
  <c r="AV831" i="2"/>
  <c r="AF1944" i="2"/>
  <c r="AU1334" i="2"/>
  <c r="X1221" i="2"/>
  <c r="AF1988" i="2"/>
  <c r="AV1493" i="2"/>
  <c r="AN1195" i="2"/>
  <c r="X144" i="2"/>
  <c r="AV242" i="2"/>
  <c r="AN1057" i="2"/>
  <c r="AN736" i="2"/>
  <c r="AN1657" i="2"/>
  <c r="AN1245" i="2"/>
  <c r="T173" i="2"/>
  <c r="AF985" i="2"/>
  <c r="U1806" i="2"/>
  <c r="W1806" i="2" s="1"/>
  <c r="X1512" i="2"/>
  <c r="AN1770" i="2"/>
  <c r="AH1291" i="2"/>
  <c r="AH1151" i="2" s="1"/>
  <c r="AF107" i="2"/>
  <c r="AE454" i="2"/>
  <c r="AV1008" i="2"/>
  <c r="AP1486" i="2"/>
  <c r="AR1486" i="2" s="1"/>
  <c r="AN1355" i="2"/>
  <c r="X284" i="2"/>
  <c r="AQ1092" i="2"/>
  <c r="AN2121" i="2"/>
  <c r="AT13" i="2"/>
  <c r="AU13" i="2" s="1"/>
  <c r="AE1152" i="2"/>
  <c r="X1908" i="2"/>
  <c r="AD1702" i="2"/>
  <c r="X2184" i="2"/>
  <c r="X306" i="2"/>
  <c r="AN1916" i="2"/>
  <c r="AF128" i="2"/>
  <c r="AN1126" i="2"/>
  <c r="AN1746" i="2"/>
  <c r="X194" i="2"/>
  <c r="AF1366" i="2"/>
  <c r="AV73" i="2"/>
  <c r="AV250" i="2"/>
  <c r="AV387" i="2"/>
  <c r="AH1028" i="2"/>
  <c r="AF1737" i="2"/>
  <c r="AF2114" i="2"/>
  <c r="AR1320" i="2"/>
  <c r="AV1623" i="2"/>
  <c r="AN1517" i="2"/>
  <c r="AV947" i="2"/>
  <c r="AV971" i="2"/>
  <c r="AF468" i="2"/>
  <c r="X1657" i="2"/>
  <c r="AR405" i="2"/>
  <c r="AV405" i="2" s="1"/>
  <c r="AF527" i="2"/>
  <c r="X2018" i="2"/>
  <c r="X77" i="2"/>
  <c r="AF2048" i="2"/>
  <c r="AM1550" i="2"/>
  <c r="X137" i="2"/>
  <c r="X245" i="2"/>
  <c r="AV731" i="2"/>
  <c r="AF1456" i="2"/>
  <c r="AR1857" i="2"/>
  <c r="AV1857" i="2" s="1"/>
  <c r="AV1921" i="2"/>
  <c r="AF1657" i="2"/>
  <c r="AN1565" i="2"/>
  <c r="AF1078" i="2"/>
  <c r="AV1792" i="2"/>
  <c r="AF595" i="2"/>
  <c r="X2144" i="2"/>
  <c r="AR781" i="2"/>
  <c r="AN985" i="2"/>
  <c r="X1613" i="2"/>
  <c r="AV1214" i="2"/>
  <c r="AV1721" i="2"/>
  <c r="AN1062" i="2"/>
  <c r="AM1417" i="2"/>
  <c r="AM1736" i="2"/>
  <c r="AB1736" i="2"/>
  <c r="AN1777" i="2"/>
  <c r="AV1908" i="2"/>
  <c r="AM1551" i="2"/>
  <c r="AN1551" i="2" s="1"/>
  <c r="AV1938" i="2"/>
  <c r="Z1291" i="2"/>
  <c r="Z1151" i="2" s="1"/>
  <c r="T1900" i="2"/>
  <c r="AF1041" i="2"/>
  <c r="AK509" i="2"/>
  <c r="AK505" i="2" s="1"/>
  <c r="AM505" i="2" s="1"/>
  <c r="AF866" i="2"/>
  <c r="AF731" i="2"/>
  <c r="X26" i="2"/>
  <c r="AN1665" i="2"/>
  <c r="X1685" i="2"/>
  <c r="T13" i="2"/>
  <c r="AE509" i="2"/>
  <c r="AF509" i="2" s="1"/>
  <c r="AV1312" i="2"/>
  <c r="AP13" i="2"/>
  <c r="AR13" i="2" s="1"/>
  <c r="AF584" i="2"/>
  <c r="AN756" i="2"/>
  <c r="AF1665" i="2"/>
  <c r="AV1983" i="2"/>
  <c r="AF482" i="2"/>
  <c r="AN1320" i="2"/>
  <c r="T1152" i="2"/>
  <c r="X1263" i="2"/>
  <c r="AN1690" i="2"/>
  <c r="AN2034" i="2"/>
  <c r="AF976" i="2"/>
  <c r="X371" i="2"/>
  <c r="X761" i="2"/>
  <c r="AN1102" i="2"/>
  <c r="AA12" i="2"/>
  <c r="AN976" i="2"/>
  <c r="AF1501" i="2"/>
  <c r="X1078" i="2"/>
  <c r="AL1353" i="2"/>
  <c r="X848" i="2"/>
  <c r="W1175" i="2"/>
  <c r="AR2217" i="2"/>
  <c r="AS174" i="2"/>
  <c r="AU174" i="2" s="1"/>
  <c r="AV174" i="2" s="1"/>
  <c r="X496" i="2"/>
  <c r="AV1222" i="2"/>
  <c r="AF1467" i="2"/>
  <c r="AQ1900" i="2"/>
  <c r="AV1107" i="2"/>
  <c r="AV991" i="2"/>
  <c r="AS519" i="2"/>
  <c r="AU519" i="2" s="1"/>
  <c r="AV519" i="2" s="1"/>
  <c r="AV1366" i="2"/>
  <c r="AE1845" i="2"/>
  <c r="X1560" i="2"/>
  <c r="AJ1736" i="2"/>
  <c r="AT1993" i="2"/>
  <c r="AT1969" i="2" s="1"/>
  <c r="AF1760" i="2"/>
  <c r="AM1806" i="2"/>
  <c r="X2149" i="2"/>
  <c r="X2084" i="2"/>
  <c r="U359" i="2"/>
  <c r="W359" i="2" s="1"/>
  <c r="AF715" i="2"/>
  <c r="AV649" i="2"/>
  <c r="AU1657" i="2"/>
  <c r="AN584" i="2"/>
  <c r="AQ359" i="2"/>
  <c r="X1041" i="2"/>
  <c r="X1167" i="2"/>
  <c r="X1988" i="2"/>
  <c r="AF2228" i="2"/>
  <c r="AF2224" i="2" s="1"/>
  <c r="X1102" i="2"/>
  <c r="R1028" i="2"/>
  <c r="X1258" i="2"/>
  <c r="X1451" i="2"/>
  <c r="X1820" i="2"/>
  <c r="AF299" i="2"/>
  <c r="X1916" i="2"/>
  <c r="AF781" i="2"/>
  <c r="X1131" i="2"/>
  <c r="AL1767" i="2"/>
  <c r="X655" i="2"/>
  <c r="X376" i="2"/>
  <c r="AE2158" i="2"/>
  <c r="AF1167" i="2"/>
  <c r="AN107" i="2"/>
  <c r="X584" i="2"/>
  <c r="AF1635" i="2"/>
  <c r="AF1777" i="2"/>
  <c r="AF1874" i="2"/>
  <c r="AV1645" i="2"/>
  <c r="AV1793" i="2"/>
  <c r="X17" i="2"/>
  <c r="AF1250" i="2"/>
  <c r="AN1292" i="2"/>
  <c r="AN1190" i="2"/>
  <c r="AV1778" i="2"/>
  <c r="AN745" i="2"/>
  <c r="AU761" i="2"/>
  <c r="AV761" i="2" s="1"/>
  <c r="AR1561" i="2"/>
  <c r="AV1561" i="2" s="1"/>
  <c r="X1048" i="2"/>
  <c r="AN1131" i="2"/>
  <c r="AV2049" i="2"/>
  <c r="AB1993" i="2"/>
  <c r="AV736" i="2"/>
  <c r="AN1560" i="2"/>
  <c r="AT31" i="2"/>
  <c r="AQ262" i="2"/>
  <c r="AV1233" i="2"/>
  <c r="AV941" i="2"/>
  <c r="AN1221" i="2"/>
  <c r="AN1233" i="2"/>
  <c r="AV970" i="2"/>
  <c r="AV618" i="2"/>
  <c r="X1408" i="2"/>
  <c r="AV1427" i="2"/>
  <c r="AQ232" i="2"/>
  <c r="AN168" i="2"/>
  <c r="AF32" i="2"/>
  <c r="AS168" i="2"/>
  <c r="AS167" i="2" s="1"/>
  <c r="AU167" i="2" s="1"/>
  <c r="AV167" i="2" s="1"/>
  <c r="AF1434" i="2"/>
  <c r="AU1115" i="2"/>
  <c r="AH1550" i="2"/>
  <c r="AJ1550" i="2" s="1"/>
  <c r="AR1724" i="2"/>
  <c r="X1940" i="2"/>
  <c r="AM1374" i="2"/>
  <c r="AR2197" i="2"/>
  <c r="AV2197" i="2" s="1"/>
  <c r="AJ1232" i="2"/>
  <c r="W1092" i="2"/>
  <c r="AV1622" i="2"/>
  <c r="X1971" i="2"/>
  <c r="AV1926" i="2"/>
  <c r="AN174" i="2"/>
  <c r="AE95" i="2"/>
  <c r="AV449" i="2"/>
  <c r="AB454" i="2"/>
  <c r="AF1048" i="2"/>
  <c r="AF1233" i="2"/>
  <c r="X1760" i="2"/>
  <c r="AN2048" i="2"/>
  <c r="AJ1786" i="2"/>
  <c r="AF2159" i="2"/>
  <c r="X2179" i="2"/>
  <c r="AQ317" i="2"/>
  <c r="AV868" i="2"/>
  <c r="AV1817" i="2"/>
  <c r="U173" i="2"/>
  <c r="W173" i="2" s="1"/>
  <c r="X173" i="2" s="1"/>
  <c r="AN1115" i="2"/>
  <c r="AJ1176" i="2"/>
  <c r="AN1176" i="2" s="1"/>
  <c r="X1517" i="2"/>
  <c r="T1736" i="2"/>
  <c r="AR2114" i="2"/>
  <c r="AV2114" i="2" s="1"/>
  <c r="AV1084" i="2"/>
  <c r="AF2154" i="2"/>
  <c r="AS1769" i="2"/>
  <c r="AN797" i="2"/>
  <c r="AN1885" i="2"/>
  <c r="AU47" i="2"/>
  <c r="AE772" i="2"/>
  <c r="S12" i="2"/>
  <c r="AN2018" i="2"/>
  <c r="AF2184" i="2"/>
  <c r="AL231" i="2"/>
  <c r="AE505" i="2"/>
  <c r="AF137" i="2"/>
  <c r="AN1467" i="2"/>
  <c r="AN116" i="2"/>
  <c r="AF84" i="2"/>
  <c r="AF2034" i="2"/>
  <c r="X1292" i="2"/>
  <c r="AE1806" i="2"/>
  <c r="X1777" i="2"/>
  <c r="AI1151" i="2"/>
  <c r="AN209" i="2"/>
  <c r="AN1167" i="2"/>
  <c r="T1176" i="2"/>
  <c r="X1176" i="2" s="1"/>
  <c r="AF1472" i="2"/>
  <c r="AF1190" i="2"/>
  <c r="AV1361" i="2"/>
  <c r="AF1787" i="2"/>
  <c r="AE173" i="2"/>
  <c r="X2013" i="2"/>
  <c r="AU1944" i="2"/>
  <c r="AV474" i="2"/>
  <c r="AF96" i="2"/>
  <c r="AH505" i="2"/>
  <c r="AJ505" i="2" s="1"/>
  <c r="W1374" i="2"/>
  <c r="R1417" i="2"/>
  <c r="T1417" i="2" s="1"/>
  <c r="AV1082" i="2"/>
  <c r="AN1301" i="2"/>
  <c r="AV1865" i="2"/>
  <c r="AV2087" i="2"/>
  <c r="AB1786" i="2"/>
  <c r="AV84" i="2"/>
  <c r="AU1131" i="2"/>
  <c r="AR209" i="2"/>
  <c r="AB173" i="2"/>
  <c r="AF173" i="2" s="1"/>
  <c r="AN17" i="2"/>
  <c r="X985" i="2"/>
  <c r="AV976" i="2"/>
  <c r="AE1175" i="2"/>
  <c r="AD1969" i="2"/>
  <c r="AN1512" i="2"/>
  <c r="S1969" i="2"/>
  <c r="AP284" i="2"/>
  <c r="AR284" i="2" s="1"/>
  <c r="AV284" i="2" s="1"/>
  <c r="AF1221" i="2"/>
  <c r="AM984" i="2"/>
  <c r="X560" i="2"/>
  <c r="AN1439" i="2"/>
  <c r="X1885" i="2"/>
  <c r="X1360" i="2"/>
  <c r="AV2144" i="2"/>
  <c r="AV524" i="2"/>
  <c r="AH714" i="2"/>
  <c r="AJ714" i="2" s="1"/>
  <c r="AE31" i="2"/>
  <c r="AN1107" i="2"/>
  <c r="U31" i="2"/>
  <c r="W31" i="2" s="1"/>
  <c r="AV74" i="2"/>
  <c r="AV630" i="2"/>
  <c r="AU1029" i="2"/>
  <c r="AE1596" i="2"/>
  <c r="X976" i="2"/>
  <c r="X715" i="2"/>
  <c r="AM232" i="2"/>
  <c r="AL1537" i="2"/>
  <c r="AV2043" i="2"/>
  <c r="X1107" i="2"/>
  <c r="AF1971" i="2"/>
  <c r="AN1493" i="2"/>
  <c r="AN1691" i="2"/>
  <c r="X1486" i="2"/>
  <c r="AN2170" i="2"/>
  <c r="AB1845" i="2"/>
  <c r="X2094" i="2"/>
  <c r="AN543" i="2"/>
  <c r="AE1092" i="2"/>
  <c r="AV1638" i="2"/>
  <c r="X1456" i="2"/>
  <c r="AI1353" i="2"/>
  <c r="AF1921" i="2"/>
  <c r="AI1702" i="2"/>
  <c r="AN1434" i="2"/>
  <c r="AF1439" i="2"/>
  <c r="AF1625" i="2"/>
  <c r="AF116" i="2"/>
  <c r="X390" i="2"/>
  <c r="AN2094" i="2"/>
  <c r="AN137" i="2"/>
  <c r="AF496" i="2"/>
  <c r="AV2077" i="2"/>
  <c r="AF1885" i="2"/>
  <c r="AB1769" i="2"/>
  <c r="AK173" i="2"/>
  <c r="AM173" i="2" s="1"/>
  <c r="AU1635" i="2"/>
  <c r="AF2155" i="2"/>
  <c r="AJ1538" i="2"/>
  <c r="AF2013" i="2"/>
  <c r="X831" i="2"/>
  <c r="AB31" i="2"/>
  <c r="AV479" i="2"/>
  <c r="AF1720" i="2"/>
  <c r="AB1806" i="2"/>
  <c r="X569" i="2"/>
  <c r="W1647" i="2"/>
  <c r="AV1988" i="2"/>
  <c r="AN1518" i="2"/>
  <c r="AR107" i="2"/>
  <c r="AV107" i="2" s="1"/>
  <c r="AF970" i="2"/>
  <c r="X1755" i="2"/>
  <c r="AU1335" i="2"/>
  <c r="AI1993" i="2"/>
  <c r="AJ1993" i="2" s="1"/>
  <c r="X1724" i="2"/>
  <c r="AN1908" i="2"/>
  <c r="X1921" i="2"/>
  <c r="AI709" i="2"/>
  <c r="AJ812" i="2"/>
  <c r="AH1092" i="2"/>
  <c r="AJ1092" i="2" s="1"/>
  <c r="AM1845" i="2"/>
  <c r="X318" i="2"/>
  <c r="AV1321" i="2"/>
  <c r="X1807" i="2"/>
  <c r="AR194" i="2"/>
  <c r="AV194" i="2" s="1"/>
  <c r="AU966" i="2"/>
  <c r="AV966" i="2" s="1"/>
  <c r="AP1011" i="2"/>
  <c r="AR1011" i="2" s="1"/>
  <c r="AB95" i="2"/>
  <c r="AN183" i="2"/>
  <c r="AV55" i="2"/>
  <c r="AP1062" i="2"/>
  <c r="AR1062" i="2" s="1"/>
  <c r="AF1132" i="2"/>
  <c r="AT454" i="2"/>
  <c r="AV1034" i="2"/>
  <c r="AV1709" i="2"/>
  <c r="AN1940" i="2"/>
  <c r="AV1820" i="2"/>
  <c r="AE2067" i="2"/>
  <c r="AN781" i="2"/>
  <c r="AB262" i="2"/>
  <c r="U984" i="2"/>
  <c r="W984" i="2" s="1"/>
  <c r="AN1542" i="2"/>
  <c r="AF1770" i="2"/>
  <c r="X57" i="2"/>
  <c r="AV1048" i="2"/>
  <c r="V440" i="2"/>
  <c r="AV148" i="2"/>
  <c r="AV1733" i="2"/>
  <c r="T31" i="2"/>
  <c r="X1434" i="2"/>
  <c r="AV1608" i="2"/>
  <c r="AR338" i="2"/>
  <c r="AV338" i="2" s="1"/>
  <c r="AF1301" i="2"/>
  <c r="W772" i="2"/>
  <c r="AN542" i="2"/>
  <c r="AP2159" i="2"/>
  <c r="AP2158" i="2" s="1"/>
  <c r="AF1836" i="2"/>
  <c r="AV1576" i="2"/>
  <c r="V1537" i="2"/>
  <c r="AV468" i="2"/>
  <c r="AH359" i="2"/>
  <c r="AJ359" i="2" s="1"/>
  <c r="AN359" i="2" s="1"/>
  <c r="S1151" i="2"/>
  <c r="AF1386" i="2"/>
  <c r="X1625" i="2"/>
  <c r="AN2084" i="2"/>
  <c r="AE1786" i="2"/>
  <c r="AV1916" i="2"/>
  <c r="T1845" i="2"/>
  <c r="X2048" i="2"/>
  <c r="U1596" i="2"/>
  <c r="W1596" i="2" s="1"/>
  <c r="AM317" i="2"/>
  <c r="AN1078" i="2"/>
  <c r="AF1126" i="2"/>
  <c r="S1353" i="2"/>
  <c r="AP1665" i="2"/>
  <c r="AR1665" i="2" s="1"/>
  <c r="AV1665" i="2" s="1"/>
  <c r="AV1781" i="2"/>
  <c r="AJ2067" i="2"/>
  <c r="AJ1806" i="2"/>
  <c r="AV2013" i="2"/>
  <c r="W1485" i="2"/>
  <c r="AU1132" i="2"/>
  <c r="AM1485" i="2"/>
  <c r="AF263" i="2"/>
  <c r="X1195" i="2"/>
  <c r="S963" i="2"/>
  <c r="AF1512" i="2"/>
  <c r="AN867" i="2"/>
  <c r="AF1195" i="2"/>
  <c r="AN1625" i="2"/>
  <c r="AF1115" i="2"/>
  <c r="AN1635" i="2"/>
  <c r="X2114" i="2"/>
  <c r="AN306" i="2"/>
  <c r="AU1777" i="2"/>
  <c r="AV1777" i="2" s="1"/>
  <c r="X1233" i="2"/>
  <c r="AF2084" i="2"/>
  <c r="AV1644" i="2"/>
  <c r="AN1930" i="2"/>
  <c r="AN390" i="2"/>
  <c r="X1250" i="2"/>
  <c r="AV2124" i="2"/>
  <c r="AD12" i="2"/>
  <c r="AV1336" i="2"/>
  <c r="V1767" i="2"/>
  <c r="AF1755" i="2"/>
  <c r="AR306" i="2"/>
  <c r="AV306" i="2" s="1"/>
  <c r="AT505" i="2"/>
  <c r="AT1900" i="2"/>
  <c r="O1993" i="2"/>
  <c r="M1969" i="2"/>
  <c r="X174" i="2"/>
  <c r="X1597" i="2"/>
  <c r="W714" i="2"/>
  <c r="AN1334" i="2"/>
  <c r="AA1353" i="2"/>
  <c r="AV2044" i="2"/>
  <c r="AJ31" i="2"/>
  <c r="AA963" i="2"/>
  <c r="T1786" i="2"/>
  <c r="AE1647" i="2"/>
  <c r="T2158" i="2"/>
  <c r="AV1941" i="2"/>
  <c r="AK31" i="2"/>
  <c r="AM31" i="2" s="1"/>
  <c r="AD1537" i="2"/>
  <c r="V12" i="2"/>
  <c r="AF17" i="2"/>
  <c r="AV1329" i="2"/>
  <c r="AV595" i="2"/>
  <c r="AN455" i="2"/>
  <c r="AV83" i="2"/>
  <c r="AV82" i="2" s="1"/>
  <c r="AF1156" i="2"/>
  <c r="AE1993" i="2"/>
  <c r="AN1944" i="2"/>
  <c r="AB1485" i="2"/>
  <c r="AF1551" i="2"/>
  <c r="W1418" i="2"/>
  <c r="X1418" i="2" s="1"/>
  <c r="AF1864" i="2"/>
  <c r="AV1816" i="2"/>
  <c r="T2034" i="2"/>
  <c r="X2034" i="2" s="1"/>
  <c r="AV1057" i="2"/>
  <c r="AD1353" i="2"/>
  <c r="AV1344" i="2"/>
  <c r="AR289" i="2"/>
  <c r="AV289" i="2" s="1"/>
  <c r="AV480" i="2"/>
  <c r="AU629" i="2"/>
  <c r="AF408" i="2"/>
  <c r="U454" i="2"/>
  <c r="W454" i="2" s="1"/>
  <c r="AN360" i="2"/>
  <c r="AV657" i="2"/>
  <c r="V709" i="2"/>
  <c r="R1291" i="2"/>
  <c r="T1291" i="2" s="1"/>
  <c r="AV1204" i="2"/>
  <c r="AF965" i="2"/>
  <c r="AM1175" i="2"/>
  <c r="V1353" i="2"/>
  <c r="AI1537" i="2"/>
  <c r="AE1736" i="2"/>
  <c r="AN2144" i="2"/>
  <c r="AV1755" i="2"/>
  <c r="X629" i="2"/>
  <c r="X1320" i="2"/>
  <c r="AN1263" i="2"/>
  <c r="X1691" i="2"/>
  <c r="AN1874" i="2"/>
  <c r="AF1940" i="2"/>
  <c r="AN1787" i="2"/>
  <c r="AU2018" i="2"/>
  <c r="AV2018" i="2" s="1"/>
  <c r="AN1988" i="2"/>
  <c r="AN96" i="2"/>
  <c r="AV1467" i="2"/>
  <c r="AJ625" i="2"/>
  <c r="AN761" i="2"/>
  <c r="T95" i="2"/>
  <c r="AN1011" i="2"/>
  <c r="AE1550" i="2"/>
  <c r="AJ1845" i="2"/>
  <c r="AM1786" i="2"/>
  <c r="X1518" i="2"/>
  <c r="AV1930" i="2"/>
  <c r="AU2048" i="2"/>
  <c r="AV2048" i="2" s="1"/>
  <c r="X2197" i="2"/>
  <c r="AN1472" i="2"/>
  <c r="AQ2067" i="2"/>
  <c r="AF1930" i="2"/>
  <c r="AI440" i="2"/>
  <c r="X1003" i="2"/>
  <c r="X736" i="2"/>
  <c r="AF2094" i="2"/>
  <c r="X2007" i="2"/>
  <c r="S1767" i="2"/>
  <c r="AF867" i="2"/>
  <c r="X1277" i="2"/>
  <c r="X1857" i="2"/>
  <c r="AN57" i="2"/>
  <c r="AI963" i="2"/>
  <c r="AV845" i="2"/>
  <c r="X866" i="2"/>
  <c r="AH984" i="2"/>
  <c r="AJ984" i="2" s="1"/>
  <c r="AD1151" i="2"/>
  <c r="AR1439" i="2"/>
  <c r="AV1439" i="2" s="1"/>
  <c r="AF1721" i="2"/>
  <c r="AN1456" i="2"/>
  <c r="AU1360" i="2"/>
  <c r="AV1360" i="2" s="1"/>
  <c r="AA1969" i="2"/>
  <c r="AB1232" i="2"/>
  <c r="AV137" i="2"/>
  <c r="AA440" i="2"/>
  <c r="AV584" i="2"/>
  <c r="AQ454" i="2"/>
  <c r="AQ440" i="2" s="1"/>
  <c r="AV540" i="2"/>
  <c r="AT1550" i="2"/>
  <c r="AN1613" i="2"/>
  <c r="AV1708" i="2"/>
  <c r="AN1648" i="2"/>
  <c r="AV2229" i="2"/>
  <c r="AN402" i="2"/>
  <c r="X1671" i="2"/>
  <c r="AQ1845" i="2"/>
  <c r="X1720" i="2"/>
  <c r="AN2225" i="2"/>
  <c r="AR867" i="2"/>
  <c r="AV266" i="2"/>
  <c r="AF813" i="2"/>
  <c r="X809" i="2"/>
  <c r="AT1417" i="2"/>
  <c r="AQ1537" i="2"/>
  <c r="AM1291" i="2"/>
  <c r="AK1767" i="2"/>
  <c r="AV402" i="2"/>
  <c r="X107" i="2"/>
  <c r="AV159" i="2"/>
  <c r="AF1277" i="2"/>
  <c r="AB1900" i="2"/>
  <c r="AN1994" i="2"/>
  <c r="AV1195" i="2"/>
  <c r="AU1575" i="2"/>
  <c r="AV1575" i="2" s="1"/>
  <c r="AI231" i="2"/>
  <c r="AF448" i="2"/>
  <c r="AV1004" i="2"/>
  <c r="AF1320" i="2"/>
  <c r="AU1685" i="2"/>
  <c r="AN1737" i="2"/>
  <c r="AB1647" i="2"/>
  <c r="AV1692" i="2"/>
  <c r="AN2159" i="2"/>
  <c r="W95" i="2"/>
  <c r="AN626" i="2"/>
  <c r="AQ1028" i="2"/>
  <c r="AR1133" i="2"/>
  <c r="AV1133" i="2" s="1"/>
  <c r="W1232" i="2"/>
  <c r="AV145" i="2"/>
  <c r="AT1596" i="2"/>
  <c r="AF1994" i="2"/>
  <c r="AN1836" i="2"/>
  <c r="AJ173" i="2"/>
  <c r="V1151" i="2"/>
  <c r="AF1204" i="2"/>
  <c r="AU1041" i="2"/>
  <c r="AV1041" i="2" s="1"/>
  <c r="AD231" i="2"/>
  <c r="AA1537" i="2"/>
  <c r="AK231" i="2"/>
  <c r="AV552" i="2"/>
  <c r="AV1403" i="2"/>
  <c r="AU203" i="2"/>
  <c r="AV203" i="2" s="1"/>
  <c r="AV448" i="2"/>
  <c r="AN2068" i="2"/>
  <c r="AB2158" i="2"/>
  <c r="AJ95" i="2"/>
  <c r="AV861" i="2"/>
  <c r="Z714" i="2"/>
  <c r="AB714" i="2" s="1"/>
  <c r="AN1724" i="2"/>
  <c r="AF360" i="2"/>
  <c r="W1993" i="2"/>
  <c r="AN1250" i="2"/>
  <c r="AA1151" i="2"/>
  <c r="W232" i="2"/>
  <c r="AU797" i="2"/>
  <c r="AV797" i="2" s="1"/>
  <c r="X1874" i="2"/>
  <c r="V963" i="2"/>
  <c r="AV2193" i="2"/>
  <c r="AF1292" i="2"/>
  <c r="AV1454" i="2"/>
  <c r="AA231" i="2"/>
  <c r="AE317" i="2"/>
  <c r="AN813" i="2"/>
  <c r="AV376" i="2"/>
  <c r="AV393" i="2"/>
  <c r="AN1597" i="2"/>
  <c r="AV2136" i="2"/>
  <c r="AL709" i="2"/>
  <c r="AM812" i="2"/>
  <c r="AR575" i="2"/>
  <c r="AP574" i="2"/>
  <c r="AR574" i="2" s="1"/>
  <c r="AV822" i="2"/>
  <c r="AU209" i="2"/>
  <c r="AF1011" i="2"/>
  <c r="AV848" i="2"/>
  <c r="AV1649" i="2"/>
  <c r="AV1112" i="2"/>
  <c r="AH12" i="2"/>
  <c r="AV285" i="2"/>
  <c r="AQ714" i="2"/>
  <c r="AN1720" i="2"/>
  <c r="AV2149" i="2"/>
  <c r="AV195" i="2"/>
  <c r="AV810" i="2"/>
  <c r="AQ1232" i="2"/>
  <c r="AV1386" i="2"/>
  <c r="AV1288" i="2"/>
  <c r="V231" i="2"/>
  <c r="AF543" i="2"/>
  <c r="AL12" i="2"/>
  <c r="AP95" i="2"/>
  <c r="AB317" i="2"/>
  <c r="AN279" i="2"/>
  <c r="AV539" i="2"/>
  <c r="AM262" i="2"/>
  <c r="AA709" i="2"/>
  <c r="AV1376" i="2"/>
  <c r="X822" i="2"/>
  <c r="AV1666" i="2"/>
  <c r="AF1335" i="2"/>
  <c r="AN2228" i="2"/>
  <c r="AV1747" i="2"/>
  <c r="AV2008" i="2"/>
  <c r="AH1647" i="2"/>
  <c r="AJ1647" i="2" s="1"/>
  <c r="AR1864" i="2"/>
  <c r="AV1864" i="2" s="1"/>
  <c r="AS2135" i="2"/>
  <c r="AU2135" i="2" s="1"/>
  <c r="AV2135" i="2" s="1"/>
  <c r="AS1647" i="2"/>
  <c r="AU1647" i="2" s="1"/>
  <c r="AR2094" i="2"/>
  <c r="AN1901" i="2"/>
  <c r="V1969" i="2"/>
  <c r="AV1797" i="2"/>
  <c r="AM2067" i="2"/>
  <c r="AN848" i="2"/>
  <c r="AR1635" i="2"/>
  <c r="AV1801" i="2"/>
  <c r="AT1232" i="2"/>
  <c r="AF710" i="2"/>
  <c r="AF1538" i="2"/>
  <c r="X2068" i="2"/>
  <c r="X808" i="2"/>
  <c r="AU1263" i="2"/>
  <c r="AN1366" i="2"/>
  <c r="AU191" i="2"/>
  <c r="AV191" i="2" s="1"/>
  <c r="AS190" i="2"/>
  <c r="AU190" i="2" s="1"/>
  <c r="AQ1417" i="2"/>
  <c r="AQ1353" i="2" s="1"/>
  <c r="AA1767" i="2"/>
  <c r="X1115" i="2"/>
  <c r="AV1191" i="2"/>
  <c r="S440" i="2"/>
  <c r="AF736" i="2"/>
  <c r="AE1374" i="2"/>
  <c r="AB984" i="2"/>
  <c r="AB1092" i="2"/>
  <c r="AU1258" i="2"/>
  <c r="AV1258" i="2" s="1"/>
  <c r="AP1770" i="2"/>
  <c r="AR1770" i="2" s="1"/>
  <c r="AE1417" i="2"/>
  <c r="AV1289" i="2"/>
  <c r="AU80" i="2"/>
  <c r="AV81" i="2"/>
  <c r="AV80" i="2" s="1"/>
  <c r="AN715" i="2"/>
  <c r="X116" i="2"/>
  <c r="AU208" i="2"/>
  <c r="AV208" i="2" s="1"/>
  <c r="AL440" i="2"/>
  <c r="X711" i="2"/>
  <c r="AJ454" i="2"/>
  <c r="AD963" i="2"/>
  <c r="R984" i="2"/>
  <c r="T984" i="2" s="1"/>
  <c r="AS1078" i="2"/>
  <c r="AU1078" i="2" s="1"/>
  <c r="X1011" i="2"/>
  <c r="AV1657" i="2"/>
  <c r="AJ1707" i="2"/>
  <c r="AN1707" i="2" s="1"/>
  <c r="AV1519" i="2"/>
  <c r="S1537" i="2"/>
  <c r="AM95" i="2"/>
  <c r="U709" i="2"/>
  <c r="W262" i="2"/>
  <c r="AN1132" i="2"/>
  <c r="S231" i="2"/>
  <c r="AD709" i="2"/>
  <c r="AV482" i="2"/>
  <c r="AV528" i="2"/>
  <c r="AV585" i="2"/>
  <c r="AD440" i="2"/>
  <c r="AV602" i="2"/>
  <c r="AN711" i="2"/>
  <c r="AF600" i="2"/>
  <c r="AM1028" i="2"/>
  <c r="AV1633" i="2"/>
  <c r="AS1970" i="2"/>
  <c r="AU1970" i="2" s="1"/>
  <c r="R1993" i="2"/>
  <c r="R1969" i="2" s="1"/>
  <c r="X1690" i="2"/>
  <c r="AD1767" i="2"/>
  <c r="AR1874" i="2"/>
  <c r="AV1874" i="2" s="1"/>
  <c r="AQ31" i="2"/>
  <c r="AC12" i="2"/>
  <c r="AE262" i="2"/>
  <c r="T714" i="2"/>
  <c r="AN600" i="2"/>
  <c r="AV776" i="2"/>
  <c r="AM1596" i="2"/>
  <c r="W1417" i="2"/>
  <c r="AF306" i="2"/>
  <c r="AV1570" i="2"/>
  <c r="T1806" i="2"/>
  <c r="AV1752" i="2"/>
  <c r="AU2094" i="2"/>
  <c r="AQ173" i="2"/>
  <c r="X549" i="2"/>
  <c r="AV2217" i="2"/>
  <c r="W168" i="2"/>
  <c r="X168" i="2" s="1"/>
  <c r="U167" i="2"/>
  <c r="W167" i="2" s="1"/>
  <c r="X167" i="2" s="1"/>
  <c r="AT1152" i="2"/>
  <c r="AV1734" i="2"/>
  <c r="AR561" i="2"/>
  <c r="AV561" i="2" s="1"/>
  <c r="AP560" i="2"/>
  <c r="AR560" i="2" s="1"/>
  <c r="AV560" i="2" s="1"/>
  <c r="W2029" i="2"/>
  <c r="X2030" i="2"/>
  <c r="X2029" i="2" s="1"/>
  <c r="X16" i="1"/>
  <c r="H138" i="1"/>
  <c r="T128" i="1"/>
  <c r="T140" i="1" s="1"/>
  <c r="X134" i="1"/>
  <c r="AS349" i="2"/>
  <c r="AP993" i="2"/>
  <c r="AR993" i="2" s="1"/>
  <c r="AV993" i="2" s="1"/>
  <c r="AR994" i="2"/>
  <c r="AV994" i="2" s="1"/>
  <c r="X133" i="1"/>
  <c r="X132" i="1"/>
  <c r="U2158" i="2"/>
  <c r="W2158" i="2" s="1"/>
  <c r="U2067" i="2"/>
  <c r="W2067" i="2" s="1"/>
  <c r="X2067" i="2" s="1"/>
  <c r="AP1292" i="2"/>
  <c r="L138" i="1"/>
  <c r="L140" i="1" s="1"/>
  <c r="AQ2184" i="2"/>
  <c r="AR2184" i="2" s="1"/>
  <c r="AR2185" i="2"/>
  <c r="AV2185" i="2" s="1"/>
  <c r="AS1542" i="2"/>
  <c r="AU1542" i="2" s="1"/>
  <c r="AV1542" i="2" s="1"/>
  <c r="AU1543" i="2"/>
  <c r="AV1543" i="2" s="1"/>
  <c r="AQ1175" i="2"/>
  <c r="AK1969" i="2"/>
  <c r="AM1970" i="2"/>
  <c r="T327" i="2"/>
  <c r="X327" i="2" s="1"/>
  <c r="R317" i="2"/>
  <c r="T317" i="2" s="1"/>
  <c r="AR581" i="2"/>
  <c r="AP580" i="2"/>
  <c r="AR580" i="2" s="1"/>
  <c r="AU408" i="2"/>
  <c r="AS407" i="2"/>
  <c r="AU407" i="2" s="1"/>
  <c r="AR715" i="2"/>
  <c r="AP1806" i="2"/>
  <c r="AR1806" i="2" s="1"/>
  <c r="AR1807" i="2"/>
  <c r="AU1704" i="2"/>
  <c r="AV1704" i="2" s="1"/>
  <c r="AS1703" i="2"/>
  <c r="AF174" i="2"/>
  <c r="Z548" i="2"/>
  <c r="AB548" i="2" s="1"/>
  <c r="AU656" i="2"/>
  <c r="AS655" i="2"/>
  <c r="AU655" i="2" s="1"/>
  <c r="AV1190" i="2"/>
  <c r="W1355" i="2"/>
  <c r="X1355" i="2" s="1"/>
  <c r="U1354" i="2"/>
  <c r="AK1353" i="2"/>
  <c r="AM1354" i="2"/>
  <c r="AS1913" i="2"/>
  <c r="AU1913" i="2" s="1"/>
  <c r="AV1913" i="2" s="1"/>
  <c r="AU1914" i="2"/>
  <c r="AV1914" i="2" s="1"/>
  <c r="AR746" i="2"/>
  <c r="AV746" i="2" s="1"/>
  <c r="AP745" i="2"/>
  <c r="AR745" i="2" s="1"/>
  <c r="AV745" i="2" s="1"/>
  <c r="AT772" i="2"/>
  <c r="AT709" i="2" s="1"/>
  <c r="AU794" i="2"/>
  <c r="AV794" i="2" s="1"/>
  <c r="W442" i="2"/>
  <c r="X442" i="2" s="1"/>
  <c r="U441" i="2"/>
  <c r="L549" i="2"/>
  <c r="P549" i="2" s="1"/>
  <c r="J548" i="2"/>
  <c r="L548" i="2" s="1"/>
  <c r="P548" i="2" s="1"/>
  <c r="AR1648" i="2"/>
  <c r="AV1648" i="2" s="1"/>
  <c r="T1132" i="2"/>
  <c r="X1133" i="2"/>
  <c r="X1132" i="2" s="1"/>
  <c r="AF1093" i="2"/>
  <c r="Z1702" i="2"/>
  <c r="AB1703" i="2"/>
  <c r="AF1703" i="2" s="1"/>
  <c r="AF1690" i="2"/>
  <c r="AS772" i="2"/>
  <c r="AE1232" i="2"/>
  <c r="AV1309" i="2"/>
  <c r="AJ1152" i="2"/>
  <c r="AM1538" i="2"/>
  <c r="AK1537" i="2"/>
  <c r="AP1993" i="2"/>
  <c r="AR1993" i="2" s="1"/>
  <c r="AR1994" i="2"/>
  <c r="U317" i="2"/>
  <c r="AR965" i="2"/>
  <c r="AP964" i="2"/>
  <c r="AJ1354" i="2"/>
  <c r="AF455" i="2"/>
  <c r="AM710" i="2"/>
  <c r="AN710" i="2" s="1"/>
  <c r="AK709" i="2"/>
  <c r="X813" i="2"/>
  <c r="AJ964" i="2"/>
  <c r="AH1417" i="2"/>
  <c r="AJ1417" i="2" s="1"/>
  <c r="AN1417" i="2" s="1"/>
  <c r="R1596" i="2"/>
  <c r="T1596" i="2" s="1"/>
  <c r="AR1226" i="2"/>
  <c r="AV1226" i="2" s="1"/>
  <c r="AP1221" i="2"/>
  <c r="AR1221" i="2" s="1"/>
  <c r="AV1221" i="2" s="1"/>
  <c r="AU1518" i="2"/>
  <c r="AS1517" i="2"/>
  <c r="AU1517" i="2" s="1"/>
  <c r="W1970" i="2"/>
  <c r="AU1597" i="2"/>
  <c r="AL1969" i="2"/>
  <c r="AI1767" i="2"/>
  <c r="AV1796" i="2"/>
  <c r="AV183" i="2"/>
  <c r="X209" i="2"/>
  <c r="AT262" i="2"/>
  <c r="AT231" i="2" s="1"/>
  <c r="AQ772" i="2"/>
  <c r="AB1550" i="2"/>
  <c r="AV997" i="2"/>
  <c r="AN408" i="2"/>
  <c r="AV1456" i="2"/>
  <c r="AS496" i="2"/>
  <c r="AU496" i="2" s="1"/>
  <c r="AV496" i="2" s="1"/>
  <c r="AU497" i="2"/>
  <c r="AV497" i="2" s="1"/>
  <c r="AM496" i="2"/>
  <c r="AN496" i="2" s="1"/>
  <c r="AK454" i="2"/>
  <c r="AM454" i="2" s="1"/>
  <c r="AP1176" i="2"/>
  <c r="AR1177" i="2"/>
  <c r="AV1177" i="2" s="1"/>
  <c r="AS1092" i="2"/>
  <c r="AU1092" i="2" s="1"/>
  <c r="AR1277" i="2"/>
  <c r="AV1277" i="2" s="1"/>
  <c r="AE1769" i="2"/>
  <c r="AM1647" i="2"/>
  <c r="T360" i="2"/>
  <c r="X360" i="2" s="1"/>
  <c r="R359" i="2"/>
  <c r="T359" i="2" s="1"/>
  <c r="AU144" i="2"/>
  <c r="AR318" i="2"/>
  <c r="AV318" i="2" s="1"/>
  <c r="AM441" i="2"/>
  <c r="W625" i="2"/>
  <c r="X626" i="2"/>
  <c r="AJ772" i="2"/>
  <c r="AN773" i="2"/>
  <c r="U574" i="2"/>
  <c r="W575" i="2"/>
  <c r="X575" i="2" s="1"/>
  <c r="AT1028" i="2"/>
  <c r="AT963" i="2" s="1"/>
  <c r="AP491" i="2"/>
  <c r="AR491" i="2" s="1"/>
  <c r="AV491" i="2" s="1"/>
  <c r="AR492" i="2"/>
  <c r="AV492" i="2" s="1"/>
  <c r="T1538" i="2"/>
  <c r="Z963" i="2"/>
  <c r="AB964" i="2"/>
  <c r="AU1245" i="2"/>
  <c r="AV1245" i="2" s="1"/>
  <c r="AB1596" i="2"/>
  <c r="AF1596" i="2" s="1"/>
  <c r="AR1161" i="2"/>
  <c r="AV1161" i="2" s="1"/>
  <c r="AQ1152" i="2"/>
  <c r="AR1846" i="2"/>
  <c r="AP1845" i="2"/>
  <c r="AU1613" i="2"/>
  <c r="AV1613" i="2" s="1"/>
  <c r="AF1691" i="2"/>
  <c r="R548" i="2"/>
  <c r="T548" i="2" s="1"/>
  <c r="AC1151" i="2"/>
  <c r="AN1685" i="2"/>
  <c r="AS1736" i="2"/>
  <c r="AU1736" i="2" s="1"/>
  <c r="AU1737" i="2"/>
  <c r="AU1808" i="2"/>
  <c r="AV1808" i="2" s="1"/>
  <c r="AS1807" i="2"/>
  <c r="AU2159" i="2"/>
  <c r="AS2158" i="2"/>
  <c r="AU543" i="2"/>
  <c r="AS542" i="2"/>
  <c r="AU542" i="2" s="1"/>
  <c r="AU549" i="2"/>
  <c r="AI12" i="2"/>
  <c r="AV737" i="2"/>
  <c r="U505" i="2"/>
  <c r="W505" i="2" s="1"/>
  <c r="T232" i="2"/>
  <c r="AF407" i="2"/>
  <c r="T710" i="2"/>
  <c r="X710" i="2" s="1"/>
  <c r="R709" i="2"/>
  <c r="AS1418" i="2"/>
  <c r="AN549" i="2"/>
  <c r="AQ625" i="2"/>
  <c r="AR629" i="2"/>
  <c r="AR985" i="2"/>
  <c r="AV985" i="2" s="1"/>
  <c r="AR302" i="2"/>
  <c r="AV302" i="2" s="1"/>
  <c r="AP299" i="2"/>
  <c r="AR299" i="2" s="1"/>
  <c r="AV299" i="2" s="1"/>
  <c r="AN1093" i="2"/>
  <c r="AU809" i="2"/>
  <c r="AS808" i="2"/>
  <c r="AU808" i="2" s="1"/>
  <c r="T1374" i="2"/>
  <c r="X1375" i="2"/>
  <c r="AR1737" i="2"/>
  <c r="AP1736" i="2"/>
  <c r="AF1597" i="2"/>
  <c r="AE1970" i="2"/>
  <c r="AC1969" i="2"/>
  <c r="AR1518" i="2"/>
  <c r="AP1517" i="2"/>
  <c r="AR1517" i="2" s="1"/>
  <c r="AU1501" i="2"/>
  <c r="AU1711" i="2"/>
  <c r="AV1711" i="2" s="1"/>
  <c r="AS1707" i="2"/>
  <c r="AU1707" i="2" s="1"/>
  <c r="AU2228" i="2"/>
  <c r="AS2224" i="2"/>
  <c r="AU2224" i="2" s="1"/>
  <c r="S709" i="2"/>
  <c r="AE964" i="2"/>
  <c r="AC963" i="2"/>
  <c r="AR1233" i="2"/>
  <c r="AP1232" i="2"/>
  <c r="AR1318" i="2"/>
  <c r="AV1318" i="2" s="1"/>
  <c r="AP1317" i="2"/>
  <c r="AR1317" i="2" s="1"/>
  <c r="AV1317" i="2" s="1"/>
  <c r="AV1259" i="2"/>
  <c r="X1472" i="2"/>
  <c r="AB1374" i="2"/>
  <c r="AF1375" i="2"/>
  <c r="AU1320" i="2"/>
  <c r="AV1320" i="2" s="1"/>
  <c r="AJ1769" i="2"/>
  <c r="AH1767" i="2"/>
  <c r="W1901" i="2"/>
  <c r="X1901" i="2" s="1"/>
  <c r="U1900" i="2"/>
  <c r="W1900" i="2" s="1"/>
  <c r="T601" i="2"/>
  <c r="X601" i="2" s="1"/>
  <c r="R600" i="2"/>
  <c r="T600" i="2" s="1"/>
  <c r="X600" i="2" s="1"/>
  <c r="R12" i="2"/>
  <c r="AU382" i="2"/>
  <c r="AV382" i="2" s="1"/>
  <c r="AS381" i="2"/>
  <c r="AP808" i="2"/>
  <c r="AR808" i="2" s="1"/>
  <c r="AR809" i="2"/>
  <c r="AU965" i="2"/>
  <c r="AS964" i="2"/>
  <c r="AR1335" i="2"/>
  <c r="AP1334" i="2"/>
  <c r="AR1334" i="2" s="1"/>
  <c r="AE812" i="2"/>
  <c r="AV1512" i="2"/>
  <c r="X1334" i="2"/>
  <c r="AU1539" i="2"/>
  <c r="AV1539" i="2" s="1"/>
  <c r="AU1902" i="2"/>
  <c r="AV1902" i="2" s="1"/>
  <c r="AS1901" i="2"/>
  <c r="T1970" i="2"/>
  <c r="AV1927" i="2"/>
  <c r="AF2197" i="2"/>
  <c r="AS31" i="2"/>
  <c r="AU32" i="2"/>
  <c r="AV32" i="2" s="1"/>
  <c r="W13" i="2"/>
  <c r="AR236" i="2"/>
  <c r="AV236" i="2" s="1"/>
  <c r="AP232" i="2"/>
  <c r="AV527" i="2"/>
  <c r="U580" i="2"/>
  <c r="W580" i="2" s="1"/>
  <c r="X580" i="2" s="1"/>
  <c r="W581" i="2"/>
  <c r="X581" i="2" s="1"/>
  <c r="AV377" i="2"/>
  <c r="AV836" i="2"/>
  <c r="AE232" i="2"/>
  <c r="AU279" i="2"/>
  <c r="AV279" i="2" s="1"/>
  <c r="AE575" i="2"/>
  <c r="AF575" i="2" s="1"/>
  <c r="AC574" i="2"/>
  <c r="AM772" i="2"/>
  <c r="AR390" i="2"/>
  <c r="AM575" i="2"/>
  <c r="AN575" i="2" s="1"/>
  <c r="AK574" i="2"/>
  <c r="AF626" i="2"/>
  <c r="AB625" i="2"/>
  <c r="AR773" i="2"/>
  <c r="AP772" i="2"/>
  <c r="AL963" i="2"/>
  <c r="AM714" i="2"/>
  <c r="AE1028" i="2"/>
  <c r="AR1118" i="2"/>
  <c r="AV1118" i="2" s="1"/>
  <c r="AP1115" i="2"/>
  <c r="AR1115" i="2" s="1"/>
  <c r="AV1003" i="2"/>
  <c r="AU1062" i="2"/>
  <c r="AS1232" i="2"/>
  <c r="AU1233" i="2"/>
  <c r="AB1354" i="2"/>
  <c r="Z1353" i="2"/>
  <c r="AV1409" i="2"/>
  <c r="AF1418" i="2"/>
  <c r="AT1291" i="2"/>
  <c r="AS1355" i="2"/>
  <c r="AU1356" i="2"/>
  <c r="AV1356" i="2" s="1"/>
  <c r="AR1418" i="2"/>
  <c r="AP1417" i="2"/>
  <c r="AR1029" i="2"/>
  <c r="AL1151" i="2"/>
  <c r="AF1518" i="2"/>
  <c r="R1550" i="2"/>
  <c r="T1550" i="2" s="1"/>
  <c r="X1648" i="2"/>
  <c r="AR1691" i="2"/>
  <c r="AP1690" i="2"/>
  <c r="AR1690" i="2" s="1"/>
  <c r="AU1770" i="2"/>
  <c r="AV1828" i="2"/>
  <c r="AU1408" i="2"/>
  <c r="AV1408" i="2" s="1"/>
  <c r="AM2224" i="2"/>
  <c r="AP1786" i="2"/>
  <c r="AR1787" i="2"/>
  <c r="AV2007" i="2"/>
  <c r="AN1807" i="2"/>
  <c r="AV1885" i="2"/>
  <c r="AV2030" i="2"/>
  <c r="AV2029" i="2" s="1"/>
  <c r="AR2029" i="2"/>
  <c r="AJ2158" i="2"/>
  <c r="AV2170" i="2"/>
  <c r="X2228" i="2"/>
  <c r="X2224" i="2" s="1"/>
  <c r="AJ1900" i="2"/>
  <c r="AN1900" i="2" s="1"/>
  <c r="T1770" i="2"/>
  <c r="X1770" i="2" s="1"/>
  <c r="R1769" i="2"/>
  <c r="X2159" i="2"/>
  <c r="AV2179" i="2"/>
  <c r="AP31" i="2"/>
  <c r="AR190" i="2"/>
  <c r="AP173" i="2"/>
  <c r="AU1011" i="2"/>
  <c r="AF167" i="2"/>
  <c r="AH262" i="2"/>
  <c r="AJ262" i="2" s="1"/>
  <c r="AV533" i="2"/>
  <c r="AU1176" i="2"/>
  <c r="AU1175" i="2" s="1"/>
  <c r="AS1175" i="2"/>
  <c r="T441" i="2"/>
  <c r="AF745" i="2"/>
  <c r="AS866" i="2"/>
  <c r="AU866" i="2" s="1"/>
  <c r="AV866" i="2" s="1"/>
  <c r="AU867" i="2"/>
  <c r="L505" i="2"/>
  <c r="P505" i="2" s="1"/>
  <c r="AF629" i="2"/>
  <c r="AP714" i="2"/>
  <c r="AR1126" i="2"/>
  <c r="AV1126" i="2" s="1"/>
  <c r="AU1301" i="2"/>
  <c r="AV1301" i="2" s="1"/>
  <c r="AS1291" i="2"/>
  <c r="AP1501" i="2"/>
  <c r="AR1501" i="2" s="1"/>
  <c r="Z1767" i="2"/>
  <c r="AR1590" i="2"/>
  <c r="AV1590" i="2" s="1"/>
  <c r="AP1587" i="2"/>
  <c r="AR1587" i="2" s="1"/>
  <c r="AS1690" i="2"/>
  <c r="AU1690" i="2" s="1"/>
  <c r="AU1691" i="2"/>
  <c r="AM1703" i="2"/>
  <c r="AN1703" i="2" s="1"/>
  <c r="AK1702" i="2"/>
  <c r="AE1707" i="2"/>
  <c r="AF1707" i="2" s="1"/>
  <c r="AC1702" i="2"/>
  <c r="W1787" i="2"/>
  <c r="X1787" i="2" s="1"/>
  <c r="U1786" i="2"/>
  <c r="W1786" i="2" s="1"/>
  <c r="AF2068" i="2"/>
  <c r="AV1836" i="2"/>
  <c r="AV1937" i="2"/>
  <c r="X96" i="2"/>
  <c r="AR455" i="2"/>
  <c r="AN656" i="2"/>
  <c r="AU263" i="2"/>
  <c r="AS262" i="2"/>
  <c r="AR1098" i="2"/>
  <c r="AV1098" i="2" s="1"/>
  <c r="AP1093" i="2"/>
  <c r="AF549" i="2"/>
  <c r="AV296" i="2"/>
  <c r="AB812" i="2"/>
  <c r="AV756" i="2"/>
  <c r="AM1092" i="2"/>
  <c r="AP1538" i="2"/>
  <c r="AC1537" i="2"/>
  <c r="Z1537" i="2"/>
  <c r="AS1551" i="2"/>
  <c r="AU1552" i="2"/>
  <c r="AV1552" i="2" s="1"/>
  <c r="AR1751" i="2"/>
  <c r="AV1751" i="2" s="1"/>
  <c r="AQ1736" i="2"/>
  <c r="AQ1702" i="2" s="1"/>
  <c r="AV2084" i="2"/>
  <c r="AJ232" i="2"/>
  <c r="T263" i="2"/>
  <c r="X263" i="2" s="1"/>
  <c r="R262" i="2"/>
  <c r="T262" i="2" s="1"/>
  <c r="AU577" i="2"/>
  <c r="AV577" i="2" s="1"/>
  <c r="AS575" i="2"/>
  <c r="AP655" i="2"/>
  <c r="AR655" i="2" s="1"/>
  <c r="AR656" i="2"/>
  <c r="AN1029" i="2"/>
  <c r="AJ1028" i="2"/>
  <c r="AV795" i="2"/>
  <c r="AM964" i="2"/>
  <c r="AK963" i="2"/>
  <c r="AR1597" i="2"/>
  <c r="AU1630" i="2"/>
  <c r="AV1630" i="2" s="1"/>
  <c r="AS1625" i="2"/>
  <c r="AU1625" i="2" s="1"/>
  <c r="AS1787" i="2"/>
  <c r="AU1788" i="2"/>
  <c r="AV1788" i="2" s="1"/>
  <c r="AJ327" i="2"/>
  <c r="AN327" i="2" s="1"/>
  <c r="AH317" i="2"/>
  <c r="AJ317" i="2" s="1"/>
  <c r="X773" i="2"/>
  <c r="T772" i="2"/>
  <c r="W812" i="2"/>
  <c r="AE581" i="2"/>
  <c r="AF581" i="2" s="1"/>
  <c r="AC580" i="2"/>
  <c r="AE580" i="2" s="1"/>
  <c r="AF580" i="2" s="1"/>
  <c r="T1028" i="2"/>
  <c r="AP1720" i="2"/>
  <c r="AR1720" i="2" s="1"/>
  <c r="AV1306" i="2"/>
  <c r="AC1900" i="2"/>
  <c r="AE1900" i="2" s="1"/>
  <c r="AE1901" i="2"/>
  <c r="AF1901" i="2" s="1"/>
  <c r="AP1565" i="2"/>
  <c r="AR1565" i="2" s="1"/>
  <c r="AV1565" i="2" s="1"/>
  <c r="AR1566" i="2"/>
  <c r="AV1566" i="2" s="1"/>
  <c r="AE441" i="2"/>
  <c r="AR546" i="2"/>
  <c r="AV546" i="2" s="1"/>
  <c r="AP543" i="2"/>
  <c r="AU1486" i="2"/>
  <c r="AS1485" i="2"/>
  <c r="AU1485" i="2" s="1"/>
  <c r="AV1504" i="2"/>
  <c r="AB1970" i="2"/>
  <c r="Z1969" i="2"/>
  <c r="AB1028" i="2"/>
  <c r="AF1029" i="2"/>
  <c r="T543" i="2"/>
  <c r="X543" i="2" s="1"/>
  <c r="R542" i="2"/>
  <c r="T542" i="2" s="1"/>
  <c r="X542" i="2" s="1"/>
  <c r="W1152" i="2"/>
  <c r="U1151" i="2"/>
  <c r="AF601" i="2"/>
  <c r="T812" i="2"/>
  <c r="W964" i="2"/>
  <c r="AP1374" i="2"/>
  <c r="AR1375" i="2"/>
  <c r="AB1152" i="2"/>
  <c r="AS1374" i="2"/>
  <c r="AU1375" i="2"/>
  <c r="AV1478" i="2"/>
  <c r="AV1472" i="2" s="1"/>
  <c r="AR1472" i="2"/>
  <c r="AR1628" i="2"/>
  <c r="AV1628" i="2" s="1"/>
  <c r="AP1625" i="2"/>
  <c r="AR1625" i="2" s="1"/>
  <c r="AQ1970" i="2"/>
  <c r="AR1971" i="2"/>
  <c r="AV1971" i="2" s="1"/>
  <c r="AS232" i="2"/>
  <c r="AU233" i="2"/>
  <c r="AV233" i="2" s="1"/>
  <c r="AV1251" i="2"/>
  <c r="AV1945" i="2"/>
  <c r="AR1944" i="2"/>
  <c r="AR2068" i="2"/>
  <c r="AP2067" i="2"/>
  <c r="AB441" i="2"/>
  <c r="AR506" i="2"/>
  <c r="AV506" i="2" s="1"/>
  <c r="W1542" i="2"/>
  <c r="X1542" i="2" s="1"/>
  <c r="U1538" i="2"/>
  <c r="AP1152" i="2"/>
  <c r="AR1153" i="2"/>
  <c r="AV1153" i="2" s="1"/>
  <c r="X867" i="2"/>
  <c r="X1539" i="2"/>
  <c r="AR1676" i="2"/>
  <c r="AV1676" i="2" s="1"/>
  <c r="AP1671" i="2"/>
  <c r="AR1671" i="2" s="1"/>
  <c r="AV1671" i="2" s="1"/>
  <c r="AV1560" i="2"/>
  <c r="AM1769" i="2"/>
  <c r="T964" i="2"/>
  <c r="AN1335" i="2"/>
  <c r="AH1485" i="2"/>
  <c r="AJ1485" i="2" s="1"/>
  <c r="AJ1486" i="2"/>
  <c r="AN1486" i="2" s="1"/>
  <c r="AU990" i="2"/>
  <c r="AV990" i="2" s="1"/>
  <c r="AS984" i="2"/>
  <c r="AU984" i="2" s="1"/>
  <c r="W1769" i="2"/>
  <c r="AF542" i="2"/>
  <c r="AR116" i="2"/>
  <c r="AV116" i="2" s="1"/>
  <c r="AC1353" i="2"/>
  <c r="AE1354" i="2"/>
  <c r="AS441" i="2"/>
  <c r="AU442" i="2"/>
  <c r="AV442" i="2" s="1"/>
  <c r="AS714" i="2"/>
  <c r="AU714" i="2" s="1"/>
  <c r="AU715" i="2"/>
  <c r="AR601" i="2"/>
  <c r="AP600" i="2"/>
  <c r="AR600" i="2" s="1"/>
  <c r="AT1374" i="2"/>
  <c r="AB1175" i="2"/>
  <c r="AF1176" i="2"/>
  <c r="AF1648" i="2"/>
  <c r="AV1746" i="2"/>
  <c r="AF1846" i="2"/>
  <c r="AR1901" i="2"/>
  <c r="AP1900" i="2"/>
  <c r="AV2194" i="2"/>
  <c r="AM1993" i="2"/>
  <c r="AP441" i="2"/>
  <c r="AV409" i="2"/>
  <c r="AV1156" i="2"/>
  <c r="AR813" i="2"/>
  <c r="AP812" i="2"/>
  <c r="AP1685" i="2"/>
  <c r="AR1685" i="2" s="1"/>
  <c r="AR1686" i="2"/>
  <c r="AV1686" i="2" s="1"/>
  <c r="AR1976" i="2"/>
  <c r="AV1976" i="2" s="1"/>
  <c r="AP1970" i="2"/>
  <c r="W1736" i="2"/>
  <c r="AR330" i="2"/>
  <c r="AV330" i="2" s="1"/>
  <c r="AP327" i="2"/>
  <c r="AU462" i="2"/>
  <c r="AV462" i="2" s="1"/>
  <c r="AS455" i="2"/>
  <c r="AR550" i="2"/>
  <c r="AV550" i="2" s="1"/>
  <c r="AP549" i="2"/>
  <c r="AB772" i="2"/>
  <c r="AF773" i="2"/>
  <c r="AK1151" i="2"/>
  <c r="AM1152" i="2"/>
  <c r="AP1354" i="2"/>
  <c r="W1551" i="2"/>
  <c r="X1551" i="2" s="1"/>
  <c r="U1550" i="2"/>
  <c r="W1550" i="2" s="1"/>
  <c r="AU1761" i="2"/>
  <c r="AV1761" i="2" s="1"/>
  <c r="AS1760" i="2"/>
  <c r="AU1760" i="2" s="1"/>
  <c r="AV1760" i="2" s="1"/>
  <c r="AJ441" i="2"/>
  <c r="AS1845" i="2"/>
  <c r="AU1845" i="2" s="1"/>
  <c r="AU1846" i="2"/>
  <c r="AS95" i="2"/>
  <c r="AU95" i="2" s="1"/>
  <c r="AU96" i="2"/>
  <c r="AV96" i="2" s="1"/>
  <c r="AM581" i="2"/>
  <c r="AN581" i="2" s="1"/>
  <c r="AK580" i="2"/>
  <c r="AM580" i="2" s="1"/>
  <c r="AN580" i="2" s="1"/>
  <c r="AU711" i="2"/>
  <c r="AV711" i="2" s="1"/>
  <c r="AS710" i="2"/>
  <c r="AN1418" i="2"/>
  <c r="AU1587" i="2"/>
  <c r="X1335" i="2"/>
  <c r="AV1402" i="2"/>
  <c r="T1707" i="2"/>
  <c r="X1707" i="2" s="1"/>
  <c r="R1702" i="2"/>
  <c r="AQ95" i="2"/>
  <c r="Z12" i="2"/>
  <c r="AB13" i="2"/>
  <c r="AF13" i="2" s="1"/>
  <c r="AP360" i="2"/>
  <c r="AE714" i="2"/>
  <c r="AC709" i="2"/>
  <c r="AV117" i="2"/>
  <c r="AP509" i="2"/>
  <c r="AR509" i="2" s="1"/>
  <c r="AU583" i="2"/>
  <c r="AV583" i="2" s="1"/>
  <c r="AS581" i="2"/>
  <c r="AU601" i="2"/>
  <c r="AS600" i="2"/>
  <c r="AU600" i="2" s="1"/>
  <c r="AB232" i="2"/>
  <c r="Z231" i="2"/>
  <c r="AR274" i="2"/>
  <c r="AV274" i="2" s="1"/>
  <c r="AP263" i="2"/>
  <c r="AR1263" i="2"/>
  <c r="AR1167" i="2"/>
  <c r="AV1167" i="2" s="1"/>
  <c r="AB1417" i="2"/>
  <c r="AS1152" i="2"/>
  <c r="AV1423" i="2"/>
  <c r="T1354" i="2"/>
  <c r="AJ1596" i="2"/>
  <c r="R1647" i="2"/>
  <c r="T1647" i="2" s="1"/>
  <c r="AJ1970" i="2"/>
  <c r="AH1969" i="2"/>
  <c r="W1029" i="2"/>
  <c r="W1028" i="2" s="1"/>
  <c r="U1028" i="2"/>
  <c r="R1485" i="2"/>
  <c r="T1485" i="2" s="1"/>
  <c r="AN1671" i="2"/>
  <c r="X1994" i="2"/>
  <c r="U1702" i="2"/>
  <c r="W1703" i="2"/>
  <c r="X1703" i="2" s="1"/>
  <c r="X1665" i="2"/>
  <c r="W1846" i="2"/>
  <c r="X1846" i="2" s="1"/>
  <c r="U1845" i="2"/>
  <c r="W1845" i="2" s="1"/>
  <c r="AU2034" i="2"/>
  <c r="AU2068" i="2"/>
  <c r="AU1994" i="2"/>
  <c r="AS1993" i="2"/>
  <c r="AF2121" i="2"/>
  <c r="AP2224" i="2"/>
  <c r="AR2228" i="2"/>
  <c r="X208" i="2"/>
  <c r="AS532" i="2"/>
  <c r="AU532" i="2" s="1"/>
  <c r="AV532" i="2" s="1"/>
  <c r="AU537" i="2"/>
  <c r="AV537" i="2" s="1"/>
  <c r="AF168" i="2"/>
  <c r="AU813" i="2"/>
  <c r="AS812" i="2"/>
  <c r="AU812" i="2" s="1"/>
  <c r="AN263" i="2"/>
  <c r="AV350" i="2"/>
  <c r="R1092" i="2"/>
  <c r="T1092" i="2" s="1"/>
  <c r="T1093" i="2"/>
  <c r="X1093" i="2" s="1"/>
  <c r="AU626" i="2"/>
  <c r="AS625" i="2"/>
  <c r="AR408" i="2"/>
  <c r="AP407" i="2"/>
  <c r="AR407" i="2" s="1"/>
  <c r="AV407" i="2" s="1"/>
  <c r="T491" i="2"/>
  <c r="X491" i="2" s="1"/>
  <c r="R454" i="2"/>
  <c r="T454" i="2" s="1"/>
  <c r="AN601" i="2"/>
  <c r="AV764" i="2"/>
  <c r="AV1502" i="2"/>
  <c r="AU1724" i="2"/>
  <c r="AS1720" i="2"/>
  <c r="AU1720" i="2" s="1"/>
  <c r="AB2067" i="2"/>
  <c r="AR710" i="2"/>
  <c r="AV996" i="2"/>
  <c r="AM13" i="2"/>
  <c r="AN655" i="2"/>
  <c r="AN407" i="2"/>
  <c r="X509" i="2"/>
  <c r="AV295" i="2"/>
  <c r="AU390" i="2"/>
  <c r="AN1375" i="2"/>
  <c r="AJ1374" i="2"/>
  <c r="AE984" i="2"/>
  <c r="AV1451" i="2"/>
  <c r="AV1977" i="2"/>
  <c r="AP1707" i="2"/>
  <c r="AV1571" i="2"/>
  <c r="AM2158" i="2"/>
  <c r="AR2225" i="2"/>
  <c r="AV2225" i="2" s="1"/>
  <c r="AQ2224" i="2"/>
  <c r="G140" i="1"/>
  <c r="W128" i="1"/>
  <c r="V128" i="1"/>
  <c r="V140" i="1" s="1"/>
  <c r="X9" i="1"/>
  <c r="U128" i="1"/>
  <c r="U140" i="1" s="1"/>
  <c r="H128" i="1"/>
  <c r="H140" i="1" s="1"/>
  <c r="E140" i="1"/>
  <c r="W138" i="1"/>
  <c r="X135" i="1"/>
  <c r="AN13" i="2" l="1"/>
  <c r="AF2067" i="2"/>
  <c r="AN1647" i="2"/>
  <c r="X138" i="1"/>
  <c r="AV2034" i="2"/>
  <c r="AU2158" i="2"/>
  <c r="AF1769" i="2"/>
  <c r="AN1550" i="2"/>
  <c r="AB1291" i="2"/>
  <c r="AN625" i="2"/>
  <c r="AF454" i="2"/>
  <c r="X31" i="2"/>
  <c r="AU1993" i="2"/>
  <c r="AV1993" i="2" s="1"/>
  <c r="AH440" i="2"/>
  <c r="AJ440" i="2" s="1"/>
  <c r="X714" i="2"/>
  <c r="AV1131" i="2"/>
  <c r="AV1724" i="2"/>
  <c r="AR812" i="2"/>
  <c r="AV812" i="2" s="1"/>
  <c r="AJ1175" i="2"/>
  <c r="AV1944" i="2"/>
  <c r="X1152" i="2"/>
  <c r="AU168" i="2"/>
  <c r="AV168" i="2" s="1"/>
  <c r="AM231" i="2"/>
  <c r="AQ1767" i="2"/>
  <c r="AU1769" i="2"/>
  <c r="AT12" i="2"/>
  <c r="AR1900" i="2"/>
  <c r="AT1767" i="2"/>
  <c r="AN1374" i="2"/>
  <c r="AF1152" i="2"/>
  <c r="AV2184" i="2"/>
  <c r="AN1786" i="2"/>
  <c r="AV47" i="2"/>
  <c r="X13" i="2"/>
  <c r="AV1334" i="2"/>
  <c r="AV1078" i="2"/>
  <c r="AF1092" i="2"/>
  <c r="AF505" i="2"/>
  <c r="U963" i="2"/>
  <c r="W963" i="2" s="1"/>
  <c r="AN232" i="2"/>
  <c r="AQ963" i="2"/>
  <c r="AM1767" i="2"/>
  <c r="AJ1702" i="2"/>
  <c r="AV13" i="2"/>
  <c r="AR2159" i="2"/>
  <c r="AV2159" i="2" s="1"/>
  <c r="AR1786" i="2"/>
  <c r="AQ709" i="2"/>
  <c r="X2158" i="2"/>
  <c r="AE12" i="2"/>
  <c r="AV1132" i="2"/>
  <c r="AN31" i="2"/>
  <c r="AT440" i="2"/>
  <c r="AN1092" i="2"/>
  <c r="AE359" i="2"/>
  <c r="AF359" i="2" s="1"/>
  <c r="X772" i="2"/>
  <c r="AF1485" i="2"/>
  <c r="AN1736" i="2"/>
  <c r="AV781" i="2"/>
  <c r="AJ1291" i="2"/>
  <c r="AF1845" i="2"/>
  <c r="AF317" i="2"/>
  <c r="AN505" i="2"/>
  <c r="X1900" i="2"/>
  <c r="AV1737" i="2"/>
  <c r="X232" i="2"/>
  <c r="AV144" i="2"/>
  <c r="AF1786" i="2"/>
  <c r="AF1806" i="2"/>
  <c r="AF31" i="2"/>
  <c r="X1291" i="2"/>
  <c r="AN1291" i="2"/>
  <c r="AN2224" i="2"/>
  <c r="AN1845" i="2"/>
  <c r="X1175" i="2"/>
  <c r="AK12" i="2"/>
  <c r="X1845" i="2"/>
  <c r="X1485" i="2"/>
  <c r="AN1028" i="2"/>
  <c r="AH709" i="2"/>
  <c r="AJ709" i="2" s="1"/>
  <c r="X1374" i="2"/>
  <c r="AN984" i="2"/>
  <c r="AS509" i="2"/>
  <c r="AU509" i="2" s="1"/>
  <c r="AV509" i="2" s="1"/>
  <c r="AF1736" i="2"/>
  <c r="X984" i="2"/>
  <c r="AN1175" i="2"/>
  <c r="AQ231" i="2"/>
  <c r="Z709" i="2"/>
  <c r="AB709" i="2" s="1"/>
  <c r="AF1232" i="2"/>
  <c r="AR95" i="2"/>
  <c r="AV95" i="2" s="1"/>
  <c r="AF772" i="2"/>
  <c r="X1736" i="2"/>
  <c r="AN262" i="2"/>
  <c r="AV1635" i="2"/>
  <c r="AF2158" i="2"/>
  <c r="AF1993" i="2"/>
  <c r="AN1806" i="2"/>
  <c r="AM509" i="2"/>
  <c r="AN509" i="2" s="1"/>
  <c r="AF1175" i="2"/>
  <c r="AF1291" i="2"/>
  <c r="AN1232" i="2"/>
  <c r="X1092" i="2"/>
  <c r="X1647" i="2"/>
  <c r="AF1028" i="2"/>
  <c r="AN317" i="2"/>
  <c r="AV655" i="2"/>
  <c r="AV1115" i="2"/>
  <c r="AF1647" i="2"/>
  <c r="X505" i="2"/>
  <c r="AF95" i="2"/>
  <c r="X95" i="2"/>
  <c r="X1417" i="2"/>
  <c r="X1596" i="2"/>
  <c r="AF262" i="2"/>
  <c r="AR1132" i="2"/>
  <c r="AN1993" i="2"/>
  <c r="AN1485" i="2"/>
  <c r="Z440" i="2"/>
  <c r="AF1900" i="2"/>
  <c r="AV867" i="2"/>
  <c r="U12" i="2"/>
  <c r="W12" i="2" s="1"/>
  <c r="AR1232" i="2"/>
  <c r="T1175" i="2"/>
  <c r="AN1538" i="2"/>
  <c r="AN2067" i="2"/>
  <c r="AI1969" i="2"/>
  <c r="AI11" i="2" s="1"/>
  <c r="W709" i="2"/>
  <c r="AF714" i="2"/>
  <c r="AV1685" i="2"/>
  <c r="AT1353" i="2"/>
  <c r="T1993" i="2"/>
  <c r="X1993" i="2" s="1"/>
  <c r="X1970" i="2"/>
  <c r="AH963" i="2"/>
  <c r="AJ963" i="2" s="1"/>
  <c r="AV209" i="2"/>
  <c r="AN812" i="2"/>
  <c r="AN95" i="2"/>
  <c r="AN173" i="2"/>
  <c r="AT1537" i="2"/>
  <c r="X1232" i="2"/>
  <c r="X1806" i="2"/>
  <c r="AN714" i="2"/>
  <c r="AN772" i="2"/>
  <c r="AP1291" i="2"/>
  <c r="AR1291" i="2" s="1"/>
  <c r="AV1335" i="2"/>
  <c r="AF1374" i="2"/>
  <c r="AP984" i="2"/>
  <c r="AR984" i="2" s="1"/>
  <c r="AV984" i="2" s="1"/>
  <c r="AA11" i="2"/>
  <c r="AF441" i="2"/>
  <c r="AV1011" i="2"/>
  <c r="AP1028" i="2"/>
  <c r="AV1062" i="2"/>
  <c r="R1151" i="2"/>
  <c r="T1151" i="2" s="1"/>
  <c r="AR1292" i="2"/>
  <c r="AV1292" i="2" s="1"/>
  <c r="AV1291" i="2" s="1"/>
  <c r="AR714" i="2"/>
  <c r="AV714" i="2" s="1"/>
  <c r="AV808" i="2"/>
  <c r="AR1845" i="2"/>
  <c r="AV1845" i="2" s="1"/>
  <c r="AV965" i="2"/>
  <c r="X454" i="2"/>
  <c r="AP1769" i="2"/>
  <c r="AR1769" i="2" s="1"/>
  <c r="X625" i="2"/>
  <c r="O1969" i="2"/>
  <c r="M11" i="2"/>
  <c r="AR2067" i="2"/>
  <c r="AU262" i="2"/>
  <c r="X1786" i="2"/>
  <c r="AR173" i="2"/>
  <c r="AF1550" i="2"/>
  <c r="AN1354" i="2"/>
  <c r="AF984" i="2"/>
  <c r="V11" i="2"/>
  <c r="AR1417" i="2"/>
  <c r="AS1538" i="2"/>
  <c r="AU1538" i="2" s="1"/>
  <c r="AD11" i="2"/>
  <c r="AU772" i="2"/>
  <c r="AN454" i="2"/>
  <c r="AV1770" i="2"/>
  <c r="AJ12" i="2"/>
  <c r="AV1263" i="2"/>
  <c r="AV1232" i="2" s="1"/>
  <c r="AT1151" i="2"/>
  <c r="AF1417" i="2"/>
  <c r="X812" i="2"/>
  <c r="AV1486" i="2"/>
  <c r="AR2224" i="2"/>
  <c r="AV600" i="2"/>
  <c r="AV656" i="2"/>
  <c r="X262" i="2"/>
  <c r="AF812" i="2"/>
  <c r="AQ2158" i="2"/>
  <c r="AQ1969" i="2" s="1"/>
  <c r="AS1028" i="2"/>
  <c r="AS963" i="2" s="1"/>
  <c r="AL11" i="2"/>
  <c r="AV408" i="2"/>
  <c r="AV1517" i="2"/>
  <c r="AP1485" i="2"/>
  <c r="AR1485" i="2" s="1"/>
  <c r="AV1485" i="2" s="1"/>
  <c r="AS2067" i="2"/>
  <c r="AU2067" i="2" s="1"/>
  <c r="AN1970" i="2"/>
  <c r="AN1596" i="2"/>
  <c r="AH1537" i="2"/>
  <c r="AJ1537" i="2" s="1"/>
  <c r="AV190" i="2"/>
  <c r="AU1232" i="2"/>
  <c r="X359" i="2"/>
  <c r="AP1647" i="2"/>
  <c r="AR1647" i="2" s="1"/>
  <c r="AV1647" i="2" s="1"/>
  <c r="AS173" i="2"/>
  <c r="AU173" i="2" s="1"/>
  <c r="AV1690" i="2"/>
  <c r="AU1291" i="2"/>
  <c r="AV2228" i="2"/>
  <c r="AV2224" i="2" s="1"/>
  <c r="X964" i="2"/>
  <c r="AV2068" i="2"/>
  <c r="AF1970" i="2"/>
  <c r="X1550" i="2"/>
  <c r="AU1028" i="2"/>
  <c r="AV809" i="2"/>
  <c r="AQ1151" i="2"/>
  <c r="AV2094" i="2"/>
  <c r="W140" i="1"/>
  <c r="AP709" i="2"/>
  <c r="X128" i="1"/>
  <c r="X140" i="1" s="1"/>
  <c r="U1969" i="2"/>
  <c r="W1969" i="2" s="1"/>
  <c r="AP1550" i="2"/>
  <c r="AR1550" i="2" s="1"/>
  <c r="AP454" i="2"/>
  <c r="AR454" i="2" s="1"/>
  <c r="AU349" i="2"/>
  <c r="AV349" i="2" s="1"/>
  <c r="AS317" i="2"/>
  <c r="AU317" i="2" s="1"/>
  <c r="AP1596" i="2"/>
  <c r="AR1596" i="2" s="1"/>
  <c r="AR263" i="2"/>
  <c r="AV263" i="2" s="1"/>
  <c r="AP262" i="2"/>
  <c r="AR262" i="2" s="1"/>
  <c r="AE1353" i="2"/>
  <c r="AR1538" i="2"/>
  <c r="AE1702" i="2"/>
  <c r="AR1028" i="2"/>
  <c r="AV1029" i="2"/>
  <c r="AE574" i="2"/>
  <c r="AF574" i="2" s="1"/>
  <c r="AC548" i="2"/>
  <c r="AE231" i="2"/>
  <c r="AE1969" i="2"/>
  <c r="AS1417" i="2"/>
  <c r="AU1417" i="2" s="1"/>
  <c r="AU1418" i="2"/>
  <c r="AV1418" i="2" s="1"/>
  <c r="R1537" i="2"/>
  <c r="AC1767" i="2"/>
  <c r="AB1702" i="2"/>
  <c r="AS580" i="2"/>
  <c r="AU580" i="2" s="1"/>
  <c r="AV580" i="2" s="1"/>
  <c r="AU581" i="2"/>
  <c r="AV581" i="2" s="1"/>
  <c r="AE709" i="2"/>
  <c r="AS709" i="2"/>
  <c r="AU710" i="2"/>
  <c r="AV710" i="2" s="1"/>
  <c r="AR549" i="2"/>
  <c r="AV549" i="2" s="1"/>
  <c r="AP548" i="2"/>
  <c r="AR548" i="2" s="1"/>
  <c r="AV813" i="2"/>
  <c r="AB1151" i="2"/>
  <c r="J440" i="2"/>
  <c r="AR31" i="2"/>
  <c r="AP12" i="2"/>
  <c r="AB1353" i="2"/>
  <c r="AV773" i="2"/>
  <c r="AV772" i="2" s="1"/>
  <c r="AR772" i="2"/>
  <c r="AU31" i="2"/>
  <c r="AE963" i="2"/>
  <c r="T709" i="2"/>
  <c r="AE1151" i="2"/>
  <c r="AV1846" i="2"/>
  <c r="AR1707" i="2"/>
  <c r="AV1707" i="2" s="1"/>
  <c r="AP1702" i="2"/>
  <c r="AU625" i="2"/>
  <c r="AV626" i="2"/>
  <c r="W1702" i="2"/>
  <c r="AF232" i="2"/>
  <c r="AP359" i="2"/>
  <c r="AR359" i="2" s="1"/>
  <c r="AR360" i="2"/>
  <c r="AV360" i="2" s="1"/>
  <c r="T1702" i="2"/>
  <c r="AU455" i="2"/>
  <c r="AV455" i="2" s="1"/>
  <c r="AS454" i="2"/>
  <c r="AU454" i="2" s="1"/>
  <c r="AQ12" i="2"/>
  <c r="AR441" i="2"/>
  <c r="U1767" i="2"/>
  <c r="AR1152" i="2"/>
  <c r="W1538" i="2"/>
  <c r="X1538" i="2" s="1"/>
  <c r="U1537" i="2"/>
  <c r="AV1625" i="2"/>
  <c r="AU1374" i="2"/>
  <c r="AB1969" i="2"/>
  <c r="AR543" i="2"/>
  <c r="AV543" i="2" s="1"/>
  <c r="AP542" i="2"/>
  <c r="AR542" i="2" s="1"/>
  <c r="AV542" i="2" s="1"/>
  <c r="AU1787" i="2"/>
  <c r="AV1787" i="2" s="1"/>
  <c r="AS1786" i="2"/>
  <c r="AV1597" i="2"/>
  <c r="AU1551" i="2"/>
  <c r="AV1551" i="2" s="1"/>
  <c r="AS1550" i="2"/>
  <c r="AU1550" i="2" s="1"/>
  <c r="AV1587" i="2"/>
  <c r="AF625" i="2"/>
  <c r="AS1900" i="2"/>
  <c r="AU1900" i="2" s="1"/>
  <c r="AV1900" i="2" s="1"/>
  <c r="AU1901" i="2"/>
  <c r="AV1901" i="2" s="1"/>
  <c r="AV1518" i="2"/>
  <c r="AB963" i="2"/>
  <c r="AS1596" i="2"/>
  <c r="AU1596" i="2" s="1"/>
  <c r="AJ1151" i="2"/>
  <c r="AU1703" i="2"/>
  <c r="AV1703" i="2" s="1"/>
  <c r="AS1702" i="2"/>
  <c r="AV715" i="2"/>
  <c r="AM1969" i="2"/>
  <c r="AR1354" i="2"/>
  <c r="AV1375" i="2"/>
  <c r="AV1374" i="2" s="1"/>
  <c r="AR1374" i="2"/>
  <c r="X1029" i="2"/>
  <c r="X1028" i="2" s="1"/>
  <c r="AM574" i="2"/>
  <c r="AN574" i="2" s="1"/>
  <c r="AK548" i="2"/>
  <c r="AR232" i="2"/>
  <c r="T12" i="2"/>
  <c r="AV629" i="2"/>
  <c r="AR625" i="2"/>
  <c r="AU1807" i="2"/>
  <c r="AV1807" i="2" s="1"/>
  <c r="AS1806" i="2"/>
  <c r="AU1806" i="2" s="1"/>
  <c r="AV1806" i="2" s="1"/>
  <c r="AR964" i="2"/>
  <c r="AM1537" i="2"/>
  <c r="AM1353" i="2"/>
  <c r="AU1152" i="2"/>
  <c r="AS1151" i="2"/>
  <c r="AB12" i="2"/>
  <c r="AR327" i="2"/>
  <c r="AV327" i="2" s="1"/>
  <c r="AP317" i="2"/>
  <c r="AR317" i="2" s="1"/>
  <c r="AM963" i="2"/>
  <c r="AU575" i="2"/>
  <c r="AV575" i="2" s="1"/>
  <c r="AS574" i="2"/>
  <c r="AH231" i="2"/>
  <c r="AB1537" i="2"/>
  <c r="AR1093" i="2"/>
  <c r="AV1093" i="2" s="1"/>
  <c r="AP1092" i="2"/>
  <c r="AR1092" i="2" s="1"/>
  <c r="AV1092" i="2" s="1"/>
  <c r="AB1767" i="2"/>
  <c r="R1767" i="2"/>
  <c r="T1769" i="2"/>
  <c r="X1769" i="2" s="1"/>
  <c r="AU1355" i="2"/>
  <c r="AV1355" i="2" s="1"/>
  <c r="AS1354" i="2"/>
  <c r="AU964" i="2"/>
  <c r="AU381" i="2"/>
  <c r="AV381" i="2" s="1"/>
  <c r="AS359" i="2"/>
  <c r="AU359" i="2" s="1"/>
  <c r="AJ1767" i="2"/>
  <c r="AR1736" i="2"/>
  <c r="AV1736" i="2" s="1"/>
  <c r="AR1176" i="2"/>
  <c r="AP1175" i="2"/>
  <c r="W317" i="2"/>
  <c r="X317" i="2" s="1"/>
  <c r="U231" i="2"/>
  <c r="W1354" i="2"/>
  <c r="X1354" i="2" s="1"/>
  <c r="U1353" i="2"/>
  <c r="AM12" i="2"/>
  <c r="R1353" i="2"/>
  <c r="AB231" i="2"/>
  <c r="AN441" i="2"/>
  <c r="AM1151" i="2"/>
  <c r="AP1969" i="2"/>
  <c r="AR1970" i="2"/>
  <c r="AV1970" i="2" s="1"/>
  <c r="AV601" i="2"/>
  <c r="AU441" i="2"/>
  <c r="R963" i="2"/>
  <c r="AP505" i="2"/>
  <c r="AR505" i="2" s="1"/>
  <c r="AU232" i="2"/>
  <c r="W1151" i="2"/>
  <c r="AV1720" i="2"/>
  <c r="AE1537" i="2"/>
  <c r="AM1702" i="2"/>
  <c r="AV1501" i="2"/>
  <c r="R440" i="2"/>
  <c r="AN2158" i="2"/>
  <c r="AV1691" i="2"/>
  <c r="AF1354" i="2"/>
  <c r="AV390" i="2"/>
  <c r="T1969" i="2"/>
  <c r="AN1769" i="2"/>
  <c r="R231" i="2"/>
  <c r="AF964" i="2"/>
  <c r="W574" i="2"/>
  <c r="X574" i="2" s="1"/>
  <c r="U548" i="2"/>
  <c r="W548" i="2" s="1"/>
  <c r="X548" i="2" s="1"/>
  <c r="AN964" i="2"/>
  <c r="AM709" i="2"/>
  <c r="AH1353" i="2"/>
  <c r="AV1994" i="2"/>
  <c r="AN1152" i="2"/>
  <c r="W441" i="2"/>
  <c r="X441" i="2" s="1"/>
  <c r="S11" i="2"/>
  <c r="AV1769" i="2" l="1"/>
  <c r="AN1702" i="2"/>
  <c r="AR709" i="2"/>
  <c r="AV2067" i="2"/>
  <c r="Z11" i="2"/>
  <c r="AP1151" i="2"/>
  <c r="AS505" i="2"/>
  <c r="AU505" i="2" s="1"/>
  <c r="AV505" i="2" s="1"/>
  <c r="AR2158" i="2"/>
  <c r="AV2158" i="2" s="1"/>
  <c r="AB440" i="2"/>
  <c r="AB11" i="2" s="1"/>
  <c r="AJ1969" i="2"/>
  <c r="AN1969" i="2" s="1"/>
  <c r="AP1353" i="2"/>
  <c r="AR1353" i="2" s="1"/>
  <c r="AT11" i="2"/>
  <c r="AV1596" i="2"/>
  <c r="AV173" i="2"/>
  <c r="AV1550" i="2"/>
  <c r="AV262" i="2"/>
  <c r="AP1767" i="2"/>
  <c r="AR1767" i="2" s="1"/>
  <c r="AV1028" i="2"/>
  <c r="AV1417" i="2"/>
  <c r="AV454" i="2"/>
  <c r="X1151" i="2"/>
  <c r="O11" i="2"/>
  <c r="P1969" i="2"/>
  <c r="AN12" i="2"/>
  <c r="AS12" i="2"/>
  <c r="AU12" i="2" s="1"/>
  <c r="AS1969" i="2"/>
  <c r="AU1969" i="2" s="1"/>
  <c r="U440" i="2"/>
  <c r="W440" i="2" s="1"/>
  <c r="AV31" i="2"/>
  <c r="AP1537" i="2"/>
  <c r="AR1537" i="2" s="1"/>
  <c r="AV317" i="2"/>
  <c r="AV625" i="2"/>
  <c r="AP231" i="2"/>
  <c r="AR231" i="2" s="1"/>
  <c r="AV441" i="2"/>
  <c r="AR1151" i="2"/>
  <c r="T440" i="2"/>
  <c r="AN963" i="2"/>
  <c r="AR1175" i="2"/>
  <c r="AV1176" i="2"/>
  <c r="AV1175" i="2" s="1"/>
  <c r="AU1354" i="2"/>
  <c r="AV1354" i="2" s="1"/>
  <c r="AS1353" i="2"/>
  <c r="AF12" i="2"/>
  <c r="X12" i="2"/>
  <c r="X709" i="2"/>
  <c r="AF1151" i="2"/>
  <c r="AR1969" i="2"/>
  <c r="AU1786" i="2"/>
  <c r="AV1786" i="2" s="1"/>
  <c r="AS1767" i="2"/>
  <c r="W1537" i="2"/>
  <c r="X1702" i="2"/>
  <c r="AJ1353" i="2"/>
  <c r="T231" i="2"/>
  <c r="X1969" i="2"/>
  <c r="AF231" i="2"/>
  <c r="AF1537" i="2"/>
  <c r="AP963" i="2"/>
  <c r="R11" i="2"/>
  <c r="AF963" i="2"/>
  <c r="AP440" i="2"/>
  <c r="AF709" i="2"/>
  <c r="AF1353" i="2"/>
  <c r="L440" i="2"/>
  <c r="J11" i="2"/>
  <c r="AU709" i="2"/>
  <c r="AV709" i="2" s="1"/>
  <c r="T1537" i="2"/>
  <c r="T963" i="2"/>
  <c r="T1767" i="2"/>
  <c r="AU574" i="2"/>
  <c r="AV574" i="2" s="1"/>
  <c r="AS548" i="2"/>
  <c r="AU548" i="2" s="1"/>
  <c r="AV548" i="2" s="1"/>
  <c r="AU1702" i="2"/>
  <c r="AV1152" i="2"/>
  <c r="AS1537" i="2"/>
  <c r="AR12" i="2"/>
  <c r="AF1702" i="2"/>
  <c r="AS231" i="2"/>
  <c r="W231" i="2"/>
  <c r="AN1537" i="2"/>
  <c r="AM548" i="2"/>
  <c r="AN548" i="2" s="1"/>
  <c r="AK440" i="2"/>
  <c r="AN1151" i="2"/>
  <c r="AN709" i="2"/>
  <c r="AE1767" i="2"/>
  <c r="T1353" i="2"/>
  <c r="W1353" i="2"/>
  <c r="AN1767" i="2"/>
  <c r="AU963" i="2"/>
  <c r="AJ231" i="2"/>
  <c r="AH11" i="2"/>
  <c r="AU1151" i="2"/>
  <c r="AV964" i="2"/>
  <c r="AV232" i="2"/>
  <c r="AF1969" i="2"/>
  <c r="W1767" i="2"/>
  <c r="AQ11" i="2"/>
  <c r="AV359" i="2"/>
  <c r="AR1702" i="2"/>
  <c r="AE548" i="2"/>
  <c r="AF548" i="2" s="1"/>
  <c r="AC440" i="2"/>
  <c r="AV1538" i="2"/>
  <c r="U11" i="2" l="1"/>
  <c r="AS440" i="2"/>
  <c r="AS11" i="2" s="1"/>
  <c r="AP11" i="2"/>
  <c r="X1353" i="2"/>
  <c r="AU1767" i="2"/>
  <c r="T11" i="2"/>
  <c r="AN231" i="2"/>
  <c r="AJ11" i="2"/>
  <c r="AU231" i="2"/>
  <c r="AV231" i="2" s="1"/>
  <c r="AR963" i="2"/>
  <c r="AN1353" i="2"/>
  <c r="AV1969" i="2"/>
  <c r="X440" i="2"/>
  <c r="X963" i="2"/>
  <c r="X1537" i="2"/>
  <c r="X231" i="2"/>
  <c r="AU1353" i="2"/>
  <c r="AV1353" i="2" s="1"/>
  <c r="AE440" i="2"/>
  <c r="AC11" i="2"/>
  <c r="AV1702" i="2"/>
  <c r="AV12" i="2"/>
  <c r="X1767" i="2"/>
  <c r="AM440" i="2"/>
  <c r="AK11" i="2"/>
  <c r="AV1767" i="2"/>
  <c r="AU1537" i="2"/>
  <c r="P440" i="2"/>
  <c r="L11" i="2"/>
  <c r="AR440" i="2"/>
  <c r="AF1767" i="2"/>
  <c r="W11" i="2"/>
  <c r="AV1151" i="2"/>
  <c r="AU440" i="2" l="1"/>
  <c r="AU11" i="2" s="1"/>
  <c r="AV1537" i="2"/>
  <c r="AN440" i="2"/>
  <c r="AN11" i="2" s="1"/>
  <c r="AM11" i="2"/>
  <c r="AR11" i="2"/>
  <c r="AE11" i="2"/>
  <c r="AF440" i="2"/>
  <c r="P11" i="2"/>
  <c r="X11" i="2"/>
  <c r="AV963" i="2"/>
  <c r="AV440" i="2" l="1"/>
  <c r="AV11" i="2" s="1"/>
  <c r="AF11" i="2"/>
</calcChain>
</file>

<file path=xl/comments1.xml><?xml version="1.0" encoding="utf-8"?>
<comments xmlns="http://schemas.openxmlformats.org/spreadsheetml/2006/main">
  <authors>
    <author>pedro</author>
    <author>victor</author>
    <author>julieta</author>
    <author>Administrador</author>
    <author>Carayvic</author>
    <author>Julieta PC</author>
    <author>Abizaid</author>
    <author>Julieta</author>
  </authors>
  <commentList>
    <comment ref="P170" authorId="0" shapeId="0">
      <text>
        <r>
          <rPr>
            <b/>
            <sz val="9"/>
            <color indexed="81"/>
            <rFont val="Tahoma"/>
            <family val="2"/>
          </rPr>
          <t>pedro:</t>
        </r>
        <r>
          <rPr>
            <sz val="9"/>
            <color indexed="81"/>
            <rFont val="Tahoma"/>
            <family val="2"/>
          </rPr>
          <t xml:space="preserve">
</t>
        </r>
        <r>
          <rPr>
            <sz val="12"/>
            <color indexed="81"/>
            <rFont val="Tahoma"/>
            <family val="2"/>
          </rPr>
          <t>EN RELACION AL OFICIO SESNSP/CNPDyPC/0096/2014. EN EL SE APRUEBA LA REPROGRAMACIÓN DE ESTA ACCION por $ 2,000,000.00 que se aumenta y se le disminuye $ 1,000,000.00 respectivamente a la accion 51501 y 51901</t>
        </r>
      </text>
    </comment>
    <comment ref="P180" authorId="0" shapeId="0">
      <text>
        <r>
          <rPr>
            <b/>
            <sz val="9"/>
            <color indexed="81"/>
            <rFont val="Tahoma"/>
            <family val="2"/>
          </rPr>
          <t>pedro:</t>
        </r>
        <r>
          <rPr>
            <sz val="9"/>
            <color indexed="81"/>
            <rFont val="Tahoma"/>
            <family val="2"/>
          </rPr>
          <t xml:space="preserve">
</t>
        </r>
        <r>
          <rPr>
            <sz val="12"/>
            <color indexed="81"/>
            <rFont val="Tahoma"/>
            <family val="2"/>
          </rPr>
          <t>EN RELACION AL OFICIO SESNSP/CNPDyPC/0096/2014. EN EL SE APRUEBA LA REPROGRAMACIÓN DE ESTA ACCION por $ 1,000,000.00 asi como tambien la 51901 Equipo de Administración por $ 1,000,000.00 sean utlizados a la accion 44101 Gastos relacionados con actividades culturales.</t>
        </r>
      </text>
    </comment>
    <comment ref="P182" authorId="0" shapeId="0">
      <text>
        <r>
          <rPr>
            <b/>
            <sz val="9"/>
            <color indexed="81"/>
            <rFont val="Tahoma"/>
            <family val="2"/>
          </rPr>
          <t>pedro:</t>
        </r>
        <r>
          <rPr>
            <sz val="9"/>
            <color indexed="81"/>
            <rFont val="Tahoma"/>
            <family val="2"/>
          </rPr>
          <t xml:space="preserve">
</t>
        </r>
        <r>
          <rPr>
            <sz val="12"/>
            <color indexed="81"/>
            <rFont val="Tahoma"/>
            <family val="2"/>
          </rPr>
          <t>EN RELACION AL OFICIO SESNSP/CNPDyPC/0096/2014. EN EL SE APRUEBA LA REPROGRAMACIÓN DE ESTA ACCION por $ 1,000,000.00 asi como tambien la 51501 Bienes informaticos  por $ 1,000,000.00 sean utlizados a la accion 44101 Gastos relacionados con actividades cu</t>
        </r>
      </text>
    </comment>
    <comment ref="J267" authorId="1" shapeId="0">
      <text>
        <r>
          <rPr>
            <b/>
            <sz val="11"/>
            <color indexed="81"/>
            <rFont val="Tahoma"/>
            <family val="2"/>
          </rPr>
          <t>JULIETA:
CORTE ENERO 2016</t>
        </r>
        <r>
          <rPr>
            <sz val="11"/>
            <color indexed="81"/>
            <rFont val="Tahoma"/>
            <family val="2"/>
          </rPr>
          <t xml:space="preserve">
SE APLICA REPROGRAMACIÓN POR</t>
        </r>
        <r>
          <rPr>
            <b/>
            <sz val="11"/>
            <color indexed="81"/>
            <rFont val="Tahoma"/>
            <family val="2"/>
          </rPr>
          <t xml:space="preserve"> (-27.47)</t>
        </r>
        <r>
          <rPr>
            <sz val="11"/>
            <color indexed="81"/>
            <rFont val="Tahoma"/>
            <family val="2"/>
          </rPr>
          <t xml:space="preserve"> MEDIANTE </t>
        </r>
        <r>
          <rPr>
            <b/>
            <sz val="11"/>
            <color indexed="81"/>
            <rFont val="Tahoma"/>
            <family val="2"/>
          </rPr>
          <t xml:space="preserve">OFICIO SSG/SESESP/1647/2015 DE FECHA 19 DE OCTUBRE DE 2015 </t>
        </r>
        <r>
          <rPr>
            <sz val="11"/>
            <color indexed="81"/>
            <rFont val="Tahoma"/>
            <family val="2"/>
          </rPr>
          <t xml:space="preserve">
DONDE INFORMA COMO FAVORABLE LA RECLASIFICACIÓN PARA LA IMPLEMENTACIÓN DE UNA HERRAMIENTA TECNOLOGICA A LA PARTIDA
</t>
        </r>
        <r>
          <rPr>
            <b/>
            <sz val="11"/>
            <color indexed="81"/>
            <rFont val="Tahoma"/>
            <family val="2"/>
          </rPr>
          <t>59700 LICENCIAS INFORMATICAS E INTELECTUALES</t>
        </r>
        <r>
          <rPr>
            <sz val="9"/>
            <color indexed="81"/>
            <rFont val="Tahoma"/>
            <family val="2"/>
          </rPr>
          <t xml:space="preserve">
</t>
        </r>
      </text>
    </comment>
    <comment ref="AH267" authorId="0" shapeId="0">
      <text>
        <r>
          <rPr>
            <b/>
            <sz val="9"/>
            <color indexed="81"/>
            <rFont val="Tahoma"/>
            <family val="2"/>
          </rPr>
          <t>pedro:</t>
        </r>
        <r>
          <rPr>
            <sz val="9"/>
            <color indexed="81"/>
            <rFont val="Tahoma"/>
            <family val="2"/>
          </rPr>
          <t xml:space="preserve">
Se ejercio en el corte de febrero según inst. de pago ccc-387,388,389,390,391,392,393,394,395.</t>
        </r>
      </text>
    </comment>
    <comment ref="H275" authorId="0" shapeId="0">
      <text>
        <r>
          <rPr>
            <b/>
            <sz val="9"/>
            <color indexed="81"/>
            <rFont val="Tahoma"/>
            <family val="2"/>
          </rPr>
          <t>pedro:</t>
        </r>
        <r>
          <rPr>
            <sz val="9"/>
            <color indexed="81"/>
            <rFont val="Tahoma"/>
            <family val="2"/>
          </rPr>
          <t xml:space="preserve">
SE MODIFICO A 21801 TENIA 21800.. DEACUERDI AK ANEXO TECNICO SE CESP-ATE-0001-2013  DEL 22/05/2013</t>
        </r>
      </text>
    </comment>
    <comment ref="J275" authorId="1" shapeId="0">
      <text>
        <r>
          <rPr>
            <b/>
            <sz val="9"/>
            <color indexed="81"/>
            <rFont val="Tahoma"/>
            <charset val="1"/>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FORTALECIMIENTO DE LAS CAPACIDADES DE EVALUACION EN CONTROL DE CONFIANZA  MATERIASLES Y SUMINISTROS ( 2000) 218-00 SE DISMINUYE LA CANTIDAD DE $12,446.00
</t>
        </r>
      </text>
    </comment>
    <comment ref="J290" authorId="1" shapeId="0">
      <text>
        <r>
          <rPr>
            <b/>
            <sz val="11"/>
            <color indexed="81"/>
            <rFont val="Tahoma"/>
            <family val="2"/>
          </rPr>
          <t>JULIETA:
CORTE ENERO 2016</t>
        </r>
        <r>
          <rPr>
            <sz val="11"/>
            <color indexed="81"/>
            <rFont val="Tahoma"/>
            <family val="2"/>
          </rPr>
          <t xml:space="preserve">
SE APLICA REPROGRAMACIÓN</t>
        </r>
        <r>
          <rPr>
            <b/>
            <sz val="11"/>
            <color indexed="81"/>
            <rFont val="Tahoma"/>
            <family val="2"/>
          </rPr>
          <t xml:space="preserve"> POR (-0.04)</t>
        </r>
        <r>
          <rPr>
            <sz val="11"/>
            <color indexed="81"/>
            <rFont val="Tahoma"/>
            <family val="2"/>
          </rPr>
          <t xml:space="preserve"> MEDIANTE OFICIO</t>
        </r>
        <r>
          <rPr>
            <b/>
            <sz val="11"/>
            <color indexed="81"/>
            <rFont val="Tahoma"/>
            <family val="2"/>
          </rPr>
          <t xml:space="preserve"> SSG/SESESP/1647/2015 DE FECHA 19 DE OCTUBRE DE 2015 </t>
        </r>
        <r>
          <rPr>
            <sz val="11"/>
            <color indexed="81"/>
            <rFont val="Tahoma"/>
            <family val="2"/>
          </rPr>
          <t xml:space="preserve">
DONDE INFORMA COMO FAVORABLE LA RECLASIFICACIÓN PARA LA IMPLEMENTACIÓN DE UNA HERRAMIENTA TECNOLOGICA A LA PARTIDA
</t>
        </r>
        <r>
          <rPr>
            <b/>
            <sz val="11"/>
            <color indexed="81"/>
            <rFont val="Tahoma"/>
            <family val="2"/>
          </rPr>
          <t>59700 LICENCIAS INFORMATICAS E INTELECTUALES</t>
        </r>
        <r>
          <rPr>
            <sz val="9"/>
            <color indexed="81"/>
            <rFont val="Tahoma"/>
            <family val="2"/>
          </rPr>
          <t xml:space="preserve">
</t>
        </r>
      </text>
    </comment>
    <comment ref="J292" authorId="1" shapeId="0">
      <text>
        <r>
          <rPr>
            <b/>
            <sz val="11"/>
            <color indexed="81"/>
            <rFont val="Tahoma"/>
            <family val="2"/>
          </rPr>
          <t>JULIETA:
CORTE ENERO 2016</t>
        </r>
        <r>
          <rPr>
            <sz val="11"/>
            <color indexed="81"/>
            <rFont val="Tahoma"/>
            <family val="2"/>
          </rPr>
          <t xml:space="preserve">
SE APLICA REPROGRAMACIÓN POR (-22.40) MEDIANTE </t>
        </r>
        <r>
          <rPr>
            <b/>
            <sz val="11"/>
            <color indexed="81"/>
            <rFont val="Tahoma"/>
            <family val="2"/>
          </rPr>
          <t xml:space="preserve">OFICIO SSG/SESESP/1647/2015 DE FECHA 19 DE OCTUBRE DE 2015 </t>
        </r>
        <r>
          <rPr>
            <sz val="11"/>
            <color indexed="81"/>
            <rFont val="Tahoma"/>
            <family val="2"/>
          </rPr>
          <t xml:space="preserve">
DONDE INFORMA COMO FAVORABLE LA RECLASIFICACIÓN PARA LA IMPLEMENTACIÓN DE UNA HERRAMIENTA TECNOLOGICA A LA PARTIDA
59700 LICENCIAS INFORMATICAS E INTELECTUALES</t>
        </r>
        <r>
          <rPr>
            <sz val="9"/>
            <color indexed="81"/>
            <rFont val="Tahoma"/>
            <family val="2"/>
          </rPr>
          <t xml:space="preserve">
</t>
        </r>
      </text>
    </comment>
    <comment ref="J294" authorId="1" shapeId="0">
      <text>
        <r>
          <rPr>
            <b/>
            <sz val="11"/>
            <color indexed="81"/>
            <rFont val="Tahoma"/>
            <family val="2"/>
          </rPr>
          <t>JULIETA:
CORTE ENERO 2016</t>
        </r>
        <r>
          <rPr>
            <sz val="11"/>
            <color indexed="81"/>
            <rFont val="Tahoma"/>
            <family val="2"/>
          </rPr>
          <t xml:space="preserve">
SE APLICA REPROGRAMACIÓN POR (-53.83) MEDIANTE OFICIO SSG/SESESP/1647/2015 DE FECHA 19 DE OCTUBRE DE 2015 
DONDE INFORMA COMO FAVORABLE LA RECLASIFICACIÓN PARA LA IMPLEMENTACIÓN DE UNA HERRAMIENTA TECNOLOGICA A LA PARTIDA
59700 LICENCIAS INFORMATICAS E INTELECTUALES</t>
        </r>
        <r>
          <rPr>
            <sz val="9"/>
            <color indexed="81"/>
            <rFont val="Tahoma"/>
            <family val="2"/>
          </rPr>
          <t xml:space="preserve">
</t>
        </r>
      </text>
    </comment>
    <comment ref="AH294" authorId="0" shapeId="0">
      <text>
        <r>
          <rPr>
            <b/>
            <sz val="9"/>
            <color indexed="81"/>
            <rFont val="Tahoma"/>
            <family val="2"/>
          </rPr>
          <t>pedro:</t>
        </r>
        <r>
          <rPr>
            <sz val="9"/>
            <color indexed="81"/>
            <rFont val="Tahoma"/>
            <family val="2"/>
          </rPr>
          <t xml:space="preserve">
</t>
        </r>
        <r>
          <rPr>
            <sz val="10"/>
            <color indexed="81"/>
            <rFont val="Tahoma"/>
            <family val="2"/>
          </rPr>
          <t>SE TRAMITO CON EL FOLIO 1545 , CONFORMADO CON LAS INSTRUCCIONES DE PAGO CCC-364,365 DE LA FACTYRA A001 DEL PROVEEDOR JESUS RUIS MARTINEZ DEL CORTE DE MARZO 2014.</t>
        </r>
      </text>
    </comment>
    <comment ref="J337" authorId="1" shapeId="0">
      <text>
        <r>
          <rPr>
            <b/>
            <sz val="11"/>
            <color indexed="81"/>
            <rFont val="Tahoma"/>
            <family val="2"/>
          </rPr>
          <t>JULIETA:
CORTE ENERO 2016</t>
        </r>
        <r>
          <rPr>
            <sz val="11"/>
            <color indexed="81"/>
            <rFont val="Tahoma"/>
            <family val="2"/>
          </rPr>
          <t xml:space="preserve">
SE APLICA REPROGRAMACIÓN </t>
        </r>
        <r>
          <rPr>
            <b/>
            <sz val="11"/>
            <color indexed="81"/>
            <rFont val="Tahoma"/>
            <family val="2"/>
          </rPr>
          <t>POR (-5,784.17)</t>
        </r>
        <r>
          <rPr>
            <sz val="11"/>
            <color indexed="81"/>
            <rFont val="Tahoma"/>
            <family val="2"/>
          </rPr>
          <t xml:space="preserve"> MEDIANTE OFICIO S</t>
        </r>
        <r>
          <rPr>
            <b/>
            <sz val="11"/>
            <color indexed="81"/>
            <rFont val="Tahoma"/>
            <family val="2"/>
          </rPr>
          <t xml:space="preserve">SG/SESESP/1647/2015 DE FECHA 19 DE OCTUBRE DE 2015 </t>
        </r>
        <r>
          <rPr>
            <sz val="11"/>
            <color indexed="81"/>
            <rFont val="Tahoma"/>
            <family val="2"/>
          </rPr>
          <t xml:space="preserve">
DONDE INFORMA COMO FAVORABLE LA RECLASIFICACIÓN PARA LA IMPLEMENTACIÓN DE UNA HERRAMIENTA TECNOLOGICA A LA PARTIDA
</t>
        </r>
        <r>
          <rPr>
            <b/>
            <sz val="11"/>
            <color indexed="81"/>
            <rFont val="Tahoma"/>
            <family val="2"/>
          </rPr>
          <t>59700 LICENCIAS INFORMATICAS E INTELECTUALES</t>
        </r>
        <r>
          <rPr>
            <sz val="9"/>
            <color indexed="81"/>
            <rFont val="Tahoma"/>
            <family val="2"/>
          </rPr>
          <t xml:space="preserve">
</t>
        </r>
      </text>
    </comment>
    <comment ref="AH337" authorId="1" shapeId="0">
      <text>
        <r>
          <rPr>
            <b/>
            <sz val="9"/>
            <color indexed="81"/>
            <rFont val="Tahoma"/>
            <family val="2"/>
          </rPr>
          <t xml:space="preserve">julieta: 
</t>
        </r>
        <r>
          <rPr>
            <b/>
            <sz val="11"/>
            <color indexed="81"/>
            <rFont val="Arila"/>
          </rPr>
          <t xml:space="preserve">CORTE AGOSTO 2015
</t>
        </r>
        <r>
          <rPr>
            <sz val="11"/>
            <color indexed="81"/>
            <rFont val="Arila"/>
          </rPr>
          <t>ESTA PARTIDA SE COMPROMETE MEDIANTE NOTIFICACIÓN DE ACUERDO SA/CABS/ST/0240/01/2015.
POR LA CONTRATACIÓN DEL SERVICIO SUBRROGADO DE EXAMENES CONFIRMATORIOS, DESTINADOS PARA LA DIRECCIÓN GENERAL DEL CENTRO ESTATAL DE EVALUACIÓN Y CONTROL DE CONFIANZA POR LA CANTIDA DE</t>
        </r>
        <r>
          <rPr>
            <b/>
            <sz val="11"/>
            <color indexed="81"/>
            <rFont val="Arila"/>
          </rPr>
          <t xml:space="preserve"> $ 150,000.00 </t>
        </r>
        <r>
          <rPr>
            <b/>
            <sz val="9"/>
            <color indexed="81"/>
            <rFont val="Tahoma"/>
            <family val="2"/>
          </rPr>
          <t xml:space="preserve">
</t>
        </r>
        <r>
          <rPr>
            <b/>
            <sz val="13"/>
            <color indexed="81"/>
            <rFont val="Arila"/>
          </rPr>
          <t>CORTE ENERO 2016</t>
        </r>
        <r>
          <rPr>
            <b/>
            <sz val="12"/>
            <color indexed="81"/>
            <rFont val="Arila"/>
          </rPr>
          <t xml:space="preserve">
</t>
        </r>
        <r>
          <rPr>
            <sz val="12"/>
            <color indexed="81"/>
            <rFont val="Arila"/>
          </rPr>
          <t xml:space="preserve">Inicialmente se habia comprometido por 150,000.00
el 28 de enero 2015 mediante PEDIDO DABS- 0069 SE ACTUALIZÓ EL IMPORTE COMPROMETIDO por concepto de servicio subrrogado de examenes confirmatorios de drogas de abuso objetivo se compromete la cantidad de $ </t>
        </r>
        <r>
          <rPr>
            <b/>
            <sz val="12"/>
            <color indexed="81"/>
            <rFont val="Arila"/>
          </rPr>
          <t>145,510.40</t>
        </r>
      </text>
    </comment>
    <comment ref="M351" authorId="2" shapeId="0">
      <text>
        <r>
          <rPr>
            <b/>
            <sz val="9"/>
            <color indexed="81"/>
            <rFont val="Tahoma"/>
            <family val="2"/>
          </rPr>
          <t>julieta:</t>
        </r>
        <r>
          <rPr>
            <sz val="9"/>
            <color indexed="81"/>
            <rFont val="Tahoma"/>
            <family val="2"/>
          </rPr>
          <t xml:space="preserve">
se RECLASIFICO esta cuenta quitandole la cantidad de 50,000.00 (de los 80,000.00) para la accion 37202 </t>
        </r>
      </text>
    </comment>
    <comment ref="M353" authorId="2" shapeId="0">
      <text>
        <r>
          <rPr>
            <b/>
            <sz val="9"/>
            <color indexed="81"/>
            <rFont val="Tahoma"/>
            <family val="2"/>
          </rPr>
          <t>julieta:</t>
        </r>
        <r>
          <rPr>
            <sz val="9"/>
            <color indexed="81"/>
            <rFont val="Tahoma"/>
            <family val="2"/>
          </rPr>
          <t xml:space="preserve">
Se RECLASIFICO: de la partida 37102 de pasajes aereos a 37202 pasajes terrestre la cantidad de $ 50,000.00</t>
        </r>
      </text>
    </comment>
    <comment ref="Z362" authorId="3" shapeId="0">
      <text>
        <r>
          <rPr>
            <b/>
            <sz val="9"/>
            <color indexed="81"/>
            <rFont val="Tahoma"/>
            <family val="2"/>
          </rPr>
          <t>Administrador:</t>
        </r>
        <r>
          <rPr>
            <sz val="9"/>
            <color indexed="81"/>
            <rFont val="Tahoma"/>
            <family val="2"/>
          </rPr>
          <t xml:space="preserve">
</t>
        </r>
        <r>
          <rPr>
            <b/>
            <sz val="11"/>
            <color indexed="81"/>
            <rFont val="Tahoma"/>
            <family val="2"/>
          </rPr>
          <t>CORTE MAYO 2015</t>
        </r>
        <r>
          <rPr>
            <sz val="9"/>
            <color indexed="81"/>
            <rFont val="Tahoma"/>
            <family val="2"/>
          </rPr>
          <t xml:space="preserve">
</t>
        </r>
        <r>
          <rPr>
            <sz val="11"/>
            <color indexed="81"/>
            <rFont val="Tahoma"/>
            <family val="2"/>
          </rPr>
          <t>RECURSO DEVENGADO POR LA CANTIDAD DE</t>
        </r>
        <r>
          <rPr>
            <b/>
            <sz val="11"/>
            <color indexed="81"/>
            <rFont val="Tahoma"/>
            <family val="2"/>
          </rPr>
          <t xml:space="preserve"> $ 84,099.42</t>
        </r>
        <r>
          <rPr>
            <sz val="11"/>
            <color indexed="81"/>
            <rFont val="Tahoma"/>
            <family val="2"/>
          </rPr>
          <t xml:space="preserve"> MEDIANTE FOLIO B3AOCB8C-A35B-4CC9-BDAB-35ECA41011E8 EXPEDIDO POR EL PROVEEDOR</t>
        </r>
        <r>
          <rPr>
            <b/>
            <sz val="11"/>
            <color indexed="81"/>
            <rFont val="Tahoma"/>
            <family val="2"/>
          </rPr>
          <t xml:space="preserve"> OFICENTRO DECORA SA DE CV</t>
        </r>
        <r>
          <rPr>
            <sz val="11"/>
            <color indexed="81"/>
            <rFont val="Tahoma"/>
            <family val="2"/>
          </rPr>
          <t xml:space="preserve"> POR LA COMPRA DE
40 SILLAS Y
10 MESAS CON BASE METALICA
</t>
        </r>
        <r>
          <rPr>
            <b/>
            <sz val="11"/>
            <color indexed="81"/>
            <rFont val="Tahoma"/>
            <family val="2"/>
          </rPr>
          <t>CORTE JUNIO 2015</t>
        </r>
        <r>
          <rPr>
            <sz val="11"/>
            <color indexed="81"/>
            <rFont val="Tahoma"/>
            <family val="2"/>
          </rPr>
          <t xml:space="preserve">
CON EL FOLIO 02 POR </t>
        </r>
        <r>
          <rPr>
            <b/>
            <sz val="11"/>
            <color indexed="81"/>
            <rFont val="Tahoma"/>
            <family val="2"/>
          </rPr>
          <t xml:space="preserve">84,099.42 </t>
        </r>
        <r>
          <rPr>
            <sz val="11"/>
            <color indexed="81"/>
            <rFont val="Tahoma"/>
            <family val="2"/>
          </rPr>
          <t xml:space="preserve">SE TRAMITÓ EL PAGO DE LA FACTURA B3AOCB8C-A35B-4CC9-BDAB-35ECA41011E8 EXPEDIDO POR EL PROVEEDOR OFICENTRO DECORA SA DE CV </t>
        </r>
      </text>
    </comment>
    <comment ref="J366" authorId="1" shapeId="0">
      <text>
        <r>
          <rPr>
            <b/>
            <sz val="11"/>
            <color indexed="81"/>
            <rFont val="Tahoma"/>
            <family val="2"/>
          </rPr>
          <t>JULIETA:
CORTE ENERO 2016</t>
        </r>
        <r>
          <rPr>
            <sz val="11"/>
            <color indexed="81"/>
            <rFont val="Tahoma"/>
            <family val="2"/>
          </rPr>
          <t xml:space="preserve">
SE APLICA </t>
        </r>
        <r>
          <rPr>
            <b/>
            <sz val="11"/>
            <color indexed="81"/>
            <rFont val="Tahoma"/>
            <family val="2"/>
          </rPr>
          <t>REPROGRAMACIÓN</t>
        </r>
        <r>
          <rPr>
            <sz val="11"/>
            <color indexed="81"/>
            <rFont val="Tahoma"/>
            <family val="2"/>
          </rPr>
          <t xml:space="preserve"> POR</t>
        </r>
        <r>
          <rPr>
            <b/>
            <sz val="11"/>
            <color indexed="81"/>
            <rFont val="Tahoma"/>
            <family val="2"/>
          </rPr>
          <t xml:space="preserve"> (-19,925.41</t>
        </r>
        <r>
          <rPr>
            <sz val="11"/>
            <color indexed="81"/>
            <rFont val="Tahoma"/>
            <family val="2"/>
          </rPr>
          <t xml:space="preserve">) MEDIANTE OFICIO </t>
        </r>
        <r>
          <rPr>
            <b/>
            <sz val="11"/>
            <color indexed="81"/>
            <rFont val="Tahoma"/>
            <family val="2"/>
          </rPr>
          <t xml:space="preserve">SSG/SESESP/1647/2015 DE FECHA 19 DE OCTUBRE DE 2015 </t>
        </r>
        <r>
          <rPr>
            <sz val="11"/>
            <color indexed="81"/>
            <rFont val="Tahoma"/>
            <family val="2"/>
          </rPr>
          <t xml:space="preserve">
DONDE INFORMA COMO FAVORABLE LA RECLASIFICACIÓN PARA LA IMPLEMENTACIÓN DE UNA HERRAMIENTA TECNOLOGICA A LA PARTIDA
</t>
        </r>
        <r>
          <rPr>
            <b/>
            <sz val="11"/>
            <color indexed="81"/>
            <rFont val="Tahoma"/>
            <family val="2"/>
          </rPr>
          <t>59700 LICENCIAS INFORMATICAS E INTELECTUALES</t>
        </r>
        <r>
          <rPr>
            <sz val="9"/>
            <color indexed="81"/>
            <rFont val="Tahoma"/>
            <family val="2"/>
          </rPr>
          <t xml:space="preserve">
</t>
        </r>
      </text>
    </comment>
    <comment ref="AH366" authorId="0" shapeId="0">
      <text>
        <r>
          <rPr>
            <b/>
            <sz val="9"/>
            <color indexed="81"/>
            <rFont val="Tahoma"/>
            <family val="2"/>
          </rPr>
          <t>pedro:</t>
        </r>
        <r>
          <rPr>
            <sz val="9"/>
            <color indexed="81"/>
            <rFont val="Tahoma"/>
            <family val="2"/>
          </rPr>
          <t xml:space="preserve">
Se ejercio en el corte de febrero 2014, con la inst. de pago ccc-547 de la fact-a600 de fecha de 15-12-2014 de la empresa morpho </t>
        </r>
      </text>
    </comment>
    <comment ref="J370" authorId="1" shapeId="0">
      <text>
        <r>
          <rPr>
            <b/>
            <sz val="11"/>
            <color indexed="81"/>
            <rFont val="Tahoma"/>
            <family val="2"/>
          </rPr>
          <t>JULIETA:
CORTE ENERO 2016</t>
        </r>
        <r>
          <rPr>
            <sz val="11"/>
            <color indexed="81"/>
            <rFont val="Tahoma"/>
            <family val="2"/>
          </rPr>
          <t xml:space="preserve">
SE APLICA REPROGRAMACIÓN </t>
        </r>
        <r>
          <rPr>
            <b/>
            <sz val="11"/>
            <color indexed="81"/>
            <rFont val="Tahoma"/>
            <family val="2"/>
          </rPr>
          <t>POR (-716.00</t>
        </r>
        <r>
          <rPr>
            <sz val="11"/>
            <color indexed="81"/>
            <rFont val="Tahoma"/>
            <family val="2"/>
          </rPr>
          <t xml:space="preserve">) MEDIANTE </t>
        </r>
        <r>
          <rPr>
            <b/>
            <sz val="11"/>
            <color indexed="81"/>
            <rFont val="Tahoma"/>
            <family val="2"/>
          </rPr>
          <t xml:space="preserve">OFICIO SSG/SESESP/1647/2015 DE FECHA 19 DE OCTUBRE DE 2015 </t>
        </r>
        <r>
          <rPr>
            <sz val="11"/>
            <color indexed="81"/>
            <rFont val="Tahoma"/>
            <family val="2"/>
          </rPr>
          <t xml:space="preserve">
DONDE INFORMA COMO FAVORABLE LA RECLASIFICACIÓN PARA LA IMPLEMENTACIÓN DE UNA HERRAMIENTA TECNOLOGICA A LA PARTIDA
</t>
        </r>
        <r>
          <rPr>
            <b/>
            <sz val="11"/>
            <color indexed="81"/>
            <rFont val="Tahoma"/>
            <family val="2"/>
          </rPr>
          <t>59700 LICENCIAS INFORMATICAS E INTELECTUALES</t>
        </r>
        <r>
          <rPr>
            <sz val="9"/>
            <color indexed="81"/>
            <rFont val="Tahoma"/>
            <family val="2"/>
          </rPr>
          <t xml:space="preserve">
</t>
        </r>
      </text>
    </comment>
    <comment ref="J373" authorId="1" shapeId="0">
      <text>
        <r>
          <rPr>
            <b/>
            <sz val="11"/>
            <color indexed="81"/>
            <rFont val="Tahoma"/>
            <family val="2"/>
          </rPr>
          <t>JULIETA:
CORTE ENERO 2016</t>
        </r>
        <r>
          <rPr>
            <sz val="11"/>
            <color indexed="81"/>
            <rFont val="Tahoma"/>
            <family val="2"/>
          </rPr>
          <t xml:space="preserve">
SE APLICA </t>
        </r>
        <r>
          <rPr>
            <b/>
            <sz val="11"/>
            <color indexed="81"/>
            <rFont val="Tahoma"/>
            <family val="2"/>
          </rPr>
          <t xml:space="preserve">REPROGRAMACIÓN </t>
        </r>
        <r>
          <rPr>
            <sz val="11"/>
            <color indexed="81"/>
            <rFont val="Tahoma"/>
            <family val="2"/>
          </rPr>
          <t xml:space="preserve">POR </t>
        </r>
        <r>
          <rPr>
            <b/>
            <sz val="11"/>
            <color indexed="81"/>
            <rFont val="Tahoma"/>
            <family val="2"/>
          </rPr>
          <t>(-1,000.00)</t>
        </r>
        <r>
          <rPr>
            <sz val="11"/>
            <color indexed="81"/>
            <rFont val="Tahoma"/>
            <family val="2"/>
          </rPr>
          <t xml:space="preserve"> MEDIANTE OFICIO </t>
        </r>
        <r>
          <rPr>
            <b/>
            <sz val="11"/>
            <color indexed="81"/>
            <rFont val="Tahoma"/>
            <family val="2"/>
          </rPr>
          <t xml:space="preserve">SSG/SESESP/1647/2015 DE FECHA 19 DE OCTUBRE DE 2015 </t>
        </r>
        <r>
          <rPr>
            <sz val="11"/>
            <color indexed="81"/>
            <rFont val="Tahoma"/>
            <family val="2"/>
          </rPr>
          <t xml:space="preserve">
DONDE INFORMA COMO FAVORABLE LA RECLASIFICACIÓN PARA LA IMPLEMENTACIÓN DE UNA HERRAMIENTA TECNOLOGICA A LA PARTIDA:
</t>
        </r>
        <r>
          <rPr>
            <b/>
            <sz val="11"/>
            <color indexed="81"/>
            <rFont val="Tahoma"/>
            <family val="2"/>
          </rPr>
          <t>59700 LICENCIAS INFORMATICAS E INTELECTUALES</t>
        </r>
        <r>
          <rPr>
            <sz val="9"/>
            <color indexed="81"/>
            <rFont val="Tahoma"/>
            <family val="2"/>
          </rPr>
          <t xml:space="preserve">
</t>
        </r>
      </text>
    </comment>
    <comment ref="J378" authorId="1" shapeId="0">
      <text>
        <r>
          <rPr>
            <b/>
            <sz val="11"/>
            <color indexed="81"/>
            <rFont val="Tahoma"/>
            <family val="2"/>
          </rPr>
          <t>JULIETA:
CORTE ENERO 2016</t>
        </r>
        <r>
          <rPr>
            <sz val="11"/>
            <color indexed="81"/>
            <rFont val="Tahoma"/>
            <family val="2"/>
          </rPr>
          <t xml:space="preserve">
SE APLICA REPROGRAMACIÓN P</t>
        </r>
        <r>
          <rPr>
            <b/>
            <sz val="11"/>
            <color indexed="81"/>
            <rFont val="Tahoma"/>
            <family val="2"/>
          </rPr>
          <t xml:space="preserve">OR (-53.99) MEDIANTE OFICIO SSG/SESESP/1647/2015 DE FECHA 19 DE OCTUBRE DE 2015 </t>
        </r>
        <r>
          <rPr>
            <sz val="11"/>
            <color indexed="81"/>
            <rFont val="Tahoma"/>
            <family val="2"/>
          </rPr>
          <t xml:space="preserve">
DONDE INFORMA COMO FAVORABLE LA RECLASIFICACIÓN PARA LA IMPLEMENTACIÓN DE UNA HERRAMIENTA TECNOLOGICA A LA PARTIDA:
</t>
        </r>
        <r>
          <rPr>
            <b/>
            <sz val="11"/>
            <color indexed="81"/>
            <rFont val="Tahoma"/>
            <family val="2"/>
          </rPr>
          <t>59700 LICENCIAS INFORMATICAS E INTELECTUALES</t>
        </r>
        <r>
          <rPr>
            <sz val="9"/>
            <color indexed="81"/>
            <rFont val="Tahoma"/>
            <family val="2"/>
          </rPr>
          <t xml:space="preserve">
</t>
        </r>
      </text>
    </comment>
    <comment ref="J404" authorId="1" shapeId="0">
      <text>
        <r>
          <rPr>
            <b/>
            <sz val="11"/>
            <color indexed="81"/>
            <rFont val="Tahoma"/>
            <family val="2"/>
          </rPr>
          <t>JULIETA:
CORTE ENERO 2016</t>
        </r>
        <r>
          <rPr>
            <sz val="11"/>
            <color indexed="81"/>
            <rFont val="Tahoma"/>
            <family val="2"/>
          </rPr>
          <t xml:space="preserve">
SE APLICA </t>
        </r>
        <r>
          <rPr>
            <b/>
            <sz val="11"/>
            <color indexed="81"/>
            <rFont val="Tahoma"/>
            <family val="2"/>
          </rPr>
          <t>REPROGRAMACIÓN</t>
        </r>
        <r>
          <rPr>
            <sz val="11"/>
            <color indexed="81"/>
            <rFont val="Tahoma"/>
            <family val="2"/>
          </rPr>
          <t xml:space="preserve"> POR</t>
        </r>
        <r>
          <rPr>
            <b/>
            <sz val="11"/>
            <color indexed="81"/>
            <rFont val="Tahoma"/>
            <family val="2"/>
          </rPr>
          <t xml:space="preserve"> (-390,000.00) </t>
        </r>
        <r>
          <rPr>
            <sz val="11"/>
            <color indexed="81"/>
            <rFont val="Tahoma"/>
            <family val="2"/>
          </rPr>
          <t xml:space="preserve">MEDIANTE OFICIO </t>
        </r>
        <r>
          <rPr>
            <b/>
            <sz val="11"/>
            <color indexed="81"/>
            <rFont val="Tahoma"/>
            <family val="2"/>
          </rPr>
          <t xml:space="preserve">SSG/SESESP/1647/2015 DE FECHA 19 DE OCTUBRE DE 2015 </t>
        </r>
        <r>
          <rPr>
            <sz val="11"/>
            <color indexed="81"/>
            <rFont val="Tahoma"/>
            <family val="2"/>
          </rPr>
          <t xml:space="preserve">
DONDE INFORMA COMO FAVORABLE LA RECLASIFICACIÓN PARA LA IMPLEMENTACIÓN DE UNA HERRAMIENTA TECNOLOGICA A LA PARTIDA:
</t>
        </r>
        <r>
          <rPr>
            <b/>
            <sz val="11"/>
            <color indexed="81"/>
            <rFont val="Tahoma"/>
            <family val="2"/>
          </rPr>
          <t>59700 LICENCIAS INFORMATICAS E INTELECTUALES</t>
        </r>
        <r>
          <rPr>
            <sz val="9"/>
            <color indexed="81"/>
            <rFont val="Tahoma"/>
            <family val="2"/>
          </rPr>
          <t xml:space="preserve">
</t>
        </r>
      </text>
    </comment>
    <comment ref="J406" authorId="1" shapeId="0">
      <text>
        <r>
          <rPr>
            <b/>
            <sz val="11"/>
            <color indexed="81"/>
            <rFont val="Tahoma"/>
            <family val="2"/>
          </rPr>
          <t>JULIETA:
CORTE ENERO 2016</t>
        </r>
        <r>
          <rPr>
            <sz val="11"/>
            <color indexed="81"/>
            <rFont val="Tahoma"/>
            <family val="2"/>
          </rPr>
          <t xml:space="preserve">
SE APLICA REPROGRAMACIÓN POR </t>
        </r>
        <r>
          <rPr>
            <b/>
            <sz val="11"/>
            <color indexed="81"/>
            <rFont val="Tahoma"/>
            <family val="2"/>
          </rPr>
          <t xml:space="preserve">(+417,587.31) </t>
        </r>
        <r>
          <rPr>
            <sz val="11"/>
            <color indexed="81"/>
            <rFont val="Tahoma"/>
            <family val="2"/>
          </rPr>
          <t xml:space="preserve">MEDIANTE OFICIO </t>
        </r>
        <r>
          <rPr>
            <b/>
            <sz val="11"/>
            <color indexed="81"/>
            <rFont val="Tahoma"/>
            <family val="2"/>
          </rPr>
          <t xml:space="preserve">SSG/SESESP/1647/2015 DE FECHA 19 DE OCTUBRE DE 2015 </t>
        </r>
        <r>
          <rPr>
            <sz val="11"/>
            <color indexed="81"/>
            <rFont val="Tahoma"/>
            <family val="2"/>
          </rPr>
          <t xml:space="preserve">
DONDE INFORMA COMO FAVORABLE LA RECLASIFICACIÓN PARA LA IMPLEMENTACIÓN DE UNA HERRAMIENTA TECNOLOGICA TOMADO DE LAS  PARTIDAS:
21201  MAT Y UT DE IMP Y REPRODUCCIÓN                          27.47
25401 MAT. ACC Y SUMINSTROS MEDICOS                               . 04
25501 MAT. ACC Y SUMINISTROS DE LABORATORIO    22.40
25901  OTROS PRODUCTOS QUIMICOS                                   57.83
33901  SUBCONTRATACIÓN DE SERV CON TERC      5,784.17
51901  EQUIPO DE ADMINISTRACIÓN                                         716.00
53101   EQUIPO MEDICO Y DE LABORATORIO                       53.99
51501  BIENES INFORMATICOS                                                19,925.41
52101  EQUIPOS Y APARATOS AUDIOVISUALES          1,000.00</t>
        </r>
        <r>
          <rPr>
            <sz val="9"/>
            <color indexed="81"/>
            <rFont val="Tahoma"/>
            <family val="2"/>
          </rPr>
          <t xml:space="preserve">
</t>
        </r>
        <r>
          <rPr>
            <sz val="11"/>
            <color indexed="81"/>
            <rFont val="Tahoma"/>
            <family val="2"/>
          </rPr>
          <t xml:space="preserve">59101  SOFTWARE                                                                        390,000.00
          </t>
        </r>
        <r>
          <rPr>
            <b/>
            <sz val="11"/>
            <color indexed="81"/>
            <rFont val="Tahoma"/>
            <family val="2"/>
          </rPr>
          <t xml:space="preserve">      TOTAL                                                  417,587.31  </t>
        </r>
        <r>
          <rPr>
            <sz val="11"/>
            <color indexed="81"/>
            <rFont val="Tahoma"/>
            <family val="2"/>
          </rPr>
          <t xml:space="preserve">                                  </t>
        </r>
      </text>
    </comment>
    <comment ref="AH406" authorId="1" shapeId="0">
      <text>
        <r>
          <rPr>
            <b/>
            <sz val="9"/>
            <color indexed="81"/>
            <rFont val="Tahoma"/>
            <family val="2"/>
          </rPr>
          <t xml:space="preserve">Julieta:
</t>
        </r>
        <r>
          <rPr>
            <sz val="9"/>
            <color indexed="81"/>
            <rFont val="Tahoma"/>
            <family val="2"/>
          </rPr>
          <t xml:space="preserve">
</t>
        </r>
        <r>
          <rPr>
            <b/>
            <sz val="9"/>
            <color indexed="81"/>
            <rFont val="Tahoma"/>
            <family val="2"/>
          </rPr>
          <t>CORTE FEBRERO 2016</t>
        </r>
        <r>
          <rPr>
            <sz val="9"/>
            <color indexed="81"/>
            <rFont val="Tahoma"/>
            <family val="2"/>
          </rPr>
          <t xml:space="preserve">
</t>
        </r>
        <r>
          <rPr>
            <sz val="11"/>
            <color indexed="81"/>
            <rFont val="Tahoma"/>
            <family val="2"/>
          </rPr>
          <t xml:space="preserve">Esta partida se compromete Mediante notificación de acuerdo </t>
        </r>
        <r>
          <rPr>
            <b/>
            <sz val="11"/>
            <color indexed="81"/>
            <rFont val="Tahoma"/>
            <family val="2"/>
          </rPr>
          <t>CABS/XLIX-SO-009/2015.</t>
        </r>
        <r>
          <rPr>
            <sz val="11"/>
            <color indexed="81"/>
            <rFont val="Tahoma"/>
            <family val="2"/>
          </rPr>
          <t xml:space="preserve">
por importe de 442,650.12 para la adquisición del licenciamiento del software
</t>
        </r>
        <r>
          <rPr>
            <b/>
            <sz val="11"/>
            <color indexed="81"/>
            <rFont val="Tahoma"/>
            <family val="2"/>
          </rPr>
          <t xml:space="preserve">
CORTE MARZO 2016
</t>
        </r>
        <r>
          <rPr>
            <sz val="11"/>
            <color indexed="81"/>
            <rFont val="Tahoma"/>
            <family val="2"/>
          </rPr>
          <t xml:space="preserve">
CON EL FOLIO 10 SE TRAMITÓ EL PAGO RELATIVO AL CONTRATO SGG/SESESP/FASP/AD/013/2015 DE LA FACTURA 292 A  DE FECHA 26-02-2016 EXPEDIDA POR EL PROVEEDOR SCOUTECH SA DE CV  POR LA ADQUISICIÓN DE UN LICENCIAMIENTO DEL SOFTWARE HOUNDETCH POR IMPORTE DE</t>
        </r>
        <r>
          <rPr>
            <b/>
            <sz val="11"/>
            <color indexed="81"/>
            <rFont val="Tahoma"/>
            <family val="2"/>
          </rPr>
          <t xml:space="preserve"> $ 442,650.12</t>
        </r>
      </text>
    </comment>
    <comment ref="AK457" authorId="0" shapeId="0">
      <text>
        <r>
          <rPr>
            <b/>
            <sz val="9"/>
            <color indexed="81"/>
            <rFont val="Tahoma"/>
            <family val="2"/>
          </rPr>
          <t>pedro:</t>
        </r>
        <r>
          <rPr>
            <sz val="9"/>
            <color indexed="81"/>
            <rFont val="Tahoma"/>
            <family val="2"/>
          </rPr>
          <t xml:space="preserve">
</t>
        </r>
        <r>
          <rPr>
            <sz val="10"/>
            <color indexed="81"/>
            <rFont val="Tahoma"/>
            <family val="2"/>
          </rPr>
          <t>SE TRAMITO EN EL CORTE DE MARZO 2014, SEGÚN FOLIO 2304 E INSTRUCCIÓN DE PAGO DGSDP-02 POR LA CANTIDAD DE 238,313.94
se compromete según pedido 053 de 11/nov/2014 por concepto de papeleria</t>
        </r>
      </text>
    </comment>
    <comment ref="AK463" authorId="0" shapeId="0">
      <text>
        <r>
          <rPr>
            <b/>
            <sz val="9"/>
            <color indexed="81"/>
            <rFont val="Tahoma"/>
            <family val="2"/>
          </rPr>
          <t>pedro:</t>
        </r>
        <r>
          <rPr>
            <sz val="9"/>
            <color indexed="81"/>
            <rFont val="Tahoma"/>
            <family val="2"/>
          </rPr>
          <t xml:space="preserve">
SE TRAMITO EN EL CORTE DE MARZO 2014 SEGÚN FOLIO 2299 E INSTRUCCIÓN DE PAGO DGSDP-09</t>
        </r>
      </text>
    </comment>
    <comment ref="J484" authorId="1" shapeId="0">
      <text>
        <r>
          <rPr>
            <sz val="10"/>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MATERIALES Y SUMINISTROS ( 2000) 271-01 SE DISMINUYE LA CANTIDAD DE $0.40
</t>
        </r>
      </text>
    </comment>
    <comment ref="AH484" authorId="3" shapeId="0">
      <text>
        <r>
          <rPr>
            <b/>
            <sz val="10"/>
            <color indexed="81"/>
            <rFont val="Tahoma"/>
            <family val="2"/>
          </rPr>
          <t>Administrador:
CORTE MARZO 2015
ESTA PARTIDA SE COMPROMETE CON EL PEDIDO 0006 DE FECHA 23-MARZO-2015 POR LA SOLICITUD DE UN PAR DE BOTAS TIPO TACTICA POR LA CANTIDAD DE 893.20</t>
        </r>
        <r>
          <rPr>
            <sz val="9"/>
            <color indexed="81"/>
            <rFont val="Tahoma"/>
            <family val="2"/>
          </rPr>
          <t xml:space="preserve">
</t>
        </r>
      </text>
    </comment>
    <comment ref="J493" authorId="1" shapeId="0">
      <text>
        <r>
          <rPr>
            <b/>
            <sz val="9"/>
            <color indexed="81"/>
            <rFont val="Tahoma"/>
            <charset val="1"/>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MATERIALES Y SUMINISTROS ( 2000) 282-01 SE DISMINUYE LA CANTIDAD DE $668.77
</t>
        </r>
      </text>
    </comment>
    <comment ref="AK498" authorId="0" shapeId="0">
      <text>
        <r>
          <rPr>
            <b/>
            <sz val="9"/>
            <color indexed="81"/>
            <rFont val="Tahoma"/>
            <family val="2"/>
          </rPr>
          <t>pedro:</t>
        </r>
        <r>
          <rPr>
            <sz val="9"/>
            <color indexed="81"/>
            <rFont val="Tahoma"/>
            <family val="2"/>
          </rPr>
          <t xml:space="preserve">
SE TRAMITO EN EL CORETE DE MARZO SEGÚN FOLIO 2303 Y 2302 DE LA INTRUCCION DE PAGO DGSDP-01 Y 08 POR LA CANTIDAD DE  38,275.36 Y 26,883.51</t>
        </r>
      </text>
    </comment>
    <comment ref="J547" authorId="1" shapeId="0">
      <text>
        <r>
          <rPr>
            <sz val="10"/>
            <color indexed="81"/>
            <rFont val="Tahoma"/>
            <family val="2"/>
          </rPr>
          <t xml:space="preserve">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TRASFERENCIAS (4000) 442- 442 SE DISMINUYE LA CANTIDAD DE $27,804.44
</t>
        </r>
        <r>
          <rPr>
            <sz val="9"/>
            <color indexed="81"/>
            <rFont val="Tahoma"/>
            <family val="2"/>
          </rPr>
          <t xml:space="preserve">
</t>
        </r>
      </text>
    </comment>
    <comment ref="J551" authorId="1" shapeId="0">
      <text>
        <r>
          <rPr>
            <b/>
            <sz val="9"/>
            <color indexed="81"/>
            <rFont val="Tahoma"/>
            <family val="2"/>
          </rPr>
          <t xml:space="preserve">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BIENES MUEBLES INMUEBLES E INTANGIBLES  ( 5000) 511 -01 SE DISMINUYE LA CANTIDAD DE $0.79
</t>
        </r>
      </text>
    </comment>
    <comment ref="AH551" authorId="4" shapeId="0">
      <text>
        <r>
          <rPr>
            <b/>
            <sz val="9"/>
            <color indexed="81"/>
            <rFont val="Tahoma"/>
            <family val="2"/>
          </rPr>
          <t>Carayvic:</t>
        </r>
        <r>
          <rPr>
            <sz val="9"/>
            <color indexed="81"/>
            <rFont val="Tahoma"/>
            <family val="2"/>
          </rPr>
          <t xml:space="preserve">
Corte Junio
sec omprometio recurso con pedido 83 de comercializadora del continente por una silla
</t>
        </r>
        <r>
          <rPr>
            <b/>
            <sz val="9"/>
            <color indexed="81"/>
            <rFont val="Tahoma"/>
            <family val="2"/>
          </rPr>
          <t xml:space="preserve">CORTE AGOSTO 2016 </t>
        </r>
        <r>
          <rPr>
            <sz val="9"/>
            <color indexed="81"/>
            <rFont val="Tahoma"/>
            <family val="2"/>
          </rPr>
          <t xml:space="preserve">
CON EL</t>
        </r>
        <r>
          <rPr>
            <b/>
            <sz val="9"/>
            <color indexed="81"/>
            <rFont val="Tahoma"/>
            <family val="2"/>
          </rPr>
          <t xml:space="preserve"> FOLIO 18 </t>
        </r>
        <r>
          <rPr>
            <sz val="9"/>
            <color indexed="81"/>
            <rFont val="Tahoma"/>
            <family val="2"/>
          </rPr>
          <t>DE FECHA 17 DE AGOSTO 2016 SE TRAMITO EL PAGO DE LA FACTURA</t>
        </r>
        <r>
          <rPr>
            <b/>
            <sz val="9"/>
            <color indexed="81"/>
            <rFont val="Tahoma"/>
            <family val="2"/>
          </rPr>
          <t xml:space="preserve"> A-10327 </t>
        </r>
        <r>
          <rPr>
            <sz val="9"/>
            <color indexed="81"/>
            <rFont val="Tahoma"/>
            <family val="2"/>
          </rPr>
          <t>EXPEDIDA POR EL PROVEEDOR</t>
        </r>
        <r>
          <rPr>
            <b/>
            <sz val="9"/>
            <color indexed="81"/>
            <rFont val="Tahoma"/>
            <family val="2"/>
          </rPr>
          <t xml:space="preserve"> COMERCIALIZADORA DEL CONTINENTE  S DE RL DE CV POR UN IMPORTE DE $ 258.10</t>
        </r>
      </text>
    </comment>
    <comment ref="J557" authorId="1" shapeId="0">
      <text>
        <r>
          <rPr>
            <sz val="9"/>
            <color indexed="81"/>
            <rFont val="Tahoma"/>
            <family val="2"/>
          </rPr>
          <t xml:space="preserve">
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PROFESIONALIZACION DE LAS INSTITUCIONES DE SEGURIDAD PUBLICA BIENES MUEBLES INMUEBLES E INTANGIBLES  (5000) 515-01 SE DISMINUYE LA CANTIDAD DE $245.00
</t>
        </r>
      </text>
    </comment>
    <comment ref="AH557" authorId="0" shapeId="0">
      <text>
        <r>
          <rPr>
            <b/>
            <sz val="9"/>
            <color indexed="81"/>
            <rFont val="Tahoma"/>
            <family val="2"/>
          </rPr>
          <t>pedro:</t>
        </r>
        <r>
          <rPr>
            <sz val="9"/>
            <color indexed="81"/>
            <rFont val="Tahoma"/>
            <family val="2"/>
          </rPr>
          <t xml:space="preserve">
</t>
        </r>
        <r>
          <rPr>
            <sz val="10"/>
            <color indexed="81"/>
            <rFont val="Tahoma"/>
            <family val="2"/>
          </rPr>
          <t xml:space="preserve">Se compromete con pedido 055 del 14/nov/2014 por concepto de escritorio.
</t>
        </r>
        <r>
          <rPr>
            <b/>
            <sz val="10"/>
            <color indexed="81"/>
            <rFont val="Tahoma"/>
            <family val="2"/>
          </rPr>
          <t>CORTE ABRIL 2015</t>
        </r>
        <r>
          <rPr>
            <sz val="10"/>
            <color indexed="81"/>
            <rFont val="Tahoma"/>
            <family val="2"/>
          </rPr>
          <t xml:space="preserve">
SE TRAMITO EL FOLIO No. 10 por el pago de la factura A 464 AL PROVEEDOR SOLUCIONES EN REDES Y COMUNICACIONES SC DE RL DE CV</t>
        </r>
        <r>
          <rPr>
            <sz val="9"/>
            <color indexed="81"/>
            <rFont val="Tahoma"/>
            <family val="2"/>
          </rPr>
          <t xml:space="preserve">
</t>
        </r>
      </text>
    </comment>
    <comment ref="AH562" authorId="5" shapeId="0">
      <text>
        <r>
          <rPr>
            <b/>
            <sz val="11"/>
            <color indexed="81"/>
            <rFont val="Tahoma"/>
            <family val="2"/>
          </rPr>
          <t>Julieta PC:</t>
        </r>
        <r>
          <rPr>
            <sz val="9"/>
            <color indexed="81"/>
            <rFont val="Tahoma"/>
            <family val="2"/>
          </rPr>
          <t xml:space="preserve">
</t>
        </r>
        <r>
          <rPr>
            <sz val="11"/>
            <color indexed="81"/>
            <rFont val="Tahoma"/>
            <family val="2"/>
          </rPr>
          <t>EN EL CORTE DE ABRIL 2014 
SE DISMINUYO ESTE SALDO , CON EL FOLIO 3378 POR EL PAGO DE LA FACTURA 2559 DE FECHA 19 DE DICIEMBRE 2013</t>
        </r>
      </text>
    </comment>
    <comment ref="AH586" authorId="5" shapeId="0">
      <text>
        <r>
          <rPr>
            <b/>
            <sz val="9"/>
            <color indexed="81"/>
            <rFont val="Tahoma"/>
            <family val="2"/>
          </rPr>
          <t>Julieta PC:</t>
        </r>
        <r>
          <rPr>
            <sz val="9"/>
            <color indexed="81"/>
            <rFont val="Tahoma"/>
            <family val="2"/>
          </rPr>
          <t xml:space="preserve">
</t>
        </r>
        <r>
          <rPr>
            <b/>
            <sz val="10"/>
            <color indexed="81"/>
            <rFont val="Tahoma"/>
            <family val="2"/>
          </rPr>
          <t xml:space="preserve">CORTE MAYO 2014
FOLIO 4069 </t>
        </r>
        <r>
          <rPr>
            <sz val="10"/>
            <color indexed="81"/>
            <rFont val="Tahoma"/>
            <family val="2"/>
          </rPr>
          <t xml:space="preserve">POR </t>
        </r>
        <r>
          <rPr>
            <b/>
            <sz val="10"/>
            <color indexed="81"/>
            <rFont val="Tahoma"/>
            <family val="2"/>
          </rPr>
          <t xml:space="preserve">14,558.00
</t>
        </r>
        <r>
          <rPr>
            <sz val="10"/>
            <color indexed="81"/>
            <rFont val="Tahoma"/>
            <family val="2"/>
          </rPr>
          <t xml:space="preserve">PAGO DE LA </t>
        </r>
        <r>
          <rPr>
            <b/>
            <sz val="10"/>
            <color indexed="81"/>
            <rFont val="Tahoma"/>
            <family val="2"/>
          </rPr>
          <t>FACTURA A 880</t>
        </r>
        <r>
          <rPr>
            <sz val="10"/>
            <color indexed="81"/>
            <rFont val="Tahoma"/>
            <family val="2"/>
          </rPr>
          <t xml:space="preserve"> EXPEDIDA POR </t>
        </r>
        <r>
          <rPr>
            <b/>
            <sz val="10"/>
            <color indexed="81"/>
            <rFont val="Tahoma"/>
            <family val="2"/>
          </rPr>
          <t xml:space="preserve">CAPRACHO EQUIPOS INDUSTRIALES SA DE CV </t>
        </r>
        <r>
          <rPr>
            <sz val="10"/>
            <color indexed="81"/>
            <rFont val="Tahoma"/>
            <family val="2"/>
          </rPr>
          <t xml:space="preserve">POR ADQUISICION DE UNA ESTUFA EN ACERO INOXIDABLE QUE SERA UTILIZADA EN EL INSTITUTO DE PROFESIONALIACION DE SEGURIDAD PUBLICA, CORRESPONDE A LA ADQUISICION REALIZADA POR LA DIRECCION DE RECURSOS MATERIALES Y SERVICIOS DE LA OFICIALIA MAYOR
</t>
        </r>
        <r>
          <rPr>
            <b/>
            <sz val="10"/>
            <color indexed="81"/>
            <rFont val="Tahoma"/>
            <family val="2"/>
          </rPr>
          <t xml:space="preserve">CORTE DE MARZO 2015
</t>
        </r>
        <r>
          <rPr>
            <sz val="10"/>
            <color indexed="81"/>
            <rFont val="Tahoma"/>
            <family val="2"/>
          </rPr>
          <t>ESTA PARTIDA SE COMPROMETE CON EL</t>
        </r>
        <r>
          <rPr>
            <b/>
            <sz val="10"/>
            <color indexed="81"/>
            <rFont val="Tahoma"/>
            <family val="2"/>
          </rPr>
          <t xml:space="preserve"> PEDIDO 0007 </t>
        </r>
        <r>
          <rPr>
            <sz val="10"/>
            <color indexed="81"/>
            <rFont val="Tahoma"/>
            <family val="2"/>
          </rPr>
          <t>DE FECHA</t>
        </r>
        <r>
          <rPr>
            <b/>
            <sz val="10"/>
            <color indexed="81"/>
            <rFont val="Tahoma"/>
            <family val="2"/>
          </rPr>
          <t xml:space="preserve"> 17-MARZO 2015 </t>
        </r>
        <r>
          <rPr>
            <sz val="10"/>
            <color indexed="81"/>
            <rFont val="Tahoma"/>
            <family val="2"/>
          </rPr>
          <t>POR LA SOLICITUD DE UNA MANGUERA PARA GAS POR IMPORTE DE</t>
        </r>
        <r>
          <rPr>
            <b/>
            <sz val="10"/>
            <color indexed="81"/>
            <rFont val="Tahoma"/>
            <family val="2"/>
          </rPr>
          <t xml:space="preserve"> 442.00
CORTE ABRIL 2015 
</t>
        </r>
        <r>
          <rPr>
            <sz val="10"/>
            <color indexed="81"/>
            <rFont val="Tahoma"/>
            <family val="2"/>
          </rPr>
          <t>SE TRAMITO EL FOLIO 30  POR EL PAGO  DE LA FACTURA 305 K POR LA ADQUISICIÓN DE DOS PIEZAS DE MANGUERA PARA GAS QUE SERÁ UTILIZADA EN EL INSTITUTO DE PROFESIONALIZACIÓN.</t>
        </r>
      </text>
    </comment>
    <comment ref="I611" authorId="6" shapeId="0">
      <text>
        <r>
          <rPr>
            <b/>
            <sz val="9"/>
            <color indexed="81"/>
            <rFont val="Tahoma"/>
            <family val="2"/>
          </rPr>
          <t>Abizaid:</t>
        </r>
        <r>
          <rPr>
            <sz val="9"/>
            <color indexed="81"/>
            <rFont val="Tahoma"/>
            <family val="2"/>
          </rPr>
          <t xml:space="preserve">
Según oficio SGG/SESESP/754/2016  con fecha 13 de julio de 2016, las reclasificaciones y/o reprogramacion  solicitados, se da respuesta con FAVORABLES. por los que se cambia el concepto a Mejoramiento y mtto. a la planta de tratameinto de aguas negras.
Asi como los oficios : SESNSP/DGVS/8653/2016 y SESNSP/DGVS/DGA/4375/2016</t>
        </r>
      </text>
    </comment>
    <comment ref="AH611" authorId="5" shapeId="0">
      <text>
        <r>
          <rPr>
            <b/>
            <sz val="9"/>
            <color indexed="81"/>
            <rFont val="Tahoma"/>
            <family val="2"/>
          </rPr>
          <t>Julieta PC:</t>
        </r>
        <r>
          <rPr>
            <sz val="9"/>
            <color indexed="81"/>
            <rFont val="Tahoma"/>
            <family val="2"/>
          </rPr>
          <t xml:space="preserve">
</t>
        </r>
        <r>
          <rPr>
            <b/>
            <sz val="9"/>
            <color indexed="81"/>
            <rFont val="Tahoma"/>
            <family val="2"/>
          </rPr>
          <t>FOLIO 5713 CORTE JUNIO 2014</t>
        </r>
        <r>
          <rPr>
            <sz val="9"/>
            <color indexed="81"/>
            <rFont val="Tahoma"/>
            <family val="2"/>
          </rPr>
          <t xml:space="preserve">
CON LA INSTRUCCIÓN DGSDP 34 
SE TRAMITO EL PAGO DE LA</t>
        </r>
        <r>
          <rPr>
            <b/>
            <sz val="9"/>
            <color indexed="81"/>
            <rFont val="Tahoma"/>
            <family val="2"/>
          </rPr>
          <t xml:space="preserve"> FACTURA NUMERO EI 000027 DE FECHA 10 DE DICIEMBRE DE 2013 EXPEDIDA POR MANTENIMIENTO Y CONSERVACION DE INMUEBLES OAXUCO S DE RL DE CV POR 786,962.64</t>
        </r>
        <r>
          <rPr>
            <sz val="9"/>
            <color indexed="81"/>
            <rFont val="Tahoma"/>
            <family val="2"/>
          </rPr>
          <t xml:space="preserve"> POR CONCEPTO DE MANTENIMIENTO DEL INSTITUTO DE PROFESIONALIZACION DE SEGURIDAD PUBLICA
</t>
        </r>
        <r>
          <rPr>
            <b/>
            <sz val="10"/>
            <color indexed="81"/>
            <rFont val="Tahoma"/>
            <family val="2"/>
          </rPr>
          <t>CORTE ENERO 2017</t>
        </r>
        <r>
          <rPr>
            <sz val="9"/>
            <color indexed="81"/>
            <rFont val="Tahoma"/>
            <family val="2"/>
          </rPr>
          <t xml:space="preserve">
SE COMPROMETE LA ORDEN DE SERVICIO:
</t>
        </r>
        <r>
          <rPr>
            <b/>
            <sz val="10"/>
            <color indexed="81"/>
            <rFont val="Tahoma"/>
            <family val="2"/>
          </rPr>
          <t xml:space="preserve">381  CONSTRUCTORA SAMANÁ S.A. DE C.V.   </t>
        </r>
        <r>
          <rPr>
            <sz val="10"/>
            <color indexed="81"/>
            <rFont val="Tahoma"/>
            <family val="2"/>
          </rPr>
          <t xml:space="preserve">     $ 56,004.36   06-ENE-17
</t>
        </r>
        <r>
          <rPr>
            <b/>
            <sz val="12"/>
            <color indexed="81"/>
            <rFont val="Arial"/>
            <family val="2"/>
          </rPr>
          <t>CORTE MARZO 2017</t>
        </r>
        <r>
          <rPr>
            <b/>
            <sz val="10"/>
            <color indexed="81"/>
            <rFont val="Tahoma"/>
            <family val="2"/>
          </rPr>
          <t xml:space="preserve">
</t>
        </r>
        <r>
          <rPr>
            <sz val="10"/>
            <color indexed="81"/>
            <rFont val="Arial"/>
            <family val="2"/>
          </rPr>
          <t xml:space="preserve">CON EL </t>
        </r>
        <r>
          <rPr>
            <b/>
            <sz val="10"/>
            <color indexed="81"/>
            <rFont val="Arial"/>
            <family val="2"/>
          </rPr>
          <t>FOLIO 02</t>
        </r>
        <r>
          <rPr>
            <sz val="10"/>
            <color indexed="81"/>
            <rFont val="Arial"/>
            <family val="2"/>
          </rPr>
          <t xml:space="preserve"> SE TRAMITÓ EL PAGO DE LA </t>
        </r>
        <r>
          <rPr>
            <b/>
            <sz val="10"/>
            <color indexed="81"/>
            <rFont val="Arial"/>
            <family val="2"/>
          </rPr>
          <t>FACTURA No. 4</t>
        </r>
        <r>
          <rPr>
            <sz val="10"/>
            <color indexed="81"/>
            <rFont val="Arial"/>
            <family val="2"/>
          </rPr>
          <t xml:space="preserve"> EXPEDIDA POR EL PROVEEDOR </t>
        </r>
        <r>
          <rPr>
            <b/>
            <sz val="10"/>
            <color indexed="81"/>
            <rFont val="Arial"/>
            <family val="2"/>
          </rPr>
          <t>CONSTRUCTORA SAMANÁ S.A. DE C.V.</t>
        </r>
        <r>
          <rPr>
            <sz val="10"/>
            <color indexed="81"/>
            <rFont val="Arial"/>
            <family val="2"/>
          </rPr>
          <t xml:space="preserve"> POR LA CANTIDAD DE </t>
        </r>
        <r>
          <rPr>
            <b/>
            <sz val="10"/>
            <color indexed="81"/>
            <rFont val="Arial"/>
            <family val="2"/>
          </rPr>
          <t>$ 56,004.36</t>
        </r>
        <r>
          <rPr>
            <sz val="10"/>
            <color indexed="81"/>
            <rFont val="Arial"/>
            <family val="2"/>
          </rPr>
          <t xml:space="preserve"> POR EL SERVICIO DE MANTENIMIENTO A PLANTA DE TRATAMIENTO</t>
        </r>
        <r>
          <rPr>
            <sz val="10"/>
            <color indexed="81"/>
            <rFont val="Tahoma"/>
            <family val="2"/>
          </rPr>
          <t xml:space="preserve">
</t>
        </r>
      </text>
    </comment>
    <comment ref="Z747" authorId="1" shapeId="0">
      <text>
        <r>
          <rPr>
            <sz val="9"/>
            <color indexed="81"/>
            <rFont val="Tahoma"/>
            <family val="2"/>
          </rPr>
          <t xml:space="preserve">
</t>
        </r>
        <r>
          <rPr>
            <b/>
            <sz val="9"/>
            <color indexed="81"/>
            <rFont val="Tahoma"/>
            <family val="2"/>
          </rPr>
          <t>Julieta:</t>
        </r>
        <r>
          <rPr>
            <sz val="9"/>
            <color indexed="81"/>
            <rFont val="Tahoma"/>
            <family val="2"/>
          </rPr>
          <t xml:space="preserve">
</t>
        </r>
        <r>
          <rPr>
            <b/>
            <sz val="11"/>
            <color indexed="81"/>
            <rFont val="Tahoma"/>
            <family val="2"/>
          </rPr>
          <t xml:space="preserve">CORTE FEBRERO 2016
</t>
        </r>
        <r>
          <rPr>
            <sz val="11"/>
            <color indexed="81"/>
            <rFont val="Tahoma"/>
            <family val="2"/>
          </rPr>
          <t xml:space="preserve">EL IMPORTE COMPROMETIDO EN EL MES DE DICIEMBRE 2015 POR 6,942.60 SE ACTUALIZÓ A ESTATUS DE DEVENGADOMEDIANTE ACTA DE ENTREGA RECEPCIÓN FOLIO </t>
        </r>
        <r>
          <rPr>
            <b/>
            <sz val="11"/>
            <color indexed="81"/>
            <rFont val="Tahoma"/>
            <family val="2"/>
          </rPr>
          <t xml:space="preserve">FASP/075/2015 </t>
        </r>
        <r>
          <rPr>
            <sz val="11"/>
            <color indexed="81"/>
            <rFont val="Tahoma"/>
            <family val="2"/>
          </rPr>
          <t xml:space="preserve">POR LA COMPRA DE 42 PLAYERAS TIPO POLO COLOR BLANCO PARA LA DGRS .
</t>
        </r>
      </text>
    </comment>
    <comment ref="AH747" authorId="6" shapeId="0">
      <text>
        <r>
          <rPr>
            <b/>
            <sz val="9"/>
            <color indexed="81"/>
            <rFont val="Tahoma"/>
            <family val="2"/>
          </rPr>
          <t>Abizaid:</t>
        </r>
        <r>
          <rPr>
            <sz val="9"/>
            <color indexed="81"/>
            <rFont val="Tahoma"/>
            <family val="2"/>
          </rPr>
          <t xml:space="preserve">
</t>
        </r>
        <r>
          <rPr>
            <b/>
            <sz val="11"/>
            <color indexed="81"/>
            <rFont val="Tahoma"/>
            <family val="2"/>
          </rPr>
          <t>CORTE DICIEMBRE</t>
        </r>
        <r>
          <rPr>
            <sz val="11"/>
            <color indexed="81"/>
            <rFont val="Tahoma"/>
            <family val="2"/>
          </rPr>
          <t xml:space="preserve"> 2015 SEGÚN PEDIDO 0091 DE FECHA 11-12-2015 CON EL PROVEEDOR PLASTIFORMAS DEL SUR SA DE CV POR LA CANTIDAD DE $ 6,942.,50 POR CONCEPTO DE PLAYERAS TIPO POLO
</t>
        </r>
        <r>
          <rPr>
            <sz val="9"/>
            <color indexed="81"/>
            <rFont val="Tahoma"/>
            <family val="2"/>
          </rPr>
          <t xml:space="preserve">
</t>
        </r>
        <r>
          <rPr>
            <b/>
            <sz val="9"/>
            <color indexed="81"/>
            <rFont val="Tahoma"/>
            <family val="2"/>
          </rPr>
          <t>Julieta:</t>
        </r>
        <r>
          <rPr>
            <sz val="9"/>
            <color indexed="81"/>
            <rFont val="Tahoma"/>
            <family val="2"/>
          </rPr>
          <t xml:space="preserve">
</t>
        </r>
        <r>
          <rPr>
            <b/>
            <sz val="11"/>
            <color indexed="81"/>
            <rFont val="Tahoma"/>
            <family val="2"/>
          </rPr>
          <t xml:space="preserve">CORTE FEBRERO 2016
</t>
        </r>
        <r>
          <rPr>
            <sz val="11"/>
            <color indexed="81"/>
            <rFont val="Tahoma"/>
            <family val="2"/>
          </rPr>
          <t xml:space="preserve">EL  IMPORTE DE </t>
        </r>
        <r>
          <rPr>
            <b/>
            <sz val="11"/>
            <color indexed="81"/>
            <rFont val="Tahoma"/>
            <family val="2"/>
          </rPr>
          <t xml:space="preserve">6,942.60 </t>
        </r>
        <r>
          <rPr>
            <sz val="11"/>
            <color indexed="81"/>
            <rFont val="Tahoma"/>
            <family val="2"/>
          </rPr>
          <t>PASÓ A ESTATUS DE DEVENGADOMEDIANTE ACTA DE ENTREGA RECEPCIÓN FOLIO</t>
        </r>
        <r>
          <rPr>
            <b/>
            <sz val="11"/>
            <color indexed="81"/>
            <rFont val="Tahoma"/>
            <family val="2"/>
          </rPr>
          <t xml:space="preserve"> FASP/075/2015</t>
        </r>
        <r>
          <rPr>
            <sz val="11"/>
            <color indexed="81"/>
            <rFont val="Tahoma"/>
            <family val="2"/>
          </rPr>
          <t xml:space="preserve">  POR LA COMPRA DE 42 PLAYERAS TIPO POLO COLOR BLANCO PARA LA DGRS .
</t>
        </r>
      </text>
    </comment>
    <comment ref="AH995" authorId="6" shapeId="0">
      <text>
        <r>
          <rPr>
            <b/>
            <sz val="12"/>
            <color indexed="81"/>
            <rFont val="Tahoma"/>
            <family val="2"/>
          </rPr>
          <t>Abizaid:</t>
        </r>
        <r>
          <rPr>
            <sz val="12"/>
            <color indexed="81"/>
            <rFont val="Tahoma"/>
            <family val="2"/>
          </rPr>
          <t xml:space="preserve">
CORTE DICIEMBRE 2015 , SEGÚN PEDIDO 0079 DEL 9-11-2015 DEL PROVEEDOR SOLUCIONES EN REDES Y COMUNICACIONES SC DE RL DE CV POR LA CANTIDAD DE 1,486.19  ADQUISICION MULTIMETRO
</t>
        </r>
        <r>
          <rPr>
            <b/>
            <sz val="12"/>
            <color indexed="81"/>
            <rFont val="Tahoma"/>
            <family val="2"/>
          </rPr>
          <t xml:space="preserve">CORTE ABRIL 2016
</t>
        </r>
        <r>
          <rPr>
            <sz val="12"/>
            <color indexed="81"/>
            <rFont val="Tahoma"/>
            <family val="2"/>
          </rPr>
          <t>CON EL FOLIO C4-056 DE FECHA 11/04/2016 SE TRAMITÓ EL PAGO DE LA FACTURA A686 EXPEDIDA POR EL PROVEEDOR SOLUCIONES EN REDES Y COMUNICACIONES SC DE RL DE CV POR LA COMPRA DE UN  MULTIMETRO DE GANCHO POR UN MONTO DE $ 1,486.19</t>
        </r>
      </text>
    </comment>
    <comment ref="J1019" authorId="1" shapeId="0">
      <text>
        <r>
          <rPr>
            <sz val="9"/>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RED NACIONAL DE TELECOMUNICACIONES MATERIALES Y SUMINISTROS ( 2000) 294-01 SE DISMINUYE LA CANTIDAD DE $305.64
</t>
        </r>
      </text>
    </comment>
    <comment ref="AH1019" authorId="7" shapeId="0">
      <text>
        <r>
          <rPr>
            <b/>
            <sz val="9"/>
            <color indexed="81"/>
            <rFont val="Tahoma"/>
            <family val="2"/>
          </rPr>
          <t>Julieta:</t>
        </r>
        <r>
          <rPr>
            <sz val="9"/>
            <color indexed="81"/>
            <rFont val="Tahoma"/>
            <family val="2"/>
          </rPr>
          <t xml:space="preserve">
</t>
        </r>
        <r>
          <rPr>
            <sz val="11"/>
            <color indexed="81"/>
            <rFont val="Tahoma"/>
            <family val="2"/>
          </rPr>
          <t xml:space="preserve">POR LA CANTIDAD DE $ 249,847.18 MEDIANTE CONTRATO SSP/OM/DRMS/FASP/AD/008/2013 SE COMPROMETE EL FINIQUITO CORRESPONDIENTE A LA ADQUISICION DE ACCESORIOS PARA TERMINALES DIGITALES
</t>
        </r>
        <r>
          <rPr>
            <b/>
            <sz val="11"/>
            <color indexed="81"/>
            <rFont val="Tahoma"/>
            <family val="2"/>
          </rPr>
          <t xml:space="preserve">CORTE AGOSTO 2015
</t>
        </r>
        <r>
          <rPr>
            <sz val="11"/>
            <color indexed="81"/>
            <rFont val="Tahoma"/>
            <family val="2"/>
          </rPr>
          <t>CON EL</t>
        </r>
        <r>
          <rPr>
            <b/>
            <sz val="11"/>
            <color indexed="81"/>
            <rFont val="Tahoma"/>
            <family val="2"/>
          </rPr>
          <t xml:space="preserve"> FOLIO C4-043 </t>
        </r>
        <r>
          <rPr>
            <sz val="11"/>
            <color indexed="81"/>
            <rFont val="Tahoma"/>
            <family val="2"/>
          </rPr>
          <t xml:space="preserve">SE TRAMITÓ EL PAGO DE LAS </t>
        </r>
        <r>
          <rPr>
            <b/>
            <sz val="11"/>
            <color indexed="81"/>
            <rFont val="Tahoma"/>
            <family val="2"/>
          </rPr>
          <t xml:space="preserve">FACURAS F 4163, F4166, F4167, F4169, F4165, F4164 </t>
        </r>
        <r>
          <rPr>
            <sz val="11"/>
            <color indexed="81"/>
            <rFont val="Tahoma"/>
            <family val="2"/>
          </rPr>
          <t xml:space="preserve">AL PROVEEDOR </t>
        </r>
        <r>
          <rPr>
            <b/>
            <sz val="11"/>
            <color indexed="81"/>
            <rFont val="Tahoma"/>
            <family val="2"/>
          </rPr>
          <t xml:space="preserve">CASSIDIAN MEXICO SA DE CV </t>
        </r>
        <r>
          <rPr>
            <sz val="11"/>
            <color indexed="81"/>
            <rFont val="Tahoma"/>
            <family val="2"/>
          </rPr>
          <t>DE FECHA 22 DE JULIO 2014 POR CONCEPTO DEL</t>
        </r>
        <r>
          <rPr>
            <b/>
            <sz val="11"/>
            <color indexed="81"/>
            <rFont val="Tahoma"/>
            <family val="2"/>
          </rPr>
          <t xml:space="preserve"> PAGO 50 % FINIQUITO POR IMPORTE DE$ 249,847.18  </t>
        </r>
        <r>
          <rPr>
            <sz val="11"/>
            <color indexed="81"/>
            <rFont val="Tahoma"/>
            <family val="2"/>
          </rPr>
          <t>DEL MONTO TOTAL DEL</t>
        </r>
        <r>
          <rPr>
            <b/>
            <sz val="11"/>
            <color indexed="81"/>
            <rFont val="Tahoma"/>
            <family val="2"/>
          </rPr>
          <t xml:space="preserve"> </t>
        </r>
        <r>
          <rPr>
            <sz val="11"/>
            <color indexed="81"/>
            <rFont val="Tahoma"/>
            <family val="2"/>
          </rPr>
          <t>CONTRATO No. SSP/OM/DRMS/FASP/AD/008/2013</t>
        </r>
        <r>
          <rPr>
            <b/>
            <sz val="11"/>
            <color indexed="81"/>
            <rFont val="Tahoma"/>
            <family val="2"/>
          </rPr>
          <t xml:space="preserve"> RELATIVO A LA ADQUISICIÓN DE DIVERSOS BIENES Y LA CONTRATACIÓN DE UNAPOLIZA DE MANTENIMIENTO  PARA EL CRECIMIENTO DE LA RED DE RADIOCOMUNICACION, CONSISTENTE EN REQUERIMIENTO 1.</t>
        </r>
      </text>
    </comment>
    <comment ref="J1025" authorId="1" shapeId="0">
      <text>
        <r>
          <rPr>
            <sz val="9"/>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RED NACIONAL DE TELECOMUNICACIONES MATERIALES Y SUMINISTROS ( 2000) 298-01 SE DISMINUYE LA CANTIDAD DE $1,014.00
</t>
        </r>
      </text>
    </comment>
    <comment ref="J1075" authorId="6" shapeId="0">
      <text>
        <r>
          <rPr>
            <b/>
            <sz val="12"/>
            <color indexed="81"/>
            <rFont val="Calibri"/>
            <family val="2"/>
            <scheme val="minor"/>
          </rPr>
          <t>Abizaid:</t>
        </r>
        <r>
          <rPr>
            <sz val="12"/>
            <color indexed="81"/>
            <rFont val="Calibri"/>
            <family val="2"/>
            <scheme val="minor"/>
          </rPr>
          <t xml:space="preserve">
SEGÚN OFICIO SGG/SESESP/701/2016 DE FECHA 01-JULIO-2016 EN LA QUE NOS INDICA DE QUE FUE PROCEDENTE LA REPROGRAMACIÓN DE C4 :
2014     $ 1,500,000.00     SESNSP/DGVS/6718/2016 
2013     $ 3,000,000.00    SESNSP/DGVS/6720/2016
2012     $ 2,500,000.21      SESNSP/DGVS/6779/2016
            -----------------------
                  7,000,000.21
POR LO QUE EN ESTE PROGRAMA DE SISTEMA NACIONAL DE INFORMACIÓN DE LA PARTIDA 3000-353-01 SE DISMUNUYE LA CANTIDAD ORIGINAL DE 1,500,000.00 
Y EL PROGRAMA RED NACIONAL DE TELECOMUNICACIONES POR LA CANT. DE 1,500,000.00 .DE LA PARTIDA 3000-357-01.. PARA AUMENTA EL PROGRAMA RED NACIONAL DE TELECOMUNICACIONES EN LA PARTIDA 3000-3100-31701 POR 3,000,000.00</t>
        </r>
      </text>
    </comment>
    <comment ref="AH1075" authorId="7" shapeId="0">
      <text>
        <r>
          <rPr>
            <b/>
            <sz val="9"/>
            <color indexed="81"/>
            <rFont val="Tahoma"/>
            <family val="2"/>
          </rPr>
          <t>Julieta:</t>
        </r>
        <r>
          <rPr>
            <sz val="9"/>
            <color indexed="81"/>
            <rFont val="Tahoma"/>
            <family val="2"/>
          </rPr>
          <t xml:space="preserve">
CON EL CONTRATO No. SSP/OM/DRMS/FASP/AD/008/2013 EN ESTA PARTIDA SE COMPROMETIERON</t>
        </r>
        <r>
          <rPr>
            <b/>
            <sz val="9"/>
            <color indexed="81"/>
            <rFont val="Tahoma"/>
            <family val="2"/>
          </rPr>
          <t xml:space="preserve"> 4,499,999.99 
EN EL CORTE DE OCTUBRE 2014
</t>
        </r>
        <r>
          <rPr>
            <sz val="9"/>
            <color indexed="81"/>
            <rFont val="Tahoma"/>
            <family val="2"/>
          </rPr>
          <t xml:space="preserve"> SE TRAMITO EL</t>
        </r>
        <r>
          <rPr>
            <b/>
            <sz val="9"/>
            <color indexed="81"/>
            <rFont val="Tahoma"/>
            <family val="2"/>
          </rPr>
          <t xml:space="preserve"> FOLIO 10702</t>
        </r>
        <r>
          <rPr>
            <sz val="9"/>
            <color indexed="81"/>
            <rFont val="Tahoma"/>
            <family val="2"/>
          </rPr>
          <t xml:space="preserve"> POR </t>
        </r>
        <r>
          <rPr>
            <b/>
            <sz val="9"/>
            <color indexed="81"/>
            <rFont val="Tahoma"/>
            <family val="2"/>
          </rPr>
          <t>2,250,000.00</t>
        </r>
        <r>
          <rPr>
            <sz val="9"/>
            <color indexed="81"/>
            <rFont val="Tahoma"/>
            <family val="2"/>
          </rPr>
          <t xml:space="preserve"> POR EL PAGO DE LA FACTURA F4170 EXPEDIDA POR CASSIDIAN MEXICO SA DE CV
</t>
        </r>
        <r>
          <rPr>
            <b/>
            <sz val="9"/>
            <color indexed="81"/>
            <rFont val="Tahoma"/>
            <family val="2"/>
          </rPr>
          <t xml:space="preserve">CORTE MAYO 2015
</t>
        </r>
        <r>
          <rPr>
            <sz val="9"/>
            <color indexed="81"/>
            <rFont val="Tahoma"/>
            <family val="2"/>
          </rPr>
          <t xml:space="preserve">CON EL FOLIO C4-031 
SE TRAMITÓ EL PAGO DE LA FACTURA F 4953 DE FECHA 09DE ABRIL DE 2015  POR LA CANTIDAD DE 2,249,999.99  POR EL PAGO DEL 25 % CORRESPONDIENTE AL FINIQUITO
</t>
        </r>
      </text>
    </comment>
    <comment ref="J1119" authorId="1" shapeId="0">
      <text>
        <r>
          <rPr>
            <sz val="9"/>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RED NACIONAL DE TELECOMUNICACIONES BIENES MUEBLES INMUEBLES E INTANGIBLES  ( 5000) 565-01 SE DISMINUYE LA CANTIDAD DE $8,608.61</t>
        </r>
      </text>
    </comment>
    <comment ref="AH1119" authorId="1" shapeId="0">
      <text>
        <r>
          <rPr>
            <b/>
            <sz val="11"/>
            <color indexed="81"/>
            <rFont val="Tahoma"/>
            <family val="2"/>
          </rPr>
          <t>JULIETA:</t>
        </r>
        <r>
          <rPr>
            <sz val="11"/>
            <color indexed="81"/>
            <rFont val="Tahoma"/>
            <family val="2"/>
          </rPr>
          <t xml:space="preserve">
</t>
        </r>
        <r>
          <rPr>
            <b/>
            <sz val="11"/>
            <color indexed="81"/>
            <rFont val="Tahoma"/>
            <family val="2"/>
          </rPr>
          <t>CORTE AGOSTO 2015
CON EL FOLIO C4-044 (APORTACIÓN FEDERAL)</t>
        </r>
        <r>
          <rPr>
            <sz val="11"/>
            <color indexed="81"/>
            <rFont val="Tahoma"/>
            <family val="2"/>
          </rPr>
          <t xml:space="preserve">SE TRAMITÓ EL PAGO DEL MONTO TOTAL DEL REQUERIMIENTO 2 AL PROVEEDOR CASSIDIAN MEXICO SA DE CV  POR CONCEPTO DEL PAGO DEL 50 % DEL FINIQUITO MONTO TOTAL DEL REQUERIMIENTO 2 </t>
        </r>
        <r>
          <rPr>
            <b/>
            <sz val="11"/>
            <color indexed="81"/>
            <rFont val="Tahoma"/>
            <family val="2"/>
          </rPr>
          <t xml:space="preserve">
DE LAS FACTURAS :
F 4951  POR :         250,000.00   REPETIDOR DIGITAL TRONCALIZADO
F 4952 POR :         250,000.00   AMPLIACIÓN DE 4,8,12 Y 16 CANALES 
F 4168 POR :       1,088,740.98   TERMINALES DIGITALES (PORTATILES, MOVILES, BASES)</t>
        </r>
        <r>
          <rPr>
            <b/>
            <sz val="9"/>
            <color indexed="81"/>
            <rFont val="Tahoma"/>
            <family val="2"/>
          </rPr>
          <t xml:space="preserve">
</t>
        </r>
        <r>
          <rPr>
            <b/>
            <sz val="11"/>
            <color indexed="81"/>
            <rFont val="Tahoma"/>
            <family val="2"/>
          </rPr>
          <t xml:space="preserve">
CORTE JUNIO 2016
SE COMPROMETIO RECURSOS POR 50,160.00
PEDIDO 82 DE GRUPO PUISSANT INC
SWITCH
CORTE JULIO 2016
SE COMPROMETE SEGUN ACUERDO CABS/XXIV-SO-004/2016 DEL FECHA 23-JUNIO-2016 POR CONCEPTO SISTEMA DE VIDEOCONFERENCIA POR LA CANTIDAD DE $ 1,087,400.00
CORTE AGOSTO 2016
</t>
        </r>
        <r>
          <rPr>
            <sz val="11"/>
            <color indexed="81"/>
            <rFont val="Tahoma"/>
            <family val="2"/>
          </rPr>
          <t xml:space="preserve">EL PEDIDO 82 COMPROMETIDO EN EL MES DE JUNIO 2016 </t>
        </r>
        <r>
          <rPr>
            <b/>
            <sz val="11"/>
            <color indexed="81"/>
            <rFont val="Tahoma"/>
            <family val="2"/>
          </rPr>
          <t xml:space="preserve">SE CAMBIÓ DE PROVEEDOR, </t>
        </r>
        <r>
          <rPr>
            <sz val="11"/>
            <color indexed="81"/>
            <rFont val="Tahoma"/>
            <family val="2"/>
          </rPr>
          <t xml:space="preserve">ESTA PARTIDA SE COMPROMETE CON EL PROVEEDOR </t>
        </r>
        <r>
          <rPr>
            <b/>
            <sz val="11"/>
            <color indexed="81"/>
            <rFont val="Tahoma"/>
            <family val="2"/>
          </rPr>
          <t xml:space="preserve">COMERCIALIZADORA DE BIENES Y SERVICIOS PHOENIX SA DE CV </t>
        </r>
        <r>
          <rPr>
            <sz val="11"/>
            <color indexed="81"/>
            <rFont val="Tahoma"/>
            <family val="2"/>
          </rPr>
          <t>POR</t>
        </r>
        <r>
          <rPr>
            <b/>
            <sz val="11"/>
            <color indexed="81"/>
            <rFont val="Tahoma"/>
            <family val="2"/>
          </rPr>
          <t xml:space="preserve"> $50,160.00
CORTE AGOSTO 2016  (31-08-2016)
JULIETA</t>
        </r>
        <r>
          <rPr>
            <b/>
            <sz val="9"/>
            <color indexed="81"/>
            <rFont val="Tahoma"/>
            <family val="2"/>
          </rPr>
          <t xml:space="preserve">
</t>
        </r>
        <r>
          <rPr>
            <b/>
            <sz val="11"/>
            <color indexed="81"/>
            <rFont val="Tahoma"/>
            <family val="2"/>
          </rPr>
          <t xml:space="preserve">Mediante T. Informativa 114/2016 </t>
        </r>
        <r>
          <rPr>
            <sz val="11"/>
            <color indexed="81"/>
            <rFont val="Tahoma"/>
            <family val="2"/>
          </rPr>
          <t xml:space="preserve">la DRMyS remite oficio No. SA/CABS/ST/1141/01/2016 con el que reitera la </t>
        </r>
        <r>
          <rPr>
            <b/>
            <sz val="11"/>
            <color indexed="81"/>
            <rFont val="Tahoma"/>
            <family val="2"/>
          </rPr>
          <t xml:space="preserve">NOTIFICACIÓN DEL FALLO DE LA IR -GEO/SA/CA/005/2016 </t>
        </r>
        <r>
          <rPr>
            <sz val="11"/>
            <color indexed="81"/>
            <rFont val="Tahoma"/>
            <family val="2"/>
          </rPr>
          <t>PARA FORMALIZAR EL CONTRATO CON LA EMPRESA:</t>
        </r>
        <r>
          <rPr>
            <b/>
            <sz val="11"/>
            <color indexed="81"/>
            <rFont val="Tahoma"/>
            <family val="2"/>
          </rPr>
          <t xml:space="preserve"> PROVEEDORES EN PAPELERIA Y BIENES DE OFICINA OFFICE PAPIER SA DE CV</t>
        </r>
        <r>
          <rPr>
            <sz val="11"/>
            <color indexed="81"/>
            <rFont val="Tahoma"/>
            <family val="2"/>
          </rPr>
          <t xml:space="preserve"> POR LA CANTIDAD DE </t>
        </r>
        <r>
          <rPr>
            <b/>
            <sz val="11"/>
            <color indexed="81"/>
            <rFont val="Tahoma"/>
            <family val="2"/>
          </rPr>
          <t xml:space="preserve">$ 1,080,499.40
CORTE SEPTIEMBRE 2016
</t>
        </r>
        <r>
          <rPr>
            <sz val="11"/>
            <color indexed="81"/>
            <rFont val="Tahoma"/>
            <family val="2"/>
          </rPr>
          <t>CON EL FOLIO C4-096 DE FECHA 07/09/2016 SE TRAMITÓ EL PAGO DE LA FACTURA 92 EXPEDIDA POR LA EMPRESA</t>
        </r>
        <r>
          <rPr>
            <b/>
            <sz val="11"/>
            <color indexed="81"/>
            <rFont val="Tahoma"/>
            <family val="2"/>
          </rPr>
          <t xml:space="preserve"> PROVEEDORES EN PAPELERIA Y BIENES DE OFICINA OFFICE PAPIER S.A. DE C.V.</t>
        </r>
        <r>
          <rPr>
            <sz val="11"/>
            <color indexed="81"/>
            <rFont val="Tahoma"/>
            <family val="2"/>
          </rPr>
          <t xml:space="preserve"> POR CONCEPTO DE </t>
        </r>
        <r>
          <rPr>
            <b/>
            <sz val="11"/>
            <color indexed="81"/>
            <rFont val="Tahoma"/>
            <family val="2"/>
          </rPr>
          <t>50 % ANTICIPO</t>
        </r>
        <r>
          <rPr>
            <sz val="11"/>
            <color indexed="81"/>
            <rFont val="Tahoma"/>
            <family val="2"/>
          </rPr>
          <t xml:space="preserve"> PARA LA ADQUISICIÓN DE EQUIPOS Y APARATOS DE COMUNICACIONES Y TELECOMUNICACIONES PARA EL </t>
        </r>
        <r>
          <rPr>
            <b/>
            <sz val="11"/>
            <color indexed="81"/>
            <rFont val="Tahoma"/>
            <family val="2"/>
          </rPr>
          <t>SISTEMA DE VIDEO CONFERENCIAPARA LA DGCCCC</t>
        </r>
        <r>
          <rPr>
            <sz val="11"/>
            <color indexed="81"/>
            <rFont val="Tahoma"/>
            <family val="2"/>
          </rPr>
          <t xml:space="preserve"> POR LA CANTIDAD DE</t>
        </r>
        <r>
          <rPr>
            <b/>
            <sz val="11"/>
            <color indexed="81"/>
            <rFont val="Tahoma"/>
            <family val="2"/>
          </rPr>
          <t xml:space="preserve"> $ 516,963.07 
</t>
        </r>
        <r>
          <rPr>
            <sz val="11"/>
            <color indexed="81"/>
            <rFont val="Tahoma"/>
            <family val="2"/>
          </rPr>
          <t xml:space="preserve">Y EL PAGO DE LA </t>
        </r>
        <r>
          <rPr>
            <b/>
            <sz val="11"/>
            <color indexed="81"/>
            <rFont val="Tahoma"/>
            <family val="2"/>
          </rPr>
          <t>RETENCIÓN DEL</t>
        </r>
        <r>
          <rPr>
            <sz val="11"/>
            <color indexed="81"/>
            <rFont val="Tahoma"/>
            <family val="2"/>
          </rPr>
          <t xml:space="preserve"> </t>
        </r>
        <r>
          <rPr>
            <b/>
            <sz val="11"/>
            <color indexed="81"/>
            <rFont val="Tahoma"/>
            <family val="2"/>
          </rPr>
          <t xml:space="preserve">2.5 % </t>
        </r>
        <r>
          <rPr>
            <sz val="11"/>
            <color indexed="81"/>
            <rFont val="Tahoma"/>
            <family val="2"/>
          </rPr>
          <t xml:space="preserve">POR CONCEPTO DE DERECHO POR SERVICIO DE INSPECCIÓN VIGILANCIA Y CONTROL POR LA CANTIDAD DE </t>
        </r>
        <r>
          <rPr>
            <b/>
            <sz val="11"/>
            <color indexed="81"/>
            <rFont val="Tahoma"/>
            <family val="2"/>
          </rPr>
          <t xml:space="preserve">$ 23,286.63
CORTE OCTUBRE 2016
</t>
        </r>
        <r>
          <rPr>
            <sz val="11"/>
            <color indexed="81"/>
            <rFont val="Tahoma"/>
            <family val="2"/>
          </rPr>
          <t xml:space="preserve">Se ejerce el folio </t>
        </r>
        <r>
          <rPr>
            <b/>
            <sz val="11"/>
            <color indexed="81"/>
            <rFont val="Tahoma"/>
            <family val="2"/>
          </rPr>
          <t>C4-112</t>
        </r>
        <r>
          <rPr>
            <sz val="11"/>
            <color indexed="81"/>
            <rFont val="Tahoma"/>
            <family val="2"/>
          </rPr>
          <t xml:space="preserve"> del proveedor </t>
        </r>
        <r>
          <rPr>
            <b/>
            <sz val="11"/>
            <color indexed="81"/>
            <rFont val="Tahoma"/>
            <family val="2"/>
          </rPr>
          <t>Comercializadora de bienes y servicios  phoenix sa de cv</t>
        </r>
        <r>
          <rPr>
            <sz val="11"/>
            <color indexed="81"/>
            <rFont val="Tahoma"/>
            <family val="2"/>
          </rPr>
          <t xml:space="preserve"> por un monto de </t>
        </r>
        <r>
          <rPr>
            <b/>
            <sz val="11"/>
            <color indexed="81"/>
            <rFont val="Tahoma"/>
            <family val="2"/>
          </rPr>
          <t xml:space="preserve">$ 50,160.00 </t>
        </r>
        <r>
          <rPr>
            <sz val="11"/>
            <color indexed="81"/>
            <rFont val="Tahoma"/>
            <family val="2"/>
          </rPr>
          <t>y concepto de c</t>
        </r>
        <r>
          <rPr>
            <b/>
            <sz val="11"/>
            <color indexed="81"/>
            <rFont val="Tahoma"/>
            <family val="2"/>
          </rPr>
          <t xml:space="preserve">ompra de 2 pzs switch capa 2, anteriormente se habia comprometido con otro proveedor.
CORTE NOVIEMBRE 2016
</t>
        </r>
        <r>
          <rPr>
            <sz val="11"/>
            <color indexed="81"/>
            <rFont val="Tahoma"/>
            <family val="2"/>
          </rPr>
          <t>CON EL</t>
        </r>
        <r>
          <rPr>
            <b/>
            <sz val="11"/>
            <color indexed="81"/>
            <rFont val="Tahoma"/>
            <family val="2"/>
          </rPr>
          <t xml:space="preserve"> FOLIO C4-147 </t>
        </r>
        <r>
          <rPr>
            <sz val="11"/>
            <color indexed="81"/>
            <rFont val="Tahoma"/>
            <family val="2"/>
          </rPr>
          <t xml:space="preserve">SE TRAMITÓ EL PAGO DE LA </t>
        </r>
        <r>
          <rPr>
            <b/>
            <sz val="11"/>
            <color indexed="81"/>
            <rFont val="Tahoma"/>
            <family val="2"/>
          </rPr>
          <t xml:space="preserve">FACTURA No. 128 </t>
        </r>
        <r>
          <rPr>
            <sz val="11"/>
            <color indexed="81"/>
            <rFont val="Tahoma"/>
            <family val="2"/>
          </rPr>
          <t>DE FECHA 20 DE OCTUBRE 2016 AL PROVEEDOR</t>
        </r>
        <r>
          <rPr>
            <b/>
            <sz val="11"/>
            <color indexed="81"/>
            <rFont val="Tahoma"/>
            <family val="2"/>
          </rPr>
          <t xml:space="preserve"> PROVEEDORES EN PAPELERÍA Y BIENES DE OFICINA OFFICE PAPIER SA DE CV POR IMPORTE DE $ 540,249.70 </t>
        </r>
        <r>
          <rPr>
            <sz val="11"/>
            <color indexed="81"/>
            <rFont val="Tahoma"/>
            <family val="2"/>
          </rPr>
          <t>POR CONCEPTO DEL</t>
        </r>
        <r>
          <rPr>
            <b/>
            <sz val="11"/>
            <color indexed="81"/>
            <rFont val="Tahoma"/>
            <family val="2"/>
          </rPr>
          <t xml:space="preserve"> 50 % FINIQUITO </t>
        </r>
        <r>
          <rPr>
            <sz val="11"/>
            <color indexed="81"/>
            <rFont val="Tahoma"/>
            <family val="2"/>
          </rPr>
          <t xml:space="preserve">DEL MONTO TOTAL DEL CONTRATO No. </t>
        </r>
        <r>
          <rPr>
            <b/>
            <sz val="11"/>
            <color indexed="81"/>
            <rFont val="Tahoma"/>
            <family val="2"/>
          </rPr>
          <t>SSP/OM/DRMS/FASP/IR/06/2016,</t>
        </r>
        <r>
          <rPr>
            <sz val="11"/>
            <color indexed="81"/>
            <rFont val="Tahoma"/>
            <family val="2"/>
          </rPr>
          <t xml:space="preserve"> PARA LA ADQUISICIÓN DE</t>
        </r>
        <r>
          <rPr>
            <b/>
            <sz val="11"/>
            <color indexed="81"/>
            <rFont val="Tahoma"/>
            <family val="2"/>
          </rPr>
          <t xml:space="preserve"> EQUIPOS Y APARATOS DE COMUNICACIONES Y TELECOMUNICACIONES </t>
        </r>
        <r>
          <rPr>
            <sz val="11"/>
            <color indexed="81"/>
            <rFont val="Tahoma"/>
            <family val="2"/>
          </rPr>
          <t xml:space="preserve">PARA EL </t>
        </r>
        <r>
          <rPr>
            <b/>
            <sz val="11"/>
            <color indexed="81"/>
            <rFont val="Tahoma"/>
            <family val="2"/>
          </rPr>
          <t>SISTEMA DE VIDEO CONFERENCIA PARA LA DGCCCC.</t>
        </r>
      </text>
    </comment>
    <comment ref="AI1119" authorId="1" shapeId="0">
      <text>
        <r>
          <rPr>
            <b/>
            <sz val="9"/>
            <color indexed="81"/>
            <rFont val="Tahoma"/>
            <family val="2"/>
          </rPr>
          <t>JULIETA:</t>
        </r>
        <r>
          <rPr>
            <sz val="9"/>
            <color indexed="81"/>
            <rFont val="Tahoma"/>
            <family val="2"/>
          </rPr>
          <t xml:space="preserve">
</t>
        </r>
        <r>
          <rPr>
            <b/>
            <sz val="9"/>
            <color indexed="81"/>
            <rFont val="Tahoma"/>
            <family val="2"/>
          </rPr>
          <t>CORTE AGOSTO 2015</t>
        </r>
        <r>
          <rPr>
            <sz val="9"/>
            <color indexed="81"/>
            <rFont val="Tahoma"/>
            <family val="2"/>
          </rPr>
          <t xml:space="preserve">
CON EL FOLIO C4-044 </t>
        </r>
        <r>
          <rPr>
            <b/>
            <sz val="9"/>
            <color indexed="81"/>
            <rFont val="Tahoma"/>
            <family val="2"/>
          </rPr>
          <t>(APORTACION FEDERAL-MUNICIPAL)</t>
        </r>
        <r>
          <rPr>
            <sz val="9"/>
            <color indexed="81"/>
            <rFont val="Tahoma"/>
            <family val="2"/>
          </rPr>
          <t xml:space="preserve">
 SE TRAMITÓ EL PAGO DEL MONTO TOTAL DEL REQUERIMIENTO 2 AL PROVEEDOR CASSIDIAN MEXICO SA DE CV  POR CONCEPTO DEL PAGO DEL 50 % DEL FINIQUITO MONTO TOTAL DEL REQUERIMIENTO 2 
DE LAS FACTURAS :
</t>
        </r>
        <r>
          <rPr>
            <b/>
            <sz val="10"/>
            <color indexed="81"/>
            <rFont val="Tahoma"/>
            <family val="2"/>
          </rPr>
          <t>F 4951  POR :         4,749,999.99   REPETIDOR DIGITAL TRONCALIZADO
F 4952 POR :         4,749,999.99    AMPLIACIÓN DE 4,8,12 Y 16 CANALES 
F 4168 POR :          2,377,935.84   TERMINALES DIGITALES (PORTATILES, MOVILES, BASES)</t>
        </r>
      </text>
    </comment>
    <comment ref="AP1119" authorId="1" shapeId="0">
      <text>
        <r>
          <rPr>
            <b/>
            <sz val="9"/>
            <color indexed="81"/>
            <rFont val="Tahoma"/>
            <family val="2"/>
          </rPr>
          <t xml:space="preserve">JULIETA:
CORTE JUNIO 2016
</t>
        </r>
        <r>
          <rPr>
            <sz val="9"/>
            <color indexed="81"/>
            <rFont val="Tahoma"/>
            <family val="2"/>
          </rPr>
          <t xml:space="preserve">
</t>
        </r>
        <r>
          <rPr>
            <sz val="10"/>
            <color indexed="81"/>
            <rFont val="Tahoma"/>
            <family val="2"/>
          </rPr>
          <t xml:space="preserve">MEDIANTE OFICIO SSP/OM/DRMS/2200/2016 SE SOLICITÓ LA </t>
        </r>
        <r>
          <rPr>
            <b/>
            <sz val="10"/>
            <color indexed="81"/>
            <rFont val="Tahoma"/>
            <family val="2"/>
          </rPr>
          <t xml:space="preserve">ADQUISICIÓN DE EQUIPOS Y APARATOS DE COMUNICACIONES Y TELECOMUNICACIONES </t>
        </r>
        <r>
          <rPr>
            <sz val="10"/>
            <color indexed="81"/>
            <rFont val="Tahoma"/>
            <family val="2"/>
          </rPr>
          <t>PARA EL SISTEMA DE VIDEOVIGILANCIA BAJO LA MODALIDAD DE INVITACIÓN RESTRINGIDA HASTA POR LA CANTIDAD DE</t>
        </r>
        <r>
          <rPr>
            <b/>
            <sz val="10"/>
            <color indexed="81"/>
            <rFont val="Tahoma"/>
            <family val="2"/>
          </rPr>
          <t xml:space="preserve"> 1,087,400.00</t>
        </r>
        <r>
          <rPr>
            <sz val="10"/>
            <color indexed="81"/>
            <rFont val="Tahoma"/>
            <family val="2"/>
          </rPr>
          <t xml:space="preserve">
DE T. INFORMATIVA 078/2016 DRMS 16/06/2016</t>
        </r>
      </text>
    </comment>
    <comment ref="J1121" authorId="1" shapeId="0">
      <text>
        <r>
          <rPr>
            <b/>
            <sz val="9"/>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RED NACIONAL DE TELECOMUNICACIONES BIENES MUELES INMUEBLES E INTANGIBLES ( 5000) 566-01 SE DISMINUYE LA CANTIDAD DE $4,494.00
</t>
        </r>
      </text>
    </comment>
    <comment ref="J1137" authorId="1" shapeId="0">
      <text>
        <r>
          <rPr>
            <sz val="9"/>
            <color indexed="81"/>
            <rFont val="Tahoma"/>
            <family val="2"/>
          </rPr>
          <t xml:space="preserve">
</t>
        </r>
        <r>
          <rPr>
            <sz val="10"/>
            <color indexed="81"/>
            <rFont val="Tahoma"/>
            <family val="2"/>
          </rPr>
          <t>JULIETA:26/08/2016
MEDIANTE OFICIO No. SESNSP/DGVS/DGA/903/2016 MEDIANTE EL CUAL EMITEN LA OPINION DE REPROGRAMACIÓN</t>
        </r>
        <r>
          <rPr>
            <b/>
            <sz val="10"/>
            <color indexed="81"/>
            <rFont val="Tahoma"/>
            <family val="2"/>
          </rPr>
          <t xml:space="preserve"> (FAVORABLE)</t>
        </r>
        <r>
          <rPr>
            <sz val="10"/>
            <color indexed="81"/>
            <rFont val="Tahoma"/>
            <family val="2"/>
          </rPr>
          <t xml:space="preserve"> 
</t>
        </r>
        <r>
          <rPr>
            <b/>
            <sz val="10"/>
            <color indexed="81"/>
            <rFont val="Tahoma"/>
            <family val="2"/>
          </rPr>
          <t>DE</t>
        </r>
        <r>
          <rPr>
            <sz val="10"/>
            <color indexed="81"/>
            <rFont val="Tahoma"/>
            <family val="2"/>
          </rPr>
          <t>: PROGRAMA (</t>
        </r>
        <r>
          <rPr>
            <b/>
            <sz val="10"/>
            <color indexed="81"/>
            <rFont val="Tahoma"/>
            <family val="2"/>
          </rPr>
          <t>REGISTRO PÚBLICO VEHICULAR</t>
        </r>
        <r>
          <rPr>
            <sz val="10"/>
            <color indexed="81"/>
            <rFont val="Tahoma"/>
            <family val="2"/>
          </rPr>
          <t xml:space="preserve">) PARTIDA </t>
        </r>
        <r>
          <rPr>
            <b/>
            <sz val="10"/>
            <color indexed="81"/>
            <rFont val="Tahoma"/>
            <family val="2"/>
          </rPr>
          <t>51501-06</t>
        </r>
        <r>
          <rPr>
            <sz val="10"/>
            <color indexed="81"/>
            <rFont val="Tahoma"/>
            <family val="2"/>
          </rPr>
          <t xml:space="preserve"> LECTORA GRABADORA RFID HANDHELD POR </t>
        </r>
        <r>
          <rPr>
            <b/>
            <sz val="10"/>
            <color indexed="81"/>
            <rFont val="Tahoma"/>
            <family val="2"/>
          </rPr>
          <t xml:space="preserve">$ 161,340.00 </t>
        </r>
        <r>
          <rPr>
            <sz val="10"/>
            <color indexed="81"/>
            <rFont val="Tahoma"/>
            <family val="2"/>
          </rPr>
          <t xml:space="preserve">Y 
</t>
        </r>
        <r>
          <rPr>
            <b/>
            <sz val="10"/>
            <color indexed="81"/>
            <rFont val="Tahoma"/>
            <family val="2"/>
          </rPr>
          <t xml:space="preserve">DE: </t>
        </r>
        <r>
          <rPr>
            <sz val="10"/>
            <color indexed="81"/>
            <rFont val="Tahoma"/>
            <family val="2"/>
          </rPr>
          <t>PROGRAMA (</t>
        </r>
        <r>
          <rPr>
            <b/>
            <sz val="10"/>
            <color indexed="81"/>
            <rFont val="Tahoma"/>
            <family val="2"/>
          </rPr>
          <t xml:space="preserve">REGISTRO PÚBLICO VEHICULAR </t>
        </r>
        <r>
          <rPr>
            <sz val="10"/>
            <color indexed="81"/>
            <rFont val="Tahoma"/>
            <family val="2"/>
          </rPr>
          <t xml:space="preserve">) PARTIDA </t>
        </r>
        <r>
          <rPr>
            <b/>
            <sz val="10"/>
            <color indexed="81"/>
            <rFont val="Tahoma"/>
            <family val="2"/>
          </rPr>
          <t xml:space="preserve">56501-01 </t>
        </r>
        <r>
          <rPr>
            <sz val="10"/>
            <color indexed="81"/>
            <rFont val="Tahoma"/>
            <family val="2"/>
          </rPr>
          <t xml:space="preserve">ANTENA DE LECTURA RFID DIRECCIONAL PARA ARCOS </t>
        </r>
        <r>
          <rPr>
            <b/>
            <sz val="10"/>
            <color indexed="81"/>
            <rFont val="Tahoma"/>
            <family val="2"/>
          </rPr>
          <t>$ 124,950.00</t>
        </r>
        <r>
          <rPr>
            <sz val="10"/>
            <color indexed="81"/>
            <rFont val="Tahoma"/>
            <family val="2"/>
          </rPr>
          <t xml:space="preserve">
</t>
        </r>
        <r>
          <rPr>
            <b/>
            <sz val="10"/>
            <color indexed="81"/>
            <rFont val="Tahoma"/>
            <family val="2"/>
          </rPr>
          <t>A:</t>
        </r>
        <r>
          <rPr>
            <sz val="10"/>
            <color indexed="81"/>
            <rFont val="Tahoma"/>
            <family val="2"/>
          </rPr>
          <t xml:space="preserve"> PROGRAMA (</t>
        </r>
        <r>
          <rPr>
            <b/>
            <sz val="10"/>
            <color indexed="81"/>
            <rFont val="Tahoma"/>
            <family val="2"/>
          </rPr>
          <t>RED NACIONAL DE TELECOMUNICACIONES</t>
        </r>
        <r>
          <rPr>
            <sz val="10"/>
            <color indexed="81"/>
            <rFont val="Tahoma"/>
            <family val="2"/>
          </rPr>
          <t xml:space="preserve">) PARTIDA </t>
        </r>
        <r>
          <rPr>
            <b/>
            <sz val="10"/>
            <color indexed="81"/>
            <rFont val="Tahoma"/>
            <family val="2"/>
          </rPr>
          <t>62202</t>
        </r>
        <r>
          <rPr>
            <sz val="10"/>
            <color indexed="81"/>
            <rFont val="Tahoma"/>
            <family val="2"/>
          </rPr>
          <t xml:space="preserve"> MANTENIMIENTO Y REHABILITACIÓN DE EDIFICACIONES NO HABITACIONALES POR UN IMPORTE DE: </t>
        </r>
        <r>
          <rPr>
            <b/>
            <sz val="10"/>
            <color indexed="81"/>
            <rFont val="Tahoma"/>
            <family val="2"/>
          </rPr>
          <t>$ 286,290</t>
        </r>
        <r>
          <rPr>
            <sz val="10"/>
            <color indexed="81"/>
            <rFont val="Tahoma"/>
            <family val="2"/>
          </rPr>
          <t xml:space="preserve">
</t>
        </r>
      </text>
    </comment>
    <comment ref="AH1137" authorId="7" shapeId="0">
      <text>
        <r>
          <rPr>
            <b/>
            <sz val="9"/>
            <color indexed="81"/>
            <rFont val="Tahoma"/>
            <family val="2"/>
          </rPr>
          <t>Julieta:</t>
        </r>
        <r>
          <rPr>
            <sz val="9"/>
            <color indexed="81"/>
            <rFont val="Tahoma"/>
            <family val="2"/>
          </rPr>
          <t xml:space="preserve">
</t>
        </r>
        <r>
          <rPr>
            <sz val="10"/>
            <color indexed="81"/>
            <rFont val="Tahoma"/>
            <family val="2"/>
          </rPr>
          <t xml:space="preserve">CON LA FACTURA No. 3 DE FECHA 23 DE AGOSTO DE 2014 EXPEDIDA POR MAYOLO HERNANDEZ MIGUEL SE COMPROMETIO LA CANTIDAD DE 24,848.36  Y LA ORDEN DE SERVICIO No. 232 DE FECHA 13 DE AGOSTO DE 2014 POR CONCEPTO DE MANTENIMIENTO Y CONSERVACION DEL TRANSFORMADOR TIPO PRISMA.
</t>
        </r>
        <r>
          <rPr>
            <b/>
            <sz val="10"/>
            <color indexed="81"/>
            <rFont val="Tahoma"/>
            <family val="2"/>
          </rPr>
          <t xml:space="preserve">
FOLIO 8979 CORTE DE SEPTIEMBRE 2014 
</t>
        </r>
        <r>
          <rPr>
            <sz val="10"/>
            <color indexed="81"/>
            <rFont val="Tahoma"/>
            <family val="2"/>
          </rPr>
          <t xml:space="preserve">SE TRAMITO EL PAGO DE LA FACTURA  No. 3 DE FECHA 23 DE AGOSTO DE 2014 EXPEDIDA POR MAYOLO HERNANDEZ MIGUEL POR 24,848.36
</t>
        </r>
        <r>
          <rPr>
            <b/>
            <sz val="10"/>
            <color indexed="81"/>
            <rFont val="Tahoma"/>
            <family val="2"/>
          </rPr>
          <t>CORTE DIC-2015</t>
        </r>
        <r>
          <rPr>
            <sz val="10"/>
            <color indexed="81"/>
            <rFont val="Tahoma"/>
            <family val="2"/>
          </rPr>
          <t xml:space="preserve"> SE COMPROMETE CON LA FACT-112 DEL PROVEEDOR RICARDO PEREZ HERNANDEZ (CONSTRU MEGA L A ROCA) POR UN MONTO DE $ 19,082.32 .
LA FACTURA 36 DE FECHA 05-02-2015 DEL PROVEEDOR MARCOS GONZALEZ MARTINEZ (CONSTRUMEGA) POR UN MONTO DE $ 6,335.92 
</t>
        </r>
        <r>
          <rPr>
            <b/>
            <sz val="10"/>
            <color indexed="81"/>
            <rFont val="Tahoma"/>
            <family val="2"/>
          </rPr>
          <t xml:space="preserve"> CORTE FEBRERO 2016
</t>
        </r>
        <r>
          <rPr>
            <sz val="10"/>
            <color indexed="81"/>
            <rFont val="Tahoma"/>
            <family val="2"/>
          </rPr>
          <t>CON EL FOLIO C4 -025 
SE TRAMITÓ EL PAGO DE LA FACTURA 93 EXPEDIDA POR EL PROVEEDOR MARCOS GONZALEZ MARTINEZ POR UN MONTO DE</t>
        </r>
        <r>
          <rPr>
            <b/>
            <sz val="10"/>
            <color indexed="81"/>
            <rFont val="Tahoma"/>
            <family val="2"/>
          </rPr>
          <t xml:space="preserve"> $ 6,335.92</t>
        </r>
        <r>
          <rPr>
            <sz val="10"/>
            <color indexed="81"/>
            <rFont val="Tahoma"/>
            <family val="2"/>
          </rPr>
          <t xml:space="preserve"> EL PAGO DE SERVICIO DE ROTULACIÓN, SUMINISTRO DE MATERIAL Y MANO DE OBRA.
CON EL FOLIO C4 -026
SE TRAMITÓ EL PAGO DE LA FACTURA 192 EXPEDIDA POR EL PROVEEDOR RICARDO PEREZ HERNANDEZ POR UN MONTO DE</t>
        </r>
        <r>
          <rPr>
            <b/>
            <sz val="10"/>
            <color indexed="81"/>
            <rFont val="Tahoma"/>
            <family val="2"/>
          </rPr>
          <t xml:space="preserve">  $ 19,082.32</t>
        </r>
        <r>
          <rPr>
            <sz val="10"/>
            <color indexed="81"/>
            <rFont val="Tahoma"/>
            <family val="2"/>
          </rPr>
          <t xml:space="preserve"> POR SUMINISTRO DE MATERIAL, MANO DE OBRA Y APLICACIÓN DE PINTURA. 
</t>
        </r>
      </text>
    </comment>
    <comment ref="J1178" authorId="1" shapeId="0">
      <text>
        <r>
          <rPr>
            <sz val="9"/>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SISTEMA NACIONAL DE INFORMACION BASE DE DATOS MATERIALES Y SUMINISTROS  (2000) 211-01 SE DISMINUYE LA CANTIDAD DE $252.60</t>
        </r>
      </text>
    </comment>
    <comment ref="J1180" authorId="1" shapeId="0">
      <text>
        <r>
          <rPr>
            <sz val="9"/>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SISTEMA NACIONAL DE INFORMACION BASE DE DATOS MATERIALES Y SUMINISTROS  (2000) 212-01 SE DISMINUYE LA CANTIDAD DE $594.03
</t>
        </r>
      </text>
    </comment>
    <comment ref="AH1180" authorId="0" shapeId="0">
      <text>
        <r>
          <rPr>
            <b/>
            <sz val="9"/>
            <color indexed="81"/>
            <rFont val="Tahoma"/>
            <family val="2"/>
          </rPr>
          <t>pedro:
INICIALMENTE SE HABIAN COMPROMETIDO EN EL CONTRATO SSP/OM/DRMS/FASP/AD/029/2013 PENDIENTE DE FIRMAS LA CANTIDAD DE $ 220,859.36 DEBIDO A CAMBIO EN EL IMPORTE CONTRATADO PARA LA ADQUISICION DE MATERIALES Y UTILES PARA LA TOMA DE HUELLAS DACTILARES, PALMARES IMPRESION DE CODIGOS Y/O LEVANTAMIENTO DE HUELLAS  SE FIRMO EL CONTRATO SSP/OM/DRMS/FASP/AD/001/2014 QUEDANDO COMO MONTO TOTAL CONTRATADO LA CANTIDAD DE 218,728.44</t>
        </r>
        <r>
          <rPr>
            <sz val="9"/>
            <color indexed="81"/>
            <rFont val="Tahoma"/>
            <family val="2"/>
          </rPr>
          <t xml:space="preserve">
SE TRAMITO EN EL</t>
        </r>
        <r>
          <rPr>
            <b/>
            <sz val="9"/>
            <color indexed="81"/>
            <rFont val="Tahoma"/>
            <family val="2"/>
          </rPr>
          <t xml:space="preserve"> CORTE DE MARZO EL FOLIO 1682</t>
        </r>
        <r>
          <rPr>
            <sz val="9"/>
            <color indexed="81"/>
            <rFont val="Tahoma"/>
            <family val="2"/>
          </rPr>
          <t xml:space="preserve"> E INSTRUCCIÓN DE PAGO DGCCCC 23/03-14 POR LA CANTIDAD DE 3,941.10 
</t>
        </r>
        <r>
          <rPr>
            <b/>
            <sz val="9"/>
            <color indexed="81"/>
            <rFont val="Tahoma"/>
            <family val="2"/>
          </rPr>
          <t xml:space="preserve">CORTE MAYO 2014
</t>
        </r>
        <r>
          <rPr>
            <sz val="9"/>
            <color indexed="81"/>
            <rFont val="Tahoma"/>
            <family val="2"/>
          </rPr>
          <t xml:space="preserve">SE TRAMITO EL FOLIO 4053 POR 39,999.12 PAGO DE LA FACTURA A4888 DE FECHA 07-ABRIL-2014, AL PROVEEDOR COMPUTACION GRAFICA DE OAXACA SA DE CV POR LA COMPRA DE CINTA DE CERA PARA SER UTILIZADOS EN EL C4
</t>
        </r>
        <r>
          <rPr>
            <b/>
            <sz val="9"/>
            <color indexed="81"/>
            <rFont val="Tahoma"/>
            <family val="2"/>
          </rPr>
          <t>CORTE SEPTIEMBRE 2014</t>
        </r>
        <r>
          <rPr>
            <sz val="9"/>
            <color indexed="81"/>
            <rFont val="Tahoma"/>
            <family val="2"/>
          </rPr>
          <t xml:space="preserve">
SE TRAMITO EL FOLIO 8883  POR 218,728.44 POR PAGO DE FACTURA No. FD0000000156 DE FECHA 03 DE ACRIL DE 2014 AL PROVEEDOR DISTRIBUIDORA COMERCIAL ZOGBI SA DE CV POR LA COMPRA DE MATERIALES Y UTILES PARA TOMA DE HUELLAS DACTILARES. PARA SER UTILIZADO EN LA DIRECCION GENERAL DEL CENTRO DE CONTROL, COMANDO Y COMUNICACION.
</t>
        </r>
        <r>
          <rPr>
            <b/>
            <sz val="9"/>
            <color indexed="81"/>
            <rFont val="Tahoma"/>
            <family val="2"/>
          </rPr>
          <t xml:space="preserve">CORTE MAYO 2016
</t>
        </r>
        <r>
          <rPr>
            <b/>
            <sz val="10"/>
            <color indexed="81"/>
            <rFont val="Tahoma"/>
            <family val="2"/>
          </rPr>
          <t xml:space="preserve">CON PEDIDO 0026 DE FECHA 13 DE MAYO 2016 </t>
        </r>
        <r>
          <rPr>
            <sz val="10"/>
            <color indexed="81"/>
            <rFont val="Tahoma"/>
            <family val="2"/>
          </rPr>
          <t xml:space="preserve">ESTA PARTIDA SE COMPROMETE CON EL PROVEEDOR COMERCIALIZADORA DEL CONTINENTE S DE RL DE CV POR UN MONTO DE </t>
        </r>
        <r>
          <rPr>
            <b/>
            <sz val="10"/>
            <color indexed="81"/>
            <rFont val="Tahoma"/>
            <family val="2"/>
          </rPr>
          <t>$ 9,204.60</t>
        </r>
        <r>
          <rPr>
            <sz val="10"/>
            <color indexed="81"/>
            <rFont val="Tahoma"/>
            <family val="2"/>
          </rPr>
          <t xml:space="preserve">
</t>
        </r>
        <r>
          <rPr>
            <b/>
            <sz val="10"/>
            <color indexed="81"/>
            <rFont val="Tahoma"/>
            <family val="2"/>
          </rPr>
          <t xml:space="preserve">CORTE JUNIO 2016
</t>
        </r>
        <r>
          <rPr>
            <sz val="10"/>
            <color indexed="81"/>
            <rFont val="Tahoma"/>
            <family val="2"/>
          </rPr>
          <t>MEDIANTE T. INFORMATIVA No. 078/2016 E FECHA 16 DE JUNIO 2016LA DRMyS REMITIÓ COPIA DE LA FACTURA</t>
        </r>
        <r>
          <rPr>
            <b/>
            <sz val="10"/>
            <color indexed="81"/>
            <rFont val="Tahoma"/>
            <family val="2"/>
          </rPr>
          <t xml:space="preserve"> A-10229 </t>
        </r>
        <r>
          <rPr>
            <sz val="10"/>
            <color indexed="81"/>
            <rFont val="Tahoma"/>
            <family val="2"/>
          </rPr>
          <t xml:space="preserve">EXPEDIDA POR EL PROVEEDOR </t>
        </r>
        <r>
          <rPr>
            <b/>
            <sz val="10"/>
            <color indexed="81"/>
            <rFont val="Tahoma"/>
            <family val="2"/>
          </rPr>
          <t>COMERCIALIZADORA DEL CONTINENTE S DE RL DE CV</t>
        </r>
        <r>
          <rPr>
            <sz val="10"/>
            <color indexed="81"/>
            <rFont val="Tahoma"/>
            <family val="2"/>
          </rPr>
          <t xml:space="preserve"> POR UN IMPORTE DE </t>
        </r>
        <r>
          <rPr>
            <b/>
            <sz val="10"/>
            <color indexed="81"/>
            <rFont val="Tahoma"/>
            <family val="2"/>
          </rPr>
          <t>$ 9,204.60</t>
        </r>
        <r>
          <rPr>
            <sz val="10"/>
            <color indexed="81"/>
            <rFont val="Tahoma"/>
            <family val="2"/>
          </rPr>
          <t xml:space="preserve"> POR LA COMPRA DE MATERIAL PARA LA TOMA DE HUELLAS DACTILARES
</t>
        </r>
        <r>
          <rPr>
            <b/>
            <sz val="10"/>
            <color indexed="81"/>
            <rFont val="Tahoma"/>
            <family val="2"/>
          </rPr>
          <t xml:space="preserve">CORTE JULIO 2016
</t>
        </r>
        <r>
          <rPr>
            <sz val="10"/>
            <color indexed="81"/>
            <rFont val="Tahoma"/>
            <family val="2"/>
          </rPr>
          <t xml:space="preserve">CON EL FOLIO </t>
        </r>
        <r>
          <rPr>
            <b/>
            <sz val="10"/>
            <color indexed="81"/>
            <rFont val="Tahoma"/>
            <family val="2"/>
          </rPr>
          <t>C4-070</t>
        </r>
        <r>
          <rPr>
            <sz val="10"/>
            <color indexed="81"/>
            <rFont val="Tahoma"/>
            <family val="2"/>
          </rPr>
          <t xml:space="preserve"> SE TRAMITÓ EL PAGO DE LA FACTURA EXPEDIDA POR EL PROVEEDOR </t>
        </r>
        <r>
          <rPr>
            <b/>
            <sz val="10"/>
            <color indexed="81"/>
            <rFont val="Tahoma"/>
            <family val="2"/>
          </rPr>
          <t xml:space="preserve">COMERCIALIZADORA DEL CONTINENTE S DE RL DE CV </t>
        </r>
        <r>
          <rPr>
            <sz val="10"/>
            <color indexed="81"/>
            <rFont val="Tahoma"/>
            <family val="2"/>
          </rPr>
          <t xml:space="preserve">POR LA COMPRA DE MATERIAL PARA LA TOMA DE HUELLAS DACTILARES POR UN IMPORTE DE </t>
        </r>
        <r>
          <rPr>
            <b/>
            <sz val="10"/>
            <color indexed="81"/>
            <rFont val="Tahoma"/>
            <family val="2"/>
          </rPr>
          <t xml:space="preserve">$ 9,204.60
CORTE AGOSTO 2016 (Julieta)
</t>
        </r>
        <r>
          <rPr>
            <sz val="10"/>
            <color indexed="81"/>
            <rFont val="Tahoma"/>
            <family val="2"/>
          </rPr>
          <t xml:space="preserve">Con el </t>
        </r>
        <r>
          <rPr>
            <b/>
            <sz val="10"/>
            <color indexed="81"/>
            <rFont val="Tahoma"/>
            <family val="2"/>
          </rPr>
          <t xml:space="preserve">pedido 0102 </t>
        </r>
        <r>
          <rPr>
            <sz val="10"/>
            <color indexed="81"/>
            <rFont val="Tahoma"/>
            <family val="2"/>
          </rPr>
          <t>de fecha 10/08/2016 esta partida se compromete con el proveedor</t>
        </r>
        <r>
          <rPr>
            <b/>
            <sz val="10"/>
            <color indexed="81"/>
            <rFont val="Tahoma"/>
            <family val="2"/>
          </rPr>
          <t xml:space="preserve"> COMERCIALIZADORA DEL CONTINENTE S. DE R.L. DE C.V. </t>
        </r>
        <r>
          <rPr>
            <sz val="10"/>
            <color indexed="81"/>
            <rFont val="Tahoma"/>
            <family val="2"/>
          </rPr>
          <t>por la compra de</t>
        </r>
        <r>
          <rPr>
            <b/>
            <sz val="10"/>
            <color indexed="81"/>
            <rFont val="Tahoma"/>
            <family val="2"/>
          </rPr>
          <t xml:space="preserve"> material de oficina ( hojas t/ carta, oficio y broches BACO) </t>
        </r>
        <r>
          <rPr>
            <sz val="10"/>
            <color indexed="81"/>
            <rFont val="Tahoma"/>
            <family val="2"/>
          </rPr>
          <t>por la cantidad de</t>
        </r>
        <r>
          <rPr>
            <b/>
            <sz val="10"/>
            <color indexed="81"/>
            <rFont val="Tahoma"/>
            <family val="2"/>
          </rPr>
          <t xml:space="preserve"> 11,058.28 </t>
        </r>
        <r>
          <rPr>
            <sz val="10"/>
            <color indexed="81"/>
            <rFont val="Tahoma"/>
            <family val="2"/>
          </rPr>
          <t>para ser utilizados por la</t>
        </r>
        <r>
          <rPr>
            <b/>
            <sz val="10"/>
            <color indexed="81"/>
            <rFont val="Tahoma"/>
            <family val="2"/>
          </rPr>
          <t xml:space="preserve"> DGCCCC</t>
        </r>
        <r>
          <rPr>
            <sz val="10"/>
            <color indexed="81"/>
            <rFont val="Tahoma"/>
            <family val="2"/>
          </rPr>
          <t xml:space="preserve"> 22/08/2016
</t>
        </r>
        <r>
          <rPr>
            <b/>
            <sz val="10"/>
            <color indexed="81"/>
            <rFont val="Tahoma"/>
            <family val="2"/>
          </rPr>
          <t xml:space="preserve">JULIETA 31-08-2016
</t>
        </r>
        <r>
          <rPr>
            <sz val="10"/>
            <color indexed="81"/>
            <rFont val="Tahoma"/>
            <family val="2"/>
          </rPr>
          <t>Mediante</t>
        </r>
        <r>
          <rPr>
            <b/>
            <sz val="10"/>
            <color indexed="81"/>
            <rFont val="Tahoma"/>
            <family val="2"/>
          </rPr>
          <t xml:space="preserve"> PEDIDO 0108 </t>
        </r>
        <r>
          <rPr>
            <sz val="10"/>
            <color indexed="81"/>
            <rFont val="Tahoma"/>
            <family val="2"/>
          </rPr>
          <t>de fecha 18/08/2016 esta partida se compromete con el proveedor</t>
        </r>
        <r>
          <rPr>
            <b/>
            <sz val="10"/>
            <color indexed="81"/>
            <rFont val="Tahoma"/>
            <family val="2"/>
          </rPr>
          <t xml:space="preserve"> COMERCIALIZADORA GUNPLEX SA DE CV </t>
        </r>
        <r>
          <rPr>
            <sz val="10"/>
            <color indexed="81"/>
            <rFont val="Tahoma"/>
            <family val="2"/>
          </rPr>
          <t xml:space="preserve">por la compra de material para toma de huellas dactilares por importe de </t>
        </r>
        <r>
          <rPr>
            <b/>
            <sz val="10"/>
            <color indexed="81"/>
            <rFont val="Tahoma"/>
            <family val="2"/>
          </rPr>
          <t xml:space="preserve">$ 43,564.96
CORTE SEPTIEMBRE 2016
</t>
        </r>
        <r>
          <rPr>
            <sz val="10"/>
            <color indexed="81"/>
            <rFont val="Tahoma"/>
            <family val="2"/>
          </rPr>
          <t xml:space="preserve">
CON EL </t>
        </r>
        <r>
          <rPr>
            <b/>
            <sz val="10"/>
            <color indexed="81"/>
            <rFont val="Tahoma"/>
            <family val="2"/>
          </rPr>
          <t xml:space="preserve">PEDIDO 0107 </t>
        </r>
        <r>
          <rPr>
            <sz val="10"/>
            <color indexed="81"/>
            <rFont val="Tahoma"/>
            <family val="2"/>
          </rPr>
          <t xml:space="preserve">DE FECHA </t>
        </r>
        <r>
          <rPr>
            <b/>
            <sz val="10"/>
            <color indexed="81"/>
            <rFont val="Tahoma"/>
            <family val="2"/>
          </rPr>
          <t xml:space="preserve">19-09/2016 </t>
        </r>
        <r>
          <rPr>
            <sz val="10"/>
            <color indexed="81"/>
            <rFont val="Tahoma"/>
            <family val="2"/>
          </rPr>
          <t>ESTA PARTIDA SE COMPROMETE CON EL PROVEEDOR</t>
        </r>
        <r>
          <rPr>
            <b/>
            <sz val="10"/>
            <color indexed="81"/>
            <rFont val="Tahoma"/>
            <family val="2"/>
          </rPr>
          <t xml:space="preserve"> COMPUTACIÓN GRAFICA DE OAXACA SA DE CV </t>
        </r>
        <r>
          <rPr>
            <sz val="10"/>
            <color indexed="81"/>
            <rFont val="Tahoma"/>
            <family val="2"/>
          </rPr>
          <t>POR LA COMPRA DE</t>
        </r>
        <r>
          <rPr>
            <b/>
            <sz val="10"/>
            <color indexed="81"/>
            <rFont val="Tahoma"/>
            <family val="2"/>
          </rPr>
          <t xml:space="preserve"> MAT. Y UT DE IMPRESIÓN Y REPRODUCCIÓN ( RODILLO) </t>
        </r>
        <r>
          <rPr>
            <sz val="10"/>
            <color indexed="81"/>
            <rFont val="Tahoma"/>
            <family val="2"/>
          </rPr>
          <t xml:space="preserve">POR IMPORTE DE </t>
        </r>
        <r>
          <rPr>
            <b/>
            <sz val="10"/>
            <color indexed="81"/>
            <rFont val="Tahoma"/>
            <family val="2"/>
          </rPr>
          <t xml:space="preserve">19,434.06 </t>
        </r>
        <r>
          <rPr>
            <sz val="10"/>
            <color indexed="81"/>
            <rFont val="Tahoma"/>
            <family val="2"/>
          </rPr>
          <t xml:space="preserve">SOLICITADO POR LA DGCCCC
SE TRAMITARON LOS FOLIOS:
</t>
        </r>
        <r>
          <rPr>
            <b/>
            <sz val="10"/>
            <color indexed="81"/>
            <rFont val="Tahoma"/>
            <family val="2"/>
          </rPr>
          <t>C4-099</t>
        </r>
        <r>
          <rPr>
            <sz val="10"/>
            <color indexed="81"/>
            <rFont val="Tahoma"/>
            <family val="2"/>
          </rPr>
          <t xml:space="preserve"> </t>
        </r>
        <r>
          <rPr>
            <b/>
            <sz val="10"/>
            <color indexed="81"/>
            <rFont val="Tahoma"/>
            <family val="2"/>
          </rPr>
          <t xml:space="preserve">COMERCIALIZADORA DEL CONTINENTE S. DE R.L. DE C.V.       11,058.28
</t>
        </r>
        <r>
          <rPr>
            <sz val="10"/>
            <color indexed="81"/>
            <rFont val="Tahoma"/>
            <family val="2"/>
          </rPr>
          <t xml:space="preserve">por la compra de material de oficina ( hojas t/ carta, oficio y broches BACO) 
</t>
        </r>
        <r>
          <rPr>
            <b/>
            <sz val="10"/>
            <color indexed="81"/>
            <rFont val="Tahoma"/>
            <family val="2"/>
          </rPr>
          <t xml:space="preserve">C4-100 COEMRCIALIZADORA GUNPLEX SA DE CV                                    43,564.96
CORTE NOVIEMBRE 2016
</t>
        </r>
        <r>
          <rPr>
            <sz val="10"/>
            <color indexed="81"/>
            <rFont val="Tahoma"/>
            <family val="2"/>
          </rPr>
          <t>CON EL</t>
        </r>
        <r>
          <rPr>
            <b/>
            <sz val="10"/>
            <color indexed="81"/>
            <rFont val="Tahoma"/>
            <family val="2"/>
          </rPr>
          <t xml:space="preserve"> FOLIO C4-140 </t>
        </r>
        <r>
          <rPr>
            <sz val="10"/>
            <color indexed="81"/>
            <rFont val="Tahoma"/>
            <family val="2"/>
          </rPr>
          <t>SE TRAMITÓ EL PAGO DE</t>
        </r>
        <r>
          <rPr>
            <b/>
            <sz val="10"/>
            <color indexed="81"/>
            <rFont val="Tahoma"/>
            <family val="2"/>
          </rPr>
          <t xml:space="preserve"> FACTURA No. A 7676 </t>
        </r>
        <r>
          <rPr>
            <sz val="10"/>
            <color indexed="81"/>
            <rFont val="Tahoma"/>
            <family val="2"/>
          </rPr>
          <t>DE FECHA 29 DE SEPTIEMBRE 2016 AL</t>
        </r>
        <r>
          <rPr>
            <b/>
            <sz val="10"/>
            <color indexed="81"/>
            <rFont val="Tahoma"/>
            <family val="2"/>
          </rPr>
          <t xml:space="preserve"> </t>
        </r>
        <r>
          <rPr>
            <sz val="10"/>
            <color indexed="81"/>
            <rFont val="Tahoma"/>
            <family val="2"/>
          </rPr>
          <t>PROVEEDOR</t>
        </r>
        <r>
          <rPr>
            <b/>
            <sz val="10"/>
            <color indexed="81"/>
            <rFont val="Tahoma"/>
            <family val="2"/>
          </rPr>
          <t xml:space="preserve"> COMPUTACIÓN GRAFICA DE OAXACA S.A. DE C.V. </t>
        </r>
        <r>
          <rPr>
            <sz val="10"/>
            <color indexed="81"/>
            <rFont val="Tahoma"/>
            <family val="2"/>
          </rPr>
          <t xml:space="preserve">POR IMPORTE DE </t>
        </r>
        <r>
          <rPr>
            <b/>
            <sz val="10"/>
            <color indexed="81"/>
            <rFont val="Tahoma"/>
            <family val="2"/>
          </rPr>
          <t xml:space="preserve">$ 19,434.06 </t>
        </r>
        <r>
          <rPr>
            <sz val="10"/>
            <color indexed="81"/>
            <rFont val="Tahoma"/>
            <family val="2"/>
          </rPr>
          <t xml:space="preserve">POR LA COMPRA DE </t>
        </r>
        <r>
          <rPr>
            <b/>
            <sz val="10"/>
            <color indexed="81"/>
            <rFont val="Tahoma"/>
            <family val="2"/>
          </rPr>
          <t xml:space="preserve">17 RODILLOS DE TINTA PARA IMPRESIONES DACATILARES, </t>
        </r>
        <r>
          <rPr>
            <sz val="10"/>
            <color indexed="81"/>
            <rFont val="Tahoma"/>
            <family val="2"/>
          </rPr>
          <t xml:space="preserve">PARA SER UTILIZADO EN LA DGCCCC.
</t>
        </r>
        <r>
          <rPr>
            <b/>
            <sz val="10"/>
            <color indexed="81"/>
            <rFont val="Tahoma"/>
            <family val="2"/>
          </rPr>
          <t xml:space="preserve">
</t>
        </r>
        <r>
          <rPr>
            <sz val="10"/>
            <color indexed="81"/>
            <rFont val="Tahoma"/>
            <family val="2"/>
          </rPr>
          <t xml:space="preserve">
</t>
        </r>
      </text>
    </comment>
    <comment ref="J1182" authorId="1" shapeId="0">
      <text>
        <r>
          <rPr>
            <sz val="9"/>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SISTEMA NACIONAL DE INFORMACION BASE DE DATOS MATERIALES Y SUMINISTROS  (2000) 214-01 SE DISMINUYE LA CANTIDAD DE $82.60
</t>
        </r>
      </text>
    </comment>
    <comment ref="AH1182" authorId="0" shapeId="0">
      <text>
        <r>
          <rPr>
            <b/>
            <sz val="9"/>
            <color indexed="81"/>
            <rFont val="Tahoma"/>
            <family val="2"/>
          </rPr>
          <t>pedro:</t>
        </r>
        <r>
          <rPr>
            <sz val="9"/>
            <color indexed="81"/>
            <rFont val="Tahoma"/>
            <family val="2"/>
          </rPr>
          <t xml:space="preserve">
SE TRAMITO EN EL</t>
        </r>
        <r>
          <rPr>
            <b/>
            <sz val="9"/>
            <color indexed="81"/>
            <rFont val="Tahoma"/>
            <family val="2"/>
          </rPr>
          <t xml:space="preserve"> CORTE DE MARZO 2014 EL FOLIO 1531</t>
        </r>
        <r>
          <rPr>
            <sz val="9"/>
            <color indexed="81"/>
            <rFont val="Tahoma"/>
            <family val="2"/>
          </rPr>
          <t xml:space="preserve"> E INTSRUCCION DE PAGO DGCCCC 30/03-14 DEL PROVEEDOR  DATRISSA DISTRIBUIDADIRA DE EQUIPO Y SERVICIOS ATRISTRAIN SA DE CV
</t>
        </r>
        <r>
          <rPr>
            <b/>
            <sz val="11"/>
            <color indexed="81"/>
            <rFont val="Tahoma"/>
            <family val="2"/>
          </rPr>
          <t>CORTE NOVIEMBRE 2015</t>
        </r>
        <r>
          <rPr>
            <sz val="11"/>
            <color indexed="81"/>
            <rFont val="Tahoma"/>
            <family val="2"/>
          </rPr>
          <t xml:space="preserve">
ESTA PARTIDA SE COMPROMETE MEDIANTE PEDIDO 0072 DE FECHA 03 DE NOV-2015 POR LA COMPRA DE TONER SOLICITADO AL PROVEEDOR CESAREA ANGELA LOPEZ CHAVEZ POR IMPORTE DE 6,525.00</t>
        </r>
        <r>
          <rPr>
            <sz val="9"/>
            <color indexed="81"/>
            <rFont val="Tahoma"/>
            <family val="2"/>
          </rPr>
          <t xml:space="preserve">
</t>
        </r>
        <r>
          <rPr>
            <b/>
            <sz val="11"/>
            <color indexed="81"/>
            <rFont val="Tahoma"/>
            <family val="2"/>
          </rPr>
          <t>CORTE ENERO 2016</t>
        </r>
        <r>
          <rPr>
            <sz val="9"/>
            <color indexed="81"/>
            <rFont val="Tahoma"/>
            <family val="2"/>
          </rPr>
          <t xml:space="preserve">
</t>
        </r>
        <r>
          <rPr>
            <sz val="11"/>
            <color indexed="81"/>
            <rFont val="Tahoma"/>
            <family val="2"/>
          </rPr>
          <t>Con el folio C4-011 se tramitó el pago de la factura 931 expedida por el proveedor CESAREA ANGEL ALOPEZ CHAVEZ por la compra de 15 piezas de TONER</t>
        </r>
      </text>
    </comment>
    <comment ref="J1227" authorId="1" shapeId="0">
      <text>
        <r>
          <rPr>
            <sz val="9"/>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SISTEMA NACIONAL DE INFORMACION BASE DE DATOS MATERIALES Y SUMINISTROS  (2000) 294-01 SE DISMINUYE LA CANTIDAD DE $0.48</t>
        </r>
      </text>
    </comment>
    <comment ref="J1269" authorId="6" shapeId="0">
      <text>
        <r>
          <rPr>
            <b/>
            <sz val="12"/>
            <color indexed="81"/>
            <rFont val="Calibri"/>
            <family val="2"/>
            <scheme val="minor"/>
          </rPr>
          <t>Abizaid:</t>
        </r>
        <r>
          <rPr>
            <sz val="12"/>
            <color indexed="81"/>
            <rFont val="Calibri"/>
            <family val="2"/>
            <scheme val="minor"/>
          </rPr>
          <t xml:space="preserve">
SEGÚN OFICIO SGG/SESESP/701/2016 DE FECHA 01-JULIO-2016 EN LA QUE NOS INDICA DE QUE FUE PROCEDENTE LA REPROGRAMACIÓN DE C4 :
2014     $ 1,500,000.00     SESNSP/DGVS/6718/2016 
2013     $ 3,000,000.00    SESNSP/DGVS/6720/2016
2012     $ 2,500,000.21      SESNSP/DGVS/6779/2016
            -----------------------
                  7,000,000.21
POR LO QUE EN ESTE PROGRAMA DE SISTEMA NACIONAL DE INFORMACIÓN DE LA PARTIDA 3000-353-01 SE DISMUNUYE LA CANTIDAD ORIGINAL DE 1,500,000.00 
Y EL PROGRAMA RED NACIONAL DE TELECOMUNICACIONES POR LA CANT. DE 1,500,000.00 .DE LA PARTIDA 3000-357-01.. PARA AUMENTA EL PROGRAMA RED NACIONAL DE TELECOMUNICACIONES EN LA PARTIDA 3000-3100-31701 POR 3,000,000.00</t>
        </r>
      </text>
    </comment>
    <comment ref="AH1269" authorId="3" shapeId="0">
      <text>
        <r>
          <rPr>
            <b/>
            <sz val="9"/>
            <color indexed="81"/>
            <rFont val="Tahoma"/>
            <family val="2"/>
          </rPr>
          <t>Administrador:</t>
        </r>
        <r>
          <rPr>
            <sz val="9"/>
            <color indexed="81"/>
            <rFont val="Tahoma"/>
            <family val="2"/>
          </rPr>
          <t xml:space="preserve">
Se cancelo este contrato de poliza de mantenimiento MORPHO, por lo que se ingresara al comité. $ 1,499,976.05  </t>
        </r>
      </text>
    </comment>
    <comment ref="Z1298" authorId="1" shapeId="0">
      <text>
        <r>
          <rPr>
            <b/>
            <sz val="9"/>
            <color indexed="81"/>
            <rFont val="Tahoma"/>
            <family val="2"/>
          </rPr>
          <t xml:space="preserve">JULIETA:
</t>
        </r>
        <r>
          <rPr>
            <b/>
            <sz val="12"/>
            <color indexed="81"/>
            <rFont val="Tahoma"/>
            <family val="2"/>
          </rPr>
          <t>CORTE ENERO 2016 
mediante acta de entrega recepción FOLIO FASP/071/2015 con el proveedor SOLUCIONES EN REDES Y COMUNICACIONES SC DE RL DE CV por importe de   29,979.04 esta partida se actualizó a estatus de devengado</t>
        </r>
        <r>
          <rPr>
            <sz val="12"/>
            <color indexed="81"/>
            <rFont val="Tahoma"/>
            <family val="2"/>
          </rPr>
          <t xml:space="preserve">
</t>
        </r>
        <r>
          <rPr>
            <b/>
            <sz val="12"/>
            <color indexed="81"/>
            <rFont val="Tahoma"/>
            <family val="2"/>
          </rPr>
          <t xml:space="preserve">CORTE MARZO 2016
</t>
        </r>
        <r>
          <rPr>
            <sz val="12"/>
            <color indexed="81"/>
            <rFont val="Tahoma"/>
            <family val="2"/>
          </rPr>
          <t xml:space="preserve">Con el folio C4-040 se tramitó el pago de la factura A663 DE FECHA 08 DE ENERO DE 2016 POR LA COMPRA DE 2 PZAS DE IPAD POR UN IMPORTE DE </t>
        </r>
        <r>
          <rPr>
            <b/>
            <sz val="12"/>
            <color indexed="81"/>
            <rFont val="Tahoma"/>
            <family val="2"/>
          </rPr>
          <t>$ 29,979.04</t>
        </r>
      </text>
    </comment>
    <comment ref="AH1298" authorId="0" shapeId="0">
      <text>
        <r>
          <rPr>
            <b/>
            <sz val="9"/>
            <color indexed="81"/>
            <rFont val="Tahoma"/>
            <family val="2"/>
          </rPr>
          <t>pedro:</t>
        </r>
        <r>
          <rPr>
            <sz val="9"/>
            <color indexed="81"/>
            <rFont val="Tahoma"/>
            <family val="2"/>
          </rPr>
          <t xml:space="preserve">
SE TRAMITO EN EL CORTE DE MARZO 2014 EL FOLIO 1680 DE LA INSTRUCCIÓN DE PAGO DGCCCC 41/03-14 DEL PROVEEDOR ELECTRONICA,COMPUTACION TELECOMUNICACION Y OFICINA DE OAXACA SA DE CV
</t>
        </r>
        <r>
          <rPr>
            <b/>
            <sz val="9"/>
            <color indexed="81"/>
            <rFont val="Tahoma"/>
            <family val="2"/>
          </rPr>
          <t xml:space="preserve">CORTE DICIEMBRE 2015
</t>
        </r>
        <r>
          <rPr>
            <b/>
            <sz val="10"/>
            <color indexed="81"/>
            <rFont val="Tahoma"/>
            <family val="2"/>
          </rPr>
          <t>PEDIDO No. 0102 DE FECHA 30 DE DIC 2015</t>
        </r>
        <r>
          <rPr>
            <sz val="10"/>
            <color indexed="81"/>
            <rFont val="Tahoma"/>
            <family val="2"/>
          </rPr>
          <t xml:space="preserve">
</t>
        </r>
        <r>
          <rPr>
            <b/>
            <sz val="10"/>
            <color indexed="81"/>
            <rFont val="Tahoma"/>
            <family val="2"/>
          </rPr>
          <t>PROVEEDOR :</t>
        </r>
        <r>
          <rPr>
            <sz val="10"/>
            <color indexed="81"/>
            <rFont val="Tahoma"/>
            <family val="2"/>
          </rPr>
          <t xml:space="preserve"> SOLUCIONES EN REDES Y COMUNICACIONES SC DE RL DE CV
</t>
        </r>
        <r>
          <rPr>
            <b/>
            <sz val="10"/>
            <color indexed="81"/>
            <rFont val="Tahoma"/>
            <family val="2"/>
          </rPr>
          <t xml:space="preserve">CONCEPTO: 2 (PZAS) IPAD AIR 2 WIFI -CELLULAR 64 GB DE 9.7 " PANTALLARETINA
IMPORTE : </t>
        </r>
        <r>
          <rPr>
            <sz val="10"/>
            <color indexed="81"/>
            <rFont val="Tahoma"/>
            <family val="2"/>
          </rPr>
          <t xml:space="preserve">29,979.04
</t>
        </r>
        <r>
          <rPr>
            <b/>
            <sz val="10"/>
            <color indexed="81"/>
            <rFont val="Tahoma"/>
            <family val="2"/>
          </rPr>
          <t xml:space="preserve">CORTE ENERO 2016
</t>
        </r>
        <r>
          <rPr>
            <sz val="10"/>
            <color indexed="81"/>
            <rFont val="Tahoma"/>
            <family val="2"/>
          </rPr>
          <t>EL</t>
        </r>
        <r>
          <rPr>
            <b/>
            <sz val="10"/>
            <color indexed="81"/>
            <rFont val="Tahoma"/>
            <family val="2"/>
          </rPr>
          <t xml:space="preserve"> pedido No. 102</t>
        </r>
        <r>
          <rPr>
            <sz val="10"/>
            <color indexed="81"/>
            <rFont val="Tahoma"/>
            <family val="2"/>
          </rPr>
          <t xml:space="preserve"> por importe de</t>
        </r>
        <r>
          <rPr>
            <b/>
            <sz val="10"/>
            <color indexed="81"/>
            <rFont val="Tahoma"/>
            <family val="2"/>
          </rPr>
          <t xml:space="preserve"> 29,979.04</t>
        </r>
        <r>
          <rPr>
            <sz val="10"/>
            <color indexed="81"/>
            <rFont val="Tahoma"/>
            <family val="2"/>
          </rPr>
          <t xml:space="preserve"> se cambio a estatus de devengado mediante acta de entrega recepción folio FASP/071/2015
El 28 de enero 2016 se comprometieron los pedidos:
0108 de fecha 29-12-2015 por   12,692.58 (1 computadora de escritorio)
0109 de fecha 29-12-2015 por     2,434.84 (1 impresora HP Laserjet Multifuncinal)
                                 </t>
        </r>
        <r>
          <rPr>
            <b/>
            <sz val="10"/>
            <color indexed="81"/>
            <rFont val="Tahoma"/>
            <family val="2"/>
          </rPr>
          <t xml:space="preserve"> SUMA      15,127.42
CORTE DE JULIO 2016
</t>
        </r>
        <r>
          <rPr>
            <sz val="10"/>
            <color indexed="81"/>
            <rFont val="Tahoma"/>
            <family val="2"/>
          </rPr>
          <t xml:space="preserve">CON EL FOLIO </t>
        </r>
        <r>
          <rPr>
            <b/>
            <sz val="10"/>
            <color indexed="81"/>
            <rFont val="Tahoma"/>
            <family val="2"/>
          </rPr>
          <t>C4-067</t>
        </r>
        <r>
          <rPr>
            <sz val="10"/>
            <color indexed="81"/>
            <rFont val="Tahoma"/>
            <family val="2"/>
          </rPr>
          <t xml:space="preserve"> SE TRAMITÓ EL PAGO DE LA FACTURA</t>
        </r>
        <r>
          <rPr>
            <b/>
            <sz val="10"/>
            <color indexed="81"/>
            <rFont val="Tahoma"/>
            <family val="2"/>
          </rPr>
          <t xml:space="preserve"> A7244</t>
        </r>
        <r>
          <rPr>
            <sz val="10"/>
            <color indexed="81"/>
            <rFont val="Tahoma"/>
            <family val="2"/>
          </rPr>
          <t xml:space="preserve"> EXPEDIDA POR EL PROVEEDOR</t>
        </r>
        <r>
          <rPr>
            <b/>
            <sz val="10"/>
            <color indexed="81"/>
            <rFont val="Tahoma"/>
            <family val="2"/>
          </rPr>
          <t xml:space="preserve"> COMPUTACIÓN GRAFICA DE OAXACA SA DE CV </t>
        </r>
        <r>
          <rPr>
            <sz val="10"/>
            <color indexed="81"/>
            <rFont val="Tahoma"/>
            <family val="2"/>
          </rPr>
          <t xml:space="preserve">POR UN IMPORTE DE </t>
        </r>
        <r>
          <rPr>
            <b/>
            <sz val="10"/>
            <color indexed="81"/>
            <rFont val="Tahoma"/>
            <family val="2"/>
          </rPr>
          <t xml:space="preserve">$ 2,434.84 POR LA </t>
        </r>
        <r>
          <rPr>
            <sz val="10"/>
            <color indexed="81"/>
            <rFont val="Tahoma"/>
            <family val="2"/>
          </rPr>
          <t>COMPRA DE UNA IMPRESORA HP LASERJET</t>
        </r>
        <r>
          <rPr>
            <b/>
            <sz val="10"/>
            <color indexed="81"/>
            <rFont val="Tahoma"/>
            <family val="2"/>
          </rPr>
          <t xml:space="preserve">
</t>
        </r>
        <r>
          <rPr>
            <sz val="10"/>
            <color indexed="81"/>
            <rFont val="Tahoma"/>
            <family val="2"/>
          </rPr>
          <t xml:space="preserve">CON EL FOLIO </t>
        </r>
        <r>
          <rPr>
            <b/>
            <sz val="10"/>
            <color indexed="81"/>
            <rFont val="Tahoma"/>
            <family val="2"/>
          </rPr>
          <t>C4-068</t>
        </r>
        <r>
          <rPr>
            <sz val="10"/>
            <color indexed="81"/>
            <rFont val="Tahoma"/>
            <family val="2"/>
          </rPr>
          <t xml:space="preserve"> SE TAMITÓ EL PAGO DE LA FACTURA </t>
        </r>
        <r>
          <rPr>
            <b/>
            <sz val="10"/>
            <color indexed="81"/>
            <rFont val="Tahoma"/>
            <family val="2"/>
          </rPr>
          <t>A675</t>
        </r>
        <r>
          <rPr>
            <sz val="10"/>
            <color indexed="81"/>
            <rFont val="Tahoma"/>
            <family val="2"/>
          </rPr>
          <t xml:space="preserve"> EXPEDIDA POR EL PROVEEDOR </t>
        </r>
        <r>
          <rPr>
            <b/>
            <sz val="10"/>
            <color indexed="81"/>
            <rFont val="Tahoma"/>
            <family val="2"/>
          </rPr>
          <t>SOLUCIONES EN REDES Y COMUNICACIONES S.C. DE RL DE CV</t>
        </r>
        <r>
          <rPr>
            <sz val="10"/>
            <color indexed="81"/>
            <rFont val="Tahoma"/>
            <family val="2"/>
          </rPr>
          <t xml:space="preserve"> POR UN IMPORTE DE</t>
        </r>
        <r>
          <rPr>
            <b/>
            <sz val="10"/>
            <color indexed="81"/>
            <rFont val="Tahoma"/>
            <family val="2"/>
          </rPr>
          <t xml:space="preserve"> 12,692.58</t>
        </r>
        <r>
          <rPr>
            <sz val="10"/>
            <color indexed="81"/>
            <rFont val="Tahoma"/>
            <family val="2"/>
          </rPr>
          <t xml:space="preserve"> POR LA COMPRA DE UNA COMPUTADORA Y UN MONITOR </t>
        </r>
      </text>
    </comment>
    <comment ref="J1300" authorId="1" shapeId="0">
      <text>
        <r>
          <rPr>
            <sz val="9"/>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SISTEMA NACIONAL DE INFORMACION BASE DE DATOS BIENES MUEBLES INMUEBLES E INTANGIBLES   (5000) 519-01 SE DISMINUYE LA CANTIDAD DE $15,451.60
</t>
        </r>
      </text>
    </comment>
    <comment ref="AH1300" authorId="0" shapeId="0">
      <text>
        <r>
          <rPr>
            <b/>
            <sz val="9"/>
            <color indexed="81"/>
            <rFont val="Tahoma"/>
            <family val="2"/>
          </rPr>
          <t>pedro:</t>
        </r>
        <r>
          <rPr>
            <sz val="9"/>
            <color indexed="81"/>
            <rFont val="Tahoma"/>
            <family val="2"/>
          </rPr>
          <t xml:space="preserve">
SE TRAMITO EN EL CORTE DE MARZO 2014 EL FOLIO 1691 DE LA INSTRUCCIÓN DE PAGO DGCCCC 37/03-14 DEL PROVEEDOR FOTO CONTINO DE VERACRUZ SA DE CV
SE COMPROMETIO CON EL PEDIDO 061 
</t>
        </r>
        <r>
          <rPr>
            <b/>
            <sz val="10"/>
            <color indexed="81"/>
            <rFont val="Tahoma"/>
            <family val="2"/>
          </rPr>
          <t>CORTE DE MAYO 2015</t>
        </r>
        <r>
          <rPr>
            <sz val="9"/>
            <color indexed="81"/>
            <rFont val="Tahoma"/>
            <family val="2"/>
          </rPr>
          <t xml:space="preserve"> 
</t>
        </r>
        <r>
          <rPr>
            <sz val="11"/>
            <color indexed="81"/>
            <rFont val="Tahoma"/>
            <family val="2"/>
          </rPr>
          <t xml:space="preserve">MEDIANTE TARJETA INFORMATIVA No. 088/2015
de fecha 11 de mayo de 2015 , la DRMyS, informa que la compra es cancelada, el proveedor no respeto el precio inicial, por lo que el recurso está DISPONIBLE.
</t>
        </r>
      </text>
    </comment>
    <comment ref="J1319" authorId="1" shapeId="0">
      <text>
        <r>
          <rPr>
            <sz val="9"/>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SISTEMA NACIONAL DE INFORMACION BASE DE DATOS BIENES MUEBLES INMUEBLES E INTANGIBLES (5000) 551-02 SE DISMINUYE LA CANTIDAD DE $80,520.00
</t>
        </r>
      </text>
    </comment>
    <comment ref="AH1319" authorId="0" shapeId="0">
      <text>
        <r>
          <rPr>
            <b/>
            <sz val="9"/>
            <color indexed="81"/>
            <rFont val="Tahoma"/>
            <family val="2"/>
          </rPr>
          <t>pedro:</t>
        </r>
        <r>
          <rPr>
            <sz val="9"/>
            <color indexed="81"/>
            <rFont val="Tahoma"/>
            <family val="2"/>
          </rPr>
          <t xml:space="preserve">
SE TRAMITO EN EL CORTE DE MARZO EL FOLIO 1692 E INSTRUCCIÓN DE PAGO DGCCCC 32/03-14 DEL PROVEEDOR ORGYMET SA DE CV</t>
        </r>
      </text>
    </comment>
    <comment ref="AH1460" authorId="0" shapeId="0">
      <text>
        <r>
          <rPr>
            <b/>
            <sz val="9"/>
            <color indexed="81"/>
            <rFont val="Tahoma"/>
            <family val="2"/>
          </rPr>
          <t>pedro:</t>
        </r>
        <r>
          <rPr>
            <sz val="9"/>
            <color indexed="81"/>
            <rFont val="Tahoma"/>
            <family val="2"/>
          </rPr>
          <t xml:space="preserve">
SE TRAMITO EL CORTE DE MARZO EL 50% DE LA INSTRUCCIÓN DE PAGO DGCCCC 104/03-14 DEL PROVEEDOR HOLA INOVVACION SA DE CV F-A5562 POR $ 493,000.00
CORTE DICIEMBRE 2015  SEGÚN FACTURA A4211  DEL PROVEEDOR SERVICIOS EN TELECOMINUCACIONES E INFORMATICA, SA DE CV POR UN MONTO DE $ 23,200.00
</t>
        </r>
        <r>
          <rPr>
            <b/>
            <sz val="9"/>
            <color indexed="81"/>
            <rFont val="Tahoma"/>
            <family val="2"/>
          </rPr>
          <t xml:space="preserve">
</t>
        </r>
        <r>
          <rPr>
            <b/>
            <sz val="10"/>
            <color indexed="81"/>
            <rFont val="Tahoma"/>
            <family val="2"/>
          </rPr>
          <t xml:space="preserve">CORTE ENERO 2016
INICIAL MENTE </t>
        </r>
        <r>
          <rPr>
            <sz val="10"/>
            <color indexed="81"/>
            <rFont val="Tahoma"/>
            <family val="2"/>
          </rPr>
          <t xml:space="preserve">Esta partida se comprometió mediante NOTIFICACIÓN DE ACUERDO CABS /XLVII-SO-020/2015 por la contratación de servicios de mantenimiento y conservación de bienes informaticos por $ 130,000.00
</t>
        </r>
        <r>
          <rPr>
            <b/>
            <sz val="10"/>
            <color indexed="81"/>
            <rFont val="Tahoma"/>
            <family val="2"/>
          </rPr>
          <t>EL 28 DE ENERO 2016</t>
        </r>
        <r>
          <rPr>
            <sz val="10"/>
            <color indexed="81"/>
            <rFont val="Tahoma"/>
            <family val="2"/>
          </rPr>
          <t xml:space="preserve"> MEDIANTE ORDEN DE SERVIcio folio No. 4 por el servicio de mantenimiento preventivo y correctivo a 30 computadoras, por lo que  se modificó la cantidad comprometida por </t>
        </r>
        <r>
          <rPr>
            <b/>
            <sz val="10"/>
            <color indexed="81"/>
            <rFont val="Tahoma"/>
            <family val="2"/>
          </rPr>
          <t>128,180.00</t>
        </r>
        <r>
          <rPr>
            <sz val="10"/>
            <color indexed="81"/>
            <rFont val="Tahoma"/>
            <family val="2"/>
          </rPr>
          <t xml:space="preserve">
</t>
        </r>
        <r>
          <rPr>
            <b/>
            <sz val="10"/>
            <color indexed="81"/>
            <rFont val="Tahoma"/>
            <family val="2"/>
          </rPr>
          <t xml:space="preserve">CORTE FEBRERO 2016
</t>
        </r>
        <r>
          <rPr>
            <sz val="10"/>
            <color indexed="81"/>
            <rFont val="Tahoma"/>
            <family val="2"/>
          </rPr>
          <t>CON EL FOLIO C4-027 SE TRAMITÓ EL PAGO DE LA FACTURA A 4321  DE FECHA 04-ENE-2016 POR UN MONTO DE 23,200.00 EXPEDIDA POR EL PROVEEDOR SERVICIOS EN TELECOMUNICACIONES E INFORMATICA SA DE CV POR EL SERVICIO DE LIMPIEZA DE TARJETAS, GABINETES Y ACCESORIOS, DESFRAGMENTACIÓN DE DISCOS DUROS Y DEPURACIÓN DE ARCHIVOS Y PROGRAMAS MALICIOSOS.</t>
        </r>
        <r>
          <rPr>
            <b/>
            <sz val="10"/>
            <color indexed="81"/>
            <rFont val="Tahoma"/>
            <family val="2"/>
          </rPr>
          <t xml:space="preserve">
CORTE OCTUBRE 2016
</t>
        </r>
        <r>
          <rPr>
            <sz val="10"/>
            <color indexed="81"/>
            <rFont val="Tahoma"/>
            <family val="2"/>
          </rPr>
          <t xml:space="preserve">ESTA PARTIDA SE COMPROMETE CON LA </t>
        </r>
        <r>
          <rPr>
            <b/>
            <sz val="10"/>
            <color indexed="81"/>
            <rFont val="Tahoma"/>
            <family val="2"/>
          </rPr>
          <t xml:space="preserve">ORDEN DE SERVICIO 311 </t>
        </r>
        <r>
          <rPr>
            <sz val="10"/>
            <color indexed="81"/>
            <rFont val="Tahoma"/>
            <family val="2"/>
          </rPr>
          <t xml:space="preserve">DE FECHA 06 DE OCTUBRE 2016, CON EL PROVEEDOR </t>
        </r>
        <r>
          <rPr>
            <b/>
            <sz val="10"/>
            <color indexed="81"/>
            <rFont val="Tahoma"/>
            <family val="2"/>
          </rPr>
          <t>RICARDO PEREZ HERNANDEZ</t>
        </r>
        <r>
          <rPr>
            <sz val="10"/>
            <color indexed="81"/>
            <rFont val="Tahoma"/>
            <family val="2"/>
          </rPr>
          <t xml:space="preserve"> POR LA CANTIDAD DE</t>
        </r>
        <r>
          <rPr>
            <b/>
            <sz val="10"/>
            <color indexed="81"/>
            <rFont val="Tahoma"/>
            <family val="2"/>
          </rPr>
          <t xml:space="preserve"> $ 4,620.00 </t>
        </r>
        <r>
          <rPr>
            <sz val="10"/>
            <color indexed="81"/>
            <rFont val="Tahoma"/>
            <family val="2"/>
          </rPr>
          <t xml:space="preserve">
POR EL SERVICIO DE MANTENIMIENTO CORRECTIVO A EQUIPOS DE COMPUTO.
SE TRAMITÓ EL</t>
        </r>
        <r>
          <rPr>
            <b/>
            <sz val="10"/>
            <color indexed="81"/>
            <rFont val="Tahoma"/>
            <family val="2"/>
          </rPr>
          <t xml:space="preserve"> FOLIO 52 </t>
        </r>
        <r>
          <rPr>
            <sz val="10"/>
            <color indexed="81"/>
            <rFont val="Tahoma"/>
            <family val="2"/>
          </rPr>
          <t xml:space="preserve">POR EL PAGO DE LA </t>
        </r>
        <r>
          <rPr>
            <b/>
            <sz val="10"/>
            <color indexed="81"/>
            <rFont val="Tahoma"/>
            <family val="2"/>
          </rPr>
          <t>FACTURA P-45</t>
        </r>
        <r>
          <rPr>
            <sz val="10"/>
            <color indexed="81"/>
            <rFont val="Tahoma"/>
            <family val="2"/>
          </rPr>
          <t xml:space="preserve"> EXPEDIDA POR LA EMPRESA</t>
        </r>
        <r>
          <rPr>
            <b/>
            <sz val="10"/>
            <color indexed="81"/>
            <rFont val="Tahoma"/>
            <family val="2"/>
          </rPr>
          <t xml:space="preserve"> PROVEEDORA PAPELERA DE OFICINA Y DERIVADOS ALFIPE, SA DE CV</t>
        </r>
        <r>
          <rPr>
            <sz val="10"/>
            <color indexed="81"/>
            <rFont val="Tahoma"/>
            <family val="2"/>
          </rPr>
          <t xml:space="preserve"> POR LA CANTIDAD DE </t>
        </r>
        <r>
          <rPr>
            <b/>
            <sz val="10"/>
            <color indexed="81"/>
            <rFont val="Tahoma"/>
            <family val="2"/>
          </rPr>
          <t>$ 125,417.50 Y LA RETENCIÓN DEL 2.5 % POR 2,762.50</t>
        </r>
        <r>
          <rPr>
            <sz val="10"/>
            <color indexed="81"/>
            <rFont val="Tahoma"/>
            <family val="2"/>
          </rPr>
          <t xml:space="preserve"> POR EL PAGO DEL SERVICIO DE MANTENIMIENTO PREVENTIVO Y CORRECTIVO A LOS EQUIPOS DE COMPUTO DEL C4.
</t>
        </r>
        <r>
          <rPr>
            <b/>
            <sz val="10"/>
            <color indexed="81"/>
            <rFont val="Tahoma"/>
            <family val="2"/>
          </rPr>
          <t xml:space="preserve">
CORTE NOVIEMBRE 2016
</t>
        </r>
        <r>
          <rPr>
            <sz val="10"/>
            <color indexed="81"/>
            <rFont val="Tahoma"/>
            <family val="2"/>
          </rPr>
          <t xml:space="preserve">SE TRAMITÓ EL FOLIO </t>
        </r>
        <r>
          <rPr>
            <b/>
            <sz val="10"/>
            <color indexed="81"/>
            <rFont val="Tahoma"/>
            <family val="2"/>
          </rPr>
          <t>C4-129</t>
        </r>
        <r>
          <rPr>
            <sz val="10"/>
            <color indexed="81"/>
            <rFont val="Tahoma"/>
            <family val="2"/>
          </rPr>
          <t xml:space="preserve"> POR EL PAGO DEL </t>
        </r>
        <r>
          <rPr>
            <b/>
            <sz val="10"/>
            <color indexed="81"/>
            <rFont val="Tahoma"/>
            <family val="2"/>
          </rPr>
          <t>COMPROBANTE 210</t>
        </r>
        <r>
          <rPr>
            <sz val="10"/>
            <color indexed="81"/>
            <rFont val="Tahoma"/>
            <family val="2"/>
          </rPr>
          <t xml:space="preserve"> EXPEDIDO POR EL PROVEEDOR </t>
        </r>
        <r>
          <rPr>
            <b/>
            <sz val="10"/>
            <color indexed="81"/>
            <rFont val="Tahoma"/>
            <family val="2"/>
          </rPr>
          <t xml:space="preserve">RICARDO PEREZ HERNANDEZ </t>
        </r>
        <r>
          <rPr>
            <sz val="10"/>
            <color indexed="81"/>
            <rFont val="Tahoma"/>
            <family val="2"/>
          </rPr>
          <t>POR IMPORTE DE</t>
        </r>
        <r>
          <rPr>
            <b/>
            <sz val="10"/>
            <color indexed="81"/>
            <rFont val="Tahoma"/>
            <family val="2"/>
          </rPr>
          <t xml:space="preserve"> $ 4,620.00</t>
        </r>
        <r>
          <rPr>
            <sz val="10"/>
            <color indexed="81"/>
            <rFont val="Tahoma"/>
            <family val="2"/>
          </rPr>
          <t xml:space="preserve"> POR EL SERVICIO DE </t>
        </r>
        <r>
          <rPr>
            <b/>
            <sz val="10"/>
            <color indexed="81"/>
            <rFont val="Tahoma"/>
            <family val="2"/>
          </rPr>
          <t xml:space="preserve">MANTENIMIENTO A EQUIPOS DE COMPUTO </t>
        </r>
        <r>
          <rPr>
            <sz val="10"/>
            <color indexed="81"/>
            <rFont val="Tahoma"/>
            <family val="2"/>
          </rPr>
          <t xml:space="preserve">SOLICITADO POR LA DGCCCC.
</t>
        </r>
      </text>
    </comment>
    <comment ref="J1464" authorId="1" shapeId="0">
      <text>
        <r>
          <rPr>
            <sz val="9"/>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SERVICIO DE LLAMADAS DE EMERGENCIA 066 Y 089  (3000) 357-01 SE DISMINUYE LA CANTIDAD DE $11,135.77</t>
        </r>
      </text>
    </comment>
    <comment ref="AH1464" authorId="7" shapeId="0">
      <text>
        <r>
          <rPr>
            <b/>
            <sz val="9"/>
            <color indexed="81"/>
            <rFont val="Tahoma"/>
            <family val="2"/>
          </rPr>
          <t>Julieta:</t>
        </r>
        <r>
          <rPr>
            <sz val="9"/>
            <color indexed="81"/>
            <rFont val="Tahoma"/>
            <family val="2"/>
          </rPr>
          <t xml:space="preserve">
IMPORTE COMPROMETIDO SEGÚN CONTRATO SIN NUMERO FIRMADO EL 09 DE OCTUBRE DE 2012 BAJO EL ESQUEMA DE FINANCIAMIENTO PLURIANUAL
CORTE SEPTIEMBRE 16
SE TRAMITA FACT.1001936 FECHA 03-08-2016 POR LA CANTIDAD DE  </t>
        </r>
        <r>
          <rPr>
            <b/>
            <sz val="9"/>
            <color indexed="81"/>
            <rFont val="Tahoma"/>
            <family val="2"/>
          </rPr>
          <t>9,688,864.23</t>
        </r>
        <r>
          <rPr>
            <sz val="9"/>
            <color indexed="81"/>
            <rFont val="Tahoma"/>
            <family val="2"/>
          </rPr>
          <t xml:space="preserve"> , CABE MECIONAR QUE LA FACTURA TIENE UN MONTO POR $</t>
        </r>
        <r>
          <rPr>
            <b/>
            <sz val="9"/>
            <color indexed="81"/>
            <rFont val="Tahoma"/>
            <family val="2"/>
          </rPr>
          <t xml:space="preserve"> 13,050,000.00 </t>
        </r>
        <r>
          <rPr>
            <sz val="9"/>
            <color indexed="81"/>
            <rFont val="Tahoma"/>
            <family val="2"/>
          </rPr>
          <t>DEBIDOA A QUE FIROS VA A TRAMITAR LA DIFERENCIA, CON POA.</t>
        </r>
      </text>
    </comment>
    <comment ref="J1490" authorId="1" shapeId="0">
      <text>
        <r>
          <rPr>
            <sz val="9"/>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SISTEMA NACIONAL DE INFORMACION BASE DE DATOS BIENES MUEBLES INMUEBLES E INTANGIBLES  (5000) 211-01 SE DISMINUYE LA CANTIDAD DE $302.95
</t>
        </r>
      </text>
    </comment>
    <comment ref="AH1490" authorId="6" shapeId="0">
      <text>
        <r>
          <rPr>
            <b/>
            <sz val="9"/>
            <color indexed="81"/>
            <rFont val="Tahoma"/>
            <family val="2"/>
          </rPr>
          <t>Abizaid:</t>
        </r>
        <r>
          <rPr>
            <sz val="9"/>
            <color indexed="81"/>
            <rFont val="Tahoma"/>
            <family val="2"/>
          </rPr>
          <t xml:space="preserve">
</t>
        </r>
        <r>
          <rPr>
            <b/>
            <sz val="9"/>
            <color indexed="81"/>
            <rFont val="Tahoma"/>
            <family val="2"/>
          </rPr>
          <t>CORTE JULIO 2016</t>
        </r>
        <r>
          <rPr>
            <sz val="9"/>
            <color indexed="81"/>
            <rFont val="Tahoma"/>
            <family val="2"/>
          </rPr>
          <t xml:space="preserve">
SE COMPROMENTE SEGÚN ACUERDO CABS/XXV-SO-031/2016 DE FECHA DE 30 DE JUNIO 2016 POR CONCEPTO DE BIENES INFORMATICOS POR UN MONTO TOTAL DE 3,458,358.23, DE LA CUAL ESTA PARTIDA SOLO OCUPARA </t>
        </r>
        <r>
          <rPr>
            <b/>
            <sz val="9"/>
            <color indexed="81"/>
            <rFont val="Tahoma"/>
            <family val="2"/>
          </rPr>
          <t xml:space="preserve">2,509,871.32
CORTE NOVIEMBRE 2016
</t>
        </r>
        <r>
          <rPr>
            <sz val="9"/>
            <color indexed="81"/>
            <rFont val="Tahoma"/>
            <family val="2"/>
          </rPr>
          <t xml:space="preserve">SUSTITUYE AL ACUERDO CABS/XXV-SO-031/2016 DE FECHA DE 30 DE JUNIO 2016 POR CONCEPTO DE BIENES INFORMATICOS POR UN MONTO TOTAL DE 3,458,358.23, DE LA CUAL ESTA PARTIDA SOLO OCUPARA 2,509,871.32... POR LOS TRES CONTRATOS SIGUIENTE: 
1.-SSP/OM/DRMS/FASP/AD/22/2016  POR $ </t>
        </r>
        <r>
          <rPr>
            <b/>
            <sz val="9"/>
            <color indexed="81"/>
            <rFont val="Tahoma"/>
            <family val="2"/>
          </rPr>
          <t>758,024.05</t>
        </r>
        <r>
          <rPr>
            <sz val="9"/>
            <color indexed="81"/>
            <rFont val="Tahoma"/>
            <family val="2"/>
          </rPr>
          <t xml:space="preserve"> 
2.-SSP/OM/DRMS/FASP/AD/21/2016 POR $ </t>
        </r>
        <r>
          <rPr>
            <b/>
            <sz val="9"/>
            <color indexed="81"/>
            <rFont val="Tahoma"/>
            <family val="2"/>
          </rPr>
          <t>800,400.00</t>
        </r>
        <r>
          <rPr>
            <sz val="9"/>
            <color indexed="81"/>
            <rFont val="Tahoma"/>
            <family val="2"/>
          </rPr>
          <t xml:space="preserve">
3.-SSP/OM/DRMS/FASP/AD/20/2016 POR $ </t>
        </r>
        <r>
          <rPr>
            <b/>
            <sz val="9"/>
            <color indexed="81"/>
            <rFont val="Tahoma"/>
            <family val="2"/>
          </rPr>
          <t>951,144.32</t>
        </r>
        <r>
          <rPr>
            <sz val="9"/>
            <color indexed="81"/>
            <rFont val="Tahoma"/>
            <family val="2"/>
          </rPr>
          <t xml:space="preserve">
CON UN TOTAL DE </t>
        </r>
        <r>
          <rPr>
            <b/>
            <sz val="9"/>
            <color indexed="81"/>
            <rFont val="Tahoma"/>
            <family val="2"/>
          </rPr>
          <t xml:space="preserve">$ 2,509,568.37
</t>
        </r>
        <r>
          <rPr>
            <b/>
            <sz val="10"/>
            <color indexed="81"/>
            <rFont val="Tahoma"/>
            <family val="2"/>
          </rPr>
          <t xml:space="preserve">
SE TRAMITÓ EL PAGO A LOS PROVEEDORES :
1.- FOLIO C4-168 </t>
        </r>
        <r>
          <rPr>
            <sz val="10"/>
            <color indexed="81"/>
            <rFont val="Tahoma"/>
            <family val="2"/>
          </rPr>
          <t xml:space="preserve">DEL CONTRATO SSP/OM/DRMS/FASP/AD/22/2016
</t>
        </r>
        <r>
          <rPr>
            <b/>
            <sz val="10"/>
            <color indexed="81"/>
            <rFont val="Tahoma"/>
            <family val="2"/>
          </rPr>
          <t>NEGOSOFT S.A. DE C.V</t>
        </r>
        <r>
          <rPr>
            <sz val="10"/>
            <color indexed="81"/>
            <rFont val="Tahoma"/>
            <family val="2"/>
          </rPr>
          <t xml:space="preserve">.  </t>
        </r>
        <r>
          <rPr>
            <b/>
            <sz val="10"/>
            <color indexed="81"/>
            <rFont val="Tahoma"/>
            <family val="2"/>
          </rPr>
          <t xml:space="preserve">$ 741,687.32
RETENCIÓN 2.5 %                 </t>
        </r>
        <r>
          <rPr>
            <b/>
            <u/>
            <sz val="10"/>
            <color indexed="81"/>
            <rFont val="Tahoma"/>
            <family val="2"/>
          </rPr>
          <t xml:space="preserve"> 16,336.73</t>
        </r>
        <r>
          <rPr>
            <b/>
            <sz val="10"/>
            <color indexed="81"/>
            <rFont val="Tahoma"/>
            <family val="2"/>
          </rPr>
          <t xml:space="preserve">
TOTAL                                    758,024.05
2.- FOLIO C4-169 </t>
        </r>
        <r>
          <rPr>
            <sz val="10"/>
            <color indexed="81"/>
            <rFont val="Tahoma"/>
            <family val="2"/>
          </rPr>
          <t>DEL CONTRATO SSP/OM/DRMS/FASP/AD/21/2016</t>
        </r>
        <r>
          <rPr>
            <b/>
            <sz val="10"/>
            <color indexed="81"/>
            <rFont val="Tahoma"/>
            <family val="2"/>
          </rPr>
          <t xml:space="preserve">
SOLUCIONES EN REDES Y 
COMUNICACIONES SC DE RL DE CV   $ 783,150.00
RETENCIÓN 2.5 %                                         </t>
        </r>
        <r>
          <rPr>
            <b/>
            <u/>
            <sz val="10"/>
            <color indexed="81"/>
            <rFont val="Tahoma"/>
            <family val="2"/>
          </rPr>
          <t>17,250.00</t>
        </r>
        <r>
          <rPr>
            <b/>
            <sz val="10"/>
            <color indexed="81"/>
            <rFont val="Tahoma"/>
            <family val="2"/>
          </rPr>
          <t xml:space="preserve">
TOTAL                                                          800,400.00
3.-FOLIO C4-170 </t>
        </r>
        <r>
          <rPr>
            <sz val="10"/>
            <color indexed="81"/>
            <rFont val="Tahoma"/>
            <family val="2"/>
          </rPr>
          <t>DEL CONTRATO SSP/OM/DRMS/FASP/AD/</t>
        </r>
        <r>
          <rPr>
            <b/>
            <sz val="10"/>
            <color indexed="81"/>
            <rFont val="Tahoma"/>
            <family val="2"/>
          </rPr>
          <t>20</t>
        </r>
        <r>
          <rPr>
            <sz val="10"/>
            <color indexed="81"/>
            <rFont val="Tahoma"/>
            <family val="2"/>
          </rPr>
          <t>/2016</t>
        </r>
        <r>
          <rPr>
            <b/>
            <sz val="10"/>
            <color indexed="81"/>
            <rFont val="Tahoma"/>
            <family val="2"/>
          </rPr>
          <t xml:space="preserve">
COMPUTACIÓN GRÁFICA DE OAXACA SA DE CV $ 930,645.52
RETENCIÓN 2.5 %                                                             </t>
        </r>
        <r>
          <rPr>
            <b/>
            <u/>
            <sz val="10"/>
            <color indexed="81"/>
            <rFont val="Tahoma"/>
            <family val="2"/>
          </rPr>
          <t>20,498.80</t>
        </r>
        <r>
          <rPr>
            <b/>
            <sz val="10"/>
            <color indexed="81"/>
            <rFont val="Tahoma"/>
            <family val="2"/>
          </rPr>
          <t xml:space="preserve">
TOTAL                                                                                951,144.32</t>
        </r>
        <r>
          <rPr>
            <b/>
            <sz val="9"/>
            <color indexed="81"/>
            <rFont val="Tahoma"/>
            <family val="2"/>
          </rPr>
          <t xml:space="preserve">
</t>
        </r>
      </text>
    </comment>
    <comment ref="J1514" authorId="1" shapeId="0">
      <text>
        <r>
          <rPr>
            <b/>
            <sz val="9"/>
            <color indexed="81"/>
            <rFont val="Tahoma"/>
            <charset val="1"/>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SERVICIOS DE LLAMADA DE EMERGENCIA 066 Y DE DENUNCIA ANONIMA 089 BIENES MUEBLES, INMUEBLES E INTANGIBLES ( 5000) 591-01 SE DISMINUYE LA CANTIDAD DE $5,735.60
</t>
        </r>
      </text>
    </comment>
    <comment ref="AH1514" authorId="1" shapeId="0">
      <text>
        <r>
          <rPr>
            <b/>
            <sz val="9"/>
            <color indexed="81"/>
            <rFont val="Tahoma"/>
            <family val="2"/>
          </rPr>
          <t xml:space="preserve">JULIETA:
CORTE NOVIEMBRE 2015
</t>
        </r>
        <r>
          <rPr>
            <sz val="9"/>
            <color indexed="81"/>
            <rFont val="Tahoma"/>
            <family val="2"/>
          </rPr>
          <t xml:space="preserve">ESTA PARTIDA SE COMPROMETE MEDIANTE PEDIDO 0076 DE FECHA 06-NOV-2015 
POR LA COMPRA DE UNA LICENCIA COMERCIAL POR DESACARGA (SOFTWARE) CON EL PROVEEDOR COMPUTACIÓN GRAFICA SA DE CV POR IMPORTE DE 58,568.40
</t>
        </r>
        <r>
          <rPr>
            <b/>
            <sz val="9"/>
            <color indexed="81"/>
            <rFont val="Tahoma"/>
            <family val="2"/>
          </rPr>
          <t xml:space="preserve">CORTE MARZO 2016
</t>
        </r>
        <r>
          <rPr>
            <sz val="10"/>
            <color indexed="81"/>
            <rFont val="Tahoma"/>
            <family val="2"/>
          </rPr>
          <t xml:space="preserve">CON EL FOLIO C4-044 SE TRAMITÓ EL PAGO DE LA FACTURA A 6843 DE FECHA 19 DE NOVIEMBRE 2015 EXPEDIDA POR EL PROVEDOR COMPUTACIÓN GRAFICA DE OAXACA SA DE CV POR LA COMPRA DE 11 LICENCIAS (SOFTWARE) POR UN MONTO DE </t>
        </r>
        <r>
          <rPr>
            <b/>
            <sz val="10"/>
            <color indexed="81"/>
            <rFont val="Tahoma"/>
            <family val="2"/>
          </rPr>
          <t>$ 58,568.40</t>
        </r>
      </text>
    </comment>
    <comment ref="AK1553" authorId="0" shapeId="0">
      <text>
        <r>
          <rPr>
            <b/>
            <sz val="9"/>
            <color indexed="81"/>
            <rFont val="Tahoma"/>
            <family val="2"/>
          </rPr>
          <t xml:space="preserve">Julieta:
</t>
        </r>
        <r>
          <rPr>
            <b/>
            <sz val="10"/>
            <color indexed="81"/>
            <rFont val="Tahoma"/>
            <family val="2"/>
          </rPr>
          <t>CORTE SEPTIEMBRE 2015</t>
        </r>
        <r>
          <rPr>
            <sz val="10"/>
            <color indexed="81"/>
            <rFont val="Tahoma"/>
            <family val="2"/>
          </rPr>
          <t xml:space="preserve">
Esta partida se compromete  con facturas: 
Folio Fiscal D59FF51A-2CA4-4A9A-9969-F5B0FBEA90D9 
EXPEDIDA POR </t>
        </r>
        <r>
          <rPr>
            <b/>
            <sz val="10"/>
            <color indexed="81"/>
            <rFont val="Tahoma"/>
            <family val="2"/>
          </rPr>
          <t>OFFICE DEPOT DE MEXICO SA DE CV</t>
        </r>
        <r>
          <rPr>
            <sz val="10"/>
            <color indexed="81"/>
            <rFont val="Tahoma"/>
            <family val="2"/>
          </rPr>
          <t xml:space="preserve"> POR</t>
        </r>
        <r>
          <rPr>
            <b/>
            <sz val="10"/>
            <color indexed="81"/>
            <rFont val="Tahoma"/>
            <family val="2"/>
          </rPr>
          <t xml:space="preserve">    </t>
        </r>
        <r>
          <rPr>
            <sz val="10"/>
            <color indexed="81"/>
            <rFont val="Tahoma"/>
            <family val="2"/>
          </rPr>
          <t>$ 6,077.75</t>
        </r>
        <r>
          <rPr>
            <b/>
            <sz val="10"/>
            <color indexed="81"/>
            <rFont val="Tahoma"/>
            <family val="2"/>
          </rPr>
          <t xml:space="preserve">
</t>
        </r>
        <r>
          <rPr>
            <sz val="10"/>
            <color indexed="81"/>
            <rFont val="Tahoma"/>
            <family val="2"/>
          </rPr>
          <t xml:space="preserve"> Factura b 429</t>
        </r>
        <r>
          <rPr>
            <b/>
            <sz val="10"/>
            <color indexed="81"/>
            <rFont val="Tahoma"/>
            <family val="2"/>
          </rPr>
          <t xml:space="preserve"> SINGULAR STYLO SA DE CV POR                              </t>
        </r>
        <r>
          <rPr>
            <sz val="10"/>
            <color indexed="81"/>
            <rFont val="Tahoma"/>
            <family val="2"/>
          </rPr>
          <t xml:space="preserve">360.12
                                                      </t>
        </r>
        <r>
          <rPr>
            <b/>
            <sz val="10"/>
            <color indexed="81"/>
            <rFont val="Tahoma"/>
            <family val="2"/>
          </rPr>
          <t xml:space="preserve">SUMA    </t>
        </r>
        <r>
          <rPr>
            <sz val="10"/>
            <color indexed="81"/>
            <rFont val="Tahoma"/>
            <family val="2"/>
          </rPr>
          <t xml:space="preserve"> </t>
        </r>
        <r>
          <rPr>
            <sz val="9"/>
            <color indexed="81"/>
            <rFont val="Tahoma"/>
            <family val="2"/>
          </rPr>
          <t xml:space="preserve">                                                                                     </t>
        </r>
        <r>
          <rPr>
            <b/>
            <sz val="9"/>
            <color indexed="81"/>
            <rFont val="Tahoma"/>
            <family val="2"/>
          </rPr>
          <t xml:space="preserve">6,437.87
CORTE DICIEMBRE 2015
</t>
        </r>
        <r>
          <rPr>
            <sz val="9"/>
            <color indexed="81"/>
            <rFont val="Tahoma"/>
            <family val="2"/>
          </rPr>
          <t>SE TRAMITARON LOS FOLIOS:
6694 POR 6077.75 DEL PROVEEDOR OFICCE DEPOT DE MEXICO SA DE CV
6695 POR   360.12 DEL PROVEEDOR SINGULAR STYLO SA DE CV
TOTAL      6,437.87</t>
        </r>
      </text>
    </comment>
    <comment ref="Z1562" authorId="3" shapeId="0">
      <text>
        <r>
          <rPr>
            <b/>
            <sz val="9"/>
            <color indexed="81"/>
            <rFont val="Tahoma"/>
            <family val="2"/>
          </rPr>
          <t>Administrador:</t>
        </r>
        <r>
          <rPr>
            <sz val="9"/>
            <color indexed="81"/>
            <rFont val="Tahoma"/>
            <family val="2"/>
          </rPr>
          <t xml:space="preserve">
</t>
        </r>
        <r>
          <rPr>
            <b/>
            <sz val="9"/>
            <color indexed="81"/>
            <rFont val="Tahoma"/>
            <family val="2"/>
          </rPr>
          <t xml:space="preserve">
 CORTE MAYO 2015
</t>
        </r>
        <r>
          <rPr>
            <sz val="9"/>
            <color indexed="81"/>
            <rFont val="Tahoma"/>
            <family val="2"/>
          </rPr>
          <t>recurso devengado</t>
        </r>
        <r>
          <rPr>
            <b/>
            <sz val="9"/>
            <color indexed="81"/>
            <rFont val="Tahoma"/>
            <family val="2"/>
          </rPr>
          <t xml:space="preserve"> </t>
        </r>
        <r>
          <rPr>
            <sz val="11"/>
            <color indexed="81"/>
            <rFont val="Tahoma"/>
            <family val="2"/>
          </rPr>
          <t>mediante Folio fiscal No. F74F8771-AA37-4209-9C9F-30ACCF7FD47D expedida por el proveedor</t>
        </r>
        <r>
          <rPr>
            <b/>
            <sz val="11"/>
            <color indexed="81"/>
            <rFont val="Tahoma"/>
            <family val="2"/>
          </rPr>
          <t xml:space="preserve"> computación grafica de oaxaca sa de cv </t>
        </r>
        <r>
          <rPr>
            <sz val="11"/>
            <color indexed="81"/>
            <rFont val="Tahoma"/>
            <family val="2"/>
          </rPr>
          <t xml:space="preserve">por la cantidad de 7,088.18 por compra de cables para ser utilizados en el REPUVE 
</t>
        </r>
        <r>
          <rPr>
            <b/>
            <sz val="11"/>
            <color indexed="81"/>
            <rFont val="Tahoma"/>
            <family val="2"/>
          </rPr>
          <t>CORTE JUNIO 2015</t>
        </r>
        <r>
          <rPr>
            <sz val="11"/>
            <color indexed="81"/>
            <rFont val="Tahoma"/>
            <family val="2"/>
          </rPr>
          <t xml:space="preserve">
 CON EL FOLIO C4-038 POR  7,088.18
SE TRAMITÓ EL PAGO DE LA FACTURA No. A6242 DE FECHA 26 DE MAYO DE 2015 EXPEDIDA POR EL PROVEEDOR, </t>
        </r>
        <r>
          <rPr>
            <b/>
            <sz val="11"/>
            <color indexed="81"/>
            <rFont val="Tahoma"/>
            <family val="2"/>
          </rPr>
          <t xml:space="preserve"> COMPUTACIÓN GRAFICA DE OAXACA SA DE CV
</t>
        </r>
        <r>
          <rPr>
            <sz val="11"/>
            <color indexed="81"/>
            <rFont val="Tahoma"/>
            <family val="2"/>
          </rPr>
          <t xml:space="preserve">
</t>
        </r>
      </text>
    </comment>
    <comment ref="AH1562" authorId="0" shapeId="0">
      <text>
        <r>
          <rPr>
            <b/>
            <sz val="9"/>
            <color indexed="81"/>
            <rFont val="Tahoma"/>
            <family val="2"/>
          </rPr>
          <t xml:space="preserve">pedro:DEL CORTE DE MARZO 2014 SE CONSIDERO LA INSTRUCCIÓN DGCCCC 47/02-14
 POR LA CANTIDAD DE 30,000.00 QUE REPRENSETA EL 50% DE ANTICIPO SEGÚN F-PRK973 DE DIGILOGICS SA DE CV
FOLIO 7378 CORTE JULIO 2014
SE TRAMITO LA INSTRUCCIÓN DE PAGO DGCCCC 09/07-14
</t>
        </r>
        <r>
          <rPr>
            <sz val="9"/>
            <color indexed="81"/>
            <rFont val="Tahoma"/>
            <family val="2"/>
          </rPr>
          <t xml:space="preserve">POR EL PAGO DE LA FACTURA No. PRK 1071 DE FECHA 27 DE MAYO DE 2014 AL PROVEEDOR DIGILOGICS SA DE CV POR EL FINIQUITO DE LOS PROYECTOS "SOLUCION INTEGRAL, REGISTRO PUBLICO VEHICULAR" Y MODULO ADICIONAL PARA EL REGISTRO PUBLICO VEHICULAR. SEGUN CONTRATO SA/SUBPRMS/116/2013
</t>
        </r>
        <r>
          <rPr>
            <b/>
            <sz val="9"/>
            <color indexed="81"/>
            <rFont val="Tahoma"/>
            <family val="2"/>
          </rPr>
          <t xml:space="preserve">22/08/2014
</t>
        </r>
        <r>
          <rPr>
            <sz val="9"/>
            <color indexed="81"/>
            <rFont val="Tahoma"/>
            <family val="2"/>
          </rPr>
          <t xml:space="preserve">
 SE QUITO EL SALDO DE 6,000.00 PUESTO QUE YA SE CUMPLIO EL TOTAL CONTRATO, PASANDO ESTE SALDO A DISPONIBLE.</t>
        </r>
        <r>
          <rPr>
            <b/>
            <sz val="9"/>
            <color indexed="81"/>
            <rFont val="Tahoma"/>
            <family val="2"/>
          </rPr>
          <t xml:space="preserve">
CORTE DICIEMBRE 2015 
</t>
        </r>
        <r>
          <rPr>
            <sz val="9"/>
            <color indexed="81"/>
            <rFont val="Tahoma"/>
            <family val="2"/>
          </rPr>
          <t xml:space="preserve">SEGUN PEDIDO 0081 DE FECHA 09-11-2015 CON EL PROVEEDOR SOLUCIONES EN REDES Y COMUNICACIONES SC DE RL DE CV  POR LA CANTIDAD DE $ 127.81  POR CONCEPTO SUPRESOR DE PICOS  KOBLENZ 
</t>
        </r>
        <r>
          <rPr>
            <b/>
            <sz val="9"/>
            <color indexed="81"/>
            <rFont val="Tahoma"/>
            <family val="2"/>
          </rPr>
          <t xml:space="preserve">CORTE FEBRERO 2016 
</t>
        </r>
        <r>
          <rPr>
            <sz val="9"/>
            <color indexed="81"/>
            <rFont val="Tahoma"/>
            <family val="2"/>
          </rPr>
          <t xml:space="preserve">MEDIANTE TARJETA INFORMATIVA </t>
        </r>
        <r>
          <rPr>
            <b/>
            <sz val="9"/>
            <color indexed="81"/>
            <rFont val="Tahoma"/>
            <family val="2"/>
          </rPr>
          <t>028/2016</t>
        </r>
        <r>
          <rPr>
            <sz val="9"/>
            <color indexed="81"/>
            <rFont val="Tahoma"/>
            <family val="2"/>
          </rPr>
          <t xml:space="preserve"> DE FECHA 22 DE FEBRERO 2016 LA DRMS REMITIÓ LA FACTURA </t>
        </r>
        <r>
          <rPr>
            <b/>
            <sz val="9"/>
            <color indexed="81"/>
            <rFont val="Tahoma"/>
            <family val="2"/>
          </rPr>
          <t>A 672</t>
        </r>
        <r>
          <rPr>
            <sz val="9"/>
            <color indexed="81"/>
            <rFont val="Tahoma"/>
            <family val="2"/>
          </rPr>
          <t xml:space="preserve"> DE FECHA 19 DE FEBRERO 2016 EXPEDIDA POR EL PROVEEDOR </t>
        </r>
        <r>
          <rPr>
            <b/>
            <sz val="9"/>
            <color indexed="81"/>
            <rFont val="Tahoma"/>
            <family val="2"/>
          </rPr>
          <t xml:space="preserve">SOLUCIONES EN REDES Y COMUNICACIONES SC DE RL DE CV </t>
        </r>
        <r>
          <rPr>
            <sz val="9"/>
            <color indexed="81"/>
            <rFont val="Tahoma"/>
            <family val="2"/>
          </rPr>
          <t>COMPROMETIDO EN EL MES DE DICIEMBRE MEDIANTE</t>
        </r>
        <r>
          <rPr>
            <b/>
            <sz val="9"/>
            <color indexed="81"/>
            <rFont val="Tahoma"/>
            <family val="2"/>
          </rPr>
          <t xml:space="preserve"> PEDIDO 0081</t>
        </r>
        <r>
          <rPr>
            <sz val="9"/>
            <color indexed="81"/>
            <rFont val="Tahoma"/>
            <family val="2"/>
          </rPr>
          <t xml:space="preserve">.
</t>
        </r>
        <r>
          <rPr>
            <b/>
            <sz val="9"/>
            <color indexed="81"/>
            <rFont val="Tahoma"/>
            <family val="2"/>
          </rPr>
          <t xml:space="preserve">CORTE MAYO 2016
</t>
        </r>
        <r>
          <rPr>
            <sz val="10"/>
            <color indexed="81"/>
            <rFont val="Tahoma"/>
            <family val="2"/>
          </rPr>
          <t xml:space="preserve">
CON EL FOLIO C4-063 SE TRAMITÓ EL PAGO DE LA FACTURA A672 EXPEDIDA POR EL PROVEEDOR </t>
        </r>
        <r>
          <rPr>
            <b/>
            <sz val="10"/>
            <color indexed="81"/>
            <rFont val="Tahoma"/>
            <family val="2"/>
          </rPr>
          <t xml:space="preserve">SOLUCIONES EN REDES Y COMUNICACIONES S.C. DE RL DE CV </t>
        </r>
        <r>
          <rPr>
            <sz val="10"/>
            <color indexed="81"/>
            <rFont val="Tahoma"/>
            <family val="2"/>
          </rPr>
          <t xml:space="preserve">POR UN MONTO DE </t>
        </r>
        <r>
          <rPr>
            <b/>
            <sz val="10"/>
            <color indexed="81"/>
            <rFont val="Tahoma"/>
            <family val="2"/>
          </rPr>
          <t xml:space="preserve">$ 127.81 </t>
        </r>
        <r>
          <rPr>
            <sz val="10"/>
            <color indexed="81"/>
            <rFont val="Tahoma"/>
            <family val="2"/>
          </rPr>
          <t xml:space="preserve"> POR CONCEPTO DE COMPRA DE SUPRESOR DE PICOS KOB</t>
        </r>
        <r>
          <rPr>
            <sz val="9"/>
            <color indexed="81"/>
            <rFont val="Tahoma"/>
            <family val="2"/>
          </rPr>
          <t xml:space="preserve">
</t>
        </r>
      </text>
    </comment>
    <comment ref="J1591" authorId="1" shapeId="0">
      <text>
        <r>
          <rPr>
            <sz val="9"/>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REGISTRO PUBLICO VEHICULAR MATERIALES Y SUMINISTROS  (2000) 293-01 SE DISMINUYE LA CANTIDAD DE $672
</t>
        </r>
      </text>
    </comment>
    <comment ref="AH1591" authorId="0" shapeId="0">
      <text>
        <r>
          <rPr>
            <b/>
            <sz val="9"/>
            <color indexed="81"/>
            <rFont val="Tahoma"/>
            <family val="2"/>
          </rPr>
          <t>pedro:</t>
        </r>
        <r>
          <rPr>
            <sz val="9"/>
            <color indexed="81"/>
            <rFont val="Tahoma"/>
            <family val="2"/>
          </rPr>
          <t xml:space="preserve">
SE CONSIDERO EN EL CORTE DE MARZO SEGÚN FACTURA PRK-973 DEL PROVEEDOR DIGILOIGS CON EL NUMERO DE FOLIO : DGCCCC 48/03/14
</t>
        </r>
        <r>
          <rPr>
            <b/>
            <sz val="9"/>
            <color indexed="81"/>
            <rFont val="Tahoma"/>
            <family val="2"/>
          </rPr>
          <t xml:space="preserve"> 
 SE TRAMITO LA INSTRUCCIÓN DE PAGO DGCCCC 09/07-14</t>
        </r>
        <r>
          <rPr>
            <sz val="9"/>
            <color indexed="81"/>
            <rFont val="Tahoma"/>
            <family val="2"/>
          </rPr>
          <t xml:space="preserve">
POR EL PAGO DE LA FACTURA No. PRK 1071 DE FECHA 27 DE MAYO DE 2014 AL PROVEEDOR DIGILOGICS SA DE CV POR EL FINIQUITO DE LOS PROYECTOS "SOLUCION INTEGRAL, REGISTRO PUBLICO VEHICULAR" Y MODULO ADICIONAL PARA EL REGISTRO PUBLICO VEHICULAR. SEGUN CONTRATO SA/SUBPRMS/116</t>
        </r>
        <r>
          <rPr>
            <b/>
            <sz val="9"/>
            <color indexed="81"/>
            <rFont val="Tahoma"/>
            <family val="2"/>
          </rPr>
          <t>/2013
22/08/2014
ESTE SALDO DE .04 SE PASA A DISPONIBLE PUESTO QUE YA SE CUMPLIO CON LO COMPROMETIDO QUEDANDO SOLO ESTA DIFERENCIA.</t>
        </r>
      </text>
    </comment>
    <comment ref="AK1631" authorId="1" shapeId="0">
      <text>
        <r>
          <rPr>
            <b/>
            <sz val="9"/>
            <color indexed="81"/>
            <rFont val="Tahoma"/>
            <family val="2"/>
          </rPr>
          <t xml:space="preserve">Julieta:
CORTE SEPTIEMBRE 2015
</t>
        </r>
        <r>
          <rPr>
            <sz val="9"/>
            <color indexed="81"/>
            <rFont val="Tahoma"/>
            <family val="2"/>
          </rPr>
          <t xml:space="preserve">
</t>
        </r>
        <r>
          <rPr>
            <sz val="10"/>
            <color indexed="81"/>
            <rFont val="Tahoma"/>
            <family val="2"/>
          </rPr>
          <t xml:space="preserve">Esta partida se compromete con factura 
</t>
        </r>
        <r>
          <rPr>
            <b/>
            <sz val="10"/>
            <color indexed="81"/>
            <rFont val="Tahoma"/>
            <family val="2"/>
          </rPr>
          <t>A  1597</t>
        </r>
        <r>
          <rPr>
            <sz val="10"/>
            <color indexed="81"/>
            <rFont val="Tahoma"/>
            <family val="2"/>
          </rPr>
          <t xml:space="preserve"> EXPEDIDA POR EL PROVEEDOR </t>
        </r>
        <r>
          <rPr>
            <b/>
            <sz val="10"/>
            <color indexed="81"/>
            <rFont val="Tahoma"/>
            <family val="2"/>
          </rPr>
          <t xml:space="preserve">ATRUM MOTORS DE MEXICO SA DE CV </t>
        </r>
        <r>
          <rPr>
            <sz val="10"/>
            <color indexed="81"/>
            <rFont val="Tahoma"/>
            <family val="2"/>
          </rPr>
          <t xml:space="preserve">POR </t>
        </r>
        <r>
          <rPr>
            <b/>
            <sz val="10"/>
            <color indexed="81"/>
            <rFont val="Tahoma"/>
            <family val="2"/>
          </rPr>
          <t xml:space="preserve">$ 10,001.58
</t>
        </r>
      </text>
    </comment>
    <comment ref="J1654" authorId="1" shapeId="0">
      <text>
        <r>
          <rPr>
            <b/>
            <sz val="10"/>
            <color indexed="81"/>
            <rFont val="Tahoma"/>
            <family val="2"/>
          </rPr>
          <t>JULIETA:26/08/2016</t>
        </r>
        <r>
          <rPr>
            <sz val="10"/>
            <color indexed="81"/>
            <rFont val="Tahoma"/>
            <family val="2"/>
          </rPr>
          <t xml:space="preserve">
MEDIANTE OFICIO No. SESNSP/DGVS/DGA/903/2016 MEDIANTE EL CUAL EMITEN LA OPINION DE REPROGRAMACIÓN (</t>
        </r>
        <r>
          <rPr>
            <b/>
            <sz val="10"/>
            <color indexed="81"/>
            <rFont val="Tahoma"/>
            <family val="2"/>
          </rPr>
          <t xml:space="preserve">FAVORABLE) </t>
        </r>
        <r>
          <rPr>
            <sz val="10"/>
            <color indexed="81"/>
            <rFont val="Tahoma"/>
            <family val="2"/>
          </rPr>
          <t xml:space="preserve">
</t>
        </r>
        <r>
          <rPr>
            <b/>
            <sz val="10"/>
            <color indexed="81"/>
            <rFont val="Tahoma"/>
            <family val="2"/>
          </rPr>
          <t>DE:</t>
        </r>
        <r>
          <rPr>
            <sz val="10"/>
            <color indexed="81"/>
            <rFont val="Tahoma"/>
            <family val="2"/>
          </rPr>
          <t xml:space="preserve"> PROGRAMA (</t>
        </r>
        <r>
          <rPr>
            <b/>
            <sz val="10"/>
            <color indexed="81"/>
            <rFont val="Tahoma"/>
            <family val="2"/>
          </rPr>
          <t>REGISTRO PÚBLICO VEHICULAR</t>
        </r>
        <r>
          <rPr>
            <sz val="10"/>
            <color indexed="81"/>
            <rFont val="Tahoma"/>
            <family val="2"/>
          </rPr>
          <t xml:space="preserve">) PARTIDAS
</t>
        </r>
        <r>
          <rPr>
            <b/>
            <sz val="10"/>
            <color indexed="81"/>
            <rFont val="Tahoma"/>
            <family val="2"/>
          </rPr>
          <t xml:space="preserve"> 51501-06</t>
        </r>
        <r>
          <rPr>
            <sz val="10"/>
            <color indexed="81"/>
            <rFont val="Tahoma"/>
            <family val="2"/>
          </rPr>
          <t xml:space="preserve"> LECTORA GRABADORA RFID HANDHELD POR </t>
        </r>
        <r>
          <rPr>
            <b/>
            <sz val="10"/>
            <color indexed="81"/>
            <rFont val="Tahoma"/>
            <family val="2"/>
          </rPr>
          <t xml:space="preserve">$ (-)161,340.00
 </t>
        </r>
        <r>
          <rPr>
            <sz val="10"/>
            <color indexed="81"/>
            <rFont val="Tahoma"/>
            <family val="2"/>
          </rPr>
          <t xml:space="preserve">
</t>
        </r>
        <r>
          <rPr>
            <b/>
            <sz val="10"/>
            <color indexed="81"/>
            <rFont val="Tahoma"/>
            <family val="2"/>
          </rPr>
          <t xml:space="preserve">A: </t>
        </r>
        <r>
          <rPr>
            <sz val="10"/>
            <color indexed="81"/>
            <rFont val="Tahoma"/>
            <family val="2"/>
          </rPr>
          <t>PROGRAMA (</t>
        </r>
        <r>
          <rPr>
            <b/>
            <sz val="10"/>
            <color indexed="81"/>
            <rFont val="Tahoma"/>
            <family val="2"/>
          </rPr>
          <t>RED NACIONAL DE TELECOMUNICACIONES</t>
        </r>
        <r>
          <rPr>
            <sz val="10"/>
            <color indexed="81"/>
            <rFont val="Tahoma"/>
            <family val="2"/>
          </rPr>
          <t xml:space="preserve">) PARTIDA </t>
        </r>
        <r>
          <rPr>
            <b/>
            <sz val="10"/>
            <color indexed="81"/>
            <rFont val="Tahoma"/>
            <family val="2"/>
          </rPr>
          <t xml:space="preserve">62202 </t>
        </r>
        <r>
          <rPr>
            <sz val="10"/>
            <color indexed="81"/>
            <rFont val="Tahoma"/>
            <family val="2"/>
          </rPr>
          <t>MANTENIMIENTO Y REHABILITACIÓN DE EDIFICACIONES NO HABITACIONALES POR</t>
        </r>
        <r>
          <rPr>
            <b/>
            <sz val="10"/>
            <color indexed="81"/>
            <rFont val="Tahoma"/>
            <family val="2"/>
          </rPr>
          <t xml:space="preserve"> (+) $ 161,340.00
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REGISTRO PUBLICO VEHICULAR BIENES MUEBLES INMUEBLES E INTANGIBLES  (5000) 515-01 SE DISMINUYE LA CANTIDAD DE $170,488.16
</t>
        </r>
      </text>
    </comment>
    <comment ref="AH1654" authorId="0" shapeId="0">
      <text>
        <r>
          <rPr>
            <b/>
            <sz val="9"/>
            <color indexed="81"/>
            <rFont val="Tahoma"/>
            <family val="2"/>
          </rPr>
          <t>pedro:</t>
        </r>
        <r>
          <rPr>
            <sz val="9"/>
            <color indexed="81"/>
            <rFont val="Tahoma"/>
            <family val="2"/>
          </rPr>
          <t xml:space="preserve">
SE TRAMITO EN EL CORTE DE MARZO 2014, SEGÚN FACTURA PRK-973 POR LA CANT. DE 1,341,994.82 DEL PROVEEDOR DIGILOGICS SA DE CV , POR EL ANTICIPO DEL 50%
CON EL FOLIO 7378 DEL CORTE DE JULIO 2014
SE TRAMITARON LAS INSTRUCCIONES 
DGCCCC 12/07-14  POR     5,549.82
DGCCCC 12/07-14 POR 120,000.00
DGCCCC 12/07-14 POR   65,250.00
DGCCCC 15/07-14 POR   36,000.00
DGCCCC 16/07-14 POR  812,000.00
DGCCCC 17/07-14 POR   161,330.00
DGCCCC 18/07-14 POR   60,000.00
DGCCCC 19/07-14 POR    18,865.00
DGCCCC 20/07-14 POR  63,000.00
POR EL PAGO DE LA FACTURA No. PRK 1071 DE FECHA 27 DE MAYO 2014 AL PROVEEDOR DIGILOGICS SA DE CV POR EL FINIQUITO DE LOS PROYECTOS " SOLUCION INTEGRAL REGISTRO PUBLICO VEHICULAR Y MODULO ADICIONAL PARA EL REGISTRO PUBLICO VEHICULAR SEGUN CONTRATO SA/SUBPRMS/DRM/116/2013
</t>
        </r>
        <r>
          <rPr>
            <b/>
            <sz val="9"/>
            <color indexed="81"/>
            <rFont val="Tahoma"/>
            <family val="2"/>
          </rPr>
          <t xml:space="preserve">22/08/2014
LA CANTIDAD DE $ 451,749.36 ES SALDO, DEBIDO A QUE YA SE PAGO LA TOTALIDAD DEL CONTRATO POR LO QUE PASA A DISPONIBLE.
CORTE JUNIO 2016
</t>
        </r>
        <r>
          <rPr>
            <sz val="9"/>
            <color indexed="81"/>
            <rFont val="Tahoma"/>
            <family val="2"/>
          </rPr>
          <t>ESTA PARTIDA SE COMPROMETE MEDIANTE</t>
        </r>
        <r>
          <rPr>
            <b/>
            <sz val="9"/>
            <color indexed="81"/>
            <rFont val="Tahoma"/>
            <family val="2"/>
          </rPr>
          <t xml:space="preserve"> PEDIDO 0052  </t>
        </r>
        <r>
          <rPr>
            <sz val="9"/>
            <color indexed="81"/>
            <rFont val="Tahoma"/>
            <family val="2"/>
          </rPr>
          <t>DE FECHA</t>
        </r>
        <r>
          <rPr>
            <b/>
            <sz val="9"/>
            <color indexed="81"/>
            <rFont val="Tahoma"/>
            <family val="2"/>
          </rPr>
          <t xml:space="preserve"> 17/06/2016 </t>
        </r>
        <r>
          <rPr>
            <sz val="9"/>
            <color indexed="81"/>
            <rFont val="Tahoma"/>
            <family val="2"/>
          </rPr>
          <t>CON EL PROVEEDOR</t>
        </r>
        <r>
          <rPr>
            <b/>
            <sz val="9"/>
            <color indexed="81"/>
            <rFont val="Tahoma"/>
            <family val="2"/>
          </rPr>
          <t xml:space="preserve"> PROPAO DE OAXACA SA DE CV </t>
        </r>
        <r>
          <rPr>
            <sz val="9"/>
            <color indexed="81"/>
            <rFont val="Tahoma"/>
            <family val="2"/>
          </rPr>
          <t xml:space="preserve">POR LA COMPRA DE UNA </t>
        </r>
        <r>
          <rPr>
            <b/>
            <sz val="9"/>
            <color indexed="81"/>
            <rFont val="Tahoma"/>
            <family val="2"/>
          </rPr>
          <t xml:space="preserve">IMPRESORA LASER MONOCROMATICA </t>
        </r>
        <r>
          <rPr>
            <sz val="9"/>
            <color indexed="81"/>
            <rFont val="Tahoma"/>
            <family val="2"/>
          </rPr>
          <t>POR LA CANTIDAD DE</t>
        </r>
        <r>
          <rPr>
            <b/>
            <sz val="9"/>
            <color indexed="81"/>
            <rFont val="Tahoma"/>
            <family val="2"/>
          </rPr>
          <t xml:space="preserve"> $ 12,000.00
CORTE DE JULIO 2016
</t>
        </r>
        <r>
          <rPr>
            <sz val="9"/>
            <color indexed="81"/>
            <rFont val="Tahoma"/>
            <family val="2"/>
          </rPr>
          <t>ESTA PARTIDA SE COMPROMETE MEDIANTE</t>
        </r>
        <r>
          <rPr>
            <b/>
            <sz val="9"/>
            <color indexed="81"/>
            <rFont val="Tahoma"/>
            <family val="2"/>
          </rPr>
          <t xml:space="preserve"> FACTURA A748</t>
        </r>
        <r>
          <rPr>
            <sz val="9"/>
            <color indexed="81"/>
            <rFont val="Tahoma"/>
            <family val="2"/>
          </rPr>
          <t xml:space="preserve"> EXPEDIDA POR EL PROVEEEDOR</t>
        </r>
        <r>
          <rPr>
            <b/>
            <sz val="9"/>
            <color indexed="81"/>
            <rFont val="Tahoma"/>
            <family val="2"/>
          </rPr>
          <t xml:space="preserve"> SOLUCIONES EN REDES Y COMUNICACIONES SC DE RL DE CV</t>
        </r>
        <r>
          <rPr>
            <sz val="9"/>
            <color indexed="81"/>
            <rFont val="Tahoma"/>
            <family val="2"/>
          </rPr>
          <t xml:space="preserve"> POR LA COMPRA DE UNIDAD DE PROTECCIÓN Y RESPALDO (EQUIPO NOBREAK )POR UN IMPORTE DE</t>
        </r>
        <r>
          <rPr>
            <b/>
            <sz val="9"/>
            <color indexed="81"/>
            <rFont val="Tahoma"/>
            <family val="2"/>
          </rPr>
          <t xml:space="preserve"> $ 6,000.00
27-07-2016
</t>
        </r>
        <r>
          <rPr>
            <sz val="9"/>
            <color indexed="81"/>
            <rFont val="Tahoma"/>
            <family val="2"/>
          </rPr>
          <t xml:space="preserve">
SE EJERCE LA CANT. DE 6,000.00 POR EL PROVEEDOR SOLUCIONES EN REDES  Y COMUNICACIONES S.C. DE R.L. DE CV POR CONCEPTO DE REGULADOR FACT.A748
SE COMPROMETE SEGUN ACUERDO</t>
        </r>
        <r>
          <rPr>
            <b/>
            <sz val="9"/>
            <color indexed="81"/>
            <rFont val="Tahoma"/>
            <family val="2"/>
          </rPr>
          <t xml:space="preserve"> CABS/XXV-SO-031/2016</t>
        </r>
        <r>
          <rPr>
            <sz val="9"/>
            <color indexed="81"/>
            <rFont val="Tahoma"/>
            <family val="2"/>
          </rPr>
          <t xml:space="preserve"> DE FECHA DE 30 DE JUNIO 2016, POR LA CANT. TOTAL DE 3,458,358.23, DE ES PROGRAMA Y PARTIDA SOLO LA CANTIDAD DE </t>
        </r>
        <r>
          <rPr>
            <b/>
            <sz val="9"/>
            <color indexed="81"/>
            <rFont val="Tahoma"/>
            <family val="2"/>
          </rPr>
          <t xml:space="preserve">$ 176,000.00 Y $ 75,460.00 
CORTE DE AGOSTO 2016 (Julieta)
</t>
        </r>
        <r>
          <rPr>
            <sz val="10"/>
            <color indexed="81"/>
            <rFont val="Tahoma"/>
            <family val="2"/>
          </rPr>
          <t>Con el p</t>
        </r>
        <r>
          <rPr>
            <b/>
            <sz val="10"/>
            <color indexed="81"/>
            <rFont val="Tahoma"/>
            <family val="2"/>
          </rPr>
          <t xml:space="preserve">edido 0095 </t>
        </r>
        <r>
          <rPr>
            <sz val="10"/>
            <color indexed="81"/>
            <rFont val="Tahoma"/>
            <family val="2"/>
          </rPr>
          <t xml:space="preserve">de fecha 02/08/2016 esta partida se compromete co el proveedor </t>
        </r>
        <r>
          <rPr>
            <b/>
            <sz val="10"/>
            <color indexed="81"/>
            <rFont val="Tahoma"/>
            <family val="2"/>
          </rPr>
          <t>COMPUTACIÓN GRAFICA DE OAXACA SA DE CV</t>
        </r>
        <r>
          <rPr>
            <sz val="10"/>
            <color indexed="81"/>
            <rFont val="Tahoma"/>
            <family val="2"/>
          </rPr>
          <t xml:space="preserve"> por la compra de un </t>
        </r>
        <r>
          <rPr>
            <b/>
            <sz val="10"/>
            <color indexed="81"/>
            <rFont val="Tahoma"/>
            <family val="2"/>
          </rPr>
          <t>lector de codigo de barras</t>
        </r>
        <r>
          <rPr>
            <sz val="10"/>
            <color indexed="81"/>
            <rFont val="Tahoma"/>
            <family val="2"/>
          </rPr>
          <t xml:space="preserve"> por un importe de</t>
        </r>
        <r>
          <rPr>
            <b/>
            <sz val="10"/>
            <color indexed="81"/>
            <rFont val="Tahoma"/>
            <family val="2"/>
          </rPr>
          <t xml:space="preserve"> $ 1,218.00</t>
        </r>
        <r>
          <rPr>
            <sz val="10"/>
            <color indexed="81"/>
            <rFont val="Tahoma"/>
            <family val="2"/>
          </rPr>
          <t xml:space="preserve"> para ser utilizado por la DGCCCC 22/08/2016
</t>
        </r>
        <r>
          <rPr>
            <b/>
            <sz val="10"/>
            <color indexed="81"/>
            <rFont val="Tahoma"/>
            <family val="2"/>
          </rPr>
          <t>CORTE SEPTIEMBRE 2016 (julieta)</t>
        </r>
        <r>
          <rPr>
            <sz val="10"/>
            <color indexed="81"/>
            <rFont val="Tahoma"/>
            <family val="2"/>
          </rPr>
          <t xml:space="preserve">
EL IMPORTE COMPROMETIDO EN EL MES DE JULIO 2016 MEDIANTE ACUERDO </t>
        </r>
        <r>
          <rPr>
            <b/>
            <sz val="10"/>
            <color indexed="81"/>
            <rFont val="Tahoma"/>
            <family val="2"/>
          </rPr>
          <t xml:space="preserve">CABS/XXV-SO-031/2016 </t>
        </r>
        <r>
          <rPr>
            <sz val="10"/>
            <color indexed="81"/>
            <rFont val="Tahoma"/>
            <family val="2"/>
          </rPr>
          <t>POR LA CANTIDAD DE</t>
        </r>
        <r>
          <rPr>
            <b/>
            <sz val="10"/>
            <color indexed="81"/>
            <rFont val="Tahoma"/>
            <family val="2"/>
          </rPr>
          <t xml:space="preserve"> $ 176,000.00 Y $ 75,460.00 SE ACTUALIZÓ :</t>
        </r>
        <r>
          <rPr>
            <sz val="10"/>
            <color indexed="81"/>
            <rFont val="Tahoma"/>
            <family val="2"/>
          </rPr>
          <t xml:space="preserve">
1.-MEDIANTE </t>
        </r>
        <r>
          <rPr>
            <b/>
            <sz val="10"/>
            <color indexed="81"/>
            <rFont val="Tahoma"/>
            <family val="2"/>
          </rPr>
          <t xml:space="preserve">CONTRATO No. SSP/OM/DRMS/FASP/LPN/11/2016 </t>
        </r>
        <r>
          <rPr>
            <sz val="10"/>
            <color indexed="81"/>
            <rFont val="Tahoma"/>
            <family val="2"/>
          </rPr>
          <t xml:space="preserve">CON EL PROVEEDOR </t>
        </r>
        <r>
          <rPr>
            <b/>
            <sz val="10"/>
            <color indexed="81"/>
            <rFont val="Tahoma"/>
            <family val="2"/>
          </rPr>
          <t>COMPUTACIÓN GRAFICA DE OAXACA SA DE CV</t>
        </r>
        <r>
          <rPr>
            <sz val="10"/>
            <color indexed="81"/>
            <rFont val="Tahoma"/>
            <family val="2"/>
          </rPr>
          <t xml:space="preserve">
se comprometen las partidas:
</t>
        </r>
        <r>
          <rPr>
            <b/>
            <sz val="10"/>
            <color indexed="81"/>
            <rFont val="Tahoma"/>
            <family val="2"/>
          </rPr>
          <t xml:space="preserve">515-10 </t>
        </r>
        <r>
          <rPr>
            <sz val="10"/>
            <color indexed="81"/>
            <rFont val="Tahoma"/>
            <family val="2"/>
          </rPr>
          <t xml:space="preserve">SERVIDOR PARA ALMACENAMIENTO  </t>
        </r>
        <r>
          <rPr>
            <b/>
            <sz val="10"/>
            <color indexed="81"/>
            <rFont val="Tahoma"/>
            <family val="2"/>
          </rPr>
          <t>$   70,493.20</t>
        </r>
        <r>
          <rPr>
            <sz val="10"/>
            <color indexed="81"/>
            <rFont val="Tahoma"/>
            <family val="2"/>
          </rPr>
          <t xml:space="preserve">
</t>
        </r>
        <r>
          <rPr>
            <b/>
            <sz val="10"/>
            <color indexed="81"/>
            <rFont val="Tahoma"/>
            <family val="2"/>
          </rPr>
          <t xml:space="preserve">515-08 </t>
        </r>
        <r>
          <rPr>
            <sz val="10"/>
            <color indexed="81"/>
            <rFont val="Tahoma"/>
            <family val="2"/>
          </rPr>
          <t xml:space="preserve">RUTEADOR (ROUTER EMPRESARIAL) </t>
        </r>
        <r>
          <rPr>
            <b/>
            <sz val="10"/>
            <color indexed="81"/>
            <rFont val="Tahoma"/>
            <family val="2"/>
          </rPr>
          <t xml:space="preserve"> </t>
        </r>
        <r>
          <rPr>
            <b/>
            <u/>
            <sz val="10"/>
            <color indexed="81"/>
            <rFont val="Tahoma"/>
            <family val="2"/>
          </rPr>
          <t>$  41,760.00</t>
        </r>
        <r>
          <rPr>
            <b/>
            <sz val="10"/>
            <color indexed="81"/>
            <rFont val="Tahoma"/>
            <family val="2"/>
          </rPr>
          <t xml:space="preserve">
                                                        TOTAL      112,253.20
</t>
        </r>
        <r>
          <rPr>
            <sz val="10"/>
            <color indexed="81"/>
            <rFont val="Tahoma"/>
            <family val="2"/>
          </rPr>
          <t xml:space="preserve">SOLICITADO POR LA DGCCCC.
</t>
        </r>
        <r>
          <rPr>
            <b/>
            <sz val="10"/>
            <color indexed="81"/>
            <rFont val="Tahoma"/>
            <family val="2"/>
          </rPr>
          <t xml:space="preserve">CORTE OCTUBRE 2016 (JULIETA)
SE TRAMITARON LOS FOLIOS:
C4-107 </t>
        </r>
        <r>
          <rPr>
            <sz val="10"/>
            <color indexed="81"/>
            <rFont val="Tahoma"/>
            <family val="2"/>
          </rPr>
          <t xml:space="preserve">del proveedor </t>
        </r>
        <r>
          <rPr>
            <b/>
            <sz val="10"/>
            <color indexed="81"/>
            <rFont val="Tahoma"/>
            <family val="2"/>
          </rPr>
          <t>Computacion grafica de oaxaca sa de cv</t>
        </r>
        <r>
          <rPr>
            <sz val="10"/>
            <color indexed="81"/>
            <rFont val="Tahoma"/>
            <family val="2"/>
          </rPr>
          <t xml:space="preserve"> por un monto de </t>
        </r>
        <r>
          <rPr>
            <b/>
            <sz val="10"/>
            <color indexed="81"/>
            <rFont val="Tahoma"/>
            <family val="2"/>
          </rPr>
          <t>$ 1,218.00</t>
        </r>
        <r>
          <rPr>
            <sz val="10"/>
            <color indexed="81"/>
            <rFont val="Tahoma"/>
            <family val="2"/>
          </rPr>
          <t xml:space="preserve"> por concepto de compra de l</t>
        </r>
        <r>
          <rPr>
            <b/>
            <sz val="10"/>
            <color indexed="81"/>
            <rFont val="Tahoma"/>
            <family val="2"/>
          </rPr>
          <t xml:space="preserve">ector de codigo de barras
C4-122 </t>
        </r>
        <r>
          <rPr>
            <sz val="10"/>
            <color indexed="81"/>
            <rFont val="Tahoma"/>
            <family val="2"/>
          </rPr>
          <t>POR EL PAGO DE LA</t>
        </r>
        <r>
          <rPr>
            <b/>
            <sz val="10"/>
            <color indexed="81"/>
            <rFont val="Tahoma"/>
            <family val="2"/>
          </rPr>
          <t xml:space="preserve"> FACTURA 4647</t>
        </r>
        <r>
          <rPr>
            <sz val="10"/>
            <color indexed="81"/>
            <rFont val="Tahoma"/>
            <family val="2"/>
          </rPr>
          <t xml:space="preserve"> DE FECHA 18 DE JULIO DE 2016 AL PROVEEDOR</t>
        </r>
        <r>
          <rPr>
            <b/>
            <sz val="10"/>
            <color indexed="81"/>
            <rFont val="Tahoma"/>
            <family val="2"/>
          </rPr>
          <t xml:space="preserve"> PROPAO DE OAXACA SA DE CV </t>
        </r>
        <r>
          <rPr>
            <sz val="10"/>
            <color indexed="81"/>
            <rFont val="Tahoma"/>
            <family val="2"/>
          </rPr>
          <t>POR IMPORTE DE</t>
        </r>
        <r>
          <rPr>
            <b/>
            <sz val="10"/>
            <color indexed="81"/>
            <rFont val="Tahoma"/>
            <family val="2"/>
          </rPr>
          <t xml:space="preserve"> $ 12,000.00 </t>
        </r>
        <r>
          <rPr>
            <sz val="10"/>
            <color indexed="81"/>
            <rFont val="Tahoma"/>
            <family val="2"/>
          </rPr>
          <t>POR LA COMPRA DE</t>
        </r>
        <r>
          <rPr>
            <b/>
            <sz val="10"/>
            <color indexed="81"/>
            <rFont val="Tahoma"/>
            <family val="2"/>
          </rPr>
          <t xml:space="preserve"> 1 IMPRESORA LASER MONOCROMATICA</t>
        </r>
        <r>
          <rPr>
            <sz val="10"/>
            <color indexed="81"/>
            <rFont val="Tahoma"/>
            <family val="2"/>
          </rPr>
          <t xml:space="preserve"> PARA SER UTILIZADA POR LA DGCCCC.</t>
        </r>
        <r>
          <rPr>
            <b/>
            <sz val="10"/>
            <color indexed="81"/>
            <rFont val="Tahoma"/>
            <family val="2"/>
          </rPr>
          <t xml:space="preserve">
CORTE NOVIEMBRE 2016
</t>
        </r>
        <r>
          <rPr>
            <sz val="10"/>
            <color indexed="81"/>
            <rFont val="Tahoma"/>
            <family val="2"/>
          </rPr>
          <t>CON EL</t>
        </r>
        <r>
          <rPr>
            <b/>
            <sz val="10"/>
            <color indexed="81"/>
            <rFont val="Tahoma"/>
            <family val="2"/>
          </rPr>
          <t xml:space="preserve"> FOLIO C4-150 </t>
        </r>
        <r>
          <rPr>
            <sz val="10"/>
            <color indexed="81"/>
            <rFont val="Tahoma"/>
            <family val="2"/>
          </rPr>
          <t>SE TRAMITÓ EL PAGÓ DE LA</t>
        </r>
        <r>
          <rPr>
            <b/>
            <sz val="10"/>
            <color indexed="81"/>
            <rFont val="Tahoma"/>
            <family val="2"/>
          </rPr>
          <t xml:space="preserve"> FACTURA No. A7695 </t>
        </r>
        <r>
          <rPr>
            <sz val="10"/>
            <color indexed="81"/>
            <rFont val="Tahoma"/>
            <family val="2"/>
          </rPr>
          <t>DE FECHA 07 DE OCTUBRE 2016 AL PROVEEDOR</t>
        </r>
        <r>
          <rPr>
            <b/>
            <sz val="10"/>
            <color indexed="81"/>
            <rFont val="Tahoma"/>
            <family val="2"/>
          </rPr>
          <t xml:space="preserve"> COMPUTACIÓN GRAFICA DE OAXACA S.A. DE C.V. </t>
        </r>
        <r>
          <rPr>
            <sz val="10"/>
            <color indexed="81"/>
            <rFont val="Tahoma"/>
            <family val="2"/>
          </rPr>
          <t>RELATIVO AL CONTRATO SSP/OM/DRMS/FASP/LPN/11/2016</t>
        </r>
        <r>
          <rPr>
            <b/>
            <sz val="10"/>
            <color indexed="81"/>
            <rFont val="Tahoma"/>
            <family val="2"/>
          </rPr>
          <t xml:space="preserve"> EL IMPORTE DE $ 112,253.20 CORESPONDIENTE AL PROGRAMA REGISTRO PUBLICO VEHICULAR 2013 POR LA COMPRA DE UN SERVIDOR DE COMPUTO MARCA HP PROLIANT PARA SER UTILIZADO EN LA DGCCCC.</t>
        </r>
      </text>
    </comment>
    <comment ref="J1670" authorId="1" shapeId="0">
      <text>
        <r>
          <rPr>
            <sz val="9"/>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REGISTRO PUBLICO VEHICULAR BIENES MUEBLES INMUEBLES E INTANGIBLES  (5000) 542-01 SE DISMINUYE LA CANTIDAD DE $31,575.77
</t>
        </r>
      </text>
    </comment>
    <comment ref="AH1670" authorId="0" shapeId="0">
      <text>
        <r>
          <rPr>
            <b/>
            <sz val="9"/>
            <color indexed="81"/>
            <rFont val="Tahoma"/>
            <family val="2"/>
          </rPr>
          <t>pedro:</t>
        </r>
        <r>
          <rPr>
            <sz val="9"/>
            <color indexed="81"/>
            <rFont val="Tahoma"/>
            <family val="2"/>
          </rPr>
          <t xml:space="preserve">
SE TRAMITO EN EL CORTE DE MARZO 2014, SEGÚN FACTURA PRK-973 POR LA CANT. DE 450,000.00 DEL PROVEEDOR DIGILOGICS SA DE CV , POR EL ANTICIPO DEL 50%
</t>
        </r>
        <r>
          <rPr>
            <b/>
            <sz val="9"/>
            <color indexed="81"/>
            <rFont val="Tahoma"/>
            <family val="2"/>
          </rPr>
          <t>CON EL FOLIO 7378 CORTE DE JULIO 2014 POR 450,000.00</t>
        </r>
        <r>
          <rPr>
            <sz val="9"/>
            <color indexed="81"/>
            <rFont val="Tahoma"/>
            <family val="2"/>
          </rPr>
          <t xml:space="preserve">
SE TRAMITO EL PAGO DE LA FACTURA No. PRK 1071 DE FECHA 27 DE MAYO DE 2014 AL PROVEEDOR DIGILOGICS SA DE CV POR EL FINIQUITO DE LOS PROYECTOS "SOLUCION INTEGRAL REGISTRO PUBLICO VEHICULAR Y MODULO ADICIONAL PARA EL REGISTRO PUBLICO VEHICULAR. SGUN CONTRATO SA/SUBPRMS/DRM/116/2013
</t>
        </r>
        <r>
          <rPr>
            <b/>
            <sz val="9"/>
            <color indexed="81"/>
            <rFont val="Tahoma"/>
            <family val="2"/>
          </rPr>
          <t xml:space="preserve">22/08/2014
ESTE SALDO ES DISPONIBLE DEBIDO A QUE YA SE PAGO LA TOTALIDAD DEL CONTRATO . POR LO QUE PASA A DISPONIBLE
CORTE AGOSTO 2016 (Julieta)
</t>
        </r>
        <r>
          <rPr>
            <sz val="9"/>
            <color indexed="81"/>
            <rFont val="Tahoma"/>
            <family val="2"/>
          </rPr>
          <t>Con el</t>
        </r>
        <r>
          <rPr>
            <b/>
            <sz val="9"/>
            <color indexed="81"/>
            <rFont val="Tahoma"/>
            <family val="2"/>
          </rPr>
          <t xml:space="preserve"> PEDIDO 0098 </t>
        </r>
        <r>
          <rPr>
            <sz val="9"/>
            <color indexed="81"/>
            <rFont val="Tahoma"/>
            <family val="2"/>
          </rPr>
          <t>de fecha 09/08/2016 esta partida se compromete por la compra de</t>
        </r>
        <r>
          <rPr>
            <b/>
            <sz val="9"/>
            <color indexed="81"/>
            <rFont val="Tahoma"/>
            <family val="2"/>
          </rPr>
          <t xml:space="preserve"> 1 REMOLQUE </t>
        </r>
        <r>
          <rPr>
            <sz val="9"/>
            <color indexed="81"/>
            <rFont val="Tahoma"/>
            <family val="2"/>
          </rPr>
          <t xml:space="preserve">CAMA BAJA CON CAPACIDAD DE 800 KG. por la cantidad de </t>
        </r>
        <r>
          <rPr>
            <b/>
            <sz val="9"/>
            <color indexed="81"/>
            <rFont val="Tahoma"/>
            <family val="2"/>
          </rPr>
          <t>$ 23,994.60</t>
        </r>
        <r>
          <rPr>
            <sz val="9"/>
            <color indexed="81"/>
            <rFont val="Tahoma"/>
            <family val="2"/>
          </rPr>
          <t xml:space="preserve"> para ser utilizados por la DGCCCC  22/0/2016
</t>
        </r>
        <r>
          <rPr>
            <b/>
            <sz val="10"/>
            <color indexed="81"/>
            <rFont val="Tahoma"/>
            <family val="2"/>
          </rPr>
          <t xml:space="preserve">CORTE NOVIEMBRE 2016 (JULIETA)
</t>
        </r>
        <r>
          <rPr>
            <sz val="10"/>
            <color indexed="81"/>
            <rFont val="Tahoma"/>
            <family val="2"/>
          </rPr>
          <t xml:space="preserve">
EL PEDIDO 0098 COMPROMETIDO EN AGOSTO 2016 SE  CAMBIO POR EL </t>
        </r>
        <r>
          <rPr>
            <b/>
            <sz val="10"/>
            <color indexed="81"/>
            <rFont val="Tahoma"/>
            <family val="2"/>
          </rPr>
          <t>PEDIDO No. 0154</t>
        </r>
        <r>
          <rPr>
            <sz val="10"/>
            <color indexed="81"/>
            <rFont val="Tahoma"/>
            <family val="2"/>
          </rPr>
          <t xml:space="preserve"> DE FECHA 09-11-2016 CON EL PROVEEDOR </t>
        </r>
        <r>
          <rPr>
            <b/>
            <sz val="10"/>
            <color indexed="81"/>
            <rFont val="Tahoma"/>
            <family val="2"/>
          </rPr>
          <t xml:space="preserve">UNIFORMES INDUSTRIALES DE XALAPA, SA DE CV </t>
        </r>
        <r>
          <rPr>
            <sz val="10"/>
            <color indexed="81"/>
            <rFont val="Tahoma"/>
            <family val="2"/>
          </rPr>
          <t xml:space="preserve">POR LA CANTIDAD DE </t>
        </r>
        <r>
          <rPr>
            <b/>
            <sz val="10"/>
            <color indexed="81"/>
            <rFont val="Tahoma"/>
            <family val="2"/>
          </rPr>
          <t xml:space="preserve">$ 23,994.60
</t>
        </r>
        <r>
          <rPr>
            <sz val="10"/>
            <color indexed="81"/>
            <rFont val="Tahoma"/>
            <family val="2"/>
          </rPr>
          <t xml:space="preserve">
SE TRAMITÓ EL</t>
        </r>
        <r>
          <rPr>
            <b/>
            <sz val="10"/>
            <color indexed="81"/>
            <rFont val="Tahoma"/>
            <family val="2"/>
          </rPr>
          <t xml:space="preserve"> FOLIO C4-158</t>
        </r>
        <r>
          <rPr>
            <sz val="10"/>
            <color indexed="81"/>
            <rFont val="Tahoma"/>
            <family val="2"/>
          </rPr>
          <t xml:space="preserve"> POR EL PAGO DE LA </t>
        </r>
        <r>
          <rPr>
            <b/>
            <sz val="10"/>
            <color indexed="81"/>
            <rFont val="Tahoma"/>
            <family val="2"/>
          </rPr>
          <t>FACTURA  FOLIO FISCAL ED5AO5ED-034F-4B46-918O-FBECB84C28C9</t>
        </r>
        <r>
          <rPr>
            <sz val="10"/>
            <color indexed="81"/>
            <rFont val="Tahoma"/>
            <family val="2"/>
          </rPr>
          <t xml:space="preserve"> EXPEDIDO POR EL PROVEEDOR </t>
        </r>
        <r>
          <rPr>
            <b/>
            <sz val="10"/>
            <color indexed="81"/>
            <rFont val="Tahoma"/>
            <family val="2"/>
          </rPr>
          <t>UNIFORMES INDUSTRIALES DE XALAPA S.A. DE C.V.</t>
        </r>
        <r>
          <rPr>
            <sz val="10"/>
            <color indexed="81"/>
            <rFont val="Tahoma"/>
            <family val="2"/>
          </rPr>
          <t xml:space="preserve"> POR IMPORTE DE</t>
        </r>
        <r>
          <rPr>
            <b/>
            <sz val="10"/>
            <color indexed="81"/>
            <rFont val="Tahoma"/>
            <family val="2"/>
          </rPr>
          <t xml:space="preserve"> $ 23,994.60</t>
        </r>
        <r>
          <rPr>
            <sz val="10"/>
            <color indexed="81"/>
            <rFont val="Tahoma"/>
            <family val="2"/>
          </rPr>
          <t xml:space="preserve"> POR LA COMPRA DE UN REMOLQUE CAMA BAJA PARA SER UTILIZADO POR LA DGCCCC.</t>
        </r>
      </text>
    </comment>
    <comment ref="J1677" authorId="1" shapeId="0">
      <text>
        <r>
          <rPr>
            <sz val="10"/>
            <color indexed="81"/>
            <rFont val="Tahoma"/>
            <family val="2"/>
          </rPr>
          <t xml:space="preserve">JULIETA:26/08/2016
MEDIANTE OFICIO No. SESNSP/DGVS/DGA/903/2016 MEDIANTE EL CUAL EMITEN LA OPINION DE REPROGRAMACIÓN (FAVORABLE) 
</t>
        </r>
        <r>
          <rPr>
            <b/>
            <sz val="10"/>
            <color indexed="81"/>
            <rFont val="Tahoma"/>
            <family val="2"/>
          </rPr>
          <t>DE:</t>
        </r>
        <r>
          <rPr>
            <sz val="10"/>
            <color indexed="81"/>
            <rFont val="Tahoma"/>
            <family val="2"/>
          </rPr>
          <t xml:space="preserve"> PROGRAMA (</t>
        </r>
        <r>
          <rPr>
            <b/>
            <sz val="10"/>
            <color indexed="81"/>
            <rFont val="Tahoma"/>
            <family val="2"/>
          </rPr>
          <t>REGISTRO PÚBLICO VEHICULAR</t>
        </r>
        <r>
          <rPr>
            <sz val="10"/>
            <color indexed="81"/>
            <rFont val="Tahoma"/>
            <family val="2"/>
          </rPr>
          <t xml:space="preserve"> ) PARTIDA </t>
        </r>
        <r>
          <rPr>
            <b/>
            <sz val="10"/>
            <color indexed="81"/>
            <rFont val="Tahoma"/>
            <family val="2"/>
          </rPr>
          <t>56501-01</t>
        </r>
        <r>
          <rPr>
            <sz val="10"/>
            <color indexed="81"/>
            <rFont val="Tahoma"/>
            <family val="2"/>
          </rPr>
          <t xml:space="preserve"> ANTENA DE LECTURA RFID DIRECCIONAL PARA ARCOS </t>
        </r>
        <r>
          <rPr>
            <b/>
            <sz val="10"/>
            <color indexed="81"/>
            <rFont val="Tahoma"/>
            <family val="2"/>
          </rPr>
          <t>(-) $ 124,950.00</t>
        </r>
        <r>
          <rPr>
            <sz val="10"/>
            <color indexed="81"/>
            <rFont val="Tahoma"/>
            <family val="2"/>
          </rPr>
          <t xml:space="preserve">
</t>
        </r>
        <r>
          <rPr>
            <b/>
            <sz val="10"/>
            <color indexed="81"/>
            <rFont val="Tahoma"/>
            <family val="2"/>
          </rPr>
          <t>A:</t>
        </r>
        <r>
          <rPr>
            <sz val="10"/>
            <color indexed="81"/>
            <rFont val="Tahoma"/>
            <family val="2"/>
          </rPr>
          <t xml:space="preserve"> PROGRAMA (</t>
        </r>
        <r>
          <rPr>
            <b/>
            <sz val="10"/>
            <color indexed="81"/>
            <rFont val="Tahoma"/>
            <family val="2"/>
          </rPr>
          <t>RED NACIONAL DE TELECOMUNICACIONES</t>
        </r>
        <r>
          <rPr>
            <sz val="10"/>
            <color indexed="81"/>
            <rFont val="Tahoma"/>
            <family val="2"/>
          </rPr>
          <t xml:space="preserve">) PARTIDA </t>
        </r>
        <r>
          <rPr>
            <b/>
            <sz val="10"/>
            <color indexed="81"/>
            <rFont val="Tahoma"/>
            <family val="2"/>
          </rPr>
          <t xml:space="preserve">62202 </t>
        </r>
        <r>
          <rPr>
            <sz val="10"/>
            <color indexed="81"/>
            <rFont val="Tahoma"/>
            <family val="2"/>
          </rPr>
          <t>MANTENIMIENTO Y REHABILITACIÓN DE EDIFICACIONES NO HABITACIONALES POR :</t>
        </r>
        <r>
          <rPr>
            <b/>
            <sz val="10"/>
            <color indexed="81"/>
            <rFont val="Tahoma"/>
            <family val="2"/>
          </rPr>
          <t xml:space="preserve"> (+) $124,950.00</t>
        </r>
        <r>
          <rPr>
            <sz val="9"/>
            <color indexed="81"/>
            <rFont val="Tahoma"/>
            <family val="2"/>
          </rPr>
          <t xml:space="preserve">
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REGISTRO PUBLICO VEHICULAR BIENES MUEBLES INMUEBLES E INTANGIBLES   (5000) 565-01 SE DISMINUYE LA CANTIDAD DE $1,467.00
</t>
        </r>
      </text>
    </comment>
    <comment ref="AH1677" authorId="0" shapeId="0">
      <text>
        <r>
          <rPr>
            <b/>
            <sz val="9"/>
            <color indexed="81"/>
            <rFont val="Tahoma"/>
            <family val="2"/>
          </rPr>
          <t>pedro:</t>
        </r>
        <r>
          <rPr>
            <sz val="9"/>
            <color indexed="81"/>
            <rFont val="Tahoma"/>
            <family val="2"/>
          </rPr>
          <t xml:space="preserve">
SE TRAMITO EN EL CORTE DE MARZO 2014, SEGÚN FACTURA PRK-973 POR LA CANT. DE 252,700.00 DEL PROVEEDOR DIGILOGICS SA DE CV , POR EL ANTICIPO DEL 50%
</t>
        </r>
        <r>
          <rPr>
            <b/>
            <sz val="9"/>
            <color indexed="81"/>
            <rFont val="Tahoma"/>
            <family val="2"/>
          </rPr>
          <t xml:space="preserve">FOLIO 7378 CORTE DE JULIO 2014 </t>
        </r>
        <r>
          <rPr>
            <sz val="9"/>
            <color indexed="81"/>
            <rFont val="Tahoma"/>
            <family val="2"/>
          </rPr>
          <t xml:space="preserve">
CON LA INSTRUCCIÓN DGCCCC 22/07-14 POR 145,200.00
CON LA INSTRUCCIÓN DGCCCC 23/07-14 POR 107,500.00
SE TRAMITO EL PAGO DE LA FACTURA No. PRK 1071 DE FECHA 27 DE MAYO DE 2014 AL PROVEEDOR DIGILOGICS SA DE CV POR EL FINIQUITO DE LOS PROYECTOS "SOLUCION INTEGRAL REGISTRO PUBLICO VEHICULAR" Y "MODULO ADICIONAL PARA EL REGISTRO PUBLICO VEHICULAR. SEGUN CONTRATO SA/SUBPRMS/DRM/116/2013.
</t>
        </r>
        <r>
          <rPr>
            <b/>
            <sz val="9"/>
            <color indexed="81"/>
            <rFont val="Tahoma"/>
            <family val="2"/>
          </rPr>
          <t xml:space="preserve">22/08/2014
ESTE ES DISPONIBLE POR LO QUE PASA  ESTE RUBRO, DEBIDO A QUE YA SE CUMPLIO CON LO CONTRATADO
</t>
        </r>
      </text>
    </comment>
    <comment ref="J1687" authorId="1" shapeId="0">
      <text>
        <r>
          <rPr>
            <sz val="9"/>
            <color indexed="81"/>
            <rFont val="Tahoma"/>
            <family val="2"/>
          </rPr>
          <t xml:space="preserve">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BIENES MUEBLES INMUEBLES E INTANGIBLES  (5000) 591-01 SE DISMINUYE LA CANTIDAD DE $55,679.58
</t>
        </r>
      </text>
    </comment>
    <comment ref="AH1687" authorId="0" shapeId="0">
      <text>
        <r>
          <rPr>
            <b/>
            <sz val="9"/>
            <color indexed="81"/>
            <rFont val="Tahoma"/>
            <family val="2"/>
          </rPr>
          <t>pedro:</t>
        </r>
        <r>
          <rPr>
            <sz val="9"/>
            <color indexed="81"/>
            <rFont val="Tahoma"/>
            <family val="2"/>
          </rPr>
          <t xml:space="preserve">
SE TRAMITO EN EL CORTE DE MARZO 2014, SEGÚN FACTURA PRK-973 POR LA CANT. DE 687,160.21 DEL PROVEEDOR DIGILOGICS SA DE CV , POR EL ANTICIPO DEL 50%
</t>
        </r>
        <r>
          <rPr>
            <b/>
            <sz val="9"/>
            <color indexed="81"/>
            <rFont val="Tahoma"/>
            <family val="2"/>
          </rPr>
          <t xml:space="preserve">
FOLIO 7378 CORTE DE JULIO 2014 </t>
        </r>
        <r>
          <rPr>
            <sz val="9"/>
            <color indexed="81"/>
            <rFont val="Tahoma"/>
            <family val="2"/>
          </rPr>
          <t xml:space="preserve">
CON LA INSTRUCCIÓN DGCCCC 24/07-14 POR 687,160.21
SE TRAMITO EL PAGO DE LA FACTURA No. PRK 1071 DE FECHA 27 DE MAYO DE 2014 AL PROVEEDOR DIGILOGICS SA DE CV POR EL FINIQUITO DE LOS PROYECTOS "SOLUCION INTEGRAL REGISTRO PUBLICO VEHICULAR" Y "MODULO ADICIONAL PARA EL REGISTRO PUBLICO VEHICULAR. SEGUN CONTRATO SA/SUBPRMS/DRM/116/2013.
</t>
        </r>
        <r>
          <rPr>
            <b/>
            <sz val="9"/>
            <color indexed="81"/>
            <rFont val="Tahoma"/>
            <family val="2"/>
          </rPr>
          <t xml:space="preserve">
22/08/2014
ESTE SALDO ES DIPONIBLE DEBIDO A QUE SE CUMPILIO LA TOTALIDAD DEL CONTRATO , QUEDANDO ESTE SALDO.</t>
        </r>
      </text>
    </comment>
    <comment ref="AC1903" authorId="5" shapeId="0">
      <text>
        <r>
          <rPr>
            <b/>
            <sz val="11"/>
            <color indexed="81"/>
            <rFont val="Tahoma"/>
            <family val="2"/>
          </rPr>
          <t xml:space="preserve">Julieta PC:
</t>
        </r>
        <r>
          <rPr>
            <sz val="11"/>
            <color indexed="81"/>
            <rFont val="Tahoma"/>
            <family val="2"/>
          </rPr>
          <t>EN EL</t>
        </r>
        <r>
          <rPr>
            <b/>
            <sz val="11"/>
            <color indexed="81"/>
            <rFont val="Tahoma"/>
            <family val="2"/>
          </rPr>
          <t xml:space="preserve"> CORTE DE ABRIL 2014 </t>
        </r>
        <r>
          <rPr>
            <sz val="9"/>
            <color indexed="81"/>
            <rFont val="Tahoma"/>
            <family val="2"/>
          </rPr>
          <t xml:space="preserve">
</t>
        </r>
        <r>
          <rPr>
            <sz val="11"/>
            <color indexed="81"/>
            <rFont val="Tahoma"/>
            <family val="2"/>
          </rPr>
          <t>SE TRAMITARON 2</t>
        </r>
        <r>
          <rPr>
            <b/>
            <sz val="11"/>
            <color indexed="81"/>
            <rFont val="Tahoma"/>
            <family val="2"/>
          </rPr>
          <t xml:space="preserve"> FOLIOS  EL 3385</t>
        </r>
        <r>
          <rPr>
            <sz val="11"/>
            <color indexed="81"/>
            <rFont val="Tahoma"/>
            <family val="2"/>
          </rPr>
          <t xml:space="preserve"> POR PAGO DE LA FACTURA B-1489 DEL PROVEEDOR OFICENTRO DECORA SA DE CV POR LA COMPRA DE 8 ESCRITORIOS SECRETARIALES POR UN IMPORTE DE 31765.76 / Y </t>
        </r>
        <r>
          <rPr>
            <b/>
            <sz val="11"/>
            <color indexed="81"/>
            <rFont val="Tahoma"/>
            <family val="2"/>
          </rPr>
          <t>EL FOLIO 3387</t>
        </r>
        <r>
          <rPr>
            <sz val="11"/>
            <color indexed="81"/>
            <rFont val="Tahoma"/>
            <family val="2"/>
          </rPr>
          <t xml:space="preserve"> POR EL PAGO DE LA FACTURA B-24 DEL PROVEEDOR SINGULAR STYLO SA DE CV POR LA COMPRA DE MOBILIARIO Y EQUIPO DE OFIINA POR UN IMPORTE DE 26,208.00</t>
        </r>
      </text>
    </comment>
    <comment ref="AC1915" authorId="5" shapeId="0">
      <text>
        <r>
          <rPr>
            <b/>
            <sz val="11"/>
            <color indexed="81"/>
            <rFont val="Tahoma"/>
            <family val="2"/>
          </rPr>
          <t xml:space="preserve">Julieta PC:
</t>
        </r>
        <r>
          <rPr>
            <sz val="11"/>
            <color indexed="81"/>
            <rFont val="Tahoma"/>
            <family val="2"/>
          </rPr>
          <t xml:space="preserve">EN EL </t>
        </r>
        <r>
          <rPr>
            <b/>
            <sz val="11"/>
            <color indexed="81"/>
            <rFont val="Tahoma"/>
            <family val="2"/>
          </rPr>
          <t xml:space="preserve">CORTE DE ABRIL 2014 </t>
        </r>
        <r>
          <rPr>
            <sz val="11"/>
            <color indexed="81"/>
            <rFont val="Tahoma"/>
            <family val="2"/>
          </rPr>
          <t xml:space="preserve"> SE TRAMITARON 3 FOLIOS.
EL </t>
        </r>
        <r>
          <rPr>
            <b/>
            <sz val="11"/>
            <color indexed="81"/>
            <rFont val="Tahoma"/>
            <family val="2"/>
          </rPr>
          <t xml:space="preserve">FOLIO 3389 </t>
        </r>
        <r>
          <rPr>
            <sz val="11"/>
            <color indexed="81"/>
            <rFont val="Tahoma"/>
            <family val="2"/>
          </rPr>
          <t xml:space="preserve">POR EL PAGO DE LA FACTURA  VE-10375 DEL PROVEEDOR AUTOMOTRIZ OAXACA DE ANTEQUERA S DE RL DE CV POR LA COMPRA DE UNA CAMIONETA HILUX CABINA SENCILLA, </t>
        </r>
        <r>
          <rPr>
            <b/>
            <sz val="11"/>
            <color indexed="81"/>
            <rFont val="Tahoma"/>
            <family val="2"/>
          </rPr>
          <t xml:space="preserve">FOLIO 3380 </t>
        </r>
        <r>
          <rPr>
            <sz val="11"/>
            <color indexed="81"/>
            <rFont val="Tahoma"/>
            <family val="2"/>
          </rPr>
          <t>POR EL PAGO DE LA FACTURA A-11095 DEL PROVEEDOR AUTOS MEXICANOS SA DE CV POR LA COMPRA DE UN AUTOMOVIL</t>
        </r>
        <r>
          <rPr>
            <sz val="9"/>
            <color indexed="81"/>
            <rFont val="Tahoma"/>
            <family val="2"/>
          </rPr>
          <t xml:space="preserve">
</t>
        </r>
      </text>
    </comment>
    <comment ref="AA2036" authorId="5" shapeId="0">
      <text>
        <r>
          <rPr>
            <b/>
            <sz val="9"/>
            <color indexed="81"/>
            <rFont val="Tahoma"/>
            <family val="2"/>
          </rPr>
          <t>J</t>
        </r>
        <r>
          <rPr>
            <b/>
            <sz val="11"/>
            <color indexed="81"/>
            <rFont val="Tahoma"/>
            <family val="2"/>
          </rPr>
          <t xml:space="preserve">ulieta PC:
</t>
        </r>
        <r>
          <rPr>
            <sz val="11"/>
            <color indexed="81"/>
            <rFont val="Tahoma"/>
            <family val="2"/>
          </rPr>
          <t xml:space="preserve">EN EL </t>
        </r>
        <r>
          <rPr>
            <b/>
            <sz val="11"/>
            <color indexed="81"/>
            <rFont val="Tahoma"/>
            <family val="2"/>
          </rPr>
          <t>CORTE DE ABRIL 2014</t>
        </r>
        <r>
          <rPr>
            <sz val="9"/>
            <color indexed="81"/>
            <rFont val="Tahoma"/>
            <family val="2"/>
          </rPr>
          <t xml:space="preserve">
</t>
        </r>
        <r>
          <rPr>
            <sz val="11"/>
            <color indexed="81"/>
            <rFont val="Tahoma"/>
            <family val="2"/>
          </rPr>
          <t xml:space="preserve">SE TRAMITARON 2 </t>
        </r>
        <r>
          <rPr>
            <b/>
            <sz val="11"/>
            <color indexed="81"/>
            <rFont val="Tahoma"/>
            <family val="2"/>
          </rPr>
          <t xml:space="preserve">FOLIOS </t>
        </r>
        <r>
          <rPr>
            <sz val="11"/>
            <color indexed="81"/>
            <rFont val="Tahoma"/>
            <family val="2"/>
          </rPr>
          <t xml:space="preserve">EL </t>
        </r>
        <r>
          <rPr>
            <b/>
            <sz val="11"/>
            <color indexed="81"/>
            <rFont val="Tahoma"/>
            <family val="2"/>
          </rPr>
          <t xml:space="preserve">3374 </t>
        </r>
        <r>
          <rPr>
            <sz val="11"/>
            <color indexed="81"/>
            <rFont val="Tahoma"/>
            <family val="2"/>
          </rPr>
          <t xml:space="preserve">POR </t>
        </r>
        <r>
          <rPr>
            <b/>
            <sz val="11"/>
            <color indexed="81"/>
            <rFont val="Tahoma"/>
            <family val="2"/>
          </rPr>
          <t xml:space="preserve">157,644.00 </t>
        </r>
        <r>
          <rPr>
            <sz val="11"/>
            <color indexed="81"/>
            <rFont val="Tahoma"/>
            <family val="2"/>
          </rPr>
          <t xml:space="preserve">POR EL PAGO DE LA FACTURA B-1271 DE COMERCIAL DINAMICA NACIONAL SA DE CV , POR LA COMPRA DE 100 PANTALONES TIPO COMANDO, 100 GORRAS Y 100 PLAYERAS CUELLO REDONDO Y EL </t>
        </r>
        <r>
          <rPr>
            <b/>
            <sz val="11"/>
            <color indexed="81"/>
            <rFont val="Tahoma"/>
            <family val="2"/>
          </rPr>
          <t xml:space="preserve">FOLIO 3381 POR 260,913.00 </t>
        </r>
        <r>
          <rPr>
            <sz val="11"/>
            <color indexed="81"/>
            <rFont val="Tahoma"/>
            <family val="2"/>
          </rPr>
          <t>POR  EL PAGO DE LA FACTURA A 3176 DE TEXTILES Y ACABADOS SAN FERNANDO, POR LA COMPRA DE 100 PARES DE BOTAS TACTICAS Y 95 PIEZAS DE FORNITURAS,</t>
        </r>
        <r>
          <rPr>
            <b/>
            <sz val="11"/>
            <color indexed="81"/>
            <rFont val="Tahoma"/>
            <family val="2"/>
          </rPr>
          <t xml:space="preserve"> FOLIOS TRAMITADOS POR EL SESESP</t>
        </r>
      </text>
    </comment>
    <comment ref="J2042" authorId="1" shapeId="0">
      <text>
        <r>
          <rPr>
            <sz val="9"/>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FORTALECIMIENTO DE PROGRAMAS PRIORITARIOS DE LAS INSTITUCIONES ESTATALES DE SEGURIDAD PUBLICA E IMPARTICION DE JUSTICIA  MATERIALES Y SUMINISTROS  (2000) 275-01 AUMENTA LA CANTIDAD DE $197,229.45 MAS $18,850 .37 QUEDANDO ASI LA CANTIDAD DE $215,545.89</t>
        </r>
      </text>
    </comment>
    <comment ref="AA2047" authorId="5" shapeId="0">
      <text>
        <r>
          <rPr>
            <b/>
            <sz val="11"/>
            <color indexed="81"/>
            <rFont val="Tahoma"/>
            <family val="2"/>
          </rPr>
          <t>Julieta PC:</t>
        </r>
        <r>
          <rPr>
            <sz val="9"/>
            <color indexed="81"/>
            <rFont val="Tahoma"/>
            <family val="2"/>
          </rPr>
          <t xml:space="preserve">
</t>
        </r>
        <r>
          <rPr>
            <sz val="11"/>
            <color indexed="81"/>
            <rFont val="Tahoma"/>
            <family val="2"/>
          </rPr>
          <t xml:space="preserve">EN EL </t>
        </r>
        <r>
          <rPr>
            <b/>
            <sz val="11"/>
            <color indexed="81"/>
            <rFont val="Tahoma"/>
            <family val="2"/>
          </rPr>
          <t xml:space="preserve">CORTE ABRIL 2014 
</t>
        </r>
        <r>
          <rPr>
            <sz val="11"/>
            <color indexed="81"/>
            <rFont val="Tahoma"/>
            <family val="2"/>
          </rPr>
          <t xml:space="preserve">SE TRAMITO EL </t>
        </r>
        <r>
          <rPr>
            <b/>
            <sz val="11"/>
            <color indexed="81"/>
            <rFont val="Tahoma"/>
            <family val="2"/>
          </rPr>
          <t xml:space="preserve">FOLIO 3393 </t>
        </r>
        <r>
          <rPr>
            <sz val="11"/>
            <color indexed="81"/>
            <rFont val="Tahoma"/>
            <family val="2"/>
          </rPr>
          <t xml:space="preserve">POR EL PAGO DE LAS FACTURAS C-37 Y C-40 EXPEDIDAS POR CESAR ANTONIO CASTILLO BARRIENTOS POR UN IMPORTE DE 742,582.24 POR LA COMPRA DE CHALECOS Y CASCOS ANTIBALAS. </t>
        </r>
        <r>
          <rPr>
            <b/>
            <sz val="11"/>
            <color indexed="81"/>
            <rFont val="Tahoma"/>
            <family val="2"/>
          </rPr>
          <t>FOLIO TRAMITADO POR EL SESESP</t>
        </r>
      </text>
    </comment>
    <comment ref="AI2047" authorId="1" shapeId="0">
      <text>
        <r>
          <rPr>
            <b/>
            <sz val="9"/>
            <color indexed="81"/>
            <rFont val="Tahoma"/>
            <family val="2"/>
          </rPr>
          <t xml:space="preserve">Abizaid:
</t>
        </r>
        <r>
          <rPr>
            <b/>
            <sz val="11"/>
            <color indexed="81"/>
            <rFont val="Tahoma"/>
            <family val="2"/>
          </rPr>
          <t>CORTE JULIO 2016</t>
        </r>
        <r>
          <rPr>
            <sz val="11"/>
            <color indexed="81"/>
            <rFont val="Tahoma"/>
            <family val="2"/>
          </rPr>
          <t xml:space="preserve">
SE COMPROMETE SEGÚN ACUERDO </t>
        </r>
        <r>
          <rPr>
            <b/>
            <sz val="11"/>
            <color indexed="81"/>
            <rFont val="Tahoma"/>
            <family val="2"/>
          </rPr>
          <t>CABS/XXV-SO-033/2016</t>
        </r>
        <r>
          <rPr>
            <sz val="11"/>
            <color indexed="81"/>
            <rFont val="Tahoma"/>
            <family val="2"/>
          </rPr>
          <t xml:space="preserve"> DE FECHA 30 DE JUNIO 2016 POR CONCEPTO DE ADQUISICION DE</t>
        </r>
        <r>
          <rPr>
            <b/>
            <sz val="11"/>
            <color indexed="81"/>
            <rFont val="Tahoma"/>
            <family val="2"/>
          </rPr>
          <t xml:space="preserve"> PRENDAS DE PROTECCIÓN</t>
        </r>
        <r>
          <rPr>
            <sz val="11"/>
            <color indexed="81"/>
            <rFont val="Tahoma"/>
            <family val="2"/>
          </rPr>
          <t xml:space="preserve">. </t>
        </r>
        <r>
          <rPr>
            <b/>
            <sz val="11"/>
            <color indexed="81"/>
            <rFont val="Tahoma"/>
            <family val="2"/>
          </rPr>
          <t>293,917.76</t>
        </r>
        <r>
          <rPr>
            <sz val="11"/>
            <color indexed="81"/>
            <rFont val="Tahoma"/>
            <family val="2"/>
          </rPr>
          <t xml:space="preserve">
</t>
        </r>
        <r>
          <rPr>
            <b/>
            <sz val="11"/>
            <color indexed="81"/>
            <rFont val="Tahoma"/>
            <family val="2"/>
          </rPr>
          <t>CORTE AGOSTO 2016
JULIETA (31-AGO-2016)</t>
        </r>
        <r>
          <rPr>
            <sz val="11"/>
            <color indexed="81"/>
            <rFont val="Tahoma"/>
            <family val="2"/>
          </rPr>
          <t xml:space="preserve">
El importe comprometido en el mes de julio 2016, se actualizó mediante contrato </t>
        </r>
        <r>
          <rPr>
            <b/>
            <sz val="11"/>
            <color indexed="81"/>
            <rFont val="Tahoma"/>
            <family val="2"/>
          </rPr>
          <t xml:space="preserve">SSP/OM/DRMS/FASP/AD/07/2016 con el proveedor GRUPO VALCAY, SA DE CV </t>
        </r>
        <r>
          <rPr>
            <sz val="11"/>
            <color indexed="81"/>
            <rFont val="Tahoma"/>
            <family val="2"/>
          </rPr>
          <t xml:space="preserve">por la compra de </t>
        </r>
        <r>
          <rPr>
            <b/>
            <sz val="11"/>
            <color indexed="81"/>
            <rFont val="Tahoma"/>
            <family val="2"/>
          </rPr>
          <t xml:space="preserve">PRENDAS DE PROTECCIÓN (ESPOSAS PARA DETENIDOS) </t>
        </r>
        <r>
          <rPr>
            <sz val="11"/>
            <color indexed="81"/>
            <rFont val="Tahoma"/>
            <family val="2"/>
          </rPr>
          <t xml:space="preserve">por la cantidad de </t>
        </r>
        <r>
          <rPr>
            <b/>
            <sz val="11"/>
            <color indexed="81"/>
            <rFont val="Tahoma"/>
            <family val="2"/>
          </rPr>
          <t xml:space="preserve">$ 281,483.18
CORTE SEPTIEMBRE 2016
</t>
        </r>
        <r>
          <rPr>
            <sz val="11"/>
            <color indexed="81"/>
            <rFont val="Tahoma"/>
            <family val="2"/>
          </rPr>
          <t>Con el folio 01 se tramitó el pago de la</t>
        </r>
        <r>
          <rPr>
            <b/>
            <sz val="11"/>
            <color indexed="81"/>
            <rFont val="Tahoma"/>
            <family val="2"/>
          </rPr>
          <t xml:space="preserve"> factura no. 70</t>
        </r>
        <r>
          <rPr>
            <sz val="11"/>
            <color indexed="81"/>
            <rFont val="Tahoma"/>
            <family val="2"/>
          </rPr>
          <t xml:space="preserve"> expedida por el proveedor </t>
        </r>
        <r>
          <rPr>
            <b/>
            <sz val="11"/>
            <color indexed="81"/>
            <rFont val="Tahoma"/>
            <family val="2"/>
          </rPr>
          <t>Grupo Valgay S.A. de C.V.</t>
        </r>
        <r>
          <rPr>
            <sz val="11"/>
            <color indexed="81"/>
            <rFont val="Tahoma"/>
            <family val="2"/>
          </rPr>
          <t xml:space="preserve"> por importe de </t>
        </r>
        <r>
          <rPr>
            <b/>
            <sz val="11"/>
            <color indexed="81"/>
            <rFont val="Tahoma"/>
            <family val="2"/>
          </rPr>
          <t xml:space="preserve">281,483.18 </t>
        </r>
        <r>
          <rPr>
            <sz val="11"/>
            <color indexed="81"/>
            <rFont val="Tahoma"/>
            <family val="2"/>
          </rPr>
          <t xml:space="preserve">por la compra de esposas para detenidos. 
y la </t>
        </r>
        <r>
          <rPr>
            <b/>
            <sz val="11"/>
            <color indexed="81"/>
            <rFont val="Tahoma"/>
            <family val="2"/>
          </rPr>
          <t xml:space="preserve">retención del 2.5 % </t>
        </r>
        <r>
          <rPr>
            <sz val="11"/>
            <color indexed="81"/>
            <rFont val="Tahoma"/>
            <family val="2"/>
          </rPr>
          <t xml:space="preserve">por pago de derechos por los servicios de inspección vigilancia y control por un importe de </t>
        </r>
        <r>
          <rPr>
            <b/>
            <sz val="11"/>
            <color indexed="81"/>
            <rFont val="Tahoma"/>
            <family val="2"/>
          </rPr>
          <t xml:space="preserve">$ 6,200.07
</t>
        </r>
      </text>
    </comment>
    <comment ref="AJ2047" authorId="6" shapeId="0">
      <text/>
    </comment>
    <comment ref="J2163" authorId="1" shapeId="0">
      <text>
        <r>
          <rPr>
            <b/>
            <sz val="9"/>
            <color indexed="81"/>
            <rFont val="Tahoma"/>
            <family val="2"/>
          </rPr>
          <t>11/09/17
ADMINISTRADOR: SEGÚN OFICIO SGG/SESESP/DPCI/0366/2017 EN EL QUE NOS INDICA QUE FUE PROCEDENTE LA REPROGRAMACION
2012- $282,600.53     SESNSP/DGVS/DGAT/1070/2017
2013- $18,850.37         SESNSP/DGVS/18086/2017
2013- $411,229.45        SESNSP/DGVS/DGAT/1305/2017
2014- $157,087.69        SESNSP/DGVS/DGAT/1069/2017
POR LO QUE EL PROGRAMA FORTALECIMIENTO DE PROGRAMAS PRIORITARIOS DE LAS INSTITUCIONES ESTATALES DE SEGURIDAD PUBLICA E IMPARTICION DE JUSTICIA BIENES MUEBLES INMUEBLES E INTANGIBLES   (5000) 512-00 AUMENTA LA CANTIDAD DE $214,000.00</t>
        </r>
      </text>
    </comment>
  </commentList>
</comments>
</file>

<file path=xl/sharedStrings.xml><?xml version="1.0" encoding="utf-8"?>
<sst xmlns="http://schemas.openxmlformats.org/spreadsheetml/2006/main" count="4147" uniqueCount="545">
  <si>
    <t>SISTEMA NACIONAL DE SEGURIDAD PÚBLICA</t>
  </si>
  <si>
    <t>(PESOS)</t>
  </si>
  <si>
    <t>ENTIDAD FEDERATIVA:</t>
  </si>
  <si>
    <t>PROGRAMA</t>
  </si>
  <si>
    <t>CAPÍTULO</t>
  </si>
  <si>
    <t>ANEXO TÉCNICO / PROGRAMA CON PRIORIDAD NACIONAL</t>
  </si>
  <si>
    <t>FINANCIAMIENTO CONJUNTO</t>
  </si>
  <si>
    <t>PRESUPUESTO CONVENIDO</t>
  </si>
  <si>
    <t>COMPROMETIDO</t>
  </si>
  <si>
    <t>DEVENGADO</t>
  </si>
  <si>
    <t>EJERCIDO</t>
  </si>
  <si>
    <t>SALDO</t>
  </si>
  <si>
    <t>FEDERAL</t>
  </si>
  <si>
    <t>FEDERAL
MUNICIPAL</t>
  </si>
  <si>
    <t>ESTATAL</t>
  </si>
  <si>
    <t>TOTAL</t>
  </si>
  <si>
    <t>Prevención Social de la Violencia y la Delincuencia con Participación Ciudadana</t>
  </si>
  <si>
    <t>Servicios Personales</t>
  </si>
  <si>
    <t>Materiales y Suministros</t>
  </si>
  <si>
    <t>Servicios Generales</t>
  </si>
  <si>
    <t>Transferencias, Asignaciones, Subsidios y Otras Ayudas</t>
  </si>
  <si>
    <t>Bienes Muebles, Inmuebles e Intangibles</t>
  </si>
  <si>
    <t>Inversión Pública</t>
  </si>
  <si>
    <t>Fortalecimiento de las Capacidades de Evaluación en Control de Confianza</t>
  </si>
  <si>
    <t>Profesionalización de las Instituciones de Seguridad Pública</t>
  </si>
  <si>
    <t>Instrumentación de la Estrategia en el Combate al Secuestro (UECS)</t>
  </si>
  <si>
    <t>Implementación de Centros de Operación Estrategica (COE'S)</t>
  </si>
  <si>
    <t>Huella Balística y Rastreo Computarizado de Armamento (IBIS/ETRACE)</t>
  </si>
  <si>
    <t>Acceso a la Justicia para las Mujeres</t>
  </si>
  <si>
    <t>Nuevo Sistema de Justicia Penal</t>
  </si>
  <si>
    <t>Fortalecimiento de las Capacidades Humanas y Tecnológicas del Sistema Penitenciario Nacional</t>
  </si>
  <si>
    <t>Red Nacional de Telecomunicaciones</t>
  </si>
  <si>
    <t>Sistema Nacional de Información (Bases de Datos)</t>
  </si>
  <si>
    <t>Servicios de Llamadas de Emergencia 066 y de Denuncia Anónima 089</t>
  </si>
  <si>
    <t>Registro Público Vehicular</t>
  </si>
  <si>
    <t>Unidad de Inteligencia Patrimonial y Económica (UIPE´S)</t>
  </si>
  <si>
    <t>Evaluación de los Distintos Programas o Acciones</t>
  </si>
  <si>
    <t>Genética Forense</t>
  </si>
  <si>
    <t>Fortalecimiento de Programas Prioritarios de las Instituciones Estatales de Seguridad Pública e Impartición de Justicia</t>
  </si>
  <si>
    <t>T O T A L</t>
  </si>
  <si>
    <t xml:space="preserve">FEDERAL </t>
  </si>
  <si>
    <t>EST</t>
  </si>
  <si>
    <t>FONDO DE APORTACIONES PARA LA SEGURIDAD PÚBLICA (FASP)</t>
  </si>
  <si>
    <t>ESTRUCTURA PRESUPUESTARIA  PARA EL SEGUIMIENTO DE LOS RECURSOS 2013</t>
  </si>
  <si>
    <t>RESUMEN</t>
  </si>
  <si>
    <r>
      <rPr>
        <b/>
        <sz val="14"/>
        <rFont val="Arial"/>
        <family val="2"/>
      </rPr>
      <t>ENTIDAD FEDERATIVA</t>
    </r>
    <r>
      <rPr>
        <b/>
        <sz val="18"/>
        <rFont val="Arial"/>
        <family val="2"/>
      </rPr>
      <t>:</t>
    </r>
    <r>
      <rPr>
        <sz val="18"/>
        <rFont val="Arial"/>
        <family val="2"/>
      </rPr>
      <t xml:space="preserve"> OAXACA</t>
    </r>
  </si>
  <si>
    <t>AÑO</t>
  </si>
  <si>
    <t>ENTIDAD</t>
  </si>
  <si>
    <t>CONCEPTO</t>
  </si>
  <si>
    <t>PARTIDA ESPECÍFICA</t>
  </si>
  <si>
    <t>PROGRAMAS CON PRIORIDAD NACIONAL</t>
  </si>
  <si>
    <t>ORIGEN DE LOS RECURSOS</t>
  </si>
  <si>
    <t>RECURSOS EJERCIDOS</t>
  </si>
  <si>
    <t>RECURSOS DEVENGADOS</t>
  </si>
  <si>
    <t>RECURSOS COMPROMETIDOS</t>
  </si>
  <si>
    <t>RECURSOS DISPONIBLES</t>
  </si>
  <si>
    <t>APORTACIONES FEDERALES
 (FASP)</t>
  </si>
  <si>
    <t>APORTACIONES ESTATALES</t>
  </si>
  <si>
    <t>FINANCIAMIENTO
CONJUNTO</t>
  </si>
  <si>
    <t>MUNICIPAL</t>
  </si>
  <si>
    <t>SUB
TOTAL</t>
  </si>
  <si>
    <t>PREVENCIÓN SOCIAL DE LA VIOLENCIA Y LA DELINCUENCIA CON PARTICIPACIÓN CIUDADANA</t>
  </si>
  <si>
    <t>FORTALECIMIENTO DE LAS CAPACIDADES DE EVALUACIÓN EN  CONTROL DE CONFIANZA</t>
  </si>
  <si>
    <t>PROFESIONALIZACIÓN DE LAS INSTITUCIONES DE SEGURIDAD PÚBLICA</t>
  </si>
  <si>
    <t>FORTALECIMIENTO DE LAS CAPACIDADES HUMANAS Y TECNOLÓGICAS DEL SISTEMA PENITENCIARIO NACIONAL</t>
  </si>
  <si>
    <t>RED NACIONAL DE TELECOMUNICACIONES</t>
  </si>
  <si>
    <t>SISTEMA NACIONAL DE INFORMACIÓN (BASE DE DATOS)</t>
  </si>
  <si>
    <t>SERVICIOS DE LLAMADAS DE EMERGENCIA 066 Y DE DENUNCIA ANÓNIMA 089</t>
  </si>
  <si>
    <t>REGISTRO PÚBLICO VEHICULAR</t>
  </si>
  <si>
    <t>UNIDAD DE INTELIGENCIA PATRIMONIAL Y ECONÓMICA (UIPE´S)</t>
  </si>
  <si>
    <t>EVALUACIÓN DE LOS DISTINTOS PROGRAMAS  O ACCIONES</t>
  </si>
  <si>
    <t>FORTALECIMIENTO DE PROGRAMAS PRIORITARIOS DE LAS INSTITUCIONES ESTATALES DE SEGURIDAD PÚBLICA E IMPARTICIÓN DE JUSTICIA</t>
  </si>
  <si>
    <t>PARTIDA GENÉRICA</t>
  </si>
  <si>
    <t>METAS</t>
  </si>
  <si>
    <t>RLFC</t>
  </si>
  <si>
    <t>META
ALCANZADA</t>
  </si>
  <si>
    <t>META POR
ALCANZAR</t>
  </si>
  <si>
    <t>UNIDAD DE MEDIDA</t>
  </si>
  <si>
    <t>CANTIDAD</t>
  </si>
  <si>
    <t>PERSONA</t>
  </si>
  <si>
    <t>SERVICIOS PERSONALES</t>
  </si>
  <si>
    <t>Remuneraciones al Personal de Carácter Permanente</t>
  </si>
  <si>
    <t>Sueldos base al personal permanente</t>
  </si>
  <si>
    <t>Sueldos base</t>
  </si>
  <si>
    <t>Remuneraciones al Personal de Carácter Transitorio</t>
  </si>
  <si>
    <t>Honorarios asimilables a salarios</t>
  </si>
  <si>
    <t>Honorarios</t>
  </si>
  <si>
    <t>Persona</t>
  </si>
  <si>
    <t>AE</t>
  </si>
  <si>
    <t>Sueldos base al personal eventual</t>
  </si>
  <si>
    <t>Remuneraciones Adicionales y Personales</t>
  </si>
  <si>
    <t>Primas de vacaciones, dominical y gratificación de fin de año</t>
  </si>
  <si>
    <t>Primas de vacaciones y dominical</t>
  </si>
  <si>
    <t>Aguinaldo o gratificación de fin de año</t>
  </si>
  <si>
    <t>Seguridad Social</t>
  </si>
  <si>
    <t>Aportaciones de seguridad social</t>
  </si>
  <si>
    <t>Aportaciones al IMSS</t>
  </si>
  <si>
    <t>Aportaciones para seguros</t>
  </si>
  <si>
    <t>Cuotas para el seguro de vida del personal civil</t>
  </si>
  <si>
    <t>MATERIALES Y SUMINISTROS</t>
  </si>
  <si>
    <t>Materiales de administración, emisión de documentos y artículos oficiales</t>
  </si>
  <si>
    <t>Materiales, útiles y equipos menores de oficina</t>
  </si>
  <si>
    <t>Materiales y útiles de oficina</t>
  </si>
  <si>
    <t>Pieza</t>
  </si>
  <si>
    <t>Materiales y útiles de impresión y reproducción</t>
  </si>
  <si>
    <t>Lote</t>
  </si>
  <si>
    <t>Material estadístico y geográfico</t>
  </si>
  <si>
    <t>Materiales, útiles y equipos menores de tecnologías de la información y comunicaciones</t>
  </si>
  <si>
    <t>Materiales y útiles para el procesamiento en equipos y bienes informáticos</t>
  </si>
  <si>
    <t>Material impreso e información digital</t>
  </si>
  <si>
    <t>Material de apoyo informativo</t>
  </si>
  <si>
    <t>Material de limpieza</t>
  </si>
  <si>
    <t>Materiales y útiles de enseñanza</t>
  </si>
  <si>
    <t>Materiales y suministros para planteles educativos</t>
  </si>
  <si>
    <t>Alimentos y utensilios</t>
  </si>
  <si>
    <t>Productos alimenticios para personas</t>
  </si>
  <si>
    <t>Productos alimenticios para el Ejército, Fuerza Aérea y Armada Mexicanos, y para los efectivos que participen en programas de seguridad pública</t>
  </si>
  <si>
    <t>Productos alimenticios para el personal en las instalaciones de las dependencias y entidades</t>
  </si>
  <si>
    <t>Productos alimenticios para el personal derivado de actividades extraordinarias</t>
  </si>
  <si>
    <t>Utensilios para el servicio de alimentación</t>
  </si>
  <si>
    <t>Mateias primas y materiales de producción y comrcialización</t>
  </si>
  <si>
    <t>Combustibles, lubricantes, aditivos, carbón y sus derivados adquiridos como materia prima</t>
  </si>
  <si>
    <t>Materiales y artículos de construcción y de reparación</t>
  </si>
  <si>
    <t>Productos minerales no metálicos</t>
  </si>
  <si>
    <t>Cemento y productos de concreto</t>
  </si>
  <si>
    <t>Cal, yeso y productos de yeso</t>
  </si>
  <si>
    <t>Material eléctrico y electrónico</t>
  </si>
  <si>
    <t>Artículos metálicos para la construcción</t>
  </si>
  <si>
    <t>Otros materiales y artículos de construcción y reparación</t>
  </si>
  <si>
    <t>Productos Químicos, Farmacéuticos y de Laboratorio</t>
  </si>
  <si>
    <t>Fibras sintéticas, hules, plásticos y derivados</t>
  </si>
  <si>
    <t>Combustibles, lubricantes y aditivos</t>
  </si>
  <si>
    <t>Combustibles, lubricantes y aditivos para vehículos terrestres, aéreos, marítimos, lacustres y fluviales destinados a la ejecución de programas de seguridad pública y nacional</t>
  </si>
  <si>
    <t>Litro</t>
  </si>
  <si>
    <t>Combustibles, lubricantes y aditivos para vehículos terrestres, aéreos, marítimos, lacustres y fluviales destinados a servicios administrativos</t>
  </si>
  <si>
    <t>Vestuario, Blancos, Prendas de Protección y Artículos Deportivos</t>
  </si>
  <si>
    <t>Vestuario y uniformes</t>
  </si>
  <si>
    <t>Par
Paquete</t>
  </si>
  <si>
    <t>Prendas de seguridad y protección personal</t>
  </si>
  <si>
    <t>Prendas de protección personal</t>
  </si>
  <si>
    <t>Artículos deportivos</t>
  </si>
  <si>
    <t>Pieza
Juego</t>
  </si>
  <si>
    <t>Herramientas, Refacciones y Accesorios Menores</t>
  </si>
  <si>
    <t>Herramientas menores</t>
  </si>
  <si>
    <t>Refacciones y accesorios menores de mobiliario y equipo de administración, educacional y recreativo</t>
  </si>
  <si>
    <t>Refacciones y accesorios menores de equipo de cómputo y tecnologías de la información</t>
  </si>
  <si>
    <t>Refacciones y accesorios para equipo de cómputo</t>
  </si>
  <si>
    <t>Refacciones y accesorios menores de equipo de transporte</t>
  </si>
  <si>
    <t>Refacciones y accesorios menores otros bienes muebles</t>
  </si>
  <si>
    <t>SERVICIOS GENERALES</t>
  </si>
  <si>
    <t>Servicios básicos</t>
  </si>
  <si>
    <t>Energía eléctrica</t>
  </si>
  <si>
    <t>Servicio de energía eléctrica</t>
  </si>
  <si>
    <t>Servicio</t>
  </si>
  <si>
    <t>Agua</t>
  </si>
  <si>
    <t>Servicio de agua</t>
  </si>
  <si>
    <t>Telefonía tradicional</t>
  </si>
  <si>
    <t>Servicio telefónico convencional</t>
  </si>
  <si>
    <t>Telefonía celular</t>
  </si>
  <si>
    <t>Servicio de telefonía celular</t>
  </si>
  <si>
    <t>Servicios de acceso de Internet, redes y procesamiento de información</t>
  </si>
  <si>
    <t>Servicios de conducción de señales analógicas y digitales</t>
  </si>
  <si>
    <t>Servicios de Arrendamiento</t>
  </si>
  <si>
    <t>Arrendamiento de edificios</t>
  </si>
  <si>
    <t>Arrendamiento de edificios y locales</t>
  </si>
  <si>
    <t>Arrendamiento de equipo de transporte</t>
  </si>
  <si>
    <t>Arrendamiento de vehículos terrestres, aéreos, marítimos, lacustres y fluviales para la ejecución de programas de seguridad pública y nacional</t>
  </si>
  <si>
    <t>Arrendamiento de maquinaria, otros equipos y herramientas</t>
  </si>
  <si>
    <t>Arrendamiento de maquinaria y equipo</t>
  </si>
  <si>
    <t>Otros arrendamientos</t>
  </si>
  <si>
    <t>Servicios Profesionales, Científicos, Técnicos y Otros Servicios</t>
  </si>
  <si>
    <t>Servicios legales, de contabilidad, auditoría y relacionados</t>
  </si>
  <si>
    <t>Asesorías asociadas a convenios, tratados o acuerdos</t>
  </si>
  <si>
    <t>Otras asesorías para la operación de programas</t>
  </si>
  <si>
    <t>Servicios de consultoría administrativa, procesos, técnica y en tecnologías de la información</t>
  </si>
  <si>
    <t>Servicios de Informática</t>
  </si>
  <si>
    <t>Servicios de capacitación</t>
  </si>
  <si>
    <t>Servicios para capacitación a servidores públicos</t>
  </si>
  <si>
    <t>Servicios de investigación científica y desarrollo</t>
  </si>
  <si>
    <t>Estudios e investigaciones</t>
  </si>
  <si>
    <t>Servicios de apoyo administrativo, traducción, fotocopiado e impresión</t>
  </si>
  <si>
    <t>Impresión y elaboración de material informativo derivado de la operación y administración de las dependencias y entidades</t>
  </si>
  <si>
    <t>Servicios de instalación, reparación, mantenimiento y conservación</t>
  </si>
  <si>
    <t>Conservación y mantenimiento menor de inmuebles</t>
  </si>
  <si>
    <t>Mantenimiento y conservación de inmuebles para la prestación de servicios administrativos</t>
  </si>
  <si>
    <t>Instalación, reparación y mantenimiento de equipo de cómputo y tecnología de
la información</t>
  </si>
  <si>
    <t>Mantenimiento y conservación de bienes informáticos</t>
  </si>
  <si>
    <t>Licencia</t>
  </si>
  <si>
    <t>Reparación y mantenimiento de equipo de transporte</t>
  </si>
  <si>
    <t>Mantenimiento y conservación de vehículos terrestres, aéreos, marítimos, lacustres y fluviales</t>
  </si>
  <si>
    <t>Instalación y reparación y mantenimiento de maquinaria, otros equipos y herramienta</t>
  </si>
  <si>
    <t>Mantenimiento y conservación de maquinaria y equipo</t>
  </si>
  <si>
    <t>Servicios de comunicación social y publicidad</t>
  </si>
  <si>
    <t>Difusión por radio, televisión y otros medios de mensajes sobre programas y actividades gubernamentales</t>
  </si>
  <si>
    <t>Difusión de mensajes sobre programas y actividades gubernamentales</t>
  </si>
  <si>
    <t>Servicios de creatividad, preproducción y producción de publicidad, excepto Internet</t>
  </si>
  <si>
    <t>Servicio de creación y difusión de contenido exclusivamente a través de Internet</t>
  </si>
  <si>
    <t>Servicios de traslado y viáticos</t>
  </si>
  <si>
    <t>Pasajes aéreos</t>
  </si>
  <si>
    <t>Pasajes aéreos nacionales asociados a los programas de seguridad pública y nacional</t>
  </si>
  <si>
    <t>Traslado</t>
  </si>
  <si>
    <t>Pasajes aéreos nacionales para servidores públicos de mando en el desempeño de comisiones y funciones oficiales</t>
  </si>
  <si>
    <t>Pasajes terrestres</t>
  </si>
  <si>
    <t>Pasajes terrestres nacionales para labores en campo y de supervisión</t>
  </si>
  <si>
    <t>Pasajes terrestres nacionales asociados a los programas de seguridad pública y nacional</t>
  </si>
  <si>
    <t>Viáticos en el país</t>
  </si>
  <si>
    <t>Viáticos nacionales para labores en campo y de supervisión</t>
  </si>
  <si>
    <t>Viáticos nacionales asociados a los programas de seguridad pública y nacional</t>
  </si>
  <si>
    <t>Viáticos nacionales para servidores públicos en el desempeño de funciones oficiales</t>
  </si>
  <si>
    <t>Servicios integrales de traslado y viaticos</t>
  </si>
  <si>
    <t>Servicios integrales nacionales para servidores públicos en el desempeño de comisiones y funciones oficiales</t>
  </si>
  <si>
    <t>Otros servicios de traslado y hospedaje</t>
  </si>
  <si>
    <t>Gastos para operativos y trabajos de campo en áreas rurales</t>
  </si>
  <si>
    <t>Servicios Oficiales</t>
  </si>
  <si>
    <t>Gastos de orden social y cultural</t>
  </si>
  <si>
    <t>Gastos de orden social</t>
  </si>
  <si>
    <t>Congresos y convenciones</t>
  </si>
  <si>
    <t>Otros servicios generales</t>
  </si>
  <si>
    <t>Impuestos y derechos</t>
  </si>
  <si>
    <t>Otros impuestos y derechos</t>
  </si>
  <si>
    <t>TRANSFERENCIAS, ASIGNACIONES, SUBSIDIOS Y OTRAS AYUDAS</t>
  </si>
  <si>
    <t>Ayudas Sociales</t>
  </si>
  <si>
    <t>Ayudas Sociales a Personas</t>
  </si>
  <si>
    <t>Gastos relacionados con actividades, culturales, deportivas y de ayuda extraordinaria</t>
  </si>
  <si>
    <t>Programa</t>
  </si>
  <si>
    <t>Ayudas sociales a instituciones sin fines de lucro</t>
  </si>
  <si>
    <t>BIENES MUEBLES, INMUEBLES E INTANGIBLES</t>
  </si>
  <si>
    <t>Mobiliario y Equipo de Administración</t>
  </si>
  <si>
    <t>Muebles de oficina y estantería</t>
  </si>
  <si>
    <t>Mobiliario</t>
  </si>
  <si>
    <t>Muebles, excepto de oficina y estantería</t>
  </si>
  <si>
    <t>Equipo de cómputo y de tecnologías de la información</t>
  </si>
  <si>
    <t>Bienes informáticos</t>
  </si>
  <si>
    <t>Otros mobiliarios y equipos de administración</t>
  </si>
  <si>
    <t>Equipo de administración</t>
  </si>
  <si>
    <t>Mobiliario y equipo educacional y recreativo</t>
  </si>
  <si>
    <t>Equipos y aparatos audiovisuales</t>
  </si>
  <si>
    <t>Equipo/Pieza</t>
  </si>
  <si>
    <t>Cámaras fotográficas y de video</t>
  </si>
  <si>
    <t>Otro mobiliario y equipo educacional y recreativo</t>
  </si>
  <si>
    <t>Vehículos y equipo de transporte</t>
  </si>
  <si>
    <t>Vehículos y equipo terrestre</t>
  </si>
  <si>
    <t>Vehículos y equipo terrestres, para la ejecución de programas de seguridad pública y nacional</t>
  </si>
  <si>
    <t>Vehículos y equipo terrestres, destinados a servicios administrativos</t>
  </si>
  <si>
    <t>Maquinaria, otros equipos y herramientas</t>
  </si>
  <si>
    <t>Sistemas de aire acondicionado, calefacción y de refrigeración industrial y comercial</t>
  </si>
  <si>
    <t>Equipo de comunicación y telecomunicación</t>
  </si>
  <si>
    <t>Equipos y aparatos de comunicaciones y telecomunicaciones</t>
  </si>
  <si>
    <t>Equipo de generación eléctrica, aparatos y accesorios eléctricos</t>
  </si>
  <si>
    <t>Maquinaria y equipo eléctrico y electrónico</t>
  </si>
  <si>
    <t>Otros Equipos</t>
  </si>
  <si>
    <t>Otros bienes muebles</t>
  </si>
  <si>
    <t>Activos intangibles</t>
  </si>
  <si>
    <t>Software</t>
  </si>
  <si>
    <t>Licencias informáticas e intelectuales</t>
  </si>
  <si>
    <t>INVERSION PÚBLICA</t>
  </si>
  <si>
    <t>Obra pública en bienes propios</t>
  </si>
  <si>
    <t>Edificación no habitacional</t>
  </si>
  <si>
    <t>Obras de construcción para edificios no habitacionales</t>
  </si>
  <si>
    <t>OAXACA
Construcción, mejoramiento o ampliación del Centro Estatal de Prevención</t>
  </si>
  <si>
    <t>Obra</t>
  </si>
  <si>
    <t>Mantenimiento y rehabilitación de edificaciones no habitacionales</t>
  </si>
  <si>
    <t>Instalaciones y equipamiento en construcciones</t>
  </si>
  <si>
    <t>Instalaciones y obras de construcción especializada</t>
  </si>
  <si>
    <t>Trabajos de acabados en edificaciones y otros trabajos especializados</t>
  </si>
  <si>
    <t>Ensamble y edificación de construcciones prefabricadas</t>
  </si>
  <si>
    <t>Servicios de supervisión de obras</t>
  </si>
  <si>
    <t>Otros servicios relacionados con obras públicas</t>
  </si>
  <si>
    <t>OAXACA
Otros servicios relacionados con obras públicas</t>
  </si>
  <si>
    <t>Proyecto</t>
  </si>
  <si>
    <t>Remuneraciones al personal de carácter permanentes</t>
  </si>
  <si>
    <t>Remuneraciones al personal de carácter transitorio</t>
  </si>
  <si>
    <t>Otras prestaciones sociales y económicas</t>
  </si>
  <si>
    <t>Indemnizaciones</t>
  </si>
  <si>
    <t xml:space="preserve">pago de liquidaciones </t>
  </si>
  <si>
    <t xml:space="preserve">Otras prestaciones  </t>
  </si>
  <si>
    <t>Previsiones</t>
  </si>
  <si>
    <t>Previsiones de carácter laboral, económica y de seguridad social</t>
  </si>
  <si>
    <t>Incrementos a las percepciones</t>
  </si>
  <si>
    <t>Pago de estímulos a servidores públicos</t>
  </si>
  <si>
    <t>Estímulos</t>
  </si>
  <si>
    <t>Estímulos por productividad y eficiencia</t>
  </si>
  <si>
    <t>Estímulos al personal operativo</t>
  </si>
  <si>
    <t>FC</t>
  </si>
  <si>
    <t>LA ENTIDAD LO TRAE 100% FEDERAL</t>
  </si>
  <si>
    <t>Materiales para el registro e identificación de bienes y personas</t>
  </si>
  <si>
    <t>LA ENTIDAD TIENE UM COMO MILLAR</t>
  </si>
  <si>
    <t>Alimentos y Utensilios</t>
  </si>
  <si>
    <t>Materiales complementarios</t>
  </si>
  <si>
    <t>Productos químicos básicos</t>
  </si>
  <si>
    <t>Especificar (Kg, lt, Cm3, Pza, Etc.)</t>
  </si>
  <si>
    <t>Medicinas y productos farmacéuticos</t>
  </si>
  <si>
    <t>Materiales, accesorios y suministros médicos</t>
  </si>
  <si>
    <t>Materiales, accesorios y suministros de laboratorio</t>
  </si>
  <si>
    <t>Otros productos químicos</t>
  </si>
  <si>
    <t>Porrón
Galón
Caja</t>
  </si>
  <si>
    <t>30
10
688</t>
  </si>
  <si>
    <t>30
20
690</t>
  </si>
  <si>
    <t>0
0
-2</t>
  </si>
  <si>
    <t>Combustibles, lubricantes y aditivos para vehículos terrestres, aéreos,
marítimos, lacustres y fluviales destinados a servicios públicos y la
operación de programas públicos</t>
  </si>
  <si>
    <t>Blancos y otros productos textiles, excepto prendas de vestir</t>
  </si>
  <si>
    <t>LA UM SEGÚN EL EDO. ES SET</t>
  </si>
  <si>
    <t>LA EDO. LO TIENE 100% FEDERAL</t>
  </si>
  <si>
    <t>Refacciones y accesorios menores de equipo e instrumental médico y de laboratorio</t>
  </si>
  <si>
    <t>Refacciones y accesorios menores de equipo de defensa y seguridad</t>
  </si>
  <si>
    <t>Servicio de acceso de internet, redes y procesamiento de información.</t>
  </si>
  <si>
    <t>Servicio de conducción de señales analógicas y digitales</t>
  </si>
  <si>
    <t>EL EDO. TIENE COMO UM CURSO</t>
  </si>
  <si>
    <t>Curso</t>
  </si>
  <si>
    <t>Servicio de vigilancia</t>
  </si>
  <si>
    <t>Servicios profesionales, científicos y técnicos integrales</t>
  </si>
  <si>
    <t>Subcontratación de servicios con terceros</t>
  </si>
  <si>
    <t>EL EDO. TIENE COMO UM EVALUACIÓN</t>
  </si>
  <si>
    <t>Evaluación
Examen</t>
  </si>
  <si>
    <t>9,066
200</t>
  </si>
  <si>
    <t>6834
0</t>
  </si>
  <si>
    <t>2232
200</t>
  </si>
  <si>
    <t>Servicios de Instalación, Reparación, Mantenimiento y Conservación</t>
  </si>
  <si>
    <t>Póliza</t>
  </si>
  <si>
    <t>Instalación, reparación y mantenimiento de equipo e instrumental médico y de laboratorio</t>
  </si>
  <si>
    <t>Instalación, reparación y mantenimiento de maquinaria, otros equipos y herramienta</t>
  </si>
  <si>
    <t>Servicio de limpieza y manejo de desechos</t>
  </si>
  <si>
    <t>Servicios de lavandería, limpieza e higiene</t>
  </si>
  <si>
    <t>Servicios de Traslado y Viáticos</t>
  </si>
  <si>
    <t>apertura de acción</t>
  </si>
  <si>
    <t>Evento</t>
  </si>
  <si>
    <t>AM/FC</t>
  </si>
  <si>
    <t>Pieza
Equipo</t>
  </si>
  <si>
    <t>25
2</t>
  </si>
  <si>
    <t>6
2</t>
  </si>
  <si>
    <t>19
0</t>
  </si>
  <si>
    <t>Servicios de Acceso de Internet, Redes y Procesamiento de Información.</t>
  </si>
  <si>
    <t>Servicios de Conducción de Señales Analógicas y Digitales.</t>
  </si>
  <si>
    <t>Mobiliario y Equipo Educacional y Recreativo</t>
  </si>
  <si>
    <t>Equipo e Instrumental Médico y de Laboratorio</t>
  </si>
  <si>
    <t>Equipo médico y de laboratorio</t>
  </si>
  <si>
    <t>Instrumental médico y de laboratorio</t>
  </si>
  <si>
    <t>Vehículos y Equipo de Transporte</t>
  </si>
  <si>
    <t>Vehículos y Equipo Terrestres Destinados a Servicios Públicos y la Operación de Programas Públicos</t>
  </si>
  <si>
    <t>el estado la tiene con recursos 100%federales</t>
  </si>
  <si>
    <t>Equipo de Defensa y Seguridad</t>
  </si>
  <si>
    <t>Equipo de defensa y seguridad</t>
  </si>
  <si>
    <t>Maquinaria y equipo de defensa y seguridad pública</t>
  </si>
  <si>
    <t>Equipo de seguridad pública y nacional</t>
  </si>
  <si>
    <t>Maquinaria y equipo industrial</t>
  </si>
  <si>
    <t>Equipo</t>
  </si>
  <si>
    <t>Equipos de generación eléctrica, aparatos y accesorios eléctricos</t>
  </si>
  <si>
    <t>Otros equipos</t>
  </si>
  <si>
    <t>Bienes muebles por arrendamiento financiero</t>
  </si>
  <si>
    <t>Activos Intangibles</t>
  </si>
  <si>
    <t>INVERSIÓN PÚBLICA</t>
  </si>
  <si>
    <t>Obra Pública en Bienes Propios</t>
  </si>
  <si>
    <r>
      <t xml:space="preserve">OAXACA
</t>
    </r>
    <r>
      <rPr>
        <b/>
        <sz val="12"/>
        <color theme="1"/>
        <rFont val="Arial"/>
        <family val="2"/>
      </rPr>
      <t>Nombre de la obra</t>
    </r>
    <r>
      <rPr>
        <sz val="12"/>
        <color theme="1"/>
        <rFont val="Arial"/>
        <family val="2"/>
      </rPr>
      <t xml:space="preserve">: Control de Confianza. 
</t>
    </r>
    <r>
      <rPr>
        <b/>
        <sz val="12"/>
        <color theme="1"/>
        <rFont val="Arial"/>
        <family val="2"/>
      </rPr>
      <t>Ubicación</t>
    </r>
    <r>
      <rPr>
        <sz val="12"/>
        <color theme="1"/>
        <rFont val="Arial"/>
        <family val="2"/>
      </rPr>
      <t xml:space="preserve">: Murguía número 206, Colonia Centro, Oaxaca. 
</t>
    </r>
    <r>
      <rPr>
        <b/>
        <sz val="12"/>
        <color theme="1"/>
        <rFont val="Arial"/>
        <family val="2"/>
      </rPr>
      <t>Acción:</t>
    </r>
    <r>
      <rPr>
        <sz val="12"/>
        <color theme="1"/>
        <rFont val="Arial"/>
        <family val="2"/>
      </rPr>
      <t xml:space="preserve"> Mejoramiento y ampliación del Centro Estatal de Evaluación y Control de Confianza con la Construcción de 21 cubículos de un área de 170 m2. con las partidas de estructura, paneles y plafones, instalación eléctrica, aire acondicionado, tableros electrónicos, voz y datos, detección de incendios, sistema de cctv, instalación de UPS, acabados y limpieza de obra.
</t>
    </r>
    <r>
      <rPr>
        <b/>
        <sz val="12"/>
        <color theme="1"/>
        <rFont val="Arial"/>
        <family val="2"/>
      </rPr>
      <t>Etapa:</t>
    </r>
    <r>
      <rPr>
        <sz val="12"/>
        <color theme="1"/>
        <rFont val="Arial"/>
        <family val="2"/>
      </rPr>
      <t xml:space="preserve"> Única</t>
    </r>
  </si>
  <si>
    <t>Remuneraciones adicionales y especiales</t>
  </si>
  <si>
    <t>Compensaciones</t>
  </si>
  <si>
    <t>Acreditación al personal docente por años de estudio de licenciatura</t>
  </si>
  <si>
    <t>Pago de liquidaciones</t>
  </si>
  <si>
    <t>Materiales de Administración, Emisión de Documentos y Artículos Oficiales</t>
  </si>
  <si>
    <t>pieza</t>
  </si>
  <si>
    <t>Par
Pieza</t>
  </si>
  <si>
    <t>100
700</t>
  </si>
  <si>
    <t>32
700</t>
  </si>
  <si>
    <t>68
0</t>
  </si>
  <si>
    <t>Materiales y Suministros para Seguridad</t>
  </si>
  <si>
    <t>Materiales de Seguridad Pública</t>
  </si>
  <si>
    <t>Millar</t>
  </si>
  <si>
    <t>Prendas de protección para seguridad pública y nacional</t>
  </si>
  <si>
    <t>Gas</t>
  </si>
  <si>
    <t>Servicio de gas</t>
  </si>
  <si>
    <t>Servicios de diseño, arquitectura, ingeniería y actividades relacionadas</t>
  </si>
  <si>
    <t>Servicios relacionados con certificación de procesos</t>
  </si>
  <si>
    <t>Servicios relacionados con traducciones</t>
  </si>
  <si>
    <t>Otros servicios comerciales</t>
  </si>
  <si>
    <t>Información en medios masivos derivada de la operación y administración de las dependencias y entidades</t>
  </si>
  <si>
    <t>Servicios integrales</t>
  </si>
  <si>
    <t>Servicios de Comunicación Social y Publicidad</t>
  </si>
  <si>
    <t>Difusión por radio, televisión y otros medios de mensajes sobre programas actividades gubernamentales</t>
  </si>
  <si>
    <t>Ayudas sociales a personas</t>
  </si>
  <si>
    <t>Gastos relacionados con actividades culturales, deportivas y de ayuda extraordinaria</t>
  </si>
  <si>
    <t>Becas y otras ayudas para programas de capacitación</t>
  </si>
  <si>
    <t>Beca</t>
  </si>
  <si>
    <t>Bienes artísticos, culturales y científicos</t>
  </si>
  <si>
    <t>Bienes artísticos y culturales</t>
  </si>
  <si>
    <t xml:space="preserve">Otros mobiliarios y equipos de administración </t>
  </si>
  <si>
    <t>Equipo
Pieza</t>
  </si>
  <si>
    <t>1                 3</t>
  </si>
  <si>
    <t>1                        3</t>
  </si>
  <si>
    <t>Aparatos deportivos</t>
  </si>
  <si>
    <t>Pieza
Lote</t>
  </si>
  <si>
    <t>Otros equipos de transporte</t>
  </si>
  <si>
    <t>Maquinaria y Equipo de Defensa y Seguridad Pública</t>
  </si>
  <si>
    <t>Equipo de Seguridad Pública y Nacional</t>
  </si>
  <si>
    <t>maquinaria y equipo industrial</t>
  </si>
  <si>
    <r>
      <rPr>
        <b/>
        <sz val="12"/>
        <rFont val="Arial"/>
        <family val="2"/>
      </rPr>
      <t>OAXACA
Nombre de la obra</t>
    </r>
    <r>
      <rPr>
        <sz val="12"/>
        <rFont val="Arial"/>
        <family val="2"/>
      </rPr>
      <t xml:space="preserve">: Mejoramiento  instalaciones del Instituto de Profesionalización. 
</t>
    </r>
    <r>
      <rPr>
        <b/>
        <sz val="12"/>
        <rFont val="Arial"/>
        <family val="2"/>
      </rPr>
      <t>Ubicación:</t>
    </r>
    <r>
      <rPr>
        <sz val="12"/>
        <rFont val="Arial"/>
        <family val="2"/>
      </rPr>
      <t xml:space="preserve"> Carretera Federal 190, tramo Oaxaca-Etla Km. 14, San Sebastián, Etla, Oaxaca.
</t>
    </r>
    <r>
      <rPr>
        <b/>
        <sz val="12"/>
        <rFont val="Arial"/>
        <family val="2"/>
      </rPr>
      <t>Acción</t>
    </r>
    <r>
      <rPr>
        <sz val="12"/>
        <rFont val="Arial"/>
        <family val="2"/>
      </rPr>
      <t xml:space="preserve">: Mejoramiento de la planta de tratamiento de aguas negras, mediante suministro e instalación de sistema de aireacion a base de soplador, de iguales caracteristicas eléctricas y de potencia que el existente incluye:Retiro equipo anterior e instalación del nuevo, conexiones, tuberias y todo lo necesario para su correcto funcionamiento.
</t>
    </r>
    <r>
      <rPr>
        <b/>
        <sz val="12"/>
        <rFont val="Arial"/>
        <family val="2"/>
      </rPr>
      <t>Etapa:</t>
    </r>
    <r>
      <rPr>
        <sz val="12"/>
        <rFont val="Arial"/>
        <family val="2"/>
      </rPr>
      <t xml:space="preserve"> Única</t>
    </r>
  </si>
  <si>
    <t>Obra pública en bienes de dominio publico</t>
  </si>
  <si>
    <t>450
900</t>
  </si>
  <si>
    <t>519
2100</t>
  </si>
  <si>
    <t xml:space="preserve">-69                                  -1200  </t>
  </si>
  <si>
    <t>Productos textiles</t>
  </si>
  <si>
    <t>Materiales de seguridad pública</t>
  </si>
  <si>
    <t>Refacciones y accesorios menores de edificios</t>
  </si>
  <si>
    <t>Servicios de telecomunicaciones y satélites</t>
  </si>
  <si>
    <t>Servicios de radiolocalización</t>
  </si>
  <si>
    <t>Servicios de telecomunicaciones</t>
  </si>
  <si>
    <t>Servicios de informática</t>
  </si>
  <si>
    <t>Servicios de Investigación Científica y Desarrollo</t>
  </si>
  <si>
    <t>Servicios financieros, bancarios y comerciales</t>
  </si>
  <si>
    <t>Seguro de bienes patrimoniales</t>
  </si>
  <si>
    <t>Seguros de bienes patrimoniales</t>
  </si>
  <si>
    <t>Instalación, reparación y mantenimiento de mobiliario y equipo de administración, educacional y recreativo</t>
  </si>
  <si>
    <t>Mantenimiento y conservación de mobiliario y equipo de administración</t>
  </si>
  <si>
    <t>Reparación y mantenimiento de equipo de defensa y seguridad</t>
  </si>
  <si>
    <t>Equipo/      Pieza</t>
  </si>
  <si>
    <t>Equipo/     Pieza</t>
  </si>
  <si>
    <t>Carrocerías y remolques</t>
  </si>
  <si>
    <t>Herramientas y máquinas-herramienta</t>
  </si>
  <si>
    <t>Herramientas y máquinas herramienta</t>
  </si>
  <si>
    <t>Compensaciones adicionales por servicios especiales</t>
  </si>
  <si>
    <t>Otras Prestaciones Sociales y Económicas</t>
  </si>
  <si>
    <t>Productos alimenticios para el personal, derivado de actividades</t>
  </si>
  <si>
    <t>Combustibles, lubricantes y aditivos para vehículos terrestres, aéreos, marítimos, lacustres y fluviales destinados a servicios públicos y la operación de programas públicos</t>
  </si>
  <si>
    <t>Combustibles, lubricantes y aditivos para maquinaria, equipo de producción y servicios administrativos</t>
  </si>
  <si>
    <t>Combustibles nacionales para plantas productivas</t>
  </si>
  <si>
    <t>Servicios</t>
  </si>
  <si>
    <t>Lote
Pieza</t>
  </si>
  <si>
    <t>Refacciones y accesorios menores de maquinaria y otros equipos</t>
  </si>
  <si>
    <t>VERIFACAR LA SUMA CON EL EDO.</t>
  </si>
  <si>
    <t>Servicios integrales y otros servicios</t>
  </si>
  <si>
    <t>Servicios integrales de telecomunicación</t>
  </si>
  <si>
    <t>Servicios de arrendamiento</t>
  </si>
  <si>
    <t>Arrendamiento de terrenos</t>
  </si>
  <si>
    <t>Arrendamiento de mobiliario y equipo de administración, educacional y recreativo</t>
  </si>
  <si>
    <t>Arrendamiento de equipo y bienes informáticos</t>
  </si>
  <si>
    <t>Servicios de vigilancia</t>
  </si>
  <si>
    <t>Servicios Financieros, Bancarios y Comerciales</t>
  </si>
  <si>
    <t>Seguros de responsabilidad patrimonial y fianzas</t>
  </si>
  <si>
    <t>Seguro de responsabilidad patrimonial del Estado</t>
  </si>
  <si>
    <t>Mantenimiento y conservación de inmuebles para la prestación de servicios públicos</t>
  </si>
  <si>
    <t>REVISAR MONTO CON EL ESTADO</t>
  </si>
  <si>
    <t>2</t>
  </si>
  <si>
    <t>Servicios de jardinería y fumigación</t>
  </si>
  <si>
    <t>Pasajes aéreos nacionales para labores de campo y supervisión</t>
  </si>
  <si>
    <t>Servicios integrales de traslado y viáticos</t>
  </si>
  <si>
    <t>Impuesto sobre nóminas y otros que se deriven de una relación laboral</t>
  </si>
  <si>
    <t>Impuesto sobre nóminas</t>
  </si>
  <si>
    <t>Carrocerias y remolques</t>
  </si>
  <si>
    <t>Maquinaria, Otros Equipos y Herramientas</t>
  </si>
  <si>
    <t>REVISAR MONTO CON EL EDO</t>
  </si>
  <si>
    <t>Mantenimiento y conservación de sitios de repetición.</t>
  </si>
  <si>
    <t>Remuneraciones al personal de carácter permanente</t>
  </si>
  <si>
    <t>REVIASR MONTO CON EL EDO</t>
  </si>
  <si>
    <t>Caja
Pieza
Lote</t>
  </si>
  <si>
    <t>6
200
1</t>
  </si>
  <si>
    <t>0
0
0</t>
  </si>
  <si>
    <t>Material para información en actividades de investigación científica y tecnológica</t>
  </si>
  <si>
    <t xml:space="preserve"> </t>
  </si>
  <si>
    <t>Servicios Postales y telegráficos</t>
  </si>
  <si>
    <t>Servicio postal</t>
  </si>
  <si>
    <t>Impresiones de documentos oficiales para la prestación de servicios públicos, identificación, formatos administrativos y fiscales, formas valoradas, certificados y títulos</t>
  </si>
  <si>
    <t>0</t>
  </si>
  <si>
    <t>Mantenimiento y conservación de plantas e instalaciones productivas</t>
  </si>
  <si>
    <t>Servicios de limpieza y manejo de desechos</t>
  </si>
  <si>
    <t>Pasajes aéreos nacionales para labores en campo y de supervisión</t>
  </si>
  <si>
    <t>Construcción de obras para el abastecimiento de agua, petróleo, gas, electricidad y telecomunicaciones</t>
  </si>
  <si>
    <t>Mantenimiento y rehabilitación de obras para el abastecimiento de agua, petróleo, gas, electricidad y telecomunicaciones</t>
  </si>
  <si>
    <t>Productos alimenticios para el ejercito, fuerza aérea y armada mexicanos, y para los efectivos que participen en programas de seguridad pública</t>
  </si>
  <si>
    <t>productos alimenticios para personas derivado de la prestación de servicios públicos en unidades de salud, educativas, de readaptación social y otras</t>
  </si>
  <si>
    <t>productos alimenticios para el personal que realiza labores en campo o de supervisión</t>
  </si>
  <si>
    <t>Servicios de telefonía celular</t>
  </si>
  <si>
    <t>Servicio de radiolocalización</t>
  </si>
  <si>
    <t>Arrendamiento de sustancias y productos químicos</t>
  </si>
  <si>
    <t>1</t>
  </si>
  <si>
    <t xml:space="preserve">Pasajes Terrestres </t>
  </si>
  <si>
    <t>viáticos en el extranjero</t>
  </si>
  <si>
    <t xml:space="preserve">iáticos en el extranjero asociados a los programas de seguridad pública y nacional </t>
  </si>
  <si>
    <t>LA ENTIDAD ESTA DUPLICANDO EL MONTO</t>
  </si>
  <si>
    <t>Mantenimiento de postes para cámaras de videovigilancia</t>
  </si>
  <si>
    <t>Materiales, útiles de impresión y reproducción</t>
  </si>
  <si>
    <t>Equipo
Caja</t>
  </si>
  <si>
    <t>12
2</t>
  </si>
  <si>
    <t>12
3</t>
  </si>
  <si>
    <t>0
-1</t>
  </si>
  <si>
    <t>kg
lt</t>
  </si>
  <si>
    <t>40
400</t>
  </si>
  <si>
    <t>0
0</t>
  </si>
  <si>
    <t>Refacciones y accesorios menores de mobiliario y equipo administrativo</t>
  </si>
  <si>
    <t>Refacciones y Accesorios menores</t>
  </si>
  <si>
    <t>Arrendamiento de Edificios</t>
  </si>
  <si>
    <t>Seguro de responsabilidad patrimonial y fianzas</t>
  </si>
  <si>
    <t>Seguros de responsabilidad patrimonial del estado</t>
  </si>
  <si>
    <t>Instalación, reparación y mantenimiento de equipo de cómputo y tecnología de la información</t>
  </si>
  <si>
    <t>Lote
Remolque</t>
  </si>
  <si>
    <t>2
3</t>
  </si>
  <si>
    <t>0
3</t>
  </si>
  <si>
    <t>2
0</t>
  </si>
  <si>
    <t>Combustibles, Lubricantes y Aditivos</t>
  </si>
  <si>
    <t>Otros mobiliarios y equipo de administración</t>
  </si>
  <si>
    <t>Vehículos y equipo terrestres para la ejecución de programas de seguridad pública y nacional</t>
  </si>
  <si>
    <t>EVALUACIÓN</t>
  </si>
  <si>
    <t>SEGUIMIENTO</t>
  </si>
  <si>
    <t>Otras prestaciones Sociales y Económicas</t>
  </si>
  <si>
    <t>Pago de Liquidaciones</t>
  </si>
  <si>
    <t>Otras Prestaciones</t>
  </si>
  <si>
    <t xml:space="preserve"> Materiales,  útiles  y  equipos  menores  de  tecnologías  de  la  información  y comunicación</t>
  </si>
  <si>
    <t>Materiales  y  útiles  para  el  procesamiento  en  equipos  y  bienes  informáticos</t>
  </si>
  <si>
    <t>Combustibles, lubricantes y aditivos para vehículos terrestres, aéreos, 
marítimos,   lacustres   y   fluviales   destinados   a   la   ejecución   de 
programas de seguridad pública y nacional</t>
  </si>
  <si>
    <t>Servicios postales y telegráficos</t>
  </si>
  <si>
    <t xml:space="preserve">Arrendamiento de mobiliario y equipo de administración, educacional y recreativo </t>
  </si>
  <si>
    <t>Servicios de Capacitación</t>
  </si>
  <si>
    <t>Servicios oficiales</t>
  </si>
  <si>
    <t>Compensaciones por servicios</t>
  </si>
  <si>
    <t xml:space="preserve">Materiales para el registro e identificación de bienes y personas </t>
  </si>
  <si>
    <t>Especificar (Kg, lt, Cm3, Pza., Etc.)</t>
  </si>
  <si>
    <t>200
700</t>
  </si>
  <si>
    <t>100
395</t>
  </si>
  <si>
    <t>100
305</t>
  </si>
  <si>
    <t xml:space="preserve">   </t>
  </si>
  <si>
    <t>Arrendamiento de vehículos terrestres, aéreos, marítimos, lacustres y fluviales para servicios públicos y la operación de programas públicos</t>
  </si>
  <si>
    <t>Arrendamiento de activos intangibles</t>
  </si>
  <si>
    <t>Patentes, regalías y otros</t>
  </si>
  <si>
    <t>Otros Arrendamientos</t>
  </si>
  <si>
    <t>Asesorías por controversias en el marco de los tratados internacionales</t>
  </si>
  <si>
    <t>Servicios de protección y seguridad</t>
  </si>
  <si>
    <t>Gastos de seguridad pública y nacional</t>
  </si>
  <si>
    <t>Fletes y maniobras</t>
  </si>
  <si>
    <t xml:space="preserve">Gastos de orden social  </t>
  </si>
  <si>
    <t>Congresos y convecciones</t>
  </si>
  <si>
    <t>Participaciones en órganos de gobierno</t>
  </si>
  <si>
    <t>Vehículos y equipo terrestres destinados a servicios públicos y la operación de programas públicos</t>
  </si>
  <si>
    <t>Activos biológicos</t>
  </si>
  <si>
    <t>Especies menores y de zoológico</t>
  </si>
  <si>
    <t>Animales de custodia y vigilancia</t>
  </si>
  <si>
    <t>Bienes Inmuebles</t>
  </si>
  <si>
    <t>Edificios no residenciales</t>
  </si>
  <si>
    <t>Edificios y locales</t>
  </si>
  <si>
    <t xml:space="preserve">Edificio destinado al Secretariado Ejecutivo del Sistema Estatal de Seguridad Pública </t>
  </si>
  <si>
    <t>Otros activos intangibles</t>
  </si>
  <si>
    <r>
      <t xml:space="preserve">Nombre de la Obra: </t>
    </r>
    <r>
      <rPr>
        <sz val="12"/>
        <rFont val="Arial"/>
        <family val="2"/>
      </rPr>
      <t>XXX.</t>
    </r>
    <r>
      <rPr>
        <b/>
        <sz val="12"/>
        <rFont val="Arial"/>
        <family val="2"/>
      </rPr>
      <t xml:space="preserve"> Ubicación: </t>
    </r>
    <r>
      <rPr>
        <sz val="12"/>
        <rFont val="Arial"/>
        <family val="2"/>
      </rPr>
      <t>XXX.</t>
    </r>
    <r>
      <rPr>
        <b/>
        <sz val="12"/>
        <rFont val="Arial"/>
        <family val="2"/>
      </rPr>
      <t xml:space="preserve"> Acción: </t>
    </r>
    <r>
      <rPr>
        <sz val="12"/>
        <rFont val="Arial"/>
        <family val="2"/>
      </rPr>
      <t xml:space="preserve">(Ejem.) "Construcción nueva", "Mejoramiento" o "Ampliación". </t>
    </r>
    <r>
      <rPr>
        <b/>
        <sz val="12"/>
        <rFont val="Arial"/>
        <family val="2"/>
      </rPr>
      <t>Metros cuadrados:</t>
    </r>
    <r>
      <rPr>
        <sz val="12"/>
        <rFont val="Arial"/>
        <family val="2"/>
      </rPr>
      <t xml:space="preserve"> (Ejem.) "XX.XX"</t>
    </r>
  </si>
  <si>
    <t>OAXACA
Nombre de la Obra: Agencia Estatal de Investigación (cocina).
Ubicación: Luis Echeverría S/N, edificio La experimental, San Antonio de la Cal, Oaxaca.
Acción:  Mejoramiento y ampliación.  Metros cuadrados: 300.00. (Mejoramiento y ampliación de cocina para la Agencia Estatal de Investigación, donde se realizaran trabajos preliminares, estructuras, albañilería y acabados, cancelería, instalación eléctrica, instalación hidrosanitaria, instalación de gas y limpieza.).
Etapa: Única.</t>
  </si>
  <si>
    <t>Equipamiento Fijo</t>
  </si>
  <si>
    <t>Obras de terminación y acabado de edificios</t>
  </si>
  <si>
    <r>
      <t xml:space="preserve">Nombre de la Obra: </t>
    </r>
    <r>
      <rPr>
        <sz val="12"/>
        <rFont val="Arial"/>
        <family val="2"/>
      </rPr>
      <t>XXX.</t>
    </r>
    <r>
      <rPr>
        <b/>
        <sz val="12"/>
        <rFont val="Arial"/>
        <family val="2"/>
      </rPr>
      <t xml:space="preserve"> Ubicación: </t>
    </r>
    <r>
      <rPr>
        <sz val="12"/>
        <rFont val="Arial"/>
        <family val="2"/>
      </rPr>
      <t>XXX.</t>
    </r>
    <r>
      <rPr>
        <b/>
        <sz val="12"/>
        <rFont val="Arial"/>
        <family val="2"/>
      </rPr>
      <t xml:space="preserve"> Acción:</t>
    </r>
    <r>
      <rPr>
        <sz val="12"/>
        <rFont val="Arial"/>
        <family val="2"/>
      </rPr>
      <t xml:space="preserve"> "Mejoramiento" o "Ampliación". </t>
    </r>
    <r>
      <rPr>
        <b/>
        <sz val="12"/>
        <rFont val="Arial"/>
        <family val="2"/>
      </rPr>
      <t>Metros cuadrados:</t>
    </r>
    <r>
      <rPr>
        <sz val="12"/>
        <rFont val="Arial"/>
        <family val="2"/>
      </rPr>
      <t xml:space="preserve"> (Ejem.) "XX.XX"</t>
    </r>
  </si>
  <si>
    <r>
      <t>Nombre de la Obra:</t>
    </r>
    <r>
      <rPr>
        <sz val="12"/>
        <rFont val="Arial"/>
        <family val="2"/>
      </rPr>
      <t xml:space="preserve"> (Ejem.) "Centro Integral de Justicia para la Mujer".</t>
    </r>
    <r>
      <rPr>
        <b/>
        <sz val="12"/>
        <rFont val="Arial"/>
        <family val="2"/>
      </rPr>
      <t xml:space="preserve"> Ubicación: </t>
    </r>
    <r>
      <rPr>
        <sz val="12"/>
        <rFont val="Arial"/>
        <family val="2"/>
      </rPr>
      <t>(Ejem.) "Calle Yaqui entre Jalisco y Sufragio Efectivo. Col. Centro. Ciudad Obregón, Sonora".</t>
    </r>
    <r>
      <rPr>
        <b/>
        <sz val="12"/>
        <rFont val="Arial"/>
        <family val="2"/>
      </rPr>
      <t xml:space="preserve"> Acción:</t>
    </r>
    <r>
      <rPr>
        <sz val="12"/>
        <rFont val="Arial"/>
        <family val="2"/>
      </rPr>
      <t xml:space="preserve"> (Ejem.) "Supervisión".</t>
    </r>
  </si>
  <si>
    <r>
      <t xml:space="preserve">Nombre de la Obra: </t>
    </r>
    <r>
      <rPr>
        <sz val="12"/>
        <rFont val="Arial"/>
        <family val="2"/>
      </rPr>
      <t xml:space="preserve">(Ejem.) "SubCentro de Evaluación, Control y Confianza". </t>
    </r>
    <r>
      <rPr>
        <b/>
        <sz val="12"/>
        <rFont val="Arial"/>
        <family val="2"/>
      </rPr>
      <t xml:space="preserve">Ubicación: </t>
    </r>
    <r>
      <rPr>
        <sz val="12"/>
        <rFont val="Arial"/>
        <family val="2"/>
      </rPr>
      <t xml:space="preserve">(Ejem.) "Avenida del Ferrocarril S/N, Col. El Potro. Huachinango, Puebla". </t>
    </r>
    <r>
      <rPr>
        <b/>
        <sz val="12"/>
        <rFont val="Arial"/>
        <family val="2"/>
      </rPr>
      <t xml:space="preserve">Acción: </t>
    </r>
    <r>
      <rPr>
        <sz val="12"/>
        <rFont val="Arial"/>
        <family val="2"/>
      </rPr>
      <t>(Ejem.) "Estudio" o "Proyecto".</t>
    </r>
  </si>
  <si>
    <t>AVANCE EN LA APLICACION DE LOS RECURSOS ASIGNADOS A LOS PROGRAMAS CON PRIORIDAD NACIONAL EN MATERIA DE SEGURIDAD PUBLICA, 2013
(cifras al 30  de septiembre de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</si>
</sst>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44" formatCode="_-&quot;$&quot;* #,##0.00_-;\-&quot;$&quot;* #,##0.00_-;_-&quot;$&quot;* &quot;-&quot;??_-;_-@_-"/>
    <numFmt numFmtId="43" formatCode="_-* #,##0.00_-;\-* #,##0.00_-;_-* &quot;-&quot;??_-;_-@_-"/>
    <numFmt numFmtId="164" formatCode="0.0%"/>
    <numFmt numFmtId="165" formatCode="0_ ;\-0\ "/>
    <numFmt numFmtId="166" formatCode="00"/>
    <numFmt numFmtId="167" formatCode="_(* #,##0_);_(* \(#,##0\);_(* &quot;-&quot;??_);_(@_)"/>
  </numFmts>
  <fonts count="64">
    <font>
      <sz val="11"/>
      <color theme="1"/>
      <name val="Calibri"/>
      <family val="2"/>
      <scheme val="minor"/>
    </font>
    <font>
      <sz val="11"/>
      <color theme="1"/>
      <name val="Calibri"/>
      <family val="2"/>
      <scheme val="minor"/>
    </font>
    <font>
      <sz val="10"/>
      <name val="Arial"/>
      <family val="2"/>
    </font>
    <font>
      <sz val="10"/>
      <name val="Gotham Book"/>
      <family val="3"/>
    </font>
    <font>
      <b/>
      <sz val="22"/>
      <color indexed="18"/>
      <name val="Arial"/>
      <family val="2"/>
    </font>
    <font>
      <b/>
      <sz val="22"/>
      <color theme="3" tint="-0.249977111117893"/>
      <name val="Arial"/>
      <family val="2"/>
    </font>
    <font>
      <sz val="20"/>
      <name val="Gotham Book"/>
      <family val="3"/>
    </font>
    <font>
      <b/>
      <sz val="20"/>
      <name val="Arial"/>
      <family val="2"/>
    </font>
    <font>
      <sz val="20"/>
      <name val="Arial"/>
      <family val="2"/>
    </font>
    <font>
      <sz val="18"/>
      <name val="Gotham Book"/>
      <family val="3"/>
    </font>
    <font>
      <b/>
      <sz val="18"/>
      <name val="Arial"/>
      <family val="2"/>
    </font>
    <font>
      <sz val="18"/>
      <name val="Arial"/>
      <family val="2"/>
    </font>
    <font>
      <b/>
      <sz val="22"/>
      <color indexed="8"/>
      <name val="Arial"/>
      <family val="2"/>
    </font>
    <font>
      <sz val="16"/>
      <name val="Gotham Book"/>
      <family val="3"/>
    </font>
    <font>
      <b/>
      <sz val="16"/>
      <name val="Gotham Book"/>
      <family val="3"/>
    </font>
    <font>
      <b/>
      <sz val="22"/>
      <name val="Arial"/>
      <family val="2"/>
    </font>
    <font>
      <sz val="24"/>
      <name val="Calibri"/>
      <family val="2"/>
    </font>
    <font>
      <sz val="12"/>
      <name val="Calibri"/>
      <family val="2"/>
    </font>
    <font>
      <sz val="11"/>
      <name val="Calibri"/>
      <family val="2"/>
    </font>
    <font>
      <sz val="11"/>
      <color indexed="8"/>
      <name val="Calibri"/>
      <family val="2"/>
    </font>
    <font>
      <b/>
      <sz val="16"/>
      <name val="Arial"/>
      <family val="2"/>
    </font>
    <font>
      <b/>
      <i/>
      <sz val="20"/>
      <name val="Arial"/>
      <family val="2"/>
    </font>
    <font>
      <b/>
      <sz val="14"/>
      <name val="Arial"/>
      <family val="2"/>
    </font>
    <font>
      <sz val="14"/>
      <name val="Calibri"/>
      <family val="2"/>
    </font>
    <font>
      <b/>
      <sz val="12"/>
      <name val="Arial"/>
      <family val="2"/>
    </font>
    <font>
      <sz val="12"/>
      <name val="Arial"/>
      <family val="2"/>
    </font>
    <font>
      <b/>
      <sz val="12"/>
      <name val="Calibri"/>
      <family val="2"/>
    </font>
    <font>
      <b/>
      <sz val="11"/>
      <name val="Arial"/>
      <family val="2"/>
    </font>
    <font>
      <b/>
      <sz val="13"/>
      <name val="Arial"/>
      <family val="2"/>
    </font>
    <font>
      <sz val="13"/>
      <name val="Arial"/>
      <family val="2"/>
    </font>
    <font>
      <sz val="24"/>
      <color theme="1"/>
      <name val="Calibri"/>
      <family val="2"/>
    </font>
    <font>
      <b/>
      <sz val="12"/>
      <color theme="1"/>
      <name val="Arial"/>
      <family val="2"/>
    </font>
    <font>
      <sz val="12"/>
      <color theme="1"/>
      <name val="Arial"/>
      <family val="2"/>
    </font>
    <font>
      <sz val="13"/>
      <color theme="1"/>
      <name val="Arial"/>
      <family val="2"/>
    </font>
    <font>
      <b/>
      <sz val="13"/>
      <color theme="1"/>
      <name val="Arial"/>
      <family val="2"/>
    </font>
    <font>
      <b/>
      <sz val="11"/>
      <color theme="1"/>
      <name val="Arial"/>
      <family val="2"/>
    </font>
    <font>
      <b/>
      <u/>
      <sz val="12"/>
      <name val="Arial"/>
      <family val="2"/>
    </font>
    <font>
      <sz val="16"/>
      <name val="Calibri"/>
      <family val="2"/>
    </font>
    <font>
      <sz val="11"/>
      <name val="Arial"/>
      <family val="2"/>
    </font>
    <font>
      <sz val="12"/>
      <color indexed="8"/>
      <name val="Calibri"/>
      <family val="2"/>
      <scheme val="minor"/>
    </font>
    <font>
      <b/>
      <sz val="12"/>
      <color indexed="8"/>
      <name val="Calibri"/>
      <family val="2"/>
      <scheme val="minor"/>
    </font>
    <font>
      <b/>
      <sz val="12"/>
      <color indexed="8"/>
      <name val="Arial"/>
      <family val="2"/>
    </font>
    <font>
      <sz val="12"/>
      <color indexed="8"/>
      <name val="Arial"/>
      <family val="2"/>
    </font>
    <font>
      <sz val="24"/>
      <name val="Arial"/>
      <family val="2"/>
    </font>
    <font>
      <b/>
      <sz val="9"/>
      <color indexed="81"/>
      <name val="Tahoma"/>
      <family val="2"/>
    </font>
    <font>
      <sz val="9"/>
      <color indexed="81"/>
      <name val="Tahoma"/>
      <family val="2"/>
    </font>
    <font>
      <sz val="12"/>
      <color indexed="81"/>
      <name val="Tahoma"/>
      <family val="2"/>
    </font>
    <font>
      <b/>
      <sz val="11"/>
      <color indexed="81"/>
      <name val="Tahoma"/>
      <family val="2"/>
    </font>
    <font>
      <sz val="11"/>
      <color indexed="81"/>
      <name val="Tahoma"/>
      <family val="2"/>
    </font>
    <font>
      <b/>
      <sz val="9"/>
      <color indexed="81"/>
      <name val="Tahoma"/>
      <charset val="1"/>
    </font>
    <font>
      <sz val="10"/>
      <color indexed="81"/>
      <name val="Tahoma"/>
      <family val="2"/>
    </font>
    <font>
      <b/>
      <sz val="11"/>
      <color indexed="81"/>
      <name val="Arila"/>
    </font>
    <font>
      <sz val="11"/>
      <color indexed="81"/>
      <name val="Arila"/>
    </font>
    <font>
      <b/>
      <sz val="13"/>
      <color indexed="81"/>
      <name val="Arila"/>
    </font>
    <font>
      <b/>
      <sz val="12"/>
      <color indexed="81"/>
      <name val="Arila"/>
    </font>
    <font>
      <sz val="12"/>
      <color indexed="81"/>
      <name val="Arila"/>
    </font>
    <font>
      <b/>
      <sz val="10"/>
      <color indexed="81"/>
      <name val="Tahoma"/>
      <family val="2"/>
    </font>
    <font>
      <b/>
      <sz val="12"/>
      <color indexed="81"/>
      <name val="Arial"/>
      <family val="2"/>
    </font>
    <font>
      <sz val="10"/>
      <color indexed="81"/>
      <name val="Arial"/>
      <family val="2"/>
    </font>
    <font>
      <b/>
      <sz val="10"/>
      <color indexed="81"/>
      <name val="Arial"/>
      <family val="2"/>
    </font>
    <font>
      <b/>
      <sz val="12"/>
      <color indexed="81"/>
      <name val="Tahoma"/>
      <family val="2"/>
    </font>
    <font>
      <b/>
      <sz val="12"/>
      <color indexed="81"/>
      <name val="Calibri"/>
      <family val="2"/>
      <scheme val="minor"/>
    </font>
    <font>
      <sz val="12"/>
      <color indexed="81"/>
      <name val="Calibri"/>
      <family val="2"/>
      <scheme val="minor"/>
    </font>
    <font>
      <b/>
      <u/>
      <sz val="10"/>
      <color indexed="81"/>
      <name val="Tahoma"/>
      <family val="2"/>
    </font>
  </fonts>
  <fills count="20">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indexed="9"/>
        <bgColor indexed="64"/>
      </patternFill>
    </fill>
    <fill>
      <patternFill patternType="solid">
        <fgColor theme="0" tint="-0.14999847407452621"/>
        <bgColor indexed="64"/>
      </patternFill>
    </fill>
    <fill>
      <patternFill patternType="solid">
        <fgColor indexed="44"/>
        <bgColor indexed="64"/>
      </patternFill>
    </fill>
    <fill>
      <patternFill patternType="solid">
        <fgColor rgb="FF92D050"/>
        <bgColor indexed="64"/>
      </patternFill>
    </fill>
    <fill>
      <patternFill patternType="solid">
        <fgColor rgb="FFCCCC00"/>
        <bgColor indexed="64"/>
      </patternFill>
    </fill>
    <fill>
      <patternFill patternType="solid">
        <fgColor rgb="FFFFFF00"/>
        <bgColor indexed="64"/>
      </patternFill>
    </fill>
    <fill>
      <patternFill patternType="solid">
        <fgColor rgb="FFFF603B"/>
        <bgColor indexed="64"/>
      </patternFill>
    </fill>
    <fill>
      <patternFill patternType="solid">
        <fgColor rgb="FF99CCFF"/>
        <bgColor indexed="64"/>
      </patternFill>
    </fill>
    <fill>
      <patternFill patternType="solid">
        <fgColor rgb="FFCCFFCC"/>
        <bgColor indexed="64"/>
      </patternFill>
    </fill>
    <fill>
      <patternFill patternType="solid">
        <fgColor rgb="FFFFD5AB"/>
        <bgColor indexed="64"/>
      </patternFill>
    </fill>
    <fill>
      <patternFill patternType="solid">
        <fgColor rgb="FFFF0000"/>
        <bgColor indexed="64"/>
      </patternFill>
    </fill>
    <fill>
      <patternFill patternType="solid">
        <fgColor rgb="FF00B0F0"/>
        <bgColor indexed="64"/>
      </patternFill>
    </fill>
    <fill>
      <patternFill patternType="solid">
        <fgColor rgb="FF36D62A"/>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rgb="FF66FF66"/>
        <bgColor indexed="64"/>
      </patternFill>
    </fill>
  </fills>
  <borders count="28">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thin">
        <color indexed="64"/>
      </bottom>
      <diagonal/>
    </border>
    <border>
      <left/>
      <right/>
      <top/>
      <bottom style="thin">
        <color indexed="64"/>
      </bottom>
      <diagonal/>
    </border>
  </borders>
  <cellStyleXfs count="6">
    <xf numFmtId="0" fontId="0" fillId="0" borderId="0"/>
    <xf numFmtId="44" fontId="1" fillId="0" borderId="0" applyFont="0" applyFill="0" applyBorder="0" applyAlignment="0" applyProtection="0"/>
    <xf numFmtId="0" fontId="2" fillId="0" borderId="0"/>
    <xf numFmtId="0" fontId="2" fillId="0" borderId="0"/>
    <xf numFmtId="43" fontId="19" fillId="0" borderId="0" applyFont="0" applyFill="0" applyBorder="0" applyAlignment="0" applyProtection="0"/>
    <xf numFmtId="0" fontId="1" fillId="0" borderId="0"/>
  </cellStyleXfs>
  <cellXfs count="316">
    <xf numFmtId="0" fontId="0" fillId="0" borderId="0" xfId="0"/>
    <xf numFmtId="0" fontId="3" fillId="0" borderId="0" xfId="2" applyFont="1" applyAlignment="1">
      <alignment vertical="center"/>
    </xf>
    <xf numFmtId="0" fontId="2" fillId="0" borderId="0" xfId="3"/>
    <xf numFmtId="0" fontId="3" fillId="2" borderId="0" xfId="2" applyFont="1" applyFill="1" applyAlignment="1">
      <alignment vertical="center"/>
    </xf>
    <xf numFmtId="0" fontId="2" fillId="2" borderId="0" xfId="3" applyFill="1"/>
    <xf numFmtId="0" fontId="6" fillId="0" borderId="0" xfId="2" applyFont="1" applyAlignment="1">
      <alignment vertical="center"/>
    </xf>
    <xf numFmtId="0" fontId="8" fillId="0" borderId="0" xfId="3" applyFont="1"/>
    <xf numFmtId="41" fontId="7" fillId="3" borderId="2" xfId="2" applyNumberFormat="1" applyFont="1" applyFill="1" applyBorder="1" applyAlignment="1">
      <alignment horizontal="center" vertical="center" wrapText="1"/>
    </xf>
    <xf numFmtId="0" fontId="9" fillId="4" borderId="0" xfId="2" applyFont="1" applyFill="1" applyAlignment="1">
      <alignment horizontal="right" vertical="center"/>
    </xf>
    <xf numFmtId="0" fontId="10" fillId="5" borderId="4" xfId="2" applyFont="1" applyFill="1" applyBorder="1" applyAlignment="1">
      <alignment horizontal="center" vertical="center"/>
    </xf>
    <xf numFmtId="166" fontId="7" fillId="5" borderId="5" xfId="2" applyNumberFormat="1" applyFont="1" applyFill="1" applyBorder="1" applyAlignment="1">
      <alignment horizontal="justify" vertical="center" wrapText="1"/>
    </xf>
    <xf numFmtId="4" fontId="7" fillId="5" borderId="5" xfId="2" applyNumberFormat="1" applyFont="1" applyFill="1" applyBorder="1" applyAlignment="1">
      <alignment horizontal="right" vertical="center" wrapText="1"/>
    </xf>
    <xf numFmtId="0" fontId="11" fillId="0" borderId="7" xfId="2" applyFont="1" applyFill="1" applyBorder="1" applyAlignment="1">
      <alignment horizontal="center" vertical="center"/>
    </xf>
    <xf numFmtId="166" fontId="8" fillId="0" borderId="7" xfId="2" applyNumberFormat="1" applyFont="1" applyFill="1" applyBorder="1" applyAlignment="1">
      <alignment horizontal="left" vertical="center" wrapText="1"/>
    </xf>
    <xf numFmtId="4" fontId="8" fillId="0" borderId="7" xfId="2" applyNumberFormat="1" applyFont="1" applyFill="1" applyBorder="1" applyAlignment="1">
      <alignment horizontal="right" vertical="center" wrapText="1"/>
    </xf>
    <xf numFmtId="4" fontId="7" fillId="0" borderId="5" xfId="2" applyNumberFormat="1" applyFont="1" applyFill="1" applyBorder="1" applyAlignment="1">
      <alignment horizontal="right" vertical="center" wrapText="1"/>
    </xf>
    <xf numFmtId="0" fontId="10" fillId="5" borderId="7" xfId="2" applyFont="1" applyFill="1" applyBorder="1" applyAlignment="1">
      <alignment horizontal="center" vertical="center"/>
    </xf>
    <xf numFmtId="166" fontId="7" fillId="5" borderId="7" xfId="2" applyNumberFormat="1" applyFont="1" applyFill="1" applyBorder="1" applyAlignment="1">
      <alignment horizontal="justify" vertical="center" wrapText="1"/>
    </xf>
    <xf numFmtId="4" fontId="7" fillId="5" borderId="7" xfId="2" applyNumberFormat="1" applyFont="1" applyFill="1" applyBorder="1" applyAlignment="1">
      <alignment horizontal="right" vertical="center" wrapText="1"/>
    </xf>
    <xf numFmtId="166" fontId="7" fillId="5" borderId="7" xfId="2" applyNumberFormat="1" applyFont="1" applyFill="1" applyBorder="1" applyAlignment="1">
      <alignment horizontal="left" vertical="center" wrapText="1" indent="1"/>
    </xf>
    <xf numFmtId="0" fontId="2" fillId="0" borderId="0" xfId="3" applyFill="1"/>
    <xf numFmtId="0" fontId="9" fillId="0" borderId="0" xfId="2" applyFont="1" applyBorder="1" applyAlignment="1">
      <alignment vertical="center"/>
    </xf>
    <xf numFmtId="41" fontId="12" fillId="3" borderId="2" xfId="2" applyNumberFormat="1" applyFont="1" applyFill="1" applyBorder="1" applyAlignment="1">
      <alignment horizontal="center" vertical="center" wrapText="1"/>
    </xf>
    <xf numFmtId="4" fontId="12" fillId="3" borderId="2" xfId="2" applyNumberFormat="1" applyFont="1" applyFill="1" applyBorder="1" applyAlignment="1">
      <alignment horizontal="right" vertical="center" wrapText="1"/>
    </xf>
    <xf numFmtId="0" fontId="13" fillId="0" borderId="0" xfId="2" applyFont="1" applyAlignment="1">
      <alignment vertical="center"/>
    </xf>
    <xf numFmtId="4" fontId="14" fillId="0" borderId="0" xfId="2" applyNumberFormat="1" applyFont="1" applyBorder="1" applyAlignment="1">
      <alignment horizontal="left" vertical="center" wrapText="1"/>
    </xf>
    <xf numFmtId="0" fontId="14" fillId="0" borderId="0" xfId="2" applyFont="1" applyBorder="1" applyAlignment="1">
      <alignment horizontal="left" vertical="center" wrapText="1"/>
    </xf>
    <xf numFmtId="0" fontId="10" fillId="0" borderId="0" xfId="2" applyFont="1" applyAlignment="1">
      <alignment vertical="center"/>
    </xf>
    <xf numFmtId="4" fontId="7" fillId="3" borderId="12" xfId="2" applyNumberFormat="1" applyFont="1" applyFill="1" applyBorder="1" applyAlignment="1">
      <alignment horizontal="center" vertical="center"/>
    </xf>
    <xf numFmtId="4" fontId="7" fillId="3" borderId="12" xfId="2" applyNumberFormat="1" applyFont="1" applyFill="1" applyBorder="1" applyAlignment="1">
      <alignment horizontal="center" vertical="center" wrapText="1"/>
    </xf>
    <xf numFmtId="0" fontId="10" fillId="0" borderId="13" xfId="2" applyFont="1" applyFill="1" applyBorder="1" applyAlignment="1">
      <alignment horizontal="center" vertical="center"/>
    </xf>
    <xf numFmtId="166" fontId="7" fillId="0" borderId="14" xfId="2" applyNumberFormat="1" applyFont="1" applyFill="1" applyBorder="1" applyAlignment="1">
      <alignment horizontal="left" vertical="center" wrapText="1"/>
    </xf>
    <xf numFmtId="4" fontId="8" fillId="0" borderId="14" xfId="2" applyNumberFormat="1" applyFont="1" applyFill="1" applyBorder="1" applyAlignment="1">
      <alignment vertical="center" wrapText="1"/>
    </xf>
    <xf numFmtId="4" fontId="8" fillId="0" borderId="15" xfId="2" applyNumberFormat="1" applyFont="1" applyFill="1" applyBorder="1" applyAlignment="1">
      <alignment vertical="center" wrapText="1"/>
    </xf>
    <xf numFmtId="0" fontId="10" fillId="0" borderId="10" xfId="2" applyFont="1" applyFill="1" applyBorder="1" applyAlignment="1">
      <alignment horizontal="center" vertical="center"/>
    </xf>
    <xf numFmtId="166" fontId="7" fillId="0" borderId="7" xfId="2" applyNumberFormat="1" applyFont="1" applyFill="1" applyBorder="1" applyAlignment="1">
      <alignment horizontal="left" vertical="center" wrapText="1"/>
    </xf>
    <xf numFmtId="4" fontId="8" fillId="0" borderId="7" xfId="2" applyNumberFormat="1" applyFont="1" applyFill="1" applyBorder="1" applyAlignment="1">
      <alignment vertical="center" wrapText="1"/>
    </xf>
    <xf numFmtId="4" fontId="8" fillId="0" borderId="16" xfId="2" applyNumberFormat="1" applyFont="1" applyFill="1" applyBorder="1" applyAlignment="1">
      <alignment vertical="center" wrapText="1"/>
    </xf>
    <xf numFmtId="0" fontId="10" fillId="0" borderId="11" xfId="2" applyFont="1" applyFill="1" applyBorder="1" applyAlignment="1">
      <alignment horizontal="center" vertical="center"/>
    </xf>
    <xf numFmtId="166" fontId="7" fillId="0" borderId="17" xfId="2" applyNumberFormat="1" applyFont="1" applyFill="1" applyBorder="1" applyAlignment="1">
      <alignment horizontal="left" vertical="center" wrapText="1"/>
    </xf>
    <xf numFmtId="4" fontId="8" fillId="0" borderId="17" xfId="2" applyNumberFormat="1" applyFont="1" applyFill="1" applyBorder="1" applyAlignment="1">
      <alignment vertical="center" wrapText="1"/>
    </xf>
    <xf numFmtId="4" fontId="8" fillId="0" borderId="18" xfId="2" applyNumberFormat="1" applyFont="1" applyFill="1" applyBorder="1" applyAlignment="1">
      <alignment vertical="center" wrapText="1"/>
    </xf>
    <xf numFmtId="0" fontId="15" fillId="3" borderId="19" xfId="2" applyFont="1" applyFill="1" applyBorder="1" applyAlignment="1">
      <alignment horizontal="center" vertical="center"/>
    </xf>
    <xf numFmtId="4" fontId="15" fillId="3" borderId="20" xfId="2" applyNumberFormat="1" applyFont="1" applyFill="1" applyBorder="1" applyAlignment="1">
      <alignment vertical="center"/>
    </xf>
    <xf numFmtId="4" fontId="13" fillId="0" borderId="0" xfId="2" applyNumberFormat="1" applyFont="1" applyAlignment="1">
      <alignment vertical="center"/>
    </xf>
    <xf numFmtId="0" fontId="16" fillId="0" borderId="0" xfId="0" applyFont="1" applyFill="1"/>
    <xf numFmtId="0" fontId="17" fillId="0" borderId="0" xfId="0" applyFont="1"/>
    <xf numFmtId="0" fontId="16" fillId="0" borderId="0" xfId="0" applyFont="1"/>
    <xf numFmtId="0" fontId="18" fillId="0" borderId="0" xfId="0" applyFont="1"/>
    <xf numFmtId="167" fontId="24" fillId="0" borderId="0" xfId="4" applyNumberFormat="1" applyFont="1" applyFill="1" applyBorder="1" applyAlignment="1">
      <alignment horizontal="center" vertical="center"/>
    </xf>
    <xf numFmtId="3" fontId="24" fillId="6" borderId="2" xfId="0" applyNumberFormat="1" applyFont="1" applyFill="1" applyBorder="1" applyAlignment="1">
      <alignment horizontal="center" vertical="center" wrapText="1"/>
    </xf>
    <xf numFmtId="3" fontId="24" fillId="7" borderId="2" xfId="0" applyNumberFormat="1" applyFont="1" applyFill="1" applyBorder="1" applyAlignment="1">
      <alignment horizontal="center" vertical="center" wrapText="1"/>
    </xf>
    <xf numFmtId="3" fontId="24" fillId="8" borderId="2" xfId="0" applyNumberFormat="1" applyFont="1" applyFill="1" applyBorder="1" applyAlignment="1">
      <alignment horizontal="center" vertical="center" wrapText="1"/>
    </xf>
    <xf numFmtId="3" fontId="24" fillId="0" borderId="0" xfId="0" applyNumberFormat="1" applyFont="1" applyFill="1" applyBorder="1" applyAlignment="1">
      <alignment horizontal="center" vertical="center" wrapText="1"/>
    </xf>
    <xf numFmtId="3" fontId="24" fillId="9" borderId="2" xfId="0" applyNumberFormat="1" applyFont="1" applyFill="1" applyBorder="1" applyAlignment="1">
      <alignment horizontal="center" vertical="center" wrapText="1"/>
    </xf>
    <xf numFmtId="3" fontId="24" fillId="10" borderId="2" xfId="0" applyNumberFormat="1" applyFont="1" applyFill="1" applyBorder="1" applyAlignment="1">
      <alignment horizontal="center" vertical="center" wrapText="1"/>
    </xf>
    <xf numFmtId="3" fontId="24" fillId="6" borderId="12" xfId="0" applyNumberFormat="1" applyFont="1" applyFill="1" applyBorder="1" applyAlignment="1">
      <alignment horizontal="center" vertical="center" wrapText="1"/>
    </xf>
    <xf numFmtId="3" fontId="24" fillId="6" borderId="24" xfId="0" applyNumberFormat="1" applyFont="1" applyFill="1" applyBorder="1" applyAlignment="1">
      <alignment horizontal="center" vertical="center" wrapText="1"/>
    </xf>
    <xf numFmtId="3" fontId="24" fillId="7" borderId="12" xfId="0" applyNumberFormat="1" applyFont="1" applyFill="1" applyBorder="1" applyAlignment="1">
      <alignment horizontal="center" vertical="center" wrapText="1"/>
    </xf>
    <xf numFmtId="3" fontId="24" fillId="7" borderId="24" xfId="0" applyNumberFormat="1" applyFont="1" applyFill="1" applyBorder="1" applyAlignment="1">
      <alignment horizontal="center" vertical="center" wrapText="1"/>
    </xf>
    <xf numFmtId="3" fontId="24" fillId="8" borderId="12" xfId="0" applyNumberFormat="1" applyFont="1" applyFill="1" applyBorder="1" applyAlignment="1">
      <alignment horizontal="center" vertical="center" wrapText="1"/>
    </xf>
    <xf numFmtId="3" fontId="24" fillId="8" borderId="24" xfId="0" applyNumberFormat="1" applyFont="1" applyFill="1" applyBorder="1" applyAlignment="1">
      <alignment horizontal="center" vertical="center" wrapText="1"/>
    </xf>
    <xf numFmtId="3" fontId="24" fillId="9" borderId="12" xfId="0" applyNumberFormat="1" applyFont="1" applyFill="1" applyBorder="1" applyAlignment="1">
      <alignment horizontal="center" vertical="center" wrapText="1"/>
    </xf>
    <xf numFmtId="3" fontId="24" fillId="9" borderId="24" xfId="0" applyNumberFormat="1" applyFont="1" applyFill="1" applyBorder="1" applyAlignment="1">
      <alignment horizontal="center" vertical="center" wrapText="1"/>
    </xf>
    <xf numFmtId="3" fontId="24" fillId="10" borderId="12" xfId="0" applyNumberFormat="1" applyFont="1" applyFill="1" applyBorder="1" applyAlignment="1">
      <alignment horizontal="center" vertical="center" wrapText="1"/>
    </xf>
    <xf numFmtId="3" fontId="24" fillId="10" borderId="24" xfId="0" applyNumberFormat="1" applyFont="1" applyFill="1" applyBorder="1" applyAlignment="1">
      <alignment horizontal="center" vertical="center" wrapText="1"/>
    </xf>
    <xf numFmtId="4" fontId="22" fillId="7" borderId="2" xfId="0" applyNumberFormat="1" applyFont="1" applyFill="1" applyBorder="1" applyAlignment="1">
      <alignment horizontal="right" vertical="center"/>
    </xf>
    <xf numFmtId="4" fontId="22" fillId="8" borderId="2" xfId="0" applyNumberFormat="1" applyFont="1" applyFill="1" applyBorder="1" applyAlignment="1">
      <alignment horizontal="right" vertical="center"/>
    </xf>
    <xf numFmtId="4" fontId="22" fillId="9" borderId="2" xfId="0" applyNumberFormat="1" applyFont="1" applyFill="1" applyBorder="1" applyAlignment="1">
      <alignment horizontal="right" vertical="center"/>
    </xf>
    <xf numFmtId="4" fontId="22" fillId="10" borderId="2" xfId="0" applyNumberFormat="1" applyFont="1" applyFill="1" applyBorder="1" applyAlignment="1">
      <alignment horizontal="right" vertical="center"/>
    </xf>
    <xf numFmtId="4" fontId="16" fillId="0" borderId="0" xfId="0" applyNumberFormat="1" applyFont="1" applyFill="1"/>
    <xf numFmtId="4" fontId="18" fillId="0" borderId="0" xfId="0" applyNumberFormat="1" applyFont="1"/>
    <xf numFmtId="4" fontId="16" fillId="0" borderId="0" xfId="0" applyNumberFormat="1" applyFont="1"/>
    <xf numFmtId="4" fontId="24" fillId="0" borderId="0" xfId="0" applyNumberFormat="1" applyFont="1" applyFill="1" applyBorder="1" applyAlignment="1">
      <alignment vertical="center"/>
    </xf>
    <xf numFmtId="4" fontId="24" fillId="0" borderId="0" xfId="0" applyNumberFormat="1" applyFont="1" applyFill="1" applyBorder="1" applyAlignment="1">
      <alignment horizontal="right" vertical="center"/>
    </xf>
    <xf numFmtId="4" fontId="24" fillId="0" borderId="0" xfId="0" applyNumberFormat="1" applyFont="1" applyAlignment="1">
      <alignment vertical="center"/>
    </xf>
    <xf numFmtId="4" fontId="25" fillId="0" borderId="0" xfId="0" applyNumberFormat="1" applyFont="1" applyAlignment="1">
      <alignment vertical="center"/>
    </xf>
    <xf numFmtId="4" fontId="24" fillId="0" borderId="0" xfId="0" applyNumberFormat="1" applyFont="1" applyAlignment="1">
      <alignment horizontal="center" vertical="center"/>
    </xf>
    <xf numFmtId="14" fontId="16" fillId="0" borderId="0" xfId="0" applyNumberFormat="1" applyFont="1"/>
    <xf numFmtId="0" fontId="26" fillId="0" borderId="0" xfId="0" applyFont="1" applyFill="1" applyBorder="1" applyAlignment="1">
      <alignment vertical="center" wrapText="1"/>
    </xf>
    <xf numFmtId="14" fontId="23" fillId="9" borderId="0" xfId="0" applyNumberFormat="1" applyFont="1" applyFill="1"/>
    <xf numFmtId="0" fontId="17" fillId="6" borderId="12" xfId="0" applyFont="1" applyFill="1" applyBorder="1"/>
    <xf numFmtId="0" fontId="25" fillId="6" borderId="12" xfId="0" applyFont="1" applyFill="1" applyBorder="1"/>
    <xf numFmtId="0" fontId="24" fillId="6" borderId="12" xfId="0" applyFont="1" applyFill="1" applyBorder="1" applyAlignment="1">
      <alignment horizontal="center"/>
    </xf>
    <xf numFmtId="0" fontId="24" fillId="11" borderId="12" xfId="0" applyFont="1" applyFill="1" applyBorder="1" applyAlignment="1">
      <alignment horizontal="center"/>
    </xf>
    <xf numFmtId="0" fontId="24" fillId="6" borderId="12" xfId="0" applyFont="1" applyFill="1" applyBorder="1" applyAlignment="1">
      <alignment horizontal="center" vertical="center" wrapText="1"/>
    </xf>
    <xf numFmtId="4" fontId="28" fillId="6" borderId="12" xfId="0" applyNumberFormat="1" applyFont="1" applyFill="1" applyBorder="1" applyAlignment="1">
      <alignment vertical="center" wrapText="1"/>
    </xf>
    <xf numFmtId="4" fontId="28" fillId="0" borderId="0" xfId="0" applyNumberFormat="1" applyFont="1" applyFill="1" applyBorder="1" applyAlignment="1">
      <alignment vertical="center" wrapText="1"/>
    </xf>
    <xf numFmtId="3" fontId="27" fillId="6" borderId="24" xfId="0" applyNumberFormat="1" applyFont="1" applyFill="1" applyBorder="1" applyAlignment="1">
      <alignment vertical="center" textRotation="90" wrapText="1"/>
    </xf>
    <xf numFmtId="167" fontId="27" fillId="6" borderId="24" xfId="0" applyNumberFormat="1" applyFont="1" applyFill="1" applyBorder="1" applyAlignment="1">
      <alignment vertical="center" textRotation="90" wrapText="1"/>
    </xf>
    <xf numFmtId="3" fontId="24" fillId="6" borderId="12" xfId="0" applyNumberFormat="1" applyFont="1" applyFill="1" applyBorder="1" applyAlignment="1">
      <alignment vertical="center" textRotation="90" wrapText="1"/>
    </xf>
    <xf numFmtId="4" fontId="28" fillId="7" borderId="12" xfId="0" applyNumberFormat="1" applyFont="1" applyFill="1" applyBorder="1" applyAlignment="1">
      <alignment vertical="center" wrapText="1"/>
    </xf>
    <xf numFmtId="3" fontId="24" fillId="7" borderId="24" xfId="0" applyNumberFormat="1" applyFont="1" applyFill="1" applyBorder="1" applyAlignment="1">
      <alignment vertical="center" textRotation="90" wrapText="1"/>
    </xf>
    <xf numFmtId="167" fontId="24" fillId="10" borderId="24" xfId="0" applyNumberFormat="1" applyFont="1" applyFill="1" applyBorder="1" applyAlignment="1">
      <alignment vertical="center" textRotation="90" wrapText="1"/>
    </xf>
    <xf numFmtId="3" fontId="24" fillId="10" borderId="24" xfId="0" applyNumberFormat="1" applyFont="1" applyFill="1" applyBorder="1" applyAlignment="1">
      <alignment vertical="center" textRotation="90" wrapText="1"/>
    </xf>
    <xf numFmtId="166" fontId="24" fillId="12" borderId="24" xfId="0" applyNumberFormat="1" applyFont="1" applyFill="1" applyBorder="1" applyAlignment="1">
      <alignment horizontal="center" vertical="center"/>
    </xf>
    <xf numFmtId="0" fontId="24" fillId="12" borderId="24" xfId="0" applyFont="1" applyFill="1" applyBorder="1" applyAlignment="1">
      <alignment horizontal="center" vertical="center"/>
    </xf>
    <xf numFmtId="166" fontId="24" fillId="12" borderId="24" xfId="0" applyNumberFormat="1" applyFont="1" applyFill="1" applyBorder="1" applyAlignment="1">
      <alignment horizontal="left" vertical="center" wrapText="1"/>
    </xf>
    <xf numFmtId="4" fontId="28" fillId="12" borderId="24" xfId="0" applyNumberFormat="1" applyFont="1" applyFill="1" applyBorder="1" applyAlignment="1">
      <alignment vertical="center"/>
    </xf>
    <xf numFmtId="4" fontId="27" fillId="12" borderId="24" xfId="0" applyNumberFormat="1" applyFont="1" applyFill="1" applyBorder="1" applyAlignment="1">
      <alignment vertical="center"/>
    </xf>
    <xf numFmtId="0" fontId="16" fillId="2" borderId="0" xfId="0" applyFont="1" applyFill="1"/>
    <xf numFmtId="166" fontId="24" fillId="3" borderId="24" xfId="0" applyNumberFormat="1" applyFont="1" applyFill="1" applyBorder="1" applyAlignment="1">
      <alignment horizontal="center" vertical="center"/>
    </xf>
    <xf numFmtId="0" fontId="24" fillId="3" borderId="24" xfId="0" applyFont="1" applyFill="1" applyBorder="1" applyAlignment="1">
      <alignment horizontal="center" vertical="center"/>
    </xf>
    <xf numFmtId="0" fontId="24" fillId="3" borderId="24" xfId="0" applyFont="1" applyFill="1" applyBorder="1" applyAlignment="1">
      <alignment vertical="center" wrapText="1"/>
    </xf>
    <xf numFmtId="4" fontId="28" fillId="3" borderId="24" xfId="0" applyNumberFormat="1" applyFont="1" applyFill="1" applyBorder="1" applyAlignment="1">
      <alignment vertical="center"/>
    </xf>
    <xf numFmtId="4" fontId="29" fillId="3" borderId="24" xfId="0" applyNumberFormat="1" applyFont="1" applyFill="1" applyBorder="1" applyAlignment="1">
      <alignment vertical="center"/>
    </xf>
    <xf numFmtId="4" fontId="27" fillId="3" borderId="24" xfId="0" applyNumberFormat="1" applyFont="1" applyFill="1" applyBorder="1" applyAlignment="1">
      <alignment vertical="center"/>
    </xf>
    <xf numFmtId="0" fontId="16" fillId="3" borderId="0" xfId="0" applyFont="1" applyFill="1"/>
    <xf numFmtId="166" fontId="24" fillId="13" borderId="24" xfId="0" applyNumberFormat="1" applyFont="1" applyFill="1" applyBorder="1" applyAlignment="1">
      <alignment horizontal="center" vertical="center"/>
    </xf>
    <xf numFmtId="0" fontId="24" fillId="13" borderId="24" xfId="0" applyFont="1" applyFill="1" applyBorder="1" applyAlignment="1">
      <alignment horizontal="center" vertical="center"/>
    </xf>
    <xf numFmtId="0" fontId="24" fillId="13" borderId="24" xfId="0" applyFont="1" applyFill="1" applyBorder="1" applyAlignment="1">
      <alignment vertical="center" wrapText="1"/>
    </xf>
    <xf numFmtId="4" fontId="28" fillId="13" borderId="24" xfId="0" applyNumberFormat="1" applyFont="1" applyFill="1" applyBorder="1" applyAlignment="1">
      <alignment vertical="center"/>
    </xf>
    <xf numFmtId="4" fontId="29" fillId="13" borderId="24" xfId="0" applyNumberFormat="1" applyFont="1" applyFill="1" applyBorder="1" applyAlignment="1">
      <alignment vertical="center"/>
    </xf>
    <xf numFmtId="4" fontId="27" fillId="13" borderId="24" xfId="0" applyNumberFormat="1" applyFont="1" applyFill="1" applyBorder="1" applyAlignment="1">
      <alignment vertical="center"/>
    </xf>
    <xf numFmtId="166" fontId="24" fillId="5" borderId="24" xfId="0" applyNumberFormat="1" applyFont="1" applyFill="1" applyBorder="1" applyAlignment="1">
      <alignment horizontal="center" vertical="center"/>
    </xf>
    <xf numFmtId="0" fontId="24" fillId="5" borderId="24" xfId="0" applyFont="1" applyFill="1" applyBorder="1" applyAlignment="1">
      <alignment horizontal="center" vertical="center"/>
    </xf>
    <xf numFmtId="0" fontId="24" fillId="5" borderId="24" xfId="0" applyFont="1" applyFill="1" applyBorder="1" applyAlignment="1">
      <alignment vertical="center" wrapText="1"/>
    </xf>
    <xf numFmtId="4" fontId="28" fillId="5" borderId="24" xfId="0" applyNumberFormat="1" applyFont="1" applyFill="1" applyBorder="1" applyAlignment="1">
      <alignment vertical="center"/>
    </xf>
    <xf numFmtId="4" fontId="29" fillId="5" borderId="24" xfId="0" applyNumberFormat="1" applyFont="1" applyFill="1" applyBorder="1" applyAlignment="1">
      <alignment vertical="center"/>
    </xf>
    <xf numFmtId="4" fontId="27" fillId="5" borderId="24" xfId="0" applyNumberFormat="1" applyFont="1" applyFill="1" applyBorder="1" applyAlignment="1">
      <alignment vertical="center"/>
    </xf>
    <xf numFmtId="166" fontId="24" fillId="2" borderId="24" xfId="0" applyNumberFormat="1" applyFont="1" applyFill="1" applyBorder="1" applyAlignment="1">
      <alignment horizontal="center" vertical="center"/>
    </xf>
    <xf numFmtId="0" fontId="24" fillId="2" borderId="24" xfId="0" applyFont="1" applyFill="1" applyBorder="1" applyAlignment="1">
      <alignment horizontal="center" vertical="center"/>
    </xf>
    <xf numFmtId="0" fontId="24" fillId="2" borderId="24" xfId="0" applyFont="1" applyFill="1" applyBorder="1" applyAlignment="1">
      <alignment vertical="center" wrapText="1"/>
    </xf>
    <xf numFmtId="4" fontId="29" fillId="0" borderId="24" xfId="0" applyNumberFormat="1" applyFont="1" applyFill="1" applyBorder="1" applyAlignment="1">
      <alignment vertical="center"/>
    </xf>
    <xf numFmtId="4" fontId="28" fillId="0" borderId="24" xfId="0" applyNumberFormat="1" applyFont="1" applyFill="1" applyBorder="1" applyAlignment="1">
      <alignment vertical="center"/>
    </xf>
    <xf numFmtId="4" fontId="27" fillId="0" borderId="24" xfId="0" applyNumberFormat="1" applyFont="1" applyFill="1" applyBorder="1" applyAlignment="1">
      <alignment vertical="center"/>
    </xf>
    <xf numFmtId="0" fontId="16" fillId="13" borderId="0" xfId="0" applyFont="1" applyFill="1"/>
    <xf numFmtId="0" fontId="16" fillId="5" borderId="0" xfId="0" applyFont="1" applyFill="1"/>
    <xf numFmtId="0" fontId="24" fillId="0" borderId="24" xfId="0" applyFont="1" applyFill="1" applyBorder="1" applyAlignment="1">
      <alignment vertical="center" wrapText="1"/>
    </xf>
    <xf numFmtId="166" fontId="24" fillId="0" borderId="24" xfId="0" applyNumberFormat="1" applyFont="1" applyFill="1" applyBorder="1" applyAlignment="1">
      <alignment horizontal="center" vertical="center"/>
    </xf>
    <xf numFmtId="0" fontId="24" fillId="0" borderId="24" xfId="0" applyFont="1" applyFill="1" applyBorder="1" applyAlignment="1">
      <alignment horizontal="center" vertical="center"/>
    </xf>
    <xf numFmtId="0" fontId="25" fillId="0" borderId="24" xfId="0" applyFont="1" applyFill="1" applyBorder="1" applyAlignment="1">
      <alignment vertical="center" wrapText="1"/>
    </xf>
    <xf numFmtId="4" fontId="29" fillId="2" borderId="24" xfId="0" applyNumberFormat="1" applyFont="1" applyFill="1" applyBorder="1" applyAlignment="1">
      <alignment vertical="center"/>
    </xf>
    <xf numFmtId="4" fontId="28" fillId="2" borderId="24" xfId="0" applyNumberFormat="1" applyFont="1" applyFill="1" applyBorder="1" applyAlignment="1">
      <alignment vertical="center"/>
    </xf>
    <xf numFmtId="4" fontId="27" fillId="2" borderId="24" xfId="0" applyNumberFormat="1" applyFont="1" applyFill="1" applyBorder="1" applyAlignment="1">
      <alignment vertical="center"/>
    </xf>
    <xf numFmtId="4" fontId="29" fillId="9" borderId="24" xfId="0" applyNumberFormat="1" applyFont="1" applyFill="1" applyBorder="1" applyAlignment="1">
      <alignment vertical="center"/>
    </xf>
    <xf numFmtId="3" fontId="27" fillId="2" borderId="24" xfId="0" applyNumberFormat="1" applyFont="1" applyFill="1" applyBorder="1" applyAlignment="1">
      <alignment vertical="center"/>
    </xf>
    <xf numFmtId="3" fontId="28" fillId="2" borderId="24" xfId="0" applyNumberFormat="1" applyFont="1" applyFill="1" applyBorder="1" applyAlignment="1">
      <alignment vertical="center"/>
    </xf>
    <xf numFmtId="166" fontId="24" fillId="4" borderId="24" xfId="0" applyNumberFormat="1" applyFont="1" applyFill="1" applyBorder="1" applyAlignment="1">
      <alignment horizontal="center" vertical="center"/>
    </xf>
    <xf numFmtId="0" fontId="24" fillId="4" borderId="24" xfId="0" applyFont="1" applyFill="1" applyBorder="1" applyAlignment="1">
      <alignment vertical="center" wrapText="1"/>
    </xf>
    <xf numFmtId="0" fontId="16" fillId="4" borderId="0" xfId="0" applyFont="1" applyFill="1"/>
    <xf numFmtId="3" fontId="27" fillId="0" borderId="24" xfId="0" applyNumberFormat="1" applyFont="1" applyFill="1" applyBorder="1" applyAlignment="1">
      <alignment vertical="center"/>
    </xf>
    <xf numFmtId="4" fontId="24" fillId="2" borderId="24" xfId="0" applyNumberFormat="1" applyFont="1" applyFill="1" applyBorder="1" applyAlignment="1">
      <alignment horizontal="center" vertical="center"/>
    </xf>
    <xf numFmtId="0" fontId="18" fillId="2" borderId="0" xfId="0" applyFont="1" applyFill="1"/>
    <xf numFmtId="0" fontId="16" fillId="9" borderId="0" xfId="0" applyFont="1" applyFill="1"/>
    <xf numFmtId="166" fontId="24" fillId="9" borderId="24" xfId="0" applyNumberFormat="1" applyFont="1" applyFill="1" applyBorder="1" applyAlignment="1">
      <alignment horizontal="center" vertical="center"/>
    </xf>
    <xf numFmtId="0" fontId="24" fillId="9" borderId="24" xfId="0" applyFont="1" applyFill="1" applyBorder="1" applyAlignment="1">
      <alignment horizontal="center" vertical="center"/>
    </xf>
    <xf numFmtId="0" fontId="24" fillId="9" borderId="24" xfId="0" applyFont="1" applyFill="1" applyBorder="1" applyAlignment="1">
      <alignment vertical="center" wrapText="1"/>
    </xf>
    <xf numFmtId="4" fontId="28" fillId="9" borderId="24" xfId="0" applyNumberFormat="1" applyFont="1" applyFill="1" applyBorder="1" applyAlignment="1">
      <alignment vertical="center"/>
    </xf>
    <xf numFmtId="4" fontId="27" fillId="9" borderId="24" xfId="0" applyNumberFormat="1" applyFont="1" applyFill="1" applyBorder="1" applyAlignment="1">
      <alignment vertical="center"/>
    </xf>
    <xf numFmtId="0" fontId="16" fillId="12" borderId="0" xfId="0" applyFont="1" applyFill="1"/>
    <xf numFmtId="4" fontId="27" fillId="2" borderId="24" xfId="0" applyNumberFormat="1" applyFont="1" applyFill="1" applyBorder="1" applyAlignment="1">
      <alignment vertical="center" wrapText="1"/>
    </xf>
    <xf numFmtId="4" fontId="27" fillId="0" borderId="24" xfId="0" applyNumberFormat="1" applyFont="1" applyFill="1" applyBorder="1" applyAlignment="1">
      <alignment vertical="center" wrapText="1"/>
    </xf>
    <xf numFmtId="0" fontId="24" fillId="14" borderId="24" xfId="0" applyFont="1" applyFill="1" applyBorder="1" applyAlignment="1">
      <alignment vertical="center" wrapText="1"/>
    </xf>
    <xf numFmtId="4" fontId="29" fillId="14" borderId="24" xfId="0" applyNumberFormat="1" applyFont="1" applyFill="1" applyBorder="1" applyAlignment="1">
      <alignment vertical="center"/>
    </xf>
    <xf numFmtId="166" fontId="24" fillId="13" borderId="24" xfId="0" applyNumberFormat="1" applyFont="1" applyFill="1" applyBorder="1" applyAlignment="1">
      <alignment horizontal="left" vertical="center"/>
    </xf>
    <xf numFmtId="166" fontId="24" fillId="5" borderId="24" xfId="0" applyNumberFormat="1" applyFont="1" applyFill="1" applyBorder="1" applyAlignment="1">
      <alignment horizontal="left" vertical="center"/>
    </xf>
    <xf numFmtId="4" fontId="27" fillId="12" borderId="24" xfId="0" applyNumberFormat="1" applyFont="1" applyFill="1" applyBorder="1" applyAlignment="1">
      <alignment vertical="center" wrapText="1"/>
    </xf>
    <xf numFmtId="0" fontId="30" fillId="9" borderId="0" xfId="0" applyFont="1" applyFill="1"/>
    <xf numFmtId="166" fontId="31" fillId="9" borderId="24" xfId="0" applyNumberFormat="1" applyFont="1" applyFill="1" applyBorder="1" applyAlignment="1">
      <alignment horizontal="center" vertical="center"/>
    </xf>
    <xf numFmtId="0" fontId="31" fillId="9" borderId="24" xfId="0" applyFont="1" applyFill="1" applyBorder="1" applyAlignment="1">
      <alignment horizontal="center" vertical="center"/>
    </xf>
    <xf numFmtId="0" fontId="32" fillId="9" borderId="24" xfId="0" applyFont="1" applyFill="1" applyBorder="1" applyAlignment="1">
      <alignment vertical="center" wrapText="1"/>
    </xf>
    <xf numFmtId="4" fontId="33" fillId="9" borderId="24" xfId="0" applyNumberFormat="1" applyFont="1" applyFill="1" applyBorder="1" applyAlignment="1">
      <alignment vertical="center"/>
    </xf>
    <xf numFmtId="4" fontId="34" fillId="9" borderId="24" xfId="0" applyNumberFormat="1" applyFont="1" applyFill="1" applyBorder="1" applyAlignment="1">
      <alignment vertical="center"/>
    </xf>
    <xf numFmtId="4" fontId="35" fillId="9" borderId="24" xfId="0" applyNumberFormat="1" applyFont="1" applyFill="1" applyBorder="1" applyAlignment="1">
      <alignment vertical="center"/>
    </xf>
    <xf numFmtId="0" fontId="24" fillId="13" borderId="24" xfId="0" applyFont="1" applyFill="1" applyBorder="1" applyAlignment="1">
      <alignment horizontal="justify" vertical="center" wrapText="1"/>
    </xf>
    <xf numFmtId="0" fontId="16" fillId="0" borderId="0" xfId="0" applyFont="1" applyFill="1" applyBorder="1"/>
    <xf numFmtId="4" fontId="28" fillId="15" borderId="24" xfId="0" applyNumberFormat="1" applyFont="1" applyFill="1" applyBorder="1" applyAlignment="1">
      <alignment vertical="center"/>
    </xf>
    <xf numFmtId="4" fontId="29" fillId="16" borderId="24" xfId="0" applyNumberFormat="1" applyFont="1" applyFill="1" applyBorder="1" applyAlignment="1">
      <alignment vertical="center"/>
    </xf>
    <xf numFmtId="4" fontId="27" fillId="0" borderId="24" xfId="0" applyNumberFormat="1" applyFont="1" applyFill="1" applyBorder="1" applyAlignment="1">
      <alignment horizontal="center" vertical="center" wrapText="1"/>
    </xf>
    <xf numFmtId="0" fontId="25" fillId="17" borderId="24" xfId="0" applyFont="1" applyFill="1" applyBorder="1" applyAlignment="1">
      <alignment vertical="center" wrapText="1"/>
    </xf>
    <xf numFmtId="0" fontId="17" fillId="0" borderId="0" xfId="0" applyFont="1" applyFill="1"/>
    <xf numFmtId="166" fontId="24" fillId="12" borderId="24" xfId="0" applyNumberFormat="1" applyFont="1" applyFill="1" applyBorder="1" applyAlignment="1">
      <alignment horizontal="justify" vertical="center" wrapText="1"/>
    </xf>
    <xf numFmtId="49" fontId="27" fillId="2" borderId="24" xfId="0" applyNumberFormat="1" applyFont="1" applyFill="1" applyBorder="1" applyAlignment="1">
      <alignment vertical="center" wrapText="1"/>
    </xf>
    <xf numFmtId="4" fontId="25" fillId="5" borderId="24" xfId="0" applyNumberFormat="1" applyFont="1" applyFill="1" applyBorder="1" applyAlignment="1">
      <alignment vertical="center"/>
    </xf>
    <xf numFmtId="4" fontId="25" fillId="0" borderId="24" xfId="0" applyNumberFormat="1" applyFont="1" applyFill="1" applyBorder="1" applyAlignment="1">
      <alignment vertical="center"/>
    </xf>
    <xf numFmtId="4" fontId="24" fillId="5" borderId="24" xfId="0" applyNumberFormat="1" applyFont="1" applyFill="1" applyBorder="1" applyAlignment="1">
      <alignment vertical="center"/>
    </xf>
    <xf numFmtId="0" fontId="17" fillId="2" borderId="0" xfId="0" applyFont="1" applyFill="1"/>
    <xf numFmtId="4" fontId="24" fillId="0" borderId="24" xfId="0" applyNumberFormat="1" applyFont="1" applyFill="1" applyBorder="1" applyAlignment="1">
      <alignment vertical="center"/>
    </xf>
    <xf numFmtId="0" fontId="24" fillId="2" borderId="24" xfId="0" applyFont="1" applyFill="1" applyBorder="1" applyAlignment="1">
      <alignment horizontal="left" vertical="center" wrapText="1"/>
    </xf>
    <xf numFmtId="4" fontId="29" fillId="18" borderId="24" xfId="0" applyNumberFormat="1" applyFont="1" applyFill="1" applyBorder="1" applyAlignment="1">
      <alignment vertical="center"/>
    </xf>
    <xf numFmtId="4" fontId="28" fillId="18" borderId="24" xfId="0" applyNumberFormat="1" applyFont="1" applyFill="1" applyBorder="1" applyAlignment="1">
      <alignment vertical="center"/>
    </xf>
    <xf numFmtId="0" fontId="17" fillId="5" borderId="0" xfId="0" applyFont="1" applyFill="1"/>
    <xf numFmtId="0" fontId="25" fillId="2" borderId="24" xfId="0" applyFont="1" applyFill="1" applyBorder="1" applyAlignment="1">
      <alignment vertical="center" wrapText="1"/>
    </xf>
    <xf numFmtId="166" fontId="24" fillId="0" borderId="25" xfId="0" applyNumberFormat="1" applyFont="1" applyFill="1" applyBorder="1" applyAlignment="1">
      <alignment horizontal="center" vertical="center" wrapText="1"/>
    </xf>
    <xf numFmtId="0" fontId="24" fillId="5" borderId="24" xfId="0" applyFont="1" applyFill="1" applyBorder="1" applyAlignment="1">
      <alignment horizontal="left" vertical="center" wrapText="1"/>
    </xf>
    <xf numFmtId="166" fontId="24" fillId="2" borderId="24" xfId="0" applyNumberFormat="1" applyFont="1" applyFill="1" applyBorder="1" applyAlignment="1">
      <alignment horizontal="left" vertical="center"/>
    </xf>
    <xf numFmtId="166" fontId="24" fillId="12" borderId="24" xfId="0" applyNumberFormat="1" applyFont="1" applyFill="1" applyBorder="1" applyAlignment="1">
      <alignment horizontal="center" vertical="center" wrapText="1"/>
    </xf>
    <xf numFmtId="166" fontId="36" fillId="2" borderId="24" xfId="0" applyNumberFormat="1" applyFont="1" applyFill="1" applyBorder="1" applyAlignment="1">
      <alignment horizontal="center" vertical="center" wrapText="1"/>
    </xf>
    <xf numFmtId="166" fontId="24" fillId="2" borderId="19" xfId="0" applyNumberFormat="1" applyFont="1" applyFill="1" applyBorder="1" applyAlignment="1">
      <alignment horizontal="center" vertical="center"/>
    </xf>
    <xf numFmtId="0" fontId="24" fillId="2" borderId="19" xfId="0" applyFont="1" applyFill="1" applyBorder="1" applyAlignment="1">
      <alignment horizontal="center" vertical="center"/>
    </xf>
    <xf numFmtId="0" fontId="24" fillId="2" borderId="19" xfId="0" applyFont="1" applyFill="1" applyBorder="1" applyAlignment="1">
      <alignment vertical="center" wrapText="1"/>
    </xf>
    <xf numFmtId="0" fontId="24" fillId="2" borderId="24" xfId="0" applyFont="1" applyFill="1" applyBorder="1" applyAlignment="1"/>
    <xf numFmtId="0" fontId="16" fillId="19" borderId="0" xfId="0" applyFont="1" applyFill="1"/>
    <xf numFmtId="166" fontId="24" fillId="2" borderId="26" xfId="0" applyNumberFormat="1" applyFont="1" applyFill="1" applyBorder="1" applyAlignment="1">
      <alignment horizontal="center" vertical="center"/>
    </xf>
    <xf numFmtId="0" fontId="24" fillId="2" borderId="26" xfId="0" applyFont="1" applyFill="1" applyBorder="1" applyAlignment="1">
      <alignment horizontal="center" vertical="center"/>
    </xf>
    <xf numFmtId="0" fontId="24" fillId="2" borderId="26" xfId="0" applyFont="1" applyFill="1" applyBorder="1" applyAlignment="1">
      <alignment vertical="center" wrapText="1"/>
    </xf>
    <xf numFmtId="4" fontId="29" fillId="0" borderId="26" xfId="0" applyNumberFormat="1" applyFont="1" applyFill="1" applyBorder="1" applyAlignment="1">
      <alignment vertical="center"/>
    </xf>
    <xf numFmtId="4" fontId="28" fillId="0" borderId="26" xfId="0" applyNumberFormat="1" applyFont="1" applyFill="1" applyBorder="1" applyAlignment="1">
      <alignment vertical="center"/>
    </xf>
    <xf numFmtId="0" fontId="16" fillId="0" borderId="27" xfId="0" applyFont="1" applyFill="1" applyBorder="1"/>
    <xf numFmtId="0" fontId="16" fillId="2" borderId="27" xfId="0" applyFont="1" applyFill="1" applyBorder="1"/>
    <xf numFmtId="4" fontId="29" fillId="9" borderId="26" xfId="0" applyNumberFormat="1" applyFont="1" applyFill="1" applyBorder="1" applyAlignment="1">
      <alignment vertical="center"/>
    </xf>
    <xf numFmtId="4" fontId="29" fillId="0" borderId="19" xfId="0" applyNumberFormat="1" applyFont="1" applyFill="1" applyBorder="1" applyAlignment="1">
      <alignment vertical="center"/>
    </xf>
    <xf numFmtId="4" fontId="27" fillId="0" borderId="26" xfId="0" applyNumberFormat="1" applyFont="1" applyFill="1" applyBorder="1" applyAlignment="1">
      <alignment vertical="center"/>
    </xf>
    <xf numFmtId="4" fontId="28" fillId="2" borderId="26" xfId="0" applyNumberFormat="1" applyFont="1" applyFill="1" applyBorder="1" applyAlignment="1">
      <alignment vertical="center"/>
    </xf>
    <xf numFmtId="0" fontId="37" fillId="2" borderId="0" xfId="0" applyFont="1" applyFill="1"/>
    <xf numFmtId="4" fontId="38" fillId="2" borderId="24" xfId="0" applyNumberFormat="1" applyFont="1" applyFill="1" applyBorder="1" applyAlignment="1">
      <alignment vertical="center"/>
    </xf>
    <xf numFmtId="166" fontId="24" fillId="0" borderId="26" xfId="0" applyNumberFormat="1" applyFont="1" applyFill="1" applyBorder="1" applyAlignment="1">
      <alignment horizontal="center" vertical="center"/>
    </xf>
    <xf numFmtId="0" fontId="24" fillId="0" borderId="26" xfId="0" applyFont="1" applyFill="1" applyBorder="1" applyAlignment="1">
      <alignment horizontal="center" vertical="center"/>
    </xf>
    <xf numFmtId="0" fontId="24" fillId="0" borderId="26" xfId="0" applyFont="1" applyFill="1" applyBorder="1" applyAlignment="1">
      <alignment vertical="center" wrapText="1"/>
    </xf>
    <xf numFmtId="4" fontId="29" fillId="2" borderId="26" xfId="0" applyNumberFormat="1" applyFont="1" applyFill="1" applyBorder="1" applyAlignment="1">
      <alignment vertical="center"/>
    </xf>
    <xf numFmtId="4" fontId="38" fillId="2" borderId="26" xfId="0" applyNumberFormat="1" applyFont="1" applyFill="1" applyBorder="1" applyAlignment="1">
      <alignment vertical="center"/>
    </xf>
    <xf numFmtId="4" fontId="38" fillId="0" borderId="24" xfId="0" applyNumberFormat="1" applyFont="1" applyFill="1" applyBorder="1" applyAlignment="1">
      <alignment vertical="center"/>
    </xf>
    <xf numFmtId="166" fontId="24" fillId="0" borderId="19" xfId="0" applyNumberFormat="1" applyFont="1" applyFill="1" applyBorder="1" applyAlignment="1">
      <alignment horizontal="center" vertical="center"/>
    </xf>
    <xf numFmtId="0" fontId="24" fillId="0" borderId="19" xfId="0" applyFont="1" applyFill="1" applyBorder="1" applyAlignment="1">
      <alignment vertical="center" wrapText="1"/>
    </xf>
    <xf numFmtId="4" fontId="28" fillId="0" borderId="19" xfId="0" applyNumberFormat="1" applyFont="1" applyFill="1" applyBorder="1" applyAlignment="1">
      <alignment vertical="center"/>
    </xf>
    <xf numFmtId="4" fontId="27" fillId="0" borderId="19" xfId="0" applyNumberFormat="1" applyFont="1" applyFill="1" applyBorder="1" applyAlignment="1">
      <alignment vertical="center"/>
    </xf>
    <xf numFmtId="0" fontId="24" fillId="0" borderId="0" xfId="0" applyFont="1" applyAlignment="1">
      <alignment vertical="center"/>
    </xf>
    <xf numFmtId="0" fontId="25" fillId="0" borderId="0" xfId="0" applyFont="1" applyFill="1" applyBorder="1"/>
    <xf numFmtId="0" fontId="24" fillId="0" borderId="0" xfId="0" applyFont="1" applyFill="1" applyBorder="1" applyAlignment="1">
      <alignment horizontal="center"/>
    </xf>
    <xf numFmtId="0" fontId="24" fillId="0" borderId="0" xfId="0" applyFont="1" applyFill="1" applyBorder="1" applyAlignment="1">
      <alignment horizontal="center" vertical="center" wrapText="1"/>
    </xf>
    <xf numFmtId="0" fontId="24" fillId="0" borderId="0" xfId="0" applyFont="1" applyFill="1" applyBorder="1" applyAlignment="1">
      <alignment vertical="center"/>
    </xf>
    <xf numFmtId="0" fontId="18" fillId="0" borderId="0" xfId="0" applyFont="1" applyFill="1" applyBorder="1"/>
    <xf numFmtId="0" fontId="17" fillId="0" borderId="0" xfId="0" applyFont="1" applyFill="1" applyBorder="1"/>
    <xf numFmtId="0" fontId="25" fillId="0" borderId="0" xfId="0" applyFont="1" applyFill="1" applyBorder="1" applyAlignment="1">
      <alignment vertical="center"/>
    </xf>
    <xf numFmtId="0" fontId="24" fillId="0" borderId="0" xfId="0" applyFont="1" applyFill="1" applyBorder="1" applyAlignment="1">
      <alignment horizontal="center" vertical="center"/>
    </xf>
    <xf numFmtId="4" fontId="24" fillId="0" borderId="0" xfId="0" applyNumberFormat="1" applyFont="1" applyFill="1" applyBorder="1" applyAlignment="1">
      <alignment horizontal="center" vertical="center"/>
    </xf>
    <xf numFmtId="0" fontId="39" fillId="0" borderId="0" xfId="5" applyFont="1" applyFill="1" applyBorder="1" applyProtection="1"/>
    <xf numFmtId="44" fontId="40" fillId="0" borderId="0" xfId="1" applyFont="1" applyFill="1" applyBorder="1" applyAlignment="1" applyProtection="1">
      <alignment vertical="center" wrapText="1"/>
    </xf>
    <xf numFmtId="0" fontId="41" fillId="0" borderId="0" xfId="5" applyFont="1" applyAlignment="1" applyProtection="1">
      <alignment vertical="center" wrapText="1"/>
    </xf>
    <xf numFmtId="0" fontId="25" fillId="0" borderId="0" xfId="0" applyFont="1" applyFill="1" applyBorder="1" applyAlignment="1">
      <alignment horizontal="right"/>
    </xf>
    <xf numFmtId="0" fontId="40" fillId="0" borderId="0" xfId="5" applyFont="1" applyFill="1" applyBorder="1" applyAlignment="1" applyProtection="1">
      <alignment vertical="center" wrapText="1"/>
    </xf>
    <xf numFmtId="44" fontId="41" fillId="0" borderId="0" xfId="1" applyFont="1" applyAlignment="1" applyProtection="1">
      <alignment vertical="center" wrapText="1"/>
    </xf>
    <xf numFmtId="0" fontId="42" fillId="0" borderId="0" xfId="0" applyFont="1"/>
    <xf numFmtId="0" fontId="24" fillId="0" borderId="0" xfId="0" applyFont="1" applyFill="1" applyBorder="1" applyAlignment="1">
      <alignment horizontal="right" vertical="center"/>
    </xf>
    <xf numFmtId="0" fontId="41" fillId="0" borderId="0" xfId="5" applyFont="1" applyFill="1" applyBorder="1" applyAlignment="1" applyProtection="1">
      <alignment horizontal="right"/>
    </xf>
    <xf numFmtId="44" fontId="41" fillId="0" borderId="0" xfId="1" applyFont="1" applyFill="1" applyBorder="1" applyAlignment="1" applyProtection="1">
      <alignment vertical="center" wrapText="1"/>
      <protection locked="0"/>
    </xf>
    <xf numFmtId="0" fontId="41" fillId="0" borderId="0" xfId="5" applyFont="1" applyAlignment="1" applyProtection="1">
      <alignment horizontal="right"/>
    </xf>
    <xf numFmtId="0" fontId="41" fillId="0" borderId="0" xfId="5" applyFont="1" applyBorder="1" applyAlignment="1" applyProtection="1"/>
    <xf numFmtId="0" fontId="41" fillId="0" borderId="0" xfId="5" applyFont="1" applyFill="1" applyBorder="1" applyAlignment="1" applyProtection="1"/>
    <xf numFmtId="3" fontId="25" fillId="0" borderId="0" xfId="0" applyNumberFormat="1" applyFont="1" applyFill="1" applyBorder="1" applyAlignment="1">
      <alignment horizontal="right" vertical="center"/>
    </xf>
    <xf numFmtId="0" fontId="25" fillId="0" borderId="0" xfId="0" applyFont="1"/>
    <xf numFmtId="0" fontId="43" fillId="0" borderId="0" xfId="0" applyFont="1"/>
    <xf numFmtId="0" fontId="10" fillId="5" borderId="9" xfId="2" applyFont="1" applyFill="1" applyBorder="1" applyAlignment="1">
      <alignment horizontal="center" vertical="center"/>
    </xf>
    <xf numFmtId="0" fontId="10" fillId="5" borderId="6" xfId="2" applyFont="1" applyFill="1" applyBorder="1" applyAlignment="1">
      <alignment horizontal="center" vertical="center"/>
    </xf>
    <xf numFmtId="0" fontId="10" fillId="5" borderId="8" xfId="2" applyFont="1" applyFill="1" applyBorder="1" applyAlignment="1">
      <alignment horizontal="center" vertical="center"/>
    </xf>
    <xf numFmtId="41" fontId="4" fillId="0" borderId="0" xfId="2" applyNumberFormat="1" applyFont="1" applyFill="1" applyBorder="1" applyAlignment="1">
      <alignment horizontal="center" vertical="center" wrapText="1"/>
    </xf>
    <xf numFmtId="41" fontId="4" fillId="2" borderId="0" xfId="2" applyNumberFormat="1" applyFont="1" applyFill="1" applyBorder="1" applyAlignment="1">
      <alignment horizontal="center" vertical="center" wrapText="1"/>
    </xf>
    <xf numFmtId="164" fontId="4" fillId="0" borderId="0" xfId="2" applyNumberFormat="1" applyFont="1" applyBorder="1" applyAlignment="1">
      <alignment horizontal="center" vertical="center"/>
    </xf>
    <xf numFmtId="41" fontId="5" fillId="0" borderId="1" xfId="2" applyNumberFormat="1" applyFont="1" applyFill="1" applyBorder="1" applyAlignment="1">
      <alignment horizontal="center" vertical="center" wrapText="1"/>
    </xf>
    <xf numFmtId="0" fontId="7" fillId="3" borderId="2" xfId="2" applyFont="1" applyFill="1" applyBorder="1" applyAlignment="1">
      <alignment horizontal="center" vertical="center" textRotation="90"/>
    </xf>
    <xf numFmtId="41" fontId="7" fillId="3" borderId="2" xfId="2" applyNumberFormat="1" applyFont="1" applyFill="1" applyBorder="1" applyAlignment="1">
      <alignment horizontal="center" vertical="center" wrapText="1"/>
    </xf>
    <xf numFmtId="165" fontId="7" fillId="3" borderId="2" xfId="2" applyNumberFormat="1" applyFont="1" applyFill="1" applyBorder="1" applyAlignment="1">
      <alignment horizontal="center" vertical="center" wrapText="1"/>
    </xf>
    <xf numFmtId="0" fontId="10" fillId="5" borderId="3" xfId="2" applyFont="1" applyFill="1" applyBorder="1" applyAlignment="1">
      <alignment horizontal="center" vertical="center"/>
    </xf>
    <xf numFmtId="0" fontId="10" fillId="5" borderId="10" xfId="2" applyFont="1" applyFill="1" applyBorder="1" applyAlignment="1">
      <alignment horizontal="center" vertical="center"/>
    </xf>
    <xf numFmtId="0" fontId="10" fillId="5" borderId="11" xfId="2" applyFont="1" applyFill="1" applyBorder="1" applyAlignment="1">
      <alignment horizontal="center" vertical="center"/>
    </xf>
    <xf numFmtId="0" fontId="24" fillId="6" borderId="12" xfId="0" applyFont="1" applyFill="1" applyBorder="1" applyAlignment="1">
      <alignment horizontal="center" vertical="center" textRotation="90" wrapText="1"/>
    </xf>
    <xf numFmtId="0" fontId="24" fillId="6" borderId="24" xfId="0" applyFont="1" applyFill="1" applyBorder="1" applyAlignment="1">
      <alignment horizontal="center" vertical="center" textRotation="90" wrapText="1"/>
    </xf>
    <xf numFmtId="0" fontId="24" fillId="6" borderId="19" xfId="0" applyFont="1" applyFill="1" applyBorder="1" applyAlignment="1">
      <alignment horizontal="center" vertical="center" textRotation="90" wrapText="1"/>
    </xf>
    <xf numFmtId="167" fontId="20" fillId="0" borderId="0" xfId="4" applyNumberFormat="1" applyFont="1" applyAlignment="1">
      <alignment horizontal="center" vertical="center"/>
    </xf>
    <xf numFmtId="167" fontId="20" fillId="2" borderId="0" xfId="4" applyNumberFormat="1" applyFont="1" applyFill="1" applyAlignment="1">
      <alignment horizontal="center" vertical="center" wrapText="1"/>
    </xf>
    <xf numFmtId="167" fontId="21" fillId="0" borderId="0" xfId="4" applyNumberFormat="1" applyFont="1" applyAlignment="1">
      <alignment horizontal="center" vertical="center"/>
    </xf>
    <xf numFmtId="167" fontId="10" fillId="0" borderId="0" xfId="4" applyNumberFormat="1" applyFont="1" applyAlignment="1" applyProtection="1">
      <alignment horizontal="center" vertical="center"/>
      <protection locked="0"/>
    </xf>
    <xf numFmtId="167" fontId="24" fillId="8" borderId="21" xfId="4" applyNumberFormat="1" applyFont="1" applyFill="1" applyBorder="1" applyAlignment="1">
      <alignment horizontal="center" vertical="center"/>
    </xf>
    <xf numFmtId="167" fontId="24" fillId="8" borderId="22" xfId="4" applyNumberFormat="1" applyFont="1" applyFill="1" applyBorder="1" applyAlignment="1">
      <alignment horizontal="center" vertical="center"/>
    </xf>
    <xf numFmtId="167" fontId="24" fillId="8" borderId="23" xfId="4" applyNumberFormat="1" applyFont="1" applyFill="1" applyBorder="1" applyAlignment="1">
      <alignment horizontal="center" vertical="center"/>
    </xf>
    <xf numFmtId="3" fontId="24" fillId="6" borderId="21" xfId="0" applyNumberFormat="1" applyFont="1" applyFill="1" applyBorder="1" applyAlignment="1">
      <alignment horizontal="center" vertical="center" wrapText="1"/>
    </xf>
    <xf numFmtId="3" fontId="24" fillId="6" borderId="22" xfId="0" applyNumberFormat="1" applyFont="1" applyFill="1" applyBorder="1" applyAlignment="1">
      <alignment horizontal="center" vertical="center" wrapText="1"/>
    </xf>
    <xf numFmtId="3" fontId="24" fillId="6" borderId="23" xfId="0" applyNumberFormat="1" applyFont="1" applyFill="1" applyBorder="1" applyAlignment="1">
      <alignment horizontal="center" vertical="center" wrapText="1"/>
    </xf>
    <xf numFmtId="3" fontId="24" fillId="7" borderId="21" xfId="0" applyNumberFormat="1" applyFont="1" applyFill="1" applyBorder="1" applyAlignment="1">
      <alignment horizontal="center" vertical="center" wrapText="1"/>
    </xf>
    <xf numFmtId="3" fontId="24" fillId="7" borderId="22" xfId="0" applyNumberFormat="1" applyFont="1" applyFill="1" applyBorder="1" applyAlignment="1">
      <alignment horizontal="center" vertical="center" wrapText="1"/>
    </xf>
    <xf numFmtId="3" fontId="24" fillId="7" borderId="23" xfId="0" applyNumberFormat="1" applyFont="1" applyFill="1" applyBorder="1" applyAlignment="1">
      <alignment horizontal="center" vertical="center" wrapText="1"/>
    </xf>
    <xf numFmtId="0" fontId="22" fillId="6" borderId="12" xfId="0" applyFont="1" applyFill="1" applyBorder="1" applyAlignment="1">
      <alignment horizontal="center" vertical="center" wrapText="1"/>
    </xf>
    <xf numFmtId="0" fontId="22" fillId="6" borderId="24" xfId="0" applyFont="1" applyFill="1" applyBorder="1" applyAlignment="1">
      <alignment horizontal="center" vertical="center" wrapText="1"/>
    </xf>
    <xf numFmtId="0" fontId="22" fillId="6" borderId="19" xfId="0" applyFont="1" applyFill="1" applyBorder="1" applyAlignment="1">
      <alignment horizontal="center" vertical="center" wrapText="1"/>
    </xf>
    <xf numFmtId="167" fontId="24" fillId="6" borderId="21" xfId="4" applyNumberFormat="1" applyFont="1" applyFill="1" applyBorder="1" applyAlignment="1">
      <alignment horizontal="center" vertical="center"/>
    </xf>
    <xf numFmtId="167" fontId="24" fillId="6" borderId="22" xfId="4" applyNumberFormat="1" applyFont="1" applyFill="1" applyBorder="1" applyAlignment="1">
      <alignment horizontal="center" vertical="center"/>
    </xf>
    <xf numFmtId="167" fontId="24" fillId="6" borderId="23" xfId="4" applyNumberFormat="1" applyFont="1" applyFill="1" applyBorder="1" applyAlignment="1">
      <alignment horizontal="center" vertical="center"/>
    </xf>
    <xf numFmtId="167" fontId="24" fillId="7" borderId="21" xfId="4" applyNumberFormat="1" applyFont="1" applyFill="1" applyBorder="1" applyAlignment="1">
      <alignment horizontal="center" vertical="center"/>
    </xf>
    <xf numFmtId="167" fontId="24" fillId="7" borderId="22" xfId="4" applyNumberFormat="1" applyFont="1" applyFill="1" applyBorder="1" applyAlignment="1">
      <alignment horizontal="center" vertical="center"/>
    </xf>
    <xf numFmtId="167" fontId="24" fillId="7" borderId="23" xfId="4" applyNumberFormat="1" applyFont="1" applyFill="1" applyBorder="1" applyAlignment="1">
      <alignment horizontal="center" vertical="center"/>
    </xf>
    <xf numFmtId="167" fontId="24" fillId="10" borderId="21" xfId="4" applyNumberFormat="1" applyFont="1" applyFill="1" applyBorder="1" applyAlignment="1">
      <alignment horizontal="center" vertical="center" wrapText="1"/>
    </xf>
    <xf numFmtId="167" fontId="24" fillId="10" borderId="23" xfId="4" applyNumberFormat="1" applyFont="1" applyFill="1" applyBorder="1" applyAlignment="1">
      <alignment horizontal="center" vertical="center" wrapText="1"/>
    </xf>
    <xf numFmtId="3" fontId="27" fillId="6" borderId="12" xfId="0" applyNumberFormat="1" applyFont="1" applyFill="1" applyBorder="1" applyAlignment="1">
      <alignment horizontal="center" vertical="center" textRotation="90" wrapText="1"/>
    </xf>
    <xf numFmtId="3" fontId="27" fillId="6" borderId="19" xfId="0" applyNumberFormat="1" applyFont="1" applyFill="1" applyBorder="1" applyAlignment="1">
      <alignment horizontal="center" vertical="center" textRotation="90" wrapText="1"/>
    </xf>
    <xf numFmtId="167" fontId="27" fillId="6" borderId="12" xfId="0" applyNumberFormat="1" applyFont="1" applyFill="1" applyBorder="1" applyAlignment="1">
      <alignment horizontal="center" vertical="center" textRotation="90" wrapText="1"/>
    </xf>
    <xf numFmtId="167" fontId="27" fillId="6" borderId="19" xfId="0" applyNumberFormat="1" applyFont="1" applyFill="1" applyBorder="1" applyAlignment="1">
      <alignment horizontal="center" vertical="center" textRotation="90" wrapText="1"/>
    </xf>
    <xf numFmtId="167" fontId="24" fillId="9" borderId="21" xfId="4" applyNumberFormat="1" applyFont="1" applyFill="1" applyBorder="1" applyAlignment="1">
      <alignment horizontal="center" vertical="center"/>
    </xf>
    <xf numFmtId="167" fontId="24" fillId="9" borderId="22" xfId="4" applyNumberFormat="1" applyFont="1" applyFill="1" applyBorder="1" applyAlignment="1">
      <alignment horizontal="center" vertical="center"/>
    </xf>
    <xf numFmtId="167" fontId="24" fillId="9" borderId="23" xfId="4" applyNumberFormat="1" applyFont="1" applyFill="1" applyBorder="1" applyAlignment="1">
      <alignment horizontal="center" vertical="center"/>
    </xf>
    <xf numFmtId="167" fontId="24" fillId="10" borderId="21" xfId="4" applyNumberFormat="1" applyFont="1" applyFill="1" applyBorder="1" applyAlignment="1">
      <alignment horizontal="center" vertical="center"/>
    </xf>
    <xf numFmtId="167" fontId="24" fillId="10" borderId="22" xfId="4" applyNumberFormat="1" applyFont="1" applyFill="1" applyBorder="1" applyAlignment="1">
      <alignment horizontal="center" vertical="center"/>
    </xf>
    <xf numFmtId="167" fontId="24" fillId="10" borderId="23" xfId="4" applyNumberFormat="1" applyFont="1" applyFill="1" applyBorder="1" applyAlignment="1">
      <alignment horizontal="center" vertical="center"/>
    </xf>
    <xf numFmtId="167" fontId="27" fillId="6" borderId="21" xfId="4" applyNumberFormat="1" applyFont="1" applyFill="1" applyBorder="1" applyAlignment="1">
      <alignment horizontal="center" vertical="center"/>
    </xf>
    <xf numFmtId="167" fontId="27" fillId="6" borderId="22" xfId="4" applyNumberFormat="1" applyFont="1" applyFill="1" applyBorder="1" applyAlignment="1">
      <alignment horizontal="center" vertical="center"/>
    </xf>
    <xf numFmtId="167" fontId="27" fillId="6" borderId="23" xfId="4" applyNumberFormat="1" applyFont="1" applyFill="1" applyBorder="1" applyAlignment="1">
      <alignment horizontal="center" vertical="center"/>
    </xf>
    <xf numFmtId="3" fontId="24" fillId="6" borderId="12" xfId="0" applyNumberFormat="1" applyFont="1" applyFill="1" applyBorder="1" applyAlignment="1">
      <alignment horizontal="center" vertical="center" textRotation="90" wrapText="1"/>
    </xf>
    <xf numFmtId="3" fontId="24" fillId="6" borderId="24" xfId="0" applyNumberFormat="1" applyFont="1" applyFill="1" applyBorder="1" applyAlignment="1">
      <alignment horizontal="center" vertical="center" textRotation="90" wrapText="1"/>
    </xf>
    <xf numFmtId="3" fontId="24" fillId="6" borderId="19" xfId="0" applyNumberFormat="1" applyFont="1" applyFill="1" applyBorder="1" applyAlignment="1">
      <alignment horizontal="center" vertical="center" textRotation="90" wrapText="1"/>
    </xf>
    <xf numFmtId="167" fontId="24" fillId="7" borderId="21" xfId="4" applyNumberFormat="1" applyFont="1" applyFill="1" applyBorder="1" applyAlignment="1">
      <alignment horizontal="center" vertical="center" wrapText="1"/>
    </xf>
    <xf numFmtId="167" fontId="24" fillId="7" borderId="23" xfId="4" applyNumberFormat="1" applyFont="1" applyFill="1" applyBorder="1" applyAlignment="1">
      <alignment horizontal="center" vertical="center" wrapText="1"/>
    </xf>
    <xf numFmtId="0" fontId="41" fillId="0" borderId="0" xfId="5" applyFont="1" applyBorder="1" applyAlignment="1" applyProtection="1">
      <alignment horizontal="center"/>
    </xf>
    <xf numFmtId="3" fontId="24" fillId="8" borderId="2" xfId="0" applyNumberFormat="1" applyFont="1" applyFill="1" applyBorder="1" applyAlignment="1">
      <alignment horizontal="center" vertical="center" wrapText="1"/>
    </xf>
    <xf numFmtId="3" fontId="24" fillId="9" borderId="2" xfId="0" applyNumberFormat="1" applyFont="1" applyFill="1" applyBorder="1" applyAlignment="1">
      <alignment horizontal="center" vertical="center" wrapText="1"/>
    </xf>
    <xf numFmtId="3" fontId="24" fillId="10" borderId="21" xfId="0" applyNumberFormat="1" applyFont="1" applyFill="1" applyBorder="1" applyAlignment="1">
      <alignment horizontal="center" vertical="center" wrapText="1"/>
    </xf>
    <xf numFmtId="3" fontId="24" fillId="10" borderId="22" xfId="0" applyNumberFormat="1" applyFont="1" applyFill="1" applyBorder="1" applyAlignment="1">
      <alignment horizontal="center" vertical="center" wrapText="1"/>
    </xf>
    <xf numFmtId="3" fontId="24" fillId="10" borderId="23" xfId="0" applyNumberFormat="1" applyFont="1" applyFill="1" applyBorder="1" applyAlignment="1">
      <alignment horizontal="center" vertical="center" wrapText="1"/>
    </xf>
    <xf numFmtId="167" fontId="24" fillId="7" borderId="12" xfId="0" applyNumberFormat="1" applyFont="1" applyFill="1" applyBorder="1" applyAlignment="1">
      <alignment horizontal="center" vertical="center" textRotation="90" wrapText="1"/>
    </xf>
    <xf numFmtId="167" fontId="24" fillId="7" borderId="19" xfId="0" applyNumberFormat="1" applyFont="1" applyFill="1" applyBorder="1" applyAlignment="1">
      <alignment horizontal="center" vertical="center" textRotation="90" wrapText="1"/>
    </xf>
    <xf numFmtId="3" fontId="24" fillId="7" borderId="12" xfId="0" applyNumberFormat="1" applyFont="1" applyFill="1" applyBorder="1" applyAlignment="1">
      <alignment horizontal="center" vertical="center" textRotation="90" wrapText="1"/>
    </xf>
    <xf numFmtId="3" fontId="24" fillId="7" borderId="19" xfId="0" applyNumberFormat="1" applyFont="1" applyFill="1" applyBorder="1" applyAlignment="1">
      <alignment horizontal="center" vertical="center" textRotation="90" wrapText="1"/>
    </xf>
    <xf numFmtId="167" fontId="24" fillId="10" borderId="12" xfId="0" applyNumberFormat="1" applyFont="1" applyFill="1" applyBorder="1" applyAlignment="1">
      <alignment horizontal="center" vertical="center" textRotation="90" wrapText="1"/>
    </xf>
    <xf numFmtId="167" fontId="24" fillId="10" borderId="19" xfId="0" applyNumberFormat="1" applyFont="1" applyFill="1" applyBorder="1" applyAlignment="1">
      <alignment horizontal="center" vertical="center" textRotation="90" wrapText="1"/>
    </xf>
    <xf numFmtId="3" fontId="24" fillId="10" borderId="12" xfId="0" applyNumberFormat="1" applyFont="1" applyFill="1" applyBorder="1" applyAlignment="1">
      <alignment horizontal="center" vertical="center" textRotation="90" wrapText="1"/>
    </xf>
    <xf numFmtId="3" fontId="24" fillId="10" borderId="19" xfId="0" applyNumberFormat="1" applyFont="1" applyFill="1" applyBorder="1" applyAlignment="1">
      <alignment horizontal="center" vertical="center" textRotation="90" wrapText="1"/>
    </xf>
    <xf numFmtId="44" fontId="41" fillId="0" borderId="0" xfId="1" applyFont="1" applyAlignment="1" applyProtection="1">
      <alignment horizontal="center" vertical="center" wrapText="1"/>
    </xf>
  </cellXfs>
  <cellStyles count="6">
    <cellStyle name="Millares 2" xfId="4"/>
    <cellStyle name="Moneda" xfId="1" builtinId="4"/>
    <cellStyle name="Normal" xfId="0" builtinId="0"/>
    <cellStyle name="Normal 2 2 2" xfId="2"/>
    <cellStyle name="Normal 44" xfId="5"/>
    <cellStyle name="Normal 5" xfId="3"/>
  </cellStyles>
  <dxfs count="1">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ctor/Desktop/30%20septiembre%202018/PPTO%20FASP%202013%2031-03-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do Cero"/>
      <sheetName val="Estructura 13"/>
      <sheetName val="Prevención Social "/>
      <sheetName val="FCECC"/>
      <sheetName val="Profesionalización SIDEPOL"/>
      <sheetName val="Sistema Penitenciario-DGRS"/>
      <sheetName val="Red Nacional Tel"/>
      <sheetName val="SNI -C4"/>
      <sheetName val="066 y 089 C4"/>
      <sheetName val="REPUVE -C4"/>
      <sheetName val="Evaluacion"/>
      <sheetName val="Fortalecimiento SSP-PE FED"/>
      <sheetName val="Rendimientos financieros OK"/>
    </sheetNames>
    <sheetDataSet>
      <sheetData sheetId="0"/>
      <sheetData sheetId="1">
        <row r="129">
          <cell r="M129">
            <v>600000</v>
          </cell>
          <cell r="R129">
            <v>0</v>
          </cell>
          <cell r="U129">
            <v>0</v>
          </cell>
          <cell r="AK129">
            <v>0</v>
          </cell>
        </row>
        <row r="201">
          <cell r="M201">
            <v>4000000</v>
          </cell>
          <cell r="R201">
            <v>0</v>
          </cell>
          <cell r="U201">
            <v>4000000</v>
          </cell>
          <cell r="AK201">
            <v>0</v>
          </cell>
        </row>
        <row r="207">
          <cell r="M207">
            <v>500000</v>
          </cell>
          <cell r="R207">
            <v>0</v>
          </cell>
          <cell r="U207">
            <v>500000</v>
          </cell>
          <cell r="AK207">
            <v>0</v>
          </cell>
        </row>
        <row r="242">
          <cell r="M242">
            <v>3000000</v>
          </cell>
          <cell r="R242">
            <v>0</v>
          </cell>
          <cell r="U242">
            <v>0</v>
          </cell>
          <cell r="AK242">
            <v>0</v>
          </cell>
        </row>
        <row r="296">
          <cell r="J296">
            <v>1385977.26</v>
          </cell>
          <cell r="R296">
            <v>1373531.26</v>
          </cell>
          <cell r="U296">
            <v>0</v>
          </cell>
          <cell r="AH296">
            <v>0</v>
          </cell>
        </row>
        <row r="351">
          <cell r="J351">
            <v>12443215.83</v>
          </cell>
          <cell r="K351">
            <v>3000000</v>
          </cell>
          <cell r="M351">
            <v>1264800</v>
          </cell>
          <cell r="R351">
            <v>12443215.83</v>
          </cell>
          <cell r="S351">
            <v>3000000</v>
          </cell>
          <cell r="U351">
            <v>822219</v>
          </cell>
          <cell r="AH351">
            <v>0</v>
          </cell>
          <cell r="AI351">
            <v>0</v>
          </cell>
          <cell r="AK351">
            <v>0</v>
          </cell>
        </row>
        <row r="393">
          <cell r="J393">
            <v>1964591.91</v>
          </cell>
          <cell r="R393">
            <v>1964591.91</v>
          </cell>
          <cell r="U393">
            <v>0</v>
          </cell>
          <cell r="Z393">
            <v>0</v>
          </cell>
          <cell r="AH393">
            <v>0</v>
          </cell>
        </row>
        <row r="441">
          <cell r="M441">
            <v>5000000</v>
          </cell>
          <cell r="R441">
            <v>0</v>
          </cell>
          <cell r="U441">
            <v>0</v>
          </cell>
          <cell r="AK441">
            <v>0</v>
          </cell>
        </row>
        <row r="475">
          <cell r="M475">
            <v>960000</v>
          </cell>
          <cell r="R475">
            <v>0</v>
          </cell>
          <cell r="U475">
            <v>960000</v>
          </cell>
          <cell r="AK475">
            <v>0</v>
          </cell>
        </row>
        <row r="488">
          <cell r="J488">
            <v>400409</v>
          </cell>
          <cell r="M488">
            <v>582630</v>
          </cell>
          <cell r="R488">
            <v>399739.82999999996</v>
          </cell>
          <cell r="U488">
            <v>582630</v>
          </cell>
          <cell r="AH488">
            <v>0</v>
          </cell>
          <cell r="AK488">
            <v>0</v>
          </cell>
        </row>
        <row r="539">
          <cell r="J539">
            <v>1725000</v>
          </cell>
          <cell r="K539">
            <v>800000</v>
          </cell>
          <cell r="M539">
            <v>470675</v>
          </cell>
          <cell r="R539">
            <v>1725000</v>
          </cell>
          <cell r="S539">
            <v>800000</v>
          </cell>
          <cell r="U539">
            <v>35000</v>
          </cell>
          <cell r="AH539">
            <v>0</v>
          </cell>
          <cell r="AI539">
            <v>0</v>
          </cell>
          <cell r="AK539">
            <v>0</v>
          </cell>
        </row>
        <row r="576">
          <cell r="J576">
            <v>2250000</v>
          </cell>
          <cell r="R576">
            <v>2222195.56</v>
          </cell>
          <cell r="U576">
            <v>0</v>
          </cell>
          <cell r="AH576">
            <v>0</v>
          </cell>
        </row>
        <row r="582">
          <cell r="J582">
            <v>297054.20999999996</v>
          </cell>
          <cell r="R582">
            <v>297054.20999999996</v>
          </cell>
          <cell r="U582">
            <v>0</v>
          </cell>
          <cell r="AH582">
            <v>0</v>
          </cell>
        </row>
        <row r="634">
          <cell r="J634">
            <v>850967</v>
          </cell>
          <cell r="R634">
            <v>850967</v>
          </cell>
          <cell r="AH634">
            <v>0</v>
          </cell>
        </row>
        <row r="748">
          <cell r="J748">
            <v>3000000</v>
          </cell>
          <cell r="R748">
            <v>3000000</v>
          </cell>
          <cell r="Z748">
            <v>0</v>
          </cell>
          <cell r="AH748">
            <v>0</v>
          </cell>
        </row>
        <row r="998">
          <cell r="M998">
            <v>3000000</v>
          </cell>
          <cell r="U998">
            <v>3000000</v>
          </cell>
          <cell r="AK998">
            <v>0</v>
          </cell>
        </row>
        <row r="1018">
          <cell r="J1018">
            <v>900000</v>
          </cell>
          <cell r="M1018">
            <v>560000</v>
          </cell>
          <cell r="R1018">
            <v>898680.36</v>
          </cell>
          <cell r="U1018">
            <v>107778.26999999999</v>
          </cell>
          <cell r="AH1018">
            <v>0</v>
          </cell>
          <cell r="AK1018">
            <v>0</v>
          </cell>
        </row>
        <row r="1062">
          <cell r="J1062">
            <v>22400000</v>
          </cell>
          <cell r="M1062">
            <v>3200000</v>
          </cell>
          <cell r="R1062">
            <v>22400000</v>
          </cell>
          <cell r="U1062">
            <v>3200000</v>
          </cell>
          <cell r="AH1062">
            <v>0</v>
          </cell>
        </row>
        <row r="1126">
          <cell r="J1126">
            <v>19552817.800000001</v>
          </cell>
          <cell r="K1126">
            <v>11878904.199999999</v>
          </cell>
          <cell r="R1126">
            <v>19539715.190000001</v>
          </cell>
          <cell r="S1126">
            <v>11878904.199999999</v>
          </cell>
          <cell r="AH1126">
            <v>0</v>
          </cell>
          <cell r="AI1126">
            <v>0</v>
          </cell>
        </row>
        <row r="1165">
          <cell r="J1165">
            <v>1286290</v>
          </cell>
          <cell r="R1165">
            <v>1286290</v>
          </cell>
          <cell r="AH1165">
            <v>0</v>
          </cell>
        </row>
        <row r="1209">
          <cell r="J1209">
            <v>609900</v>
          </cell>
          <cell r="R1209">
            <v>608970.29</v>
          </cell>
          <cell r="AH1209">
            <v>3.2741809263825417E-11</v>
          </cell>
        </row>
        <row r="1266">
          <cell r="J1266">
            <v>0</v>
          </cell>
          <cell r="AH1266">
            <v>0</v>
          </cell>
        </row>
        <row r="1325">
          <cell r="J1325">
            <v>1239680</v>
          </cell>
          <cell r="R1325">
            <v>1143708.3999999999</v>
          </cell>
          <cell r="Z1325">
            <v>0</v>
          </cell>
          <cell r="AH1325">
            <v>0</v>
          </cell>
        </row>
        <row r="1388">
          <cell r="M1388">
            <v>5200000</v>
          </cell>
          <cell r="U1388">
            <v>5188992.4899999974</v>
          </cell>
          <cell r="AK1388">
            <v>0</v>
          </cell>
        </row>
        <row r="1451">
          <cell r="J1451">
            <v>10900000</v>
          </cell>
          <cell r="M1451">
            <v>2000000</v>
          </cell>
          <cell r="R1451">
            <v>10888864.23</v>
          </cell>
          <cell r="U1451">
            <v>1454018.47</v>
          </cell>
          <cell r="AH1451">
            <v>0</v>
          </cell>
        </row>
        <row r="1519">
          <cell r="J1519">
            <v>4350000</v>
          </cell>
          <cell r="R1519">
            <v>4343961.45</v>
          </cell>
          <cell r="AH1519">
            <v>9.822542779147625E-11</v>
          </cell>
        </row>
        <row r="1572">
          <cell r="M1572">
            <v>1444382</v>
          </cell>
          <cell r="U1572">
            <v>1444382</v>
          </cell>
          <cell r="AK1572">
            <v>0</v>
          </cell>
        </row>
        <row r="1584">
          <cell r="J1584">
            <v>251172</v>
          </cell>
          <cell r="M1584">
            <v>100000</v>
          </cell>
          <cell r="R1584">
            <v>250500</v>
          </cell>
          <cell r="U1584">
            <v>100000</v>
          </cell>
          <cell r="Z1584">
            <v>0</v>
          </cell>
          <cell r="AH1584">
            <v>8.1490716952181685E-12</v>
          </cell>
          <cell r="AK1584">
            <v>0</v>
          </cell>
        </row>
        <row r="1630">
          <cell r="J1630">
            <v>55000</v>
          </cell>
          <cell r="M1630">
            <v>12000</v>
          </cell>
          <cell r="R1630">
            <v>55000</v>
          </cell>
          <cell r="U1630">
            <v>12000</v>
          </cell>
          <cell r="AH1630">
            <v>0</v>
          </cell>
          <cell r="AK1630">
            <v>0</v>
          </cell>
        </row>
        <row r="1681">
          <cell r="J1681">
            <v>5896816</v>
          </cell>
          <cell r="R1681">
            <v>5637605.4900000002</v>
          </cell>
          <cell r="AH1681">
            <v>7.2759576141834259E-11</v>
          </cell>
        </row>
        <row r="1803">
          <cell r="J1803">
            <v>1150000</v>
          </cell>
          <cell r="M1803">
            <v>60500</v>
          </cell>
          <cell r="R1803">
            <v>1150000</v>
          </cell>
          <cell r="AH1803">
            <v>0</v>
          </cell>
          <cell r="AK1803">
            <v>0</v>
          </cell>
        </row>
        <row r="1820">
          <cell r="M1820">
            <v>2243000</v>
          </cell>
          <cell r="U1820">
            <v>2243000</v>
          </cell>
          <cell r="AK1820">
            <v>0</v>
          </cell>
        </row>
        <row r="1840">
          <cell r="M1840">
            <v>400000</v>
          </cell>
          <cell r="U1840">
            <v>400000</v>
          </cell>
        </row>
        <row r="1879">
          <cell r="M1879">
            <v>1860000</v>
          </cell>
          <cell r="U1879">
            <v>330000</v>
          </cell>
          <cell r="AK1879">
            <v>0</v>
          </cell>
        </row>
        <row r="1934">
          <cell r="M1934">
            <v>2009000</v>
          </cell>
          <cell r="U1934">
            <v>2009000</v>
          </cell>
          <cell r="AC1934">
            <v>0</v>
          </cell>
          <cell r="AK1934">
            <v>0</v>
          </cell>
        </row>
        <row r="2027">
          <cell r="K2027">
            <v>1455419</v>
          </cell>
          <cell r="M2027">
            <v>2096000</v>
          </cell>
          <cell r="S2027">
            <v>1455419</v>
          </cell>
          <cell r="U2027">
            <v>659535.93999999994</v>
          </cell>
          <cell r="AA2027">
            <v>0</v>
          </cell>
          <cell r="AI2027">
            <v>0</v>
          </cell>
          <cell r="AK2027">
            <v>0</v>
          </cell>
        </row>
        <row r="2101">
          <cell r="M2101">
            <v>9017102</v>
          </cell>
          <cell r="U2101">
            <v>9001286</v>
          </cell>
          <cell r="AK2101">
            <v>0</v>
          </cell>
        </row>
        <row r="2192">
          <cell r="K2192">
            <v>31545000</v>
          </cell>
          <cell r="M2192">
            <v>1000000</v>
          </cell>
          <cell r="S2192">
            <v>31545000</v>
          </cell>
          <cell r="U2192">
            <v>999989.60000000009</v>
          </cell>
          <cell r="AI2192">
            <v>0</v>
          </cell>
          <cell r="AK2192">
            <v>0</v>
          </cell>
        </row>
      </sheetData>
      <sheetData sheetId="2">
        <row r="38">
          <cell r="AO38">
            <v>0</v>
          </cell>
        </row>
        <row r="39">
          <cell r="AO39">
            <v>0</v>
          </cell>
        </row>
        <row r="40">
          <cell r="AO40">
            <v>0</v>
          </cell>
        </row>
        <row r="61">
          <cell r="AA61">
            <v>4000000</v>
          </cell>
          <cell r="AO61">
            <v>1.5046999999999999</v>
          </cell>
        </row>
        <row r="101">
          <cell r="AA101">
            <v>500000</v>
          </cell>
          <cell r="AO101">
            <v>0</v>
          </cell>
        </row>
        <row r="117">
          <cell r="AO117">
            <v>0</v>
          </cell>
        </row>
        <row r="160">
          <cell r="AO160">
            <v>0</v>
          </cell>
        </row>
        <row r="163">
          <cell r="AO163">
            <v>0</v>
          </cell>
        </row>
      </sheetData>
      <sheetData sheetId="3">
        <row r="15">
          <cell r="X15">
            <v>12572.529999999999</v>
          </cell>
          <cell r="AO15">
            <v>9</v>
          </cell>
        </row>
        <row r="25">
          <cell r="X25">
            <v>53824</v>
          </cell>
          <cell r="AO25">
            <v>40</v>
          </cell>
        </row>
        <row r="28">
          <cell r="X28">
            <v>1349.96</v>
          </cell>
        </row>
        <row r="29">
          <cell r="AO29">
            <v>1200</v>
          </cell>
        </row>
        <row r="30">
          <cell r="X30">
            <v>200517.6</v>
          </cell>
        </row>
        <row r="31">
          <cell r="AO31">
            <v>41400</v>
          </cell>
        </row>
        <row r="38">
          <cell r="X38">
            <v>1101242.17</v>
          </cell>
        </row>
        <row r="45">
          <cell r="X45">
            <v>4025</v>
          </cell>
        </row>
        <row r="46">
          <cell r="AO46">
            <v>3900</v>
          </cell>
        </row>
        <row r="59">
          <cell r="AO59">
            <v>0</v>
          </cell>
        </row>
        <row r="62">
          <cell r="AO62">
            <v>0</v>
          </cell>
        </row>
        <row r="68">
          <cell r="X68">
            <v>200000</v>
          </cell>
        </row>
        <row r="69">
          <cell r="AO69">
            <v>7</v>
          </cell>
        </row>
        <row r="71">
          <cell r="X71">
            <v>12243215.83</v>
          </cell>
        </row>
        <row r="74">
          <cell r="Y74">
            <v>3000000</v>
          </cell>
        </row>
        <row r="78">
          <cell r="AO78">
            <v>0</v>
          </cell>
        </row>
        <row r="80">
          <cell r="AA80">
            <v>30000</v>
          </cell>
        </row>
        <row r="82">
          <cell r="AO82">
            <v>1</v>
          </cell>
        </row>
        <row r="83">
          <cell r="AA83">
            <v>77469</v>
          </cell>
        </row>
        <row r="85">
          <cell r="AO85">
            <v>66</v>
          </cell>
        </row>
        <row r="86">
          <cell r="AO86">
            <v>6</v>
          </cell>
        </row>
        <row r="87">
          <cell r="AA87">
            <v>714750</v>
          </cell>
        </row>
        <row r="89">
          <cell r="AO89">
            <v>70</v>
          </cell>
        </row>
        <row r="90">
          <cell r="AO90">
            <v>5</v>
          </cell>
        </row>
        <row r="97">
          <cell r="Z97">
            <v>322700</v>
          </cell>
        </row>
        <row r="98">
          <cell r="AO98">
            <v>178</v>
          </cell>
        </row>
        <row r="110">
          <cell r="X110">
            <v>855074.59</v>
          </cell>
        </row>
        <row r="117">
          <cell r="X117">
            <v>249284</v>
          </cell>
        </row>
        <row r="118">
          <cell r="AO118">
            <v>1</v>
          </cell>
        </row>
        <row r="121">
          <cell r="X121">
            <v>69000</v>
          </cell>
        </row>
        <row r="122">
          <cell r="AO122">
            <v>1</v>
          </cell>
        </row>
        <row r="125">
          <cell r="X125">
            <v>2946.01</v>
          </cell>
        </row>
        <row r="127">
          <cell r="AO127">
            <v>2</v>
          </cell>
        </row>
        <row r="142">
          <cell r="AO142">
            <v>0</v>
          </cell>
        </row>
        <row r="143">
          <cell r="X143">
            <v>465587.31</v>
          </cell>
        </row>
        <row r="145">
          <cell r="AO145">
            <v>5</v>
          </cell>
        </row>
        <row r="150">
          <cell r="AO150">
            <v>0</v>
          </cell>
        </row>
      </sheetData>
      <sheetData sheetId="4">
        <row r="18">
          <cell r="AC18">
            <v>960000</v>
          </cell>
          <cell r="AO18">
            <v>6</v>
          </cell>
        </row>
        <row r="22">
          <cell r="AA22">
            <v>499999.99999999994</v>
          </cell>
          <cell r="AO22">
            <v>1</v>
          </cell>
        </row>
        <row r="24">
          <cell r="AA24">
            <v>8750</v>
          </cell>
          <cell r="AO24">
            <v>1</v>
          </cell>
        </row>
        <row r="44">
          <cell r="X44">
            <v>187438.6</v>
          </cell>
        </row>
        <row r="96">
          <cell r="X96">
            <v>212301.22999999998</v>
          </cell>
        </row>
        <row r="98">
          <cell r="AO98">
            <v>37</v>
          </cell>
        </row>
        <row r="134">
          <cell r="AA134">
            <v>73880</v>
          </cell>
          <cell r="AO134">
            <v>2</v>
          </cell>
        </row>
        <row r="145">
          <cell r="X145">
            <v>1400000</v>
          </cell>
          <cell r="Y145">
            <v>800000</v>
          </cell>
          <cell r="AO145">
            <v>4</v>
          </cell>
        </row>
        <row r="147">
          <cell r="X147">
            <v>325000</v>
          </cell>
          <cell r="AO147">
            <v>1</v>
          </cell>
        </row>
        <row r="152">
          <cell r="AO152">
            <v>0</v>
          </cell>
        </row>
        <row r="160">
          <cell r="AO160">
            <v>0</v>
          </cell>
        </row>
        <row r="163">
          <cell r="AA163">
            <v>35000</v>
          </cell>
          <cell r="AO163">
            <v>1</v>
          </cell>
        </row>
        <row r="169">
          <cell r="X169">
            <v>2222195.56</v>
          </cell>
          <cell r="AO169">
            <v>100</v>
          </cell>
        </row>
        <row r="173">
          <cell r="X173">
            <v>35999.21</v>
          </cell>
        </row>
        <row r="202">
          <cell r="AO202">
            <v>98</v>
          </cell>
        </row>
        <row r="207">
          <cell r="X207">
            <v>149300</v>
          </cell>
        </row>
        <row r="209">
          <cell r="AO209">
            <v>59</v>
          </cell>
        </row>
        <row r="210">
          <cell r="AO210">
            <v>15</v>
          </cell>
        </row>
        <row r="211">
          <cell r="AO211">
            <v>1</v>
          </cell>
        </row>
        <row r="214">
          <cell r="X214">
            <v>89755</v>
          </cell>
        </row>
        <row r="216">
          <cell r="AO216">
            <v>6</v>
          </cell>
        </row>
        <row r="241">
          <cell r="X241">
            <v>7000</v>
          </cell>
        </row>
        <row r="306">
          <cell r="X306">
            <v>15000</v>
          </cell>
          <cell r="AO306">
            <v>1</v>
          </cell>
        </row>
        <row r="325">
          <cell r="X325">
            <v>850967</v>
          </cell>
        </row>
        <row r="331">
          <cell r="AO331">
            <v>1</v>
          </cell>
        </row>
      </sheetData>
      <sheetData sheetId="5">
        <row r="47">
          <cell r="X47">
            <v>3000000</v>
          </cell>
        </row>
      </sheetData>
      <sheetData sheetId="6">
        <row r="16">
          <cell r="AA16">
            <v>3000000</v>
          </cell>
          <cell r="AO16">
            <v>15</v>
          </cell>
        </row>
        <row r="21">
          <cell r="X21">
            <v>50000</v>
          </cell>
          <cell r="AO21">
            <v>20</v>
          </cell>
        </row>
        <row r="26">
          <cell r="AA26">
            <v>107778.26999999999</v>
          </cell>
        </row>
        <row r="27">
          <cell r="AO27">
            <v>5902.82</v>
          </cell>
        </row>
        <row r="28">
          <cell r="AO28">
            <v>2402.54</v>
          </cell>
        </row>
        <row r="40">
          <cell r="X40">
            <v>499694.36</v>
          </cell>
        </row>
        <row r="42">
          <cell r="X42">
            <v>348986</v>
          </cell>
          <cell r="AO42">
            <v>37</v>
          </cell>
        </row>
        <row r="52">
          <cell r="AA52">
            <v>2500000</v>
          </cell>
          <cell r="AO52">
            <v>1</v>
          </cell>
        </row>
        <row r="54">
          <cell r="X54">
            <v>13399999.999999998</v>
          </cell>
        </row>
        <row r="55">
          <cell r="AO55">
            <v>22</v>
          </cell>
        </row>
        <row r="71">
          <cell r="X71">
            <v>9000000</v>
          </cell>
        </row>
        <row r="73">
          <cell r="AO73">
            <v>0</v>
          </cell>
        </row>
        <row r="75">
          <cell r="AO75">
            <v>1</v>
          </cell>
        </row>
        <row r="83">
          <cell r="AA83">
            <v>190000</v>
          </cell>
          <cell r="AO83">
            <v>36</v>
          </cell>
        </row>
        <row r="85">
          <cell r="AA85">
            <v>510000</v>
          </cell>
          <cell r="AO85">
            <v>105</v>
          </cell>
        </row>
        <row r="89">
          <cell r="X89">
            <v>150000</v>
          </cell>
        </row>
        <row r="90">
          <cell r="AO90">
            <v>14</v>
          </cell>
        </row>
        <row r="128">
          <cell r="X128">
            <v>19334209.190000001</v>
          </cell>
          <cell r="Y128">
            <v>11878904.199999999</v>
          </cell>
          <cell r="AO128">
            <v>213</v>
          </cell>
        </row>
        <row r="159">
          <cell r="X159">
            <v>55506</v>
          </cell>
        </row>
        <row r="166">
          <cell r="AO166">
            <v>1</v>
          </cell>
        </row>
        <row r="195">
          <cell r="X195">
            <v>1286290</v>
          </cell>
        </row>
        <row r="196">
          <cell r="AO196">
            <v>2</v>
          </cell>
        </row>
      </sheetData>
      <sheetData sheetId="7">
        <row r="19">
          <cell r="V19">
            <v>39747.4</v>
          </cell>
        </row>
        <row r="22">
          <cell r="AM22">
            <v>89</v>
          </cell>
        </row>
        <row r="25">
          <cell r="V25">
            <v>354405.97</v>
          </cell>
        </row>
        <row r="35">
          <cell r="V35">
            <v>203017.4</v>
          </cell>
        </row>
        <row r="36">
          <cell r="AM36">
            <v>176</v>
          </cell>
        </row>
        <row r="69">
          <cell r="V69">
            <v>11799.52</v>
          </cell>
          <cell r="AM69">
            <v>8</v>
          </cell>
        </row>
        <row r="85">
          <cell r="AM85">
            <v>0</v>
          </cell>
        </row>
        <row r="104">
          <cell r="V104">
            <v>889680</v>
          </cell>
          <cell r="AM104">
            <v>131</v>
          </cell>
        </row>
        <row r="145">
          <cell r="V145">
            <v>134548.4</v>
          </cell>
        </row>
        <row r="147">
          <cell r="AM147">
            <v>10</v>
          </cell>
        </row>
        <row r="186">
          <cell r="V186">
            <v>119480</v>
          </cell>
        </row>
        <row r="189">
          <cell r="AM189">
            <v>1</v>
          </cell>
        </row>
      </sheetData>
      <sheetData sheetId="8">
        <row r="16">
          <cell r="AA16">
            <v>5188992.4899999974</v>
          </cell>
          <cell r="AO16">
            <v>40</v>
          </cell>
        </row>
        <row r="35">
          <cell r="AA35">
            <v>1454018.47</v>
          </cell>
          <cell r="AO35">
            <v>5</v>
          </cell>
        </row>
        <row r="67">
          <cell r="X67">
            <v>1200000</v>
          </cell>
          <cell r="AO67">
            <v>1</v>
          </cell>
        </row>
        <row r="70">
          <cell r="X70">
            <v>9688864.2300000004</v>
          </cell>
          <cell r="AO70">
            <v>0</v>
          </cell>
        </row>
        <row r="80">
          <cell r="X80">
            <v>3699697.05</v>
          </cell>
        </row>
        <row r="81">
          <cell r="AO81">
            <v>4</v>
          </cell>
        </row>
        <row r="137">
          <cell r="X137">
            <v>150000</v>
          </cell>
        </row>
        <row r="139">
          <cell r="AO139">
            <v>1</v>
          </cell>
        </row>
        <row r="158">
          <cell r="X158">
            <v>494264.4</v>
          </cell>
        </row>
        <row r="170">
          <cell r="AO170">
            <v>1</v>
          </cell>
        </row>
      </sheetData>
      <sheetData sheetId="9">
        <row r="18">
          <cell r="AB18">
            <v>1444382</v>
          </cell>
          <cell r="AP18">
            <v>35</v>
          </cell>
        </row>
        <row r="35">
          <cell r="AB35">
            <v>50000.000000000007</v>
          </cell>
          <cell r="AP35">
            <v>1</v>
          </cell>
        </row>
        <row r="40">
          <cell r="AB40">
            <v>50000</v>
          </cell>
          <cell r="AP40">
            <v>1</v>
          </cell>
        </row>
        <row r="49">
          <cell r="Y49">
            <v>76000</v>
          </cell>
        </row>
        <row r="57">
          <cell r="Y57">
            <v>38000</v>
          </cell>
        </row>
        <row r="97">
          <cell r="Y97">
            <v>136500</v>
          </cell>
        </row>
        <row r="99">
          <cell r="AP99">
            <v>14</v>
          </cell>
        </row>
        <row r="148">
          <cell r="Y148">
            <v>55000</v>
          </cell>
        </row>
        <row r="149">
          <cell r="AP149">
            <v>1</v>
          </cell>
        </row>
        <row r="151">
          <cell r="AB151">
            <v>12000</v>
          </cell>
        </row>
        <row r="201">
          <cell r="Y201">
            <v>2815460.8400000003</v>
          </cell>
        </row>
        <row r="202">
          <cell r="AP202">
            <v>70</v>
          </cell>
        </row>
        <row r="263">
          <cell r="Y263">
            <v>942424.23</v>
          </cell>
        </row>
        <row r="277">
          <cell r="Y277">
            <v>505400</v>
          </cell>
        </row>
        <row r="279">
          <cell r="AP279">
            <v>0</v>
          </cell>
        </row>
        <row r="280">
          <cell r="AP280">
            <v>12</v>
          </cell>
        </row>
        <row r="281">
          <cell r="AP281">
            <v>5</v>
          </cell>
        </row>
        <row r="297">
          <cell r="Y297">
            <v>1374320.42</v>
          </cell>
        </row>
        <row r="299">
          <cell r="AP299">
            <v>4</v>
          </cell>
        </row>
      </sheetData>
      <sheetData sheetId="10">
        <row r="11">
          <cell r="S11">
            <v>1100000</v>
          </cell>
          <cell r="AJ11">
            <v>1</v>
          </cell>
        </row>
        <row r="15">
          <cell r="AJ15">
            <v>0</v>
          </cell>
        </row>
        <row r="21">
          <cell r="AJ21">
            <v>0</v>
          </cell>
        </row>
        <row r="23">
          <cell r="AJ23">
            <v>0</v>
          </cell>
        </row>
        <row r="28">
          <cell r="V28">
            <v>2243000</v>
          </cell>
          <cell r="AJ28">
            <v>12</v>
          </cell>
        </row>
        <row r="48">
          <cell r="V48">
            <v>100000</v>
          </cell>
          <cell r="AJ48">
            <v>1</v>
          </cell>
        </row>
        <row r="50">
          <cell r="V50">
            <v>60000</v>
          </cell>
          <cell r="AJ50">
            <v>1</v>
          </cell>
        </row>
        <row r="54">
          <cell r="V54">
            <v>40000</v>
          </cell>
          <cell r="AJ54">
            <v>1</v>
          </cell>
        </row>
        <row r="71">
          <cell r="X71">
            <v>200000</v>
          </cell>
          <cell r="AJ71">
            <v>468</v>
          </cell>
        </row>
        <row r="86">
          <cell r="V86">
            <v>330000</v>
          </cell>
        </row>
        <row r="87">
          <cell r="AJ87">
            <v>3</v>
          </cell>
        </row>
        <row r="89">
          <cell r="AJ89">
            <v>0</v>
          </cell>
        </row>
        <row r="91">
          <cell r="AJ91">
            <v>0</v>
          </cell>
        </row>
        <row r="93">
          <cell r="AJ93">
            <v>0</v>
          </cell>
        </row>
        <row r="95">
          <cell r="AJ95">
            <v>0</v>
          </cell>
        </row>
        <row r="126">
          <cell r="AJ126">
            <v>0</v>
          </cell>
        </row>
        <row r="128">
          <cell r="AJ128">
            <v>0</v>
          </cell>
        </row>
        <row r="130">
          <cell r="AJ130">
            <v>0</v>
          </cell>
        </row>
        <row r="142">
          <cell r="V142">
            <v>105000</v>
          </cell>
          <cell r="AJ142">
            <v>38</v>
          </cell>
        </row>
        <row r="144">
          <cell r="V144">
            <v>454000</v>
          </cell>
          <cell r="AJ144">
            <v>29</v>
          </cell>
        </row>
        <row r="154">
          <cell r="V154">
            <v>1450000</v>
          </cell>
          <cell r="AJ154">
            <v>5</v>
          </cell>
        </row>
      </sheetData>
      <sheetData sheetId="11">
        <row r="45">
          <cell r="AJ45">
            <v>0</v>
          </cell>
        </row>
        <row r="69">
          <cell r="V69">
            <v>659535.93999999994</v>
          </cell>
        </row>
        <row r="72">
          <cell r="T72">
            <v>418919</v>
          </cell>
        </row>
        <row r="78">
          <cell r="S78">
            <v>215938.41</v>
          </cell>
        </row>
        <row r="83">
          <cell r="T83">
            <v>1036499.9999999999</v>
          </cell>
          <cell r="AJ83">
            <v>60</v>
          </cell>
        </row>
        <row r="177">
          <cell r="V177">
            <v>9001286</v>
          </cell>
          <cell r="AJ177">
            <v>10230</v>
          </cell>
        </row>
        <row r="199">
          <cell r="S199">
            <v>214000</v>
          </cell>
        </row>
        <row r="222">
          <cell r="T222">
            <v>31545000</v>
          </cell>
          <cell r="AJ222">
            <v>64</v>
          </cell>
        </row>
        <row r="239">
          <cell r="V239">
            <v>999989.60000000009</v>
          </cell>
          <cell r="AJ239">
            <v>320</v>
          </cell>
        </row>
      </sheetData>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Y141"/>
  <sheetViews>
    <sheetView topLeftCell="I113" zoomScale="40" zoomScaleNormal="40" workbookViewId="0">
      <selection activeCell="D4" sqref="D4:W4"/>
    </sheetView>
  </sheetViews>
  <sheetFormatPr baseColWidth="10" defaultRowHeight="14.4"/>
  <cols>
    <col min="1" max="1" width="14" hidden="1" customWidth="1"/>
    <col min="3" max="3" width="14" customWidth="1"/>
    <col min="4" max="4" width="87.33203125" customWidth="1"/>
    <col min="5" max="7" width="31" customWidth="1"/>
    <col min="8" max="8" width="35" customWidth="1"/>
    <col min="9" max="19" width="31" customWidth="1"/>
    <col min="20" max="20" width="34.109375" bestFit="1" customWidth="1"/>
    <col min="21" max="23" width="31" customWidth="1"/>
    <col min="24" max="24" width="31.5546875" bestFit="1" customWidth="1"/>
  </cols>
  <sheetData>
    <row r="1" spans="1:24" ht="35.1" customHeight="1">
      <c r="A1" s="1"/>
      <c r="B1" s="1"/>
      <c r="C1" s="1"/>
      <c r="D1" s="246" t="s">
        <v>0</v>
      </c>
      <c r="E1" s="246"/>
      <c r="F1" s="246"/>
      <c r="G1" s="246"/>
      <c r="H1" s="246"/>
      <c r="I1" s="246"/>
      <c r="J1" s="246"/>
      <c r="K1" s="246"/>
      <c r="L1" s="246"/>
      <c r="M1" s="246"/>
      <c r="N1" s="246"/>
      <c r="O1" s="246"/>
      <c r="P1" s="246"/>
      <c r="Q1" s="246"/>
      <c r="R1" s="246"/>
      <c r="S1" s="246"/>
      <c r="T1" s="246"/>
      <c r="U1" s="246"/>
      <c r="V1" s="246"/>
      <c r="W1" s="246"/>
      <c r="X1" s="1"/>
    </row>
    <row r="2" spans="1:24" s="4" customFormat="1" ht="74.25" customHeight="1">
      <c r="A2" s="3"/>
      <c r="B2" s="3"/>
      <c r="C2" s="3"/>
      <c r="D2" s="247" t="s">
        <v>544</v>
      </c>
      <c r="E2" s="247"/>
      <c r="F2" s="247"/>
      <c r="G2" s="247"/>
      <c r="H2" s="247"/>
      <c r="I2" s="247"/>
      <c r="J2" s="247"/>
      <c r="K2" s="247"/>
      <c r="L2" s="247"/>
      <c r="M2" s="247"/>
      <c r="N2" s="247"/>
      <c r="O2" s="247"/>
      <c r="P2" s="247"/>
      <c r="Q2" s="247"/>
      <c r="R2" s="247"/>
      <c r="S2" s="247"/>
      <c r="T2" s="247"/>
      <c r="U2" s="247"/>
      <c r="V2" s="247"/>
      <c r="W2" s="247"/>
      <c r="X2" s="3"/>
    </row>
    <row r="3" spans="1:24" ht="35.1" customHeight="1">
      <c r="A3" s="1"/>
      <c r="B3" s="1"/>
      <c r="C3" s="1"/>
      <c r="D3" s="248" t="s">
        <v>1</v>
      </c>
      <c r="E3" s="248"/>
      <c r="F3" s="248"/>
      <c r="G3" s="248"/>
      <c r="H3" s="248"/>
      <c r="I3" s="248"/>
      <c r="J3" s="248"/>
      <c r="K3" s="248"/>
      <c r="L3" s="248"/>
      <c r="M3" s="248"/>
      <c r="N3" s="248"/>
      <c r="O3" s="248"/>
      <c r="P3" s="248"/>
      <c r="Q3" s="248"/>
      <c r="R3" s="248"/>
      <c r="S3" s="248"/>
      <c r="T3" s="248"/>
      <c r="U3" s="248"/>
      <c r="V3" s="248"/>
      <c r="W3" s="248"/>
      <c r="X3" s="1"/>
    </row>
    <row r="4" spans="1:24" ht="35.1" customHeight="1">
      <c r="A4" s="1"/>
      <c r="B4" s="1"/>
      <c r="C4" s="1"/>
      <c r="D4" s="246" t="s">
        <v>2</v>
      </c>
      <c r="E4" s="246"/>
      <c r="F4" s="246"/>
      <c r="G4" s="246"/>
      <c r="H4" s="246"/>
      <c r="I4" s="246"/>
      <c r="J4" s="246"/>
      <c r="K4" s="246"/>
      <c r="L4" s="246"/>
      <c r="M4" s="246"/>
      <c r="N4" s="246"/>
      <c r="O4" s="246"/>
      <c r="P4" s="246"/>
      <c r="Q4" s="246"/>
      <c r="R4" s="246"/>
      <c r="S4" s="246"/>
      <c r="T4" s="246"/>
      <c r="U4" s="246"/>
      <c r="V4" s="246"/>
      <c r="W4" s="246"/>
      <c r="X4" s="1"/>
    </row>
    <row r="5" spans="1:24" ht="33" customHeight="1" thickBot="1">
      <c r="A5" s="1"/>
      <c r="B5" s="1"/>
      <c r="C5" s="1"/>
      <c r="D5" s="249"/>
      <c r="E5" s="249"/>
      <c r="F5" s="249"/>
      <c r="G5" s="249"/>
      <c r="H5" s="249"/>
      <c r="I5" s="249"/>
      <c r="J5" s="249"/>
      <c r="K5" s="249"/>
      <c r="L5" s="249"/>
      <c r="M5" s="249"/>
      <c r="N5" s="249"/>
      <c r="O5" s="249"/>
      <c r="P5" s="249"/>
      <c r="Q5" s="249"/>
      <c r="R5" s="249"/>
      <c r="S5" s="249"/>
      <c r="T5" s="249"/>
      <c r="U5" s="249"/>
      <c r="V5" s="249"/>
      <c r="W5" s="249"/>
      <c r="X5" s="1"/>
    </row>
    <row r="6" spans="1:24" s="6" customFormat="1" ht="47.25" customHeight="1" thickBot="1">
      <c r="A6" s="5"/>
      <c r="B6" s="250" t="s">
        <v>3</v>
      </c>
      <c r="C6" s="250" t="s">
        <v>4</v>
      </c>
      <c r="D6" s="251" t="s">
        <v>5</v>
      </c>
      <c r="E6" s="252" t="s">
        <v>6</v>
      </c>
      <c r="F6" s="252"/>
      <c r="G6" s="252"/>
      <c r="H6" s="252"/>
      <c r="I6" s="252"/>
      <c r="J6" s="252"/>
      <c r="K6" s="252"/>
      <c r="L6" s="252"/>
      <c r="M6" s="252"/>
      <c r="N6" s="252"/>
      <c r="O6" s="252"/>
      <c r="P6" s="252"/>
      <c r="Q6" s="252"/>
      <c r="R6" s="252"/>
      <c r="S6" s="252"/>
      <c r="T6" s="252"/>
      <c r="U6" s="252"/>
      <c r="V6" s="252"/>
      <c r="W6" s="252"/>
      <c r="X6" s="252"/>
    </row>
    <row r="7" spans="1:24" s="6" customFormat="1" ht="47.25" customHeight="1" thickBot="1">
      <c r="A7" s="5"/>
      <c r="B7" s="250"/>
      <c r="C7" s="250"/>
      <c r="D7" s="251"/>
      <c r="E7" s="251" t="s">
        <v>7</v>
      </c>
      <c r="F7" s="251"/>
      <c r="G7" s="251"/>
      <c r="H7" s="251"/>
      <c r="I7" s="251" t="s">
        <v>8</v>
      </c>
      <c r="J7" s="251"/>
      <c r="K7" s="251"/>
      <c r="L7" s="251"/>
      <c r="M7" s="251" t="s">
        <v>9</v>
      </c>
      <c r="N7" s="251"/>
      <c r="O7" s="251"/>
      <c r="P7" s="251"/>
      <c r="Q7" s="251" t="s">
        <v>10</v>
      </c>
      <c r="R7" s="251"/>
      <c r="S7" s="251"/>
      <c r="T7" s="251"/>
      <c r="U7" s="252" t="s">
        <v>11</v>
      </c>
      <c r="V7" s="252"/>
      <c r="W7" s="252"/>
      <c r="X7" s="252"/>
    </row>
    <row r="8" spans="1:24" s="6" customFormat="1" ht="65.25" customHeight="1" thickBot="1">
      <c r="A8" s="5"/>
      <c r="B8" s="250"/>
      <c r="C8" s="250"/>
      <c r="D8" s="251"/>
      <c r="E8" s="7" t="s">
        <v>12</v>
      </c>
      <c r="F8" s="7" t="s">
        <v>13</v>
      </c>
      <c r="G8" s="7" t="s">
        <v>14</v>
      </c>
      <c r="H8" s="7" t="s">
        <v>15</v>
      </c>
      <c r="I8" s="7" t="s">
        <v>12</v>
      </c>
      <c r="J8" s="7" t="s">
        <v>13</v>
      </c>
      <c r="K8" s="7" t="s">
        <v>14</v>
      </c>
      <c r="L8" s="7" t="s">
        <v>15</v>
      </c>
      <c r="M8" s="7" t="s">
        <v>12</v>
      </c>
      <c r="N8" s="7" t="s">
        <v>13</v>
      </c>
      <c r="O8" s="7" t="s">
        <v>14</v>
      </c>
      <c r="P8" s="7" t="s">
        <v>15</v>
      </c>
      <c r="Q8" s="7" t="s">
        <v>12</v>
      </c>
      <c r="R8" s="7" t="s">
        <v>13</v>
      </c>
      <c r="S8" s="7" t="s">
        <v>14</v>
      </c>
      <c r="T8" s="7" t="s">
        <v>15</v>
      </c>
      <c r="U8" s="7" t="s">
        <v>12</v>
      </c>
      <c r="V8" s="7" t="s">
        <v>13</v>
      </c>
      <c r="W8" s="7" t="s">
        <v>14</v>
      </c>
      <c r="X8" s="7" t="s">
        <v>15</v>
      </c>
    </row>
    <row r="9" spans="1:24" ht="50.1" customHeight="1">
      <c r="A9" s="8"/>
      <c r="B9" s="253">
        <v>1</v>
      </c>
      <c r="C9" s="9"/>
      <c r="D9" s="10" t="s">
        <v>16</v>
      </c>
      <c r="E9" s="11">
        <f>SUM(E10:E15)</f>
        <v>0</v>
      </c>
      <c r="F9" s="11">
        <f>SUM(F10:F15)</f>
        <v>0</v>
      </c>
      <c r="G9" s="11">
        <f t="shared" ref="G9:U9" si="0">SUM(G10:G15)</f>
        <v>8100000</v>
      </c>
      <c r="H9" s="11">
        <f>E9+F9+G9</f>
        <v>8100000</v>
      </c>
      <c r="I9" s="11">
        <f t="shared" si="0"/>
        <v>0</v>
      </c>
      <c r="J9" s="11">
        <f>SUM(J10:J15)</f>
        <v>0</v>
      </c>
      <c r="K9" s="11">
        <f t="shared" si="0"/>
        <v>0</v>
      </c>
      <c r="L9" s="11">
        <f>I9+J9+K9</f>
        <v>0</v>
      </c>
      <c r="M9" s="11">
        <f t="shared" si="0"/>
        <v>0</v>
      </c>
      <c r="N9" s="11">
        <f>SUM(N10:N15)</f>
        <v>0</v>
      </c>
      <c r="O9" s="11">
        <f t="shared" si="0"/>
        <v>0</v>
      </c>
      <c r="P9" s="11">
        <f>M9+N9+O9</f>
        <v>0</v>
      </c>
      <c r="Q9" s="11">
        <f t="shared" si="0"/>
        <v>0</v>
      </c>
      <c r="R9" s="11">
        <f>SUM(R10:R15)</f>
        <v>0</v>
      </c>
      <c r="S9" s="11">
        <f t="shared" si="0"/>
        <v>4500000</v>
      </c>
      <c r="T9" s="11">
        <f>Q9+R9+S9</f>
        <v>4500000</v>
      </c>
      <c r="U9" s="11">
        <f t="shared" si="0"/>
        <v>0</v>
      </c>
      <c r="V9" s="11">
        <f>SUM(V10:V15)</f>
        <v>0</v>
      </c>
      <c r="W9" s="11">
        <f>SUM(W10:W15)</f>
        <v>0</v>
      </c>
      <c r="X9" s="11">
        <f>U9+V9+W9</f>
        <v>0</v>
      </c>
    </row>
    <row r="10" spans="1:24" ht="49.5" customHeight="1">
      <c r="A10" s="8"/>
      <c r="B10" s="244"/>
      <c r="C10" s="12">
        <v>1000</v>
      </c>
      <c r="D10" s="13" t="s">
        <v>17</v>
      </c>
      <c r="E10" s="14">
        <v>0</v>
      </c>
      <c r="F10" s="14">
        <v>0</v>
      </c>
      <c r="G10" s="14">
        <v>0</v>
      </c>
      <c r="H10" s="15">
        <f t="shared" ref="H10:H73" si="1">E10+F10+G10</f>
        <v>0</v>
      </c>
      <c r="I10" s="14">
        <v>0</v>
      </c>
      <c r="J10" s="14">
        <v>0</v>
      </c>
      <c r="K10" s="14">
        <v>0</v>
      </c>
      <c r="L10" s="15">
        <f t="shared" ref="L10:L73" si="2">I10+J10+K10</f>
        <v>0</v>
      </c>
      <c r="M10" s="14">
        <v>0</v>
      </c>
      <c r="N10" s="14">
        <v>0</v>
      </c>
      <c r="O10" s="14">
        <v>0</v>
      </c>
      <c r="P10" s="15">
        <f t="shared" ref="P10:P73" si="3">M10+N10+O10</f>
        <v>0</v>
      </c>
      <c r="Q10" s="14">
        <v>0</v>
      </c>
      <c r="R10" s="14">
        <v>0</v>
      </c>
      <c r="S10" s="14">
        <v>0</v>
      </c>
      <c r="T10" s="15">
        <f t="shared" ref="T10:T73" si="4">Q10+R10+S10</f>
        <v>0</v>
      </c>
      <c r="U10" s="14">
        <f t="shared" ref="U10:W15" si="5">+E10-I10-M10-Q10</f>
        <v>0</v>
      </c>
      <c r="V10" s="14">
        <f t="shared" si="5"/>
        <v>0</v>
      </c>
      <c r="W10" s="14">
        <f t="shared" si="5"/>
        <v>0</v>
      </c>
      <c r="X10" s="15">
        <f t="shared" ref="X10:X73" si="6">U10+V10+W10</f>
        <v>0</v>
      </c>
    </row>
    <row r="11" spans="1:24" ht="49.5" customHeight="1">
      <c r="A11" s="8"/>
      <c r="B11" s="244"/>
      <c r="C11" s="12">
        <v>2000</v>
      </c>
      <c r="D11" s="13" t="s">
        <v>18</v>
      </c>
      <c r="E11" s="14">
        <v>0</v>
      </c>
      <c r="F11" s="14">
        <v>0</v>
      </c>
      <c r="G11" s="14">
        <v>0</v>
      </c>
      <c r="H11" s="15">
        <f t="shared" si="1"/>
        <v>0</v>
      </c>
      <c r="I11" s="14">
        <v>0</v>
      </c>
      <c r="J11" s="14">
        <v>0</v>
      </c>
      <c r="K11" s="14">
        <v>0</v>
      </c>
      <c r="L11" s="15">
        <f t="shared" si="2"/>
        <v>0</v>
      </c>
      <c r="M11" s="14">
        <v>0</v>
      </c>
      <c r="N11" s="14">
        <v>0</v>
      </c>
      <c r="O11" s="14">
        <v>0</v>
      </c>
      <c r="P11" s="15">
        <f t="shared" si="3"/>
        <v>0</v>
      </c>
      <c r="Q11" s="14">
        <v>0</v>
      </c>
      <c r="R11" s="14">
        <v>0</v>
      </c>
      <c r="S11" s="14">
        <v>0</v>
      </c>
      <c r="T11" s="15">
        <f t="shared" si="4"/>
        <v>0</v>
      </c>
      <c r="U11" s="14">
        <f t="shared" si="5"/>
        <v>0</v>
      </c>
      <c r="V11" s="14">
        <f t="shared" si="5"/>
        <v>0</v>
      </c>
      <c r="W11" s="14">
        <f t="shared" si="5"/>
        <v>0</v>
      </c>
      <c r="X11" s="15">
        <f t="shared" si="6"/>
        <v>0</v>
      </c>
    </row>
    <row r="12" spans="1:24" ht="49.5" customHeight="1">
      <c r="A12" s="8"/>
      <c r="B12" s="244"/>
      <c r="C12" s="12">
        <v>3000</v>
      </c>
      <c r="D12" s="13" t="s">
        <v>19</v>
      </c>
      <c r="E12" s="14">
        <v>0</v>
      </c>
      <c r="F12" s="14">
        <v>0</v>
      </c>
      <c r="G12" s="14">
        <f>+'[1]Estructura 13'!M129</f>
        <v>600000</v>
      </c>
      <c r="H12" s="15">
        <f t="shared" si="1"/>
        <v>600000</v>
      </c>
      <c r="I12" s="14">
        <v>0</v>
      </c>
      <c r="J12" s="14">
        <v>0</v>
      </c>
      <c r="K12" s="14">
        <f>+'[1]Estructura 13'!AK129</f>
        <v>0</v>
      </c>
      <c r="L12" s="15">
        <f t="shared" si="2"/>
        <v>0</v>
      </c>
      <c r="M12" s="14">
        <v>0</v>
      </c>
      <c r="N12" s="14">
        <v>0</v>
      </c>
      <c r="O12" s="14">
        <v>0</v>
      </c>
      <c r="P12" s="15">
        <f t="shared" si="3"/>
        <v>0</v>
      </c>
      <c r="Q12" s="14">
        <f>+'[1]Estructura 13'!R129</f>
        <v>0</v>
      </c>
      <c r="R12" s="14">
        <v>0</v>
      </c>
      <c r="S12" s="14">
        <f>+'[1]Estructura 13'!U129</f>
        <v>0</v>
      </c>
      <c r="T12" s="15">
        <f t="shared" si="4"/>
        <v>0</v>
      </c>
      <c r="U12" s="14">
        <f t="shared" si="5"/>
        <v>0</v>
      </c>
      <c r="V12" s="14">
        <f t="shared" si="5"/>
        <v>0</v>
      </c>
      <c r="W12" s="14">
        <f>+G12-K12-O12-S12-600000</f>
        <v>0</v>
      </c>
      <c r="X12" s="15">
        <f t="shared" si="6"/>
        <v>0</v>
      </c>
    </row>
    <row r="13" spans="1:24" ht="54.9" customHeight="1">
      <c r="A13" s="8"/>
      <c r="B13" s="244"/>
      <c r="C13" s="12">
        <v>4000</v>
      </c>
      <c r="D13" s="13" t="s">
        <v>20</v>
      </c>
      <c r="E13" s="14">
        <v>0</v>
      </c>
      <c r="F13" s="14">
        <v>0</v>
      </c>
      <c r="G13" s="14">
        <f>+'[1]Estructura 13'!M201</f>
        <v>4000000</v>
      </c>
      <c r="H13" s="15">
        <f t="shared" si="1"/>
        <v>4000000</v>
      </c>
      <c r="I13" s="14">
        <v>0</v>
      </c>
      <c r="J13" s="14">
        <v>0</v>
      </c>
      <c r="K13" s="14">
        <f>+'[1]Estructura 13'!AK201</f>
        <v>0</v>
      </c>
      <c r="L13" s="15">
        <f t="shared" si="2"/>
        <v>0</v>
      </c>
      <c r="M13" s="14">
        <v>0</v>
      </c>
      <c r="N13" s="14">
        <v>0</v>
      </c>
      <c r="O13" s="14">
        <v>0</v>
      </c>
      <c r="P13" s="15">
        <f t="shared" si="3"/>
        <v>0</v>
      </c>
      <c r="Q13" s="14">
        <f>+'[1]Estructura 13'!R201</f>
        <v>0</v>
      </c>
      <c r="R13" s="14">
        <v>0</v>
      </c>
      <c r="S13" s="14">
        <f>+'[1]Estructura 13'!U201</f>
        <v>4000000</v>
      </c>
      <c r="T13" s="15">
        <f t="shared" si="4"/>
        <v>4000000</v>
      </c>
      <c r="U13" s="14">
        <f t="shared" si="5"/>
        <v>0</v>
      </c>
      <c r="V13" s="14">
        <f t="shared" si="5"/>
        <v>0</v>
      </c>
      <c r="W13" s="14">
        <f t="shared" si="5"/>
        <v>0</v>
      </c>
      <c r="X13" s="15">
        <f t="shared" si="6"/>
        <v>0</v>
      </c>
    </row>
    <row r="14" spans="1:24" ht="49.5" customHeight="1">
      <c r="A14" s="8"/>
      <c r="B14" s="244"/>
      <c r="C14" s="12">
        <v>5000</v>
      </c>
      <c r="D14" s="13" t="s">
        <v>21</v>
      </c>
      <c r="E14" s="14">
        <v>0</v>
      </c>
      <c r="F14" s="14">
        <v>0</v>
      </c>
      <c r="G14" s="14">
        <f>+'[1]Estructura 13'!M207</f>
        <v>500000</v>
      </c>
      <c r="H14" s="15">
        <f t="shared" si="1"/>
        <v>500000</v>
      </c>
      <c r="I14" s="14">
        <v>0</v>
      </c>
      <c r="J14" s="14">
        <v>0</v>
      </c>
      <c r="K14" s="14">
        <f>+'[1]Estructura 13'!AK207</f>
        <v>0</v>
      </c>
      <c r="L14" s="15">
        <f t="shared" si="2"/>
        <v>0</v>
      </c>
      <c r="M14" s="14">
        <v>0</v>
      </c>
      <c r="N14" s="14">
        <v>0</v>
      </c>
      <c r="O14" s="14">
        <v>0</v>
      </c>
      <c r="P14" s="15">
        <f t="shared" si="3"/>
        <v>0</v>
      </c>
      <c r="Q14" s="14">
        <f>+'[1]Estructura 13'!R207</f>
        <v>0</v>
      </c>
      <c r="R14" s="14">
        <v>0</v>
      </c>
      <c r="S14" s="14">
        <f>+'[1]Estructura 13'!U207</f>
        <v>500000</v>
      </c>
      <c r="T14" s="15">
        <f t="shared" si="4"/>
        <v>500000</v>
      </c>
      <c r="U14" s="14">
        <f t="shared" si="5"/>
        <v>0</v>
      </c>
      <c r="V14" s="14">
        <f t="shared" si="5"/>
        <v>0</v>
      </c>
      <c r="W14" s="14">
        <f>+G14-K14-O14-S14</f>
        <v>0</v>
      </c>
      <c r="X14" s="15">
        <f t="shared" si="6"/>
        <v>0</v>
      </c>
    </row>
    <row r="15" spans="1:24" ht="49.5" customHeight="1">
      <c r="A15" s="8"/>
      <c r="B15" s="245"/>
      <c r="C15" s="12">
        <v>6000</v>
      </c>
      <c r="D15" s="13" t="s">
        <v>22</v>
      </c>
      <c r="E15" s="14">
        <v>0</v>
      </c>
      <c r="F15" s="14">
        <v>0</v>
      </c>
      <c r="G15" s="14">
        <f>+'[1]Estructura 13'!M242</f>
        <v>3000000</v>
      </c>
      <c r="H15" s="15">
        <f t="shared" si="1"/>
        <v>3000000</v>
      </c>
      <c r="I15" s="14">
        <v>0</v>
      </c>
      <c r="J15" s="14">
        <v>0</v>
      </c>
      <c r="K15" s="14">
        <f>+'[1]Estructura 13'!AK242</f>
        <v>0</v>
      </c>
      <c r="L15" s="15">
        <f t="shared" si="2"/>
        <v>0</v>
      </c>
      <c r="M15" s="14">
        <v>0</v>
      </c>
      <c r="N15" s="14">
        <v>0</v>
      </c>
      <c r="O15" s="14">
        <v>0</v>
      </c>
      <c r="P15" s="15">
        <f t="shared" si="3"/>
        <v>0</v>
      </c>
      <c r="Q15" s="14">
        <f>+'[1]Estructura 13'!R242</f>
        <v>0</v>
      </c>
      <c r="R15" s="14">
        <v>0</v>
      </c>
      <c r="S15" s="14">
        <f>+'[1]Estructura 13'!U242</f>
        <v>0</v>
      </c>
      <c r="T15" s="15">
        <f t="shared" si="4"/>
        <v>0</v>
      </c>
      <c r="U15" s="14">
        <f t="shared" si="5"/>
        <v>0</v>
      </c>
      <c r="V15" s="14">
        <f t="shared" si="5"/>
        <v>0</v>
      </c>
      <c r="W15" s="14">
        <f>+G15-K15-O15-S15-3000000</f>
        <v>0</v>
      </c>
      <c r="X15" s="15">
        <f t="shared" si="6"/>
        <v>0</v>
      </c>
    </row>
    <row r="16" spans="1:24" ht="50.1" customHeight="1">
      <c r="A16" s="1"/>
      <c r="B16" s="243">
        <v>2</v>
      </c>
      <c r="C16" s="16"/>
      <c r="D16" s="17" t="s">
        <v>23</v>
      </c>
      <c r="E16" s="18">
        <f>SUM(E17:E22)</f>
        <v>15793785</v>
      </c>
      <c r="F16" s="18">
        <f>SUM(F17:F22)</f>
        <v>3000000</v>
      </c>
      <c r="G16" s="18">
        <f t="shared" ref="G16:W16" si="7">SUM(G17:G22)</f>
        <v>6264800</v>
      </c>
      <c r="H16" s="11">
        <f t="shared" si="1"/>
        <v>25058585</v>
      </c>
      <c r="I16" s="18">
        <f t="shared" si="7"/>
        <v>0</v>
      </c>
      <c r="J16" s="18">
        <f>SUM(J17:J22)</f>
        <v>0</v>
      </c>
      <c r="K16" s="18">
        <f t="shared" si="7"/>
        <v>0</v>
      </c>
      <c r="L16" s="11">
        <f t="shared" si="2"/>
        <v>0</v>
      </c>
      <c r="M16" s="18">
        <f t="shared" si="7"/>
        <v>0</v>
      </c>
      <c r="N16" s="18">
        <f>SUM(N17:N22)</f>
        <v>0</v>
      </c>
      <c r="O16" s="18">
        <f t="shared" si="7"/>
        <v>0</v>
      </c>
      <c r="P16" s="11">
        <f t="shared" si="3"/>
        <v>0</v>
      </c>
      <c r="Q16" s="18">
        <f t="shared" si="7"/>
        <v>15781339</v>
      </c>
      <c r="R16" s="18">
        <f>SUM(R17:R22)</f>
        <v>3000000</v>
      </c>
      <c r="S16" s="18">
        <f t="shared" si="7"/>
        <v>822219</v>
      </c>
      <c r="T16" s="11">
        <f t="shared" si="4"/>
        <v>19603558</v>
      </c>
      <c r="U16" s="18">
        <f t="shared" si="7"/>
        <v>12446</v>
      </c>
      <c r="V16" s="18">
        <f>SUM(V17:V22)</f>
        <v>0</v>
      </c>
      <c r="W16" s="18">
        <f t="shared" si="7"/>
        <v>0</v>
      </c>
      <c r="X16" s="11">
        <f t="shared" si="6"/>
        <v>12446</v>
      </c>
    </row>
    <row r="17" spans="1:24" ht="49.5" customHeight="1">
      <c r="A17" s="1"/>
      <c r="B17" s="244"/>
      <c r="C17" s="12">
        <v>1000</v>
      </c>
      <c r="D17" s="13" t="s">
        <v>17</v>
      </c>
      <c r="E17" s="14">
        <v>0</v>
      </c>
      <c r="F17" s="14">
        <v>0</v>
      </c>
      <c r="G17" s="14">
        <v>0</v>
      </c>
      <c r="H17" s="15">
        <f t="shared" si="1"/>
        <v>0</v>
      </c>
      <c r="I17" s="14">
        <v>0</v>
      </c>
      <c r="J17" s="14">
        <v>0</v>
      </c>
      <c r="K17" s="14">
        <v>0</v>
      </c>
      <c r="L17" s="15">
        <f t="shared" si="2"/>
        <v>0</v>
      </c>
      <c r="M17" s="14">
        <v>0</v>
      </c>
      <c r="N17" s="14">
        <v>0</v>
      </c>
      <c r="O17" s="14">
        <v>0</v>
      </c>
      <c r="P17" s="15">
        <f t="shared" si="3"/>
        <v>0</v>
      </c>
      <c r="Q17" s="14">
        <v>0</v>
      </c>
      <c r="R17" s="14">
        <v>0</v>
      </c>
      <c r="S17" s="14">
        <v>0</v>
      </c>
      <c r="T17" s="15">
        <f t="shared" si="4"/>
        <v>0</v>
      </c>
      <c r="U17" s="14">
        <f t="shared" ref="U17:W22" si="8">+E17-I17-M17-Q17</f>
        <v>0</v>
      </c>
      <c r="V17" s="14">
        <f t="shared" si="8"/>
        <v>0</v>
      </c>
      <c r="W17" s="14">
        <f t="shared" si="8"/>
        <v>0</v>
      </c>
      <c r="X17" s="15">
        <f t="shared" si="6"/>
        <v>0</v>
      </c>
    </row>
    <row r="18" spans="1:24" ht="49.5" customHeight="1">
      <c r="A18" s="1"/>
      <c r="B18" s="244"/>
      <c r="C18" s="12">
        <v>2000</v>
      </c>
      <c r="D18" s="13" t="s">
        <v>18</v>
      </c>
      <c r="E18" s="14">
        <f>+'[1]Estructura 13'!J296</f>
        <v>1385977.26</v>
      </c>
      <c r="F18" s="14">
        <v>0</v>
      </c>
      <c r="G18" s="14">
        <v>0</v>
      </c>
      <c r="H18" s="15">
        <f t="shared" si="1"/>
        <v>1385977.26</v>
      </c>
      <c r="I18" s="14">
        <f>+'[1]Estructura 13'!AH296</f>
        <v>0</v>
      </c>
      <c r="J18" s="14">
        <v>0</v>
      </c>
      <c r="K18" s="14">
        <v>0</v>
      </c>
      <c r="L18" s="15">
        <f t="shared" si="2"/>
        <v>0</v>
      </c>
      <c r="M18" s="14">
        <v>0</v>
      </c>
      <c r="N18" s="14">
        <v>0</v>
      </c>
      <c r="O18" s="14">
        <v>0</v>
      </c>
      <c r="P18" s="15">
        <f t="shared" si="3"/>
        <v>0</v>
      </c>
      <c r="Q18" s="14">
        <f>+'[1]Estructura 13'!R296</f>
        <v>1373531.26</v>
      </c>
      <c r="R18" s="14">
        <v>0</v>
      </c>
      <c r="S18" s="14">
        <f>+'[1]Estructura 13'!U296</f>
        <v>0</v>
      </c>
      <c r="T18" s="15">
        <f t="shared" si="4"/>
        <v>1373531.26</v>
      </c>
      <c r="U18" s="14">
        <f t="shared" si="8"/>
        <v>12446</v>
      </c>
      <c r="V18" s="14">
        <f t="shared" si="8"/>
        <v>0</v>
      </c>
      <c r="W18" s="14">
        <f t="shared" si="8"/>
        <v>0</v>
      </c>
      <c r="X18" s="15">
        <f>U18+V18+W18</f>
        <v>12446</v>
      </c>
    </row>
    <row r="19" spans="1:24" ht="49.5" customHeight="1">
      <c r="A19" s="1"/>
      <c r="B19" s="244"/>
      <c r="C19" s="12">
        <v>3000</v>
      </c>
      <c r="D19" s="13" t="s">
        <v>19</v>
      </c>
      <c r="E19" s="14">
        <f>+'[1]Estructura 13'!J351</f>
        <v>12443215.83</v>
      </c>
      <c r="F19" s="14">
        <f>+'[1]Estructura 13'!K351</f>
        <v>3000000</v>
      </c>
      <c r="G19" s="14">
        <f>+'[1]Estructura 13'!M351</f>
        <v>1264800</v>
      </c>
      <c r="H19" s="15">
        <f t="shared" si="1"/>
        <v>16708015.83</v>
      </c>
      <c r="I19" s="14">
        <f>+'[1]Estructura 13'!AH351</f>
        <v>0</v>
      </c>
      <c r="J19" s="14">
        <f>+'[1]Estructura 13'!AI351</f>
        <v>0</v>
      </c>
      <c r="K19" s="14">
        <f>+'[1]Estructura 13'!AK351</f>
        <v>0</v>
      </c>
      <c r="L19" s="15">
        <f t="shared" si="2"/>
        <v>0</v>
      </c>
      <c r="M19" s="14">
        <v>0</v>
      </c>
      <c r="N19" s="14">
        <v>0</v>
      </c>
      <c r="O19" s="14">
        <v>0</v>
      </c>
      <c r="P19" s="15">
        <f t="shared" si="3"/>
        <v>0</v>
      </c>
      <c r="Q19" s="14">
        <f>+'[1]Estructura 13'!R351</f>
        <v>12443215.83</v>
      </c>
      <c r="R19" s="14">
        <f>+'[1]Estructura 13'!S351</f>
        <v>3000000</v>
      </c>
      <c r="S19" s="14">
        <f>+'[1]Estructura 13'!U351</f>
        <v>822219</v>
      </c>
      <c r="T19" s="15">
        <f t="shared" si="4"/>
        <v>16265434.83</v>
      </c>
      <c r="U19" s="14">
        <f t="shared" si="8"/>
        <v>0</v>
      </c>
      <c r="V19" s="14">
        <f t="shared" si="8"/>
        <v>0</v>
      </c>
      <c r="W19" s="14">
        <f>+G19-K19-O19-S19-442581</f>
        <v>0</v>
      </c>
      <c r="X19" s="15">
        <f t="shared" si="6"/>
        <v>0</v>
      </c>
    </row>
    <row r="20" spans="1:24" ht="54.9" customHeight="1">
      <c r="A20" s="1"/>
      <c r="B20" s="244"/>
      <c r="C20" s="12">
        <v>4000</v>
      </c>
      <c r="D20" s="13" t="s">
        <v>20</v>
      </c>
      <c r="E20" s="14">
        <v>0</v>
      </c>
      <c r="F20" s="14">
        <v>0</v>
      </c>
      <c r="G20" s="14">
        <v>0</v>
      </c>
      <c r="H20" s="15">
        <f t="shared" si="1"/>
        <v>0</v>
      </c>
      <c r="I20" s="14">
        <v>0</v>
      </c>
      <c r="J20" s="14">
        <v>0</v>
      </c>
      <c r="K20" s="14">
        <v>0</v>
      </c>
      <c r="L20" s="15">
        <f t="shared" si="2"/>
        <v>0</v>
      </c>
      <c r="M20" s="14">
        <v>0</v>
      </c>
      <c r="N20" s="14">
        <v>0</v>
      </c>
      <c r="O20" s="14">
        <v>0</v>
      </c>
      <c r="P20" s="15">
        <f t="shared" si="3"/>
        <v>0</v>
      </c>
      <c r="Q20" s="14">
        <v>0</v>
      </c>
      <c r="R20" s="14">
        <v>0</v>
      </c>
      <c r="S20" s="14">
        <v>0</v>
      </c>
      <c r="T20" s="15">
        <f t="shared" si="4"/>
        <v>0</v>
      </c>
      <c r="U20" s="14">
        <f t="shared" si="8"/>
        <v>0</v>
      </c>
      <c r="V20" s="14">
        <f t="shared" si="8"/>
        <v>0</v>
      </c>
      <c r="W20" s="14">
        <f t="shared" si="8"/>
        <v>0</v>
      </c>
      <c r="X20" s="15">
        <f t="shared" si="6"/>
        <v>0</v>
      </c>
    </row>
    <row r="21" spans="1:24" ht="49.5" customHeight="1">
      <c r="A21" s="1"/>
      <c r="B21" s="244"/>
      <c r="C21" s="12">
        <v>5000</v>
      </c>
      <c r="D21" s="13" t="s">
        <v>21</v>
      </c>
      <c r="E21" s="14">
        <f>+'[1]Estructura 13'!J393</f>
        <v>1964591.91</v>
      </c>
      <c r="F21" s="14">
        <v>0</v>
      </c>
      <c r="G21" s="14">
        <v>0</v>
      </c>
      <c r="H21" s="15">
        <f t="shared" si="1"/>
        <v>1964591.91</v>
      </c>
      <c r="I21" s="14">
        <f>+'[1]Estructura 13'!AH393</f>
        <v>0</v>
      </c>
      <c r="J21" s="14">
        <v>0</v>
      </c>
      <c r="K21" s="14">
        <v>0</v>
      </c>
      <c r="L21" s="15">
        <f t="shared" si="2"/>
        <v>0</v>
      </c>
      <c r="M21" s="14">
        <f>+'[1]Estructura 13'!Z393</f>
        <v>0</v>
      </c>
      <c r="N21" s="14">
        <v>0</v>
      </c>
      <c r="O21" s="14">
        <v>0</v>
      </c>
      <c r="P21" s="15">
        <f t="shared" si="3"/>
        <v>0</v>
      </c>
      <c r="Q21" s="14">
        <f>+'[1]Estructura 13'!R393</f>
        <v>1964591.91</v>
      </c>
      <c r="R21" s="14">
        <v>0</v>
      </c>
      <c r="S21" s="14">
        <f>+'[1]Estructura 13'!U393</f>
        <v>0</v>
      </c>
      <c r="T21" s="15">
        <f t="shared" si="4"/>
        <v>1964591.91</v>
      </c>
      <c r="U21" s="14">
        <f t="shared" si="8"/>
        <v>0</v>
      </c>
      <c r="V21" s="14">
        <f t="shared" si="8"/>
        <v>0</v>
      </c>
      <c r="W21" s="14">
        <f t="shared" si="8"/>
        <v>0</v>
      </c>
      <c r="X21" s="15">
        <f t="shared" si="6"/>
        <v>0</v>
      </c>
    </row>
    <row r="22" spans="1:24" ht="49.5" customHeight="1">
      <c r="A22" s="1"/>
      <c r="B22" s="245"/>
      <c r="C22" s="12">
        <v>6000</v>
      </c>
      <c r="D22" s="13" t="s">
        <v>22</v>
      </c>
      <c r="E22" s="14">
        <v>0</v>
      </c>
      <c r="F22" s="14">
        <v>0</v>
      </c>
      <c r="G22" s="14">
        <f>+'[1]Estructura 13'!M441</f>
        <v>5000000</v>
      </c>
      <c r="H22" s="15">
        <f t="shared" si="1"/>
        <v>5000000</v>
      </c>
      <c r="I22" s="14">
        <v>0</v>
      </c>
      <c r="J22" s="14">
        <v>0</v>
      </c>
      <c r="K22" s="14">
        <f>+'[1]Estructura 13'!AK441</f>
        <v>0</v>
      </c>
      <c r="L22" s="15">
        <f t="shared" si="2"/>
        <v>0</v>
      </c>
      <c r="M22" s="14">
        <v>0</v>
      </c>
      <c r="N22" s="14">
        <v>0</v>
      </c>
      <c r="O22" s="14">
        <v>0</v>
      </c>
      <c r="P22" s="15">
        <f t="shared" si="3"/>
        <v>0</v>
      </c>
      <c r="Q22" s="14">
        <f>+'[1]Estructura 13'!R441</f>
        <v>0</v>
      </c>
      <c r="R22" s="14">
        <v>0</v>
      </c>
      <c r="S22" s="14">
        <f>+'[1]Estructura 13'!U441</f>
        <v>0</v>
      </c>
      <c r="T22" s="15">
        <f t="shared" si="4"/>
        <v>0</v>
      </c>
      <c r="U22" s="14">
        <f t="shared" si="8"/>
        <v>0</v>
      </c>
      <c r="V22" s="14">
        <f t="shared" si="8"/>
        <v>0</v>
      </c>
      <c r="W22" s="14">
        <f>+G22-K22-O22-S22-5000000</f>
        <v>0</v>
      </c>
      <c r="X22" s="15">
        <f t="shared" si="6"/>
        <v>0</v>
      </c>
    </row>
    <row r="23" spans="1:24" ht="50.1" customHeight="1">
      <c r="A23" s="1"/>
      <c r="B23" s="243">
        <v>3</v>
      </c>
      <c r="C23" s="16"/>
      <c r="D23" s="17" t="s">
        <v>24</v>
      </c>
      <c r="E23" s="18">
        <f>SUM(E24:E29)</f>
        <v>5523430.21</v>
      </c>
      <c r="F23" s="18">
        <f>SUM(F24:F29)</f>
        <v>800000</v>
      </c>
      <c r="G23" s="18">
        <f t="shared" ref="G23:W23" si="9">SUM(G24:G29)</f>
        <v>2013305</v>
      </c>
      <c r="H23" s="11">
        <f t="shared" si="1"/>
        <v>8336735.21</v>
      </c>
      <c r="I23" s="18">
        <f t="shared" si="9"/>
        <v>0</v>
      </c>
      <c r="J23" s="18">
        <f>SUM(J24:J29)</f>
        <v>0</v>
      </c>
      <c r="K23" s="18">
        <f t="shared" si="9"/>
        <v>0</v>
      </c>
      <c r="L23" s="11">
        <f t="shared" si="2"/>
        <v>0</v>
      </c>
      <c r="M23" s="18">
        <f t="shared" si="9"/>
        <v>0</v>
      </c>
      <c r="N23" s="18">
        <f>SUM(N24:N29)</f>
        <v>0</v>
      </c>
      <c r="O23" s="18">
        <f t="shared" si="9"/>
        <v>0</v>
      </c>
      <c r="P23" s="11">
        <f t="shared" si="3"/>
        <v>0</v>
      </c>
      <c r="Q23" s="18">
        <f t="shared" si="9"/>
        <v>5494956.6000000006</v>
      </c>
      <c r="R23" s="18">
        <f>SUM(R24:R29)</f>
        <v>800000</v>
      </c>
      <c r="S23" s="18">
        <f t="shared" si="9"/>
        <v>1577630</v>
      </c>
      <c r="T23" s="11">
        <f t="shared" si="4"/>
        <v>7872586.6000000006</v>
      </c>
      <c r="U23" s="18">
        <f t="shared" si="9"/>
        <v>28473.609999999986</v>
      </c>
      <c r="V23" s="18">
        <f>SUM(V24:V29)</f>
        <v>0</v>
      </c>
      <c r="W23" s="18">
        <f t="shared" si="9"/>
        <v>0</v>
      </c>
      <c r="X23" s="11">
        <f t="shared" si="6"/>
        <v>28473.609999999986</v>
      </c>
    </row>
    <row r="24" spans="1:24" ht="49.5" customHeight="1">
      <c r="A24" s="1"/>
      <c r="B24" s="244"/>
      <c r="C24" s="12">
        <v>1000</v>
      </c>
      <c r="D24" s="13" t="s">
        <v>17</v>
      </c>
      <c r="E24" s="14">
        <v>0</v>
      </c>
      <c r="F24" s="14">
        <v>0</v>
      </c>
      <c r="G24" s="14">
        <f>+'[1]Estructura 13'!M475</f>
        <v>960000</v>
      </c>
      <c r="H24" s="15">
        <f t="shared" si="1"/>
        <v>960000</v>
      </c>
      <c r="I24" s="14">
        <v>0</v>
      </c>
      <c r="J24" s="14">
        <v>0</v>
      </c>
      <c r="K24" s="14">
        <f>+'[1]Estructura 13'!AK475</f>
        <v>0</v>
      </c>
      <c r="L24" s="15">
        <f t="shared" si="2"/>
        <v>0</v>
      </c>
      <c r="M24" s="14">
        <v>0</v>
      </c>
      <c r="N24" s="14">
        <v>0</v>
      </c>
      <c r="O24" s="14">
        <v>0</v>
      </c>
      <c r="P24" s="15">
        <f t="shared" si="3"/>
        <v>0</v>
      </c>
      <c r="Q24" s="14">
        <f>+'[1]Estructura 13'!R475</f>
        <v>0</v>
      </c>
      <c r="R24" s="14">
        <v>0</v>
      </c>
      <c r="S24" s="14">
        <f>+'[1]Estructura 13'!U475</f>
        <v>960000</v>
      </c>
      <c r="T24" s="15">
        <f t="shared" si="4"/>
        <v>960000</v>
      </c>
      <c r="U24" s="14">
        <f t="shared" ref="U24:W29" si="10">+E24-I24-M24-Q24</f>
        <v>0</v>
      </c>
      <c r="V24" s="14">
        <f t="shared" si="10"/>
        <v>0</v>
      </c>
      <c r="W24" s="14">
        <f t="shared" si="10"/>
        <v>0</v>
      </c>
      <c r="X24" s="15">
        <f t="shared" si="6"/>
        <v>0</v>
      </c>
    </row>
    <row r="25" spans="1:24" ht="49.5" customHeight="1">
      <c r="A25" s="1"/>
      <c r="B25" s="244"/>
      <c r="C25" s="12">
        <v>2000</v>
      </c>
      <c r="D25" s="13" t="s">
        <v>18</v>
      </c>
      <c r="E25" s="14">
        <f>+'[1]Estructura 13'!J488</f>
        <v>400409</v>
      </c>
      <c r="F25" s="14">
        <v>0</v>
      </c>
      <c r="G25" s="14">
        <f>+'[1]Estructura 13'!M488</f>
        <v>582630</v>
      </c>
      <c r="H25" s="15">
        <f t="shared" si="1"/>
        <v>983039</v>
      </c>
      <c r="I25" s="14">
        <f>+'[1]Estructura 13'!AH488</f>
        <v>0</v>
      </c>
      <c r="J25" s="14">
        <v>0</v>
      </c>
      <c r="K25" s="14">
        <f>+'[1]Estructura 13'!AK488</f>
        <v>0</v>
      </c>
      <c r="L25" s="15">
        <f t="shared" si="2"/>
        <v>0</v>
      </c>
      <c r="M25" s="14">
        <v>0</v>
      </c>
      <c r="N25" s="14">
        <v>0</v>
      </c>
      <c r="O25" s="14">
        <v>0</v>
      </c>
      <c r="P25" s="15">
        <f t="shared" si="3"/>
        <v>0</v>
      </c>
      <c r="Q25" s="14">
        <f>+'[1]Estructura 13'!R488</f>
        <v>399739.82999999996</v>
      </c>
      <c r="R25" s="14">
        <v>0</v>
      </c>
      <c r="S25" s="14">
        <f>+'[1]Estructura 13'!U488</f>
        <v>582630</v>
      </c>
      <c r="T25" s="15">
        <f t="shared" si="4"/>
        <v>982369.83</v>
      </c>
      <c r="U25" s="14">
        <f t="shared" si="10"/>
        <v>669.17000000004191</v>
      </c>
      <c r="V25" s="14">
        <f t="shared" si="10"/>
        <v>0</v>
      </c>
      <c r="W25" s="14">
        <f t="shared" si="10"/>
        <v>0</v>
      </c>
      <c r="X25" s="15">
        <f t="shared" si="6"/>
        <v>669.17000000004191</v>
      </c>
    </row>
    <row r="26" spans="1:24" ht="49.5" customHeight="1">
      <c r="A26" s="1"/>
      <c r="B26" s="244"/>
      <c r="C26" s="12">
        <v>3000</v>
      </c>
      <c r="D26" s="13" t="s">
        <v>19</v>
      </c>
      <c r="E26" s="14">
        <f>+'[1]Estructura 13'!J539</f>
        <v>1725000</v>
      </c>
      <c r="F26" s="14">
        <f>+'[1]Estructura 13'!K539</f>
        <v>800000</v>
      </c>
      <c r="G26" s="14">
        <f>+'[1]Estructura 13'!M539</f>
        <v>470675</v>
      </c>
      <c r="H26" s="15">
        <f t="shared" si="1"/>
        <v>2995675</v>
      </c>
      <c r="I26" s="14">
        <f>+'[1]Estructura 13'!AH539</f>
        <v>0</v>
      </c>
      <c r="J26" s="14">
        <f>+'[1]Estructura 13'!AI539</f>
        <v>0</v>
      </c>
      <c r="K26" s="14">
        <f>+'[1]Estructura 13'!AK539</f>
        <v>0</v>
      </c>
      <c r="L26" s="15">
        <f t="shared" si="2"/>
        <v>0</v>
      </c>
      <c r="M26" s="14">
        <v>0</v>
      </c>
      <c r="N26" s="14">
        <v>0</v>
      </c>
      <c r="O26" s="14">
        <v>0</v>
      </c>
      <c r="P26" s="15">
        <f t="shared" si="3"/>
        <v>0</v>
      </c>
      <c r="Q26" s="14">
        <f>+'[1]Estructura 13'!R539</f>
        <v>1725000</v>
      </c>
      <c r="R26" s="14">
        <f>+'[1]Estructura 13'!S539</f>
        <v>800000</v>
      </c>
      <c r="S26" s="14">
        <f>+'[1]Estructura 13'!U539</f>
        <v>35000</v>
      </c>
      <c r="T26" s="15">
        <f t="shared" si="4"/>
        <v>2560000</v>
      </c>
      <c r="U26" s="14">
        <f t="shared" si="10"/>
        <v>0</v>
      </c>
      <c r="V26" s="14">
        <f t="shared" si="10"/>
        <v>0</v>
      </c>
      <c r="W26" s="14">
        <f>+G26-K26-O26-S26-435675</f>
        <v>0</v>
      </c>
      <c r="X26" s="15">
        <f t="shared" si="6"/>
        <v>0</v>
      </c>
    </row>
    <row r="27" spans="1:24" ht="54.9" customHeight="1">
      <c r="A27" s="1"/>
      <c r="B27" s="244"/>
      <c r="C27" s="12">
        <v>4000</v>
      </c>
      <c r="D27" s="13" t="s">
        <v>20</v>
      </c>
      <c r="E27" s="14">
        <f>+'[1]Estructura 13'!J576</f>
        <v>2250000</v>
      </c>
      <c r="F27" s="14">
        <v>0</v>
      </c>
      <c r="G27" s="14">
        <v>0</v>
      </c>
      <c r="H27" s="15">
        <f t="shared" si="1"/>
        <v>2250000</v>
      </c>
      <c r="I27" s="14">
        <f>+'[1]Estructura 13'!AH576</f>
        <v>0</v>
      </c>
      <c r="J27" s="14">
        <v>0</v>
      </c>
      <c r="K27" s="14">
        <v>0</v>
      </c>
      <c r="L27" s="15">
        <f t="shared" si="2"/>
        <v>0</v>
      </c>
      <c r="M27" s="14">
        <v>0</v>
      </c>
      <c r="N27" s="14">
        <v>0</v>
      </c>
      <c r="O27" s="14">
        <v>0</v>
      </c>
      <c r="P27" s="15">
        <f t="shared" si="3"/>
        <v>0</v>
      </c>
      <c r="Q27" s="14">
        <f>+'[1]Estructura 13'!R576</f>
        <v>2222195.56</v>
      </c>
      <c r="R27" s="14">
        <v>0</v>
      </c>
      <c r="S27" s="14">
        <f>+'[1]Estructura 13'!U576</f>
        <v>0</v>
      </c>
      <c r="T27" s="15">
        <f t="shared" si="4"/>
        <v>2222195.56</v>
      </c>
      <c r="U27" s="14">
        <f t="shared" si="10"/>
        <v>27804.439999999944</v>
      </c>
      <c r="V27" s="14">
        <f t="shared" si="10"/>
        <v>0</v>
      </c>
      <c r="W27" s="14">
        <f t="shared" si="10"/>
        <v>0</v>
      </c>
      <c r="X27" s="15">
        <f t="shared" si="6"/>
        <v>27804.439999999944</v>
      </c>
    </row>
    <row r="28" spans="1:24" ht="49.5" customHeight="1">
      <c r="A28" s="1"/>
      <c r="B28" s="244"/>
      <c r="C28" s="12">
        <v>5000</v>
      </c>
      <c r="D28" s="13" t="s">
        <v>21</v>
      </c>
      <c r="E28" s="14">
        <f>+'[1]Estructura 13'!J582</f>
        <v>297054.20999999996</v>
      </c>
      <c r="F28" s="14">
        <v>0</v>
      </c>
      <c r="G28" s="14">
        <v>0</v>
      </c>
      <c r="H28" s="15">
        <f t="shared" si="1"/>
        <v>297054.20999999996</v>
      </c>
      <c r="I28" s="14">
        <f>+'[1]Estructura 13'!AH582</f>
        <v>0</v>
      </c>
      <c r="J28" s="14">
        <v>0</v>
      </c>
      <c r="K28" s="14">
        <v>0</v>
      </c>
      <c r="L28" s="15">
        <f t="shared" si="2"/>
        <v>0</v>
      </c>
      <c r="M28" s="14">
        <v>0</v>
      </c>
      <c r="N28" s="14">
        <v>0</v>
      </c>
      <c r="O28" s="14">
        <v>0</v>
      </c>
      <c r="P28" s="15">
        <f t="shared" si="3"/>
        <v>0</v>
      </c>
      <c r="Q28" s="14">
        <f>+'[1]Estructura 13'!R582</f>
        <v>297054.20999999996</v>
      </c>
      <c r="R28" s="14">
        <v>0</v>
      </c>
      <c r="S28" s="14">
        <f>+'[1]Estructura 13'!U582</f>
        <v>0</v>
      </c>
      <c r="T28" s="15">
        <f t="shared" si="4"/>
        <v>297054.20999999996</v>
      </c>
      <c r="U28" s="14">
        <f t="shared" si="10"/>
        <v>0</v>
      </c>
      <c r="V28" s="14">
        <f t="shared" si="10"/>
        <v>0</v>
      </c>
      <c r="W28" s="14">
        <f t="shared" si="10"/>
        <v>0</v>
      </c>
      <c r="X28" s="15">
        <f t="shared" si="6"/>
        <v>0</v>
      </c>
    </row>
    <row r="29" spans="1:24" ht="49.5" customHeight="1">
      <c r="A29" s="1"/>
      <c r="B29" s="245"/>
      <c r="C29" s="12">
        <v>6000</v>
      </c>
      <c r="D29" s="13" t="s">
        <v>22</v>
      </c>
      <c r="E29" s="14">
        <f>+'[1]Estructura 13'!J634</f>
        <v>850967</v>
      </c>
      <c r="F29" s="14">
        <v>0</v>
      </c>
      <c r="G29" s="14">
        <v>0</v>
      </c>
      <c r="H29" s="15">
        <f t="shared" si="1"/>
        <v>850967</v>
      </c>
      <c r="I29" s="14">
        <f>+'[1]Estructura 13'!AH634</f>
        <v>0</v>
      </c>
      <c r="J29" s="14">
        <v>0</v>
      </c>
      <c r="K29" s="14">
        <v>0</v>
      </c>
      <c r="L29" s="15">
        <f t="shared" si="2"/>
        <v>0</v>
      </c>
      <c r="M29" s="14">
        <v>0</v>
      </c>
      <c r="N29" s="14">
        <v>0</v>
      </c>
      <c r="O29" s="14">
        <v>0</v>
      </c>
      <c r="P29" s="15">
        <f t="shared" si="3"/>
        <v>0</v>
      </c>
      <c r="Q29" s="14">
        <f>+'[1]Estructura 13'!R634</f>
        <v>850967</v>
      </c>
      <c r="R29" s="14">
        <v>0</v>
      </c>
      <c r="S29" s="14">
        <v>0</v>
      </c>
      <c r="T29" s="15">
        <f t="shared" si="4"/>
        <v>850967</v>
      </c>
      <c r="U29" s="14">
        <f t="shared" si="10"/>
        <v>0</v>
      </c>
      <c r="V29" s="14">
        <f t="shared" si="10"/>
        <v>0</v>
      </c>
      <c r="W29" s="14">
        <f t="shared" si="10"/>
        <v>0</v>
      </c>
      <c r="X29" s="15">
        <f t="shared" si="6"/>
        <v>0</v>
      </c>
    </row>
    <row r="30" spans="1:24" ht="64.5" hidden="1" customHeight="1">
      <c r="A30" s="1"/>
      <c r="B30" s="243">
        <v>4</v>
      </c>
      <c r="C30" s="16"/>
      <c r="D30" s="17" t="s">
        <v>25</v>
      </c>
      <c r="E30" s="18">
        <f>SUM(E31:E36)</f>
        <v>0</v>
      </c>
      <c r="F30" s="18">
        <f>SUM(F31:F36)</f>
        <v>0</v>
      </c>
      <c r="G30" s="18">
        <f t="shared" ref="G30:W30" si="11">SUM(G31:G36)</f>
        <v>0</v>
      </c>
      <c r="H30" s="11">
        <f t="shared" si="1"/>
        <v>0</v>
      </c>
      <c r="I30" s="18">
        <f t="shared" si="11"/>
        <v>0</v>
      </c>
      <c r="J30" s="18">
        <f>SUM(J31:J36)</f>
        <v>0</v>
      </c>
      <c r="K30" s="18">
        <f t="shared" si="11"/>
        <v>0</v>
      </c>
      <c r="L30" s="11">
        <f t="shared" si="2"/>
        <v>0</v>
      </c>
      <c r="M30" s="18">
        <f t="shared" si="11"/>
        <v>0</v>
      </c>
      <c r="N30" s="18">
        <f>SUM(N31:N36)</f>
        <v>0</v>
      </c>
      <c r="O30" s="18">
        <f t="shared" si="11"/>
        <v>0</v>
      </c>
      <c r="P30" s="11">
        <f t="shared" si="3"/>
        <v>0</v>
      </c>
      <c r="Q30" s="18">
        <f t="shared" si="11"/>
        <v>0</v>
      </c>
      <c r="R30" s="18">
        <f>SUM(R31:R36)</f>
        <v>0</v>
      </c>
      <c r="S30" s="18">
        <f t="shared" si="11"/>
        <v>0</v>
      </c>
      <c r="T30" s="11">
        <f t="shared" si="4"/>
        <v>0</v>
      </c>
      <c r="U30" s="18">
        <f t="shared" si="11"/>
        <v>0</v>
      </c>
      <c r="V30" s="18">
        <f>SUM(V31:V36)</f>
        <v>0</v>
      </c>
      <c r="W30" s="18">
        <f t="shared" si="11"/>
        <v>0</v>
      </c>
      <c r="X30" s="11">
        <f t="shared" si="6"/>
        <v>0</v>
      </c>
    </row>
    <row r="31" spans="1:24" ht="49.5" hidden="1" customHeight="1">
      <c r="A31" s="1"/>
      <c r="B31" s="244"/>
      <c r="C31" s="12">
        <v>1000</v>
      </c>
      <c r="D31" s="13" t="s">
        <v>17</v>
      </c>
      <c r="E31" s="14">
        <v>0</v>
      </c>
      <c r="F31" s="14">
        <v>0</v>
      </c>
      <c r="G31" s="14">
        <v>0</v>
      </c>
      <c r="H31" s="15">
        <f t="shared" si="1"/>
        <v>0</v>
      </c>
      <c r="I31" s="14">
        <v>0</v>
      </c>
      <c r="J31" s="14">
        <v>0</v>
      </c>
      <c r="K31" s="14">
        <v>0</v>
      </c>
      <c r="L31" s="15">
        <f t="shared" si="2"/>
        <v>0</v>
      </c>
      <c r="M31" s="14">
        <v>0</v>
      </c>
      <c r="N31" s="14">
        <v>0</v>
      </c>
      <c r="O31" s="14">
        <v>0</v>
      </c>
      <c r="P31" s="15">
        <f t="shared" si="3"/>
        <v>0</v>
      </c>
      <c r="Q31" s="14">
        <v>0</v>
      </c>
      <c r="R31" s="14">
        <v>0</v>
      </c>
      <c r="S31" s="14">
        <v>0</v>
      </c>
      <c r="T31" s="15">
        <f t="shared" si="4"/>
        <v>0</v>
      </c>
      <c r="U31" s="14">
        <v>0</v>
      </c>
      <c r="V31" s="14">
        <v>0</v>
      </c>
      <c r="W31" s="14">
        <v>0</v>
      </c>
      <c r="X31" s="15">
        <f t="shared" si="6"/>
        <v>0</v>
      </c>
    </row>
    <row r="32" spans="1:24" ht="49.5" hidden="1" customHeight="1">
      <c r="A32" s="1"/>
      <c r="B32" s="244"/>
      <c r="C32" s="12">
        <v>2000</v>
      </c>
      <c r="D32" s="13" t="s">
        <v>18</v>
      </c>
      <c r="E32" s="14">
        <v>0</v>
      </c>
      <c r="F32" s="14">
        <v>0</v>
      </c>
      <c r="G32" s="14">
        <v>0</v>
      </c>
      <c r="H32" s="15">
        <f t="shared" si="1"/>
        <v>0</v>
      </c>
      <c r="I32" s="14">
        <v>0</v>
      </c>
      <c r="J32" s="14">
        <v>0</v>
      </c>
      <c r="K32" s="14">
        <v>0</v>
      </c>
      <c r="L32" s="15">
        <f t="shared" si="2"/>
        <v>0</v>
      </c>
      <c r="M32" s="14">
        <v>0</v>
      </c>
      <c r="N32" s="14">
        <v>0</v>
      </c>
      <c r="O32" s="14">
        <v>0</v>
      </c>
      <c r="P32" s="15">
        <f t="shared" si="3"/>
        <v>0</v>
      </c>
      <c r="Q32" s="14">
        <v>0</v>
      </c>
      <c r="R32" s="14">
        <v>0</v>
      </c>
      <c r="S32" s="14">
        <v>0</v>
      </c>
      <c r="T32" s="15">
        <f t="shared" si="4"/>
        <v>0</v>
      </c>
      <c r="U32" s="14">
        <v>0</v>
      </c>
      <c r="V32" s="14">
        <v>0</v>
      </c>
      <c r="W32" s="14">
        <v>0</v>
      </c>
      <c r="X32" s="15">
        <f t="shared" si="6"/>
        <v>0</v>
      </c>
    </row>
    <row r="33" spans="1:24" ht="49.5" hidden="1" customHeight="1">
      <c r="A33" s="1"/>
      <c r="B33" s="244"/>
      <c r="C33" s="12">
        <v>3000</v>
      </c>
      <c r="D33" s="13" t="s">
        <v>19</v>
      </c>
      <c r="E33" s="14">
        <v>0</v>
      </c>
      <c r="F33" s="14">
        <v>0</v>
      </c>
      <c r="G33" s="14">
        <v>0</v>
      </c>
      <c r="H33" s="15">
        <f t="shared" si="1"/>
        <v>0</v>
      </c>
      <c r="I33" s="14">
        <v>0</v>
      </c>
      <c r="J33" s="14">
        <v>0</v>
      </c>
      <c r="K33" s="14">
        <v>0</v>
      </c>
      <c r="L33" s="15">
        <f t="shared" si="2"/>
        <v>0</v>
      </c>
      <c r="M33" s="14">
        <v>0</v>
      </c>
      <c r="N33" s="14">
        <v>0</v>
      </c>
      <c r="O33" s="14">
        <v>0</v>
      </c>
      <c r="P33" s="15">
        <f t="shared" si="3"/>
        <v>0</v>
      </c>
      <c r="Q33" s="14">
        <v>0</v>
      </c>
      <c r="R33" s="14">
        <v>0</v>
      </c>
      <c r="S33" s="14">
        <v>0</v>
      </c>
      <c r="T33" s="15">
        <f t="shared" si="4"/>
        <v>0</v>
      </c>
      <c r="U33" s="14">
        <v>0</v>
      </c>
      <c r="V33" s="14">
        <v>0</v>
      </c>
      <c r="W33" s="14">
        <v>0</v>
      </c>
      <c r="X33" s="15">
        <f t="shared" si="6"/>
        <v>0</v>
      </c>
    </row>
    <row r="34" spans="1:24" ht="54.9" hidden="1" customHeight="1">
      <c r="A34" s="1"/>
      <c r="B34" s="244"/>
      <c r="C34" s="12">
        <v>4000</v>
      </c>
      <c r="D34" s="13" t="s">
        <v>20</v>
      </c>
      <c r="E34" s="14">
        <v>0</v>
      </c>
      <c r="F34" s="14">
        <v>0</v>
      </c>
      <c r="G34" s="14">
        <v>0</v>
      </c>
      <c r="H34" s="15">
        <f t="shared" si="1"/>
        <v>0</v>
      </c>
      <c r="I34" s="14">
        <v>0</v>
      </c>
      <c r="J34" s="14">
        <v>0</v>
      </c>
      <c r="K34" s="14">
        <v>0</v>
      </c>
      <c r="L34" s="15">
        <f t="shared" si="2"/>
        <v>0</v>
      </c>
      <c r="M34" s="14">
        <v>0</v>
      </c>
      <c r="N34" s="14">
        <v>0</v>
      </c>
      <c r="O34" s="14">
        <v>0</v>
      </c>
      <c r="P34" s="15">
        <f t="shared" si="3"/>
        <v>0</v>
      </c>
      <c r="Q34" s="14">
        <v>0</v>
      </c>
      <c r="R34" s="14">
        <v>0</v>
      </c>
      <c r="S34" s="14">
        <v>0</v>
      </c>
      <c r="T34" s="15">
        <f t="shared" si="4"/>
        <v>0</v>
      </c>
      <c r="U34" s="14">
        <v>0</v>
      </c>
      <c r="V34" s="14">
        <v>0</v>
      </c>
      <c r="W34" s="14">
        <v>0</v>
      </c>
      <c r="X34" s="15">
        <f t="shared" si="6"/>
        <v>0</v>
      </c>
    </row>
    <row r="35" spans="1:24" ht="49.5" hidden="1" customHeight="1">
      <c r="A35" s="1"/>
      <c r="B35" s="244"/>
      <c r="C35" s="12">
        <v>5000</v>
      </c>
      <c r="D35" s="13" t="s">
        <v>21</v>
      </c>
      <c r="E35" s="14">
        <v>0</v>
      </c>
      <c r="F35" s="14">
        <v>0</v>
      </c>
      <c r="G35" s="14">
        <v>0</v>
      </c>
      <c r="H35" s="15">
        <f t="shared" si="1"/>
        <v>0</v>
      </c>
      <c r="I35" s="14">
        <v>0</v>
      </c>
      <c r="J35" s="14">
        <v>0</v>
      </c>
      <c r="K35" s="14">
        <v>0</v>
      </c>
      <c r="L35" s="15">
        <f t="shared" si="2"/>
        <v>0</v>
      </c>
      <c r="M35" s="14">
        <v>0</v>
      </c>
      <c r="N35" s="14">
        <v>0</v>
      </c>
      <c r="O35" s="14">
        <v>0</v>
      </c>
      <c r="P35" s="15">
        <f t="shared" si="3"/>
        <v>0</v>
      </c>
      <c r="Q35" s="14">
        <v>0</v>
      </c>
      <c r="R35" s="14">
        <v>0</v>
      </c>
      <c r="S35" s="14">
        <v>0</v>
      </c>
      <c r="T35" s="15">
        <f t="shared" si="4"/>
        <v>0</v>
      </c>
      <c r="U35" s="14">
        <v>0</v>
      </c>
      <c r="V35" s="14">
        <v>0</v>
      </c>
      <c r="W35" s="14">
        <v>0</v>
      </c>
      <c r="X35" s="15">
        <f t="shared" si="6"/>
        <v>0</v>
      </c>
    </row>
    <row r="36" spans="1:24" ht="49.5" hidden="1" customHeight="1">
      <c r="A36" s="1"/>
      <c r="B36" s="245"/>
      <c r="C36" s="12">
        <v>6000</v>
      </c>
      <c r="D36" s="13" t="s">
        <v>22</v>
      </c>
      <c r="E36" s="14">
        <v>0</v>
      </c>
      <c r="F36" s="14">
        <v>0</v>
      </c>
      <c r="G36" s="14">
        <v>0</v>
      </c>
      <c r="H36" s="15">
        <f t="shared" si="1"/>
        <v>0</v>
      </c>
      <c r="I36" s="14">
        <v>0</v>
      </c>
      <c r="J36" s="14">
        <v>0</v>
      </c>
      <c r="K36" s="14">
        <v>0</v>
      </c>
      <c r="L36" s="15">
        <f t="shared" si="2"/>
        <v>0</v>
      </c>
      <c r="M36" s="14">
        <v>0</v>
      </c>
      <c r="N36" s="14">
        <v>0</v>
      </c>
      <c r="O36" s="14">
        <v>0</v>
      </c>
      <c r="P36" s="15">
        <f t="shared" si="3"/>
        <v>0</v>
      </c>
      <c r="Q36" s="14">
        <v>0</v>
      </c>
      <c r="R36" s="14">
        <v>0</v>
      </c>
      <c r="S36" s="14">
        <v>0</v>
      </c>
      <c r="T36" s="15">
        <f t="shared" si="4"/>
        <v>0</v>
      </c>
      <c r="U36" s="14">
        <v>0</v>
      </c>
      <c r="V36" s="14">
        <v>0</v>
      </c>
      <c r="W36" s="14">
        <v>0</v>
      </c>
      <c r="X36" s="15">
        <f t="shared" si="6"/>
        <v>0</v>
      </c>
    </row>
    <row r="37" spans="1:24" ht="64.5" hidden="1" customHeight="1">
      <c r="A37" s="1"/>
      <c r="B37" s="243">
        <v>5</v>
      </c>
      <c r="C37" s="16"/>
      <c r="D37" s="17" t="s">
        <v>26</v>
      </c>
      <c r="E37" s="18">
        <f>SUM(E38:E43)</f>
        <v>0</v>
      </c>
      <c r="F37" s="18">
        <f>SUM(F38:F43)</f>
        <v>0</v>
      </c>
      <c r="G37" s="18">
        <f t="shared" ref="G37:W37" si="12">SUM(G38:G43)</f>
        <v>0</v>
      </c>
      <c r="H37" s="11">
        <f t="shared" si="1"/>
        <v>0</v>
      </c>
      <c r="I37" s="18">
        <f t="shared" si="12"/>
        <v>0</v>
      </c>
      <c r="J37" s="18">
        <f>SUM(J38:J43)</f>
        <v>0</v>
      </c>
      <c r="K37" s="18">
        <f t="shared" si="12"/>
        <v>0</v>
      </c>
      <c r="L37" s="11">
        <f t="shared" si="2"/>
        <v>0</v>
      </c>
      <c r="M37" s="18">
        <f t="shared" si="12"/>
        <v>0</v>
      </c>
      <c r="N37" s="18">
        <f>SUM(N38:N43)</f>
        <v>0</v>
      </c>
      <c r="O37" s="18">
        <f t="shared" si="12"/>
        <v>0</v>
      </c>
      <c r="P37" s="11">
        <f t="shared" si="3"/>
        <v>0</v>
      </c>
      <c r="Q37" s="18">
        <f t="shared" si="12"/>
        <v>0</v>
      </c>
      <c r="R37" s="18">
        <f>SUM(R38:R43)</f>
        <v>0</v>
      </c>
      <c r="S37" s="18">
        <f t="shared" si="12"/>
        <v>0</v>
      </c>
      <c r="T37" s="11">
        <f t="shared" si="4"/>
        <v>0</v>
      </c>
      <c r="U37" s="18">
        <f t="shared" si="12"/>
        <v>0</v>
      </c>
      <c r="V37" s="18">
        <f>SUM(V38:V43)</f>
        <v>0</v>
      </c>
      <c r="W37" s="18">
        <f t="shared" si="12"/>
        <v>0</v>
      </c>
      <c r="X37" s="11">
        <f t="shared" si="6"/>
        <v>0</v>
      </c>
    </row>
    <row r="38" spans="1:24" ht="49.5" hidden="1" customHeight="1">
      <c r="A38" s="1"/>
      <c r="B38" s="244"/>
      <c r="C38" s="12">
        <v>1000</v>
      </c>
      <c r="D38" s="13" t="s">
        <v>17</v>
      </c>
      <c r="E38" s="14">
        <v>0</v>
      </c>
      <c r="F38" s="14">
        <v>0</v>
      </c>
      <c r="G38" s="14">
        <v>0</v>
      </c>
      <c r="H38" s="15">
        <f t="shared" si="1"/>
        <v>0</v>
      </c>
      <c r="I38" s="14">
        <v>0</v>
      </c>
      <c r="J38" s="14">
        <v>0</v>
      </c>
      <c r="K38" s="14">
        <v>0</v>
      </c>
      <c r="L38" s="15">
        <f t="shared" si="2"/>
        <v>0</v>
      </c>
      <c r="M38" s="14">
        <v>0</v>
      </c>
      <c r="N38" s="14">
        <v>0</v>
      </c>
      <c r="O38" s="14">
        <v>0</v>
      </c>
      <c r="P38" s="15">
        <f t="shared" si="3"/>
        <v>0</v>
      </c>
      <c r="Q38" s="14">
        <v>0</v>
      </c>
      <c r="R38" s="14">
        <v>0</v>
      </c>
      <c r="S38" s="14">
        <v>0</v>
      </c>
      <c r="T38" s="15">
        <f t="shared" si="4"/>
        <v>0</v>
      </c>
      <c r="U38" s="14">
        <v>0</v>
      </c>
      <c r="V38" s="14">
        <v>0</v>
      </c>
      <c r="W38" s="14">
        <v>0</v>
      </c>
      <c r="X38" s="15">
        <f t="shared" si="6"/>
        <v>0</v>
      </c>
    </row>
    <row r="39" spans="1:24" ht="49.5" hidden="1" customHeight="1">
      <c r="A39" s="1"/>
      <c r="B39" s="244"/>
      <c r="C39" s="12">
        <v>2000</v>
      </c>
      <c r="D39" s="13" t="s">
        <v>18</v>
      </c>
      <c r="E39" s="14">
        <v>0</v>
      </c>
      <c r="F39" s="14">
        <v>0</v>
      </c>
      <c r="G39" s="14">
        <v>0</v>
      </c>
      <c r="H39" s="15">
        <f t="shared" si="1"/>
        <v>0</v>
      </c>
      <c r="I39" s="14">
        <v>0</v>
      </c>
      <c r="J39" s="14">
        <v>0</v>
      </c>
      <c r="K39" s="14">
        <v>0</v>
      </c>
      <c r="L39" s="15">
        <f t="shared" si="2"/>
        <v>0</v>
      </c>
      <c r="M39" s="14">
        <v>0</v>
      </c>
      <c r="N39" s="14">
        <v>0</v>
      </c>
      <c r="O39" s="14">
        <v>0</v>
      </c>
      <c r="P39" s="15">
        <f t="shared" si="3"/>
        <v>0</v>
      </c>
      <c r="Q39" s="14">
        <v>0</v>
      </c>
      <c r="R39" s="14">
        <v>0</v>
      </c>
      <c r="S39" s="14">
        <v>0</v>
      </c>
      <c r="T39" s="15">
        <f t="shared" si="4"/>
        <v>0</v>
      </c>
      <c r="U39" s="14">
        <v>0</v>
      </c>
      <c r="V39" s="14">
        <v>0</v>
      </c>
      <c r="W39" s="14">
        <v>0</v>
      </c>
      <c r="X39" s="15">
        <f t="shared" si="6"/>
        <v>0</v>
      </c>
    </row>
    <row r="40" spans="1:24" ht="49.5" hidden="1" customHeight="1">
      <c r="A40" s="1"/>
      <c r="B40" s="244"/>
      <c r="C40" s="12">
        <v>3000</v>
      </c>
      <c r="D40" s="13" t="s">
        <v>19</v>
      </c>
      <c r="E40" s="14">
        <v>0</v>
      </c>
      <c r="F40" s="14">
        <v>0</v>
      </c>
      <c r="G40" s="14">
        <v>0</v>
      </c>
      <c r="H40" s="15">
        <f t="shared" si="1"/>
        <v>0</v>
      </c>
      <c r="I40" s="14">
        <v>0</v>
      </c>
      <c r="J40" s="14">
        <v>0</v>
      </c>
      <c r="K40" s="14">
        <v>0</v>
      </c>
      <c r="L40" s="15">
        <f t="shared" si="2"/>
        <v>0</v>
      </c>
      <c r="M40" s="14">
        <v>0</v>
      </c>
      <c r="N40" s="14">
        <v>0</v>
      </c>
      <c r="O40" s="14">
        <v>0</v>
      </c>
      <c r="P40" s="15">
        <f t="shared" si="3"/>
        <v>0</v>
      </c>
      <c r="Q40" s="14">
        <v>0</v>
      </c>
      <c r="R40" s="14">
        <v>0</v>
      </c>
      <c r="S40" s="14">
        <v>0</v>
      </c>
      <c r="T40" s="15">
        <f t="shared" si="4"/>
        <v>0</v>
      </c>
      <c r="U40" s="14">
        <v>0</v>
      </c>
      <c r="V40" s="14">
        <v>0</v>
      </c>
      <c r="W40" s="14">
        <v>0</v>
      </c>
      <c r="X40" s="15">
        <f t="shared" si="6"/>
        <v>0</v>
      </c>
    </row>
    <row r="41" spans="1:24" ht="54.9" hidden="1" customHeight="1">
      <c r="A41" s="1"/>
      <c r="B41" s="244"/>
      <c r="C41" s="12">
        <v>4000</v>
      </c>
      <c r="D41" s="13" t="s">
        <v>20</v>
      </c>
      <c r="E41" s="14">
        <v>0</v>
      </c>
      <c r="F41" s="14">
        <v>0</v>
      </c>
      <c r="G41" s="14">
        <v>0</v>
      </c>
      <c r="H41" s="15">
        <f t="shared" si="1"/>
        <v>0</v>
      </c>
      <c r="I41" s="14">
        <v>0</v>
      </c>
      <c r="J41" s="14">
        <v>0</v>
      </c>
      <c r="K41" s="14">
        <v>0</v>
      </c>
      <c r="L41" s="15">
        <f t="shared" si="2"/>
        <v>0</v>
      </c>
      <c r="M41" s="14">
        <v>0</v>
      </c>
      <c r="N41" s="14">
        <v>0</v>
      </c>
      <c r="O41" s="14">
        <v>0</v>
      </c>
      <c r="P41" s="15">
        <f t="shared" si="3"/>
        <v>0</v>
      </c>
      <c r="Q41" s="14">
        <v>0</v>
      </c>
      <c r="R41" s="14">
        <v>0</v>
      </c>
      <c r="S41" s="14">
        <v>0</v>
      </c>
      <c r="T41" s="15">
        <f t="shared" si="4"/>
        <v>0</v>
      </c>
      <c r="U41" s="14">
        <v>0</v>
      </c>
      <c r="V41" s="14">
        <v>0</v>
      </c>
      <c r="W41" s="14">
        <v>0</v>
      </c>
      <c r="X41" s="15">
        <f t="shared" si="6"/>
        <v>0</v>
      </c>
    </row>
    <row r="42" spans="1:24" ht="49.5" hidden="1" customHeight="1">
      <c r="A42" s="1"/>
      <c r="B42" s="244"/>
      <c r="C42" s="12">
        <v>5000</v>
      </c>
      <c r="D42" s="13" t="s">
        <v>21</v>
      </c>
      <c r="E42" s="14">
        <v>0</v>
      </c>
      <c r="F42" s="14">
        <v>0</v>
      </c>
      <c r="G42" s="14">
        <v>0</v>
      </c>
      <c r="H42" s="15">
        <f t="shared" si="1"/>
        <v>0</v>
      </c>
      <c r="I42" s="14">
        <v>0</v>
      </c>
      <c r="J42" s="14">
        <v>0</v>
      </c>
      <c r="K42" s="14">
        <v>0</v>
      </c>
      <c r="L42" s="15">
        <f t="shared" si="2"/>
        <v>0</v>
      </c>
      <c r="M42" s="14">
        <v>0</v>
      </c>
      <c r="N42" s="14">
        <v>0</v>
      </c>
      <c r="O42" s="14">
        <v>0</v>
      </c>
      <c r="P42" s="15">
        <f t="shared" si="3"/>
        <v>0</v>
      </c>
      <c r="Q42" s="14">
        <v>0</v>
      </c>
      <c r="R42" s="14">
        <v>0</v>
      </c>
      <c r="S42" s="14">
        <v>0</v>
      </c>
      <c r="T42" s="15">
        <f t="shared" si="4"/>
        <v>0</v>
      </c>
      <c r="U42" s="14">
        <v>0</v>
      </c>
      <c r="V42" s="14">
        <v>0</v>
      </c>
      <c r="W42" s="14">
        <v>0</v>
      </c>
      <c r="X42" s="15">
        <f t="shared" si="6"/>
        <v>0</v>
      </c>
    </row>
    <row r="43" spans="1:24" ht="49.5" hidden="1" customHeight="1">
      <c r="A43" s="1"/>
      <c r="B43" s="245"/>
      <c r="C43" s="12">
        <v>6000</v>
      </c>
      <c r="D43" s="13" t="s">
        <v>22</v>
      </c>
      <c r="E43" s="14">
        <v>0</v>
      </c>
      <c r="F43" s="14">
        <v>0</v>
      </c>
      <c r="G43" s="14">
        <v>0</v>
      </c>
      <c r="H43" s="15">
        <f t="shared" si="1"/>
        <v>0</v>
      </c>
      <c r="I43" s="14">
        <v>0</v>
      </c>
      <c r="J43" s="14">
        <v>0</v>
      </c>
      <c r="K43" s="14">
        <v>0</v>
      </c>
      <c r="L43" s="15">
        <f t="shared" si="2"/>
        <v>0</v>
      </c>
      <c r="M43" s="14">
        <v>0</v>
      </c>
      <c r="N43" s="14">
        <v>0</v>
      </c>
      <c r="O43" s="14">
        <v>0</v>
      </c>
      <c r="P43" s="15">
        <f t="shared" si="3"/>
        <v>0</v>
      </c>
      <c r="Q43" s="14">
        <v>0</v>
      </c>
      <c r="R43" s="14">
        <v>0</v>
      </c>
      <c r="S43" s="14">
        <v>0</v>
      </c>
      <c r="T43" s="15">
        <f t="shared" si="4"/>
        <v>0</v>
      </c>
      <c r="U43" s="14">
        <v>0</v>
      </c>
      <c r="V43" s="14">
        <v>0</v>
      </c>
      <c r="W43" s="14">
        <v>0</v>
      </c>
      <c r="X43" s="15">
        <f t="shared" si="6"/>
        <v>0</v>
      </c>
    </row>
    <row r="44" spans="1:24" ht="64.5" hidden="1" customHeight="1">
      <c r="A44" s="1"/>
      <c r="B44" s="243">
        <v>6</v>
      </c>
      <c r="C44" s="16"/>
      <c r="D44" s="17" t="s">
        <v>27</v>
      </c>
      <c r="E44" s="18">
        <f>SUM(E45:E50)</f>
        <v>0</v>
      </c>
      <c r="F44" s="18">
        <f>SUM(F45:F50)</f>
        <v>0</v>
      </c>
      <c r="G44" s="18">
        <f t="shared" ref="G44:W44" si="13">SUM(G45:G50)</f>
        <v>0</v>
      </c>
      <c r="H44" s="11">
        <f t="shared" si="1"/>
        <v>0</v>
      </c>
      <c r="I44" s="18">
        <f t="shared" si="13"/>
        <v>0</v>
      </c>
      <c r="J44" s="18">
        <f>SUM(J45:J50)</f>
        <v>0</v>
      </c>
      <c r="K44" s="18">
        <f t="shared" si="13"/>
        <v>0</v>
      </c>
      <c r="L44" s="11">
        <f t="shared" si="2"/>
        <v>0</v>
      </c>
      <c r="M44" s="18">
        <f t="shared" si="13"/>
        <v>0</v>
      </c>
      <c r="N44" s="18">
        <f>SUM(N45:N50)</f>
        <v>0</v>
      </c>
      <c r="O44" s="18">
        <f t="shared" si="13"/>
        <v>0</v>
      </c>
      <c r="P44" s="11">
        <f t="shared" si="3"/>
        <v>0</v>
      </c>
      <c r="Q44" s="18">
        <f t="shared" si="13"/>
        <v>0</v>
      </c>
      <c r="R44" s="18">
        <f>SUM(R45:R50)</f>
        <v>0</v>
      </c>
      <c r="S44" s="18">
        <f t="shared" si="13"/>
        <v>0</v>
      </c>
      <c r="T44" s="11">
        <f t="shared" si="4"/>
        <v>0</v>
      </c>
      <c r="U44" s="18">
        <f t="shared" si="13"/>
        <v>0</v>
      </c>
      <c r="V44" s="18">
        <f>SUM(V45:V50)</f>
        <v>0</v>
      </c>
      <c r="W44" s="18">
        <f t="shared" si="13"/>
        <v>0</v>
      </c>
      <c r="X44" s="11">
        <f t="shared" si="6"/>
        <v>0</v>
      </c>
    </row>
    <row r="45" spans="1:24" ht="49.5" hidden="1" customHeight="1">
      <c r="A45" s="1"/>
      <c r="B45" s="244"/>
      <c r="C45" s="12">
        <v>1000</v>
      </c>
      <c r="D45" s="13" t="s">
        <v>17</v>
      </c>
      <c r="E45" s="14">
        <v>0</v>
      </c>
      <c r="F45" s="14">
        <v>0</v>
      </c>
      <c r="G45" s="14">
        <v>0</v>
      </c>
      <c r="H45" s="15">
        <f t="shared" si="1"/>
        <v>0</v>
      </c>
      <c r="I45" s="14">
        <v>0</v>
      </c>
      <c r="J45" s="14">
        <v>0</v>
      </c>
      <c r="K45" s="14">
        <v>0</v>
      </c>
      <c r="L45" s="15">
        <f t="shared" si="2"/>
        <v>0</v>
      </c>
      <c r="M45" s="14">
        <v>0</v>
      </c>
      <c r="N45" s="14">
        <v>0</v>
      </c>
      <c r="O45" s="14">
        <v>0</v>
      </c>
      <c r="P45" s="15">
        <f t="shared" si="3"/>
        <v>0</v>
      </c>
      <c r="Q45" s="14">
        <v>0</v>
      </c>
      <c r="R45" s="14">
        <v>0</v>
      </c>
      <c r="S45" s="14">
        <v>0</v>
      </c>
      <c r="T45" s="15">
        <f t="shared" si="4"/>
        <v>0</v>
      </c>
      <c r="U45" s="14">
        <v>0</v>
      </c>
      <c r="V45" s="14">
        <v>0</v>
      </c>
      <c r="W45" s="14">
        <v>0</v>
      </c>
      <c r="X45" s="15">
        <f t="shared" si="6"/>
        <v>0</v>
      </c>
    </row>
    <row r="46" spans="1:24" ht="49.5" hidden="1" customHeight="1">
      <c r="A46" s="1"/>
      <c r="B46" s="244"/>
      <c r="C46" s="12">
        <v>2000</v>
      </c>
      <c r="D46" s="13" t="s">
        <v>18</v>
      </c>
      <c r="E46" s="14">
        <v>0</v>
      </c>
      <c r="F46" s="14">
        <v>0</v>
      </c>
      <c r="G46" s="14">
        <v>0</v>
      </c>
      <c r="H46" s="15">
        <f t="shared" si="1"/>
        <v>0</v>
      </c>
      <c r="I46" s="14">
        <v>0</v>
      </c>
      <c r="J46" s="14">
        <v>0</v>
      </c>
      <c r="K46" s="14">
        <v>0</v>
      </c>
      <c r="L46" s="15">
        <f t="shared" si="2"/>
        <v>0</v>
      </c>
      <c r="M46" s="14">
        <v>0</v>
      </c>
      <c r="N46" s="14">
        <v>0</v>
      </c>
      <c r="O46" s="14">
        <v>0</v>
      </c>
      <c r="P46" s="15">
        <f t="shared" si="3"/>
        <v>0</v>
      </c>
      <c r="Q46" s="14">
        <v>0</v>
      </c>
      <c r="R46" s="14">
        <v>0</v>
      </c>
      <c r="S46" s="14">
        <v>0</v>
      </c>
      <c r="T46" s="15">
        <f t="shared" si="4"/>
        <v>0</v>
      </c>
      <c r="U46" s="14">
        <v>0</v>
      </c>
      <c r="V46" s="14">
        <v>0</v>
      </c>
      <c r="W46" s="14">
        <v>0</v>
      </c>
      <c r="X46" s="15">
        <f t="shared" si="6"/>
        <v>0</v>
      </c>
    </row>
    <row r="47" spans="1:24" ht="49.5" hidden="1" customHeight="1">
      <c r="A47" s="1"/>
      <c r="B47" s="244"/>
      <c r="C47" s="12">
        <v>3000</v>
      </c>
      <c r="D47" s="13" t="s">
        <v>19</v>
      </c>
      <c r="E47" s="14">
        <v>0</v>
      </c>
      <c r="F47" s="14">
        <v>0</v>
      </c>
      <c r="G47" s="14">
        <v>0</v>
      </c>
      <c r="H47" s="15">
        <f t="shared" si="1"/>
        <v>0</v>
      </c>
      <c r="I47" s="14">
        <v>0</v>
      </c>
      <c r="J47" s="14">
        <v>0</v>
      </c>
      <c r="K47" s="14">
        <v>0</v>
      </c>
      <c r="L47" s="15">
        <f t="shared" si="2"/>
        <v>0</v>
      </c>
      <c r="M47" s="14">
        <v>0</v>
      </c>
      <c r="N47" s="14">
        <v>0</v>
      </c>
      <c r="O47" s="14">
        <v>0</v>
      </c>
      <c r="P47" s="15">
        <f t="shared" si="3"/>
        <v>0</v>
      </c>
      <c r="Q47" s="14">
        <v>0</v>
      </c>
      <c r="R47" s="14">
        <v>0</v>
      </c>
      <c r="S47" s="14">
        <v>0</v>
      </c>
      <c r="T47" s="15">
        <f t="shared" si="4"/>
        <v>0</v>
      </c>
      <c r="U47" s="14">
        <v>0</v>
      </c>
      <c r="V47" s="14">
        <v>0</v>
      </c>
      <c r="W47" s="14">
        <v>0</v>
      </c>
      <c r="X47" s="15">
        <f t="shared" si="6"/>
        <v>0</v>
      </c>
    </row>
    <row r="48" spans="1:24" ht="54.9" hidden="1" customHeight="1">
      <c r="A48" s="1"/>
      <c r="B48" s="244"/>
      <c r="C48" s="12">
        <v>4000</v>
      </c>
      <c r="D48" s="13" t="s">
        <v>20</v>
      </c>
      <c r="E48" s="14">
        <v>0</v>
      </c>
      <c r="F48" s="14">
        <v>0</v>
      </c>
      <c r="G48" s="14">
        <v>0</v>
      </c>
      <c r="H48" s="15">
        <f t="shared" si="1"/>
        <v>0</v>
      </c>
      <c r="I48" s="14">
        <v>0</v>
      </c>
      <c r="J48" s="14">
        <v>0</v>
      </c>
      <c r="K48" s="14">
        <v>0</v>
      </c>
      <c r="L48" s="15">
        <f t="shared" si="2"/>
        <v>0</v>
      </c>
      <c r="M48" s="14">
        <v>0</v>
      </c>
      <c r="N48" s="14">
        <v>0</v>
      </c>
      <c r="O48" s="14">
        <v>0</v>
      </c>
      <c r="P48" s="15">
        <f t="shared" si="3"/>
        <v>0</v>
      </c>
      <c r="Q48" s="14">
        <v>0</v>
      </c>
      <c r="R48" s="14">
        <v>0</v>
      </c>
      <c r="S48" s="14">
        <v>0</v>
      </c>
      <c r="T48" s="15">
        <f t="shared" si="4"/>
        <v>0</v>
      </c>
      <c r="U48" s="14">
        <v>0</v>
      </c>
      <c r="V48" s="14">
        <v>0</v>
      </c>
      <c r="W48" s="14">
        <v>0</v>
      </c>
      <c r="X48" s="15">
        <f t="shared" si="6"/>
        <v>0</v>
      </c>
    </row>
    <row r="49" spans="1:24" ht="49.5" hidden="1" customHeight="1">
      <c r="A49" s="1"/>
      <c r="B49" s="244"/>
      <c r="C49" s="12">
        <v>5000</v>
      </c>
      <c r="D49" s="13" t="s">
        <v>21</v>
      </c>
      <c r="E49" s="14">
        <v>0</v>
      </c>
      <c r="F49" s="14">
        <v>0</v>
      </c>
      <c r="G49" s="14">
        <v>0</v>
      </c>
      <c r="H49" s="15">
        <f t="shared" si="1"/>
        <v>0</v>
      </c>
      <c r="I49" s="14">
        <v>0</v>
      </c>
      <c r="J49" s="14">
        <v>0</v>
      </c>
      <c r="K49" s="14">
        <v>0</v>
      </c>
      <c r="L49" s="15">
        <f t="shared" si="2"/>
        <v>0</v>
      </c>
      <c r="M49" s="14">
        <v>0</v>
      </c>
      <c r="N49" s="14">
        <v>0</v>
      </c>
      <c r="O49" s="14">
        <v>0</v>
      </c>
      <c r="P49" s="15">
        <f t="shared" si="3"/>
        <v>0</v>
      </c>
      <c r="Q49" s="14">
        <v>0</v>
      </c>
      <c r="R49" s="14">
        <v>0</v>
      </c>
      <c r="S49" s="14">
        <v>0</v>
      </c>
      <c r="T49" s="15">
        <f t="shared" si="4"/>
        <v>0</v>
      </c>
      <c r="U49" s="14">
        <v>0</v>
      </c>
      <c r="V49" s="14">
        <v>0</v>
      </c>
      <c r="W49" s="14">
        <v>0</v>
      </c>
      <c r="X49" s="15">
        <f t="shared" si="6"/>
        <v>0</v>
      </c>
    </row>
    <row r="50" spans="1:24" ht="49.5" hidden="1" customHeight="1">
      <c r="A50" s="1"/>
      <c r="B50" s="245"/>
      <c r="C50" s="12">
        <v>6000</v>
      </c>
      <c r="D50" s="13" t="s">
        <v>22</v>
      </c>
      <c r="E50" s="14">
        <v>0</v>
      </c>
      <c r="F50" s="14">
        <v>0</v>
      </c>
      <c r="G50" s="14">
        <v>0</v>
      </c>
      <c r="H50" s="15">
        <f t="shared" si="1"/>
        <v>0</v>
      </c>
      <c r="I50" s="14">
        <v>0</v>
      </c>
      <c r="J50" s="14">
        <v>0</v>
      </c>
      <c r="K50" s="14">
        <v>0</v>
      </c>
      <c r="L50" s="15">
        <f t="shared" si="2"/>
        <v>0</v>
      </c>
      <c r="M50" s="14">
        <v>0</v>
      </c>
      <c r="N50" s="14">
        <v>0</v>
      </c>
      <c r="O50" s="14">
        <v>0</v>
      </c>
      <c r="P50" s="15">
        <f t="shared" si="3"/>
        <v>0</v>
      </c>
      <c r="Q50" s="14">
        <v>0</v>
      </c>
      <c r="R50" s="14">
        <v>0</v>
      </c>
      <c r="S50" s="14">
        <v>0</v>
      </c>
      <c r="T50" s="15">
        <f t="shared" si="4"/>
        <v>0</v>
      </c>
      <c r="U50" s="14">
        <v>0</v>
      </c>
      <c r="V50" s="14">
        <v>0</v>
      </c>
      <c r="W50" s="14">
        <v>0</v>
      </c>
      <c r="X50" s="15">
        <f t="shared" si="6"/>
        <v>0</v>
      </c>
    </row>
    <row r="51" spans="1:24" ht="64.5" hidden="1" customHeight="1">
      <c r="A51" s="1"/>
      <c r="B51" s="243">
        <v>7</v>
      </c>
      <c r="C51" s="16"/>
      <c r="D51" s="19" t="s">
        <v>28</v>
      </c>
      <c r="E51" s="18">
        <f>SUM(E52:E57)</f>
        <v>0</v>
      </c>
      <c r="F51" s="18">
        <f>SUM(F52:F57)</f>
        <v>0</v>
      </c>
      <c r="G51" s="18">
        <f t="shared" ref="G51:W51" si="14">SUM(G52:G57)</f>
        <v>0</v>
      </c>
      <c r="H51" s="11">
        <f t="shared" si="1"/>
        <v>0</v>
      </c>
      <c r="I51" s="18">
        <f t="shared" si="14"/>
        <v>0</v>
      </c>
      <c r="J51" s="18">
        <f>SUM(J52:J57)</f>
        <v>0</v>
      </c>
      <c r="K51" s="18">
        <f t="shared" si="14"/>
        <v>0</v>
      </c>
      <c r="L51" s="11">
        <f t="shared" si="2"/>
        <v>0</v>
      </c>
      <c r="M51" s="18">
        <f t="shared" si="14"/>
        <v>0</v>
      </c>
      <c r="N51" s="18">
        <f>SUM(N52:N57)</f>
        <v>0</v>
      </c>
      <c r="O51" s="18">
        <f t="shared" si="14"/>
        <v>0</v>
      </c>
      <c r="P51" s="11">
        <f t="shared" si="3"/>
        <v>0</v>
      </c>
      <c r="Q51" s="18">
        <f t="shared" si="14"/>
        <v>0</v>
      </c>
      <c r="R51" s="18">
        <f>SUM(R52:R57)</f>
        <v>0</v>
      </c>
      <c r="S51" s="18">
        <f t="shared" si="14"/>
        <v>0</v>
      </c>
      <c r="T51" s="11">
        <f t="shared" si="4"/>
        <v>0</v>
      </c>
      <c r="U51" s="18">
        <f t="shared" si="14"/>
        <v>0</v>
      </c>
      <c r="V51" s="18">
        <f>SUM(V52:V57)</f>
        <v>0</v>
      </c>
      <c r="W51" s="18">
        <f t="shared" si="14"/>
        <v>0</v>
      </c>
      <c r="X51" s="11">
        <f t="shared" si="6"/>
        <v>0</v>
      </c>
    </row>
    <row r="52" spans="1:24" ht="49.5" hidden="1" customHeight="1">
      <c r="A52" s="1"/>
      <c r="B52" s="244"/>
      <c r="C52" s="12">
        <v>1000</v>
      </c>
      <c r="D52" s="13" t="s">
        <v>17</v>
      </c>
      <c r="E52" s="14">
        <v>0</v>
      </c>
      <c r="F52" s="14">
        <v>0</v>
      </c>
      <c r="G52" s="14">
        <v>0</v>
      </c>
      <c r="H52" s="15">
        <f t="shared" si="1"/>
        <v>0</v>
      </c>
      <c r="I52" s="14">
        <v>0</v>
      </c>
      <c r="J52" s="14">
        <v>0</v>
      </c>
      <c r="K52" s="14">
        <v>0</v>
      </c>
      <c r="L52" s="15">
        <f t="shared" si="2"/>
        <v>0</v>
      </c>
      <c r="M52" s="14">
        <v>0</v>
      </c>
      <c r="N52" s="14">
        <v>0</v>
      </c>
      <c r="O52" s="14">
        <v>0</v>
      </c>
      <c r="P52" s="15">
        <f t="shared" si="3"/>
        <v>0</v>
      </c>
      <c r="Q52" s="14">
        <v>0</v>
      </c>
      <c r="R52" s="14">
        <v>0</v>
      </c>
      <c r="S52" s="14">
        <v>0</v>
      </c>
      <c r="T52" s="15">
        <f t="shared" si="4"/>
        <v>0</v>
      </c>
      <c r="U52" s="14">
        <v>0</v>
      </c>
      <c r="V52" s="14">
        <v>0</v>
      </c>
      <c r="W52" s="14">
        <v>0</v>
      </c>
      <c r="X52" s="15">
        <f t="shared" si="6"/>
        <v>0</v>
      </c>
    </row>
    <row r="53" spans="1:24" ht="49.5" hidden="1" customHeight="1">
      <c r="A53" s="1"/>
      <c r="B53" s="244"/>
      <c r="C53" s="12">
        <v>2000</v>
      </c>
      <c r="D53" s="13" t="s">
        <v>18</v>
      </c>
      <c r="E53" s="14">
        <v>0</v>
      </c>
      <c r="F53" s="14">
        <v>0</v>
      </c>
      <c r="G53" s="14">
        <v>0</v>
      </c>
      <c r="H53" s="15">
        <f t="shared" si="1"/>
        <v>0</v>
      </c>
      <c r="I53" s="14">
        <v>0</v>
      </c>
      <c r="J53" s="14">
        <v>0</v>
      </c>
      <c r="K53" s="14">
        <v>0</v>
      </c>
      <c r="L53" s="15">
        <f t="shared" si="2"/>
        <v>0</v>
      </c>
      <c r="M53" s="14">
        <v>0</v>
      </c>
      <c r="N53" s="14">
        <v>0</v>
      </c>
      <c r="O53" s="14">
        <v>0</v>
      </c>
      <c r="P53" s="15">
        <f t="shared" si="3"/>
        <v>0</v>
      </c>
      <c r="Q53" s="14">
        <v>0</v>
      </c>
      <c r="R53" s="14">
        <v>0</v>
      </c>
      <c r="S53" s="14">
        <v>0</v>
      </c>
      <c r="T53" s="15">
        <f t="shared" si="4"/>
        <v>0</v>
      </c>
      <c r="U53" s="14">
        <v>0</v>
      </c>
      <c r="V53" s="14">
        <v>0</v>
      </c>
      <c r="W53" s="14">
        <v>0</v>
      </c>
      <c r="X53" s="15">
        <f t="shared" si="6"/>
        <v>0</v>
      </c>
    </row>
    <row r="54" spans="1:24" ht="49.5" hidden="1" customHeight="1">
      <c r="A54" s="1"/>
      <c r="B54" s="244"/>
      <c r="C54" s="12">
        <v>3000</v>
      </c>
      <c r="D54" s="13" t="s">
        <v>19</v>
      </c>
      <c r="E54" s="14">
        <v>0</v>
      </c>
      <c r="F54" s="14">
        <v>0</v>
      </c>
      <c r="G54" s="14">
        <v>0</v>
      </c>
      <c r="H54" s="15">
        <f t="shared" si="1"/>
        <v>0</v>
      </c>
      <c r="I54" s="14">
        <v>0</v>
      </c>
      <c r="J54" s="14">
        <v>0</v>
      </c>
      <c r="K54" s="14">
        <v>0</v>
      </c>
      <c r="L54" s="15">
        <f t="shared" si="2"/>
        <v>0</v>
      </c>
      <c r="M54" s="14">
        <v>0</v>
      </c>
      <c r="N54" s="14">
        <v>0</v>
      </c>
      <c r="O54" s="14">
        <v>0</v>
      </c>
      <c r="P54" s="15">
        <f t="shared" si="3"/>
        <v>0</v>
      </c>
      <c r="Q54" s="14">
        <v>0</v>
      </c>
      <c r="R54" s="14">
        <v>0</v>
      </c>
      <c r="S54" s="14">
        <v>0</v>
      </c>
      <c r="T54" s="15">
        <f t="shared" si="4"/>
        <v>0</v>
      </c>
      <c r="U54" s="14">
        <v>0</v>
      </c>
      <c r="V54" s="14">
        <v>0</v>
      </c>
      <c r="W54" s="14">
        <v>0</v>
      </c>
      <c r="X54" s="15">
        <f t="shared" si="6"/>
        <v>0</v>
      </c>
    </row>
    <row r="55" spans="1:24" ht="54.9" hidden="1" customHeight="1">
      <c r="A55" s="1"/>
      <c r="B55" s="244"/>
      <c r="C55" s="12">
        <v>4000</v>
      </c>
      <c r="D55" s="13" t="s">
        <v>20</v>
      </c>
      <c r="E55" s="14">
        <v>0</v>
      </c>
      <c r="F55" s="14">
        <v>0</v>
      </c>
      <c r="G55" s="14">
        <v>0</v>
      </c>
      <c r="H55" s="15">
        <f t="shared" si="1"/>
        <v>0</v>
      </c>
      <c r="I55" s="14">
        <v>0</v>
      </c>
      <c r="J55" s="14">
        <v>0</v>
      </c>
      <c r="K55" s="14">
        <v>0</v>
      </c>
      <c r="L55" s="15">
        <f t="shared" si="2"/>
        <v>0</v>
      </c>
      <c r="M55" s="14">
        <v>0</v>
      </c>
      <c r="N55" s="14">
        <v>0</v>
      </c>
      <c r="O55" s="14">
        <v>0</v>
      </c>
      <c r="P55" s="15">
        <f t="shared" si="3"/>
        <v>0</v>
      </c>
      <c r="Q55" s="14">
        <v>0</v>
      </c>
      <c r="R55" s="14">
        <v>0</v>
      </c>
      <c r="S55" s="14">
        <v>0</v>
      </c>
      <c r="T55" s="15">
        <f t="shared" si="4"/>
        <v>0</v>
      </c>
      <c r="U55" s="14">
        <v>0</v>
      </c>
      <c r="V55" s="14">
        <v>0</v>
      </c>
      <c r="W55" s="14">
        <v>0</v>
      </c>
      <c r="X55" s="15">
        <f t="shared" si="6"/>
        <v>0</v>
      </c>
    </row>
    <row r="56" spans="1:24" ht="49.5" hidden="1" customHeight="1">
      <c r="A56" s="1"/>
      <c r="B56" s="244"/>
      <c r="C56" s="12">
        <v>5000</v>
      </c>
      <c r="D56" s="13" t="s">
        <v>21</v>
      </c>
      <c r="E56" s="14">
        <v>0</v>
      </c>
      <c r="F56" s="14">
        <v>0</v>
      </c>
      <c r="G56" s="14">
        <v>0</v>
      </c>
      <c r="H56" s="15">
        <f t="shared" si="1"/>
        <v>0</v>
      </c>
      <c r="I56" s="14">
        <v>0</v>
      </c>
      <c r="J56" s="14">
        <v>0</v>
      </c>
      <c r="K56" s="14">
        <v>0</v>
      </c>
      <c r="L56" s="15">
        <f t="shared" si="2"/>
        <v>0</v>
      </c>
      <c r="M56" s="14">
        <v>0</v>
      </c>
      <c r="N56" s="14">
        <v>0</v>
      </c>
      <c r="O56" s="14">
        <v>0</v>
      </c>
      <c r="P56" s="15">
        <f t="shared" si="3"/>
        <v>0</v>
      </c>
      <c r="Q56" s="14">
        <v>0</v>
      </c>
      <c r="R56" s="14">
        <v>0</v>
      </c>
      <c r="S56" s="14">
        <v>0</v>
      </c>
      <c r="T56" s="15">
        <f t="shared" si="4"/>
        <v>0</v>
      </c>
      <c r="U56" s="14">
        <v>0</v>
      </c>
      <c r="V56" s="14">
        <v>0</v>
      </c>
      <c r="W56" s="14">
        <v>0</v>
      </c>
      <c r="X56" s="15">
        <f t="shared" si="6"/>
        <v>0</v>
      </c>
    </row>
    <row r="57" spans="1:24" ht="49.5" hidden="1" customHeight="1">
      <c r="A57" s="1"/>
      <c r="B57" s="245"/>
      <c r="C57" s="12">
        <v>6000</v>
      </c>
      <c r="D57" s="13" t="s">
        <v>22</v>
      </c>
      <c r="E57" s="14">
        <v>0</v>
      </c>
      <c r="F57" s="14">
        <v>0</v>
      </c>
      <c r="G57" s="14">
        <v>0</v>
      </c>
      <c r="H57" s="15">
        <f t="shared" si="1"/>
        <v>0</v>
      </c>
      <c r="I57" s="14">
        <v>0</v>
      </c>
      <c r="J57" s="14">
        <v>0</v>
      </c>
      <c r="K57" s="14">
        <v>0</v>
      </c>
      <c r="L57" s="15">
        <f t="shared" si="2"/>
        <v>0</v>
      </c>
      <c r="M57" s="14">
        <v>0</v>
      </c>
      <c r="N57" s="14">
        <v>0</v>
      </c>
      <c r="O57" s="14">
        <v>0</v>
      </c>
      <c r="P57" s="15">
        <f t="shared" si="3"/>
        <v>0</v>
      </c>
      <c r="Q57" s="14">
        <v>0</v>
      </c>
      <c r="R57" s="14">
        <v>0</v>
      </c>
      <c r="S57" s="14">
        <v>0</v>
      </c>
      <c r="T57" s="15">
        <f t="shared" si="4"/>
        <v>0</v>
      </c>
      <c r="U57" s="14">
        <v>0</v>
      </c>
      <c r="V57" s="14">
        <v>0</v>
      </c>
      <c r="W57" s="14">
        <v>0</v>
      </c>
      <c r="X57" s="15">
        <f t="shared" si="6"/>
        <v>0</v>
      </c>
    </row>
    <row r="58" spans="1:24" ht="64.5" hidden="1" customHeight="1">
      <c r="A58" s="1"/>
      <c r="B58" s="243">
        <v>8</v>
      </c>
      <c r="C58" s="16"/>
      <c r="D58" s="19" t="s">
        <v>29</v>
      </c>
      <c r="E58" s="18">
        <f>SUM(E59:E64)</f>
        <v>0</v>
      </c>
      <c r="F58" s="18">
        <f>SUM(F59:F64)</f>
        <v>0</v>
      </c>
      <c r="G58" s="18">
        <f t="shared" ref="G58:W58" si="15">SUM(G59:G64)</f>
        <v>0</v>
      </c>
      <c r="H58" s="11">
        <f t="shared" si="1"/>
        <v>0</v>
      </c>
      <c r="I58" s="18">
        <f t="shared" si="15"/>
        <v>0</v>
      </c>
      <c r="J58" s="18">
        <f>SUM(J59:J64)</f>
        <v>0</v>
      </c>
      <c r="K58" s="18">
        <f t="shared" si="15"/>
        <v>0</v>
      </c>
      <c r="L58" s="11">
        <f t="shared" si="2"/>
        <v>0</v>
      </c>
      <c r="M58" s="18">
        <f t="shared" si="15"/>
        <v>0</v>
      </c>
      <c r="N58" s="18">
        <f>SUM(N59:N64)</f>
        <v>0</v>
      </c>
      <c r="O58" s="18">
        <f t="shared" si="15"/>
        <v>0</v>
      </c>
      <c r="P58" s="11">
        <f t="shared" si="3"/>
        <v>0</v>
      </c>
      <c r="Q58" s="18">
        <f t="shared" si="15"/>
        <v>0</v>
      </c>
      <c r="R58" s="18">
        <f>SUM(R59:R64)</f>
        <v>0</v>
      </c>
      <c r="S58" s="18">
        <f t="shared" si="15"/>
        <v>0</v>
      </c>
      <c r="T58" s="11">
        <f t="shared" si="4"/>
        <v>0</v>
      </c>
      <c r="U58" s="18">
        <f t="shared" si="15"/>
        <v>0</v>
      </c>
      <c r="V58" s="18">
        <f>SUM(V59:V64)</f>
        <v>0</v>
      </c>
      <c r="W58" s="18">
        <f t="shared" si="15"/>
        <v>0</v>
      </c>
      <c r="X58" s="11">
        <f t="shared" si="6"/>
        <v>0</v>
      </c>
    </row>
    <row r="59" spans="1:24" ht="49.5" hidden="1" customHeight="1">
      <c r="A59" s="1"/>
      <c r="B59" s="244"/>
      <c r="C59" s="12">
        <v>1000</v>
      </c>
      <c r="D59" s="13" t="s">
        <v>17</v>
      </c>
      <c r="E59" s="14">
        <v>0</v>
      </c>
      <c r="F59" s="14">
        <v>0</v>
      </c>
      <c r="G59" s="14">
        <v>0</v>
      </c>
      <c r="H59" s="15">
        <f t="shared" si="1"/>
        <v>0</v>
      </c>
      <c r="I59" s="14">
        <v>0</v>
      </c>
      <c r="J59" s="14">
        <v>0</v>
      </c>
      <c r="K59" s="14">
        <v>0</v>
      </c>
      <c r="L59" s="15">
        <f t="shared" si="2"/>
        <v>0</v>
      </c>
      <c r="M59" s="14">
        <v>0</v>
      </c>
      <c r="N59" s="14">
        <v>0</v>
      </c>
      <c r="O59" s="14">
        <v>0</v>
      </c>
      <c r="P59" s="15">
        <f t="shared" si="3"/>
        <v>0</v>
      </c>
      <c r="Q59" s="14">
        <v>0</v>
      </c>
      <c r="R59" s="14">
        <v>0</v>
      </c>
      <c r="S59" s="14">
        <v>0</v>
      </c>
      <c r="T59" s="15">
        <f t="shared" si="4"/>
        <v>0</v>
      </c>
      <c r="U59" s="14">
        <v>0</v>
      </c>
      <c r="V59" s="14">
        <v>0</v>
      </c>
      <c r="W59" s="14">
        <v>0</v>
      </c>
      <c r="X59" s="15">
        <f t="shared" si="6"/>
        <v>0</v>
      </c>
    </row>
    <row r="60" spans="1:24" ht="49.5" hidden="1" customHeight="1">
      <c r="A60" s="1"/>
      <c r="B60" s="244"/>
      <c r="C60" s="12">
        <v>2000</v>
      </c>
      <c r="D60" s="13" t="s">
        <v>18</v>
      </c>
      <c r="E60" s="14">
        <v>0</v>
      </c>
      <c r="F60" s="14">
        <v>0</v>
      </c>
      <c r="G60" s="14">
        <v>0</v>
      </c>
      <c r="H60" s="15">
        <f t="shared" si="1"/>
        <v>0</v>
      </c>
      <c r="I60" s="14">
        <v>0</v>
      </c>
      <c r="J60" s="14">
        <v>0</v>
      </c>
      <c r="K60" s="14">
        <v>0</v>
      </c>
      <c r="L60" s="15">
        <f t="shared" si="2"/>
        <v>0</v>
      </c>
      <c r="M60" s="14">
        <v>0</v>
      </c>
      <c r="N60" s="14">
        <v>0</v>
      </c>
      <c r="O60" s="14">
        <v>0</v>
      </c>
      <c r="P60" s="15">
        <f t="shared" si="3"/>
        <v>0</v>
      </c>
      <c r="Q60" s="14">
        <v>0</v>
      </c>
      <c r="R60" s="14">
        <v>0</v>
      </c>
      <c r="S60" s="14">
        <v>0</v>
      </c>
      <c r="T60" s="15">
        <f t="shared" si="4"/>
        <v>0</v>
      </c>
      <c r="U60" s="14">
        <v>0</v>
      </c>
      <c r="V60" s="14">
        <v>0</v>
      </c>
      <c r="W60" s="14">
        <v>0</v>
      </c>
      <c r="X60" s="15">
        <f t="shared" si="6"/>
        <v>0</v>
      </c>
    </row>
    <row r="61" spans="1:24" ht="49.5" hidden="1" customHeight="1">
      <c r="A61" s="1"/>
      <c r="B61" s="244"/>
      <c r="C61" s="12">
        <v>3000</v>
      </c>
      <c r="D61" s="13" t="s">
        <v>19</v>
      </c>
      <c r="E61" s="14">
        <v>0</v>
      </c>
      <c r="F61" s="14">
        <v>0</v>
      </c>
      <c r="G61" s="14">
        <v>0</v>
      </c>
      <c r="H61" s="15">
        <f t="shared" si="1"/>
        <v>0</v>
      </c>
      <c r="I61" s="14">
        <v>0</v>
      </c>
      <c r="J61" s="14">
        <v>0</v>
      </c>
      <c r="K61" s="14">
        <v>0</v>
      </c>
      <c r="L61" s="15">
        <f t="shared" si="2"/>
        <v>0</v>
      </c>
      <c r="M61" s="14">
        <v>0</v>
      </c>
      <c r="N61" s="14">
        <v>0</v>
      </c>
      <c r="O61" s="14">
        <v>0</v>
      </c>
      <c r="P61" s="15">
        <f t="shared" si="3"/>
        <v>0</v>
      </c>
      <c r="Q61" s="14">
        <v>0</v>
      </c>
      <c r="R61" s="14">
        <v>0</v>
      </c>
      <c r="S61" s="14">
        <v>0</v>
      </c>
      <c r="T61" s="15">
        <f t="shared" si="4"/>
        <v>0</v>
      </c>
      <c r="U61" s="14">
        <v>0</v>
      </c>
      <c r="V61" s="14">
        <v>0</v>
      </c>
      <c r="W61" s="14">
        <v>0</v>
      </c>
      <c r="X61" s="15">
        <f t="shared" si="6"/>
        <v>0</v>
      </c>
    </row>
    <row r="62" spans="1:24" ht="54.9" hidden="1" customHeight="1">
      <c r="A62" s="1"/>
      <c r="B62" s="244"/>
      <c r="C62" s="12">
        <v>4000</v>
      </c>
      <c r="D62" s="13" t="s">
        <v>20</v>
      </c>
      <c r="E62" s="14">
        <v>0</v>
      </c>
      <c r="F62" s="14">
        <v>0</v>
      </c>
      <c r="G62" s="14">
        <v>0</v>
      </c>
      <c r="H62" s="15">
        <f t="shared" si="1"/>
        <v>0</v>
      </c>
      <c r="I62" s="14">
        <v>0</v>
      </c>
      <c r="J62" s="14">
        <v>0</v>
      </c>
      <c r="K62" s="14">
        <v>0</v>
      </c>
      <c r="L62" s="15">
        <f t="shared" si="2"/>
        <v>0</v>
      </c>
      <c r="M62" s="14">
        <v>0</v>
      </c>
      <c r="N62" s="14">
        <v>0</v>
      </c>
      <c r="O62" s="14">
        <v>0</v>
      </c>
      <c r="P62" s="15">
        <f t="shared" si="3"/>
        <v>0</v>
      </c>
      <c r="Q62" s="14">
        <v>0</v>
      </c>
      <c r="R62" s="14">
        <v>0</v>
      </c>
      <c r="S62" s="14">
        <v>0</v>
      </c>
      <c r="T62" s="15">
        <f t="shared" si="4"/>
        <v>0</v>
      </c>
      <c r="U62" s="14">
        <v>0</v>
      </c>
      <c r="V62" s="14">
        <v>0</v>
      </c>
      <c r="W62" s="14">
        <v>0</v>
      </c>
      <c r="X62" s="15">
        <f t="shared" si="6"/>
        <v>0</v>
      </c>
    </row>
    <row r="63" spans="1:24" ht="49.5" hidden="1" customHeight="1">
      <c r="A63" s="1"/>
      <c r="B63" s="244"/>
      <c r="C63" s="12">
        <v>5000</v>
      </c>
      <c r="D63" s="13" t="s">
        <v>21</v>
      </c>
      <c r="E63" s="14">
        <v>0</v>
      </c>
      <c r="F63" s="14">
        <v>0</v>
      </c>
      <c r="G63" s="14">
        <v>0</v>
      </c>
      <c r="H63" s="15">
        <f t="shared" si="1"/>
        <v>0</v>
      </c>
      <c r="I63" s="14">
        <v>0</v>
      </c>
      <c r="J63" s="14">
        <v>0</v>
      </c>
      <c r="K63" s="14">
        <v>0</v>
      </c>
      <c r="L63" s="15">
        <f t="shared" si="2"/>
        <v>0</v>
      </c>
      <c r="M63" s="14">
        <v>0</v>
      </c>
      <c r="N63" s="14">
        <v>0</v>
      </c>
      <c r="O63" s="14">
        <v>0</v>
      </c>
      <c r="P63" s="15">
        <f t="shared" si="3"/>
        <v>0</v>
      </c>
      <c r="Q63" s="14">
        <v>0</v>
      </c>
      <c r="R63" s="14">
        <v>0</v>
      </c>
      <c r="S63" s="14">
        <v>0</v>
      </c>
      <c r="T63" s="15">
        <f t="shared" si="4"/>
        <v>0</v>
      </c>
      <c r="U63" s="14">
        <v>0</v>
      </c>
      <c r="V63" s="14">
        <v>0</v>
      </c>
      <c r="W63" s="14">
        <v>0</v>
      </c>
      <c r="X63" s="15">
        <f t="shared" si="6"/>
        <v>0</v>
      </c>
    </row>
    <row r="64" spans="1:24" ht="49.5" hidden="1" customHeight="1">
      <c r="A64" s="1"/>
      <c r="B64" s="245"/>
      <c r="C64" s="12">
        <v>6000</v>
      </c>
      <c r="D64" s="13" t="s">
        <v>22</v>
      </c>
      <c r="E64" s="14">
        <v>0</v>
      </c>
      <c r="F64" s="14">
        <v>0</v>
      </c>
      <c r="G64" s="14">
        <v>0</v>
      </c>
      <c r="H64" s="15">
        <f t="shared" si="1"/>
        <v>0</v>
      </c>
      <c r="I64" s="14">
        <v>0</v>
      </c>
      <c r="J64" s="14">
        <v>0</v>
      </c>
      <c r="K64" s="14">
        <v>0</v>
      </c>
      <c r="L64" s="15">
        <f t="shared" si="2"/>
        <v>0</v>
      </c>
      <c r="M64" s="14">
        <v>0</v>
      </c>
      <c r="N64" s="14">
        <v>0</v>
      </c>
      <c r="O64" s="14">
        <v>0</v>
      </c>
      <c r="P64" s="15">
        <f t="shared" si="3"/>
        <v>0</v>
      </c>
      <c r="Q64" s="14">
        <v>0</v>
      </c>
      <c r="R64" s="14">
        <v>0</v>
      </c>
      <c r="S64" s="14">
        <v>0</v>
      </c>
      <c r="T64" s="15">
        <f t="shared" si="4"/>
        <v>0</v>
      </c>
      <c r="U64" s="14">
        <v>0</v>
      </c>
      <c r="V64" s="14">
        <v>0</v>
      </c>
      <c r="W64" s="14">
        <v>0</v>
      </c>
      <c r="X64" s="15">
        <f t="shared" si="6"/>
        <v>0</v>
      </c>
    </row>
    <row r="65" spans="1:25" ht="87" customHeight="1">
      <c r="A65" s="1"/>
      <c r="B65" s="243">
        <v>9</v>
      </c>
      <c r="C65" s="16"/>
      <c r="D65" s="17" t="s">
        <v>30</v>
      </c>
      <c r="E65" s="18">
        <f>SUM(E66:E71)</f>
        <v>3000000</v>
      </c>
      <c r="F65" s="18">
        <f>SUM(F66:F71)</f>
        <v>0</v>
      </c>
      <c r="G65" s="18">
        <f t="shared" ref="G65:W65" si="16">SUM(G66:G71)</f>
        <v>0</v>
      </c>
      <c r="H65" s="11">
        <f t="shared" si="1"/>
        <v>3000000</v>
      </c>
      <c r="I65" s="18">
        <f t="shared" si="16"/>
        <v>0</v>
      </c>
      <c r="J65" s="18">
        <f>SUM(J66:J71)</f>
        <v>0</v>
      </c>
      <c r="K65" s="18">
        <f t="shared" si="16"/>
        <v>0</v>
      </c>
      <c r="L65" s="11">
        <f t="shared" si="2"/>
        <v>0</v>
      </c>
      <c r="M65" s="18">
        <f t="shared" si="16"/>
        <v>0</v>
      </c>
      <c r="N65" s="18">
        <f>SUM(N66:N71)</f>
        <v>0</v>
      </c>
      <c r="O65" s="18">
        <f t="shared" si="16"/>
        <v>0</v>
      </c>
      <c r="P65" s="11">
        <f t="shared" si="3"/>
        <v>0</v>
      </c>
      <c r="Q65" s="18">
        <f t="shared" si="16"/>
        <v>3000000</v>
      </c>
      <c r="R65" s="18">
        <f>SUM(R66:R71)</f>
        <v>0</v>
      </c>
      <c r="S65" s="18">
        <f t="shared" si="16"/>
        <v>0</v>
      </c>
      <c r="T65" s="11">
        <f t="shared" si="4"/>
        <v>3000000</v>
      </c>
      <c r="U65" s="18">
        <f t="shared" si="16"/>
        <v>0</v>
      </c>
      <c r="V65" s="18">
        <f>SUM(V66:V71)</f>
        <v>0</v>
      </c>
      <c r="W65" s="18">
        <f t="shared" si="16"/>
        <v>0</v>
      </c>
      <c r="X65" s="11">
        <f t="shared" si="6"/>
        <v>0</v>
      </c>
      <c r="Y65" s="2"/>
    </row>
    <row r="66" spans="1:25" ht="49.5" customHeight="1">
      <c r="A66" s="1"/>
      <c r="B66" s="244"/>
      <c r="C66" s="12">
        <v>1000</v>
      </c>
      <c r="D66" s="13" t="s">
        <v>17</v>
      </c>
      <c r="E66" s="14">
        <v>0</v>
      </c>
      <c r="F66" s="14">
        <v>0</v>
      </c>
      <c r="G66" s="14">
        <v>0</v>
      </c>
      <c r="H66" s="15">
        <f t="shared" si="1"/>
        <v>0</v>
      </c>
      <c r="I66" s="14">
        <v>0</v>
      </c>
      <c r="J66" s="14">
        <v>0</v>
      </c>
      <c r="K66" s="14">
        <v>0</v>
      </c>
      <c r="L66" s="15">
        <f t="shared" si="2"/>
        <v>0</v>
      </c>
      <c r="M66" s="14">
        <v>0</v>
      </c>
      <c r="N66" s="14">
        <v>0</v>
      </c>
      <c r="O66" s="14">
        <v>0</v>
      </c>
      <c r="P66" s="15">
        <f t="shared" si="3"/>
        <v>0</v>
      </c>
      <c r="Q66" s="14">
        <v>0</v>
      </c>
      <c r="R66" s="14">
        <v>0</v>
      </c>
      <c r="S66" s="14">
        <v>0</v>
      </c>
      <c r="T66" s="15">
        <f t="shared" si="4"/>
        <v>0</v>
      </c>
      <c r="U66" s="14">
        <f t="shared" ref="U66:W71" si="17">+E66-I66-M66-Q66</f>
        <v>0</v>
      </c>
      <c r="V66" s="14">
        <f t="shared" si="17"/>
        <v>0</v>
      </c>
      <c r="W66" s="14">
        <f t="shared" si="17"/>
        <v>0</v>
      </c>
      <c r="X66" s="15">
        <f t="shared" si="6"/>
        <v>0</v>
      </c>
      <c r="Y66" s="2"/>
    </row>
    <row r="67" spans="1:25" ht="49.5" customHeight="1">
      <c r="A67" s="1"/>
      <c r="B67" s="244"/>
      <c r="C67" s="12">
        <v>2000</v>
      </c>
      <c r="D67" s="13" t="s">
        <v>18</v>
      </c>
      <c r="E67" s="14">
        <f>+'[1]Estructura 13'!J748</f>
        <v>3000000</v>
      </c>
      <c r="F67" s="14">
        <v>0</v>
      </c>
      <c r="G67" s="14">
        <v>0</v>
      </c>
      <c r="H67" s="15">
        <f t="shared" si="1"/>
        <v>3000000</v>
      </c>
      <c r="I67" s="14">
        <f>+'[1]Estructura 13'!AH748</f>
        <v>0</v>
      </c>
      <c r="J67" s="14">
        <v>0</v>
      </c>
      <c r="K67" s="14">
        <v>0</v>
      </c>
      <c r="L67" s="15">
        <f t="shared" si="2"/>
        <v>0</v>
      </c>
      <c r="M67" s="14">
        <f>+'[1]Estructura 13'!Z748</f>
        <v>0</v>
      </c>
      <c r="N67" s="14">
        <v>0</v>
      </c>
      <c r="O67" s="14">
        <v>0</v>
      </c>
      <c r="P67" s="15">
        <f t="shared" si="3"/>
        <v>0</v>
      </c>
      <c r="Q67" s="14">
        <f>+'[1]Estructura 13'!R748</f>
        <v>3000000</v>
      </c>
      <c r="R67" s="14">
        <v>0</v>
      </c>
      <c r="S67" s="14">
        <v>0</v>
      </c>
      <c r="T67" s="15">
        <f t="shared" si="4"/>
        <v>3000000</v>
      </c>
      <c r="U67" s="14">
        <f t="shared" si="17"/>
        <v>0</v>
      </c>
      <c r="V67" s="14">
        <f t="shared" si="17"/>
        <v>0</v>
      </c>
      <c r="W67" s="14">
        <f t="shared" si="17"/>
        <v>0</v>
      </c>
      <c r="X67" s="15">
        <f t="shared" si="6"/>
        <v>0</v>
      </c>
      <c r="Y67" s="2"/>
    </row>
    <row r="68" spans="1:25" ht="49.5" customHeight="1">
      <c r="A68" s="1"/>
      <c r="B68" s="244"/>
      <c r="C68" s="12">
        <v>3000</v>
      </c>
      <c r="D68" s="13" t="s">
        <v>19</v>
      </c>
      <c r="E68" s="14">
        <v>0</v>
      </c>
      <c r="F68" s="14">
        <v>0</v>
      </c>
      <c r="G68" s="14">
        <v>0</v>
      </c>
      <c r="H68" s="15">
        <f t="shared" si="1"/>
        <v>0</v>
      </c>
      <c r="I68" s="14">
        <v>0</v>
      </c>
      <c r="J68" s="14">
        <v>0</v>
      </c>
      <c r="K68" s="14">
        <v>0</v>
      </c>
      <c r="L68" s="15">
        <f t="shared" si="2"/>
        <v>0</v>
      </c>
      <c r="M68" s="14">
        <v>0</v>
      </c>
      <c r="N68" s="14">
        <v>0</v>
      </c>
      <c r="O68" s="14">
        <v>0</v>
      </c>
      <c r="P68" s="15">
        <f t="shared" si="3"/>
        <v>0</v>
      </c>
      <c r="Q68" s="14">
        <v>0</v>
      </c>
      <c r="R68" s="14">
        <v>0</v>
      </c>
      <c r="S68" s="14">
        <v>0</v>
      </c>
      <c r="T68" s="15">
        <f t="shared" si="4"/>
        <v>0</v>
      </c>
      <c r="U68" s="14">
        <f t="shared" si="17"/>
        <v>0</v>
      </c>
      <c r="V68" s="14">
        <f t="shared" si="17"/>
        <v>0</v>
      </c>
      <c r="W68" s="14">
        <f t="shared" si="17"/>
        <v>0</v>
      </c>
      <c r="X68" s="15">
        <f t="shared" si="6"/>
        <v>0</v>
      </c>
      <c r="Y68" s="2"/>
    </row>
    <row r="69" spans="1:25" ht="54.9" customHeight="1">
      <c r="A69" s="1"/>
      <c r="B69" s="244"/>
      <c r="C69" s="12">
        <v>4000</v>
      </c>
      <c r="D69" s="13" t="s">
        <v>20</v>
      </c>
      <c r="E69" s="14">
        <v>0</v>
      </c>
      <c r="F69" s="14">
        <v>0</v>
      </c>
      <c r="G69" s="14">
        <v>0</v>
      </c>
      <c r="H69" s="15">
        <f t="shared" si="1"/>
        <v>0</v>
      </c>
      <c r="I69" s="14">
        <v>0</v>
      </c>
      <c r="J69" s="14">
        <v>0</v>
      </c>
      <c r="K69" s="14">
        <v>0</v>
      </c>
      <c r="L69" s="15">
        <f t="shared" si="2"/>
        <v>0</v>
      </c>
      <c r="M69" s="14">
        <v>0</v>
      </c>
      <c r="N69" s="14">
        <v>0</v>
      </c>
      <c r="O69" s="14">
        <v>0</v>
      </c>
      <c r="P69" s="15">
        <f t="shared" si="3"/>
        <v>0</v>
      </c>
      <c r="Q69" s="14">
        <v>0</v>
      </c>
      <c r="R69" s="14">
        <v>0</v>
      </c>
      <c r="S69" s="14">
        <v>0</v>
      </c>
      <c r="T69" s="15">
        <f t="shared" si="4"/>
        <v>0</v>
      </c>
      <c r="U69" s="14">
        <f t="shared" si="17"/>
        <v>0</v>
      </c>
      <c r="V69" s="14">
        <f t="shared" si="17"/>
        <v>0</v>
      </c>
      <c r="W69" s="14">
        <f t="shared" si="17"/>
        <v>0</v>
      </c>
      <c r="X69" s="15">
        <f t="shared" si="6"/>
        <v>0</v>
      </c>
      <c r="Y69" s="2"/>
    </row>
    <row r="70" spans="1:25" ht="49.5" customHeight="1">
      <c r="A70" s="1"/>
      <c r="B70" s="244"/>
      <c r="C70" s="12">
        <v>5000</v>
      </c>
      <c r="D70" s="13" t="s">
        <v>21</v>
      </c>
      <c r="E70" s="14">
        <v>0</v>
      </c>
      <c r="F70" s="14">
        <v>0</v>
      </c>
      <c r="G70" s="14">
        <v>0</v>
      </c>
      <c r="H70" s="15">
        <f t="shared" si="1"/>
        <v>0</v>
      </c>
      <c r="I70" s="14">
        <v>0</v>
      </c>
      <c r="J70" s="14">
        <v>0</v>
      </c>
      <c r="K70" s="14">
        <v>0</v>
      </c>
      <c r="L70" s="15">
        <f t="shared" si="2"/>
        <v>0</v>
      </c>
      <c r="M70" s="14">
        <v>0</v>
      </c>
      <c r="N70" s="14">
        <v>0</v>
      </c>
      <c r="O70" s="14">
        <v>0</v>
      </c>
      <c r="P70" s="15">
        <f t="shared" si="3"/>
        <v>0</v>
      </c>
      <c r="Q70" s="14">
        <v>0</v>
      </c>
      <c r="R70" s="14">
        <v>0</v>
      </c>
      <c r="S70" s="14">
        <v>0</v>
      </c>
      <c r="T70" s="15">
        <f t="shared" si="4"/>
        <v>0</v>
      </c>
      <c r="U70" s="14">
        <f t="shared" si="17"/>
        <v>0</v>
      </c>
      <c r="V70" s="14">
        <f t="shared" si="17"/>
        <v>0</v>
      </c>
      <c r="W70" s="14">
        <f t="shared" si="17"/>
        <v>0</v>
      </c>
      <c r="X70" s="15">
        <f t="shared" si="6"/>
        <v>0</v>
      </c>
      <c r="Y70" s="2"/>
    </row>
    <row r="71" spans="1:25" ht="49.5" customHeight="1">
      <c r="A71" s="1"/>
      <c r="B71" s="245"/>
      <c r="C71" s="12">
        <v>6000</v>
      </c>
      <c r="D71" s="13" t="s">
        <v>22</v>
      </c>
      <c r="E71" s="14">
        <v>0</v>
      </c>
      <c r="F71" s="14">
        <v>0</v>
      </c>
      <c r="G71" s="14">
        <v>0</v>
      </c>
      <c r="H71" s="15">
        <f t="shared" si="1"/>
        <v>0</v>
      </c>
      <c r="I71" s="14">
        <v>0</v>
      </c>
      <c r="J71" s="14">
        <v>0</v>
      </c>
      <c r="K71" s="14">
        <v>0</v>
      </c>
      <c r="L71" s="15">
        <f t="shared" si="2"/>
        <v>0</v>
      </c>
      <c r="M71" s="14">
        <v>0</v>
      </c>
      <c r="N71" s="14">
        <v>0</v>
      </c>
      <c r="O71" s="14">
        <v>0</v>
      </c>
      <c r="P71" s="15">
        <f t="shared" si="3"/>
        <v>0</v>
      </c>
      <c r="Q71" s="14">
        <v>0</v>
      </c>
      <c r="R71" s="14">
        <v>0</v>
      </c>
      <c r="S71" s="14">
        <v>0</v>
      </c>
      <c r="T71" s="15">
        <f t="shared" si="4"/>
        <v>0</v>
      </c>
      <c r="U71" s="14">
        <f t="shared" si="17"/>
        <v>0</v>
      </c>
      <c r="V71" s="14">
        <f t="shared" si="17"/>
        <v>0</v>
      </c>
      <c r="W71" s="14">
        <f t="shared" si="17"/>
        <v>0</v>
      </c>
      <c r="X71" s="15">
        <f t="shared" si="6"/>
        <v>0</v>
      </c>
      <c r="Y71" s="2"/>
    </row>
    <row r="72" spans="1:25" ht="50.1" customHeight="1">
      <c r="A72" s="1"/>
      <c r="B72" s="243">
        <v>10</v>
      </c>
      <c r="C72" s="16"/>
      <c r="D72" s="19" t="s">
        <v>31</v>
      </c>
      <c r="E72" s="18">
        <f>SUM(E73:E78)</f>
        <v>44139107.799999997</v>
      </c>
      <c r="F72" s="18">
        <f>SUM(F73:F78)</f>
        <v>11878904.199999999</v>
      </c>
      <c r="G72" s="18">
        <f t="shared" ref="G72:W72" si="18">SUM(G73:G78)</f>
        <v>6760000</v>
      </c>
      <c r="H72" s="11">
        <f t="shared" si="1"/>
        <v>62778012</v>
      </c>
      <c r="I72" s="18">
        <f t="shared" si="18"/>
        <v>0</v>
      </c>
      <c r="J72" s="18">
        <f>SUM(J73:J78)</f>
        <v>0</v>
      </c>
      <c r="K72" s="18">
        <f t="shared" si="18"/>
        <v>0</v>
      </c>
      <c r="L72" s="11">
        <f t="shared" si="2"/>
        <v>0</v>
      </c>
      <c r="M72" s="18">
        <f t="shared" si="18"/>
        <v>0</v>
      </c>
      <c r="N72" s="18">
        <f>SUM(N73:N78)</f>
        <v>0</v>
      </c>
      <c r="O72" s="18">
        <f t="shared" si="18"/>
        <v>0</v>
      </c>
      <c r="P72" s="11">
        <f t="shared" si="3"/>
        <v>0</v>
      </c>
      <c r="Q72" s="18">
        <f t="shared" si="18"/>
        <v>44124685.549999997</v>
      </c>
      <c r="R72" s="18">
        <f>SUM(R73:R78)</f>
        <v>11878904.199999999</v>
      </c>
      <c r="S72" s="18">
        <f t="shared" si="18"/>
        <v>6307778.2699999996</v>
      </c>
      <c r="T72" s="11">
        <f t="shared" si="4"/>
        <v>62311368.019999996</v>
      </c>
      <c r="U72" s="18">
        <f t="shared" si="18"/>
        <v>14422.249999999418</v>
      </c>
      <c r="V72" s="18">
        <f>SUM(V73:V78)</f>
        <v>0</v>
      </c>
      <c r="W72" s="18">
        <f t="shared" si="18"/>
        <v>0</v>
      </c>
      <c r="X72" s="11">
        <f t="shared" si="6"/>
        <v>14422.249999999418</v>
      </c>
      <c r="Y72" s="20"/>
    </row>
    <row r="73" spans="1:25" ht="49.5" customHeight="1">
      <c r="A73" s="1"/>
      <c r="B73" s="244"/>
      <c r="C73" s="12">
        <v>1000</v>
      </c>
      <c r="D73" s="13" t="s">
        <v>17</v>
      </c>
      <c r="E73" s="14">
        <v>0</v>
      </c>
      <c r="F73" s="14">
        <v>0</v>
      </c>
      <c r="G73" s="14">
        <f>+'[1]Estructura 13'!M998</f>
        <v>3000000</v>
      </c>
      <c r="H73" s="15">
        <f t="shared" si="1"/>
        <v>3000000</v>
      </c>
      <c r="I73" s="14">
        <v>0</v>
      </c>
      <c r="J73" s="14">
        <v>0</v>
      </c>
      <c r="K73" s="14">
        <f>+'[1]Estructura 13'!AK998</f>
        <v>0</v>
      </c>
      <c r="L73" s="15">
        <f t="shared" si="2"/>
        <v>0</v>
      </c>
      <c r="M73" s="14">
        <v>0</v>
      </c>
      <c r="N73" s="14">
        <v>0</v>
      </c>
      <c r="O73" s="14">
        <v>0</v>
      </c>
      <c r="P73" s="15">
        <f t="shared" si="3"/>
        <v>0</v>
      </c>
      <c r="Q73" s="14">
        <v>0</v>
      </c>
      <c r="R73" s="14">
        <v>0</v>
      </c>
      <c r="S73" s="14">
        <f>+'[1]Estructura 13'!U998</f>
        <v>3000000</v>
      </c>
      <c r="T73" s="15">
        <f t="shared" si="4"/>
        <v>3000000</v>
      </c>
      <c r="U73" s="14">
        <f t="shared" ref="U73:W78" si="19">+E73-I73-M73-Q73</f>
        <v>0</v>
      </c>
      <c r="V73" s="14">
        <f t="shared" si="19"/>
        <v>0</v>
      </c>
      <c r="W73" s="14">
        <f t="shared" si="19"/>
        <v>0</v>
      </c>
      <c r="X73" s="15">
        <f t="shared" si="6"/>
        <v>0</v>
      </c>
      <c r="Y73" s="2"/>
    </row>
    <row r="74" spans="1:25" ht="49.5" customHeight="1">
      <c r="A74" s="1"/>
      <c r="B74" s="244"/>
      <c r="C74" s="12">
        <v>2000</v>
      </c>
      <c r="D74" s="13" t="s">
        <v>18</v>
      </c>
      <c r="E74" s="14">
        <f>+'[1]Estructura 13'!J1018</f>
        <v>900000</v>
      </c>
      <c r="F74" s="14">
        <v>0</v>
      </c>
      <c r="G74" s="14">
        <f>+'[1]Estructura 13'!M1018</f>
        <v>560000</v>
      </c>
      <c r="H74" s="15">
        <f t="shared" ref="H74:H128" si="20">E74+F74+G74</f>
        <v>1460000</v>
      </c>
      <c r="I74" s="14">
        <f>+'[1]Estructura 13'!AH1018</f>
        <v>0</v>
      </c>
      <c r="J74" s="14">
        <v>0</v>
      </c>
      <c r="K74" s="14">
        <f>+'[1]Estructura 13'!AK1018</f>
        <v>0</v>
      </c>
      <c r="L74" s="15">
        <f t="shared" ref="L74:L127" si="21">I74+J74+K74</f>
        <v>0</v>
      </c>
      <c r="M74" s="14">
        <v>0</v>
      </c>
      <c r="N74" s="14">
        <v>0</v>
      </c>
      <c r="O74" s="14">
        <v>0</v>
      </c>
      <c r="P74" s="15">
        <f t="shared" ref="P74:P127" si="22">M74+N74+O74</f>
        <v>0</v>
      </c>
      <c r="Q74" s="14">
        <f>+'[1]Estructura 13'!R1018</f>
        <v>898680.36</v>
      </c>
      <c r="R74" s="14">
        <v>0</v>
      </c>
      <c r="S74" s="14">
        <f>+'[1]Estructura 13'!U1018</f>
        <v>107778.26999999999</v>
      </c>
      <c r="T74" s="15">
        <f t="shared" ref="T74:T127" si="23">Q74+R74+S74</f>
        <v>1006458.63</v>
      </c>
      <c r="U74" s="14">
        <f t="shared" si="19"/>
        <v>1319.640000000014</v>
      </c>
      <c r="V74" s="14">
        <f t="shared" si="19"/>
        <v>0</v>
      </c>
      <c r="W74" s="14">
        <f>+G74-K74-O74-S74-452221.73</f>
        <v>0</v>
      </c>
      <c r="X74" s="15">
        <f t="shared" ref="X74:X127" si="24">U74+V74+W74</f>
        <v>1319.640000000014</v>
      </c>
      <c r="Y74" s="2"/>
    </row>
    <row r="75" spans="1:25" ht="49.5" customHeight="1">
      <c r="A75" s="1"/>
      <c r="B75" s="244"/>
      <c r="C75" s="12">
        <v>3000</v>
      </c>
      <c r="D75" s="13" t="s">
        <v>19</v>
      </c>
      <c r="E75" s="14">
        <f>+'[1]Estructura 13'!J1062</f>
        <v>22400000</v>
      </c>
      <c r="F75" s="14">
        <v>0</v>
      </c>
      <c r="G75" s="14">
        <f>+'[1]Estructura 13'!M1062</f>
        <v>3200000</v>
      </c>
      <c r="H75" s="15">
        <f t="shared" si="20"/>
        <v>25600000</v>
      </c>
      <c r="I75" s="14">
        <f>+'[1]Estructura 13'!AH1062</f>
        <v>0</v>
      </c>
      <c r="J75" s="14">
        <v>0</v>
      </c>
      <c r="K75" s="14">
        <v>0</v>
      </c>
      <c r="L75" s="15">
        <f t="shared" si="21"/>
        <v>0</v>
      </c>
      <c r="M75" s="14">
        <v>0</v>
      </c>
      <c r="N75" s="14">
        <v>0</v>
      </c>
      <c r="O75" s="14">
        <v>0</v>
      </c>
      <c r="P75" s="15">
        <f t="shared" si="22"/>
        <v>0</v>
      </c>
      <c r="Q75" s="14">
        <f>+'[1]Estructura 13'!R1062</f>
        <v>22400000</v>
      </c>
      <c r="R75" s="14">
        <v>0</v>
      </c>
      <c r="S75" s="14">
        <f>+'[1]Estructura 13'!U1062</f>
        <v>3200000</v>
      </c>
      <c r="T75" s="15">
        <f t="shared" si="23"/>
        <v>25600000</v>
      </c>
      <c r="U75" s="14">
        <f t="shared" si="19"/>
        <v>0</v>
      </c>
      <c r="V75" s="14">
        <f t="shared" si="19"/>
        <v>0</v>
      </c>
      <c r="W75" s="14">
        <f t="shared" si="19"/>
        <v>0</v>
      </c>
      <c r="X75" s="15">
        <f t="shared" si="24"/>
        <v>0</v>
      </c>
      <c r="Y75" s="2"/>
    </row>
    <row r="76" spans="1:25" ht="54.9" customHeight="1">
      <c r="A76" s="1"/>
      <c r="B76" s="244"/>
      <c r="C76" s="12">
        <v>4000</v>
      </c>
      <c r="D76" s="13" t="s">
        <v>20</v>
      </c>
      <c r="E76" s="14">
        <v>0</v>
      </c>
      <c r="F76" s="14">
        <v>0</v>
      </c>
      <c r="G76" s="14">
        <v>0</v>
      </c>
      <c r="H76" s="15">
        <f t="shared" si="20"/>
        <v>0</v>
      </c>
      <c r="I76" s="14">
        <v>0</v>
      </c>
      <c r="J76" s="14">
        <v>0</v>
      </c>
      <c r="K76" s="14">
        <v>0</v>
      </c>
      <c r="L76" s="15">
        <f t="shared" si="21"/>
        <v>0</v>
      </c>
      <c r="M76" s="14">
        <v>0</v>
      </c>
      <c r="N76" s="14">
        <v>0</v>
      </c>
      <c r="O76" s="14">
        <v>0</v>
      </c>
      <c r="P76" s="15">
        <f t="shared" si="22"/>
        <v>0</v>
      </c>
      <c r="Q76" s="14">
        <v>0</v>
      </c>
      <c r="R76" s="14">
        <v>0</v>
      </c>
      <c r="S76" s="14">
        <v>0</v>
      </c>
      <c r="T76" s="15">
        <f t="shared" si="23"/>
        <v>0</v>
      </c>
      <c r="U76" s="14">
        <f t="shared" si="19"/>
        <v>0</v>
      </c>
      <c r="V76" s="14">
        <f t="shared" si="19"/>
        <v>0</v>
      </c>
      <c r="W76" s="14">
        <f t="shared" si="19"/>
        <v>0</v>
      </c>
      <c r="X76" s="15">
        <f t="shared" si="24"/>
        <v>0</v>
      </c>
      <c r="Y76" s="2"/>
    </row>
    <row r="77" spans="1:25" ht="49.5" customHeight="1">
      <c r="A77" s="1"/>
      <c r="B77" s="244"/>
      <c r="C77" s="12">
        <v>5000</v>
      </c>
      <c r="D77" s="13" t="s">
        <v>21</v>
      </c>
      <c r="E77" s="14">
        <f>+'[1]Estructura 13'!J1126</f>
        <v>19552817.800000001</v>
      </c>
      <c r="F77" s="14">
        <f>+'[1]Estructura 13'!K1126</f>
        <v>11878904.199999999</v>
      </c>
      <c r="G77" s="14">
        <v>0</v>
      </c>
      <c r="H77" s="15">
        <f t="shared" si="20"/>
        <v>31431722</v>
      </c>
      <c r="I77" s="14">
        <f>+'[1]Estructura 13'!AH1126</f>
        <v>0</v>
      </c>
      <c r="J77" s="14">
        <f>+'[1]Estructura 13'!AI1126</f>
        <v>0</v>
      </c>
      <c r="K77" s="14">
        <v>0</v>
      </c>
      <c r="L77" s="15">
        <f t="shared" si="21"/>
        <v>0</v>
      </c>
      <c r="M77" s="14">
        <v>0</v>
      </c>
      <c r="N77" s="14">
        <v>0</v>
      </c>
      <c r="O77" s="14">
        <v>0</v>
      </c>
      <c r="P77" s="15">
        <f t="shared" si="22"/>
        <v>0</v>
      </c>
      <c r="Q77" s="14">
        <f>+'[1]Estructura 13'!R1126</f>
        <v>19539715.190000001</v>
      </c>
      <c r="R77" s="14">
        <f>+'[1]Estructura 13'!S1126</f>
        <v>11878904.199999999</v>
      </c>
      <c r="S77" s="14">
        <v>0</v>
      </c>
      <c r="T77" s="15">
        <f t="shared" si="23"/>
        <v>31418619.390000001</v>
      </c>
      <c r="U77" s="14">
        <f t="shared" si="19"/>
        <v>13102.609999999404</v>
      </c>
      <c r="V77" s="14">
        <f t="shared" si="19"/>
        <v>0</v>
      </c>
      <c r="W77" s="14">
        <f t="shared" si="19"/>
        <v>0</v>
      </c>
      <c r="X77" s="15">
        <f t="shared" si="24"/>
        <v>13102.609999999404</v>
      </c>
      <c r="Y77" s="2"/>
    </row>
    <row r="78" spans="1:25" ht="49.5" customHeight="1">
      <c r="A78" s="1"/>
      <c r="B78" s="245"/>
      <c r="C78" s="12">
        <v>6000</v>
      </c>
      <c r="D78" s="13" t="s">
        <v>22</v>
      </c>
      <c r="E78" s="14">
        <f>+'[1]Estructura 13'!J1165</f>
        <v>1286290</v>
      </c>
      <c r="F78" s="14">
        <v>0</v>
      </c>
      <c r="G78" s="14">
        <v>0</v>
      </c>
      <c r="H78" s="15">
        <f t="shared" si="20"/>
        <v>1286290</v>
      </c>
      <c r="I78" s="14">
        <f>+'[1]Estructura 13'!AH1165</f>
        <v>0</v>
      </c>
      <c r="J78" s="14">
        <v>0</v>
      </c>
      <c r="K78" s="14">
        <v>0</v>
      </c>
      <c r="L78" s="15">
        <f t="shared" si="21"/>
        <v>0</v>
      </c>
      <c r="M78" s="14">
        <v>0</v>
      </c>
      <c r="N78" s="14">
        <v>0</v>
      </c>
      <c r="O78" s="14">
        <v>0</v>
      </c>
      <c r="P78" s="15">
        <f t="shared" si="22"/>
        <v>0</v>
      </c>
      <c r="Q78" s="14">
        <f>+'[1]Estructura 13'!R1165</f>
        <v>1286290</v>
      </c>
      <c r="R78" s="14">
        <v>0</v>
      </c>
      <c r="S78" s="14">
        <v>0</v>
      </c>
      <c r="T78" s="15">
        <f t="shared" si="23"/>
        <v>1286290</v>
      </c>
      <c r="U78" s="14">
        <f t="shared" si="19"/>
        <v>0</v>
      </c>
      <c r="V78" s="14">
        <f t="shared" si="19"/>
        <v>0</v>
      </c>
      <c r="W78" s="14">
        <f t="shared" si="19"/>
        <v>0</v>
      </c>
      <c r="X78" s="15">
        <f t="shared" si="24"/>
        <v>0</v>
      </c>
      <c r="Y78" s="2"/>
    </row>
    <row r="79" spans="1:25" ht="50.1" customHeight="1">
      <c r="A79" s="1"/>
      <c r="B79" s="243">
        <v>11</v>
      </c>
      <c r="C79" s="16"/>
      <c r="D79" s="17" t="s">
        <v>32</v>
      </c>
      <c r="E79" s="18">
        <f>SUM(E80:E85)</f>
        <v>1849580</v>
      </c>
      <c r="F79" s="18">
        <f>SUM(F80:F85)</f>
        <v>0</v>
      </c>
      <c r="G79" s="18">
        <f t="shared" ref="G79:W79" si="25">SUM(G80:G85)</f>
        <v>0</v>
      </c>
      <c r="H79" s="11">
        <f t="shared" si="20"/>
        <v>1849580</v>
      </c>
      <c r="I79" s="18">
        <f t="shared" si="25"/>
        <v>3.2741809263825417E-11</v>
      </c>
      <c r="J79" s="18">
        <f>SUM(J80:J85)</f>
        <v>0</v>
      </c>
      <c r="K79" s="18">
        <f t="shared" si="25"/>
        <v>0</v>
      </c>
      <c r="L79" s="11">
        <f t="shared" si="21"/>
        <v>3.2741809263825417E-11</v>
      </c>
      <c r="M79" s="18">
        <f t="shared" si="25"/>
        <v>0</v>
      </c>
      <c r="N79" s="18">
        <f>SUM(N80:N85)</f>
        <v>0</v>
      </c>
      <c r="O79" s="18">
        <f t="shared" si="25"/>
        <v>0</v>
      </c>
      <c r="P79" s="11">
        <f t="shared" si="22"/>
        <v>0</v>
      </c>
      <c r="Q79" s="18">
        <f t="shared" si="25"/>
        <v>1752678.69</v>
      </c>
      <c r="R79" s="18">
        <f>SUM(R80:R85)</f>
        <v>0</v>
      </c>
      <c r="S79" s="18">
        <f t="shared" si="25"/>
        <v>0</v>
      </c>
      <c r="T79" s="11">
        <f t="shared" si="23"/>
        <v>1752678.69</v>
      </c>
      <c r="U79" s="18">
        <f t="shared" si="25"/>
        <v>96901.310000000056</v>
      </c>
      <c r="V79" s="18">
        <f>SUM(V80:V85)</f>
        <v>0</v>
      </c>
      <c r="W79" s="18">
        <f t="shared" si="25"/>
        <v>0</v>
      </c>
      <c r="X79" s="11">
        <f t="shared" si="24"/>
        <v>96901.310000000056</v>
      </c>
      <c r="Y79" s="2"/>
    </row>
    <row r="80" spans="1:25" ht="49.5" customHeight="1">
      <c r="A80" s="1"/>
      <c r="B80" s="244"/>
      <c r="C80" s="12">
        <v>1000</v>
      </c>
      <c r="D80" s="13" t="s">
        <v>17</v>
      </c>
      <c r="E80" s="14">
        <v>0</v>
      </c>
      <c r="F80" s="14">
        <v>0</v>
      </c>
      <c r="G80" s="14">
        <v>0</v>
      </c>
      <c r="H80" s="15">
        <f t="shared" si="20"/>
        <v>0</v>
      </c>
      <c r="I80" s="14">
        <v>0</v>
      </c>
      <c r="J80" s="14">
        <v>0</v>
      </c>
      <c r="K80" s="14">
        <v>0</v>
      </c>
      <c r="L80" s="15">
        <f t="shared" si="21"/>
        <v>0</v>
      </c>
      <c r="M80" s="14">
        <v>0</v>
      </c>
      <c r="N80" s="14">
        <v>0</v>
      </c>
      <c r="O80" s="14">
        <v>0</v>
      </c>
      <c r="P80" s="15">
        <f t="shared" si="22"/>
        <v>0</v>
      </c>
      <c r="Q80" s="14">
        <v>0</v>
      </c>
      <c r="R80" s="14">
        <v>0</v>
      </c>
      <c r="S80" s="14">
        <v>0</v>
      </c>
      <c r="T80" s="15">
        <f t="shared" si="23"/>
        <v>0</v>
      </c>
      <c r="U80" s="14">
        <f t="shared" ref="U80:W85" si="26">+E80-I80-M80-Q80</f>
        <v>0</v>
      </c>
      <c r="V80" s="14">
        <f t="shared" si="26"/>
        <v>0</v>
      </c>
      <c r="W80" s="14">
        <f t="shared" si="26"/>
        <v>0</v>
      </c>
      <c r="X80" s="15">
        <f t="shared" si="24"/>
        <v>0</v>
      </c>
      <c r="Y80" s="2"/>
    </row>
    <row r="81" spans="1:24" ht="49.5" customHeight="1">
      <c r="A81" s="1"/>
      <c r="B81" s="244"/>
      <c r="C81" s="12">
        <v>2000</v>
      </c>
      <c r="D81" s="13" t="s">
        <v>18</v>
      </c>
      <c r="E81" s="14">
        <f>+'[1]Estructura 13'!J1209</f>
        <v>609900</v>
      </c>
      <c r="F81" s="14">
        <v>0</v>
      </c>
      <c r="G81" s="14">
        <v>0</v>
      </c>
      <c r="H81" s="15">
        <f t="shared" si="20"/>
        <v>609900</v>
      </c>
      <c r="I81" s="14">
        <f>+'[1]Estructura 13'!AH1209</f>
        <v>3.2741809263825417E-11</v>
      </c>
      <c r="J81" s="14">
        <v>0</v>
      </c>
      <c r="K81" s="14">
        <v>0</v>
      </c>
      <c r="L81" s="15">
        <f t="shared" si="21"/>
        <v>3.2741809263825417E-11</v>
      </c>
      <c r="M81" s="14">
        <v>0</v>
      </c>
      <c r="N81" s="14">
        <v>0</v>
      </c>
      <c r="O81" s="14">
        <v>0</v>
      </c>
      <c r="P81" s="15">
        <f t="shared" si="22"/>
        <v>0</v>
      </c>
      <c r="Q81" s="14">
        <f>+'[1]Estructura 13'!R1209</f>
        <v>608970.29</v>
      </c>
      <c r="R81" s="14">
        <v>0</v>
      </c>
      <c r="S81" s="14">
        <v>0</v>
      </c>
      <c r="T81" s="15">
        <f t="shared" si="23"/>
        <v>608970.29</v>
      </c>
      <c r="U81" s="14">
        <f>+E81-I81-M81-Q81</f>
        <v>929.70999999996275</v>
      </c>
      <c r="V81" s="14">
        <f t="shared" si="26"/>
        <v>0</v>
      </c>
      <c r="W81" s="14">
        <f t="shared" si="26"/>
        <v>0</v>
      </c>
      <c r="X81" s="15">
        <f t="shared" si="24"/>
        <v>929.70999999996275</v>
      </c>
    </row>
    <row r="82" spans="1:24" ht="49.5" customHeight="1">
      <c r="A82" s="1"/>
      <c r="B82" s="244"/>
      <c r="C82" s="12">
        <v>3000</v>
      </c>
      <c r="D82" s="13" t="s">
        <v>19</v>
      </c>
      <c r="E82" s="14">
        <f>+'[1]Estructura 13'!J1266</f>
        <v>0</v>
      </c>
      <c r="F82" s="14">
        <v>0</v>
      </c>
      <c r="G82" s="14">
        <v>0</v>
      </c>
      <c r="H82" s="15">
        <f t="shared" si="20"/>
        <v>0</v>
      </c>
      <c r="I82" s="14">
        <f>+'[1]Estructura 13'!AH1266</f>
        <v>0</v>
      </c>
      <c r="J82" s="14">
        <v>0</v>
      </c>
      <c r="K82" s="14">
        <v>0</v>
      </c>
      <c r="L82" s="15">
        <f t="shared" si="21"/>
        <v>0</v>
      </c>
      <c r="M82" s="14">
        <v>0</v>
      </c>
      <c r="N82" s="14">
        <v>0</v>
      </c>
      <c r="O82" s="14">
        <v>0</v>
      </c>
      <c r="P82" s="15">
        <f t="shared" si="22"/>
        <v>0</v>
      </c>
      <c r="Q82" s="14">
        <v>0</v>
      </c>
      <c r="R82" s="14">
        <v>0</v>
      </c>
      <c r="S82" s="14">
        <v>0</v>
      </c>
      <c r="T82" s="15">
        <f t="shared" si="23"/>
        <v>0</v>
      </c>
      <c r="U82" s="14">
        <f>+E82-I82-M82-Q82</f>
        <v>0</v>
      </c>
      <c r="V82" s="14">
        <f t="shared" si="26"/>
        <v>0</v>
      </c>
      <c r="W82" s="14">
        <f t="shared" si="26"/>
        <v>0</v>
      </c>
      <c r="X82" s="15">
        <f t="shared" si="24"/>
        <v>0</v>
      </c>
    </row>
    <row r="83" spans="1:24" ht="54.9" customHeight="1">
      <c r="A83" s="1"/>
      <c r="B83" s="244"/>
      <c r="C83" s="12">
        <v>4000</v>
      </c>
      <c r="D83" s="13" t="s">
        <v>20</v>
      </c>
      <c r="E83" s="14">
        <v>0</v>
      </c>
      <c r="F83" s="14">
        <v>0</v>
      </c>
      <c r="G83" s="14">
        <v>0</v>
      </c>
      <c r="H83" s="15">
        <f t="shared" si="20"/>
        <v>0</v>
      </c>
      <c r="I83" s="14">
        <v>0</v>
      </c>
      <c r="J83" s="14">
        <v>0</v>
      </c>
      <c r="K83" s="14">
        <v>0</v>
      </c>
      <c r="L83" s="15">
        <f t="shared" si="21"/>
        <v>0</v>
      </c>
      <c r="M83" s="14">
        <v>0</v>
      </c>
      <c r="N83" s="14">
        <v>0</v>
      </c>
      <c r="O83" s="14">
        <v>0</v>
      </c>
      <c r="P83" s="15">
        <f t="shared" si="22"/>
        <v>0</v>
      </c>
      <c r="Q83" s="14">
        <v>0</v>
      </c>
      <c r="R83" s="14">
        <v>0</v>
      </c>
      <c r="S83" s="14">
        <v>0</v>
      </c>
      <c r="T83" s="15">
        <f t="shared" si="23"/>
        <v>0</v>
      </c>
      <c r="U83" s="14">
        <f t="shared" si="26"/>
        <v>0</v>
      </c>
      <c r="V83" s="14">
        <f t="shared" si="26"/>
        <v>0</v>
      </c>
      <c r="W83" s="14">
        <f t="shared" si="26"/>
        <v>0</v>
      </c>
      <c r="X83" s="15">
        <f t="shared" si="24"/>
        <v>0</v>
      </c>
    </row>
    <row r="84" spans="1:24" ht="49.5" customHeight="1">
      <c r="A84" s="1"/>
      <c r="B84" s="244"/>
      <c r="C84" s="12">
        <v>5000</v>
      </c>
      <c r="D84" s="13" t="s">
        <v>21</v>
      </c>
      <c r="E84" s="14">
        <f>+'[1]Estructura 13'!J1325</f>
        <v>1239680</v>
      </c>
      <c r="F84" s="14">
        <v>0</v>
      </c>
      <c r="G84" s="14">
        <v>0</v>
      </c>
      <c r="H84" s="15">
        <f t="shared" si="20"/>
        <v>1239680</v>
      </c>
      <c r="I84" s="14">
        <f>+'[1]Estructura 13'!AH1325</f>
        <v>0</v>
      </c>
      <c r="J84" s="14">
        <v>0</v>
      </c>
      <c r="K84" s="14">
        <v>0</v>
      </c>
      <c r="L84" s="15">
        <f t="shared" si="21"/>
        <v>0</v>
      </c>
      <c r="M84" s="14">
        <f>+'[1]Estructura 13'!Z1325</f>
        <v>0</v>
      </c>
      <c r="N84" s="14">
        <v>0</v>
      </c>
      <c r="O84" s="14">
        <v>0</v>
      </c>
      <c r="P84" s="15">
        <f t="shared" si="22"/>
        <v>0</v>
      </c>
      <c r="Q84" s="14">
        <f>+'[1]Estructura 13'!R1325</f>
        <v>1143708.3999999999</v>
      </c>
      <c r="R84" s="14">
        <v>0</v>
      </c>
      <c r="S84" s="14">
        <v>0</v>
      </c>
      <c r="T84" s="15">
        <f t="shared" si="23"/>
        <v>1143708.3999999999</v>
      </c>
      <c r="U84" s="14">
        <f>+E84-I84-M84-Q84</f>
        <v>95971.600000000093</v>
      </c>
      <c r="V84" s="14">
        <f t="shared" si="26"/>
        <v>0</v>
      </c>
      <c r="W84" s="14">
        <f t="shared" si="26"/>
        <v>0</v>
      </c>
      <c r="X84" s="15">
        <f t="shared" si="24"/>
        <v>95971.600000000093</v>
      </c>
    </row>
    <row r="85" spans="1:24" ht="49.5" customHeight="1">
      <c r="A85" s="1"/>
      <c r="B85" s="245"/>
      <c r="C85" s="12">
        <v>6000</v>
      </c>
      <c r="D85" s="13" t="s">
        <v>22</v>
      </c>
      <c r="E85" s="14">
        <v>0</v>
      </c>
      <c r="F85" s="14">
        <v>0</v>
      </c>
      <c r="G85" s="14">
        <v>0</v>
      </c>
      <c r="H85" s="15">
        <f t="shared" si="20"/>
        <v>0</v>
      </c>
      <c r="I85" s="14">
        <v>0</v>
      </c>
      <c r="J85" s="14">
        <v>0</v>
      </c>
      <c r="K85" s="14">
        <v>0</v>
      </c>
      <c r="L85" s="15">
        <f t="shared" si="21"/>
        <v>0</v>
      </c>
      <c r="M85" s="14">
        <v>0</v>
      </c>
      <c r="N85" s="14">
        <v>0</v>
      </c>
      <c r="O85" s="14">
        <v>0</v>
      </c>
      <c r="P85" s="15">
        <f t="shared" si="22"/>
        <v>0</v>
      </c>
      <c r="Q85" s="14">
        <v>0</v>
      </c>
      <c r="R85" s="14">
        <v>0</v>
      </c>
      <c r="S85" s="14">
        <v>0</v>
      </c>
      <c r="T85" s="15">
        <f t="shared" si="23"/>
        <v>0</v>
      </c>
      <c r="U85" s="14">
        <f t="shared" si="26"/>
        <v>0</v>
      </c>
      <c r="V85" s="14">
        <f t="shared" si="26"/>
        <v>0</v>
      </c>
      <c r="W85" s="14">
        <f t="shared" si="26"/>
        <v>0</v>
      </c>
      <c r="X85" s="15">
        <f t="shared" si="24"/>
        <v>0</v>
      </c>
    </row>
    <row r="86" spans="1:24" ht="50.1" customHeight="1">
      <c r="A86" s="1"/>
      <c r="B86" s="243">
        <v>12</v>
      </c>
      <c r="C86" s="16"/>
      <c r="D86" s="17" t="s">
        <v>33</v>
      </c>
      <c r="E86" s="18">
        <f>SUM(E87:E92)</f>
        <v>15250000</v>
      </c>
      <c r="F86" s="18">
        <f>SUM(F87:F92)</f>
        <v>0</v>
      </c>
      <c r="G86" s="18">
        <f t="shared" ref="G86:W86" si="27">SUM(G87:G92)</f>
        <v>7200000</v>
      </c>
      <c r="H86" s="11">
        <f t="shared" si="20"/>
        <v>22450000</v>
      </c>
      <c r="I86" s="18">
        <f t="shared" si="27"/>
        <v>9.822542779147625E-11</v>
      </c>
      <c r="J86" s="18">
        <f>SUM(J87:J92)</f>
        <v>0</v>
      </c>
      <c r="K86" s="18">
        <f t="shared" si="27"/>
        <v>0</v>
      </c>
      <c r="L86" s="11">
        <f t="shared" si="21"/>
        <v>9.822542779147625E-11</v>
      </c>
      <c r="M86" s="18">
        <f t="shared" si="27"/>
        <v>0</v>
      </c>
      <c r="N86" s="18">
        <f>SUM(N87:N92)</f>
        <v>0</v>
      </c>
      <c r="O86" s="18">
        <f t="shared" si="27"/>
        <v>0</v>
      </c>
      <c r="P86" s="11">
        <f t="shared" si="22"/>
        <v>0</v>
      </c>
      <c r="Q86" s="18">
        <f t="shared" si="27"/>
        <v>15232825.68</v>
      </c>
      <c r="R86" s="18">
        <f>SUM(R87:R92)</f>
        <v>0</v>
      </c>
      <c r="S86" s="18">
        <f t="shared" si="27"/>
        <v>6643010.9599999972</v>
      </c>
      <c r="T86" s="11">
        <f t="shared" si="23"/>
        <v>21875836.639999997</v>
      </c>
      <c r="U86" s="18">
        <f t="shared" si="27"/>
        <v>17174.319999999367</v>
      </c>
      <c r="V86" s="18">
        <f>SUM(V87:V92)</f>
        <v>0</v>
      </c>
      <c r="W86" s="18">
        <f t="shared" si="27"/>
        <v>2.5702320272102952E-9</v>
      </c>
      <c r="X86" s="11">
        <f t="shared" si="24"/>
        <v>17174.320000001935</v>
      </c>
    </row>
    <row r="87" spans="1:24" ht="49.5" customHeight="1">
      <c r="A87" s="1"/>
      <c r="B87" s="244"/>
      <c r="C87" s="12">
        <v>1000</v>
      </c>
      <c r="D87" s="13" t="s">
        <v>17</v>
      </c>
      <c r="E87" s="14">
        <v>0</v>
      </c>
      <c r="F87" s="14">
        <v>0</v>
      </c>
      <c r="G87" s="14">
        <f>+'[1]Estructura 13'!M1388</f>
        <v>5200000</v>
      </c>
      <c r="H87" s="15">
        <f t="shared" si="20"/>
        <v>5200000</v>
      </c>
      <c r="I87" s="14">
        <v>0</v>
      </c>
      <c r="J87" s="14">
        <v>0</v>
      </c>
      <c r="K87" s="14">
        <f>+'[1]Estructura 13'!AK1388</f>
        <v>0</v>
      </c>
      <c r="L87" s="15">
        <f t="shared" si="21"/>
        <v>0</v>
      </c>
      <c r="M87" s="14">
        <v>0</v>
      </c>
      <c r="N87" s="14">
        <v>0</v>
      </c>
      <c r="O87" s="14">
        <v>0</v>
      </c>
      <c r="P87" s="15">
        <f t="shared" si="22"/>
        <v>0</v>
      </c>
      <c r="Q87" s="14">
        <v>0</v>
      </c>
      <c r="R87" s="14">
        <v>0</v>
      </c>
      <c r="S87" s="14">
        <f>+'[1]Estructura 13'!U1388</f>
        <v>5188992.4899999974</v>
      </c>
      <c r="T87" s="15">
        <f t="shared" si="23"/>
        <v>5188992.4899999974</v>
      </c>
      <c r="U87" s="14">
        <f t="shared" ref="U87:W92" si="28">+E87-I87-M87-Q87</f>
        <v>0</v>
      </c>
      <c r="V87" s="14">
        <f t="shared" si="28"/>
        <v>0</v>
      </c>
      <c r="W87" s="14">
        <f>+G87-K87-O87-S87-11007.51</f>
        <v>2.5702320272102952E-9</v>
      </c>
      <c r="X87" s="15">
        <f t="shared" si="24"/>
        <v>2.5702320272102952E-9</v>
      </c>
    </row>
    <row r="88" spans="1:24" ht="49.5" customHeight="1">
      <c r="A88" s="1"/>
      <c r="B88" s="244"/>
      <c r="C88" s="12">
        <v>2000</v>
      </c>
      <c r="D88" s="13" t="s">
        <v>18</v>
      </c>
      <c r="E88" s="14">
        <v>0</v>
      </c>
      <c r="F88" s="14">
        <v>0</v>
      </c>
      <c r="G88" s="14">
        <v>0</v>
      </c>
      <c r="H88" s="15">
        <f t="shared" si="20"/>
        <v>0</v>
      </c>
      <c r="I88" s="14">
        <v>0</v>
      </c>
      <c r="J88" s="14">
        <v>0</v>
      </c>
      <c r="K88" s="14">
        <v>0</v>
      </c>
      <c r="L88" s="15">
        <f t="shared" si="21"/>
        <v>0</v>
      </c>
      <c r="M88" s="14">
        <v>0</v>
      </c>
      <c r="N88" s="14">
        <v>0</v>
      </c>
      <c r="O88" s="14">
        <v>0</v>
      </c>
      <c r="P88" s="15">
        <f t="shared" si="22"/>
        <v>0</v>
      </c>
      <c r="Q88" s="14">
        <v>0</v>
      </c>
      <c r="R88" s="14">
        <v>0</v>
      </c>
      <c r="S88" s="14">
        <v>0</v>
      </c>
      <c r="T88" s="15">
        <f t="shared" si="23"/>
        <v>0</v>
      </c>
      <c r="U88" s="14">
        <f t="shared" si="28"/>
        <v>0</v>
      </c>
      <c r="V88" s="14">
        <f t="shared" si="28"/>
        <v>0</v>
      </c>
      <c r="W88" s="14">
        <f t="shared" si="28"/>
        <v>0</v>
      </c>
      <c r="X88" s="15">
        <f t="shared" si="24"/>
        <v>0</v>
      </c>
    </row>
    <row r="89" spans="1:24" ht="49.5" customHeight="1">
      <c r="A89" s="1"/>
      <c r="B89" s="244"/>
      <c r="C89" s="12">
        <v>3000</v>
      </c>
      <c r="D89" s="13" t="s">
        <v>19</v>
      </c>
      <c r="E89" s="14">
        <f>+'[1]Estructura 13'!J1451</f>
        <v>10900000</v>
      </c>
      <c r="F89" s="14">
        <v>0</v>
      </c>
      <c r="G89" s="14">
        <f>+'[1]Estructura 13'!M1451</f>
        <v>2000000</v>
      </c>
      <c r="H89" s="15">
        <f t="shared" si="20"/>
        <v>12900000</v>
      </c>
      <c r="I89" s="14">
        <f>+'[1]Estructura 13'!AH1451</f>
        <v>0</v>
      </c>
      <c r="J89" s="14">
        <v>0</v>
      </c>
      <c r="K89" s="14">
        <v>0</v>
      </c>
      <c r="L89" s="15">
        <f t="shared" si="21"/>
        <v>0</v>
      </c>
      <c r="M89" s="14">
        <v>0</v>
      </c>
      <c r="N89" s="14">
        <v>0</v>
      </c>
      <c r="O89" s="14">
        <v>0</v>
      </c>
      <c r="P89" s="15">
        <f t="shared" si="22"/>
        <v>0</v>
      </c>
      <c r="Q89" s="14">
        <f>+'[1]Estructura 13'!R1451</f>
        <v>10888864.23</v>
      </c>
      <c r="R89" s="14">
        <v>0</v>
      </c>
      <c r="S89" s="14">
        <f>+'[1]Estructura 13'!U1451</f>
        <v>1454018.47</v>
      </c>
      <c r="T89" s="15">
        <f t="shared" si="23"/>
        <v>12342882.700000001</v>
      </c>
      <c r="U89" s="14">
        <f t="shared" si="28"/>
        <v>11135.769999999553</v>
      </c>
      <c r="V89" s="14">
        <f t="shared" si="28"/>
        <v>0</v>
      </c>
      <c r="W89" s="14">
        <f>+G89-K89-O89-S89-545981.53</f>
        <v>0</v>
      </c>
      <c r="X89" s="15">
        <f t="shared" si="24"/>
        <v>11135.769999999553</v>
      </c>
    </row>
    <row r="90" spans="1:24" ht="54.9" customHeight="1">
      <c r="A90" s="1"/>
      <c r="B90" s="244"/>
      <c r="C90" s="12">
        <v>4000</v>
      </c>
      <c r="D90" s="13" t="s">
        <v>20</v>
      </c>
      <c r="E90" s="14">
        <v>0</v>
      </c>
      <c r="F90" s="14">
        <v>0</v>
      </c>
      <c r="G90" s="14">
        <v>0</v>
      </c>
      <c r="H90" s="15">
        <f t="shared" si="20"/>
        <v>0</v>
      </c>
      <c r="I90" s="14">
        <v>0</v>
      </c>
      <c r="J90" s="14">
        <v>0</v>
      </c>
      <c r="K90" s="14">
        <v>0</v>
      </c>
      <c r="L90" s="15">
        <f t="shared" si="21"/>
        <v>0</v>
      </c>
      <c r="M90" s="14">
        <v>0</v>
      </c>
      <c r="N90" s="14">
        <v>0</v>
      </c>
      <c r="O90" s="14">
        <v>0</v>
      </c>
      <c r="P90" s="15">
        <f t="shared" si="22"/>
        <v>0</v>
      </c>
      <c r="Q90" s="14">
        <v>0</v>
      </c>
      <c r="R90" s="14">
        <v>0</v>
      </c>
      <c r="S90" s="14">
        <v>0</v>
      </c>
      <c r="T90" s="15">
        <f t="shared" si="23"/>
        <v>0</v>
      </c>
      <c r="U90" s="14">
        <f t="shared" si="28"/>
        <v>0</v>
      </c>
      <c r="V90" s="14">
        <f t="shared" si="28"/>
        <v>0</v>
      </c>
      <c r="W90" s="14">
        <f t="shared" si="28"/>
        <v>0</v>
      </c>
      <c r="X90" s="15">
        <f t="shared" si="24"/>
        <v>0</v>
      </c>
    </row>
    <row r="91" spans="1:24" ht="49.5" customHeight="1">
      <c r="A91" s="1"/>
      <c r="B91" s="244"/>
      <c r="C91" s="12">
        <v>5000</v>
      </c>
      <c r="D91" s="13" t="s">
        <v>21</v>
      </c>
      <c r="E91" s="14">
        <f>+'[1]Estructura 13'!J1519</f>
        <v>4350000</v>
      </c>
      <c r="F91" s="14">
        <v>0</v>
      </c>
      <c r="G91" s="14">
        <v>0</v>
      </c>
      <c r="H91" s="15">
        <f t="shared" si="20"/>
        <v>4350000</v>
      </c>
      <c r="I91" s="14">
        <f>+'[1]Estructura 13'!AH1519</f>
        <v>9.822542779147625E-11</v>
      </c>
      <c r="J91" s="14">
        <v>0</v>
      </c>
      <c r="K91" s="14">
        <v>0</v>
      </c>
      <c r="L91" s="15">
        <f t="shared" si="21"/>
        <v>9.822542779147625E-11</v>
      </c>
      <c r="M91" s="14">
        <v>0</v>
      </c>
      <c r="N91" s="14">
        <v>0</v>
      </c>
      <c r="O91" s="14">
        <v>0</v>
      </c>
      <c r="P91" s="15">
        <f t="shared" si="22"/>
        <v>0</v>
      </c>
      <c r="Q91" s="14">
        <f>+'[1]Estructura 13'!R1519</f>
        <v>4343961.45</v>
      </c>
      <c r="R91" s="14">
        <v>0</v>
      </c>
      <c r="S91" s="14">
        <v>0</v>
      </c>
      <c r="T91" s="15">
        <f t="shared" si="23"/>
        <v>4343961.45</v>
      </c>
      <c r="U91" s="14">
        <f t="shared" si="28"/>
        <v>6038.5499999998137</v>
      </c>
      <c r="V91" s="14">
        <f t="shared" si="28"/>
        <v>0</v>
      </c>
      <c r="W91" s="14">
        <f t="shared" si="28"/>
        <v>0</v>
      </c>
      <c r="X91" s="15">
        <f t="shared" si="24"/>
        <v>6038.5499999998137</v>
      </c>
    </row>
    <row r="92" spans="1:24" ht="49.5" customHeight="1">
      <c r="A92" s="1"/>
      <c r="B92" s="245"/>
      <c r="C92" s="12">
        <v>6000</v>
      </c>
      <c r="D92" s="13" t="s">
        <v>22</v>
      </c>
      <c r="E92" s="14">
        <v>0</v>
      </c>
      <c r="F92" s="14">
        <v>0</v>
      </c>
      <c r="G92" s="14">
        <v>0</v>
      </c>
      <c r="H92" s="15">
        <f t="shared" si="20"/>
        <v>0</v>
      </c>
      <c r="I92" s="14">
        <v>0</v>
      </c>
      <c r="J92" s="14">
        <v>0</v>
      </c>
      <c r="K92" s="14">
        <v>0</v>
      </c>
      <c r="L92" s="15">
        <f t="shared" si="21"/>
        <v>0</v>
      </c>
      <c r="M92" s="14">
        <v>0</v>
      </c>
      <c r="N92" s="14">
        <v>0</v>
      </c>
      <c r="O92" s="14">
        <v>0</v>
      </c>
      <c r="P92" s="15">
        <f t="shared" si="22"/>
        <v>0</v>
      </c>
      <c r="Q92" s="14">
        <v>0</v>
      </c>
      <c r="R92" s="14">
        <v>0</v>
      </c>
      <c r="S92" s="14">
        <v>0</v>
      </c>
      <c r="T92" s="15">
        <f t="shared" si="23"/>
        <v>0</v>
      </c>
      <c r="U92" s="14">
        <f t="shared" si="28"/>
        <v>0</v>
      </c>
      <c r="V92" s="14">
        <f t="shared" si="28"/>
        <v>0</v>
      </c>
      <c r="W92" s="14">
        <f t="shared" si="28"/>
        <v>0</v>
      </c>
      <c r="X92" s="15">
        <f t="shared" si="24"/>
        <v>0</v>
      </c>
    </row>
    <row r="93" spans="1:24" ht="50.1" customHeight="1">
      <c r="A93" s="1"/>
      <c r="B93" s="243">
        <v>13</v>
      </c>
      <c r="C93" s="16"/>
      <c r="D93" s="19" t="s">
        <v>34</v>
      </c>
      <c r="E93" s="18">
        <f>SUM(E94:E99)</f>
        <v>6202988</v>
      </c>
      <c r="F93" s="18">
        <f>SUM(F94:F99)</f>
        <v>0</v>
      </c>
      <c r="G93" s="18">
        <f t="shared" ref="G93:W93" si="29">SUM(G94:G99)</f>
        <v>1556382</v>
      </c>
      <c r="H93" s="11">
        <f t="shared" si="20"/>
        <v>7759370</v>
      </c>
      <c r="I93" s="18">
        <f t="shared" si="29"/>
        <v>8.0908647837052428E-11</v>
      </c>
      <c r="J93" s="18">
        <f>SUM(J94:J99)</f>
        <v>0</v>
      </c>
      <c r="K93" s="18">
        <f t="shared" si="29"/>
        <v>0</v>
      </c>
      <c r="L93" s="11">
        <f t="shared" si="21"/>
        <v>8.0908647837052428E-11</v>
      </c>
      <c r="M93" s="18">
        <f t="shared" si="29"/>
        <v>0</v>
      </c>
      <c r="N93" s="18">
        <f>SUM(N94:N99)</f>
        <v>0</v>
      </c>
      <c r="O93" s="18">
        <f t="shared" si="29"/>
        <v>0</v>
      </c>
      <c r="P93" s="11">
        <f t="shared" si="22"/>
        <v>0</v>
      </c>
      <c r="Q93" s="18">
        <f t="shared" si="29"/>
        <v>5943105.4900000002</v>
      </c>
      <c r="R93" s="18">
        <f>SUM(R94:R99)</f>
        <v>0</v>
      </c>
      <c r="S93" s="18">
        <f t="shared" si="29"/>
        <v>1556382</v>
      </c>
      <c r="T93" s="11">
        <f t="shared" si="23"/>
        <v>7499487.4900000002</v>
      </c>
      <c r="U93" s="18">
        <f>SUM(U94:U99)</f>
        <v>259882.50999999978</v>
      </c>
      <c r="V93" s="18">
        <f>SUM(V94:V99)</f>
        <v>0</v>
      </c>
      <c r="W93" s="18">
        <f t="shared" si="29"/>
        <v>0</v>
      </c>
      <c r="X93" s="11">
        <f t="shared" si="24"/>
        <v>259882.50999999978</v>
      </c>
    </row>
    <row r="94" spans="1:24" ht="49.5" customHeight="1">
      <c r="A94" s="1"/>
      <c r="B94" s="244"/>
      <c r="C94" s="12">
        <v>1000</v>
      </c>
      <c r="D94" s="13" t="s">
        <v>17</v>
      </c>
      <c r="E94" s="14">
        <v>0</v>
      </c>
      <c r="F94" s="14">
        <v>0</v>
      </c>
      <c r="G94" s="14">
        <f>+'[1]Estructura 13'!M1572</f>
        <v>1444382</v>
      </c>
      <c r="H94" s="15">
        <f t="shared" si="20"/>
        <v>1444382</v>
      </c>
      <c r="I94" s="14">
        <v>0</v>
      </c>
      <c r="J94" s="14">
        <v>0</v>
      </c>
      <c r="K94" s="14">
        <f>+'[1]Estructura 13'!AK1572</f>
        <v>0</v>
      </c>
      <c r="L94" s="15">
        <f t="shared" si="21"/>
        <v>0</v>
      </c>
      <c r="M94" s="14">
        <v>0</v>
      </c>
      <c r="N94" s="14">
        <v>0</v>
      </c>
      <c r="O94" s="14">
        <v>0</v>
      </c>
      <c r="P94" s="15">
        <f t="shared" si="22"/>
        <v>0</v>
      </c>
      <c r="Q94" s="14">
        <v>0</v>
      </c>
      <c r="R94" s="14">
        <v>0</v>
      </c>
      <c r="S94" s="14">
        <f>+'[1]Estructura 13'!U1572</f>
        <v>1444382</v>
      </c>
      <c r="T94" s="15">
        <f t="shared" si="23"/>
        <v>1444382</v>
      </c>
      <c r="U94" s="14">
        <f t="shared" ref="U94:W99" si="30">+E94-I94-M94-Q94</f>
        <v>0</v>
      </c>
      <c r="V94" s="14">
        <f t="shared" si="30"/>
        <v>0</v>
      </c>
      <c r="W94" s="14">
        <f t="shared" si="30"/>
        <v>0</v>
      </c>
      <c r="X94" s="15">
        <f t="shared" si="24"/>
        <v>0</v>
      </c>
    </row>
    <row r="95" spans="1:24" ht="49.5" customHeight="1">
      <c r="A95" s="1"/>
      <c r="B95" s="244"/>
      <c r="C95" s="12">
        <v>2000</v>
      </c>
      <c r="D95" s="13" t="s">
        <v>18</v>
      </c>
      <c r="E95" s="14">
        <f>+'[1]Estructura 13'!J1584</f>
        <v>251172</v>
      </c>
      <c r="F95" s="14">
        <v>0</v>
      </c>
      <c r="G95" s="14">
        <f>+'[1]Estructura 13'!M1584</f>
        <v>100000</v>
      </c>
      <c r="H95" s="15">
        <f t="shared" si="20"/>
        <v>351172</v>
      </c>
      <c r="I95" s="14">
        <f>+'[1]Estructura 13'!AH1584</f>
        <v>8.1490716952181685E-12</v>
      </c>
      <c r="J95" s="14">
        <v>0</v>
      </c>
      <c r="K95" s="14">
        <f>+'[1]Estructura 13'!AK1584</f>
        <v>0</v>
      </c>
      <c r="L95" s="15">
        <f t="shared" si="21"/>
        <v>8.1490716952181685E-12</v>
      </c>
      <c r="M95" s="14">
        <f>+'[1]Estructura 13'!Z1584</f>
        <v>0</v>
      </c>
      <c r="N95" s="14">
        <v>0</v>
      </c>
      <c r="O95" s="14">
        <v>0</v>
      </c>
      <c r="P95" s="15">
        <f t="shared" si="22"/>
        <v>0</v>
      </c>
      <c r="Q95" s="14">
        <f>+'[1]Estructura 13'!R1584</f>
        <v>250500</v>
      </c>
      <c r="R95" s="14">
        <v>0</v>
      </c>
      <c r="S95" s="14">
        <f>+'[1]Estructura 13'!U1584</f>
        <v>100000</v>
      </c>
      <c r="T95" s="15">
        <f t="shared" si="23"/>
        <v>350500</v>
      </c>
      <c r="U95" s="14">
        <f t="shared" si="30"/>
        <v>672</v>
      </c>
      <c r="V95" s="14">
        <f t="shared" si="30"/>
        <v>0</v>
      </c>
      <c r="W95" s="14">
        <f t="shared" si="30"/>
        <v>0</v>
      </c>
      <c r="X95" s="15">
        <f t="shared" si="24"/>
        <v>672</v>
      </c>
    </row>
    <row r="96" spans="1:24" ht="49.5" customHeight="1">
      <c r="A96" s="1"/>
      <c r="B96" s="244"/>
      <c r="C96" s="12">
        <v>3000</v>
      </c>
      <c r="D96" s="13" t="s">
        <v>19</v>
      </c>
      <c r="E96" s="14">
        <f>+'[1]Estructura 13'!J1630</f>
        <v>55000</v>
      </c>
      <c r="F96" s="14">
        <v>0</v>
      </c>
      <c r="G96" s="14">
        <f>+'[1]Estructura 13'!M1630</f>
        <v>12000</v>
      </c>
      <c r="H96" s="15">
        <f t="shared" si="20"/>
        <v>67000</v>
      </c>
      <c r="I96" s="14">
        <f>+'[1]Estructura 13'!AH1630</f>
        <v>0</v>
      </c>
      <c r="J96" s="14">
        <v>0</v>
      </c>
      <c r="K96" s="14">
        <f>+'[1]Estructura 13'!AK1630</f>
        <v>0</v>
      </c>
      <c r="L96" s="15">
        <f t="shared" si="21"/>
        <v>0</v>
      </c>
      <c r="M96" s="14">
        <v>0</v>
      </c>
      <c r="N96" s="14">
        <v>0</v>
      </c>
      <c r="O96" s="14">
        <v>0</v>
      </c>
      <c r="P96" s="15">
        <f t="shared" si="22"/>
        <v>0</v>
      </c>
      <c r="Q96" s="14">
        <f>+'[1]Estructura 13'!R1630</f>
        <v>55000</v>
      </c>
      <c r="R96" s="14">
        <v>0</v>
      </c>
      <c r="S96" s="14">
        <f>+'[1]Estructura 13'!U1630</f>
        <v>12000</v>
      </c>
      <c r="T96" s="15">
        <f t="shared" si="23"/>
        <v>67000</v>
      </c>
      <c r="U96" s="14">
        <f t="shared" si="30"/>
        <v>0</v>
      </c>
      <c r="V96" s="14">
        <f t="shared" si="30"/>
        <v>0</v>
      </c>
      <c r="W96" s="14">
        <f t="shared" si="30"/>
        <v>0</v>
      </c>
      <c r="X96" s="15">
        <f t="shared" si="24"/>
        <v>0</v>
      </c>
    </row>
    <row r="97" spans="1:24" ht="54.9" customHeight="1">
      <c r="A97" s="1"/>
      <c r="B97" s="244"/>
      <c r="C97" s="12">
        <v>4000</v>
      </c>
      <c r="D97" s="13" t="s">
        <v>20</v>
      </c>
      <c r="E97" s="14">
        <v>0</v>
      </c>
      <c r="F97" s="14">
        <v>0</v>
      </c>
      <c r="G97" s="14">
        <v>0</v>
      </c>
      <c r="H97" s="15">
        <f t="shared" si="20"/>
        <v>0</v>
      </c>
      <c r="I97" s="14">
        <v>0</v>
      </c>
      <c r="J97" s="14">
        <v>0</v>
      </c>
      <c r="K97" s="14">
        <v>0</v>
      </c>
      <c r="L97" s="15">
        <f t="shared" si="21"/>
        <v>0</v>
      </c>
      <c r="M97" s="14">
        <v>0</v>
      </c>
      <c r="N97" s="14">
        <v>0</v>
      </c>
      <c r="O97" s="14">
        <v>0</v>
      </c>
      <c r="P97" s="15">
        <f t="shared" si="22"/>
        <v>0</v>
      </c>
      <c r="Q97" s="14">
        <v>0</v>
      </c>
      <c r="R97" s="14">
        <v>0</v>
      </c>
      <c r="S97" s="14">
        <v>0</v>
      </c>
      <c r="T97" s="15">
        <f t="shared" si="23"/>
        <v>0</v>
      </c>
      <c r="U97" s="14">
        <f t="shared" si="30"/>
        <v>0</v>
      </c>
      <c r="V97" s="14">
        <f t="shared" si="30"/>
        <v>0</v>
      </c>
      <c r="W97" s="14">
        <f t="shared" si="30"/>
        <v>0</v>
      </c>
      <c r="X97" s="15">
        <f t="shared" si="24"/>
        <v>0</v>
      </c>
    </row>
    <row r="98" spans="1:24" ht="49.5" customHeight="1">
      <c r="A98" s="1"/>
      <c r="B98" s="244"/>
      <c r="C98" s="12">
        <v>5000</v>
      </c>
      <c r="D98" s="13" t="s">
        <v>21</v>
      </c>
      <c r="E98" s="14">
        <f>+'[1]Estructura 13'!J1681</f>
        <v>5896816</v>
      </c>
      <c r="F98" s="14">
        <v>0</v>
      </c>
      <c r="G98" s="14">
        <v>0</v>
      </c>
      <c r="H98" s="15">
        <f t="shared" si="20"/>
        <v>5896816</v>
      </c>
      <c r="I98" s="14">
        <f>+'[1]Estructura 13'!AH1681</f>
        <v>7.2759576141834259E-11</v>
      </c>
      <c r="J98" s="14">
        <v>0</v>
      </c>
      <c r="K98" s="14">
        <v>0</v>
      </c>
      <c r="L98" s="15">
        <f t="shared" si="21"/>
        <v>7.2759576141834259E-11</v>
      </c>
      <c r="M98" s="14">
        <v>0</v>
      </c>
      <c r="N98" s="14">
        <v>0</v>
      </c>
      <c r="O98" s="14">
        <v>0</v>
      </c>
      <c r="P98" s="15">
        <f t="shared" si="22"/>
        <v>0</v>
      </c>
      <c r="Q98" s="14">
        <f>+'[1]Estructura 13'!R1681</f>
        <v>5637605.4900000002</v>
      </c>
      <c r="R98" s="14">
        <v>0</v>
      </c>
      <c r="S98" s="14">
        <v>0</v>
      </c>
      <c r="T98" s="15">
        <f t="shared" si="23"/>
        <v>5637605.4900000002</v>
      </c>
      <c r="U98" s="14">
        <f t="shared" si="30"/>
        <v>259210.50999999978</v>
      </c>
      <c r="V98" s="14">
        <f t="shared" si="30"/>
        <v>0</v>
      </c>
      <c r="W98" s="14">
        <f t="shared" si="30"/>
        <v>0</v>
      </c>
      <c r="X98" s="15">
        <f t="shared" si="24"/>
        <v>259210.50999999978</v>
      </c>
    </row>
    <row r="99" spans="1:24" ht="49.5" customHeight="1">
      <c r="A99" s="1"/>
      <c r="B99" s="245"/>
      <c r="C99" s="12">
        <v>6000</v>
      </c>
      <c r="D99" s="13" t="s">
        <v>22</v>
      </c>
      <c r="E99" s="14">
        <v>0</v>
      </c>
      <c r="F99" s="14">
        <v>0</v>
      </c>
      <c r="G99" s="14">
        <v>0</v>
      </c>
      <c r="H99" s="15">
        <f t="shared" si="20"/>
        <v>0</v>
      </c>
      <c r="I99" s="14">
        <v>0</v>
      </c>
      <c r="J99" s="14">
        <v>0</v>
      </c>
      <c r="K99" s="14">
        <v>0</v>
      </c>
      <c r="L99" s="15">
        <f t="shared" si="21"/>
        <v>0</v>
      </c>
      <c r="M99" s="14">
        <v>0</v>
      </c>
      <c r="N99" s="14">
        <v>0</v>
      </c>
      <c r="O99" s="14">
        <v>0</v>
      </c>
      <c r="P99" s="15">
        <f t="shared" si="22"/>
        <v>0</v>
      </c>
      <c r="Q99" s="14">
        <v>0</v>
      </c>
      <c r="R99" s="14">
        <v>0</v>
      </c>
      <c r="S99" s="14">
        <v>0</v>
      </c>
      <c r="T99" s="15">
        <f t="shared" si="23"/>
        <v>0</v>
      </c>
      <c r="U99" s="14">
        <f t="shared" si="30"/>
        <v>0</v>
      </c>
      <c r="V99" s="14">
        <f t="shared" si="30"/>
        <v>0</v>
      </c>
      <c r="W99" s="14">
        <f t="shared" si="30"/>
        <v>0</v>
      </c>
      <c r="X99" s="15">
        <f t="shared" si="24"/>
        <v>0</v>
      </c>
    </row>
    <row r="100" spans="1:24" ht="64.5" hidden="1" customHeight="1">
      <c r="A100" s="1"/>
      <c r="B100" s="243">
        <v>14</v>
      </c>
      <c r="C100" s="16"/>
      <c r="D100" s="17" t="s">
        <v>35</v>
      </c>
      <c r="E100" s="18">
        <f>SUM(E101:E106)</f>
        <v>0</v>
      </c>
      <c r="F100" s="18">
        <f>SUM(F101:F106)</f>
        <v>0</v>
      </c>
      <c r="G100" s="18">
        <f t="shared" ref="G100:W100" si="31">SUM(G101:G106)</f>
        <v>0</v>
      </c>
      <c r="H100" s="11">
        <f t="shared" si="20"/>
        <v>0</v>
      </c>
      <c r="I100" s="18">
        <f t="shared" si="31"/>
        <v>0</v>
      </c>
      <c r="J100" s="18">
        <f>SUM(J101:J106)</f>
        <v>0</v>
      </c>
      <c r="K100" s="18">
        <f t="shared" si="31"/>
        <v>0</v>
      </c>
      <c r="L100" s="11">
        <f t="shared" si="21"/>
        <v>0</v>
      </c>
      <c r="M100" s="18">
        <f t="shared" si="31"/>
        <v>0</v>
      </c>
      <c r="N100" s="18">
        <f>SUM(N101:N106)</f>
        <v>0</v>
      </c>
      <c r="O100" s="18">
        <f t="shared" si="31"/>
        <v>0</v>
      </c>
      <c r="P100" s="11">
        <f t="shared" si="22"/>
        <v>0</v>
      </c>
      <c r="Q100" s="18">
        <f t="shared" si="31"/>
        <v>0</v>
      </c>
      <c r="R100" s="18">
        <f>SUM(R101:R106)</f>
        <v>0</v>
      </c>
      <c r="S100" s="18">
        <f t="shared" si="31"/>
        <v>0</v>
      </c>
      <c r="T100" s="11">
        <f t="shared" si="23"/>
        <v>0</v>
      </c>
      <c r="U100" s="18">
        <f t="shared" si="31"/>
        <v>0</v>
      </c>
      <c r="V100" s="18">
        <f>SUM(V101:V106)</f>
        <v>0</v>
      </c>
      <c r="W100" s="18">
        <f t="shared" si="31"/>
        <v>0</v>
      </c>
      <c r="X100" s="11">
        <f t="shared" si="24"/>
        <v>0</v>
      </c>
    </row>
    <row r="101" spans="1:24" ht="49.5" hidden="1" customHeight="1">
      <c r="A101" s="1"/>
      <c r="B101" s="244"/>
      <c r="C101" s="12">
        <v>1000</v>
      </c>
      <c r="D101" s="13" t="s">
        <v>17</v>
      </c>
      <c r="E101" s="14">
        <v>0</v>
      </c>
      <c r="F101" s="14">
        <v>0</v>
      </c>
      <c r="G101" s="14">
        <v>0</v>
      </c>
      <c r="H101" s="15">
        <f t="shared" si="20"/>
        <v>0</v>
      </c>
      <c r="I101" s="14">
        <v>0</v>
      </c>
      <c r="J101" s="14">
        <v>0</v>
      </c>
      <c r="K101" s="14">
        <v>0</v>
      </c>
      <c r="L101" s="15">
        <f t="shared" si="21"/>
        <v>0</v>
      </c>
      <c r="M101" s="14">
        <v>0</v>
      </c>
      <c r="N101" s="14">
        <v>0</v>
      </c>
      <c r="O101" s="14">
        <v>0</v>
      </c>
      <c r="P101" s="15">
        <f t="shared" si="22"/>
        <v>0</v>
      </c>
      <c r="Q101" s="14">
        <v>0</v>
      </c>
      <c r="R101" s="14">
        <v>0</v>
      </c>
      <c r="S101" s="14">
        <v>0</v>
      </c>
      <c r="T101" s="15">
        <f t="shared" si="23"/>
        <v>0</v>
      </c>
      <c r="U101" s="14">
        <v>0</v>
      </c>
      <c r="V101" s="14">
        <v>0</v>
      </c>
      <c r="W101" s="14">
        <v>0</v>
      </c>
      <c r="X101" s="15">
        <f t="shared" si="24"/>
        <v>0</v>
      </c>
    </row>
    <row r="102" spans="1:24" ht="49.5" hidden="1" customHeight="1">
      <c r="A102" s="1"/>
      <c r="B102" s="244"/>
      <c r="C102" s="12">
        <v>2000</v>
      </c>
      <c r="D102" s="13" t="s">
        <v>18</v>
      </c>
      <c r="E102" s="14">
        <v>0</v>
      </c>
      <c r="F102" s="14">
        <v>0</v>
      </c>
      <c r="G102" s="14">
        <v>0</v>
      </c>
      <c r="H102" s="15">
        <f t="shared" si="20"/>
        <v>0</v>
      </c>
      <c r="I102" s="14">
        <v>0</v>
      </c>
      <c r="J102" s="14">
        <v>0</v>
      </c>
      <c r="K102" s="14">
        <v>0</v>
      </c>
      <c r="L102" s="15">
        <f t="shared" si="21"/>
        <v>0</v>
      </c>
      <c r="M102" s="14">
        <v>0</v>
      </c>
      <c r="N102" s="14">
        <v>0</v>
      </c>
      <c r="O102" s="14">
        <v>0</v>
      </c>
      <c r="P102" s="15">
        <f t="shared" si="22"/>
        <v>0</v>
      </c>
      <c r="Q102" s="14">
        <v>0</v>
      </c>
      <c r="R102" s="14">
        <v>0</v>
      </c>
      <c r="S102" s="14">
        <v>0</v>
      </c>
      <c r="T102" s="15">
        <f t="shared" si="23"/>
        <v>0</v>
      </c>
      <c r="U102" s="14">
        <v>0</v>
      </c>
      <c r="V102" s="14">
        <v>0</v>
      </c>
      <c r="W102" s="14">
        <v>0</v>
      </c>
      <c r="X102" s="15">
        <f t="shared" si="24"/>
        <v>0</v>
      </c>
    </row>
    <row r="103" spans="1:24" ht="49.5" hidden="1" customHeight="1">
      <c r="A103" s="1"/>
      <c r="B103" s="244"/>
      <c r="C103" s="12">
        <v>3000</v>
      </c>
      <c r="D103" s="13" t="s">
        <v>19</v>
      </c>
      <c r="E103" s="14">
        <v>0</v>
      </c>
      <c r="F103" s="14">
        <v>0</v>
      </c>
      <c r="G103" s="14">
        <v>0</v>
      </c>
      <c r="H103" s="15">
        <f t="shared" si="20"/>
        <v>0</v>
      </c>
      <c r="I103" s="14">
        <v>0</v>
      </c>
      <c r="J103" s="14">
        <v>0</v>
      </c>
      <c r="K103" s="14">
        <v>0</v>
      </c>
      <c r="L103" s="15">
        <f t="shared" si="21"/>
        <v>0</v>
      </c>
      <c r="M103" s="14">
        <v>0</v>
      </c>
      <c r="N103" s="14">
        <v>0</v>
      </c>
      <c r="O103" s="14">
        <v>0</v>
      </c>
      <c r="P103" s="15">
        <f t="shared" si="22"/>
        <v>0</v>
      </c>
      <c r="Q103" s="14">
        <v>0</v>
      </c>
      <c r="R103" s="14">
        <v>0</v>
      </c>
      <c r="S103" s="14">
        <v>0</v>
      </c>
      <c r="T103" s="15">
        <f t="shared" si="23"/>
        <v>0</v>
      </c>
      <c r="U103" s="14">
        <v>0</v>
      </c>
      <c r="V103" s="14">
        <v>0</v>
      </c>
      <c r="W103" s="14">
        <v>0</v>
      </c>
      <c r="X103" s="15">
        <f t="shared" si="24"/>
        <v>0</v>
      </c>
    </row>
    <row r="104" spans="1:24" ht="54.9" hidden="1" customHeight="1">
      <c r="A104" s="1"/>
      <c r="B104" s="244"/>
      <c r="C104" s="12">
        <v>4000</v>
      </c>
      <c r="D104" s="13" t="s">
        <v>20</v>
      </c>
      <c r="E104" s="14">
        <v>0</v>
      </c>
      <c r="F104" s="14">
        <v>0</v>
      </c>
      <c r="G104" s="14">
        <v>0</v>
      </c>
      <c r="H104" s="15">
        <f t="shared" si="20"/>
        <v>0</v>
      </c>
      <c r="I104" s="14">
        <v>0</v>
      </c>
      <c r="J104" s="14">
        <v>0</v>
      </c>
      <c r="K104" s="14">
        <v>0</v>
      </c>
      <c r="L104" s="15">
        <f t="shared" si="21"/>
        <v>0</v>
      </c>
      <c r="M104" s="14">
        <v>0</v>
      </c>
      <c r="N104" s="14">
        <v>0</v>
      </c>
      <c r="O104" s="14">
        <v>0</v>
      </c>
      <c r="P104" s="15">
        <f t="shared" si="22"/>
        <v>0</v>
      </c>
      <c r="Q104" s="14">
        <v>0</v>
      </c>
      <c r="R104" s="14">
        <v>0</v>
      </c>
      <c r="S104" s="14">
        <v>0</v>
      </c>
      <c r="T104" s="15">
        <f t="shared" si="23"/>
        <v>0</v>
      </c>
      <c r="U104" s="14">
        <v>0</v>
      </c>
      <c r="V104" s="14">
        <v>0</v>
      </c>
      <c r="W104" s="14">
        <v>0</v>
      </c>
      <c r="X104" s="15">
        <f t="shared" si="24"/>
        <v>0</v>
      </c>
    </row>
    <row r="105" spans="1:24" ht="49.5" hidden="1" customHeight="1">
      <c r="A105" s="1"/>
      <c r="B105" s="244"/>
      <c r="C105" s="12">
        <v>5000</v>
      </c>
      <c r="D105" s="13" t="s">
        <v>21</v>
      </c>
      <c r="E105" s="14">
        <v>0</v>
      </c>
      <c r="F105" s="14">
        <v>0</v>
      </c>
      <c r="G105" s="14">
        <v>0</v>
      </c>
      <c r="H105" s="15">
        <f t="shared" si="20"/>
        <v>0</v>
      </c>
      <c r="I105" s="14">
        <v>0</v>
      </c>
      <c r="J105" s="14">
        <v>0</v>
      </c>
      <c r="K105" s="14">
        <v>0</v>
      </c>
      <c r="L105" s="15">
        <f t="shared" si="21"/>
        <v>0</v>
      </c>
      <c r="M105" s="14">
        <v>0</v>
      </c>
      <c r="N105" s="14">
        <v>0</v>
      </c>
      <c r="O105" s="14">
        <v>0</v>
      </c>
      <c r="P105" s="15">
        <f t="shared" si="22"/>
        <v>0</v>
      </c>
      <c r="Q105" s="14">
        <v>0</v>
      </c>
      <c r="R105" s="14">
        <v>0</v>
      </c>
      <c r="S105" s="14">
        <v>0</v>
      </c>
      <c r="T105" s="15">
        <f t="shared" si="23"/>
        <v>0</v>
      </c>
      <c r="U105" s="14">
        <v>0</v>
      </c>
      <c r="V105" s="14">
        <v>0</v>
      </c>
      <c r="W105" s="14">
        <v>0</v>
      </c>
      <c r="X105" s="15">
        <f t="shared" si="24"/>
        <v>0</v>
      </c>
    </row>
    <row r="106" spans="1:24" ht="49.5" hidden="1" customHeight="1">
      <c r="A106" s="1"/>
      <c r="B106" s="245"/>
      <c r="C106" s="12">
        <v>6000</v>
      </c>
      <c r="D106" s="13" t="s">
        <v>22</v>
      </c>
      <c r="E106" s="14">
        <v>0</v>
      </c>
      <c r="F106" s="14">
        <v>0</v>
      </c>
      <c r="G106" s="14">
        <v>0</v>
      </c>
      <c r="H106" s="15">
        <f t="shared" si="20"/>
        <v>0</v>
      </c>
      <c r="I106" s="14">
        <v>0</v>
      </c>
      <c r="J106" s="14">
        <v>0</v>
      </c>
      <c r="K106" s="14">
        <v>0</v>
      </c>
      <c r="L106" s="15">
        <f t="shared" si="21"/>
        <v>0</v>
      </c>
      <c r="M106" s="14">
        <v>0</v>
      </c>
      <c r="N106" s="14">
        <v>0</v>
      </c>
      <c r="O106" s="14">
        <v>0</v>
      </c>
      <c r="P106" s="15">
        <f t="shared" si="22"/>
        <v>0</v>
      </c>
      <c r="Q106" s="14">
        <v>0</v>
      </c>
      <c r="R106" s="14">
        <v>0</v>
      </c>
      <c r="S106" s="14">
        <v>0</v>
      </c>
      <c r="T106" s="15">
        <f t="shared" si="23"/>
        <v>0</v>
      </c>
      <c r="U106" s="14">
        <v>0</v>
      </c>
      <c r="V106" s="14">
        <v>0</v>
      </c>
      <c r="W106" s="14">
        <v>0</v>
      </c>
      <c r="X106" s="15">
        <f t="shared" si="24"/>
        <v>0</v>
      </c>
    </row>
    <row r="107" spans="1:24" ht="50.1" customHeight="1">
      <c r="A107" s="1"/>
      <c r="B107" s="243">
        <v>15</v>
      </c>
      <c r="C107" s="16"/>
      <c r="D107" s="17" t="s">
        <v>36</v>
      </c>
      <c r="E107" s="18">
        <f>SUM(E108:E113)</f>
        <v>1150000</v>
      </c>
      <c r="F107" s="18">
        <f>SUM(F108:F113)</f>
        <v>0</v>
      </c>
      <c r="G107" s="18">
        <f t="shared" ref="G107:W107" si="32">SUM(G108:G113)</f>
        <v>6572500</v>
      </c>
      <c r="H107" s="11">
        <f t="shared" si="20"/>
        <v>7722500</v>
      </c>
      <c r="I107" s="18">
        <f t="shared" si="32"/>
        <v>0</v>
      </c>
      <c r="J107" s="18">
        <f>SUM(J108:J113)</f>
        <v>0</v>
      </c>
      <c r="K107" s="18">
        <f t="shared" si="32"/>
        <v>0</v>
      </c>
      <c r="L107" s="11">
        <f t="shared" si="21"/>
        <v>0</v>
      </c>
      <c r="M107" s="18">
        <f t="shared" si="32"/>
        <v>0</v>
      </c>
      <c r="N107" s="18">
        <f>SUM(N108:N113)</f>
        <v>0</v>
      </c>
      <c r="O107" s="18">
        <f t="shared" si="32"/>
        <v>0</v>
      </c>
      <c r="P107" s="11">
        <f t="shared" si="22"/>
        <v>0</v>
      </c>
      <c r="Q107" s="18">
        <f t="shared" si="32"/>
        <v>1150000</v>
      </c>
      <c r="R107" s="18">
        <f>SUM(R108:R113)</f>
        <v>0</v>
      </c>
      <c r="S107" s="18">
        <f t="shared" si="32"/>
        <v>4982000</v>
      </c>
      <c r="T107" s="11">
        <f t="shared" si="23"/>
        <v>6132000</v>
      </c>
      <c r="U107" s="18">
        <f t="shared" si="32"/>
        <v>0</v>
      </c>
      <c r="V107" s="18">
        <f>SUM(V108:V113)</f>
        <v>0</v>
      </c>
      <c r="W107" s="18">
        <f t="shared" si="32"/>
        <v>0</v>
      </c>
      <c r="X107" s="11">
        <f t="shared" si="24"/>
        <v>0</v>
      </c>
    </row>
    <row r="108" spans="1:24" ht="49.5" customHeight="1">
      <c r="A108" s="1"/>
      <c r="B108" s="244"/>
      <c r="C108" s="12">
        <v>1000</v>
      </c>
      <c r="D108" s="13" t="s">
        <v>17</v>
      </c>
      <c r="E108" s="14">
        <v>0</v>
      </c>
      <c r="F108" s="14">
        <v>0</v>
      </c>
      <c r="G108" s="14">
        <f>+'[1]Estructura 13'!M1820</f>
        <v>2243000</v>
      </c>
      <c r="H108" s="15">
        <f t="shared" si="20"/>
        <v>2243000</v>
      </c>
      <c r="I108" s="14">
        <v>0</v>
      </c>
      <c r="J108" s="14">
        <v>0</v>
      </c>
      <c r="K108" s="14">
        <f>+'[1]Estructura 13'!AK1820</f>
        <v>0</v>
      </c>
      <c r="L108" s="15">
        <f t="shared" si="21"/>
        <v>0</v>
      </c>
      <c r="M108" s="14">
        <v>0</v>
      </c>
      <c r="N108" s="14">
        <v>0</v>
      </c>
      <c r="O108" s="14">
        <v>0</v>
      </c>
      <c r="P108" s="15">
        <f t="shared" si="22"/>
        <v>0</v>
      </c>
      <c r="Q108" s="14">
        <v>0</v>
      </c>
      <c r="R108" s="14">
        <v>0</v>
      </c>
      <c r="S108" s="14">
        <f>+'[1]Estructura 13'!U1820</f>
        <v>2243000</v>
      </c>
      <c r="T108" s="15">
        <f t="shared" si="23"/>
        <v>2243000</v>
      </c>
      <c r="U108" s="14">
        <f t="shared" ref="U108:W113" si="33">+E108-I108-M108-Q108</f>
        <v>0</v>
      </c>
      <c r="V108" s="14">
        <f t="shared" si="33"/>
        <v>0</v>
      </c>
      <c r="W108" s="14">
        <f t="shared" si="33"/>
        <v>0</v>
      </c>
      <c r="X108" s="15">
        <f t="shared" si="24"/>
        <v>0</v>
      </c>
    </row>
    <row r="109" spans="1:24" ht="49.5" customHeight="1">
      <c r="A109" s="1"/>
      <c r="B109" s="244"/>
      <c r="C109" s="12">
        <v>2000</v>
      </c>
      <c r="D109" s="13" t="s">
        <v>18</v>
      </c>
      <c r="E109" s="14">
        <v>0</v>
      </c>
      <c r="F109" s="14">
        <v>0</v>
      </c>
      <c r="G109" s="14">
        <f>+'[1]Estructura 13'!M1840</f>
        <v>400000</v>
      </c>
      <c r="H109" s="15">
        <f t="shared" si="20"/>
        <v>400000</v>
      </c>
      <c r="I109" s="14">
        <v>0</v>
      </c>
      <c r="J109" s="14">
        <v>0</v>
      </c>
      <c r="K109" s="14">
        <f>+'[1]Estructura 13'!AK2027</f>
        <v>0</v>
      </c>
      <c r="L109" s="15">
        <f t="shared" si="21"/>
        <v>0</v>
      </c>
      <c r="M109" s="14">
        <v>0</v>
      </c>
      <c r="N109" s="14">
        <v>0</v>
      </c>
      <c r="O109" s="14">
        <v>0</v>
      </c>
      <c r="P109" s="15">
        <f t="shared" si="22"/>
        <v>0</v>
      </c>
      <c r="Q109" s="14">
        <v>0</v>
      </c>
      <c r="R109" s="14">
        <v>0</v>
      </c>
      <c r="S109" s="14">
        <f>+'[1]Estructura 13'!U1840</f>
        <v>400000</v>
      </c>
      <c r="T109" s="15">
        <f t="shared" si="23"/>
        <v>400000</v>
      </c>
      <c r="U109" s="14">
        <f t="shared" si="33"/>
        <v>0</v>
      </c>
      <c r="V109" s="14">
        <f t="shared" si="33"/>
        <v>0</v>
      </c>
      <c r="W109" s="14">
        <f t="shared" si="33"/>
        <v>0</v>
      </c>
      <c r="X109" s="15">
        <f t="shared" si="24"/>
        <v>0</v>
      </c>
    </row>
    <row r="110" spans="1:24" ht="49.5" customHeight="1">
      <c r="A110" s="1"/>
      <c r="B110" s="244"/>
      <c r="C110" s="12">
        <v>3000</v>
      </c>
      <c r="D110" s="13" t="s">
        <v>19</v>
      </c>
      <c r="E110" s="14">
        <f>+'[1]Estructura 13'!J1803</f>
        <v>1150000</v>
      </c>
      <c r="F110" s="14">
        <v>0</v>
      </c>
      <c r="G110" s="14">
        <f>+'[1]Estructura 13'!M1803+'[1]Estructura 13'!M1879</f>
        <v>1920500</v>
      </c>
      <c r="H110" s="15">
        <f t="shared" si="20"/>
        <v>3070500</v>
      </c>
      <c r="I110" s="14">
        <f>+'[1]Estructura 13'!AH1803</f>
        <v>0</v>
      </c>
      <c r="J110" s="14">
        <v>0</v>
      </c>
      <c r="K110" s="14">
        <f>+'[1]Estructura 13'!AK1803+'[1]Estructura 13'!AK1879</f>
        <v>0</v>
      </c>
      <c r="L110" s="15">
        <f t="shared" si="21"/>
        <v>0</v>
      </c>
      <c r="M110" s="14">
        <v>0</v>
      </c>
      <c r="N110" s="14">
        <v>0</v>
      </c>
      <c r="O110" s="14">
        <v>0</v>
      </c>
      <c r="P110" s="15">
        <f t="shared" si="22"/>
        <v>0</v>
      </c>
      <c r="Q110" s="14">
        <f>+'[1]Estructura 13'!R1803</f>
        <v>1150000</v>
      </c>
      <c r="R110" s="14">
        <v>0</v>
      </c>
      <c r="S110" s="14">
        <f>+'[1]Estructura 13'!U1879</f>
        <v>330000</v>
      </c>
      <c r="T110" s="15">
        <f t="shared" si="23"/>
        <v>1480000</v>
      </c>
      <c r="U110" s="14">
        <f t="shared" si="33"/>
        <v>0</v>
      </c>
      <c r="V110" s="14">
        <f t="shared" si="33"/>
        <v>0</v>
      </c>
      <c r="W110" s="14">
        <f>+G110-K110-O110-S110-1590500</f>
        <v>0</v>
      </c>
      <c r="X110" s="15">
        <f t="shared" si="24"/>
        <v>0</v>
      </c>
    </row>
    <row r="111" spans="1:24" ht="54.9" customHeight="1">
      <c r="A111" s="1"/>
      <c r="B111" s="244"/>
      <c r="C111" s="12">
        <v>4000</v>
      </c>
      <c r="D111" s="13" t="s">
        <v>20</v>
      </c>
      <c r="E111" s="14">
        <v>0</v>
      </c>
      <c r="F111" s="14">
        <v>0</v>
      </c>
      <c r="G111" s="14">
        <v>0</v>
      </c>
      <c r="H111" s="15">
        <f t="shared" si="20"/>
        <v>0</v>
      </c>
      <c r="I111" s="14">
        <v>0</v>
      </c>
      <c r="J111" s="14">
        <v>0</v>
      </c>
      <c r="K111" s="14">
        <v>0</v>
      </c>
      <c r="L111" s="15">
        <f t="shared" si="21"/>
        <v>0</v>
      </c>
      <c r="M111" s="14">
        <v>0</v>
      </c>
      <c r="N111" s="14">
        <v>0</v>
      </c>
      <c r="O111" s="14">
        <v>0</v>
      </c>
      <c r="P111" s="15">
        <f t="shared" si="22"/>
        <v>0</v>
      </c>
      <c r="Q111" s="14">
        <v>0</v>
      </c>
      <c r="R111" s="14">
        <v>0</v>
      </c>
      <c r="S111" s="14">
        <v>0</v>
      </c>
      <c r="T111" s="15">
        <f t="shared" si="23"/>
        <v>0</v>
      </c>
      <c r="U111" s="14">
        <f t="shared" si="33"/>
        <v>0</v>
      </c>
      <c r="V111" s="14">
        <f t="shared" si="33"/>
        <v>0</v>
      </c>
      <c r="W111" s="14">
        <f t="shared" si="33"/>
        <v>0</v>
      </c>
      <c r="X111" s="15">
        <f t="shared" si="24"/>
        <v>0</v>
      </c>
    </row>
    <row r="112" spans="1:24" ht="49.5" customHeight="1">
      <c r="A112" s="1"/>
      <c r="B112" s="244"/>
      <c r="C112" s="12">
        <v>5000</v>
      </c>
      <c r="D112" s="13" t="s">
        <v>21</v>
      </c>
      <c r="E112" s="14">
        <v>0</v>
      </c>
      <c r="F112" s="14">
        <v>0</v>
      </c>
      <c r="G112" s="14">
        <f>+'[1]Estructura 13'!M1934</f>
        <v>2009000</v>
      </c>
      <c r="H112" s="15">
        <f t="shared" si="20"/>
        <v>2009000</v>
      </c>
      <c r="I112" s="14">
        <v>0</v>
      </c>
      <c r="J112" s="14">
        <v>0</v>
      </c>
      <c r="K112" s="14">
        <f>+'[1]Estructura 13'!AK1934</f>
        <v>0</v>
      </c>
      <c r="L112" s="15">
        <f t="shared" si="21"/>
        <v>0</v>
      </c>
      <c r="M112" s="14">
        <v>0</v>
      </c>
      <c r="N112" s="14">
        <v>0</v>
      </c>
      <c r="O112" s="14">
        <f>+'[1]Estructura 13'!AC1934</f>
        <v>0</v>
      </c>
      <c r="P112" s="15">
        <f t="shared" si="22"/>
        <v>0</v>
      </c>
      <c r="Q112" s="14">
        <v>0</v>
      </c>
      <c r="R112" s="14">
        <v>0</v>
      </c>
      <c r="S112" s="14">
        <f>+'[1]Estructura 13'!U1934</f>
        <v>2009000</v>
      </c>
      <c r="T112" s="15">
        <f t="shared" si="23"/>
        <v>2009000</v>
      </c>
      <c r="U112" s="14">
        <f t="shared" si="33"/>
        <v>0</v>
      </c>
      <c r="V112" s="14">
        <f t="shared" si="33"/>
        <v>0</v>
      </c>
      <c r="W112" s="14">
        <f t="shared" si="33"/>
        <v>0</v>
      </c>
      <c r="X112" s="15">
        <f t="shared" si="24"/>
        <v>0</v>
      </c>
    </row>
    <row r="113" spans="1:24" ht="49.5" customHeight="1">
      <c r="A113" s="1"/>
      <c r="B113" s="245"/>
      <c r="C113" s="12">
        <v>6000</v>
      </c>
      <c r="D113" s="13" t="s">
        <v>22</v>
      </c>
      <c r="E113" s="14">
        <v>0</v>
      </c>
      <c r="F113" s="14">
        <v>0</v>
      </c>
      <c r="G113" s="14">
        <v>0</v>
      </c>
      <c r="H113" s="15">
        <f t="shared" si="20"/>
        <v>0</v>
      </c>
      <c r="I113" s="14">
        <v>0</v>
      </c>
      <c r="J113" s="14">
        <v>0</v>
      </c>
      <c r="K113" s="14">
        <v>0</v>
      </c>
      <c r="L113" s="15">
        <f t="shared" si="21"/>
        <v>0</v>
      </c>
      <c r="M113" s="14">
        <v>0</v>
      </c>
      <c r="N113" s="14">
        <v>0</v>
      </c>
      <c r="O113" s="14">
        <v>0</v>
      </c>
      <c r="P113" s="15">
        <f t="shared" si="22"/>
        <v>0</v>
      </c>
      <c r="Q113" s="14">
        <v>0</v>
      </c>
      <c r="R113" s="14">
        <v>0</v>
      </c>
      <c r="S113" s="14">
        <v>0</v>
      </c>
      <c r="T113" s="15">
        <f t="shared" si="23"/>
        <v>0</v>
      </c>
      <c r="U113" s="14">
        <f t="shared" si="33"/>
        <v>0</v>
      </c>
      <c r="V113" s="14">
        <f t="shared" si="33"/>
        <v>0</v>
      </c>
      <c r="W113" s="14">
        <f t="shared" si="33"/>
        <v>0</v>
      </c>
      <c r="X113" s="15">
        <f t="shared" si="24"/>
        <v>0</v>
      </c>
    </row>
    <row r="114" spans="1:24" ht="64.5" hidden="1" customHeight="1">
      <c r="A114" s="1"/>
      <c r="B114" s="243">
        <v>16</v>
      </c>
      <c r="C114" s="16"/>
      <c r="D114" s="19" t="s">
        <v>37</v>
      </c>
      <c r="E114" s="18">
        <f>SUM(E115:E120)</f>
        <v>0</v>
      </c>
      <c r="F114" s="18">
        <f>SUM(F115:F120)</f>
        <v>0</v>
      </c>
      <c r="G114" s="18">
        <f t="shared" ref="G114:W114" si="34">SUM(G115:G120)</f>
        <v>0</v>
      </c>
      <c r="H114" s="11">
        <f t="shared" si="20"/>
        <v>0</v>
      </c>
      <c r="I114" s="18">
        <f t="shared" si="34"/>
        <v>0</v>
      </c>
      <c r="J114" s="18">
        <f>SUM(J115:J120)</f>
        <v>0</v>
      </c>
      <c r="K114" s="18">
        <f t="shared" si="34"/>
        <v>0</v>
      </c>
      <c r="L114" s="11">
        <f t="shared" si="21"/>
        <v>0</v>
      </c>
      <c r="M114" s="18">
        <f t="shared" si="34"/>
        <v>0</v>
      </c>
      <c r="N114" s="18">
        <f>SUM(N115:N120)</f>
        <v>0</v>
      </c>
      <c r="O114" s="18">
        <f t="shared" si="34"/>
        <v>0</v>
      </c>
      <c r="P114" s="11">
        <f t="shared" si="22"/>
        <v>0</v>
      </c>
      <c r="Q114" s="18">
        <f t="shared" si="34"/>
        <v>0</v>
      </c>
      <c r="R114" s="18">
        <f>SUM(R115:R120)</f>
        <v>0</v>
      </c>
      <c r="S114" s="18">
        <f t="shared" si="34"/>
        <v>0</v>
      </c>
      <c r="T114" s="11">
        <f t="shared" si="23"/>
        <v>0</v>
      </c>
      <c r="U114" s="18">
        <f t="shared" si="34"/>
        <v>0</v>
      </c>
      <c r="V114" s="18">
        <f>SUM(V115:V120)</f>
        <v>0</v>
      </c>
      <c r="W114" s="18">
        <f t="shared" si="34"/>
        <v>0</v>
      </c>
      <c r="X114" s="11">
        <f t="shared" si="24"/>
        <v>0</v>
      </c>
    </row>
    <row r="115" spans="1:24" ht="49.5" hidden="1" customHeight="1">
      <c r="A115" s="1"/>
      <c r="B115" s="244"/>
      <c r="C115" s="12">
        <v>1000</v>
      </c>
      <c r="D115" s="13" t="s">
        <v>17</v>
      </c>
      <c r="E115" s="14">
        <v>0</v>
      </c>
      <c r="F115" s="14">
        <v>0</v>
      </c>
      <c r="G115" s="14">
        <v>0</v>
      </c>
      <c r="H115" s="15">
        <f t="shared" si="20"/>
        <v>0</v>
      </c>
      <c r="I115" s="14">
        <v>0</v>
      </c>
      <c r="J115" s="14">
        <v>0</v>
      </c>
      <c r="K115" s="14">
        <v>0</v>
      </c>
      <c r="L115" s="15">
        <f t="shared" si="21"/>
        <v>0</v>
      </c>
      <c r="M115" s="14">
        <v>0</v>
      </c>
      <c r="N115" s="14">
        <v>0</v>
      </c>
      <c r="O115" s="14">
        <v>0</v>
      </c>
      <c r="P115" s="15">
        <f t="shared" si="22"/>
        <v>0</v>
      </c>
      <c r="Q115" s="14">
        <v>0</v>
      </c>
      <c r="R115" s="14">
        <v>0</v>
      </c>
      <c r="S115" s="14">
        <v>0</v>
      </c>
      <c r="T115" s="15">
        <f t="shared" si="23"/>
        <v>0</v>
      </c>
      <c r="U115" s="14">
        <v>0</v>
      </c>
      <c r="V115" s="14">
        <v>0</v>
      </c>
      <c r="W115" s="14">
        <v>0</v>
      </c>
      <c r="X115" s="15">
        <f t="shared" si="24"/>
        <v>0</v>
      </c>
    </row>
    <row r="116" spans="1:24" ht="49.5" hidden="1" customHeight="1">
      <c r="A116" s="1"/>
      <c r="B116" s="244"/>
      <c r="C116" s="12">
        <v>2000</v>
      </c>
      <c r="D116" s="13" t="s">
        <v>18</v>
      </c>
      <c r="E116" s="14">
        <v>0</v>
      </c>
      <c r="F116" s="14">
        <v>0</v>
      </c>
      <c r="G116" s="14">
        <v>0</v>
      </c>
      <c r="H116" s="15">
        <f t="shared" si="20"/>
        <v>0</v>
      </c>
      <c r="I116" s="14">
        <v>0</v>
      </c>
      <c r="J116" s="14">
        <v>0</v>
      </c>
      <c r="K116" s="14">
        <v>0</v>
      </c>
      <c r="L116" s="15">
        <f t="shared" si="21"/>
        <v>0</v>
      </c>
      <c r="M116" s="14">
        <v>0</v>
      </c>
      <c r="N116" s="14">
        <v>0</v>
      </c>
      <c r="O116" s="14">
        <v>0</v>
      </c>
      <c r="P116" s="15">
        <f t="shared" si="22"/>
        <v>0</v>
      </c>
      <c r="Q116" s="14">
        <v>0</v>
      </c>
      <c r="R116" s="14">
        <v>0</v>
      </c>
      <c r="S116" s="14">
        <v>0</v>
      </c>
      <c r="T116" s="15">
        <f t="shared" si="23"/>
        <v>0</v>
      </c>
      <c r="U116" s="14">
        <v>0</v>
      </c>
      <c r="V116" s="14">
        <v>0</v>
      </c>
      <c r="W116" s="14">
        <v>0</v>
      </c>
      <c r="X116" s="15">
        <f t="shared" si="24"/>
        <v>0</v>
      </c>
    </row>
    <row r="117" spans="1:24" ht="49.5" hidden="1" customHeight="1">
      <c r="A117" s="1"/>
      <c r="B117" s="244"/>
      <c r="C117" s="12">
        <v>3000</v>
      </c>
      <c r="D117" s="13" t="s">
        <v>19</v>
      </c>
      <c r="E117" s="14">
        <v>0</v>
      </c>
      <c r="F117" s="14">
        <v>0</v>
      </c>
      <c r="G117" s="14">
        <v>0</v>
      </c>
      <c r="H117" s="15">
        <f t="shared" si="20"/>
        <v>0</v>
      </c>
      <c r="I117" s="14">
        <v>0</v>
      </c>
      <c r="J117" s="14">
        <v>0</v>
      </c>
      <c r="K117" s="14">
        <v>0</v>
      </c>
      <c r="L117" s="15">
        <f t="shared" si="21"/>
        <v>0</v>
      </c>
      <c r="M117" s="14">
        <v>0</v>
      </c>
      <c r="N117" s="14">
        <v>0</v>
      </c>
      <c r="O117" s="14">
        <v>0</v>
      </c>
      <c r="P117" s="15">
        <f t="shared" si="22"/>
        <v>0</v>
      </c>
      <c r="Q117" s="14">
        <v>0</v>
      </c>
      <c r="R117" s="14">
        <v>0</v>
      </c>
      <c r="S117" s="14">
        <v>0</v>
      </c>
      <c r="T117" s="15">
        <f t="shared" si="23"/>
        <v>0</v>
      </c>
      <c r="U117" s="14">
        <v>0</v>
      </c>
      <c r="V117" s="14">
        <v>0</v>
      </c>
      <c r="W117" s="14">
        <v>0</v>
      </c>
      <c r="X117" s="15">
        <f t="shared" si="24"/>
        <v>0</v>
      </c>
    </row>
    <row r="118" spans="1:24" ht="54.9" hidden="1" customHeight="1">
      <c r="A118" s="1"/>
      <c r="B118" s="244"/>
      <c r="C118" s="12">
        <v>4000</v>
      </c>
      <c r="D118" s="13" t="s">
        <v>20</v>
      </c>
      <c r="E118" s="14">
        <v>0</v>
      </c>
      <c r="F118" s="14">
        <v>0</v>
      </c>
      <c r="G118" s="14">
        <v>0</v>
      </c>
      <c r="H118" s="15">
        <f t="shared" si="20"/>
        <v>0</v>
      </c>
      <c r="I118" s="14">
        <v>0</v>
      </c>
      <c r="J118" s="14">
        <v>0</v>
      </c>
      <c r="K118" s="14">
        <v>0</v>
      </c>
      <c r="L118" s="15">
        <f t="shared" si="21"/>
        <v>0</v>
      </c>
      <c r="M118" s="14">
        <v>0</v>
      </c>
      <c r="N118" s="14">
        <v>0</v>
      </c>
      <c r="O118" s="14">
        <v>0</v>
      </c>
      <c r="P118" s="15">
        <f t="shared" si="22"/>
        <v>0</v>
      </c>
      <c r="Q118" s="14">
        <v>0</v>
      </c>
      <c r="R118" s="14">
        <v>0</v>
      </c>
      <c r="S118" s="14">
        <v>0</v>
      </c>
      <c r="T118" s="15">
        <f t="shared" si="23"/>
        <v>0</v>
      </c>
      <c r="U118" s="14">
        <v>0</v>
      </c>
      <c r="V118" s="14">
        <v>0</v>
      </c>
      <c r="W118" s="14">
        <v>0</v>
      </c>
      <c r="X118" s="15">
        <f t="shared" si="24"/>
        <v>0</v>
      </c>
    </row>
    <row r="119" spans="1:24" ht="49.5" hidden="1" customHeight="1">
      <c r="A119" s="1"/>
      <c r="B119" s="244"/>
      <c r="C119" s="12">
        <v>5000</v>
      </c>
      <c r="D119" s="13" t="s">
        <v>21</v>
      </c>
      <c r="E119" s="14">
        <v>0</v>
      </c>
      <c r="F119" s="14">
        <v>0</v>
      </c>
      <c r="G119" s="14">
        <v>0</v>
      </c>
      <c r="H119" s="15">
        <f t="shared" si="20"/>
        <v>0</v>
      </c>
      <c r="I119" s="14">
        <v>0</v>
      </c>
      <c r="J119" s="14">
        <v>0</v>
      </c>
      <c r="K119" s="14">
        <v>0</v>
      </c>
      <c r="L119" s="15">
        <f t="shared" si="21"/>
        <v>0</v>
      </c>
      <c r="M119" s="14">
        <v>0</v>
      </c>
      <c r="N119" s="14">
        <v>0</v>
      </c>
      <c r="O119" s="14">
        <v>0</v>
      </c>
      <c r="P119" s="15">
        <f t="shared" si="22"/>
        <v>0</v>
      </c>
      <c r="Q119" s="14">
        <v>0</v>
      </c>
      <c r="R119" s="14">
        <v>0</v>
      </c>
      <c r="S119" s="14">
        <v>0</v>
      </c>
      <c r="T119" s="15">
        <f t="shared" si="23"/>
        <v>0</v>
      </c>
      <c r="U119" s="14">
        <v>0</v>
      </c>
      <c r="V119" s="14">
        <v>0</v>
      </c>
      <c r="W119" s="14">
        <v>0</v>
      </c>
      <c r="X119" s="15">
        <f t="shared" si="24"/>
        <v>0</v>
      </c>
    </row>
    <row r="120" spans="1:24" ht="49.5" hidden="1" customHeight="1">
      <c r="A120" s="1"/>
      <c r="B120" s="245"/>
      <c r="C120" s="12">
        <v>6000</v>
      </c>
      <c r="D120" s="13" t="s">
        <v>22</v>
      </c>
      <c r="E120" s="14">
        <v>0</v>
      </c>
      <c r="F120" s="14">
        <v>0</v>
      </c>
      <c r="G120" s="14">
        <v>0</v>
      </c>
      <c r="H120" s="15">
        <f t="shared" si="20"/>
        <v>0</v>
      </c>
      <c r="I120" s="14">
        <v>0</v>
      </c>
      <c r="J120" s="14">
        <v>0</v>
      </c>
      <c r="K120" s="14">
        <v>0</v>
      </c>
      <c r="L120" s="15">
        <f t="shared" si="21"/>
        <v>0</v>
      </c>
      <c r="M120" s="14">
        <v>0</v>
      </c>
      <c r="N120" s="14">
        <v>0</v>
      </c>
      <c r="O120" s="14">
        <v>0</v>
      </c>
      <c r="P120" s="15">
        <f t="shared" si="22"/>
        <v>0</v>
      </c>
      <c r="Q120" s="14">
        <v>0</v>
      </c>
      <c r="R120" s="14">
        <v>0</v>
      </c>
      <c r="S120" s="14">
        <v>0</v>
      </c>
      <c r="T120" s="15">
        <f t="shared" si="23"/>
        <v>0</v>
      </c>
      <c r="U120" s="14">
        <v>0</v>
      </c>
      <c r="V120" s="14">
        <v>0</v>
      </c>
      <c r="W120" s="14">
        <v>0</v>
      </c>
      <c r="X120" s="15">
        <f t="shared" si="24"/>
        <v>0</v>
      </c>
    </row>
    <row r="121" spans="1:24" ht="94.5" customHeight="1">
      <c r="A121" s="1"/>
      <c r="B121" s="254">
        <v>17</v>
      </c>
      <c r="C121" s="16"/>
      <c r="D121" s="17" t="s">
        <v>38</v>
      </c>
      <c r="E121" s="18">
        <f>SUM(E122:E127)</f>
        <v>0</v>
      </c>
      <c r="F121" s="18">
        <f>SUM(F122:F127)</f>
        <v>33000419</v>
      </c>
      <c r="G121" s="18">
        <f t="shared" ref="G121:W121" si="35">SUM(G122:G127)</f>
        <v>12113102</v>
      </c>
      <c r="H121" s="11">
        <f t="shared" si="20"/>
        <v>45113521</v>
      </c>
      <c r="I121" s="18">
        <f t="shared" si="35"/>
        <v>0</v>
      </c>
      <c r="J121" s="18">
        <f>SUM(J122:J127)</f>
        <v>0</v>
      </c>
      <c r="K121" s="18">
        <f t="shared" si="35"/>
        <v>0</v>
      </c>
      <c r="L121" s="11">
        <f t="shared" si="21"/>
        <v>0</v>
      </c>
      <c r="M121" s="18">
        <f t="shared" si="35"/>
        <v>0</v>
      </c>
      <c r="N121" s="18">
        <f>SUM(N122:N127)</f>
        <v>0</v>
      </c>
      <c r="O121" s="18">
        <f t="shared" si="35"/>
        <v>0</v>
      </c>
      <c r="P121" s="11">
        <f t="shared" si="22"/>
        <v>0</v>
      </c>
      <c r="Q121" s="18">
        <f t="shared" si="35"/>
        <v>0</v>
      </c>
      <c r="R121" s="18">
        <f>SUM(R122:R127)</f>
        <v>33000419</v>
      </c>
      <c r="S121" s="18">
        <f t="shared" si="35"/>
        <v>10660811.539999999</v>
      </c>
      <c r="T121" s="11">
        <f t="shared" si="23"/>
        <v>43661230.539999999</v>
      </c>
      <c r="U121" s="18">
        <f t="shared" si="35"/>
        <v>0</v>
      </c>
      <c r="V121" s="18">
        <f>SUM(V122:V127)</f>
        <v>0</v>
      </c>
      <c r="W121" s="18">
        <f t="shared" si="35"/>
        <v>-9.3132612732915732E-11</v>
      </c>
      <c r="X121" s="11">
        <f t="shared" si="24"/>
        <v>-9.3132612732915732E-11</v>
      </c>
    </row>
    <row r="122" spans="1:24" ht="49.5" customHeight="1">
      <c r="A122" s="1"/>
      <c r="B122" s="254"/>
      <c r="C122" s="12">
        <v>1000</v>
      </c>
      <c r="D122" s="13" t="s">
        <v>17</v>
      </c>
      <c r="E122" s="14">
        <v>0</v>
      </c>
      <c r="F122" s="14">
        <v>0</v>
      </c>
      <c r="G122" s="14">
        <v>0</v>
      </c>
      <c r="H122" s="15">
        <f t="shared" si="20"/>
        <v>0</v>
      </c>
      <c r="I122" s="14">
        <v>0</v>
      </c>
      <c r="J122" s="14">
        <v>0</v>
      </c>
      <c r="K122" s="14">
        <v>0</v>
      </c>
      <c r="L122" s="15">
        <f t="shared" si="21"/>
        <v>0</v>
      </c>
      <c r="M122" s="14">
        <v>0</v>
      </c>
      <c r="N122" s="14">
        <v>0</v>
      </c>
      <c r="O122" s="14">
        <v>0</v>
      </c>
      <c r="P122" s="15">
        <f t="shared" si="22"/>
        <v>0</v>
      </c>
      <c r="Q122" s="14">
        <v>0</v>
      </c>
      <c r="R122" s="14">
        <v>0</v>
      </c>
      <c r="S122" s="14">
        <v>0</v>
      </c>
      <c r="T122" s="15">
        <f t="shared" si="23"/>
        <v>0</v>
      </c>
      <c r="U122" s="14">
        <f t="shared" ref="U122:W127" si="36">+E122-I122-M122-Q122</f>
        <v>0</v>
      </c>
      <c r="V122" s="14">
        <f t="shared" si="36"/>
        <v>0</v>
      </c>
      <c r="W122" s="14">
        <f t="shared" si="36"/>
        <v>0</v>
      </c>
      <c r="X122" s="15">
        <f t="shared" si="24"/>
        <v>0</v>
      </c>
    </row>
    <row r="123" spans="1:24" ht="49.5" customHeight="1">
      <c r="A123" s="1"/>
      <c r="B123" s="254"/>
      <c r="C123" s="12">
        <v>2000</v>
      </c>
      <c r="D123" s="13" t="s">
        <v>18</v>
      </c>
      <c r="E123" s="14">
        <v>0</v>
      </c>
      <c r="F123" s="14">
        <f>+'[1]Estructura 13'!K2027</f>
        <v>1455419</v>
      </c>
      <c r="G123" s="14">
        <f>+'[1]Estructura 13'!M2027</f>
        <v>2096000</v>
      </c>
      <c r="H123" s="15">
        <f t="shared" si="20"/>
        <v>3551419</v>
      </c>
      <c r="I123" s="14">
        <v>0</v>
      </c>
      <c r="J123" s="14">
        <f>+'[1]Estructura 13'!AI2027</f>
        <v>0</v>
      </c>
      <c r="K123" s="14">
        <f>+'[1]Estructura 13'!AK2027</f>
        <v>0</v>
      </c>
      <c r="L123" s="15">
        <f t="shared" si="21"/>
        <v>0</v>
      </c>
      <c r="M123" s="14">
        <v>0</v>
      </c>
      <c r="N123" s="14">
        <f>+'[1]Estructura 13'!AA2027</f>
        <v>0</v>
      </c>
      <c r="O123" s="14">
        <v>0</v>
      </c>
      <c r="P123" s="15">
        <f t="shared" si="22"/>
        <v>0</v>
      </c>
      <c r="Q123" s="14">
        <v>0</v>
      </c>
      <c r="R123" s="14">
        <f>+'[1]Estructura 13'!S2027</f>
        <v>1455419</v>
      </c>
      <c r="S123" s="14">
        <f>+'[1]Estructura 13'!U2027</f>
        <v>659535.93999999994</v>
      </c>
      <c r="T123" s="15">
        <f t="shared" si="23"/>
        <v>2114954.94</v>
      </c>
      <c r="U123" s="14">
        <f t="shared" si="36"/>
        <v>0</v>
      </c>
      <c r="V123" s="14">
        <f>+F123-J123-N123-R123</f>
        <v>0</v>
      </c>
      <c r="W123" s="14">
        <f>+G123-K123-O123-S123-1436464.06</f>
        <v>0</v>
      </c>
      <c r="X123" s="15">
        <f t="shared" si="24"/>
        <v>0</v>
      </c>
    </row>
    <row r="124" spans="1:24" ht="49.5" customHeight="1">
      <c r="A124" s="1"/>
      <c r="B124" s="254"/>
      <c r="C124" s="12">
        <v>3000</v>
      </c>
      <c r="D124" s="13" t="s">
        <v>19</v>
      </c>
      <c r="E124" s="14">
        <v>0</v>
      </c>
      <c r="F124" s="14">
        <v>0</v>
      </c>
      <c r="G124" s="14">
        <f>+'[1]Estructura 13'!M2101</f>
        <v>9017102</v>
      </c>
      <c r="H124" s="15">
        <f t="shared" si="20"/>
        <v>9017102</v>
      </c>
      <c r="I124" s="14">
        <v>0</v>
      </c>
      <c r="J124" s="14">
        <v>0</v>
      </c>
      <c r="K124" s="14">
        <f>+'[1]Estructura 13'!AK2101</f>
        <v>0</v>
      </c>
      <c r="L124" s="15">
        <f t="shared" si="21"/>
        <v>0</v>
      </c>
      <c r="M124" s="14">
        <v>0</v>
      </c>
      <c r="N124" s="14">
        <v>0</v>
      </c>
      <c r="O124" s="14">
        <v>0</v>
      </c>
      <c r="P124" s="15">
        <f t="shared" si="22"/>
        <v>0</v>
      </c>
      <c r="Q124" s="14">
        <v>0</v>
      </c>
      <c r="R124" s="14">
        <v>0</v>
      </c>
      <c r="S124" s="14">
        <f>+'[1]Estructura 13'!U2101</f>
        <v>9001286</v>
      </c>
      <c r="T124" s="15">
        <f t="shared" si="23"/>
        <v>9001286</v>
      </c>
      <c r="U124" s="14">
        <f t="shared" si="36"/>
        <v>0</v>
      </c>
      <c r="V124" s="14">
        <f t="shared" si="36"/>
        <v>0</v>
      </c>
      <c r="W124" s="14">
        <f>+G124-K124-O124-S124-15816</f>
        <v>0</v>
      </c>
      <c r="X124" s="15">
        <f t="shared" si="24"/>
        <v>0</v>
      </c>
    </row>
    <row r="125" spans="1:24" ht="54.9" customHeight="1">
      <c r="A125" s="1"/>
      <c r="B125" s="254"/>
      <c r="C125" s="12">
        <v>4000</v>
      </c>
      <c r="D125" s="13" t="s">
        <v>20</v>
      </c>
      <c r="E125" s="14">
        <v>0</v>
      </c>
      <c r="F125" s="14">
        <v>0</v>
      </c>
      <c r="G125" s="14">
        <v>0</v>
      </c>
      <c r="H125" s="15">
        <f t="shared" si="20"/>
        <v>0</v>
      </c>
      <c r="I125" s="14">
        <v>0</v>
      </c>
      <c r="J125" s="14">
        <v>0</v>
      </c>
      <c r="K125" s="14">
        <v>0</v>
      </c>
      <c r="L125" s="15">
        <f t="shared" si="21"/>
        <v>0</v>
      </c>
      <c r="M125" s="14">
        <v>0</v>
      </c>
      <c r="N125" s="14">
        <v>0</v>
      </c>
      <c r="O125" s="14">
        <v>0</v>
      </c>
      <c r="P125" s="15">
        <f t="shared" si="22"/>
        <v>0</v>
      </c>
      <c r="Q125" s="14">
        <v>0</v>
      </c>
      <c r="R125" s="14">
        <v>0</v>
      </c>
      <c r="S125" s="14">
        <v>0</v>
      </c>
      <c r="T125" s="15">
        <f t="shared" si="23"/>
        <v>0</v>
      </c>
      <c r="U125" s="14">
        <f t="shared" si="36"/>
        <v>0</v>
      </c>
      <c r="V125" s="14">
        <f t="shared" si="36"/>
        <v>0</v>
      </c>
      <c r="W125" s="14">
        <f t="shared" si="36"/>
        <v>0</v>
      </c>
      <c r="X125" s="15">
        <f t="shared" si="24"/>
        <v>0</v>
      </c>
    </row>
    <row r="126" spans="1:24" ht="49.5" customHeight="1">
      <c r="A126" s="1"/>
      <c r="B126" s="254"/>
      <c r="C126" s="12">
        <v>5000</v>
      </c>
      <c r="D126" s="13" t="s">
        <v>21</v>
      </c>
      <c r="E126" s="14">
        <v>0</v>
      </c>
      <c r="F126" s="14">
        <f>+'[1]Estructura 13'!K2192</f>
        <v>31545000</v>
      </c>
      <c r="G126" s="14">
        <f>+'[1]Estructura 13'!M2192</f>
        <v>1000000</v>
      </c>
      <c r="H126" s="15">
        <f t="shared" si="20"/>
        <v>32545000</v>
      </c>
      <c r="I126" s="14">
        <v>0</v>
      </c>
      <c r="J126" s="14">
        <f>+'[1]Estructura 13'!AI2192</f>
        <v>0</v>
      </c>
      <c r="K126" s="14">
        <f>+'[1]Estructura 13'!AK2192</f>
        <v>0</v>
      </c>
      <c r="L126" s="15">
        <f t="shared" si="21"/>
        <v>0</v>
      </c>
      <c r="M126" s="14">
        <v>0</v>
      </c>
      <c r="N126" s="14">
        <v>0</v>
      </c>
      <c r="O126" s="14">
        <v>0</v>
      </c>
      <c r="P126" s="15">
        <f t="shared" si="22"/>
        <v>0</v>
      </c>
      <c r="Q126" s="14">
        <v>0</v>
      </c>
      <c r="R126" s="14">
        <f>+'[1]Estructura 13'!S2192</f>
        <v>31545000</v>
      </c>
      <c r="S126" s="14">
        <f>+'[1]Estructura 13'!U2192</f>
        <v>999989.60000000009</v>
      </c>
      <c r="T126" s="15">
        <f t="shared" si="23"/>
        <v>32544989.600000001</v>
      </c>
      <c r="U126" s="14">
        <f t="shared" si="36"/>
        <v>0</v>
      </c>
      <c r="V126" s="14">
        <f t="shared" si="36"/>
        <v>0</v>
      </c>
      <c r="W126" s="14">
        <f>+G126-K126-O126-S126-10.4</f>
        <v>-9.3132612732915732E-11</v>
      </c>
      <c r="X126" s="15">
        <f t="shared" si="24"/>
        <v>-9.3132612732915732E-11</v>
      </c>
    </row>
    <row r="127" spans="1:24" ht="49.5" customHeight="1" thickBot="1">
      <c r="A127" s="1"/>
      <c r="B127" s="255"/>
      <c r="C127" s="12">
        <v>6000</v>
      </c>
      <c r="D127" s="13" t="s">
        <v>22</v>
      </c>
      <c r="E127" s="14">
        <v>0</v>
      </c>
      <c r="F127" s="14">
        <v>0</v>
      </c>
      <c r="G127" s="14">
        <v>0</v>
      </c>
      <c r="H127" s="15">
        <f t="shared" si="20"/>
        <v>0</v>
      </c>
      <c r="I127" s="14">
        <v>0</v>
      </c>
      <c r="J127" s="14">
        <v>0</v>
      </c>
      <c r="K127" s="14">
        <v>0</v>
      </c>
      <c r="L127" s="15">
        <f t="shared" si="21"/>
        <v>0</v>
      </c>
      <c r="M127" s="14">
        <v>0</v>
      </c>
      <c r="N127" s="14">
        <v>0</v>
      </c>
      <c r="O127" s="14">
        <v>0</v>
      </c>
      <c r="P127" s="15">
        <f t="shared" si="22"/>
        <v>0</v>
      </c>
      <c r="Q127" s="14">
        <v>0</v>
      </c>
      <c r="R127" s="14">
        <v>0</v>
      </c>
      <c r="S127" s="14">
        <v>0</v>
      </c>
      <c r="T127" s="15">
        <f t="shared" si="23"/>
        <v>0</v>
      </c>
      <c r="U127" s="14">
        <f t="shared" si="36"/>
        <v>0</v>
      </c>
      <c r="V127" s="14">
        <f t="shared" si="36"/>
        <v>0</v>
      </c>
      <c r="W127" s="14">
        <f t="shared" si="36"/>
        <v>0</v>
      </c>
      <c r="X127" s="15">
        <f t="shared" si="24"/>
        <v>0</v>
      </c>
    </row>
    <row r="128" spans="1:24" ht="49.5" customHeight="1" thickBot="1">
      <c r="A128" s="1"/>
      <c r="B128" s="21"/>
      <c r="C128" s="21"/>
      <c r="D128" s="22" t="s">
        <v>39</v>
      </c>
      <c r="E128" s="23">
        <f>E9+E16+E23+E30+E37+E44+E51+E58+E65+E72+E79+E86+E93+E100+E107+E114+E121</f>
        <v>92908891.00999999</v>
      </c>
      <c r="F128" s="23">
        <f>F9+F16+F23+F30+F37+F44+F51+F58+F65+F72+F79+F86+F93+F100+F107+F114+F121</f>
        <v>48679323.200000003</v>
      </c>
      <c r="G128" s="23">
        <f t="shared" ref="G128:X128" si="37">G9+G16+G23+G30+G37+G44+G51+G58+G65+G72+G79+G86+G93+G100+G107+G114+G121</f>
        <v>50580089</v>
      </c>
      <c r="H128" s="23">
        <f t="shared" si="20"/>
        <v>192168303.20999998</v>
      </c>
      <c r="I128" s="23">
        <f t="shared" si="37"/>
        <v>2.1187588489235409E-10</v>
      </c>
      <c r="J128" s="23">
        <f>J9+J16+J23+J30+J37+J44+J51+J58+J65+J72+J79+J86+J93+J100+J107+J114+J121</f>
        <v>0</v>
      </c>
      <c r="K128" s="23">
        <f t="shared" si="37"/>
        <v>0</v>
      </c>
      <c r="L128" s="23">
        <f t="shared" si="37"/>
        <v>2.1187588489235409E-10</v>
      </c>
      <c r="M128" s="23">
        <f t="shared" si="37"/>
        <v>0</v>
      </c>
      <c r="N128" s="23">
        <f>N9+N16+N23+N30+N37+N44+N51+N58+N65+N72+N79+N86+N93+N100+N107+N114+N121</f>
        <v>0</v>
      </c>
      <c r="O128" s="23">
        <f t="shared" si="37"/>
        <v>0</v>
      </c>
      <c r="P128" s="23">
        <f t="shared" si="37"/>
        <v>0</v>
      </c>
      <c r="Q128" s="23">
        <f t="shared" si="37"/>
        <v>92479591.010000005</v>
      </c>
      <c r="R128" s="23">
        <f>R9+R16+R23+R30+R37+R44+R51+R58+R65+R72+R79+R86+R93+R100+R107+R114+R121</f>
        <v>48679323.200000003</v>
      </c>
      <c r="S128" s="23">
        <f t="shared" si="37"/>
        <v>37049831.769999996</v>
      </c>
      <c r="T128" s="23">
        <f t="shared" si="37"/>
        <v>178208745.97999999</v>
      </c>
      <c r="U128" s="23">
        <f t="shared" si="37"/>
        <v>429299.9999999986</v>
      </c>
      <c r="V128" s="23">
        <f t="shared" si="37"/>
        <v>0</v>
      </c>
      <c r="W128" s="23">
        <f t="shared" si="37"/>
        <v>2.4770994144773795E-9</v>
      </c>
      <c r="X128" s="23">
        <f t="shared" si="37"/>
        <v>429300.00000000105</v>
      </c>
    </row>
    <row r="129" spans="1:24" ht="41.25" customHeight="1" thickBot="1">
      <c r="A129" s="1"/>
      <c r="B129" s="24"/>
      <c r="C129" s="24"/>
      <c r="D129" s="25"/>
      <c r="E129" s="25"/>
      <c r="F129" s="25"/>
      <c r="G129" s="25"/>
      <c r="H129" s="25"/>
      <c r="I129" s="26"/>
      <c r="J129" s="26"/>
      <c r="K129" s="26"/>
      <c r="L129" s="26"/>
      <c r="M129" s="26"/>
      <c r="N129" s="26"/>
      <c r="O129" s="26"/>
      <c r="P129" s="26"/>
      <c r="Q129" s="26"/>
      <c r="R129" s="26"/>
      <c r="S129" s="26"/>
      <c r="T129" s="26"/>
      <c r="U129" s="26"/>
      <c r="V129" s="26"/>
      <c r="W129" s="26"/>
      <c r="X129" s="24"/>
    </row>
    <row r="130" spans="1:24" ht="50.1" customHeight="1" thickBot="1">
      <c r="A130" s="1"/>
      <c r="B130" s="24"/>
      <c r="C130" s="24"/>
      <c r="D130" s="27"/>
      <c r="E130" s="251" t="s">
        <v>7</v>
      </c>
      <c r="F130" s="251"/>
      <c r="G130" s="251"/>
      <c r="H130" s="251"/>
      <c r="I130" s="251" t="s">
        <v>8</v>
      </c>
      <c r="J130" s="251"/>
      <c r="K130" s="251"/>
      <c r="L130" s="251"/>
      <c r="M130" s="251" t="s">
        <v>9</v>
      </c>
      <c r="N130" s="251"/>
      <c r="O130" s="251"/>
      <c r="P130" s="251"/>
      <c r="Q130" s="251" t="s">
        <v>10</v>
      </c>
      <c r="R130" s="251"/>
      <c r="S130" s="251"/>
      <c r="T130" s="251"/>
      <c r="U130" s="251" t="s">
        <v>11</v>
      </c>
      <c r="V130" s="251"/>
      <c r="W130" s="251"/>
      <c r="X130" s="251"/>
    </row>
    <row r="131" spans="1:24" ht="58.5" customHeight="1" thickBot="1">
      <c r="A131" s="1"/>
      <c r="B131" s="24"/>
      <c r="C131" s="24"/>
      <c r="D131" s="27"/>
      <c r="E131" s="28" t="s">
        <v>12</v>
      </c>
      <c r="F131" s="29" t="s">
        <v>13</v>
      </c>
      <c r="G131" s="28" t="s">
        <v>14</v>
      </c>
      <c r="H131" s="28" t="s">
        <v>15</v>
      </c>
      <c r="I131" s="28" t="s">
        <v>12</v>
      </c>
      <c r="J131" s="29" t="s">
        <v>13</v>
      </c>
      <c r="K131" s="28" t="s">
        <v>14</v>
      </c>
      <c r="L131" s="28" t="s">
        <v>15</v>
      </c>
      <c r="M131" s="28" t="s">
        <v>40</v>
      </c>
      <c r="N131" s="29" t="s">
        <v>13</v>
      </c>
      <c r="O131" s="28" t="s">
        <v>41</v>
      </c>
      <c r="P131" s="28" t="s">
        <v>15</v>
      </c>
      <c r="Q131" s="28" t="s">
        <v>12</v>
      </c>
      <c r="R131" s="29" t="s">
        <v>13</v>
      </c>
      <c r="S131" s="28" t="s">
        <v>14</v>
      </c>
      <c r="T131" s="28" t="s">
        <v>15</v>
      </c>
      <c r="U131" s="28" t="s">
        <v>12</v>
      </c>
      <c r="V131" s="29" t="s">
        <v>13</v>
      </c>
      <c r="W131" s="28" t="s">
        <v>14</v>
      </c>
      <c r="X131" s="28" t="s">
        <v>15</v>
      </c>
    </row>
    <row r="132" spans="1:24" ht="50.1" customHeight="1">
      <c r="A132" s="1"/>
      <c r="B132" s="24"/>
      <c r="C132" s="30">
        <v>1000</v>
      </c>
      <c r="D132" s="31" t="s">
        <v>17</v>
      </c>
      <c r="E132" s="32">
        <f t="shared" ref="E132:X137" si="38">E10+E17+E24+E31+E38+E45+E52+E59+E66+E73+E80+E87+E94+E101+E108+E115+E122</f>
        <v>0</v>
      </c>
      <c r="F132" s="32">
        <f t="shared" si="38"/>
        <v>0</v>
      </c>
      <c r="G132" s="32">
        <f t="shared" si="38"/>
        <v>12847382</v>
      </c>
      <c r="H132" s="32">
        <f t="shared" si="38"/>
        <v>12847382</v>
      </c>
      <c r="I132" s="32">
        <f t="shared" si="38"/>
        <v>0</v>
      </c>
      <c r="J132" s="32">
        <f t="shared" si="38"/>
        <v>0</v>
      </c>
      <c r="K132" s="32">
        <f t="shared" si="38"/>
        <v>0</v>
      </c>
      <c r="L132" s="32">
        <f t="shared" si="38"/>
        <v>0</v>
      </c>
      <c r="M132" s="32">
        <f t="shared" si="38"/>
        <v>0</v>
      </c>
      <c r="N132" s="32">
        <f t="shared" si="38"/>
        <v>0</v>
      </c>
      <c r="O132" s="32">
        <f t="shared" si="38"/>
        <v>0</v>
      </c>
      <c r="P132" s="32">
        <f t="shared" si="38"/>
        <v>0</v>
      </c>
      <c r="Q132" s="32">
        <f t="shared" si="38"/>
        <v>0</v>
      </c>
      <c r="R132" s="32">
        <f t="shared" si="38"/>
        <v>0</v>
      </c>
      <c r="S132" s="32">
        <f t="shared" si="38"/>
        <v>12836374.489999998</v>
      </c>
      <c r="T132" s="32">
        <f t="shared" si="38"/>
        <v>12836374.489999998</v>
      </c>
      <c r="U132" s="32">
        <f t="shared" si="38"/>
        <v>0</v>
      </c>
      <c r="V132" s="32">
        <f t="shared" si="38"/>
        <v>0</v>
      </c>
      <c r="W132" s="32">
        <f>W10+W17+W24+W31+W38+W45+W52+W59+W66+W73+W80+W87+W94+W101+W108+W115+W122</f>
        <v>2.5702320272102952E-9</v>
      </c>
      <c r="X132" s="33">
        <f t="shared" si="38"/>
        <v>2.5702320272102952E-9</v>
      </c>
    </row>
    <row r="133" spans="1:24" ht="50.1" customHeight="1">
      <c r="A133" s="1"/>
      <c r="B133" s="24"/>
      <c r="C133" s="34">
        <v>2000</v>
      </c>
      <c r="D133" s="35" t="s">
        <v>18</v>
      </c>
      <c r="E133" s="36">
        <f t="shared" si="38"/>
        <v>6547458.2599999998</v>
      </c>
      <c r="F133" s="36">
        <f t="shared" si="38"/>
        <v>1455419</v>
      </c>
      <c r="G133" s="36">
        <f t="shared" si="38"/>
        <v>3738630</v>
      </c>
      <c r="H133" s="36">
        <f t="shared" si="38"/>
        <v>11741507.26</v>
      </c>
      <c r="I133" s="36">
        <f t="shared" si="38"/>
        <v>4.0890880959043585E-11</v>
      </c>
      <c r="J133" s="36">
        <f t="shared" si="38"/>
        <v>0</v>
      </c>
      <c r="K133" s="36">
        <f t="shared" si="38"/>
        <v>0</v>
      </c>
      <c r="L133" s="36">
        <f t="shared" si="38"/>
        <v>4.0890880959043585E-11</v>
      </c>
      <c r="M133" s="36">
        <f t="shared" si="38"/>
        <v>0</v>
      </c>
      <c r="N133" s="36">
        <f t="shared" si="38"/>
        <v>0</v>
      </c>
      <c r="O133" s="36">
        <f t="shared" si="38"/>
        <v>0</v>
      </c>
      <c r="P133" s="36">
        <f t="shared" si="38"/>
        <v>0</v>
      </c>
      <c r="Q133" s="36">
        <f t="shared" si="38"/>
        <v>6531421.7400000002</v>
      </c>
      <c r="R133" s="36">
        <f t="shared" si="38"/>
        <v>1455419</v>
      </c>
      <c r="S133" s="36">
        <f t="shared" si="38"/>
        <v>1849944.21</v>
      </c>
      <c r="T133" s="36">
        <f t="shared" si="38"/>
        <v>9836784.9499999993</v>
      </c>
      <c r="U133" s="36">
        <f t="shared" si="38"/>
        <v>16036.520000000019</v>
      </c>
      <c r="V133" s="36">
        <f t="shared" si="38"/>
        <v>0</v>
      </c>
      <c r="W133" s="36">
        <f t="shared" si="38"/>
        <v>0</v>
      </c>
      <c r="X133" s="37">
        <f t="shared" si="38"/>
        <v>16036.520000000019</v>
      </c>
    </row>
    <row r="134" spans="1:24" ht="50.1" customHeight="1">
      <c r="A134" s="1"/>
      <c r="B134" s="24"/>
      <c r="C134" s="34">
        <v>3000</v>
      </c>
      <c r="D134" s="35" t="s">
        <v>19</v>
      </c>
      <c r="E134" s="36">
        <f t="shared" si="38"/>
        <v>48673215.829999998</v>
      </c>
      <c r="F134" s="36">
        <f t="shared" si="38"/>
        <v>3800000</v>
      </c>
      <c r="G134" s="36">
        <f t="shared" si="38"/>
        <v>18485077</v>
      </c>
      <c r="H134" s="36">
        <f t="shared" si="38"/>
        <v>70958292.829999998</v>
      </c>
      <c r="I134" s="36">
        <f t="shared" si="38"/>
        <v>0</v>
      </c>
      <c r="J134" s="36">
        <f t="shared" si="38"/>
        <v>0</v>
      </c>
      <c r="K134" s="36">
        <f t="shared" si="38"/>
        <v>0</v>
      </c>
      <c r="L134" s="36">
        <f t="shared" si="38"/>
        <v>0</v>
      </c>
      <c r="M134" s="36">
        <f t="shared" si="38"/>
        <v>0</v>
      </c>
      <c r="N134" s="36">
        <f t="shared" si="38"/>
        <v>0</v>
      </c>
      <c r="O134" s="36">
        <f t="shared" si="38"/>
        <v>0</v>
      </c>
      <c r="P134" s="36">
        <f t="shared" si="38"/>
        <v>0</v>
      </c>
      <c r="Q134" s="36">
        <f t="shared" si="38"/>
        <v>48662080.060000002</v>
      </c>
      <c r="R134" s="36">
        <f t="shared" si="38"/>
        <v>3800000</v>
      </c>
      <c r="S134" s="36">
        <f t="shared" si="38"/>
        <v>14854523.469999999</v>
      </c>
      <c r="T134" s="36">
        <f t="shared" si="38"/>
        <v>67316603.530000001</v>
      </c>
      <c r="U134" s="36">
        <f t="shared" si="38"/>
        <v>11135.769999999553</v>
      </c>
      <c r="V134" s="36">
        <f t="shared" si="38"/>
        <v>0</v>
      </c>
      <c r="W134" s="36">
        <f t="shared" si="38"/>
        <v>0</v>
      </c>
      <c r="X134" s="37">
        <f t="shared" si="38"/>
        <v>11135.769999999553</v>
      </c>
    </row>
    <row r="135" spans="1:24" ht="50.1" customHeight="1">
      <c r="A135" s="1"/>
      <c r="B135" s="24"/>
      <c r="C135" s="34">
        <v>4000</v>
      </c>
      <c r="D135" s="35" t="s">
        <v>20</v>
      </c>
      <c r="E135" s="36">
        <f t="shared" si="38"/>
        <v>2250000</v>
      </c>
      <c r="F135" s="36">
        <f t="shared" si="38"/>
        <v>0</v>
      </c>
      <c r="G135" s="36">
        <f t="shared" si="38"/>
        <v>4000000</v>
      </c>
      <c r="H135" s="36">
        <f t="shared" si="38"/>
        <v>6250000</v>
      </c>
      <c r="I135" s="36">
        <f t="shared" si="38"/>
        <v>0</v>
      </c>
      <c r="J135" s="36">
        <f t="shared" si="38"/>
        <v>0</v>
      </c>
      <c r="K135" s="36">
        <f t="shared" si="38"/>
        <v>0</v>
      </c>
      <c r="L135" s="36">
        <f t="shared" si="38"/>
        <v>0</v>
      </c>
      <c r="M135" s="36">
        <f t="shared" si="38"/>
        <v>0</v>
      </c>
      <c r="N135" s="36">
        <f t="shared" si="38"/>
        <v>0</v>
      </c>
      <c r="O135" s="36">
        <f t="shared" si="38"/>
        <v>0</v>
      </c>
      <c r="P135" s="36">
        <f t="shared" si="38"/>
        <v>0</v>
      </c>
      <c r="Q135" s="36">
        <f t="shared" si="38"/>
        <v>2222195.56</v>
      </c>
      <c r="R135" s="36">
        <f t="shared" si="38"/>
        <v>0</v>
      </c>
      <c r="S135" s="36">
        <f t="shared" si="38"/>
        <v>4000000</v>
      </c>
      <c r="T135" s="36">
        <f t="shared" si="38"/>
        <v>6222195.5600000005</v>
      </c>
      <c r="U135" s="36">
        <f t="shared" si="38"/>
        <v>27804.439999999944</v>
      </c>
      <c r="V135" s="36">
        <f t="shared" si="38"/>
        <v>0</v>
      </c>
      <c r="W135" s="36">
        <f t="shared" si="38"/>
        <v>0</v>
      </c>
      <c r="X135" s="37">
        <f t="shared" si="38"/>
        <v>27804.439999999944</v>
      </c>
    </row>
    <row r="136" spans="1:24" ht="50.1" customHeight="1">
      <c r="A136" s="1"/>
      <c r="B136" s="24"/>
      <c r="C136" s="34">
        <v>5000</v>
      </c>
      <c r="D136" s="35" t="s">
        <v>21</v>
      </c>
      <c r="E136" s="36">
        <f t="shared" si="38"/>
        <v>33300959.920000002</v>
      </c>
      <c r="F136" s="36">
        <f t="shared" si="38"/>
        <v>43423904.200000003</v>
      </c>
      <c r="G136" s="36">
        <f t="shared" si="38"/>
        <v>3509000</v>
      </c>
      <c r="H136" s="36">
        <f t="shared" si="38"/>
        <v>80233864.120000005</v>
      </c>
      <c r="I136" s="36">
        <f t="shared" si="38"/>
        <v>1.7098500393331051E-10</v>
      </c>
      <c r="J136" s="36">
        <f t="shared" si="38"/>
        <v>0</v>
      </c>
      <c r="K136" s="36">
        <f t="shared" si="38"/>
        <v>0</v>
      </c>
      <c r="L136" s="36">
        <f t="shared" si="38"/>
        <v>1.7098500393331051E-10</v>
      </c>
      <c r="M136" s="36">
        <f t="shared" si="38"/>
        <v>0</v>
      </c>
      <c r="N136" s="36">
        <f t="shared" si="38"/>
        <v>0</v>
      </c>
      <c r="O136" s="36">
        <f t="shared" si="38"/>
        <v>0</v>
      </c>
      <c r="P136" s="36">
        <f t="shared" si="38"/>
        <v>0</v>
      </c>
      <c r="Q136" s="36">
        <f t="shared" si="38"/>
        <v>32926636.649999999</v>
      </c>
      <c r="R136" s="36">
        <f t="shared" si="38"/>
        <v>43423904.200000003</v>
      </c>
      <c r="S136" s="36">
        <f t="shared" si="38"/>
        <v>3508989.6</v>
      </c>
      <c r="T136" s="36">
        <f t="shared" si="38"/>
        <v>79859530.450000003</v>
      </c>
      <c r="U136" s="36">
        <f t="shared" si="38"/>
        <v>374323.26999999909</v>
      </c>
      <c r="V136" s="36">
        <f t="shared" si="38"/>
        <v>0</v>
      </c>
      <c r="W136" s="36">
        <f t="shared" si="38"/>
        <v>-9.3132612732915732E-11</v>
      </c>
      <c r="X136" s="37">
        <f t="shared" si="38"/>
        <v>374323.26999999897</v>
      </c>
    </row>
    <row r="137" spans="1:24" ht="50.1" customHeight="1" thickBot="1">
      <c r="A137" s="1"/>
      <c r="B137" s="24"/>
      <c r="C137" s="38">
        <v>6000</v>
      </c>
      <c r="D137" s="39" t="s">
        <v>22</v>
      </c>
      <c r="E137" s="40">
        <f t="shared" si="38"/>
        <v>2137257</v>
      </c>
      <c r="F137" s="40">
        <f t="shared" si="38"/>
        <v>0</v>
      </c>
      <c r="G137" s="40">
        <f t="shared" si="38"/>
        <v>8000000</v>
      </c>
      <c r="H137" s="40">
        <f t="shared" si="38"/>
        <v>10137257</v>
      </c>
      <c r="I137" s="40">
        <f t="shared" si="38"/>
        <v>0</v>
      </c>
      <c r="J137" s="40">
        <f t="shared" si="38"/>
        <v>0</v>
      </c>
      <c r="K137" s="40">
        <f t="shared" si="38"/>
        <v>0</v>
      </c>
      <c r="L137" s="40">
        <f t="shared" si="38"/>
        <v>0</v>
      </c>
      <c r="M137" s="40">
        <f t="shared" si="38"/>
        <v>0</v>
      </c>
      <c r="N137" s="40">
        <f t="shared" si="38"/>
        <v>0</v>
      </c>
      <c r="O137" s="40">
        <f t="shared" si="38"/>
        <v>0</v>
      </c>
      <c r="P137" s="40">
        <f t="shared" si="38"/>
        <v>0</v>
      </c>
      <c r="Q137" s="40">
        <f t="shared" si="38"/>
        <v>2137257</v>
      </c>
      <c r="R137" s="40">
        <f t="shared" si="38"/>
        <v>0</v>
      </c>
      <c r="S137" s="40">
        <f t="shared" si="38"/>
        <v>0</v>
      </c>
      <c r="T137" s="40">
        <f t="shared" si="38"/>
        <v>2137257</v>
      </c>
      <c r="U137" s="40">
        <f t="shared" si="38"/>
        <v>0</v>
      </c>
      <c r="V137" s="40">
        <f t="shared" si="38"/>
        <v>0</v>
      </c>
      <c r="W137" s="40">
        <f t="shared" si="38"/>
        <v>0</v>
      </c>
      <c r="X137" s="41">
        <f t="shared" si="38"/>
        <v>0</v>
      </c>
    </row>
    <row r="138" spans="1:24" ht="50.1" customHeight="1" thickBot="1">
      <c r="A138" s="1"/>
      <c r="B138" s="24"/>
      <c r="C138" s="24"/>
      <c r="D138" s="42" t="s">
        <v>39</v>
      </c>
      <c r="E138" s="43">
        <f>SUM(E132:E137)</f>
        <v>92908891.00999999</v>
      </c>
      <c r="F138" s="43">
        <f t="shared" ref="F138:X138" si="39">SUM(F132:F137)</f>
        <v>48679323.200000003</v>
      </c>
      <c r="G138" s="43">
        <f t="shared" si="39"/>
        <v>50580089</v>
      </c>
      <c r="H138" s="43">
        <f t="shared" si="39"/>
        <v>192168303.21000001</v>
      </c>
      <c r="I138" s="43">
        <f t="shared" si="39"/>
        <v>2.1187588489235409E-10</v>
      </c>
      <c r="J138" s="43">
        <f t="shared" si="39"/>
        <v>0</v>
      </c>
      <c r="K138" s="43">
        <f t="shared" si="39"/>
        <v>0</v>
      </c>
      <c r="L138" s="43">
        <f t="shared" si="39"/>
        <v>2.1187588489235409E-10</v>
      </c>
      <c r="M138" s="43">
        <f t="shared" si="39"/>
        <v>0</v>
      </c>
      <c r="N138" s="43">
        <f t="shared" si="39"/>
        <v>0</v>
      </c>
      <c r="O138" s="43">
        <f t="shared" si="39"/>
        <v>0</v>
      </c>
      <c r="P138" s="43">
        <f t="shared" si="39"/>
        <v>0</v>
      </c>
      <c r="Q138" s="43">
        <f t="shared" si="39"/>
        <v>92479591.010000005</v>
      </c>
      <c r="R138" s="43">
        <f t="shared" si="39"/>
        <v>48679323.200000003</v>
      </c>
      <c r="S138" s="43">
        <f t="shared" si="39"/>
        <v>37049831.769999996</v>
      </c>
      <c r="T138" s="43">
        <f t="shared" si="39"/>
        <v>178208745.98000002</v>
      </c>
      <c r="U138" s="43">
        <f t="shared" si="39"/>
        <v>429299.9999999986</v>
      </c>
      <c r="V138" s="43">
        <f t="shared" si="39"/>
        <v>0</v>
      </c>
      <c r="W138" s="43">
        <f t="shared" si="39"/>
        <v>2.4770994144773795E-9</v>
      </c>
      <c r="X138" s="43">
        <f t="shared" si="39"/>
        <v>429300.00000000105</v>
      </c>
    </row>
    <row r="139" spans="1:24" ht="21">
      <c r="A139" s="1"/>
      <c r="B139" s="24"/>
      <c r="C139" s="24"/>
      <c r="D139" s="24"/>
      <c r="E139" s="24"/>
      <c r="F139" s="24"/>
      <c r="G139" s="24"/>
      <c r="H139" s="24"/>
      <c r="I139" s="24"/>
      <c r="J139" s="24"/>
      <c r="K139" s="24"/>
      <c r="L139" s="24"/>
      <c r="M139" s="24"/>
      <c r="N139" s="24"/>
      <c r="O139" s="24"/>
      <c r="P139" s="24"/>
      <c r="Q139" s="24"/>
      <c r="R139" s="24"/>
      <c r="S139" s="24"/>
      <c r="T139" s="24"/>
      <c r="U139" s="24"/>
      <c r="V139" s="24"/>
      <c r="W139" s="24"/>
      <c r="X139" s="24"/>
    </row>
    <row r="140" spans="1:24" ht="62.25" hidden="1" customHeight="1">
      <c r="A140" s="1"/>
      <c r="B140" s="24"/>
      <c r="C140" s="24"/>
      <c r="D140" s="24"/>
      <c r="E140" s="44">
        <f>+E138-E128</f>
        <v>0</v>
      </c>
      <c r="F140" s="44">
        <f t="shared" ref="F140:X140" si="40">+F138-F128</f>
        <v>0</v>
      </c>
      <c r="G140" s="44">
        <f t="shared" si="40"/>
        <v>0</v>
      </c>
      <c r="H140" s="44">
        <f t="shared" si="40"/>
        <v>0</v>
      </c>
      <c r="I140" s="44">
        <f t="shared" si="40"/>
        <v>0</v>
      </c>
      <c r="J140" s="44">
        <f t="shared" si="40"/>
        <v>0</v>
      </c>
      <c r="K140" s="44">
        <f t="shared" si="40"/>
        <v>0</v>
      </c>
      <c r="L140" s="44">
        <f t="shared" si="40"/>
        <v>0</v>
      </c>
      <c r="M140" s="44">
        <f t="shared" si="40"/>
        <v>0</v>
      </c>
      <c r="N140" s="44">
        <f t="shared" si="40"/>
        <v>0</v>
      </c>
      <c r="O140" s="44">
        <f t="shared" si="40"/>
        <v>0</v>
      </c>
      <c r="P140" s="44">
        <f t="shared" si="40"/>
        <v>0</v>
      </c>
      <c r="Q140" s="44">
        <f t="shared" si="40"/>
        <v>0</v>
      </c>
      <c r="R140" s="44">
        <f t="shared" si="40"/>
        <v>0</v>
      </c>
      <c r="S140" s="44">
        <f t="shared" si="40"/>
        <v>0</v>
      </c>
      <c r="T140" s="44">
        <f t="shared" si="40"/>
        <v>0</v>
      </c>
      <c r="U140" s="44">
        <f t="shared" si="40"/>
        <v>0</v>
      </c>
      <c r="V140" s="44">
        <f t="shared" si="40"/>
        <v>0</v>
      </c>
      <c r="W140" s="44">
        <f t="shared" si="40"/>
        <v>0</v>
      </c>
      <c r="X140" s="44">
        <f t="shared" si="40"/>
        <v>0</v>
      </c>
    </row>
    <row r="141" spans="1:24">
      <c r="A141" s="2"/>
      <c r="B141" s="2"/>
      <c r="C141" s="2"/>
      <c r="D141" s="2"/>
      <c r="E141" s="2"/>
      <c r="F141" s="2"/>
      <c r="G141" s="2"/>
      <c r="H141" s="2"/>
      <c r="I141" s="2"/>
      <c r="J141" s="2"/>
      <c r="K141" s="2"/>
      <c r="L141" s="2"/>
      <c r="M141" s="2"/>
      <c r="N141" s="2"/>
      <c r="O141" s="2"/>
      <c r="P141" s="2"/>
      <c r="Q141" s="2"/>
      <c r="R141" s="2"/>
      <c r="S141" s="2"/>
      <c r="T141" s="2"/>
      <c r="U141" s="2"/>
      <c r="V141" s="2"/>
      <c r="W141" s="2"/>
      <c r="X141" s="2"/>
    </row>
  </sheetData>
  <mergeCells count="36">
    <mergeCell ref="Q130:T130"/>
    <mergeCell ref="U130:X130"/>
    <mergeCell ref="B107:B113"/>
    <mergeCell ref="B114:B120"/>
    <mergeCell ref="B121:B127"/>
    <mergeCell ref="E130:H130"/>
    <mergeCell ref="I130:L130"/>
    <mergeCell ref="M130:P130"/>
    <mergeCell ref="B100:B106"/>
    <mergeCell ref="B23:B29"/>
    <mergeCell ref="B30:B36"/>
    <mergeCell ref="B37:B43"/>
    <mergeCell ref="B44:B50"/>
    <mergeCell ref="B51:B57"/>
    <mergeCell ref="B58:B64"/>
    <mergeCell ref="B65:B71"/>
    <mergeCell ref="B72:B78"/>
    <mergeCell ref="B79:B85"/>
    <mergeCell ref="B86:B92"/>
    <mergeCell ref="B93:B99"/>
    <mergeCell ref="B16:B22"/>
    <mergeCell ref="D1:W1"/>
    <mergeCell ref="D2:W2"/>
    <mergeCell ref="D3:W3"/>
    <mergeCell ref="D4:W4"/>
    <mergeCell ref="D5:W5"/>
    <mergeCell ref="B6:B8"/>
    <mergeCell ref="C6:C8"/>
    <mergeCell ref="D6:D8"/>
    <mergeCell ref="E6:X6"/>
    <mergeCell ref="E7:H7"/>
    <mergeCell ref="I7:L7"/>
    <mergeCell ref="M7:P7"/>
    <mergeCell ref="Q7:T7"/>
    <mergeCell ref="U7:X7"/>
    <mergeCell ref="B9:B15"/>
  </mergeCells>
  <printOptions horizontalCentered="1"/>
  <pageMargins left="0" right="0" top="0" bottom="0" header="0" footer="0"/>
  <pageSetup paperSize="300" scale="2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UUG2479"/>
  <sheetViews>
    <sheetView tabSelected="1" topLeftCell="AN59" zoomScale="70" zoomScaleNormal="70" zoomScaleSheetLayoutView="70" workbookViewId="0">
      <selection activeCell="B5" sqref="B5:AV5"/>
    </sheetView>
  </sheetViews>
  <sheetFormatPr baseColWidth="10" defaultRowHeight="31.2"/>
  <cols>
    <col min="1" max="1" width="4.6640625" style="45" customWidth="1"/>
    <col min="2" max="2" width="9.6640625" style="47" customWidth="1"/>
    <col min="3" max="3" width="10.33203125" style="47" customWidth="1"/>
    <col min="4" max="4" width="8.44140625" style="47" customWidth="1"/>
    <col min="5" max="5" width="7.6640625" style="47" customWidth="1"/>
    <col min="6" max="6" width="6.88671875" style="47" customWidth="1"/>
    <col min="7" max="7" width="7.109375" style="47" customWidth="1"/>
    <col min="8" max="8" width="9" style="47" customWidth="1"/>
    <col min="9" max="9" width="57.5546875" style="47" customWidth="1"/>
    <col min="10" max="10" width="18.44140625" style="47" customWidth="1"/>
    <col min="11" max="11" width="18.5546875" style="47" customWidth="1"/>
    <col min="12" max="12" width="19.33203125" style="47" customWidth="1"/>
    <col min="13" max="13" width="18.33203125" style="47" customWidth="1"/>
    <col min="14" max="14" width="14.6640625" style="47" customWidth="1"/>
    <col min="15" max="15" width="18.44140625" style="47" customWidth="1"/>
    <col min="16" max="16" width="22.109375" style="47" customWidth="1"/>
    <col min="17" max="17" width="1" style="45" customWidth="1"/>
    <col min="18" max="18" width="19.44140625" style="47" customWidth="1"/>
    <col min="19" max="19" width="18.88671875" style="47" customWidth="1"/>
    <col min="20" max="20" width="19.109375" style="47" customWidth="1"/>
    <col min="21" max="21" width="17.88671875" style="47" customWidth="1"/>
    <col min="22" max="22" width="15.44140625" style="47" customWidth="1"/>
    <col min="23" max="23" width="18" style="47" customWidth="1"/>
    <col min="24" max="24" width="21.5546875" style="47" customWidth="1"/>
    <col min="25" max="25" width="1" style="47" customWidth="1"/>
    <col min="26" max="26" width="16" style="47" customWidth="1"/>
    <col min="27" max="27" width="14" style="47" bestFit="1" customWidth="1"/>
    <col min="28" max="28" width="17.6640625" style="47" customWidth="1"/>
    <col min="29" max="29" width="18.44140625" style="47" customWidth="1"/>
    <col min="30" max="30" width="14" style="47" bestFit="1" customWidth="1"/>
    <col min="31" max="31" width="18.109375" style="47" customWidth="1"/>
    <col min="32" max="32" width="22.33203125" style="47" customWidth="1"/>
    <col min="33" max="33" width="1" style="47" customWidth="1"/>
    <col min="34" max="34" width="18.88671875" style="47" customWidth="1"/>
    <col min="35" max="35" width="14" style="47" bestFit="1" customWidth="1"/>
    <col min="36" max="36" width="18.109375" style="47" customWidth="1"/>
    <col min="37" max="37" width="18.5546875" style="47" customWidth="1"/>
    <col min="38" max="38" width="14" style="47" bestFit="1" customWidth="1"/>
    <col min="39" max="39" width="18.6640625" style="47" customWidth="1"/>
    <col min="40" max="40" width="22.33203125" style="47" customWidth="1"/>
    <col min="41" max="41" width="1" style="47" customWidth="1"/>
    <col min="42" max="42" width="18" style="47" customWidth="1"/>
    <col min="43" max="43" width="14" style="47" bestFit="1" customWidth="1"/>
    <col min="44" max="44" width="18.88671875" style="47" customWidth="1"/>
    <col min="45" max="45" width="18.109375" style="47" customWidth="1"/>
    <col min="46" max="46" width="15" style="47" customWidth="1"/>
    <col min="47" max="47" width="18.5546875" style="47" customWidth="1"/>
    <col min="48" max="48" width="21.109375" style="47" customWidth="1"/>
    <col min="49" max="49" width="11" style="48" customWidth="1"/>
    <col min="50" max="50" width="14.5546875" style="48" customWidth="1"/>
    <col min="51" max="51" width="8.44140625" style="48" customWidth="1"/>
    <col min="52" max="52" width="8.5546875" style="47" customWidth="1"/>
    <col min="53" max="53" width="16.109375" style="47" customWidth="1"/>
    <col min="54" max="54" width="10.33203125" style="47" customWidth="1"/>
    <col min="55" max="55" width="16.33203125" style="47" customWidth="1"/>
    <col min="56" max="56" width="11.109375" style="47" customWidth="1"/>
    <col min="57" max="14749" width="11.5546875" style="47" bestFit="1" customWidth="1"/>
    <col min="14750" max="16384" width="11.44140625" style="47"/>
  </cols>
  <sheetData>
    <row r="1" spans="1:56">
      <c r="B1" s="46"/>
      <c r="C1" s="46"/>
      <c r="D1" s="46"/>
      <c r="E1" s="46"/>
      <c r="F1" s="46"/>
      <c r="G1" s="46"/>
      <c r="H1" s="46"/>
      <c r="I1" s="46"/>
      <c r="J1" s="46"/>
      <c r="K1" s="46"/>
      <c r="L1" s="46"/>
      <c r="M1" s="46"/>
      <c r="N1" s="46"/>
      <c r="O1" s="46"/>
      <c r="P1" s="46"/>
    </row>
    <row r="2" spans="1:56" s="72" customFormat="1">
      <c r="A2" s="70"/>
      <c r="B2" s="75"/>
      <c r="C2" s="76"/>
      <c r="D2" s="76"/>
      <c r="E2" s="76"/>
      <c r="F2" s="76"/>
      <c r="G2" s="76"/>
      <c r="H2" s="76"/>
      <c r="I2" s="75"/>
      <c r="J2" s="77"/>
      <c r="K2" s="77"/>
      <c r="L2" s="77"/>
      <c r="M2" s="77"/>
      <c r="N2" s="77"/>
      <c r="O2" s="77"/>
      <c r="P2" s="77"/>
      <c r="Q2" s="70"/>
      <c r="AW2" s="71"/>
      <c r="AX2" s="71"/>
      <c r="AY2" s="71"/>
    </row>
    <row r="3" spans="1:56">
      <c r="B3" s="259" t="s">
        <v>42</v>
      </c>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row>
    <row r="4" spans="1:56" ht="31.5" customHeight="1">
      <c r="B4" s="260" t="s">
        <v>43</v>
      </c>
      <c r="C4" s="260"/>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c r="AF4" s="260"/>
      <c r="AG4" s="260"/>
      <c r="AH4" s="260"/>
      <c r="AI4" s="260"/>
      <c r="AJ4" s="260"/>
      <c r="AK4" s="260"/>
      <c r="AL4" s="260"/>
      <c r="AM4" s="260"/>
      <c r="AN4" s="260"/>
      <c r="AO4" s="260"/>
      <c r="AP4" s="260"/>
      <c r="AQ4" s="260"/>
      <c r="AR4" s="260"/>
      <c r="AS4" s="260"/>
      <c r="AT4" s="260"/>
      <c r="AU4" s="260"/>
      <c r="AV4" s="260"/>
    </row>
    <row r="5" spans="1:56" ht="31.5" customHeight="1">
      <c r="B5" s="261" t="s">
        <v>44</v>
      </c>
      <c r="C5" s="261"/>
      <c r="D5" s="261"/>
      <c r="E5" s="261"/>
      <c r="F5" s="261"/>
      <c r="G5" s="261"/>
      <c r="H5" s="261"/>
      <c r="I5" s="261"/>
      <c r="J5" s="261"/>
      <c r="K5" s="261"/>
      <c r="L5" s="261"/>
      <c r="M5" s="261"/>
      <c r="N5" s="261"/>
      <c r="O5" s="261"/>
      <c r="P5" s="261"/>
      <c r="Q5" s="261"/>
      <c r="R5" s="261"/>
      <c r="S5" s="261"/>
      <c r="T5" s="261"/>
      <c r="U5" s="261"/>
      <c r="V5" s="261"/>
      <c r="W5" s="261"/>
      <c r="X5" s="261"/>
      <c r="Y5" s="261"/>
      <c r="Z5" s="261"/>
      <c r="AA5" s="261"/>
      <c r="AB5" s="261"/>
      <c r="AC5" s="261"/>
      <c r="AD5" s="261"/>
      <c r="AE5" s="261"/>
      <c r="AF5" s="261"/>
      <c r="AG5" s="261"/>
      <c r="AH5" s="261"/>
      <c r="AI5" s="261"/>
      <c r="AJ5" s="261"/>
      <c r="AK5" s="261"/>
      <c r="AL5" s="261"/>
      <c r="AM5" s="261"/>
      <c r="AN5" s="261"/>
      <c r="AO5" s="261"/>
      <c r="AP5" s="261"/>
      <c r="AQ5" s="261"/>
      <c r="AR5" s="261"/>
      <c r="AS5" s="261"/>
      <c r="AT5" s="261"/>
      <c r="AU5" s="261"/>
      <c r="AV5" s="261"/>
    </row>
    <row r="6" spans="1:56">
      <c r="B6" s="262" t="s">
        <v>45</v>
      </c>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262"/>
      <c r="BC6" s="78"/>
    </row>
    <row r="7" spans="1:56" ht="31.8" thickBot="1">
      <c r="B7" s="46"/>
      <c r="C7" s="46"/>
      <c r="D7" s="46"/>
      <c r="E7" s="46"/>
      <c r="F7" s="46"/>
      <c r="G7" s="46"/>
      <c r="H7" s="46"/>
      <c r="I7" s="79"/>
      <c r="J7" s="46"/>
      <c r="K7" s="46"/>
      <c r="L7" s="46"/>
      <c r="M7" s="46"/>
      <c r="N7" s="46"/>
      <c r="O7" s="46"/>
      <c r="P7" s="46"/>
      <c r="AV7" s="80">
        <v>43373</v>
      </c>
    </row>
    <row r="8" spans="1:56" ht="31.8" thickBot="1">
      <c r="B8" s="256" t="s">
        <v>46</v>
      </c>
      <c r="C8" s="256" t="s">
        <v>47</v>
      </c>
      <c r="D8" s="256" t="s">
        <v>3</v>
      </c>
      <c r="E8" s="256" t="s">
        <v>4</v>
      </c>
      <c r="F8" s="256" t="s">
        <v>48</v>
      </c>
      <c r="G8" s="256" t="s">
        <v>72</v>
      </c>
      <c r="H8" s="256" t="s">
        <v>49</v>
      </c>
      <c r="I8" s="272" t="s">
        <v>50</v>
      </c>
      <c r="J8" s="275" t="s">
        <v>51</v>
      </c>
      <c r="K8" s="276"/>
      <c r="L8" s="276"/>
      <c r="M8" s="276"/>
      <c r="N8" s="276"/>
      <c r="O8" s="276"/>
      <c r="P8" s="277"/>
      <c r="R8" s="278" t="s">
        <v>52</v>
      </c>
      <c r="S8" s="279"/>
      <c r="T8" s="279"/>
      <c r="U8" s="279"/>
      <c r="V8" s="279"/>
      <c r="W8" s="279"/>
      <c r="X8" s="280"/>
      <c r="Y8" s="45"/>
      <c r="Z8" s="263" t="s">
        <v>53</v>
      </c>
      <c r="AA8" s="264"/>
      <c r="AB8" s="264"/>
      <c r="AC8" s="264"/>
      <c r="AD8" s="264"/>
      <c r="AE8" s="264"/>
      <c r="AF8" s="265"/>
      <c r="AG8" s="49"/>
      <c r="AH8" s="287" t="s">
        <v>54</v>
      </c>
      <c r="AI8" s="288"/>
      <c r="AJ8" s="288"/>
      <c r="AK8" s="288"/>
      <c r="AL8" s="288"/>
      <c r="AM8" s="288"/>
      <c r="AN8" s="289"/>
      <c r="AO8" s="49"/>
      <c r="AP8" s="290" t="s">
        <v>55</v>
      </c>
      <c r="AQ8" s="291"/>
      <c r="AR8" s="291"/>
      <c r="AS8" s="291"/>
      <c r="AT8" s="291"/>
      <c r="AU8" s="291"/>
      <c r="AV8" s="292"/>
      <c r="AW8" s="293" t="s">
        <v>73</v>
      </c>
      <c r="AX8" s="294"/>
      <c r="AY8" s="295"/>
      <c r="AZ8" s="296" t="s">
        <v>74</v>
      </c>
      <c r="BA8" s="299" t="s">
        <v>75</v>
      </c>
      <c r="BB8" s="300"/>
      <c r="BC8" s="281" t="s">
        <v>76</v>
      </c>
      <c r="BD8" s="282"/>
    </row>
    <row r="9" spans="1:56" ht="39" customHeight="1" thickBot="1">
      <c r="B9" s="257"/>
      <c r="C9" s="257"/>
      <c r="D9" s="257"/>
      <c r="E9" s="257"/>
      <c r="F9" s="257"/>
      <c r="G9" s="257"/>
      <c r="H9" s="257"/>
      <c r="I9" s="273"/>
      <c r="J9" s="266" t="s">
        <v>56</v>
      </c>
      <c r="K9" s="267"/>
      <c r="L9" s="268"/>
      <c r="M9" s="266" t="s">
        <v>57</v>
      </c>
      <c r="N9" s="267"/>
      <c r="O9" s="268"/>
      <c r="P9" s="50" t="s">
        <v>58</v>
      </c>
      <c r="R9" s="269" t="s">
        <v>56</v>
      </c>
      <c r="S9" s="270"/>
      <c r="T9" s="271"/>
      <c r="U9" s="269" t="s">
        <v>57</v>
      </c>
      <c r="V9" s="270"/>
      <c r="W9" s="271"/>
      <c r="X9" s="51" t="s">
        <v>58</v>
      </c>
      <c r="Y9" s="45"/>
      <c r="Z9" s="302" t="s">
        <v>56</v>
      </c>
      <c r="AA9" s="302"/>
      <c r="AB9" s="302"/>
      <c r="AC9" s="302" t="s">
        <v>57</v>
      </c>
      <c r="AD9" s="302"/>
      <c r="AE9" s="302"/>
      <c r="AF9" s="52" t="s">
        <v>58</v>
      </c>
      <c r="AG9" s="53"/>
      <c r="AH9" s="303" t="s">
        <v>56</v>
      </c>
      <c r="AI9" s="303"/>
      <c r="AJ9" s="303"/>
      <c r="AK9" s="303" t="s">
        <v>57</v>
      </c>
      <c r="AL9" s="303"/>
      <c r="AM9" s="303"/>
      <c r="AN9" s="54" t="s">
        <v>58</v>
      </c>
      <c r="AO9" s="53"/>
      <c r="AP9" s="304" t="s">
        <v>56</v>
      </c>
      <c r="AQ9" s="305"/>
      <c r="AR9" s="306"/>
      <c r="AS9" s="304" t="s">
        <v>57</v>
      </c>
      <c r="AT9" s="305"/>
      <c r="AU9" s="306"/>
      <c r="AV9" s="55" t="s">
        <v>58</v>
      </c>
      <c r="AW9" s="283" t="s">
        <v>77</v>
      </c>
      <c r="AX9" s="285" t="s">
        <v>78</v>
      </c>
      <c r="AY9" s="283" t="s">
        <v>79</v>
      </c>
      <c r="AZ9" s="297"/>
      <c r="BA9" s="307" t="s">
        <v>78</v>
      </c>
      <c r="BB9" s="309" t="s">
        <v>79</v>
      </c>
      <c r="BC9" s="311" t="s">
        <v>78</v>
      </c>
      <c r="BD9" s="313" t="s">
        <v>79</v>
      </c>
    </row>
    <row r="10" spans="1:56" ht="31.8" thickBot="1">
      <c r="B10" s="258"/>
      <c r="C10" s="258"/>
      <c r="D10" s="258"/>
      <c r="E10" s="258"/>
      <c r="F10" s="258"/>
      <c r="G10" s="258"/>
      <c r="H10" s="257"/>
      <c r="I10" s="274"/>
      <c r="J10" s="56" t="s">
        <v>12</v>
      </c>
      <c r="K10" s="56" t="s">
        <v>59</v>
      </c>
      <c r="L10" s="56" t="s">
        <v>60</v>
      </c>
      <c r="M10" s="56" t="s">
        <v>14</v>
      </c>
      <c r="N10" s="56" t="s">
        <v>59</v>
      </c>
      <c r="O10" s="56" t="s">
        <v>60</v>
      </c>
      <c r="P10" s="57" t="s">
        <v>15</v>
      </c>
      <c r="R10" s="58" t="s">
        <v>12</v>
      </c>
      <c r="S10" s="58" t="s">
        <v>59</v>
      </c>
      <c r="T10" s="58" t="s">
        <v>60</v>
      </c>
      <c r="U10" s="58" t="s">
        <v>14</v>
      </c>
      <c r="V10" s="58" t="s">
        <v>59</v>
      </c>
      <c r="W10" s="58" t="s">
        <v>60</v>
      </c>
      <c r="X10" s="59" t="s">
        <v>15</v>
      </c>
      <c r="Y10" s="45"/>
      <c r="Z10" s="60" t="s">
        <v>12</v>
      </c>
      <c r="AA10" s="60" t="s">
        <v>59</v>
      </c>
      <c r="AB10" s="60" t="s">
        <v>60</v>
      </c>
      <c r="AC10" s="60" t="s">
        <v>14</v>
      </c>
      <c r="AD10" s="60" t="s">
        <v>59</v>
      </c>
      <c r="AE10" s="60" t="s">
        <v>60</v>
      </c>
      <c r="AF10" s="61" t="s">
        <v>15</v>
      </c>
      <c r="AG10" s="53"/>
      <c r="AH10" s="62" t="s">
        <v>12</v>
      </c>
      <c r="AI10" s="62" t="s">
        <v>59</v>
      </c>
      <c r="AJ10" s="62" t="s">
        <v>60</v>
      </c>
      <c r="AK10" s="62" t="s">
        <v>14</v>
      </c>
      <c r="AL10" s="62" t="s">
        <v>59</v>
      </c>
      <c r="AM10" s="62" t="s">
        <v>60</v>
      </c>
      <c r="AN10" s="63" t="s">
        <v>15</v>
      </c>
      <c r="AO10" s="53"/>
      <c r="AP10" s="64" t="s">
        <v>12</v>
      </c>
      <c r="AQ10" s="64" t="s">
        <v>59</v>
      </c>
      <c r="AR10" s="64" t="s">
        <v>60</v>
      </c>
      <c r="AS10" s="64" t="s">
        <v>14</v>
      </c>
      <c r="AT10" s="64" t="s">
        <v>59</v>
      </c>
      <c r="AU10" s="64" t="s">
        <v>60</v>
      </c>
      <c r="AV10" s="65" t="s">
        <v>15</v>
      </c>
      <c r="AW10" s="284"/>
      <c r="AX10" s="286"/>
      <c r="AY10" s="284"/>
      <c r="AZ10" s="298"/>
      <c r="BA10" s="308"/>
      <c r="BB10" s="310"/>
      <c r="BC10" s="312"/>
      <c r="BD10" s="314"/>
    </row>
    <row r="11" spans="1:56" ht="31.8" thickBot="1">
      <c r="B11" s="81"/>
      <c r="C11" s="82"/>
      <c r="D11" s="83"/>
      <c r="E11" s="84"/>
      <c r="F11" s="84"/>
      <c r="G11" s="84"/>
      <c r="H11" s="84"/>
      <c r="I11" s="85" t="s">
        <v>15</v>
      </c>
      <c r="J11" s="86">
        <f>J12+J231+J440+J709+J963+J1151+J1353+J1537+J1702+J1767+J1969</f>
        <v>92908891.00999999</v>
      </c>
      <c r="K11" s="86">
        <f>K12+K231+K440+K709+K963+K1151+K1353+K1537+K1702+K1767+K1969</f>
        <v>48679323.200000003</v>
      </c>
      <c r="L11" s="86">
        <f>L12+L231+L440+L709+L963+L1151+L1353+L1537+L1702+L1767+L1969</f>
        <v>141588214.21000001</v>
      </c>
      <c r="M11" s="86">
        <f t="shared" ref="M11:O11" si="0">M12+M231+M440+M709+M963+M1151+M1353+M1537+M1702+M1767+M1969</f>
        <v>50580089</v>
      </c>
      <c r="N11" s="86">
        <f t="shared" si="0"/>
        <v>0</v>
      </c>
      <c r="O11" s="86">
        <f t="shared" si="0"/>
        <v>50580089</v>
      </c>
      <c r="P11" s="86">
        <f>P12+P231+P440+P709+P963+P1151+P1353+P1537+P1702+P1767+P1969</f>
        <v>192168303.21000001</v>
      </c>
      <c r="R11" s="66">
        <f>R12+R231+R440+R709+R963+R1151+R1353+R1537+R1702+R1767+R1969</f>
        <v>92909136.900000006</v>
      </c>
      <c r="S11" s="66">
        <f t="shared" ref="S11:W11" si="1">S12+S231+S440+S709+S963+S1151+S1353+S1537+S1702+S1767+S1969</f>
        <v>48679323.200000003</v>
      </c>
      <c r="T11" s="66">
        <f t="shared" si="1"/>
        <v>141588460.09999999</v>
      </c>
      <c r="U11" s="66">
        <f t="shared" si="1"/>
        <v>37049831.769999996</v>
      </c>
      <c r="V11" s="66">
        <f t="shared" si="1"/>
        <v>0</v>
      </c>
      <c r="W11" s="66">
        <f t="shared" si="1"/>
        <v>37049831.769999996</v>
      </c>
      <c r="X11" s="66">
        <f>X12+X231+X440+X709+X963+X1151+X1353+X1537+X1702+X1767+X1969</f>
        <v>178638291.87</v>
      </c>
      <c r="Y11" s="45"/>
      <c r="Z11" s="67">
        <f t="shared" ref="Z11:AF11" si="2">Z12+Z231+Z440+Z709+Z963+Z1151+Z1353+Z1537+Z1702+Z1767+Z1969</f>
        <v>0</v>
      </c>
      <c r="AA11" s="67">
        <f t="shared" si="2"/>
        <v>0</v>
      </c>
      <c r="AB11" s="67">
        <f t="shared" si="2"/>
        <v>0</v>
      </c>
      <c r="AC11" s="67">
        <f t="shared" si="2"/>
        <v>0</v>
      </c>
      <c r="AD11" s="67">
        <f t="shared" si="2"/>
        <v>0</v>
      </c>
      <c r="AE11" s="67">
        <f t="shared" si="2"/>
        <v>0</v>
      </c>
      <c r="AF11" s="67">
        <f t="shared" si="2"/>
        <v>0</v>
      </c>
      <c r="AG11" s="87"/>
      <c r="AH11" s="68">
        <f>AH12+AH231+AH440+AH709+AH963+AH1151+AH1353+AH1537+AH1702+AH1767+AH1969</f>
        <v>2.1187588489235409E-10</v>
      </c>
      <c r="AI11" s="68">
        <f t="shared" ref="AI11:AN11" si="3">AI12+AI231+AI440+AI709+AI963+AI1151+AI1353+AI1537+AI1702+AI1767+AI1969</f>
        <v>0</v>
      </c>
      <c r="AJ11" s="68">
        <f t="shared" si="3"/>
        <v>2.1187588489235409E-10</v>
      </c>
      <c r="AK11" s="68">
        <f t="shared" si="3"/>
        <v>0</v>
      </c>
      <c r="AL11" s="68">
        <f t="shared" si="3"/>
        <v>0</v>
      </c>
      <c r="AM11" s="68">
        <f t="shared" si="3"/>
        <v>0</v>
      </c>
      <c r="AN11" s="68">
        <f t="shared" si="3"/>
        <v>2.1187588489235409E-10</v>
      </c>
      <c r="AO11" s="87"/>
      <c r="AP11" s="69">
        <f>AP12+AP231+AP440+AP709+AP963+AP1151+AP1353+AP1537+AP1702+AP1767+AP1969</f>
        <v>0</v>
      </c>
      <c r="AQ11" s="69">
        <f t="shared" ref="AQ11:AV11" si="4">AQ12+AQ231+AQ440+AQ709+AQ963+AQ1151+AQ1353+AQ1537+AQ1702+AQ1767+AQ1969</f>
        <v>0</v>
      </c>
      <c r="AR11" s="69">
        <f t="shared" si="4"/>
        <v>0</v>
      </c>
      <c r="AS11" s="69">
        <f>AS12+AS231+AS440+AS709+AS963+AS1151+AS1353+AS1537+AS1702+AS1767+AS1969</f>
        <v>2.4770994144773795E-9</v>
      </c>
      <c r="AT11" s="69">
        <f t="shared" si="4"/>
        <v>0</v>
      </c>
      <c r="AU11" s="69">
        <f t="shared" si="4"/>
        <v>2.4770994144773795E-9</v>
      </c>
      <c r="AV11" s="69">
        <f t="shared" si="4"/>
        <v>2.4770994144773795E-9</v>
      </c>
      <c r="AW11" s="88"/>
      <c r="AX11" s="89"/>
      <c r="AY11" s="88"/>
      <c r="AZ11" s="90"/>
      <c r="BA11" s="91"/>
      <c r="BB11" s="92"/>
      <c r="BC11" s="93"/>
      <c r="BD11" s="94"/>
    </row>
    <row r="12" spans="1:56" s="100" customFormat="1" ht="45.75" customHeight="1">
      <c r="A12" s="45"/>
      <c r="B12" s="95">
        <v>2013</v>
      </c>
      <c r="C12" s="96">
        <v>8320</v>
      </c>
      <c r="D12" s="95">
        <v>1</v>
      </c>
      <c r="E12" s="95"/>
      <c r="F12" s="95"/>
      <c r="G12" s="95"/>
      <c r="H12" s="97"/>
      <c r="I12" s="97" t="s">
        <v>61</v>
      </c>
      <c r="J12" s="98">
        <v>0</v>
      </c>
      <c r="K12" s="98">
        <v>0</v>
      </c>
      <c r="L12" s="98">
        <v>0</v>
      </c>
      <c r="M12" s="98">
        <f>+M95+M167+M173+M208</f>
        <v>8100000</v>
      </c>
      <c r="N12" s="98">
        <v>0</v>
      </c>
      <c r="O12" s="98">
        <f>+O95+O167+O173+O208</f>
        <v>8100000</v>
      </c>
      <c r="P12" s="98">
        <f>+P95+P167+P173+P208</f>
        <v>8100000</v>
      </c>
      <c r="Q12" s="45"/>
      <c r="R12" s="98">
        <f>R13+R31+R95+R173+R208+R167</f>
        <v>0</v>
      </c>
      <c r="S12" s="98">
        <f>S13+S31+S95+S173+S208+S167</f>
        <v>0</v>
      </c>
      <c r="T12" s="98">
        <f t="shared" ref="T12:T79" si="5">R12+S12</f>
        <v>0</v>
      </c>
      <c r="U12" s="98">
        <f>U13+U31+U95+U173+U208+U167</f>
        <v>4500000</v>
      </c>
      <c r="V12" s="98">
        <f>V13+V31+V95+V173+V208+V167</f>
        <v>0</v>
      </c>
      <c r="W12" s="98">
        <f t="shared" ref="W12:W79" si="6">U12+V12</f>
        <v>4500000</v>
      </c>
      <c r="X12" s="98">
        <f>T12+W12</f>
        <v>4500000</v>
      </c>
      <c r="Y12" s="45"/>
      <c r="Z12" s="98">
        <f>Z13+Z31+Z95+Z173+Z208+Z167</f>
        <v>0</v>
      </c>
      <c r="AA12" s="98">
        <f>AA13+AA31+AA95+AA173+AA208+AA167</f>
        <v>0</v>
      </c>
      <c r="AB12" s="98">
        <f>Z12+AA12</f>
        <v>0</v>
      </c>
      <c r="AC12" s="98">
        <f>AC13+AC31+AC95+AC173+AC208+AC167</f>
        <v>0</v>
      </c>
      <c r="AD12" s="98">
        <f>AD13+AD31+AD95+AD173+AD208+AD167</f>
        <v>0</v>
      </c>
      <c r="AE12" s="98">
        <f t="shared" ref="AE12:AE79" si="7">AC12+AD12</f>
        <v>0</v>
      </c>
      <c r="AF12" s="98">
        <f>AB12+AE12</f>
        <v>0</v>
      </c>
      <c r="AG12" s="45"/>
      <c r="AH12" s="98">
        <f>AH13+AH31+AH95+AH173+AH208+AH167</f>
        <v>0</v>
      </c>
      <c r="AI12" s="98">
        <f>AI13+AI31+AI95+AI173+AI208+AI167</f>
        <v>0</v>
      </c>
      <c r="AJ12" s="98">
        <f>AH12+AI12</f>
        <v>0</v>
      </c>
      <c r="AK12" s="98">
        <f>AK13+AK31+AK95+AK173+AK208+AK167</f>
        <v>0</v>
      </c>
      <c r="AL12" s="98">
        <f>AL13+AL31+AL95+AL173+AL208+AL167</f>
        <v>0</v>
      </c>
      <c r="AM12" s="98">
        <f t="shared" ref="AM12:AM79" si="8">AK12+AL12</f>
        <v>0</v>
      </c>
      <c r="AN12" s="98">
        <f>AJ12+AM12</f>
        <v>0</v>
      </c>
      <c r="AO12" s="45"/>
      <c r="AP12" s="98">
        <f>AP13+AP31+AP95+AP173+AP208+AP167</f>
        <v>0</v>
      </c>
      <c r="AQ12" s="98">
        <f>AQ13+AQ31+AQ95+AQ173+AQ208+AQ167</f>
        <v>0</v>
      </c>
      <c r="AR12" s="98">
        <f>AP12+AQ12</f>
        <v>0</v>
      </c>
      <c r="AS12" s="98">
        <f>AS13+AS31+AS95+AS173+AS208+AS167</f>
        <v>0</v>
      </c>
      <c r="AT12" s="98">
        <f>AT13+AT31+AT95+AT173+AT208+AT167</f>
        <v>0</v>
      </c>
      <c r="AU12" s="98">
        <f t="shared" ref="AU12:AU75" si="9">AS12+AT12</f>
        <v>0</v>
      </c>
      <c r="AV12" s="98">
        <f>AR12+AU12</f>
        <v>0</v>
      </c>
      <c r="AW12" s="99"/>
      <c r="AX12" s="99"/>
      <c r="AY12" s="99"/>
      <c r="AZ12" s="98"/>
      <c r="BA12" s="98"/>
      <c r="BB12" s="98"/>
      <c r="BC12" s="98"/>
      <c r="BD12" s="98"/>
    </row>
    <row r="13" spans="1:56" s="107" customFormat="1">
      <c r="A13" s="45"/>
      <c r="B13" s="101">
        <v>2013</v>
      </c>
      <c r="C13" s="102">
        <v>8320</v>
      </c>
      <c r="D13" s="101">
        <v>1</v>
      </c>
      <c r="E13" s="101">
        <v>1000</v>
      </c>
      <c r="F13" s="101"/>
      <c r="G13" s="101"/>
      <c r="H13" s="101"/>
      <c r="I13" s="103" t="s">
        <v>80</v>
      </c>
      <c r="J13" s="104">
        <v>0</v>
      </c>
      <c r="K13" s="104">
        <v>0</v>
      </c>
      <c r="L13" s="104">
        <v>0</v>
      </c>
      <c r="M13" s="104">
        <v>0</v>
      </c>
      <c r="N13" s="104">
        <v>0</v>
      </c>
      <c r="O13" s="104">
        <v>0</v>
      </c>
      <c r="P13" s="104">
        <v>0</v>
      </c>
      <c r="Q13" s="45"/>
      <c r="R13" s="105">
        <f>R14+R17+R22+R26</f>
        <v>0</v>
      </c>
      <c r="S13" s="105">
        <f>S14+S17+S22+S26</f>
        <v>0</v>
      </c>
      <c r="T13" s="105">
        <f>R13+S13</f>
        <v>0</v>
      </c>
      <c r="U13" s="105">
        <f>U14+U17+U22+U26</f>
        <v>0</v>
      </c>
      <c r="V13" s="105">
        <f>V14+V17+V22+V26</f>
        <v>0</v>
      </c>
      <c r="W13" s="105">
        <f t="shared" si="6"/>
        <v>0</v>
      </c>
      <c r="X13" s="105">
        <f>T13+W13</f>
        <v>0</v>
      </c>
      <c r="Y13" s="45"/>
      <c r="Z13" s="105">
        <f>Z14+Z17+Z22+Z26</f>
        <v>0</v>
      </c>
      <c r="AA13" s="105">
        <f>AA14+AA17+AA22+AA26</f>
        <v>0</v>
      </c>
      <c r="AB13" s="105">
        <f>Z13+AA13</f>
        <v>0</v>
      </c>
      <c r="AC13" s="105">
        <f>AC14+AC17+AC22+AC26</f>
        <v>0</v>
      </c>
      <c r="AD13" s="105">
        <f>AD14+AD17+AD22+AD26</f>
        <v>0</v>
      </c>
      <c r="AE13" s="105">
        <f t="shared" si="7"/>
        <v>0</v>
      </c>
      <c r="AF13" s="105">
        <f>AB13+AE13</f>
        <v>0</v>
      </c>
      <c r="AG13" s="45"/>
      <c r="AH13" s="105">
        <f>AH14+AH17+AH22+AH26</f>
        <v>0</v>
      </c>
      <c r="AI13" s="105">
        <f>AI14+AI17+AI22+AI26</f>
        <v>0</v>
      </c>
      <c r="AJ13" s="105">
        <f>AH13+AI13</f>
        <v>0</v>
      </c>
      <c r="AK13" s="105">
        <f>AK14+AK17+AK22+AK26</f>
        <v>0</v>
      </c>
      <c r="AL13" s="105">
        <f>AL14+AL17+AL22+AL26</f>
        <v>0</v>
      </c>
      <c r="AM13" s="105">
        <f t="shared" si="8"/>
        <v>0</v>
      </c>
      <c r="AN13" s="105">
        <f>AJ13+AM13</f>
        <v>0</v>
      </c>
      <c r="AO13" s="45"/>
      <c r="AP13" s="105">
        <f>AP14+AP17+AP22+AP26</f>
        <v>0</v>
      </c>
      <c r="AQ13" s="105">
        <f>AQ14+AQ17+AQ22+AQ26</f>
        <v>0</v>
      </c>
      <c r="AR13" s="105">
        <f>AP13+AQ13</f>
        <v>0</v>
      </c>
      <c r="AS13" s="105">
        <f>AS14+AS17+AS22+AS26</f>
        <v>0</v>
      </c>
      <c r="AT13" s="105">
        <f>AT14+AT17+AT22+AT26</f>
        <v>0</v>
      </c>
      <c r="AU13" s="105">
        <f t="shared" si="9"/>
        <v>0</v>
      </c>
      <c r="AV13" s="105">
        <f>AR13+AU13</f>
        <v>0</v>
      </c>
      <c r="AW13" s="106"/>
      <c r="AX13" s="106"/>
      <c r="AY13" s="106"/>
      <c r="AZ13" s="104"/>
      <c r="BA13" s="104"/>
      <c r="BB13" s="104"/>
      <c r="BC13" s="104"/>
      <c r="BD13" s="104"/>
    </row>
    <row r="14" spans="1:56" s="107" customFormat="1">
      <c r="A14" s="45"/>
      <c r="B14" s="108">
        <v>2013</v>
      </c>
      <c r="C14" s="109">
        <v>8320</v>
      </c>
      <c r="D14" s="108">
        <v>1</v>
      </c>
      <c r="E14" s="108">
        <v>1000</v>
      </c>
      <c r="F14" s="108">
        <v>1100</v>
      </c>
      <c r="G14" s="108"/>
      <c r="H14" s="108"/>
      <c r="I14" s="110" t="s">
        <v>81</v>
      </c>
      <c r="J14" s="111">
        <v>0</v>
      </c>
      <c r="K14" s="111">
        <v>0</v>
      </c>
      <c r="L14" s="111">
        <v>0</v>
      </c>
      <c r="M14" s="111">
        <v>0</v>
      </c>
      <c r="N14" s="111">
        <v>0</v>
      </c>
      <c r="O14" s="111">
        <v>0</v>
      </c>
      <c r="P14" s="111">
        <v>0</v>
      </c>
      <c r="Q14" s="45"/>
      <c r="R14" s="112">
        <f>R15</f>
        <v>0</v>
      </c>
      <c r="S14" s="112">
        <f>S15</f>
        <v>0</v>
      </c>
      <c r="T14" s="112">
        <f>R14+S14</f>
        <v>0</v>
      </c>
      <c r="U14" s="112">
        <f>U15</f>
        <v>0</v>
      </c>
      <c r="V14" s="112">
        <f>V15</f>
        <v>0</v>
      </c>
      <c r="W14" s="112">
        <f t="shared" si="6"/>
        <v>0</v>
      </c>
      <c r="X14" s="112">
        <f>T14+W14</f>
        <v>0</v>
      </c>
      <c r="Y14" s="45"/>
      <c r="Z14" s="112">
        <f>Z15</f>
        <v>0</v>
      </c>
      <c r="AA14" s="112">
        <f>AA15</f>
        <v>0</v>
      </c>
      <c r="AB14" s="112">
        <f t="shared" ref="AB14:AB77" si="10">Z14+AA14</f>
        <v>0</v>
      </c>
      <c r="AC14" s="112">
        <f>AC15</f>
        <v>0</v>
      </c>
      <c r="AD14" s="112">
        <f>AD15</f>
        <v>0</v>
      </c>
      <c r="AE14" s="112">
        <f t="shared" si="7"/>
        <v>0</v>
      </c>
      <c r="AF14" s="112">
        <f t="shared" ref="AF14:AF77" si="11">AB14+AE14</f>
        <v>0</v>
      </c>
      <c r="AG14" s="45"/>
      <c r="AH14" s="112">
        <f>AH15</f>
        <v>0</v>
      </c>
      <c r="AI14" s="112">
        <f>AI15</f>
        <v>0</v>
      </c>
      <c r="AJ14" s="112">
        <f t="shared" ref="AJ14:AJ77" si="12">AH14+AI14</f>
        <v>0</v>
      </c>
      <c r="AK14" s="112">
        <f>AK15</f>
        <v>0</v>
      </c>
      <c r="AL14" s="112">
        <f>AL15</f>
        <v>0</v>
      </c>
      <c r="AM14" s="112">
        <f t="shared" si="8"/>
        <v>0</v>
      </c>
      <c r="AN14" s="112">
        <f t="shared" ref="AN14:AN77" si="13">AJ14+AM14</f>
        <v>0</v>
      </c>
      <c r="AO14" s="45"/>
      <c r="AP14" s="112">
        <f>AP15</f>
        <v>0</v>
      </c>
      <c r="AQ14" s="112">
        <f>AQ15</f>
        <v>0</v>
      </c>
      <c r="AR14" s="112">
        <f t="shared" ref="AR14:AR77" si="14">AP14+AQ14</f>
        <v>0</v>
      </c>
      <c r="AS14" s="112">
        <f>AS15</f>
        <v>0</v>
      </c>
      <c r="AT14" s="112">
        <f>AT15</f>
        <v>0</v>
      </c>
      <c r="AU14" s="112">
        <f t="shared" si="9"/>
        <v>0</v>
      </c>
      <c r="AV14" s="112">
        <f t="shared" ref="AV14:AV77" si="15">AR14+AU14</f>
        <v>0</v>
      </c>
      <c r="AW14" s="113"/>
      <c r="AX14" s="113"/>
      <c r="AY14" s="113"/>
      <c r="AZ14" s="111"/>
      <c r="BA14" s="111"/>
      <c r="BB14" s="111"/>
      <c r="BC14" s="111"/>
      <c r="BD14" s="111"/>
    </row>
    <row r="15" spans="1:56" s="107" customFormat="1">
      <c r="A15" s="45"/>
      <c r="B15" s="114">
        <v>2013</v>
      </c>
      <c r="C15" s="115">
        <v>8320</v>
      </c>
      <c r="D15" s="114">
        <v>1</v>
      </c>
      <c r="E15" s="114">
        <v>1000</v>
      </c>
      <c r="F15" s="114">
        <v>1100</v>
      </c>
      <c r="G15" s="114">
        <v>113</v>
      </c>
      <c r="H15" s="114"/>
      <c r="I15" s="116" t="s">
        <v>82</v>
      </c>
      <c r="J15" s="117">
        <v>0</v>
      </c>
      <c r="K15" s="117">
        <v>0</v>
      </c>
      <c r="L15" s="117">
        <v>0</v>
      </c>
      <c r="M15" s="117">
        <v>0</v>
      </c>
      <c r="N15" s="117">
        <v>0</v>
      </c>
      <c r="O15" s="117">
        <v>0</v>
      </c>
      <c r="P15" s="117">
        <v>0</v>
      </c>
      <c r="Q15" s="45"/>
      <c r="R15" s="118">
        <f>R16</f>
        <v>0</v>
      </c>
      <c r="S15" s="118">
        <f>S16</f>
        <v>0</v>
      </c>
      <c r="T15" s="118">
        <f>R15+S15</f>
        <v>0</v>
      </c>
      <c r="U15" s="118">
        <f>U16</f>
        <v>0</v>
      </c>
      <c r="V15" s="118">
        <f>V16</f>
        <v>0</v>
      </c>
      <c r="W15" s="118">
        <f t="shared" si="6"/>
        <v>0</v>
      </c>
      <c r="X15" s="118">
        <f>T15+W15</f>
        <v>0</v>
      </c>
      <c r="Y15" s="45"/>
      <c r="Z15" s="118">
        <f>Z16</f>
        <v>0</v>
      </c>
      <c r="AA15" s="118">
        <f>AA16</f>
        <v>0</v>
      </c>
      <c r="AB15" s="118">
        <f t="shared" si="10"/>
        <v>0</v>
      </c>
      <c r="AC15" s="118">
        <f>AC16</f>
        <v>0</v>
      </c>
      <c r="AD15" s="118">
        <f>AD16</f>
        <v>0</v>
      </c>
      <c r="AE15" s="118">
        <f t="shared" si="7"/>
        <v>0</v>
      </c>
      <c r="AF15" s="118">
        <f t="shared" si="11"/>
        <v>0</v>
      </c>
      <c r="AG15" s="45"/>
      <c r="AH15" s="118">
        <f>AH16</f>
        <v>0</v>
      </c>
      <c r="AI15" s="118">
        <f>AI16</f>
        <v>0</v>
      </c>
      <c r="AJ15" s="118">
        <f t="shared" si="12"/>
        <v>0</v>
      </c>
      <c r="AK15" s="118">
        <f>AK16</f>
        <v>0</v>
      </c>
      <c r="AL15" s="118">
        <f>AL16</f>
        <v>0</v>
      </c>
      <c r="AM15" s="118">
        <f t="shared" si="8"/>
        <v>0</v>
      </c>
      <c r="AN15" s="118">
        <f t="shared" si="13"/>
        <v>0</v>
      </c>
      <c r="AO15" s="45"/>
      <c r="AP15" s="118">
        <f>AP16</f>
        <v>0</v>
      </c>
      <c r="AQ15" s="118">
        <f>AQ16</f>
        <v>0</v>
      </c>
      <c r="AR15" s="118">
        <f t="shared" si="14"/>
        <v>0</v>
      </c>
      <c r="AS15" s="118">
        <f>AS16</f>
        <v>0</v>
      </c>
      <c r="AT15" s="118">
        <f>AT16</f>
        <v>0</v>
      </c>
      <c r="AU15" s="118">
        <f t="shared" si="9"/>
        <v>0</v>
      </c>
      <c r="AV15" s="118">
        <f t="shared" si="15"/>
        <v>0</v>
      </c>
      <c r="AW15" s="119"/>
      <c r="AX15" s="119"/>
      <c r="AY15" s="119"/>
      <c r="AZ15" s="117"/>
      <c r="BA15" s="117"/>
      <c r="BB15" s="117"/>
      <c r="BC15" s="117"/>
      <c r="BD15" s="117"/>
    </row>
    <row r="16" spans="1:56" s="107" customFormat="1">
      <c r="A16" s="45"/>
      <c r="B16" s="120">
        <v>2013</v>
      </c>
      <c r="C16" s="121">
        <v>8320</v>
      </c>
      <c r="D16" s="120">
        <v>1</v>
      </c>
      <c r="E16" s="120">
        <v>1000</v>
      </c>
      <c r="F16" s="120">
        <v>1100</v>
      </c>
      <c r="G16" s="120">
        <v>113</v>
      </c>
      <c r="H16" s="120">
        <v>11301</v>
      </c>
      <c r="I16" s="122" t="s">
        <v>83</v>
      </c>
      <c r="J16" s="123">
        <v>0</v>
      </c>
      <c r="K16" s="123">
        <v>0</v>
      </c>
      <c r="L16" s="124">
        <v>0</v>
      </c>
      <c r="M16" s="123">
        <v>0</v>
      </c>
      <c r="N16" s="123">
        <v>0</v>
      </c>
      <c r="O16" s="124">
        <v>0</v>
      </c>
      <c r="P16" s="124">
        <v>0</v>
      </c>
      <c r="Q16" s="45"/>
      <c r="R16" s="123">
        <v>0</v>
      </c>
      <c r="S16" s="123">
        <v>0</v>
      </c>
      <c r="T16" s="123">
        <f>R16+S16</f>
        <v>0</v>
      </c>
      <c r="U16" s="123">
        <v>0</v>
      </c>
      <c r="V16" s="123">
        <v>0</v>
      </c>
      <c r="W16" s="123">
        <f t="shared" si="6"/>
        <v>0</v>
      </c>
      <c r="X16" s="123">
        <f>T16+W16</f>
        <v>0</v>
      </c>
      <c r="Y16" s="45"/>
      <c r="Z16" s="123">
        <v>0</v>
      </c>
      <c r="AA16" s="123">
        <v>0</v>
      </c>
      <c r="AB16" s="123">
        <f t="shared" si="10"/>
        <v>0</v>
      </c>
      <c r="AC16" s="123">
        <v>0</v>
      </c>
      <c r="AD16" s="123">
        <v>0</v>
      </c>
      <c r="AE16" s="123">
        <f t="shared" si="7"/>
        <v>0</v>
      </c>
      <c r="AF16" s="123">
        <f t="shared" si="11"/>
        <v>0</v>
      </c>
      <c r="AG16" s="45"/>
      <c r="AH16" s="123">
        <v>0</v>
      </c>
      <c r="AI16" s="123">
        <v>0</v>
      </c>
      <c r="AJ16" s="123">
        <f t="shared" si="12"/>
        <v>0</v>
      </c>
      <c r="AK16" s="123">
        <v>0</v>
      </c>
      <c r="AL16" s="123">
        <v>0</v>
      </c>
      <c r="AM16" s="123">
        <f t="shared" si="8"/>
        <v>0</v>
      </c>
      <c r="AN16" s="123">
        <f t="shared" si="13"/>
        <v>0</v>
      </c>
      <c r="AO16" s="45"/>
      <c r="AP16" s="123">
        <f>J16-(R16+Z16+AH16)</f>
        <v>0</v>
      </c>
      <c r="AQ16" s="123">
        <f>K16-(S16+AA16+AI16)</f>
        <v>0</v>
      </c>
      <c r="AR16" s="123">
        <f t="shared" si="14"/>
        <v>0</v>
      </c>
      <c r="AS16" s="123">
        <f>M16-(U16+AC16+AK16)</f>
        <v>0</v>
      </c>
      <c r="AT16" s="123">
        <f>N16-(V16+AD16+AL16)</f>
        <v>0</v>
      </c>
      <c r="AU16" s="123">
        <f t="shared" si="9"/>
        <v>0</v>
      </c>
      <c r="AV16" s="123">
        <f t="shared" si="15"/>
        <v>0</v>
      </c>
      <c r="AW16" s="125"/>
      <c r="AX16" s="125"/>
      <c r="AY16" s="125"/>
      <c r="AZ16" s="124"/>
      <c r="BA16" s="124"/>
      <c r="BB16" s="124"/>
      <c r="BC16" s="124"/>
      <c r="BD16" s="124"/>
    </row>
    <row r="17" spans="1:56" s="126" customFormat="1">
      <c r="A17" s="45"/>
      <c r="B17" s="108">
        <v>2013</v>
      </c>
      <c r="C17" s="109">
        <v>8320</v>
      </c>
      <c r="D17" s="108">
        <v>1</v>
      </c>
      <c r="E17" s="108">
        <v>1000</v>
      </c>
      <c r="F17" s="108">
        <v>1200</v>
      </c>
      <c r="G17" s="108"/>
      <c r="H17" s="108"/>
      <c r="I17" s="110" t="s">
        <v>84</v>
      </c>
      <c r="J17" s="111">
        <v>0</v>
      </c>
      <c r="K17" s="111">
        <v>0</v>
      </c>
      <c r="L17" s="111">
        <v>0</v>
      </c>
      <c r="M17" s="111">
        <v>0</v>
      </c>
      <c r="N17" s="111">
        <v>0</v>
      </c>
      <c r="O17" s="111">
        <v>0</v>
      </c>
      <c r="P17" s="111">
        <v>0</v>
      </c>
      <c r="Q17" s="45"/>
      <c r="R17" s="112">
        <f>R18+R20</f>
        <v>0</v>
      </c>
      <c r="S17" s="112">
        <f>S18+S20</f>
        <v>0</v>
      </c>
      <c r="T17" s="112">
        <f t="shared" si="5"/>
        <v>0</v>
      </c>
      <c r="U17" s="112">
        <f>U18+U20</f>
        <v>0</v>
      </c>
      <c r="V17" s="112">
        <f>V18+V20</f>
        <v>0</v>
      </c>
      <c r="W17" s="112">
        <f t="shared" si="6"/>
        <v>0</v>
      </c>
      <c r="X17" s="112">
        <f t="shared" ref="X17:X79" si="16">T17+W17</f>
        <v>0</v>
      </c>
      <c r="Y17" s="45"/>
      <c r="Z17" s="112">
        <f>Z18+Z20</f>
        <v>0</v>
      </c>
      <c r="AA17" s="112">
        <f>AA18+AA20</f>
        <v>0</v>
      </c>
      <c r="AB17" s="112">
        <f t="shared" si="10"/>
        <v>0</v>
      </c>
      <c r="AC17" s="112">
        <f>AC18+AC20</f>
        <v>0</v>
      </c>
      <c r="AD17" s="112">
        <f>AD18+AD20</f>
        <v>0</v>
      </c>
      <c r="AE17" s="112">
        <f t="shared" si="7"/>
        <v>0</v>
      </c>
      <c r="AF17" s="112">
        <f t="shared" si="11"/>
        <v>0</v>
      </c>
      <c r="AG17" s="45"/>
      <c r="AH17" s="112">
        <f>AH18+AH20</f>
        <v>0</v>
      </c>
      <c r="AI17" s="112">
        <f>AI18+AI20</f>
        <v>0</v>
      </c>
      <c r="AJ17" s="112">
        <f t="shared" si="12"/>
        <v>0</v>
      </c>
      <c r="AK17" s="112">
        <f>AK18+AK20</f>
        <v>0</v>
      </c>
      <c r="AL17" s="112">
        <f>AL18+AL20</f>
        <v>0</v>
      </c>
      <c r="AM17" s="112">
        <f t="shared" si="8"/>
        <v>0</v>
      </c>
      <c r="AN17" s="112">
        <f t="shared" si="13"/>
        <v>0</v>
      </c>
      <c r="AO17" s="45"/>
      <c r="AP17" s="112">
        <f>AP18+AP20</f>
        <v>0</v>
      </c>
      <c r="AQ17" s="112">
        <f>AQ18+AQ20</f>
        <v>0</v>
      </c>
      <c r="AR17" s="112">
        <f t="shared" si="14"/>
        <v>0</v>
      </c>
      <c r="AS17" s="112">
        <f>AS18+AS20</f>
        <v>0</v>
      </c>
      <c r="AT17" s="112">
        <f>AT18+AT20</f>
        <v>0</v>
      </c>
      <c r="AU17" s="112">
        <f t="shared" si="9"/>
        <v>0</v>
      </c>
      <c r="AV17" s="112">
        <f t="shared" si="15"/>
        <v>0</v>
      </c>
      <c r="AW17" s="113"/>
      <c r="AX17" s="113"/>
      <c r="AY17" s="113"/>
      <c r="AZ17" s="111"/>
      <c r="BA17" s="111"/>
      <c r="BB17" s="111"/>
      <c r="BC17" s="111"/>
      <c r="BD17" s="111"/>
    </row>
    <row r="18" spans="1:56" s="127" customFormat="1">
      <c r="A18" s="45"/>
      <c r="B18" s="114">
        <v>2013</v>
      </c>
      <c r="C18" s="115">
        <v>8320</v>
      </c>
      <c r="D18" s="114">
        <v>1</v>
      </c>
      <c r="E18" s="114">
        <v>1000</v>
      </c>
      <c r="F18" s="114">
        <v>1200</v>
      </c>
      <c r="G18" s="114">
        <v>121</v>
      </c>
      <c r="H18" s="114"/>
      <c r="I18" s="116" t="s">
        <v>85</v>
      </c>
      <c r="J18" s="117">
        <v>0</v>
      </c>
      <c r="K18" s="117">
        <v>0</v>
      </c>
      <c r="L18" s="117">
        <v>0</v>
      </c>
      <c r="M18" s="117">
        <v>0</v>
      </c>
      <c r="N18" s="117">
        <v>0</v>
      </c>
      <c r="O18" s="117">
        <v>0</v>
      </c>
      <c r="P18" s="117">
        <v>0</v>
      </c>
      <c r="Q18" s="45"/>
      <c r="R18" s="118">
        <f>R19</f>
        <v>0</v>
      </c>
      <c r="S18" s="118">
        <f>S19</f>
        <v>0</v>
      </c>
      <c r="T18" s="118">
        <f t="shared" si="5"/>
        <v>0</v>
      </c>
      <c r="U18" s="118">
        <f>U19</f>
        <v>0</v>
      </c>
      <c r="V18" s="118">
        <f>V19</f>
        <v>0</v>
      </c>
      <c r="W18" s="118">
        <f t="shared" si="6"/>
        <v>0</v>
      </c>
      <c r="X18" s="118">
        <f t="shared" si="16"/>
        <v>0</v>
      </c>
      <c r="Y18" s="45"/>
      <c r="Z18" s="118">
        <f>Z19</f>
        <v>0</v>
      </c>
      <c r="AA18" s="118">
        <f>AA19</f>
        <v>0</v>
      </c>
      <c r="AB18" s="118">
        <f t="shared" si="10"/>
        <v>0</v>
      </c>
      <c r="AC18" s="118">
        <f>AC19</f>
        <v>0</v>
      </c>
      <c r="AD18" s="118">
        <f>AD19</f>
        <v>0</v>
      </c>
      <c r="AE18" s="118">
        <f t="shared" si="7"/>
        <v>0</v>
      </c>
      <c r="AF18" s="118">
        <f t="shared" si="11"/>
        <v>0</v>
      </c>
      <c r="AG18" s="45"/>
      <c r="AH18" s="118">
        <f>AH19</f>
        <v>0</v>
      </c>
      <c r="AI18" s="118">
        <f>AI19</f>
        <v>0</v>
      </c>
      <c r="AJ18" s="118">
        <f t="shared" si="12"/>
        <v>0</v>
      </c>
      <c r="AK18" s="118">
        <f>AK19</f>
        <v>0</v>
      </c>
      <c r="AL18" s="118">
        <f>AL19</f>
        <v>0</v>
      </c>
      <c r="AM18" s="118">
        <f t="shared" si="8"/>
        <v>0</v>
      </c>
      <c r="AN18" s="118">
        <f t="shared" si="13"/>
        <v>0</v>
      </c>
      <c r="AO18" s="45"/>
      <c r="AP18" s="118">
        <f>AP19</f>
        <v>0</v>
      </c>
      <c r="AQ18" s="118">
        <f>AQ19</f>
        <v>0</v>
      </c>
      <c r="AR18" s="118">
        <f t="shared" si="14"/>
        <v>0</v>
      </c>
      <c r="AS18" s="118">
        <f>AS19</f>
        <v>0</v>
      </c>
      <c r="AT18" s="118">
        <f>AT19</f>
        <v>0</v>
      </c>
      <c r="AU18" s="118">
        <f t="shared" si="9"/>
        <v>0</v>
      </c>
      <c r="AV18" s="118">
        <f t="shared" si="15"/>
        <v>0</v>
      </c>
      <c r="AW18" s="119"/>
      <c r="AX18" s="119"/>
      <c r="AY18" s="119"/>
      <c r="AZ18" s="117"/>
      <c r="BA18" s="117"/>
      <c r="BB18" s="117"/>
      <c r="BC18" s="117"/>
      <c r="BD18" s="117"/>
    </row>
    <row r="19" spans="1:56" s="100" customFormat="1">
      <c r="A19" s="45"/>
      <c r="B19" s="120">
        <v>2013</v>
      </c>
      <c r="C19" s="121">
        <v>8320</v>
      </c>
      <c r="D19" s="120">
        <v>1</v>
      </c>
      <c r="E19" s="120">
        <v>1000</v>
      </c>
      <c r="F19" s="120">
        <v>1200</v>
      </c>
      <c r="G19" s="120">
        <v>121</v>
      </c>
      <c r="H19" s="120">
        <v>12101</v>
      </c>
      <c r="I19" s="122" t="s">
        <v>86</v>
      </c>
      <c r="J19" s="123">
        <v>0</v>
      </c>
      <c r="K19" s="123">
        <v>0</v>
      </c>
      <c r="L19" s="124">
        <v>0</v>
      </c>
      <c r="M19" s="123">
        <v>0</v>
      </c>
      <c r="N19" s="123">
        <v>0</v>
      </c>
      <c r="O19" s="124">
        <v>0</v>
      </c>
      <c r="P19" s="124">
        <v>0</v>
      </c>
      <c r="Q19" s="45"/>
      <c r="R19" s="123">
        <v>0</v>
      </c>
      <c r="S19" s="123">
        <v>0</v>
      </c>
      <c r="T19" s="123">
        <f t="shared" si="5"/>
        <v>0</v>
      </c>
      <c r="U19" s="123">
        <v>0</v>
      </c>
      <c r="V19" s="123">
        <v>0</v>
      </c>
      <c r="W19" s="123">
        <f t="shared" si="6"/>
        <v>0</v>
      </c>
      <c r="X19" s="123">
        <f t="shared" si="16"/>
        <v>0</v>
      </c>
      <c r="Y19" s="45"/>
      <c r="Z19" s="123">
        <v>0</v>
      </c>
      <c r="AA19" s="123">
        <v>0</v>
      </c>
      <c r="AB19" s="123">
        <f t="shared" si="10"/>
        <v>0</v>
      </c>
      <c r="AC19" s="123">
        <v>0</v>
      </c>
      <c r="AD19" s="123">
        <v>0</v>
      </c>
      <c r="AE19" s="123">
        <f t="shared" si="7"/>
        <v>0</v>
      </c>
      <c r="AF19" s="123">
        <f t="shared" si="11"/>
        <v>0</v>
      </c>
      <c r="AG19" s="45"/>
      <c r="AH19" s="123">
        <v>0</v>
      </c>
      <c r="AI19" s="123">
        <v>0</v>
      </c>
      <c r="AJ19" s="123">
        <f t="shared" si="12"/>
        <v>0</v>
      </c>
      <c r="AK19" s="123">
        <v>0</v>
      </c>
      <c r="AL19" s="123">
        <v>0</v>
      </c>
      <c r="AM19" s="123">
        <f t="shared" si="8"/>
        <v>0</v>
      </c>
      <c r="AN19" s="123">
        <f t="shared" si="13"/>
        <v>0</v>
      </c>
      <c r="AO19" s="45"/>
      <c r="AP19" s="123">
        <f>J19-(R19+Z19+AH19)</f>
        <v>0</v>
      </c>
      <c r="AQ19" s="123">
        <f>K19-(S19+AA19+AI19)</f>
        <v>0</v>
      </c>
      <c r="AR19" s="123">
        <f t="shared" si="14"/>
        <v>0</v>
      </c>
      <c r="AS19" s="123">
        <f>M19-(U19+AC19+AK19)</f>
        <v>0</v>
      </c>
      <c r="AT19" s="123">
        <f>N19-(V19+AD19+AL19)</f>
        <v>0</v>
      </c>
      <c r="AU19" s="123">
        <f t="shared" si="9"/>
        <v>0</v>
      </c>
      <c r="AV19" s="123">
        <f t="shared" si="15"/>
        <v>0</v>
      </c>
      <c r="AW19" s="125" t="s">
        <v>87</v>
      </c>
      <c r="AX19" s="125"/>
      <c r="AY19" s="125"/>
      <c r="AZ19" s="124" t="s">
        <v>88</v>
      </c>
      <c r="BA19" s="124"/>
      <c r="BB19" s="124"/>
      <c r="BC19" s="124"/>
      <c r="BD19" s="124"/>
    </row>
    <row r="20" spans="1:56" s="127" customFormat="1">
      <c r="A20" s="45"/>
      <c r="B20" s="114">
        <v>2013</v>
      </c>
      <c r="C20" s="115">
        <v>8320</v>
      </c>
      <c r="D20" s="114">
        <v>1</v>
      </c>
      <c r="E20" s="114">
        <v>1000</v>
      </c>
      <c r="F20" s="114">
        <v>1200</v>
      </c>
      <c r="G20" s="114">
        <v>122</v>
      </c>
      <c r="H20" s="114"/>
      <c r="I20" s="116" t="s">
        <v>89</v>
      </c>
      <c r="J20" s="117">
        <v>0</v>
      </c>
      <c r="K20" s="117">
        <v>0</v>
      </c>
      <c r="L20" s="117">
        <v>0</v>
      </c>
      <c r="M20" s="117">
        <v>0</v>
      </c>
      <c r="N20" s="117">
        <v>0</v>
      </c>
      <c r="O20" s="117">
        <v>0</v>
      </c>
      <c r="P20" s="117">
        <v>0</v>
      </c>
      <c r="Q20" s="45"/>
      <c r="R20" s="118">
        <f>R21</f>
        <v>0</v>
      </c>
      <c r="S20" s="118">
        <f>S21</f>
        <v>0</v>
      </c>
      <c r="T20" s="118">
        <f t="shared" si="5"/>
        <v>0</v>
      </c>
      <c r="U20" s="118">
        <f>U21</f>
        <v>0</v>
      </c>
      <c r="V20" s="118">
        <f>V21</f>
        <v>0</v>
      </c>
      <c r="W20" s="118">
        <f t="shared" si="6"/>
        <v>0</v>
      </c>
      <c r="X20" s="118">
        <f t="shared" si="16"/>
        <v>0</v>
      </c>
      <c r="Y20" s="45"/>
      <c r="Z20" s="118">
        <f>Z21</f>
        <v>0</v>
      </c>
      <c r="AA20" s="118">
        <f>AA21</f>
        <v>0</v>
      </c>
      <c r="AB20" s="118">
        <f t="shared" si="10"/>
        <v>0</v>
      </c>
      <c r="AC20" s="118">
        <f>AC21</f>
        <v>0</v>
      </c>
      <c r="AD20" s="118">
        <f>AD21</f>
        <v>0</v>
      </c>
      <c r="AE20" s="118">
        <f t="shared" si="7"/>
        <v>0</v>
      </c>
      <c r="AF20" s="118">
        <f t="shared" si="11"/>
        <v>0</v>
      </c>
      <c r="AG20" s="45"/>
      <c r="AH20" s="118">
        <f>AH21</f>
        <v>0</v>
      </c>
      <c r="AI20" s="118">
        <f>AI21</f>
        <v>0</v>
      </c>
      <c r="AJ20" s="118">
        <f t="shared" si="12"/>
        <v>0</v>
      </c>
      <c r="AK20" s="118">
        <f>AK21</f>
        <v>0</v>
      </c>
      <c r="AL20" s="118">
        <f>AL21</f>
        <v>0</v>
      </c>
      <c r="AM20" s="118">
        <f t="shared" si="8"/>
        <v>0</v>
      </c>
      <c r="AN20" s="118">
        <f t="shared" si="13"/>
        <v>0</v>
      </c>
      <c r="AO20" s="45"/>
      <c r="AP20" s="118">
        <f>AP21</f>
        <v>0</v>
      </c>
      <c r="AQ20" s="118">
        <f>AQ21</f>
        <v>0</v>
      </c>
      <c r="AR20" s="118">
        <f t="shared" si="14"/>
        <v>0</v>
      </c>
      <c r="AS20" s="118">
        <f>AS21</f>
        <v>0</v>
      </c>
      <c r="AT20" s="118">
        <f>AT21</f>
        <v>0</v>
      </c>
      <c r="AU20" s="118">
        <f t="shared" si="9"/>
        <v>0</v>
      </c>
      <c r="AV20" s="118">
        <f t="shared" si="15"/>
        <v>0</v>
      </c>
      <c r="AW20" s="119"/>
      <c r="AX20" s="119"/>
      <c r="AY20" s="119"/>
      <c r="AZ20" s="117"/>
      <c r="BA20" s="117"/>
      <c r="BB20" s="117"/>
      <c r="BC20" s="117"/>
      <c r="BD20" s="117"/>
    </row>
    <row r="21" spans="1:56" s="100" customFormat="1">
      <c r="A21" s="45"/>
      <c r="B21" s="120">
        <v>2013</v>
      </c>
      <c r="C21" s="121">
        <v>8320</v>
      </c>
      <c r="D21" s="120">
        <v>1</v>
      </c>
      <c r="E21" s="120">
        <v>1000</v>
      </c>
      <c r="F21" s="120">
        <v>1200</v>
      </c>
      <c r="G21" s="120">
        <v>122</v>
      </c>
      <c r="H21" s="120">
        <v>12201</v>
      </c>
      <c r="I21" s="122" t="s">
        <v>89</v>
      </c>
      <c r="J21" s="123">
        <v>0</v>
      </c>
      <c r="K21" s="123">
        <v>0</v>
      </c>
      <c r="L21" s="124">
        <v>0</v>
      </c>
      <c r="M21" s="123">
        <v>0</v>
      </c>
      <c r="N21" s="123">
        <v>0</v>
      </c>
      <c r="O21" s="124">
        <v>0</v>
      </c>
      <c r="P21" s="124">
        <v>0</v>
      </c>
      <c r="Q21" s="45"/>
      <c r="R21" s="123">
        <v>0</v>
      </c>
      <c r="S21" s="123">
        <v>0</v>
      </c>
      <c r="T21" s="123">
        <f t="shared" si="5"/>
        <v>0</v>
      </c>
      <c r="U21" s="123">
        <v>0</v>
      </c>
      <c r="V21" s="123">
        <v>0</v>
      </c>
      <c r="W21" s="123">
        <f t="shared" si="6"/>
        <v>0</v>
      </c>
      <c r="X21" s="123">
        <f t="shared" si="16"/>
        <v>0</v>
      </c>
      <c r="Y21" s="45"/>
      <c r="Z21" s="123">
        <v>0</v>
      </c>
      <c r="AA21" s="123">
        <v>0</v>
      </c>
      <c r="AB21" s="123">
        <f t="shared" si="10"/>
        <v>0</v>
      </c>
      <c r="AC21" s="123">
        <v>0</v>
      </c>
      <c r="AD21" s="123">
        <v>0</v>
      </c>
      <c r="AE21" s="123">
        <f t="shared" si="7"/>
        <v>0</v>
      </c>
      <c r="AF21" s="123">
        <f t="shared" si="11"/>
        <v>0</v>
      </c>
      <c r="AG21" s="45"/>
      <c r="AH21" s="123">
        <v>0</v>
      </c>
      <c r="AI21" s="123">
        <v>0</v>
      </c>
      <c r="AJ21" s="123">
        <f t="shared" si="12"/>
        <v>0</v>
      </c>
      <c r="AK21" s="123">
        <v>0</v>
      </c>
      <c r="AL21" s="123">
        <v>0</v>
      </c>
      <c r="AM21" s="123">
        <f t="shared" si="8"/>
        <v>0</v>
      </c>
      <c r="AN21" s="123">
        <f t="shared" si="13"/>
        <v>0</v>
      </c>
      <c r="AO21" s="45"/>
      <c r="AP21" s="123">
        <f>J21-(R21+Z21+AH21)</f>
        <v>0</v>
      </c>
      <c r="AQ21" s="123">
        <f>K21-(S21+AA21+AI21)</f>
        <v>0</v>
      </c>
      <c r="AR21" s="123">
        <f t="shared" si="14"/>
        <v>0</v>
      </c>
      <c r="AS21" s="123">
        <f>M21-(U21+AC21+AK21)</f>
        <v>0</v>
      </c>
      <c r="AT21" s="123">
        <f>N21-(V21+AD21+AL21)</f>
        <v>0</v>
      </c>
      <c r="AU21" s="123">
        <f t="shared" si="9"/>
        <v>0</v>
      </c>
      <c r="AV21" s="123">
        <f t="shared" si="15"/>
        <v>0</v>
      </c>
      <c r="AW21" s="125" t="s">
        <v>87</v>
      </c>
      <c r="AX21" s="125"/>
      <c r="AY21" s="125"/>
      <c r="AZ21" s="124" t="s">
        <v>88</v>
      </c>
      <c r="BA21" s="124"/>
      <c r="BB21" s="124"/>
      <c r="BC21" s="124"/>
      <c r="BD21" s="124"/>
    </row>
    <row r="22" spans="1:56" s="100" customFormat="1">
      <c r="A22" s="45"/>
      <c r="B22" s="108">
        <v>2013</v>
      </c>
      <c r="C22" s="109">
        <v>8320</v>
      </c>
      <c r="D22" s="108">
        <v>1</v>
      </c>
      <c r="E22" s="108">
        <v>1000</v>
      </c>
      <c r="F22" s="108">
        <v>1300</v>
      </c>
      <c r="G22" s="108"/>
      <c r="H22" s="108"/>
      <c r="I22" s="110" t="s">
        <v>90</v>
      </c>
      <c r="J22" s="111">
        <v>0</v>
      </c>
      <c r="K22" s="111">
        <v>0</v>
      </c>
      <c r="L22" s="111">
        <v>0</v>
      </c>
      <c r="M22" s="111">
        <v>0</v>
      </c>
      <c r="N22" s="111">
        <v>0</v>
      </c>
      <c r="O22" s="111">
        <v>0</v>
      </c>
      <c r="P22" s="111">
        <v>0</v>
      </c>
      <c r="Q22" s="45"/>
      <c r="R22" s="112">
        <f>R23</f>
        <v>0</v>
      </c>
      <c r="S22" s="112">
        <f>S23</f>
        <v>0</v>
      </c>
      <c r="T22" s="112">
        <f t="shared" si="5"/>
        <v>0</v>
      </c>
      <c r="U22" s="112">
        <f>U23</f>
        <v>0</v>
      </c>
      <c r="V22" s="112">
        <f>V23</f>
        <v>0</v>
      </c>
      <c r="W22" s="112">
        <f t="shared" si="6"/>
        <v>0</v>
      </c>
      <c r="X22" s="112">
        <f t="shared" si="16"/>
        <v>0</v>
      </c>
      <c r="Y22" s="45"/>
      <c r="Z22" s="112">
        <f>Z23</f>
        <v>0</v>
      </c>
      <c r="AA22" s="112">
        <f>AA23</f>
        <v>0</v>
      </c>
      <c r="AB22" s="112">
        <f t="shared" si="10"/>
        <v>0</v>
      </c>
      <c r="AC22" s="112">
        <f>AC23</f>
        <v>0</v>
      </c>
      <c r="AD22" s="112">
        <f>AD23</f>
        <v>0</v>
      </c>
      <c r="AE22" s="112">
        <f t="shared" si="7"/>
        <v>0</v>
      </c>
      <c r="AF22" s="112">
        <f t="shared" si="11"/>
        <v>0</v>
      </c>
      <c r="AG22" s="45"/>
      <c r="AH22" s="112">
        <f>AH23</f>
        <v>0</v>
      </c>
      <c r="AI22" s="112">
        <f>AI23</f>
        <v>0</v>
      </c>
      <c r="AJ22" s="112">
        <f t="shared" si="12"/>
        <v>0</v>
      </c>
      <c r="AK22" s="112">
        <f>AK23</f>
        <v>0</v>
      </c>
      <c r="AL22" s="112">
        <f>AL23</f>
        <v>0</v>
      </c>
      <c r="AM22" s="112">
        <f t="shared" si="8"/>
        <v>0</v>
      </c>
      <c r="AN22" s="112">
        <f t="shared" si="13"/>
        <v>0</v>
      </c>
      <c r="AO22" s="45"/>
      <c r="AP22" s="112">
        <f>AP23</f>
        <v>0</v>
      </c>
      <c r="AQ22" s="112">
        <f>AQ23</f>
        <v>0</v>
      </c>
      <c r="AR22" s="112">
        <f t="shared" si="14"/>
        <v>0</v>
      </c>
      <c r="AS22" s="112">
        <f>AS23</f>
        <v>0</v>
      </c>
      <c r="AT22" s="112">
        <f>AT23</f>
        <v>0</v>
      </c>
      <c r="AU22" s="112">
        <f t="shared" si="9"/>
        <v>0</v>
      </c>
      <c r="AV22" s="112">
        <f t="shared" si="15"/>
        <v>0</v>
      </c>
      <c r="AW22" s="113"/>
      <c r="AX22" s="113"/>
      <c r="AY22" s="113"/>
      <c r="AZ22" s="111"/>
      <c r="BA22" s="111"/>
      <c r="BB22" s="111"/>
      <c r="BC22" s="111"/>
      <c r="BD22" s="111"/>
    </row>
    <row r="23" spans="1:56" s="100" customFormat="1">
      <c r="A23" s="45"/>
      <c r="B23" s="114">
        <v>2013</v>
      </c>
      <c r="C23" s="115">
        <v>8320</v>
      </c>
      <c r="D23" s="114">
        <v>1</v>
      </c>
      <c r="E23" s="114">
        <v>1000</v>
      </c>
      <c r="F23" s="114">
        <v>1300</v>
      </c>
      <c r="G23" s="114">
        <v>132</v>
      </c>
      <c r="H23" s="114"/>
      <c r="I23" s="116" t="s">
        <v>91</v>
      </c>
      <c r="J23" s="117">
        <v>0</v>
      </c>
      <c r="K23" s="117">
        <v>0</v>
      </c>
      <c r="L23" s="117">
        <v>0</v>
      </c>
      <c r="M23" s="117">
        <v>0</v>
      </c>
      <c r="N23" s="117">
        <v>0</v>
      </c>
      <c r="O23" s="117">
        <v>0</v>
      </c>
      <c r="P23" s="117">
        <v>0</v>
      </c>
      <c r="Q23" s="45"/>
      <c r="R23" s="118">
        <f>R24+R25</f>
        <v>0</v>
      </c>
      <c r="S23" s="118">
        <f>S24+S25</f>
        <v>0</v>
      </c>
      <c r="T23" s="118">
        <f t="shared" si="5"/>
        <v>0</v>
      </c>
      <c r="U23" s="118">
        <f>U24+U25</f>
        <v>0</v>
      </c>
      <c r="V23" s="118">
        <f>V24+V25</f>
        <v>0</v>
      </c>
      <c r="W23" s="118">
        <f t="shared" si="6"/>
        <v>0</v>
      </c>
      <c r="X23" s="118">
        <f t="shared" si="16"/>
        <v>0</v>
      </c>
      <c r="Y23" s="45"/>
      <c r="Z23" s="118">
        <f>Z24+Z25</f>
        <v>0</v>
      </c>
      <c r="AA23" s="118">
        <f>AA24+AA25</f>
        <v>0</v>
      </c>
      <c r="AB23" s="118">
        <f t="shared" si="10"/>
        <v>0</v>
      </c>
      <c r="AC23" s="118">
        <f>AC24+AC25</f>
        <v>0</v>
      </c>
      <c r="AD23" s="118">
        <f>AD24+AD25</f>
        <v>0</v>
      </c>
      <c r="AE23" s="118">
        <f t="shared" si="7"/>
        <v>0</v>
      </c>
      <c r="AF23" s="118">
        <f t="shared" si="11"/>
        <v>0</v>
      </c>
      <c r="AG23" s="45"/>
      <c r="AH23" s="118">
        <f>AH24+AH25</f>
        <v>0</v>
      </c>
      <c r="AI23" s="118">
        <f>AI24+AI25</f>
        <v>0</v>
      </c>
      <c r="AJ23" s="118">
        <f t="shared" si="12"/>
        <v>0</v>
      </c>
      <c r="AK23" s="118">
        <f>AK24+AK25</f>
        <v>0</v>
      </c>
      <c r="AL23" s="118">
        <f>AL24+AL25</f>
        <v>0</v>
      </c>
      <c r="AM23" s="118">
        <f t="shared" si="8"/>
        <v>0</v>
      </c>
      <c r="AN23" s="118">
        <f t="shared" si="13"/>
        <v>0</v>
      </c>
      <c r="AO23" s="45"/>
      <c r="AP23" s="118">
        <f>AP24+AP25</f>
        <v>0</v>
      </c>
      <c r="AQ23" s="118">
        <f>AQ24+AQ25</f>
        <v>0</v>
      </c>
      <c r="AR23" s="118">
        <f t="shared" si="14"/>
        <v>0</v>
      </c>
      <c r="AS23" s="118">
        <f>AS24+AS25</f>
        <v>0</v>
      </c>
      <c r="AT23" s="118">
        <f>AT24+AT25</f>
        <v>0</v>
      </c>
      <c r="AU23" s="118">
        <f t="shared" si="9"/>
        <v>0</v>
      </c>
      <c r="AV23" s="118">
        <f t="shared" si="15"/>
        <v>0</v>
      </c>
      <c r="AW23" s="119"/>
      <c r="AX23" s="119"/>
      <c r="AY23" s="119"/>
      <c r="AZ23" s="117"/>
      <c r="BA23" s="117"/>
      <c r="BB23" s="117"/>
      <c r="BC23" s="117"/>
      <c r="BD23" s="117"/>
    </row>
    <row r="24" spans="1:56" s="100" customFormat="1">
      <c r="A24" s="45"/>
      <c r="B24" s="120">
        <v>2013</v>
      </c>
      <c r="C24" s="121">
        <v>8320</v>
      </c>
      <c r="D24" s="120">
        <v>1</v>
      </c>
      <c r="E24" s="120">
        <v>1000</v>
      </c>
      <c r="F24" s="120">
        <v>1300</v>
      </c>
      <c r="G24" s="120">
        <v>132</v>
      </c>
      <c r="H24" s="120">
        <v>13201</v>
      </c>
      <c r="I24" s="128" t="s">
        <v>92</v>
      </c>
      <c r="J24" s="123">
        <v>0</v>
      </c>
      <c r="K24" s="123">
        <v>0</v>
      </c>
      <c r="L24" s="124">
        <v>0</v>
      </c>
      <c r="M24" s="123">
        <v>0</v>
      </c>
      <c r="N24" s="123">
        <v>0</v>
      </c>
      <c r="O24" s="124">
        <v>0</v>
      </c>
      <c r="P24" s="124">
        <v>0</v>
      </c>
      <c r="Q24" s="45"/>
      <c r="R24" s="123">
        <v>0</v>
      </c>
      <c r="S24" s="123">
        <v>0</v>
      </c>
      <c r="T24" s="123">
        <f t="shared" si="5"/>
        <v>0</v>
      </c>
      <c r="U24" s="123">
        <v>0</v>
      </c>
      <c r="V24" s="123">
        <v>0</v>
      </c>
      <c r="W24" s="123">
        <f t="shared" si="6"/>
        <v>0</v>
      </c>
      <c r="X24" s="123">
        <f t="shared" si="16"/>
        <v>0</v>
      </c>
      <c r="Y24" s="45"/>
      <c r="Z24" s="123">
        <v>0</v>
      </c>
      <c r="AA24" s="123">
        <v>0</v>
      </c>
      <c r="AB24" s="123">
        <f t="shared" si="10"/>
        <v>0</v>
      </c>
      <c r="AC24" s="123">
        <v>0</v>
      </c>
      <c r="AD24" s="123">
        <v>0</v>
      </c>
      <c r="AE24" s="123">
        <f t="shared" si="7"/>
        <v>0</v>
      </c>
      <c r="AF24" s="123">
        <f t="shared" si="11"/>
        <v>0</v>
      </c>
      <c r="AG24" s="45"/>
      <c r="AH24" s="123">
        <v>0</v>
      </c>
      <c r="AI24" s="123">
        <v>0</v>
      </c>
      <c r="AJ24" s="123">
        <f t="shared" si="12"/>
        <v>0</v>
      </c>
      <c r="AK24" s="123">
        <v>0</v>
      </c>
      <c r="AL24" s="123">
        <v>0</v>
      </c>
      <c r="AM24" s="123">
        <f t="shared" si="8"/>
        <v>0</v>
      </c>
      <c r="AN24" s="123">
        <f t="shared" si="13"/>
        <v>0</v>
      </c>
      <c r="AO24" s="45"/>
      <c r="AP24" s="123">
        <f>J24-(R24+Z24+AH24)</f>
        <v>0</v>
      </c>
      <c r="AQ24" s="123">
        <f>K24-(S24+AA24+AI24)</f>
        <v>0</v>
      </c>
      <c r="AR24" s="123">
        <f t="shared" si="14"/>
        <v>0</v>
      </c>
      <c r="AS24" s="123">
        <f>M24-(U24+AC24+AK24)</f>
        <v>0</v>
      </c>
      <c r="AT24" s="123">
        <f>N24-(V24+AD24+AL24)</f>
        <v>0</v>
      </c>
      <c r="AU24" s="123">
        <f t="shared" si="9"/>
        <v>0</v>
      </c>
      <c r="AV24" s="123">
        <f t="shared" si="15"/>
        <v>0</v>
      </c>
      <c r="AW24" s="125"/>
      <c r="AX24" s="125"/>
      <c r="AY24" s="125"/>
      <c r="AZ24" s="124"/>
      <c r="BA24" s="124"/>
      <c r="BB24" s="124"/>
      <c r="BC24" s="124"/>
      <c r="BD24" s="124"/>
    </row>
    <row r="25" spans="1:56" s="100" customFormat="1">
      <c r="A25" s="45"/>
      <c r="B25" s="120">
        <v>2013</v>
      </c>
      <c r="C25" s="121">
        <v>8320</v>
      </c>
      <c r="D25" s="120">
        <v>1</v>
      </c>
      <c r="E25" s="120">
        <v>1000</v>
      </c>
      <c r="F25" s="120">
        <v>1300</v>
      </c>
      <c r="G25" s="120">
        <v>132</v>
      </c>
      <c r="H25" s="120">
        <v>13202</v>
      </c>
      <c r="I25" s="128" t="s">
        <v>93</v>
      </c>
      <c r="J25" s="123">
        <v>0</v>
      </c>
      <c r="K25" s="123">
        <v>0</v>
      </c>
      <c r="L25" s="124">
        <v>0</v>
      </c>
      <c r="M25" s="123">
        <v>0</v>
      </c>
      <c r="N25" s="123">
        <v>0</v>
      </c>
      <c r="O25" s="124">
        <v>0</v>
      </c>
      <c r="P25" s="124">
        <v>0</v>
      </c>
      <c r="Q25" s="45"/>
      <c r="R25" s="123">
        <v>0</v>
      </c>
      <c r="S25" s="123">
        <v>0</v>
      </c>
      <c r="T25" s="123">
        <f t="shared" si="5"/>
        <v>0</v>
      </c>
      <c r="U25" s="123">
        <v>0</v>
      </c>
      <c r="V25" s="123">
        <v>0</v>
      </c>
      <c r="W25" s="123">
        <f t="shared" si="6"/>
        <v>0</v>
      </c>
      <c r="X25" s="123">
        <f t="shared" si="16"/>
        <v>0</v>
      </c>
      <c r="Y25" s="45"/>
      <c r="Z25" s="123">
        <v>0</v>
      </c>
      <c r="AA25" s="123">
        <v>0</v>
      </c>
      <c r="AB25" s="123">
        <f t="shared" si="10"/>
        <v>0</v>
      </c>
      <c r="AC25" s="123">
        <v>0</v>
      </c>
      <c r="AD25" s="123">
        <v>0</v>
      </c>
      <c r="AE25" s="123">
        <f t="shared" si="7"/>
        <v>0</v>
      </c>
      <c r="AF25" s="123">
        <f t="shared" si="11"/>
        <v>0</v>
      </c>
      <c r="AG25" s="45"/>
      <c r="AH25" s="123">
        <v>0</v>
      </c>
      <c r="AI25" s="123">
        <v>0</v>
      </c>
      <c r="AJ25" s="123">
        <f t="shared" si="12"/>
        <v>0</v>
      </c>
      <c r="AK25" s="123">
        <v>0</v>
      </c>
      <c r="AL25" s="123">
        <v>0</v>
      </c>
      <c r="AM25" s="123">
        <f t="shared" si="8"/>
        <v>0</v>
      </c>
      <c r="AN25" s="123">
        <f t="shared" si="13"/>
        <v>0</v>
      </c>
      <c r="AO25" s="45"/>
      <c r="AP25" s="123">
        <f>J25-(R25+Z25+AH25)</f>
        <v>0</v>
      </c>
      <c r="AQ25" s="123">
        <f>K25-(S25+AA25+AI25)</f>
        <v>0</v>
      </c>
      <c r="AR25" s="123">
        <f t="shared" si="14"/>
        <v>0</v>
      </c>
      <c r="AS25" s="123">
        <f>M25-(U25+AC25+AK25)</f>
        <v>0</v>
      </c>
      <c r="AT25" s="123">
        <f>N25-(V25+AD25+AL25)</f>
        <v>0</v>
      </c>
      <c r="AU25" s="123">
        <f t="shared" si="9"/>
        <v>0</v>
      </c>
      <c r="AV25" s="123">
        <f t="shared" si="15"/>
        <v>0</v>
      </c>
      <c r="AW25" s="125"/>
      <c r="AX25" s="125"/>
      <c r="AY25" s="125"/>
      <c r="AZ25" s="124"/>
      <c r="BA25" s="124"/>
      <c r="BB25" s="124"/>
      <c r="BC25" s="124"/>
      <c r="BD25" s="124"/>
    </row>
    <row r="26" spans="1:56" s="100" customFormat="1">
      <c r="A26" s="45"/>
      <c r="B26" s="108">
        <v>2013</v>
      </c>
      <c r="C26" s="109">
        <v>8320</v>
      </c>
      <c r="D26" s="108">
        <v>1</v>
      </c>
      <c r="E26" s="108">
        <v>1000</v>
      </c>
      <c r="F26" s="108">
        <v>1400</v>
      </c>
      <c r="G26" s="108"/>
      <c r="H26" s="108"/>
      <c r="I26" s="110" t="s">
        <v>94</v>
      </c>
      <c r="J26" s="111">
        <v>0</v>
      </c>
      <c r="K26" s="111">
        <v>0</v>
      </c>
      <c r="L26" s="111">
        <v>0</v>
      </c>
      <c r="M26" s="111">
        <v>0</v>
      </c>
      <c r="N26" s="111">
        <v>0</v>
      </c>
      <c r="O26" s="111">
        <v>0</v>
      </c>
      <c r="P26" s="111">
        <v>0</v>
      </c>
      <c r="Q26" s="45"/>
      <c r="R26" s="112">
        <f>R27+R29</f>
        <v>0</v>
      </c>
      <c r="S26" s="112">
        <f>S27+S29</f>
        <v>0</v>
      </c>
      <c r="T26" s="112">
        <f t="shared" si="5"/>
        <v>0</v>
      </c>
      <c r="U26" s="112">
        <f>U27+U29</f>
        <v>0</v>
      </c>
      <c r="V26" s="112">
        <f>V27+V29</f>
        <v>0</v>
      </c>
      <c r="W26" s="112">
        <f t="shared" si="6"/>
        <v>0</v>
      </c>
      <c r="X26" s="112">
        <f t="shared" si="16"/>
        <v>0</v>
      </c>
      <c r="Y26" s="45"/>
      <c r="Z26" s="112">
        <f>Z27+Z29</f>
        <v>0</v>
      </c>
      <c r="AA26" s="112">
        <f>AA27+AA29</f>
        <v>0</v>
      </c>
      <c r="AB26" s="112">
        <f t="shared" si="10"/>
        <v>0</v>
      </c>
      <c r="AC26" s="112">
        <f>AC27+AC29</f>
        <v>0</v>
      </c>
      <c r="AD26" s="112">
        <f>AD27+AD29</f>
        <v>0</v>
      </c>
      <c r="AE26" s="112">
        <f t="shared" si="7"/>
        <v>0</v>
      </c>
      <c r="AF26" s="112">
        <f t="shared" si="11"/>
        <v>0</v>
      </c>
      <c r="AG26" s="45"/>
      <c r="AH26" s="112">
        <f>AH27+AH29</f>
        <v>0</v>
      </c>
      <c r="AI26" s="112">
        <f>AI27+AI29</f>
        <v>0</v>
      </c>
      <c r="AJ26" s="112">
        <f t="shared" si="12"/>
        <v>0</v>
      </c>
      <c r="AK26" s="112">
        <f>AK27+AK29</f>
        <v>0</v>
      </c>
      <c r="AL26" s="112">
        <f>AL27+AL29</f>
        <v>0</v>
      </c>
      <c r="AM26" s="112">
        <f t="shared" si="8"/>
        <v>0</v>
      </c>
      <c r="AN26" s="112">
        <f t="shared" si="13"/>
        <v>0</v>
      </c>
      <c r="AO26" s="45"/>
      <c r="AP26" s="112">
        <f>AP27+AP29</f>
        <v>0</v>
      </c>
      <c r="AQ26" s="112">
        <f>AQ27+AQ29</f>
        <v>0</v>
      </c>
      <c r="AR26" s="112">
        <f t="shared" si="14"/>
        <v>0</v>
      </c>
      <c r="AS26" s="112">
        <f>AS27+AS29</f>
        <v>0</v>
      </c>
      <c r="AT26" s="112">
        <f>AT27+AT29</f>
        <v>0</v>
      </c>
      <c r="AU26" s="112">
        <f t="shared" si="9"/>
        <v>0</v>
      </c>
      <c r="AV26" s="112">
        <f t="shared" si="15"/>
        <v>0</v>
      </c>
      <c r="AW26" s="113"/>
      <c r="AX26" s="113"/>
      <c r="AY26" s="113"/>
      <c r="AZ26" s="111"/>
      <c r="BA26" s="111"/>
      <c r="BB26" s="111"/>
      <c r="BC26" s="111"/>
      <c r="BD26" s="111"/>
    </row>
    <row r="27" spans="1:56" s="100" customFormat="1">
      <c r="A27" s="45"/>
      <c r="B27" s="114">
        <v>2013</v>
      </c>
      <c r="C27" s="115">
        <v>8320</v>
      </c>
      <c r="D27" s="114">
        <v>1</v>
      </c>
      <c r="E27" s="114">
        <v>1000</v>
      </c>
      <c r="F27" s="114">
        <v>1400</v>
      </c>
      <c r="G27" s="114">
        <v>141</v>
      </c>
      <c r="H27" s="114"/>
      <c r="I27" s="116" t="s">
        <v>95</v>
      </c>
      <c r="J27" s="117">
        <v>0</v>
      </c>
      <c r="K27" s="117">
        <v>0</v>
      </c>
      <c r="L27" s="117">
        <v>0</v>
      </c>
      <c r="M27" s="117">
        <v>0</v>
      </c>
      <c r="N27" s="117">
        <v>0</v>
      </c>
      <c r="O27" s="117">
        <v>0</v>
      </c>
      <c r="P27" s="117">
        <v>0</v>
      </c>
      <c r="Q27" s="45"/>
      <c r="R27" s="118">
        <f>R28</f>
        <v>0</v>
      </c>
      <c r="S27" s="118">
        <f t="shared" ref="S27:V29" si="17">S28</f>
        <v>0</v>
      </c>
      <c r="T27" s="118">
        <f t="shared" si="5"/>
        <v>0</v>
      </c>
      <c r="U27" s="118">
        <f t="shared" si="17"/>
        <v>0</v>
      </c>
      <c r="V27" s="118">
        <f t="shared" si="17"/>
        <v>0</v>
      </c>
      <c r="W27" s="118">
        <f t="shared" si="6"/>
        <v>0</v>
      </c>
      <c r="X27" s="118">
        <f t="shared" si="16"/>
        <v>0</v>
      </c>
      <c r="Y27" s="45"/>
      <c r="Z27" s="118">
        <f>Z28</f>
        <v>0</v>
      </c>
      <c r="AA27" s="118">
        <f t="shared" ref="AA27:AD29" si="18">AA28</f>
        <v>0</v>
      </c>
      <c r="AB27" s="118">
        <f t="shared" si="10"/>
        <v>0</v>
      </c>
      <c r="AC27" s="118">
        <f t="shared" si="18"/>
        <v>0</v>
      </c>
      <c r="AD27" s="118">
        <f t="shared" si="18"/>
        <v>0</v>
      </c>
      <c r="AE27" s="118">
        <f t="shared" si="7"/>
        <v>0</v>
      </c>
      <c r="AF27" s="118">
        <f t="shared" si="11"/>
        <v>0</v>
      </c>
      <c r="AG27" s="45"/>
      <c r="AH27" s="118">
        <f>AH28</f>
        <v>0</v>
      </c>
      <c r="AI27" s="118">
        <f t="shared" ref="AI27:AL29" si="19">AI28</f>
        <v>0</v>
      </c>
      <c r="AJ27" s="118">
        <f t="shared" si="12"/>
        <v>0</v>
      </c>
      <c r="AK27" s="118">
        <f t="shared" si="19"/>
        <v>0</v>
      </c>
      <c r="AL27" s="118">
        <f t="shared" si="19"/>
        <v>0</v>
      </c>
      <c r="AM27" s="118">
        <f t="shared" si="8"/>
        <v>0</v>
      </c>
      <c r="AN27" s="118">
        <f t="shared" si="13"/>
        <v>0</v>
      </c>
      <c r="AO27" s="45"/>
      <c r="AP27" s="118">
        <f>AP28</f>
        <v>0</v>
      </c>
      <c r="AQ27" s="118">
        <f t="shared" ref="AQ27:AT29" si="20">AQ28</f>
        <v>0</v>
      </c>
      <c r="AR27" s="118">
        <f t="shared" si="14"/>
        <v>0</v>
      </c>
      <c r="AS27" s="118">
        <f t="shared" si="20"/>
        <v>0</v>
      </c>
      <c r="AT27" s="118">
        <f t="shared" si="20"/>
        <v>0</v>
      </c>
      <c r="AU27" s="118">
        <f t="shared" si="9"/>
        <v>0</v>
      </c>
      <c r="AV27" s="118">
        <f t="shared" si="15"/>
        <v>0</v>
      </c>
      <c r="AW27" s="119"/>
      <c r="AX27" s="119"/>
      <c r="AY27" s="119"/>
      <c r="AZ27" s="117"/>
      <c r="BA27" s="117"/>
      <c r="BB27" s="117"/>
      <c r="BC27" s="117"/>
      <c r="BD27" s="117"/>
    </row>
    <row r="28" spans="1:56" s="100" customFormat="1">
      <c r="A28" s="45"/>
      <c r="B28" s="129">
        <v>2013</v>
      </c>
      <c r="C28" s="130">
        <v>8320</v>
      </c>
      <c r="D28" s="129">
        <v>1</v>
      </c>
      <c r="E28" s="129">
        <v>1000</v>
      </c>
      <c r="F28" s="129">
        <v>1400</v>
      </c>
      <c r="G28" s="129">
        <v>141</v>
      </c>
      <c r="H28" s="129">
        <v>14103</v>
      </c>
      <c r="I28" s="131" t="s">
        <v>96</v>
      </c>
      <c r="J28" s="123">
        <v>0</v>
      </c>
      <c r="K28" s="123">
        <v>0</v>
      </c>
      <c r="L28" s="124">
        <v>0</v>
      </c>
      <c r="M28" s="123">
        <v>0</v>
      </c>
      <c r="N28" s="123">
        <v>0</v>
      </c>
      <c r="O28" s="124">
        <v>0</v>
      </c>
      <c r="P28" s="124">
        <v>0</v>
      </c>
      <c r="Q28" s="45"/>
      <c r="R28" s="123">
        <v>0</v>
      </c>
      <c r="S28" s="123">
        <v>0</v>
      </c>
      <c r="T28" s="123">
        <f t="shared" si="5"/>
        <v>0</v>
      </c>
      <c r="U28" s="123">
        <v>0</v>
      </c>
      <c r="V28" s="123">
        <v>0</v>
      </c>
      <c r="W28" s="123">
        <f t="shared" si="6"/>
        <v>0</v>
      </c>
      <c r="X28" s="123">
        <f t="shared" si="16"/>
        <v>0</v>
      </c>
      <c r="Y28" s="45"/>
      <c r="Z28" s="123">
        <v>0</v>
      </c>
      <c r="AA28" s="123">
        <v>0</v>
      </c>
      <c r="AB28" s="123">
        <f t="shared" si="10"/>
        <v>0</v>
      </c>
      <c r="AC28" s="123">
        <v>0</v>
      </c>
      <c r="AD28" s="123">
        <v>0</v>
      </c>
      <c r="AE28" s="123">
        <f t="shared" si="7"/>
        <v>0</v>
      </c>
      <c r="AF28" s="123">
        <f t="shared" si="11"/>
        <v>0</v>
      </c>
      <c r="AG28" s="45"/>
      <c r="AH28" s="123">
        <v>0</v>
      </c>
      <c r="AI28" s="123">
        <v>0</v>
      </c>
      <c r="AJ28" s="123">
        <f t="shared" si="12"/>
        <v>0</v>
      </c>
      <c r="AK28" s="123">
        <v>0</v>
      </c>
      <c r="AL28" s="123">
        <v>0</v>
      </c>
      <c r="AM28" s="123">
        <f t="shared" si="8"/>
        <v>0</v>
      </c>
      <c r="AN28" s="123">
        <f t="shared" si="13"/>
        <v>0</v>
      </c>
      <c r="AO28" s="45"/>
      <c r="AP28" s="123">
        <f>J28-(R28+Z28+AH28)</f>
        <v>0</v>
      </c>
      <c r="AQ28" s="123">
        <f>K28-(S28+AA28+AI28)</f>
        <v>0</v>
      </c>
      <c r="AR28" s="123">
        <f t="shared" si="14"/>
        <v>0</v>
      </c>
      <c r="AS28" s="123">
        <f>M28-(U28+AC28+AK28)</f>
        <v>0</v>
      </c>
      <c r="AT28" s="123">
        <f>N28-(V28+AD28+AL28)</f>
        <v>0</v>
      </c>
      <c r="AU28" s="123">
        <f t="shared" si="9"/>
        <v>0</v>
      </c>
      <c r="AV28" s="123">
        <f t="shared" si="15"/>
        <v>0</v>
      </c>
      <c r="AW28" s="125"/>
      <c r="AX28" s="125"/>
      <c r="AY28" s="125"/>
      <c r="AZ28" s="124"/>
      <c r="BA28" s="124"/>
      <c r="BB28" s="124"/>
      <c r="BC28" s="124"/>
      <c r="BD28" s="124"/>
    </row>
    <row r="29" spans="1:56" s="100" customFormat="1">
      <c r="A29" s="45"/>
      <c r="B29" s="114">
        <v>2013</v>
      </c>
      <c r="C29" s="115">
        <v>8320</v>
      </c>
      <c r="D29" s="114">
        <v>1</v>
      </c>
      <c r="E29" s="114">
        <v>1000</v>
      </c>
      <c r="F29" s="114">
        <v>1400</v>
      </c>
      <c r="G29" s="114">
        <v>144</v>
      </c>
      <c r="H29" s="114"/>
      <c r="I29" s="116" t="s">
        <v>97</v>
      </c>
      <c r="J29" s="117">
        <v>0</v>
      </c>
      <c r="K29" s="117">
        <v>0</v>
      </c>
      <c r="L29" s="117">
        <v>0</v>
      </c>
      <c r="M29" s="117">
        <v>0</v>
      </c>
      <c r="N29" s="117">
        <v>0</v>
      </c>
      <c r="O29" s="117">
        <v>0</v>
      </c>
      <c r="P29" s="117">
        <v>0</v>
      </c>
      <c r="Q29" s="45"/>
      <c r="R29" s="118">
        <f>R30</f>
        <v>0</v>
      </c>
      <c r="S29" s="118">
        <f t="shared" si="17"/>
        <v>0</v>
      </c>
      <c r="T29" s="118">
        <f t="shared" si="5"/>
        <v>0</v>
      </c>
      <c r="U29" s="118">
        <f t="shared" si="17"/>
        <v>0</v>
      </c>
      <c r="V29" s="118">
        <f t="shared" si="17"/>
        <v>0</v>
      </c>
      <c r="W29" s="118">
        <f t="shared" si="6"/>
        <v>0</v>
      </c>
      <c r="X29" s="118">
        <f t="shared" si="16"/>
        <v>0</v>
      </c>
      <c r="Y29" s="45"/>
      <c r="Z29" s="118">
        <f>Z30</f>
        <v>0</v>
      </c>
      <c r="AA29" s="118">
        <f t="shared" si="18"/>
        <v>0</v>
      </c>
      <c r="AB29" s="118">
        <f t="shared" si="10"/>
        <v>0</v>
      </c>
      <c r="AC29" s="118">
        <f t="shared" si="18"/>
        <v>0</v>
      </c>
      <c r="AD29" s="118">
        <f t="shared" si="18"/>
        <v>0</v>
      </c>
      <c r="AE29" s="118">
        <f t="shared" si="7"/>
        <v>0</v>
      </c>
      <c r="AF29" s="118">
        <f t="shared" si="11"/>
        <v>0</v>
      </c>
      <c r="AG29" s="45"/>
      <c r="AH29" s="118">
        <f>AH30</f>
        <v>0</v>
      </c>
      <c r="AI29" s="118">
        <f t="shared" si="19"/>
        <v>0</v>
      </c>
      <c r="AJ29" s="118">
        <f t="shared" si="12"/>
        <v>0</v>
      </c>
      <c r="AK29" s="118">
        <f t="shared" si="19"/>
        <v>0</v>
      </c>
      <c r="AL29" s="118">
        <f t="shared" si="19"/>
        <v>0</v>
      </c>
      <c r="AM29" s="118">
        <f t="shared" si="8"/>
        <v>0</v>
      </c>
      <c r="AN29" s="118">
        <f t="shared" si="13"/>
        <v>0</v>
      </c>
      <c r="AO29" s="45"/>
      <c r="AP29" s="118">
        <f>AP30</f>
        <v>0</v>
      </c>
      <c r="AQ29" s="118">
        <f t="shared" si="20"/>
        <v>0</v>
      </c>
      <c r="AR29" s="118">
        <f t="shared" si="14"/>
        <v>0</v>
      </c>
      <c r="AS29" s="118">
        <f t="shared" si="20"/>
        <v>0</v>
      </c>
      <c r="AT29" s="118">
        <f t="shared" si="20"/>
        <v>0</v>
      </c>
      <c r="AU29" s="118">
        <f t="shared" si="9"/>
        <v>0</v>
      </c>
      <c r="AV29" s="118">
        <f t="shared" si="15"/>
        <v>0</v>
      </c>
      <c r="AW29" s="119"/>
      <c r="AX29" s="119"/>
      <c r="AY29" s="119"/>
      <c r="AZ29" s="117"/>
      <c r="BA29" s="117"/>
      <c r="BB29" s="117"/>
      <c r="BC29" s="117"/>
      <c r="BD29" s="117"/>
    </row>
    <row r="30" spans="1:56" s="100" customFormat="1">
      <c r="A30" s="45"/>
      <c r="B30" s="129">
        <v>2013</v>
      </c>
      <c r="C30" s="130">
        <v>8320</v>
      </c>
      <c r="D30" s="129">
        <v>1</v>
      </c>
      <c r="E30" s="129">
        <v>1000</v>
      </c>
      <c r="F30" s="129">
        <v>1400</v>
      </c>
      <c r="G30" s="129">
        <v>144</v>
      </c>
      <c r="H30" s="129">
        <v>14401</v>
      </c>
      <c r="I30" s="131" t="s">
        <v>98</v>
      </c>
      <c r="J30" s="123">
        <v>0</v>
      </c>
      <c r="K30" s="123">
        <v>0</v>
      </c>
      <c r="L30" s="124">
        <v>0</v>
      </c>
      <c r="M30" s="123">
        <v>0</v>
      </c>
      <c r="N30" s="123">
        <v>0</v>
      </c>
      <c r="O30" s="124">
        <v>0</v>
      </c>
      <c r="P30" s="124">
        <v>0</v>
      </c>
      <c r="Q30" s="45"/>
      <c r="R30" s="123">
        <v>0</v>
      </c>
      <c r="S30" s="123">
        <v>0</v>
      </c>
      <c r="T30" s="123">
        <f t="shared" si="5"/>
        <v>0</v>
      </c>
      <c r="U30" s="123">
        <v>0</v>
      </c>
      <c r="V30" s="123">
        <v>0</v>
      </c>
      <c r="W30" s="123">
        <f t="shared" si="6"/>
        <v>0</v>
      </c>
      <c r="X30" s="123">
        <f t="shared" si="16"/>
        <v>0</v>
      </c>
      <c r="Y30" s="45"/>
      <c r="Z30" s="123">
        <v>0</v>
      </c>
      <c r="AA30" s="123">
        <v>0</v>
      </c>
      <c r="AB30" s="123">
        <f t="shared" si="10"/>
        <v>0</v>
      </c>
      <c r="AC30" s="123">
        <v>0</v>
      </c>
      <c r="AD30" s="123">
        <v>0</v>
      </c>
      <c r="AE30" s="123">
        <f t="shared" si="7"/>
        <v>0</v>
      </c>
      <c r="AF30" s="123">
        <f t="shared" si="11"/>
        <v>0</v>
      </c>
      <c r="AG30" s="45"/>
      <c r="AH30" s="123">
        <v>0</v>
      </c>
      <c r="AI30" s="123">
        <v>0</v>
      </c>
      <c r="AJ30" s="123">
        <f t="shared" si="12"/>
        <v>0</v>
      </c>
      <c r="AK30" s="123">
        <v>0</v>
      </c>
      <c r="AL30" s="123">
        <v>0</v>
      </c>
      <c r="AM30" s="123">
        <f t="shared" si="8"/>
        <v>0</v>
      </c>
      <c r="AN30" s="123">
        <f t="shared" si="13"/>
        <v>0</v>
      </c>
      <c r="AO30" s="45"/>
      <c r="AP30" s="123">
        <f>J30-(R30+Z30+AH30)</f>
        <v>0</v>
      </c>
      <c r="AQ30" s="123">
        <f>K30-(S30+AA30+AI30)</f>
        <v>0</v>
      </c>
      <c r="AR30" s="123">
        <f t="shared" si="14"/>
        <v>0</v>
      </c>
      <c r="AS30" s="123">
        <f>M30-(U30+AC30+AK30)</f>
        <v>0</v>
      </c>
      <c r="AT30" s="123">
        <f>N30-(V30+AD30+AL30)</f>
        <v>0</v>
      </c>
      <c r="AU30" s="123">
        <f t="shared" si="9"/>
        <v>0</v>
      </c>
      <c r="AV30" s="123">
        <f t="shared" si="15"/>
        <v>0</v>
      </c>
      <c r="AW30" s="125"/>
      <c r="AX30" s="125"/>
      <c r="AY30" s="125"/>
      <c r="AZ30" s="124"/>
      <c r="BA30" s="124"/>
      <c r="BB30" s="124"/>
      <c r="BC30" s="124"/>
      <c r="BD30" s="124"/>
    </row>
    <row r="31" spans="1:56" s="107" customFormat="1">
      <c r="A31" s="45"/>
      <c r="B31" s="101">
        <v>2013</v>
      </c>
      <c r="C31" s="102">
        <v>8320</v>
      </c>
      <c r="D31" s="101">
        <v>1</v>
      </c>
      <c r="E31" s="101">
        <v>2000</v>
      </c>
      <c r="F31" s="101"/>
      <c r="G31" s="101"/>
      <c r="H31" s="101"/>
      <c r="I31" s="103" t="s">
        <v>99</v>
      </c>
      <c r="J31" s="104">
        <v>0</v>
      </c>
      <c r="K31" s="104">
        <v>0</v>
      </c>
      <c r="L31" s="104">
        <v>0</v>
      </c>
      <c r="M31" s="104">
        <v>0</v>
      </c>
      <c r="N31" s="104">
        <v>0</v>
      </c>
      <c r="O31" s="104">
        <v>0</v>
      </c>
      <c r="P31" s="104">
        <v>0</v>
      </c>
      <c r="Q31" s="45"/>
      <c r="R31" s="105">
        <f>R32+R47+R57+R70+R73+R77+R84+R54</f>
        <v>0</v>
      </c>
      <c r="S31" s="105">
        <f>S32+S47+S57+S70+S73+S77+S84+S54</f>
        <v>0</v>
      </c>
      <c r="T31" s="105">
        <f t="shared" si="5"/>
        <v>0</v>
      </c>
      <c r="U31" s="105">
        <f>U32+U47+U57+U70+U73+U77+U84+U54</f>
        <v>0</v>
      </c>
      <c r="V31" s="105">
        <f>V32+V47+V57+V70+V73+V77+V84+V54</f>
        <v>0</v>
      </c>
      <c r="W31" s="105">
        <f t="shared" si="6"/>
        <v>0</v>
      </c>
      <c r="X31" s="105">
        <f t="shared" si="16"/>
        <v>0</v>
      </c>
      <c r="Y31" s="45"/>
      <c r="Z31" s="105">
        <f>Z32+Z47+Z57+Z70+Z73+Z77+Z84+Z54</f>
        <v>0</v>
      </c>
      <c r="AA31" s="105">
        <f>AA32+AA47+AA57+AA70+AA73+AA77+AA84+AA54</f>
        <v>0</v>
      </c>
      <c r="AB31" s="105">
        <f t="shared" si="10"/>
        <v>0</v>
      </c>
      <c r="AC31" s="105">
        <f>AC32+AC47+AC57+AC70+AC73+AC77+AC84+AC54</f>
        <v>0</v>
      </c>
      <c r="AD31" s="105">
        <f>AD32+AD47+AD57+AD70+AD73+AD77+AD84+AD54</f>
        <v>0</v>
      </c>
      <c r="AE31" s="105">
        <f t="shared" si="7"/>
        <v>0</v>
      </c>
      <c r="AF31" s="105">
        <f t="shared" si="11"/>
        <v>0</v>
      </c>
      <c r="AG31" s="45"/>
      <c r="AH31" s="105">
        <f>AH32+AH47+AH57+AH70+AH73+AH77+AH84+AH54</f>
        <v>0</v>
      </c>
      <c r="AI31" s="105">
        <f>AI32+AI47+AI57+AI70+AI73+AI77+AI84+AI54</f>
        <v>0</v>
      </c>
      <c r="AJ31" s="105">
        <f t="shared" si="12"/>
        <v>0</v>
      </c>
      <c r="AK31" s="105">
        <f>AK32+AK47+AK57+AK70+AK73+AK77+AK84+AK54</f>
        <v>0</v>
      </c>
      <c r="AL31" s="105">
        <f>AL32+AL47+AL57+AL70+AL73+AL77+AL84+AL54</f>
        <v>0</v>
      </c>
      <c r="AM31" s="105">
        <f t="shared" si="8"/>
        <v>0</v>
      </c>
      <c r="AN31" s="105">
        <f t="shared" si="13"/>
        <v>0</v>
      </c>
      <c r="AO31" s="45"/>
      <c r="AP31" s="105">
        <f>AP32+AP47+AP57+AP70+AP73+AP77+AP84+AP54</f>
        <v>0</v>
      </c>
      <c r="AQ31" s="105">
        <f>AQ32+AQ47+AQ57+AQ70+AQ73+AQ77+AQ84+AQ54</f>
        <v>0</v>
      </c>
      <c r="AR31" s="105">
        <f t="shared" si="14"/>
        <v>0</v>
      </c>
      <c r="AS31" s="105">
        <f>AS32+AS47+AS57+AS70+AS73+AS77+AS84+AS54</f>
        <v>0</v>
      </c>
      <c r="AT31" s="105">
        <f>AT32+AT47+AT57+AT70+AT73+AT77+AT84+AT54</f>
        <v>0</v>
      </c>
      <c r="AU31" s="105">
        <f t="shared" si="9"/>
        <v>0</v>
      </c>
      <c r="AV31" s="105">
        <f t="shared" si="15"/>
        <v>0</v>
      </c>
      <c r="AW31" s="106"/>
      <c r="AX31" s="106"/>
      <c r="AY31" s="106"/>
      <c r="AZ31" s="104"/>
      <c r="BA31" s="104"/>
      <c r="BB31" s="104"/>
      <c r="BC31" s="104"/>
      <c r="BD31" s="104"/>
    </row>
    <row r="32" spans="1:56" s="126" customFormat="1">
      <c r="A32" s="45"/>
      <c r="B32" s="108">
        <v>2013</v>
      </c>
      <c r="C32" s="109">
        <v>8320</v>
      </c>
      <c r="D32" s="108">
        <v>1</v>
      </c>
      <c r="E32" s="108">
        <v>2000</v>
      </c>
      <c r="F32" s="108">
        <v>2100</v>
      </c>
      <c r="G32" s="108"/>
      <c r="H32" s="108"/>
      <c r="I32" s="110" t="s">
        <v>100</v>
      </c>
      <c r="J32" s="111">
        <v>0</v>
      </c>
      <c r="K32" s="111">
        <v>0</v>
      </c>
      <c r="L32" s="111">
        <v>0</v>
      </c>
      <c r="M32" s="111">
        <v>0</v>
      </c>
      <c r="N32" s="111">
        <v>0</v>
      </c>
      <c r="O32" s="111">
        <v>0</v>
      </c>
      <c r="P32" s="111">
        <v>0</v>
      </c>
      <c r="Q32" s="45"/>
      <c r="R32" s="112">
        <f>R33+R35+R37+R39+R41+R43+R45</f>
        <v>0</v>
      </c>
      <c r="S32" s="112">
        <f>S33+S35+S37+S39+S41+S43+S45</f>
        <v>0</v>
      </c>
      <c r="T32" s="112">
        <f t="shared" si="5"/>
        <v>0</v>
      </c>
      <c r="U32" s="112">
        <f>U33+U35+U37+U39+U41+U43+U45</f>
        <v>0</v>
      </c>
      <c r="V32" s="112">
        <f>V33+V35+V37+V39+V41+V43+V45</f>
        <v>0</v>
      </c>
      <c r="W32" s="112">
        <f t="shared" si="6"/>
        <v>0</v>
      </c>
      <c r="X32" s="112">
        <f t="shared" si="16"/>
        <v>0</v>
      </c>
      <c r="Y32" s="45"/>
      <c r="Z32" s="112">
        <f>Z33+Z35+Z37+Z39+Z41+Z43+Z45</f>
        <v>0</v>
      </c>
      <c r="AA32" s="112">
        <f>AA33+AA35+AA37+AA39+AA41+AA43+AA45</f>
        <v>0</v>
      </c>
      <c r="AB32" s="112">
        <f t="shared" si="10"/>
        <v>0</v>
      </c>
      <c r="AC32" s="112">
        <f>AC33+AC35+AC37+AC39+AC41+AC43+AC45</f>
        <v>0</v>
      </c>
      <c r="AD32" s="112">
        <f>AD33+AD35+AD37+AD39+AD41+AD43+AD45</f>
        <v>0</v>
      </c>
      <c r="AE32" s="112">
        <f t="shared" si="7"/>
        <v>0</v>
      </c>
      <c r="AF32" s="112">
        <f t="shared" si="11"/>
        <v>0</v>
      </c>
      <c r="AG32" s="45"/>
      <c r="AH32" s="112">
        <f>AH33+AH35+AH37+AH39+AH41+AH43+AH45</f>
        <v>0</v>
      </c>
      <c r="AI32" s="112">
        <f>AI33+AI35+AI37+AI39+AI41+AI43+AI45</f>
        <v>0</v>
      </c>
      <c r="AJ32" s="112">
        <f t="shared" si="12"/>
        <v>0</v>
      </c>
      <c r="AK32" s="112">
        <f>AK33+AK35+AK37+AK39+AK41+AK43+AK45</f>
        <v>0</v>
      </c>
      <c r="AL32" s="112">
        <f>AL33+AL35+AL37+AL39+AL41+AL43+AL45</f>
        <v>0</v>
      </c>
      <c r="AM32" s="112">
        <f t="shared" si="8"/>
        <v>0</v>
      </c>
      <c r="AN32" s="112">
        <f t="shared" si="13"/>
        <v>0</v>
      </c>
      <c r="AO32" s="45"/>
      <c r="AP32" s="112">
        <f>AP33+AP35+AP37+AP39+AP41+AP43+AP45</f>
        <v>0</v>
      </c>
      <c r="AQ32" s="112">
        <f>AQ33+AQ35+AQ37+AQ39+AQ41+AQ43+AQ45</f>
        <v>0</v>
      </c>
      <c r="AR32" s="112">
        <f t="shared" si="14"/>
        <v>0</v>
      </c>
      <c r="AS32" s="112">
        <f>AS33+AS35+AS37+AS39+AS41+AS43+AS45</f>
        <v>0</v>
      </c>
      <c r="AT32" s="112">
        <f>AT33+AT35+AT37+AT39+AT41+AT43+AT45</f>
        <v>0</v>
      </c>
      <c r="AU32" s="112">
        <f t="shared" si="9"/>
        <v>0</v>
      </c>
      <c r="AV32" s="112">
        <f t="shared" si="15"/>
        <v>0</v>
      </c>
      <c r="AW32" s="113"/>
      <c r="AX32" s="113"/>
      <c r="AY32" s="113"/>
      <c r="AZ32" s="111"/>
      <c r="BA32" s="111"/>
      <c r="BB32" s="111"/>
      <c r="BC32" s="111"/>
      <c r="BD32" s="111"/>
    </row>
    <row r="33" spans="1:56" s="127" customFormat="1">
      <c r="A33" s="45"/>
      <c r="B33" s="114">
        <v>2013</v>
      </c>
      <c r="C33" s="115">
        <v>8320</v>
      </c>
      <c r="D33" s="114">
        <v>1</v>
      </c>
      <c r="E33" s="114">
        <v>2000</v>
      </c>
      <c r="F33" s="114">
        <v>2100</v>
      </c>
      <c r="G33" s="114">
        <v>211</v>
      </c>
      <c r="H33" s="114"/>
      <c r="I33" s="116" t="s">
        <v>101</v>
      </c>
      <c r="J33" s="117">
        <v>0</v>
      </c>
      <c r="K33" s="117">
        <v>0</v>
      </c>
      <c r="L33" s="117">
        <v>0</v>
      </c>
      <c r="M33" s="117">
        <v>0</v>
      </c>
      <c r="N33" s="117">
        <v>0</v>
      </c>
      <c r="O33" s="117">
        <v>0</v>
      </c>
      <c r="P33" s="117">
        <v>0</v>
      </c>
      <c r="Q33" s="45"/>
      <c r="R33" s="118">
        <f>R34</f>
        <v>0</v>
      </c>
      <c r="S33" s="118">
        <f>S34</f>
        <v>0</v>
      </c>
      <c r="T33" s="118">
        <f t="shared" si="5"/>
        <v>0</v>
      </c>
      <c r="U33" s="118">
        <f>U34</f>
        <v>0</v>
      </c>
      <c r="V33" s="118">
        <f>V34</f>
        <v>0</v>
      </c>
      <c r="W33" s="118">
        <f t="shared" si="6"/>
        <v>0</v>
      </c>
      <c r="X33" s="118">
        <f t="shared" si="16"/>
        <v>0</v>
      </c>
      <c r="Y33" s="45"/>
      <c r="Z33" s="118">
        <f>Z34</f>
        <v>0</v>
      </c>
      <c r="AA33" s="118">
        <f>AA34</f>
        <v>0</v>
      </c>
      <c r="AB33" s="118">
        <f t="shared" si="10"/>
        <v>0</v>
      </c>
      <c r="AC33" s="118">
        <f>AC34</f>
        <v>0</v>
      </c>
      <c r="AD33" s="118">
        <f>AD34</f>
        <v>0</v>
      </c>
      <c r="AE33" s="118">
        <f t="shared" si="7"/>
        <v>0</v>
      </c>
      <c r="AF33" s="118">
        <f t="shared" si="11"/>
        <v>0</v>
      </c>
      <c r="AG33" s="45"/>
      <c r="AH33" s="118">
        <f>AH34</f>
        <v>0</v>
      </c>
      <c r="AI33" s="118">
        <f>AI34</f>
        <v>0</v>
      </c>
      <c r="AJ33" s="118">
        <f t="shared" si="12"/>
        <v>0</v>
      </c>
      <c r="AK33" s="118">
        <f>AK34</f>
        <v>0</v>
      </c>
      <c r="AL33" s="118">
        <f>AL34</f>
        <v>0</v>
      </c>
      <c r="AM33" s="118">
        <f t="shared" si="8"/>
        <v>0</v>
      </c>
      <c r="AN33" s="118">
        <f t="shared" si="13"/>
        <v>0</v>
      </c>
      <c r="AO33" s="45"/>
      <c r="AP33" s="118">
        <f>AP34</f>
        <v>0</v>
      </c>
      <c r="AQ33" s="118">
        <f>AQ34</f>
        <v>0</v>
      </c>
      <c r="AR33" s="118">
        <f t="shared" si="14"/>
        <v>0</v>
      </c>
      <c r="AS33" s="118">
        <f>AS34</f>
        <v>0</v>
      </c>
      <c r="AT33" s="118">
        <f>AT34</f>
        <v>0</v>
      </c>
      <c r="AU33" s="118">
        <f t="shared" si="9"/>
        <v>0</v>
      </c>
      <c r="AV33" s="118">
        <f t="shared" si="15"/>
        <v>0</v>
      </c>
      <c r="AW33" s="119"/>
      <c r="AX33" s="119"/>
      <c r="AY33" s="119"/>
      <c r="AZ33" s="117"/>
      <c r="BA33" s="117"/>
      <c r="BB33" s="117"/>
      <c r="BC33" s="117"/>
      <c r="BD33" s="117"/>
    </row>
    <row r="34" spans="1:56" s="100" customFormat="1">
      <c r="A34" s="45"/>
      <c r="B34" s="120">
        <v>2013</v>
      </c>
      <c r="C34" s="121">
        <v>8320</v>
      </c>
      <c r="D34" s="120">
        <v>1</v>
      </c>
      <c r="E34" s="120">
        <v>2000</v>
      </c>
      <c r="F34" s="120">
        <v>2100</v>
      </c>
      <c r="G34" s="120">
        <v>211</v>
      </c>
      <c r="H34" s="120">
        <v>21101</v>
      </c>
      <c r="I34" s="122" t="s">
        <v>102</v>
      </c>
      <c r="J34" s="132">
        <v>0</v>
      </c>
      <c r="K34" s="132">
        <v>0</v>
      </c>
      <c r="L34" s="133">
        <v>0</v>
      </c>
      <c r="M34" s="132">
        <v>0</v>
      </c>
      <c r="N34" s="132">
        <v>0</v>
      </c>
      <c r="O34" s="133">
        <v>0</v>
      </c>
      <c r="P34" s="133">
        <v>0</v>
      </c>
      <c r="Q34" s="45"/>
      <c r="R34" s="123">
        <v>0</v>
      </c>
      <c r="S34" s="123">
        <v>0</v>
      </c>
      <c r="T34" s="123">
        <f t="shared" si="5"/>
        <v>0</v>
      </c>
      <c r="U34" s="123">
        <v>0</v>
      </c>
      <c r="V34" s="123">
        <v>0</v>
      </c>
      <c r="W34" s="123">
        <f t="shared" si="6"/>
        <v>0</v>
      </c>
      <c r="X34" s="123">
        <f t="shared" si="16"/>
        <v>0</v>
      </c>
      <c r="Y34" s="45"/>
      <c r="Z34" s="123">
        <v>0</v>
      </c>
      <c r="AA34" s="123">
        <v>0</v>
      </c>
      <c r="AB34" s="123">
        <f t="shared" si="10"/>
        <v>0</v>
      </c>
      <c r="AC34" s="123">
        <v>0</v>
      </c>
      <c r="AD34" s="123">
        <v>0</v>
      </c>
      <c r="AE34" s="123">
        <f t="shared" si="7"/>
        <v>0</v>
      </c>
      <c r="AF34" s="123">
        <f t="shared" si="11"/>
        <v>0</v>
      </c>
      <c r="AG34" s="45"/>
      <c r="AH34" s="123">
        <v>0</v>
      </c>
      <c r="AI34" s="123">
        <v>0</v>
      </c>
      <c r="AJ34" s="123">
        <f t="shared" si="12"/>
        <v>0</v>
      </c>
      <c r="AK34" s="123">
        <v>0</v>
      </c>
      <c r="AL34" s="123">
        <v>0</v>
      </c>
      <c r="AM34" s="123">
        <f t="shared" si="8"/>
        <v>0</v>
      </c>
      <c r="AN34" s="123">
        <f t="shared" si="13"/>
        <v>0</v>
      </c>
      <c r="AO34" s="45"/>
      <c r="AP34" s="123">
        <f>J34-(R34+Z34+AH34)</f>
        <v>0</v>
      </c>
      <c r="AQ34" s="123">
        <f>K34-(S34+AA34+AI34)</f>
        <v>0</v>
      </c>
      <c r="AR34" s="123">
        <f t="shared" si="14"/>
        <v>0</v>
      </c>
      <c r="AS34" s="123">
        <f>M34-(U34+AC34+AK34)</f>
        <v>0</v>
      </c>
      <c r="AT34" s="123">
        <f>N34-(V34+AD34+AL34)</f>
        <v>0</v>
      </c>
      <c r="AU34" s="123">
        <f t="shared" si="9"/>
        <v>0</v>
      </c>
      <c r="AV34" s="123">
        <f t="shared" si="15"/>
        <v>0</v>
      </c>
      <c r="AW34" s="134" t="s">
        <v>103</v>
      </c>
      <c r="AX34" s="134"/>
      <c r="AY34" s="134"/>
      <c r="AZ34" s="133" t="s">
        <v>88</v>
      </c>
      <c r="BA34" s="133"/>
      <c r="BB34" s="133"/>
      <c r="BC34" s="133"/>
      <c r="BD34" s="133"/>
    </row>
    <row r="35" spans="1:56" s="127" customFormat="1">
      <c r="A35" s="45"/>
      <c r="B35" s="114">
        <v>2013</v>
      </c>
      <c r="C35" s="115">
        <v>8320</v>
      </c>
      <c r="D35" s="114">
        <v>1</v>
      </c>
      <c r="E35" s="114">
        <v>2000</v>
      </c>
      <c r="F35" s="114">
        <v>2100</v>
      </c>
      <c r="G35" s="114">
        <v>212</v>
      </c>
      <c r="H35" s="114"/>
      <c r="I35" s="116" t="s">
        <v>104</v>
      </c>
      <c r="J35" s="117">
        <v>0</v>
      </c>
      <c r="K35" s="117">
        <v>0</v>
      </c>
      <c r="L35" s="117">
        <v>0</v>
      </c>
      <c r="M35" s="117">
        <v>0</v>
      </c>
      <c r="N35" s="117">
        <v>0</v>
      </c>
      <c r="O35" s="117">
        <v>0</v>
      </c>
      <c r="P35" s="117">
        <v>0</v>
      </c>
      <c r="Q35" s="45"/>
      <c r="R35" s="118">
        <f>R36</f>
        <v>0</v>
      </c>
      <c r="S35" s="118">
        <f>S36</f>
        <v>0</v>
      </c>
      <c r="T35" s="118">
        <f t="shared" si="5"/>
        <v>0</v>
      </c>
      <c r="U35" s="118">
        <f>U36</f>
        <v>0</v>
      </c>
      <c r="V35" s="118">
        <f>V36</f>
        <v>0</v>
      </c>
      <c r="W35" s="118">
        <f t="shared" si="6"/>
        <v>0</v>
      </c>
      <c r="X35" s="118">
        <f t="shared" si="16"/>
        <v>0</v>
      </c>
      <c r="Y35" s="45"/>
      <c r="Z35" s="118">
        <f>Z36</f>
        <v>0</v>
      </c>
      <c r="AA35" s="118">
        <f>AA36</f>
        <v>0</v>
      </c>
      <c r="AB35" s="118">
        <f t="shared" si="10"/>
        <v>0</v>
      </c>
      <c r="AC35" s="118">
        <f>AC36</f>
        <v>0</v>
      </c>
      <c r="AD35" s="118">
        <f>AD36</f>
        <v>0</v>
      </c>
      <c r="AE35" s="118">
        <f t="shared" si="7"/>
        <v>0</v>
      </c>
      <c r="AF35" s="118">
        <f t="shared" si="11"/>
        <v>0</v>
      </c>
      <c r="AG35" s="45"/>
      <c r="AH35" s="118">
        <f>AH36</f>
        <v>0</v>
      </c>
      <c r="AI35" s="118">
        <f>AI36</f>
        <v>0</v>
      </c>
      <c r="AJ35" s="118">
        <f t="shared" si="12"/>
        <v>0</v>
      </c>
      <c r="AK35" s="118">
        <f>AK36</f>
        <v>0</v>
      </c>
      <c r="AL35" s="118">
        <f>AL36</f>
        <v>0</v>
      </c>
      <c r="AM35" s="118">
        <f t="shared" si="8"/>
        <v>0</v>
      </c>
      <c r="AN35" s="118">
        <f t="shared" si="13"/>
        <v>0</v>
      </c>
      <c r="AO35" s="45"/>
      <c r="AP35" s="118">
        <f>AP36</f>
        <v>0</v>
      </c>
      <c r="AQ35" s="118">
        <f>AQ36</f>
        <v>0</v>
      </c>
      <c r="AR35" s="118">
        <f t="shared" si="14"/>
        <v>0</v>
      </c>
      <c r="AS35" s="118">
        <f>AS36</f>
        <v>0</v>
      </c>
      <c r="AT35" s="118">
        <f>AT36</f>
        <v>0</v>
      </c>
      <c r="AU35" s="118">
        <f t="shared" si="9"/>
        <v>0</v>
      </c>
      <c r="AV35" s="118">
        <f t="shared" si="15"/>
        <v>0</v>
      </c>
      <c r="AW35" s="119"/>
      <c r="AX35" s="119"/>
      <c r="AY35" s="119"/>
      <c r="AZ35" s="117"/>
      <c r="BA35" s="117"/>
      <c r="BB35" s="117"/>
      <c r="BC35" s="117"/>
      <c r="BD35" s="117"/>
    </row>
    <row r="36" spans="1:56" s="100" customFormat="1" hidden="1">
      <c r="A36" s="45"/>
      <c r="B36" s="120">
        <v>2013</v>
      </c>
      <c r="C36" s="121">
        <v>8320</v>
      </c>
      <c r="D36" s="120">
        <v>1</v>
      </c>
      <c r="E36" s="120">
        <v>2000</v>
      </c>
      <c r="F36" s="120">
        <v>2100</v>
      </c>
      <c r="G36" s="120">
        <v>212</v>
      </c>
      <c r="H36" s="120">
        <v>21201</v>
      </c>
      <c r="I36" s="122" t="s">
        <v>104</v>
      </c>
      <c r="J36" s="132">
        <v>0</v>
      </c>
      <c r="K36" s="132">
        <v>0</v>
      </c>
      <c r="L36" s="133">
        <v>0</v>
      </c>
      <c r="M36" s="132">
        <v>0</v>
      </c>
      <c r="N36" s="132">
        <v>0</v>
      </c>
      <c r="O36" s="133">
        <v>0</v>
      </c>
      <c r="P36" s="133">
        <v>0</v>
      </c>
      <c r="Q36" s="45"/>
      <c r="R36" s="123">
        <v>0</v>
      </c>
      <c r="S36" s="123">
        <v>0</v>
      </c>
      <c r="T36" s="123">
        <f t="shared" si="5"/>
        <v>0</v>
      </c>
      <c r="U36" s="123">
        <v>0</v>
      </c>
      <c r="V36" s="123">
        <v>0</v>
      </c>
      <c r="W36" s="123">
        <f t="shared" si="6"/>
        <v>0</v>
      </c>
      <c r="X36" s="123">
        <f t="shared" si="16"/>
        <v>0</v>
      </c>
      <c r="Y36" s="45"/>
      <c r="Z36" s="123">
        <v>0</v>
      </c>
      <c r="AA36" s="123">
        <v>0</v>
      </c>
      <c r="AB36" s="123">
        <f t="shared" si="10"/>
        <v>0</v>
      </c>
      <c r="AC36" s="123">
        <v>0</v>
      </c>
      <c r="AD36" s="123">
        <v>0</v>
      </c>
      <c r="AE36" s="123">
        <f t="shared" si="7"/>
        <v>0</v>
      </c>
      <c r="AF36" s="123">
        <f t="shared" si="11"/>
        <v>0</v>
      </c>
      <c r="AG36" s="45"/>
      <c r="AH36" s="123">
        <v>0</v>
      </c>
      <c r="AI36" s="123">
        <v>0</v>
      </c>
      <c r="AJ36" s="123">
        <f t="shared" si="12"/>
        <v>0</v>
      </c>
      <c r="AK36" s="123">
        <v>0</v>
      </c>
      <c r="AL36" s="123">
        <v>0</v>
      </c>
      <c r="AM36" s="123">
        <f t="shared" si="8"/>
        <v>0</v>
      </c>
      <c r="AN36" s="123">
        <f t="shared" si="13"/>
        <v>0</v>
      </c>
      <c r="AO36" s="45"/>
      <c r="AP36" s="123">
        <f>J36-(R36+Z36+AH36)</f>
        <v>0</v>
      </c>
      <c r="AQ36" s="123">
        <f>K36-(S36+AA36+AI36)</f>
        <v>0</v>
      </c>
      <c r="AR36" s="123">
        <f t="shared" si="14"/>
        <v>0</v>
      </c>
      <c r="AS36" s="123">
        <f>M36-(U36+AC36+AK36)</f>
        <v>0</v>
      </c>
      <c r="AT36" s="123">
        <f>N36-(V36+AD36+AL36)</f>
        <v>0</v>
      </c>
      <c r="AU36" s="123">
        <f t="shared" si="9"/>
        <v>0</v>
      </c>
      <c r="AV36" s="123">
        <f t="shared" si="15"/>
        <v>0</v>
      </c>
      <c r="AW36" s="134" t="s">
        <v>105</v>
      </c>
      <c r="AX36" s="134"/>
      <c r="AY36" s="134"/>
      <c r="AZ36" s="133" t="s">
        <v>88</v>
      </c>
      <c r="BA36" s="133"/>
      <c r="BB36" s="133"/>
      <c r="BC36" s="133"/>
      <c r="BD36" s="133"/>
    </row>
    <row r="37" spans="1:56" s="100" customFormat="1" hidden="1">
      <c r="A37" s="45"/>
      <c r="B37" s="114">
        <v>2013</v>
      </c>
      <c r="C37" s="115">
        <v>8320</v>
      </c>
      <c r="D37" s="114">
        <v>1</v>
      </c>
      <c r="E37" s="114">
        <v>2000</v>
      </c>
      <c r="F37" s="114">
        <v>2100</v>
      </c>
      <c r="G37" s="114">
        <v>213</v>
      </c>
      <c r="H37" s="114"/>
      <c r="I37" s="116" t="s">
        <v>106</v>
      </c>
      <c r="J37" s="117">
        <v>0</v>
      </c>
      <c r="K37" s="117">
        <v>0</v>
      </c>
      <c r="L37" s="117">
        <v>0</v>
      </c>
      <c r="M37" s="117">
        <v>0</v>
      </c>
      <c r="N37" s="117">
        <v>0</v>
      </c>
      <c r="O37" s="117">
        <v>0</v>
      </c>
      <c r="P37" s="117">
        <v>0</v>
      </c>
      <c r="Q37" s="45"/>
      <c r="R37" s="118">
        <f>R38</f>
        <v>0</v>
      </c>
      <c r="S37" s="118">
        <f>S38</f>
        <v>0</v>
      </c>
      <c r="T37" s="118">
        <f t="shared" si="5"/>
        <v>0</v>
      </c>
      <c r="U37" s="118">
        <f>U38</f>
        <v>0</v>
      </c>
      <c r="V37" s="118">
        <f>V38</f>
        <v>0</v>
      </c>
      <c r="W37" s="118">
        <f t="shared" si="6"/>
        <v>0</v>
      </c>
      <c r="X37" s="118">
        <f t="shared" si="16"/>
        <v>0</v>
      </c>
      <c r="Y37" s="45"/>
      <c r="Z37" s="118">
        <f>Z38</f>
        <v>0</v>
      </c>
      <c r="AA37" s="118">
        <f>AA38</f>
        <v>0</v>
      </c>
      <c r="AB37" s="118">
        <f t="shared" si="10"/>
        <v>0</v>
      </c>
      <c r="AC37" s="118">
        <f>AC38</f>
        <v>0</v>
      </c>
      <c r="AD37" s="118">
        <f>AD38</f>
        <v>0</v>
      </c>
      <c r="AE37" s="118">
        <f t="shared" si="7"/>
        <v>0</v>
      </c>
      <c r="AF37" s="118">
        <f t="shared" si="11"/>
        <v>0</v>
      </c>
      <c r="AG37" s="45"/>
      <c r="AH37" s="118">
        <f>AH38</f>
        <v>0</v>
      </c>
      <c r="AI37" s="118">
        <f>AI38</f>
        <v>0</v>
      </c>
      <c r="AJ37" s="118">
        <f t="shared" si="12"/>
        <v>0</v>
      </c>
      <c r="AK37" s="118">
        <f>AK38</f>
        <v>0</v>
      </c>
      <c r="AL37" s="118">
        <f>AL38</f>
        <v>0</v>
      </c>
      <c r="AM37" s="118">
        <f t="shared" si="8"/>
        <v>0</v>
      </c>
      <c r="AN37" s="118">
        <f t="shared" si="13"/>
        <v>0</v>
      </c>
      <c r="AO37" s="45"/>
      <c r="AP37" s="118">
        <f>AP38</f>
        <v>0</v>
      </c>
      <c r="AQ37" s="118">
        <f>AQ38</f>
        <v>0</v>
      </c>
      <c r="AR37" s="118">
        <f t="shared" si="14"/>
        <v>0</v>
      </c>
      <c r="AS37" s="118">
        <f>AS38</f>
        <v>0</v>
      </c>
      <c r="AT37" s="118">
        <f>AT38</f>
        <v>0</v>
      </c>
      <c r="AU37" s="118">
        <f t="shared" si="9"/>
        <v>0</v>
      </c>
      <c r="AV37" s="118">
        <f t="shared" si="15"/>
        <v>0</v>
      </c>
      <c r="AW37" s="119"/>
      <c r="AX37" s="119"/>
      <c r="AY37" s="119"/>
      <c r="AZ37" s="117"/>
      <c r="BA37" s="117"/>
      <c r="BB37" s="117"/>
      <c r="BC37" s="117"/>
      <c r="BD37" s="117"/>
    </row>
    <row r="38" spans="1:56" s="100" customFormat="1" hidden="1">
      <c r="A38" s="45"/>
      <c r="B38" s="120">
        <v>2013</v>
      </c>
      <c r="C38" s="121">
        <v>8320</v>
      </c>
      <c r="D38" s="120">
        <v>1</v>
      </c>
      <c r="E38" s="120">
        <v>2000</v>
      </c>
      <c r="F38" s="120">
        <v>2100</v>
      </c>
      <c r="G38" s="120">
        <v>213</v>
      </c>
      <c r="H38" s="120">
        <v>21301</v>
      </c>
      <c r="I38" s="128" t="s">
        <v>106</v>
      </c>
      <c r="J38" s="123">
        <v>0</v>
      </c>
      <c r="K38" s="123">
        <v>0</v>
      </c>
      <c r="L38" s="124">
        <v>0</v>
      </c>
      <c r="M38" s="123">
        <v>0</v>
      </c>
      <c r="N38" s="123">
        <v>0</v>
      </c>
      <c r="O38" s="124">
        <v>0</v>
      </c>
      <c r="P38" s="124">
        <v>0</v>
      </c>
      <c r="Q38" s="45"/>
      <c r="R38" s="123">
        <v>0</v>
      </c>
      <c r="S38" s="123">
        <v>0</v>
      </c>
      <c r="T38" s="123">
        <f t="shared" si="5"/>
        <v>0</v>
      </c>
      <c r="U38" s="123">
        <v>0</v>
      </c>
      <c r="V38" s="123">
        <v>0</v>
      </c>
      <c r="W38" s="123">
        <f t="shared" si="6"/>
        <v>0</v>
      </c>
      <c r="X38" s="123">
        <f t="shared" si="16"/>
        <v>0</v>
      </c>
      <c r="Y38" s="45"/>
      <c r="Z38" s="123">
        <v>0</v>
      </c>
      <c r="AA38" s="123">
        <v>0</v>
      </c>
      <c r="AB38" s="123">
        <f t="shared" si="10"/>
        <v>0</v>
      </c>
      <c r="AC38" s="123">
        <v>0</v>
      </c>
      <c r="AD38" s="123">
        <v>0</v>
      </c>
      <c r="AE38" s="123">
        <f t="shared" si="7"/>
        <v>0</v>
      </c>
      <c r="AF38" s="123">
        <f t="shared" si="11"/>
        <v>0</v>
      </c>
      <c r="AG38" s="45"/>
      <c r="AH38" s="123">
        <v>0</v>
      </c>
      <c r="AI38" s="123">
        <v>0</v>
      </c>
      <c r="AJ38" s="123">
        <f t="shared" si="12"/>
        <v>0</v>
      </c>
      <c r="AK38" s="123">
        <v>0</v>
      </c>
      <c r="AL38" s="123">
        <v>0</v>
      </c>
      <c r="AM38" s="123">
        <f t="shared" si="8"/>
        <v>0</v>
      </c>
      <c r="AN38" s="123">
        <f t="shared" si="13"/>
        <v>0</v>
      </c>
      <c r="AO38" s="45"/>
      <c r="AP38" s="123">
        <f>J38-(R38+Z38+AH38)</f>
        <v>0</v>
      </c>
      <c r="AQ38" s="123">
        <f>K38-(S38+AA38+AI38)</f>
        <v>0</v>
      </c>
      <c r="AR38" s="123">
        <f t="shared" si="14"/>
        <v>0</v>
      </c>
      <c r="AS38" s="123">
        <f>M38-(U38+AC38+AK38)</f>
        <v>0</v>
      </c>
      <c r="AT38" s="123">
        <f>N38-(V38+AD38+AL38)</f>
        <v>0</v>
      </c>
      <c r="AU38" s="123">
        <f t="shared" si="9"/>
        <v>0</v>
      </c>
      <c r="AV38" s="123">
        <f t="shared" si="15"/>
        <v>0</v>
      </c>
      <c r="AW38" s="125"/>
      <c r="AX38" s="125"/>
      <c r="AY38" s="125"/>
      <c r="AZ38" s="124"/>
      <c r="BA38" s="124"/>
      <c r="BB38" s="124"/>
      <c r="BC38" s="124"/>
      <c r="BD38" s="124"/>
    </row>
    <row r="39" spans="1:56" s="127" customFormat="1" hidden="1">
      <c r="A39" s="45"/>
      <c r="B39" s="114">
        <v>2013</v>
      </c>
      <c r="C39" s="115">
        <v>8320</v>
      </c>
      <c r="D39" s="114">
        <v>1</v>
      </c>
      <c r="E39" s="114">
        <v>2000</v>
      </c>
      <c r="F39" s="114">
        <v>2100</v>
      </c>
      <c r="G39" s="114">
        <v>214</v>
      </c>
      <c r="H39" s="114"/>
      <c r="I39" s="116" t="s">
        <v>107</v>
      </c>
      <c r="J39" s="117">
        <v>0</v>
      </c>
      <c r="K39" s="117">
        <v>0</v>
      </c>
      <c r="L39" s="117">
        <v>0</v>
      </c>
      <c r="M39" s="117">
        <v>0</v>
      </c>
      <c r="N39" s="117">
        <v>0</v>
      </c>
      <c r="O39" s="117">
        <v>0</v>
      </c>
      <c r="P39" s="117">
        <v>0</v>
      </c>
      <c r="Q39" s="45"/>
      <c r="R39" s="118">
        <f>R40</f>
        <v>0</v>
      </c>
      <c r="S39" s="118">
        <f>S40</f>
        <v>0</v>
      </c>
      <c r="T39" s="118">
        <f t="shared" si="5"/>
        <v>0</v>
      </c>
      <c r="U39" s="118">
        <f>U40</f>
        <v>0</v>
      </c>
      <c r="V39" s="118">
        <f>V40</f>
        <v>0</v>
      </c>
      <c r="W39" s="118">
        <f t="shared" si="6"/>
        <v>0</v>
      </c>
      <c r="X39" s="118">
        <f t="shared" si="16"/>
        <v>0</v>
      </c>
      <c r="Y39" s="45"/>
      <c r="Z39" s="118">
        <f>Z40</f>
        <v>0</v>
      </c>
      <c r="AA39" s="118">
        <f>AA40</f>
        <v>0</v>
      </c>
      <c r="AB39" s="118">
        <f t="shared" si="10"/>
        <v>0</v>
      </c>
      <c r="AC39" s="118">
        <f>AC40</f>
        <v>0</v>
      </c>
      <c r="AD39" s="118">
        <f>AD40</f>
        <v>0</v>
      </c>
      <c r="AE39" s="118">
        <f t="shared" si="7"/>
        <v>0</v>
      </c>
      <c r="AF39" s="118">
        <f t="shared" si="11"/>
        <v>0</v>
      </c>
      <c r="AG39" s="45"/>
      <c r="AH39" s="118">
        <f>AH40</f>
        <v>0</v>
      </c>
      <c r="AI39" s="118">
        <f>AI40</f>
        <v>0</v>
      </c>
      <c r="AJ39" s="118">
        <f t="shared" si="12"/>
        <v>0</v>
      </c>
      <c r="AK39" s="118">
        <f>AK40</f>
        <v>0</v>
      </c>
      <c r="AL39" s="118">
        <f>AL40</f>
        <v>0</v>
      </c>
      <c r="AM39" s="118">
        <f t="shared" si="8"/>
        <v>0</v>
      </c>
      <c r="AN39" s="118">
        <f t="shared" si="13"/>
        <v>0</v>
      </c>
      <c r="AO39" s="45"/>
      <c r="AP39" s="118">
        <f>AP40</f>
        <v>0</v>
      </c>
      <c r="AQ39" s="118">
        <f>AQ40</f>
        <v>0</v>
      </c>
      <c r="AR39" s="118">
        <f t="shared" si="14"/>
        <v>0</v>
      </c>
      <c r="AS39" s="118">
        <f>AS40</f>
        <v>0</v>
      </c>
      <c r="AT39" s="118">
        <f>AT40</f>
        <v>0</v>
      </c>
      <c r="AU39" s="118">
        <f t="shared" si="9"/>
        <v>0</v>
      </c>
      <c r="AV39" s="118">
        <f t="shared" si="15"/>
        <v>0</v>
      </c>
      <c r="AW39" s="119"/>
      <c r="AX39" s="119"/>
      <c r="AY39" s="119"/>
      <c r="AZ39" s="117"/>
      <c r="BA39" s="117"/>
      <c r="BB39" s="117"/>
      <c r="BC39" s="117"/>
      <c r="BD39" s="117"/>
    </row>
    <row r="40" spans="1:56" s="100" customFormat="1" hidden="1">
      <c r="A40" s="45"/>
      <c r="B40" s="120">
        <v>2013</v>
      </c>
      <c r="C40" s="121">
        <v>8320</v>
      </c>
      <c r="D40" s="120">
        <v>1</v>
      </c>
      <c r="E40" s="120">
        <v>2000</v>
      </c>
      <c r="F40" s="120">
        <v>2100</v>
      </c>
      <c r="G40" s="120">
        <v>214</v>
      </c>
      <c r="H40" s="120">
        <v>21401</v>
      </c>
      <c r="I40" s="122" t="s">
        <v>108</v>
      </c>
      <c r="J40" s="123">
        <v>0</v>
      </c>
      <c r="K40" s="123">
        <v>0</v>
      </c>
      <c r="L40" s="124">
        <v>0</v>
      </c>
      <c r="M40" s="123">
        <v>0</v>
      </c>
      <c r="N40" s="123">
        <v>0</v>
      </c>
      <c r="O40" s="124">
        <v>0</v>
      </c>
      <c r="P40" s="124">
        <v>0</v>
      </c>
      <c r="Q40" s="45"/>
      <c r="R40" s="123">
        <v>0</v>
      </c>
      <c r="S40" s="123">
        <v>0</v>
      </c>
      <c r="T40" s="123">
        <f t="shared" si="5"/>
        <v>0</v>
      </c>
      <c r="U40" s="123">
        <v>0</v>
      </c>
      <c r="V40" s="123">
        <v>0</v>
      </c>
      <c r="W40" s="123">
        <f t="shared" si="6"/>
        <v>0</v>
      </c>
      <c r="X40" s="123">
        <f t="shared" si="16"/>
        <v>0</v>
      </c>
      <c r="Y40" s="45"/>
      <c r="Z40" s="123">
        <v>0</v>
      </c>
      <c r="AA40" s="123">
        <v>0</v>
      </c>
      <c r="AB40" s="123">
        <f t="shared" si="10"/>
        <v>0</v>
      </c>
      <c r="AC40" s="123">
        <v>0</v>
      </c>
      <c r="AD40" s="123">
        <v>0</v>
      </c>
      <c r="AE40" s="123">
        <f t="shared" si="7"/>
        <v>0</v>
      </c>
      <c r="AF40" s="123">
        <f t="shared" si="11"/>
        <v>0</v>
      </c>
      <c r="AG40" s="45"/>
      <c r="AH40" s="123">
        <v>0</v>
      </c>
      <c r="AI40" s="123">
        <v>0</v>
      </c>
      <c r="AJ40" s="123">
        <f t="shared" si="12"/>
        <v>0</v>
      </c>
      <c r="AK40" s="123">
        <v>0</v>
      </c>
      <c r="AL40" s="123">
        <v>0</v>
      </c>
      <c r="AM40" s="123">
        <f t="shared" si="8"/>
        <v>0</v>
      </c>
      <c r="AN40" s="123">
        <f t="shared" si="13"/>
        <v>0</v>
      </c>
      <c r="AO40" s="45"/>
      <c r="AP40" s="123">
        <f>J40-(R40+Z40+AH40)</f>
        <v>0</v>
      </c>
      <c r="AQ40" s="123">
        <f>K40-(S40+AA40+AI40)</f>
        <v>0</v>
      </c>
      <c r="AR40" s="123">
        <f t="shared" si="14"/>
        <v>0</v>
      </c>
      <c r="AS40" s="123">
        <f>M40-(U40+AC40+AK40)</f>
        <v>0</v>
      </c>
      <c r="AT40" s="123">
        <f>N40-(V40+AD40+AL40)</f>
        <v>0</v>
      </c>
      <c r="AU40" s="123">
        <f t="shared" si="9"/>
        <v>0</v>
      </c>
      <c r="AV40" s="123">
        <f t="shared" si="15"/>
        <v>0</v>
      </c>
      <c r="AW40" s="125" t="s">
        <v>103</v>
      </c>
      <c r="AX40" s="125"/>
      <c r="AY40" s="125"/>
      <c r="AZ40" s="124" t="s">
        <v>88</v>
      </c>
      <c r="BA40" s="124"/>
      <c r="BB40" s="124"/>
      <c r="BC40" s="124"/>
      <c r="BD40" s="124"/>
    </row>
    <row r="41" spans="1:56" s="100" customFormat="1" hidden="1">
      <c r="A41" s="45"/>
      <c r="B41" s="114">
        <v>2013</v>
      </c>
      <c r="C41" s="115">
        <v>8320</v>
      </c>
      <c r="D41" s="114">
        <v>1</v>
      </c>
      <c r="E41" s="114">
        <v>2000</v>
      </c>
      <c r="F41" s="114">
        <v>2100</v>
      </c>
      <c r="G41" s="114">
        <v>215</v>
      </c>
      <c r="H41" s="114"/>
      <c r="I41" s="116" t="s">
        <v>109</v>
      </c>
      <c r="J41" s="117">
        <v>0</v>
      </c>
      <c r="K41" s="117">
        <v>0</v>
      </c>
      <c r="L41" s="117">
        <v>0</v>
      </c>
      <c r="M41" s="117">
        <v>0</v>
      </c>
      <c r="N41" s="117">
        <v>0</v>
      </c>
      <c r="O41" s="117">
        <v>0</v>
      </c>
      <c r="P41" s="117">
        <v>0</v>
      </c>
      <c r="Q41" s="45"/>
      <c r="R41" s="118">
        <f>R42</f>
        <v>0</v>
      </c>
      <c r="S41" s="118">
        <f>S42</f>
        <v>0</v>
      </c>
      <c r="T41" s="118">
        <f t="shared" si="5"/>
        <v>0</v>
      </c>
      <c r="U41" s="118">
        <f>U42</f>
        <v>0</v>
      </c>
      <c r="V41" s="118">
        <f>V42</f>
        <v>0</v>
      </c>
      <c r="W41" s="118">
        <f t="shared" si="6"/>
        <v>0</v>
      </c>
      <c r="X41" s="118">
        <f t="shared" si="16"/>
        <v>0</v>
      </c>
      <c r="Y41" s="45"/>
      <c r="Z41" s="118">
        <f>Z42</f>
        <v>0</v>
      </c>
      <c r="AA41" s="118">
        <f>AA42</f>
        <v>0</v>
      </c>
      <c r="AB41" s="118">
        <f t="shared" si="10"/>
        <v>0</v>
      </c>
      <c r="AC41" s="118">
        <f>AC42</f>
        <v>0</v>
      </c>
      <c r="AD41" s="118">
        <f>AD42</f>
        <v>0</v>
      </c>
      <c r="AE41" s="118">
        <f t="shared" si="7"/>
        <v>0</v>
      </c>
      <c r="AF41" s="118">
        <f t="shared" si="11"/>
        <v>0</v>
      </c>
      <c r="AG41" s="45"/>
      <c r="AH41" s="118">
        <f>AH42</f>
        <v>0</v>
      </c>
      <c r="AI41" s="118">
        <f>AI42</f>
        <v>0</v>
      </c>
      <c r="AJ41" s="118">
        <f t="shared" si="12"/>
        <v>0</v>
      </c>
      <c r="AK41" s="118">
        <f>AK42</f>
        <v>0</v>
      </c>
      <c r="AL41" s="118">
        <f>AL42</f>
        <v>0</v>
      </c>
      <c r="AM41" s="118">
        <f t="shared" si="8"/>
        <v>0</v>
      </c>
      <c r="AN41" s="118">
        <f t="shared" si="13"/>
        <v>0</v>
      </c>
      <c r="AO41" s="45"/>
      <c r="AP41" s="118">
        <f>AP42</f>
        <v>0</v>
      </c>
      <c r="AQ41" s="118">
        <f>AQ42</f>
        <v>0</v>
      </c>
      <c r="AR41" s="118">
        <f t="shared" si="14"/>
        <v>0</v>
      </c>
      <c r="AS41" s="118">
        <f>AS42</f>
        <v>0</v>
      </c>
      <c r="AT41" s="118">
        <f>AT42</f>
        <v>0</v>
      </c>
      <c r="AU41" s="118">
        <f t="shared" si="9"/>
        <v>0</v>
      </c>
      <c r="AV41" s="118">
        <f t="shared" si="15"/>
        <v>0</v>
      </c>
      <c r="AW41" s="119"/>
      <c r="AX41" s="119"/>
      <c r="AY41" s="119"/>
      <c r="AZ41" s="117"/>
      <c r="BA41" s="117"/>
      <c r="BB41" s="117"/>
      <c r="BC41" s="117"/>
      <c r="BD41" s="117"/>
    </row>
    <row r="42" spans="1:56" s="100" customFormat="1" hidden="1">
      <c r="A42" s="45"/>
      <c r="B42" s="120">
        <v>2013</v>
      </c>
      <c r="C42" s="130">
        <v>8320</v>
      </c>
      <c r="D42" s="120">
        <v>1</v>
      </c>
      <c r="E42" s="120">
        <v>2000</v>
      </c>
      <c r="F42" s="120">
        <v>2100</v>
      </c>
      <c r="G42" s="120">
        <v>215</v>
      </c>
      <c r="H42" s="120">
        <v>21501</v>
      </c>
      <c r="I42" s="122" t="s">
        <v>110</v>
      </c>
      <c r="J42" s="123">
        <v>0</v>
      </c>
      <c r="K42" s="123">
        <v>0</v>
      </c>
      <c r="L42" s="124">
        <v>0</v>
      </c>
      <c r="M42" s="123">
        <v>0</v>
      </c>
      <c r="N42" s="123">
        <v>0</v>
      </c>
      <c r="O42" s="124">
        <v>0</v>
      </c>
      <c r="P42" s="124">
        <v>0</v>
      </c>
      <c r="Q42" s="45"/>
      <c r="R42" s="123">
        <v>0</v>
      </c>
      <c r="S42" s="123">
        <v>0</v>
      </c>
      <c r="T42" s="123">
        <f t="shared" si="5"/>
        <v>0</v>
      </c>
      <c r="U42" s="123">
        <v>0</v>
      </c>
      <c r="V42" s="123">
        <v>0</v>
      </c>
      <c r="W42" s="123">
        <f t="shared" si="6"/>
        <v>0</v>
      </c>
      <c r="X42" s="123">
        <f t="shared" si="16"/>
        <v>0</v>
      </c>
      <c r="Y42" s="45"/>
      <c r="Z42" s="123">
        <v>0</v>
      </c>
      <c r="AA42" s="123">
        <v>0</v>
      </c>
      <c r="AB42" s="123">
        <f t="shared" si="10"/>
        <v>0</v>
      </c>
      <c r="AC42" s="123">
        <v>0</v>
      </c>
      <c r="AD42" s="123">
        <v>0</v>
      </c>
      <c r="AE42" s="123">
        <f t="shared" si="7"/>
        <v>0</v>
      </c>
      <c r="AF42" s="123">
        <f t="shared" si="11"/>
        <v>0</v>
      </c>
      <c r="AG42" s="45"/>
      <c r="AH42" s="123">
        <v>0</v>
      </c>
      <c r="AI42" s="123">
        <v>0</v>
      </c>
      <c r="AJ42" s="123">
        <f t="shared" si="12"/>
        <v>0</v>
      </c>
      <c r="AK42" s="123">
        <v>0</v>
      </c>
      <c r="AL42" s="123">
        <v>0</v>
      </c>
      <c r="AM42" s="123">
        <f t="shared" si="8"/>
        <v>0</v>
      </c>
      <c r="AN42" s="123">
        <f t="shared" si="13"/>
        <v>0</v>
      </c>
      <c r="AO42" s="45"/>
      <c r="AP42" s="123">
        <f>J42-(R42+Z42+AH42)</f>
        <v>0</v>
      </c>
      <c r="AQ42" s="123">
        <f>K42-(S42+AA42+AI42)</f>
        <v>0</v>
      </c>
      <c r="AR42" s="123">
        <f t="shared" si="14"/>
        <v>0</v>
      </c>
      <c r="AS42" s="123">
        <f>M42-(U42+AC42+AK42)</f>
        <v>0</v>
      </c>
      <c r="AT42" s="123">
        <f>N42-(V42+AD42+AL42)</f>
        <v>0</v>
      </c>
      <c r="AU42" s="123">
        <f t="shared" si="9"/>
        <v>0</v>
      </c>
      <c r="AV42" s="123">
        <f t="shared" si="15"/>
        <v>0</v>
      </c>
      <c r="AW42" s="125" t="s">
        <v>105</v>
      </c>
      <c r="AX42" s="125"/>
      <c r="AY42" s="125"/>
      <c r="AZ42" s="124" t="s">
        <v>88</v>
      </c>
      <c r="BA42" s="124"/>
      <c r="BB42" s="124"/>
      <c r="BC42" s="124"/>
      <c r="BD42" s="124"/>
    </row>
    <row r="43" spans="1:56" s="127" customFormat="1" hidden="1">
      <c r="A43" s="45"/>
      <c r="B43" s="114">
        <v>2013</v>
      </c>
      <c r="C43" s="115">
        <v>8320</v>
      </c>
      <c r="D43" s="114">
        <v>1</v>
      </c>
      <c r="E43" s="114">
        <v>2000</v>
      </c>
      <c r="F43" s="114">
        <v>2100</v>
      </c>
      <c r="G43" s="114">
        <v>216</v>
      </c>
      <c r="H43" s="114"/>
      <c r="I43" s="116" t="s">
        <v>111</v>
      </c>
      <c r="J43" s="117">
        <v>0</v>
      </c>
      <c r="K43" s="117">
        <v>0</v>
      </c>
      <c r="L43" s="117">
        <v>0</v>
      </c>
      <c r="M43" s="117">
        <v>0</v>
      </c>
      <c r="N43" s="117">
        <v>0</v>
      </c>
      <c r="O43" s="117">
        <v>0</v>
      </c>
      <c r="P43" s="117">
        <v>0</v>
      </c>
      <c r="Q43" s="45"/>
      <c r="R43" s="118">
        <f>R44</f>
        <v>0</v>
      </c>
      <c r="S43" s="118">
        <f>S44</f>
        <v>0</v>
      </c>
      <c r="T43" s="118">
        <f t="shared" si="5"/>
        <v>0</v>
      </c>
      <c r="U43" s="118">
        <f>U44</f>
        <v>0</v>
      </c>
      <c r="V43" s="118">
        <f>V44</f>
        <v>0</v>
      </c>
      <c r="W43" s="118">
        <f t="shared" si="6"/>
        <v>0</v>
      </c>
      <c r="X43" s="118">
        <f t="shared" si="16"/>
        <v>0</v>
      </c>
      <c r="Y43" s="45"/>
      <c r="Z43" s="118">
        <f>Z44</f>
        <v>0</v>
      </c>
      <c r="AA43" s="118">
        <f>AA44</f>
        <v>0</v>
      </c>
      <c r="AB43" s="118">
        <f t="shared" si="10"/>
        <v>0</v>
      </c>
      <c r="AC43" s="118">
        <f>AC44</f>
        <v>0</v>
      </c>
      <c r="AD43" s="118">
        <f>AD44</f>
        <v>0</v>
      </c>
      <c r="AE43" s="118">
        <f t="shared" si="7"/>
        <v>0</v>
      </c>
      <c r="AF43" s="118">
        <f t="shared" si="11"/>
        <v>0</v>
      </c>
      <c r="AG43" s="45"/>
      <c r="AH43" s="118">
        <f>AH44</f>
        <v>0</v>
      </c>
      <c r="AI43" s="118">
        <f>AI44</f>
        <v>0</v>
      </c>
      <c r="AJ43" s="118">
        <f t="shared" si="12"/>
        <v>0</v>
      </c>
      <c r="AK43" s="118">
        <f>AK44</f>
        <v>0</v>
      </c>
      <c r="AL43" s="118">
        <f>AL44</f>
        <v>0</v>
      </c>
      <c r="AM43" s="118">
        <f t="shared" si="8"/>
        <v>0</v>
      </c>
      <c r="AN43" s="118">
        <f t="shared" si="13"/>
        <v>0</v>
      </c>
      <c r="AO43" s="45"/>
      <c r="AP43" s="118">
        <f>AP44</f>
        <v>0</v>
      </c>
      <c r="AQ43" s="118">
        <f>AQ44</f>
        <v>0</v>
      </c>
      <c r="AR43" s="118">
        <f t="shared" si="14"/>
        <v>0</v>
      </c>
      <c r="AS43" s="118">
        <f>AS44</f>
        <v>0</v>
      </c>
      <c r="AT43" s="118">
        <f>AT44</f>
        <v>0</v>
      </c>
      <c r="AU43" s="118">
        <f t="shared" si="9"/>
        <v>0</v>
      </c>
      <c r="AV43" s="118">
        <f t="shared" si="15"/>
        <v>0</v>
      </c>
      <c r="AW43" s="119"/>
      <c r="AX43" s="119"/>
      <c r="AY43" s="119"/>
      <c r="AZ43" s="117"/>
      <c r="BA43" s="117"/>
      <c r="BB43" s="117"/>
      <c r="BC43" s="117"/>
      <c r="BD43" s="117"/>
    </row>
    <row r="44" spans="1:56" s="100" customFormat="1" hidden="1">
      <c r="A44" s="45"/>
      <c r="B44" s="120">
        <v>2013</v>
      </c>
      <c r="C44" s="121">
        <v>8320</v>
      </c>
      <c r="D44" s="120">
        <v>1</v>
      </c>
      <c r="E44" s="120">
        <v>2000</v>
      </c>
      <c r="F44" s="120">
        <v>2100</v>
      </c>
      <c r="G44" s="120">
        <v>216</v>
      </c>
      <c r="H44" s="120">
        <v>21601</v>
      </c>
      <c r="I44" s="122" t="s">
        <v>111</v>
      </c>
      <c r="J44" s="123">
        <v>0</v>
      </c>
      <c r="K44" s="123">
        <v>0</v>
      </c>
      <c r="L44" s="124">
        <v>0</v>
      </c>
      <c r="M44" s="123">
        <v>0</v>
      </c>
      <c r="N44" s="123">
        <v>0</v>
      </c>
      <c r="O44" s="124">
        <v>0</v>
      </c>
      <c r="P44" s="124">
        <v>0</v>
      </c>
      <c r="Q44" s="45"/>
      <c r="R44" s="123">
        <v>0</v>
      </c>
      <c r="S44" s="123">
        <v>0</v>
      </c>
      <c r="T44" s="123">
        <f t="shared" si="5"/>
        <v>0</v>
      </c>
      <c r="U44" s="123">
        <v>0</v>
      </c>
      <c r="V44" s="123">
        <v>0</v>
      </c>
      <c r="W44" s="123">
        <f t="shared" si="6"/>
        <v>0</v>
      </c>
      <c r="X44" s="123">
        <f t="shared" si="16"/>
        <v>0</v>
      </c>
      <c r="Y44" s="45"/>
      <c r="Z44" s="123">
        <v>0</v>
      </c>
      <c r="AA44" s="123">
        <v>0</v>
      </c>
      <c r="AB44" s="123">
        <f t="shared" si="10"/>
        <v>0</v>
      </c>
      <c r="AC44" s="123">
        <v>0</v>
      </c>
      <c r="AD44" s="123">
        <v>0</v>
      </c>
      <c r="AE44" s="123">
        <f t="shared" si="7"/>
        <v>0</v>
      </c>
      <c r="AF44" s="123">
        <f t="shared" si="11"/>
        <v>0</v>
      </c>
      <c r="AG44" s="45"/>
      <c r="AH44" s="123">
        <v>0</v>
      </c>
      <c r="AI44" s="123">
        <v>0</v>
      </c>
      <c r="AJ44" s="123">
        <f t="shared" si="12"/>
        <v>0</v>
      </c>
      <c r="AK44" s="123">
        <v>0</v>
      </c>
      <c r="AL44" s="123">
        <v>0</v>
      </c>
      <c r="AM44" s="123">
        <f t="shared" si="8"/>
        <v>0</v>
      </c>
      <c r="AN44" s="123">
        <f t="shared" si="13"/>
        <v>0</v>
      </c>
      <c r="AO44" s="45"/>
      <c r="AP44" s="123">
        <f>J44-(R44+Z44+AH44)</f>
        <v>0</v>
      </c>
      <c r="AQ44" s="123">
        <f>K44-(S44+AA44+AI44)</f>
        <v>0</v>
      </c>
      <c r="AR44" s="123">
        <f t="shared" si="14"/>
        <v>0</v>
      </c>
      <c r="AS44" s="123">
        <f>M44-(U44+AC44+AK44)</f>
        <v>0</v>
      </c>
      <c r="AT44" s="123">
        <f>N44-(V44+AD44+AL44)</f>
        <v>0</v>
      </c>
      <c r="AU44" s="123">
        <f t="shared" si="9"/>
        <v>0</v>
      </c>
      <c r="AV44" s="123">
        <f t="shared" si="15"/>
        <v>0</v>
      </c>
      <c r="AW44" s="125" t="s">
        <v>103</v>
      </c>
      <c r="AX44" s="125"/>
      <c r="AY44" s="125"/>
      <c r="AZ44" s="124" t="s">
        <v>88</v>
      </c>
      <c r="BA44" s="124"/>
      <c r="BB44" s="124"/>
      <c r="BC44" s="124"/>
      <c r="BD44" s="124"/>
    </row>
    <row r="45" spans="1:56" s="100" customFormat="1" hidden="1">
      <c r="A45" s="45"/>
      <c r="B45" s="114">
        <v>2013</v>
      </c>
      <c r="C45" s="115">
        <v>8320</v>
      </c>
      <c r="D45" s="114">
        <v>1</v>
      </c>
      <c r="E45" s="114">
        <v>2000</v>
      </c>
      <c r="F45" s="114">
        <v>2100</v>
      </c>
      <c r="G45" s="114">
        <v>217</v>
      </c>
      <c r="H45" s="114"/>
      <c r="I45" s="116" t="s">
        <v>112</v>
      </c>
      <c r="J45" s="117">
        <v>0</v>
      </c>
      <c r="K45" s="117">
        <v>0</v>
      </c>
      <c r="L45" s="117">
        <v>0</v>
      </c>
      <c r="M45" s="117">
        <v>0</v>
      </c>
      <c r="N45" s="117">
        <v>0</v>
      </c>
      <c r="O45" s="117">
        <v>0</v>
      </c>
      <c r="P45" s="117">
        <v>0</v>
      </c>
      <c r="Q45" s="45"/>
      <c r="R45" s="118">
        <f>R46</f>
        <v>0</v>
      </c>
      <c r="S45" s="118">
        <f>S46</f>
        <v>0</v>
      </c>
      <c r="T45" s="118">
        <f t="shared" si="5"/>
        <v>0</v>
      </c>
      <c r="U45" s="118">
        <f>U46</f>
        <v>0</v>
      </c>
      <c r="V45" s="118">
        <f>V46</f>
        <v>0</v>
      </c>
      <c r="W45" s="118">
        <f t="shared" si="6"/>
        <v>0</v>
      </c>
      <c r="X45" s="118">
        <f t="shared" si="16"/>
        <v>0</v>
      </c>
      <c r="Y45" s="45"/>
      <c r="Z45" s="118">
        <f>Z46</f>
        <v>0</v>
      </c>
      <c r="AA45" s="118">
        <f>AA46</f>
        <v>0</v>
      </c>
      <c r="AB45" s="118">
        <f t="shared" si="10"/>
        <v>0</v>
      </c>
      <c r="AC45" s="118">
        <f>AC46</f>
        <v>0</v>
      </c>
      <c r="AD45" s="118">
        <f>AD46</f>
        <v>0</v>
      </c>
      <c r="AE45" s="118">
        <f t="shared" si="7"/>
        <v>0</v>
      </c>
      <c r="AF45" s="118">
        <f t="shared" si="11"/>
        <v>0</v>
      </c>
      <c r="AG45" s="45"/>
      <c r="AH45" s="118">
        <f>AH46</f>
        <v>0</v>
      </c>
      <c r="AI45" s="118">
        <f>AI46</f>
        <v>0</v>
      </c>
      <c r="AJ45" s="118">
        <f t="shared" si="12"/>
        <v>0</v>
      </c>
      <c r="AK45" s="118">
        <f>AK46</f>
        <v>0</v>
      </c>
      <c r="AL45" s="118">
        <f>AL46</f>
        <v>0</v>
      </c>
      <c r="AM45" s="118">
        <f t="shared" si="8"/>
        <v>0</v>
      </c>
      <c r="AN45" s="118">
        <f t="shared" si="13"/>
        <v>0</v>
      </c>
      <c r="AO45" s="45"/>
      <c r="AP45" s="118">
        <f>AP46</f>
        <v>0</v>
      </c>
      <c r="AQ45" s="118">
        <f>AQ46</f>
        <v>0</v>
      </c>
      <c r="AR45" s="118">
        <f t="shared" si="14"/>
        <v>0</v>
      </c>
      <c r="AS45" s="118">
        <f>AS46</f>
        <v>0</v>
      </c>
      <c r="AT45" s="118">
        <f>AT46</f>
        <v>0</v>
      </c>
      <c r="AU45" s="118">
        <f t="shared" si="9"/>
        <v>0</v>
      </c>
      <c r="AV45" s="118">
        <f t="shared" si="15"/>
        <v>0</v>
      </c>
      <c r="AW45" s="119"/>
      <c r="AX45" s="119"/>
      <c r="AY45" s="119"/>
      <c r="AZ45" s="117"/>
      <c r="BA45" s="117"/>
      <c r="BB45" s="117"/>
      <c r="BC45" s="117"/>
      <c r="BD45" s="117"/>
    </row>
    <row r="46" spans="1:56" s="100" customFormat="1" hidden="1">
      <c r="A46" s="45"/>
      <c r="B46" s="120">
        <v>2013</v>
      </c>
      <c r="C46" s="130">
        <v>8320</v>
      </c>
      <c r="D46" s="120">
        <v>1</v>
      </c>
      <c r="E46" s="120">
        <v>2000</v>
      </c>
      <c r="F46" s="120">
        <v>2100</v>
      </c>
      <c r="G46" s="120">
        <v>217</v>
      </c>
      <c r="H46" s="120">
        <v>21701</v>
      </c>
      <c r="I46" s="122" t="s">
        <v>113</v>
      </c>
      <c r="J46" s="123">
        <v>0</v>
      </c>
      <c r="K46" s="123">
        <v>0</v>
      </c>
      <c r="L46" s="124">
        <v>0</v>
      </c>
      <c r="M46" s="123">
        <v>0</v>
      </c>
      <c r="N46" s="123">
        <v>0</v>
      </c>
      <c r="O46" s="124">
        <v>0</v>
      </c>
      <c r="P46" s="124">
        <v>0</v>
      </c>
      <c r="Q46" s="45"/>
      <c r="R46" s="123">
        <v>0</v>
      </c>
      <c r="S46" s="123">
        <v>0</v>
      </c>
      <c r="T46" s="123">
        <f t="shared" si="5"/>
        <v>0</v>
      </c>
      <c r="U46" s="123">
        <v>0</v>
      </c>
      <c r="V46" s="123">
        <v>0</v>
      </c>
      <c r="W46" s="123">
        <f t="shared" si="6"/>
        <v>0</v>
      </c>
      <c r="X46" s="123">
        <f t="shared" si="16"/>
        <v>0</v>
      </c>
      <c r="Y46" s="45"/>
      <c r="Z46" s="123">
        <v>0</v>
      </c>
      <c r="AA46" s="123">
        <v>0</v>
      </c>
      <c r="AB46" s="123">
        <f t="shared" si="10"/>
        <v>0</v>
      </c>
      <c r="AC46" s="123">
        <v>0</v>
      </c>
      <c r="AD46" s="123">
        <v>0</v>
      </c>
      <c r="AE46" s="123">
        <f t="shared" si="7"/>
        <v>0</v>
      </c>
      <c r="AF46" s="123">
        <f t="shared" si="11"/>
        <v>0</v>
      </c>
      <c r="AG46" s="45"/>
      <c r="AH46" s="123">
        <v>0</v>
      </c>
      <c r="AI46" s="123">
        <v>0</v>
      </c>
      <c r="AJ46" s="123">
        <f t="shared" si="12"/>
        <v>0</v>
      </c>
      <c r="AK46" s="123">
        <v>0</v>
      </c>
      <c r="AL46" s="123">
        <v>0</v>
      </c>
      <c r="AM46" s="123">
        <f t="shared" si="8"/>
        <v>0</v>
      </c>
      <c r="AN46" s="123">
        <f t="shared" si="13"/>
        <v>0</v>
      </c>
      <c r="AO46" s="45"/>
      <c r="AP46" s="123">
        <f>J46-(R46+Z46+AH46)</f>
        <v>0</v>
      </c>
      <c r="AQ46" s="123">
        <f>K46-(S46+AA46+AI46)</f>
        <v>0</v>
      </c>
      <c r="AR46" s="123">
        <f t="shared" si="14"/>
        <v>0</v>
      </c>
      <c r="AS46" s="123">
        <f>M46-(U46+AC46+AK46)</f>
        <v>0</v>
      </c>
      <c r="AT46" s="123">
        <f>N46-(V46+AD46+AL46)</f>
        <v>0</v>
      </c>
      <c r="AU46" s="123">
        <f t="shared" si="9"/>
        <v>0</v>
      </c>
      <c r="AV46" s="123">
        <f t="shared" si="15"/>
        <v>0</v>
      </c>
      <c r="AW46" s="125" t="s">
        <v>105</v>
      </c>
      <c r="AX46" s="125"/>
      <c r="AY46" s="125"/>
      <c r="AZ46" s="124" t="s">
        <v>88</v>
      </c>
      <c r="BA46" s="124"/>
      <c r="BB46" s="124"/>
      <c r="BC46" s="124"/>
      <c r="BD46" s="124"/>
    </row>
    <row r="47" spans="1:56" s="126" customFormat="1">
      <c r="A47" s="45"/>
      <c r="B47" s="108">
        <v>2013</v>
      </c>
      <c r="C47" s="109">
        <v>8320</v>
      </c>
      <c r="D47" s="108">
        <v>1</v>
      </c>
      <c r="E47" s="108">
        <v>2000</v>
      </c>
      <c r="F47" s="108">
        <v>2200</v>
      </c>
      <c r="G47" s="108"/>
      <c r="H47" s="108"/>
      <c r="I47" s="110" t="s">
        <v>114</v>
      </c>
      <c r="J47" s="111">
        <v>0</v>
      </c>
      <c r="K47" s="111">
        <v>0</v>
      </c>
      <c r="L47" s="111">
        <v>0</v>
      </c>
      <c r="M47" s="111">
        <v>0</v>
      </c>
      <c r="N47" s="111">
        <v>0</v>
      </c>
      <c r="O47" s="111">
        <v>0</v>
      </c>
      <c r="P47" s="111">
        <v>0</v>
      </c>
      <c r="Q47" s="45"/>
      <c r="R47" s="112">
        <f>R48+R52</f>
        <v>0</v>
      </c>
      <c r="S47" s="112">
        <f>S48+S52</f>
        <v>0</v>
      </c>
      <c r="T47" s="112">
        <f t="shared" si="5"/>
        <v>0</v>
      </c>
      <c r="U47" s="112">
        <f>U48+U52</f>
        <v>0</v>
      </c>
      <c r="V47" s="112">
        <f>V48+V52</f>
        <v>0</v>
      </c>
      <c r="W47" s="112">
        <f t="shared" si="6"/>
        <v>0</v>
      </c>
      <c r="X47" s="112">
        <f t="shared" si="16"/>
        <v>0</v>
      </c>
      <c r="Y47" s="45"/>
      <c r="Z47" s="112">
        <f>Z48+Z52</f>
        <v>0</v>
      </c>
      <c r="AA47" s="112">
        <f>AA48+AA52</f>
        <v>0</v>
      </c>
      <c r="AB47" s="112">
        <f t="shared" si="10"/>
        <v>0</v>
      </c>
      <c r="AC47" s="112">
        <f>AC48+AC52</f>
        <v>0</v>
      </c>
      <c r="AD47" s="112">
        <f>AD48+AD52</f>
        <v>0</v>
      </c>
      <c r="AE47" s="112">
        <f t="shared" si="7"/>
        <v>0</v>
      </c>
      <c r="AF47" s="112">
        <f t="shared" si="11"/>
        <v>0</v>
      </c>
      <c r="AG47" s="45"/>
      <c r="AH47" s="112">
        <f>AH48+AH52</f>
        <v>0</v>
      </c>
      <c r="AI47" s="112">
        <f>AI48+AI52</f>
        <v>0</v>
      </c>
      <c r="AJ47" s="112">
        <f t="shared" si="12"/>
        <v>0</v>
      </c>
      <c r="AK47" s="112">
        <f>AK48+AK52</f>
        <v>0</v>
      </c>
      <c r="AL47" s="112">
        <f>AL48+AL52</f>
        <v>0</v>
      </c>
      <c r="AM47" s="112">
        <f t="shared" si="8"/>
        <v>0</v>
      </c>
      <c r="AN47" s="112">
        <f t="shared" si="13"/>
        <v>0</v>
      </c>
      <c r="AO47" s="45"/>
      <c r="AP47" s="112">
        <f>AP48+AP52</f>
        <v>0</v>
      </c>
      <c r="AQ47" s="112">
        <f>AQ48+AQ52</f>
        <v>0</v>
      </c>
      <c r="AR47" s="112">
        <f t="shared" si="14"/>
        <v>0</v>
      </c>
      <c r="AS47" s="112">
        <f>AS48+AS52</f>
        <v>0</v>
      </c>
      <c r="AT47" s="112">
        <f>AT48+AT52</f>
        <v>0</v>
      </c>
      <c r="AU47" s="112">
        <f t="shared" si="9"/>
        <v>0</v>
      </c>
      <c r="AV47" s="112">
        <f t="shared" si="15"/>
        <v>0</v>
      </c>
      <c r="AW47" s="113"/>
      <c r="AX47" s="113"/>
      <c r="AY47" s="113"/>
      <c r="AZ47" s="111"/>
      <c r="BA47" s="111"/>
      <c r="BB47" s="111"/>
      <c r="BC47" s="111"/>
      <c r="BD47" s="111"/>
    </row>
    <row r="48" spans="1:56" s="127" customFormat="1">
      <c r="A48" s="45"/>
      <c r="B48" s="114">
        <v>2013</v>
      </c>
      <c r="C48" s="115">
        <v>8320</v>
      </c>
      <c r="D48" s="114">
        <v>1</v>
      </c>
      <c r="E48" s="114">
        <v>2000</v>
      </c>
      <c r="F48" s="114">
        <v>2200</v>
      </c>
      <c r="G48" s="114">
        <v>221</v>
      </c>
      <c r="H48" s="114"/>
      <c r="I48" s="116" t="s">
        <v>115</v>
      </c>
      <c r="J48" s="117">
        <v>0</v>
      </c>
      <c r="K48" s="117">
        <v>0</v>
      </c>
      <c r="L48" s="117">
        <v>0</v>
      </c>
      <c r="M48" s="117">
        <v>0</v>
      </c>
      <c r="N48" s="117">
        <v>0</v>
      </c>
      <c r="O48" s="117">
        <v>0</v>
      </c>
      <c r="P48" s="117">
        <v>0</v>
      </c>
      <c r="Q48" s="45"/>
      <c r="R48" s="118">
        <f>R49+R50+R51</f>
        <v>0</v>
      </c>
      <c r="S48" s="118">
        <f>S49+S50+S51</f>
        <v>0</v>
      </c>
      <c r="T48" s="118">
        <f t="shared" si="5"/>
        <v>0</v>
      </c>
      <c r="U48" s="118">
        <f>U49+U50+U51</f>
        <v>0</v>
      </c>
      <c r="V48" s="118">
        <f>V49+V50+V51</f>
        <v>0</v>
      </c>
      <c r="W48" s="118">
        <f t="shared" si="6"/>
        <v>0</v>
      </c>
      <c r="X48" s="118">
        <f t="shared" si="16"/>
        <v>0</v>
      </c>
      <c r="Y48" s="45"/>
      <c r="Z48" s="118">
        <f>Z49+Z50+Z51</f>
        <v>0</v>
      </c>
      <c r="AA48" s="118">
        <f>AA49+AA50+AA51</f>
        <v>0</v>
      </c>
      <c r="AB48" s="118">
        <f t="shared" si="10"/>
        <v>0</v>
      </c>
      <c r="AC48" s="118">
        <f>AC49+AC50+AC51</f>
        <v>0</v>
      </c>
      <c r="AD48" s="118">
        <f>AD49+AD50+AD51</f>
        <v>0</v>
      </c>
      <c r="AE48" s="118">
        <f t="shared" si="7"/>
        <v>0</v>
      </c>
      <c r="AF48" s="118">
        <f t="shared" si="11"/>
        <v>0</v>
      </c>
      <c r="AG48" s="45"/>
      <c r="AH48" s="118">
        <f>AH49+AH50+AH51</f>
        <v>0</v>
      </c>
      <c r="AI48" s="118">
        <f>AI49+AI50+AI51</f>
        <v>0</v>
      </c>
      <c r="AJ48" s="118">
        <f t="shared" si="12"/>
        <v>0</v>
      </c>
      <c r="AK48" s="118">
        <f>AK49+AK50+AK51</f>
        <v>0</v>
      </c>
      <c r="AL48" s="118">
        <f>AL49+AL50+AL51</f>
        <v>0</v>
      </c>
      <c r="AM48" s="118">
        <f t="shared" si="8"/>
        <v>0</v>
      </c>
      <c r="AN48" s="118">
        <f t="shared" si="13"/>
        <v>0</v>
      </c>
      <c r="AO48" s="45"/>
      <c r="AP48" s="118">
        <f>AP49+AP50+AP51</f>
        <v>0</v>
      </c>
      <c r="AQ48" s="118">
        <f>AQ49+AQ50+AQ51</f>
        <v>0</v>
      </c>
      <c r="AR48" s="118">
        <f t="shared" si="14"/>
        <v>0</v>
      </c>
      <c r="AS48" s="118">
        <f>AS49+AS50+AS51</f>
        <v>0</v>
      </c>
      <c r="AT48" s="118">
        <f>AT49+AT50+AT51</f>
        <v>0</v>
      </c>
      <c r="AU48" s="118">
        <f t="shared" si="9"/>
        <v>0</v>
      </c>
      <c r="AV48" s="118">
        <f t="shared" si="15"/>
        <v>0</v>
      </c>
      <c r="AW48" s="119"/>
      <c r="AX48" s="119"/>
      <c r="AY48" s="119"/>
      <c r="AZ48" s="117"/>
      <c r="BA48" s="117"/>
      <c r="BB48" s="117"/>
      <c r="BC48" s="117"/>
      <c r="BD48" s="117"/>
    </row>
    <row r="49" spans="1:56" s="100" customFormat="1" ht="47.25" customHeight="1">
      <c r="A49" s="45"/>
      <c r="B49" s="120">
        <v>2013</v>
      </c>
      <c r="C49" s="120">
        <v>8320</v>
      </c>
      <c r="D49" s="120">
        <v>1</v>
      </c>
      <c r="E49" s="120">
        <v>2000</v>
      </c>
      <c r="F49" s="120">
        <v>2200</v>
      </c>
      <c r="G49" s="120">
        <v>221</v>
      </c>
      <c r="H49" s="120">
        <v>22101</v>
      </c>
      <c r="I49" s="122" t="s">
        <v>116</v>
      </c>
      <c r="J49" s="123">
        <v>0</v>
      </c>
      <c r="K49" s="123">
        <v>0</v>
      </c>
      <c r="L49" s="124">
        <v>0</v>
      </c>
      <c r="M49" s="123">
        <v>0</v>
      </c>
      <c r="N49" s="123">
        <v>0</v>
      </c>
      <c r="O49" s="124">
        <v>0</v>
      </c>
      <c r="P49" s="124">
        <v>0</v>
      </c>
      <c r="Q49" s="45"/>
      <c r="R49" s="123">
        <v>0</v>
      </c>
      <c r="S49" s="123">
        <v>0</v>
      </c>
      <c r="T49" s="123">
        <f t="shared" si="5"/>
        <v>0</v>
      </c>
      <c r="U49" s="123">
        <v>0</v>
      </c>
      <c r="V49" s="123">
        <v>0</v>
      </c>
      <c r="W49" s="123">
        <f t="shared" si="6"/>
        <v>0</v>
      </c>
      <c r="X49" s="123">
        <f t="shared" si="16"/>
        <v>0</v>
      </c>
      <c r="Y49" s="45"/>
      <c r="Z49" s="123">
        <v>0</v>
      </c>
      <c r="AA49" s="123">
        <v>0</v>
      </c>
      <c r="AB49" s="123">
        <f t="shared" si="10"/>
        <v>0</v>
      </c>
      <c r="AC49" s="123">
        <v>0</v>
      </c>
      <c r="AD49" s="123">
        <v>0</v>
      </c>
      <c r="AE49" s="123">
        <f t="shared" si="7"/>
        <v>0</v>
      </c>
      <c r="AF49" s="123">
        <f t="shared" si="11"/>
        <v>0</v>
      </c>
      <c r="AG49" s="45"/>
      <c r="AH49" s="123">
        <v>0</v>
      </c>
      <c r="AI49" s="123">
        <v>0</v>
      </c>
      <c r="AJ49" s="123">
        <f t="shared" si="12"/>
        <v>0</v>
      </c>
      <c r="AK49" s="123">
        <v>0</v>
      </c>
      <c r="AL49" s="123">
        <v>0</v>
      </c>
      <c r="AM49" s="123">
        <f t="shared" si="8"/>
        <v>0</v>
      </c>
      <c r="AN49" s="123">
        <f t="shared" si="13"/>
        <v>0</v>
      </c>
      <c r="AO49" s="45"/>
      <c r="AP49" s="123">
        <f t="shared" ref="AP49:AQ51" si="21">J49-(R49+Z49+AH49)</f>
        <v>0</v>
      </c>
      <c r="AQ49" s="123">
        <f t="shared" si="21"/>
        <v>0</v>
      </c>
      <c r="AR49" s="123">
        <f t="shared" si="14"/>
        <v>0</v>
      </c>
      <c r="AS49" s="123">
        <f t="shared" ref="AS49:AT51" si="22">M49-(U49+AC49+AK49)</f>
        <v>0</v>
      </c>
      <c r="AT49" s="123">
        <f t="shared" si="22"/>
        <v>0</v>
      </c>
      <c r="AU49" s="123">
        <f t="shared" si="9"/>
        <v>0</v>
      </c>
      <c r="AV49" s="123">
        <f t="shared" si="15"/>
        <v>0</v>
      </c>
      <c r="AW49" s="125" t="s">
        <v>105</v>
      </c>
      <c r="AX49" s="125"/>
      <c r="AY49" s="125"/>
      <c r="AZ49" s="124" t="s">
        <v>88</v>
      </c>
      <c r="BA49" s="124"/>
      <c r="BB49" s="124"/>
      <c r="BC49" s="124"/>
      <c r="BD49" s="124"/>
    </row>
    <row r="50" spans="1:56" s="100" customFormat="1">
      <c r="A50" s="45"/>
      <c r="B50" s="120">
        <v>2013</v>
      </c>
      <c r="C50" s="120">
        <v>8320</v>
      </c>
      <c r="D50" s="120">
        <v>1</v>
      </c>
      <c r="E50" s="120">
        <v>2000</v>
      </c>
      <c r="F50" s="120">
        <v>2200</v>
      </c>
      <c r="G50" s="120">
        <v>221</v>
      </c>
      <c r="H50" s="120">
        <v>22104</v>
      </c>
      <c r="I50" s="122" t="s">
        <v>117</v>
      </c>
      <c r="J50" s="123">
        <v>0</v>
      </c>
      <c r="K50" s="123">
        <v>0</v>
      </c>
      <c r="L50" s="124">
        <v>0</v>
      </c>
      <c r="M50" s="123">
        <v>0</v>
      </c>
      <c r="N50" s="123">
        <v>0</v>
      </c>
      <c r="O50" s="124">
        <v>0</v>
      </c>
      <c r="P50" s="124">
        <v>0</v>
      </c>
      <c r="Q50" s="45"/>
      <c r="R50" s="123">
        <v>0</v>
      </c>
      <c r="S50" s="123">
        <v>0</v>
      </c>
      <c r="T50" s="123">
        <f t="shared" si="5"/>
        <v>0</v>
      </c>
      <c r="U50" s="123">
        <v>0</v>
      </c>
      <c r="V50" s="123">
        <v>0</v>
      </c>
      <c r="W50" s="123">
        <f t="shared" si="6"/>
        <v>0</v>
      </c>
      <c r="X50" s="123">
        <f t="shared" si="16"/>
        <v>0</v>
      </c>
      <c r="Y50" s="45"/>
      <c r="Z50" s="123">
        <v>0</v>
      </c>
      <c r="AA50" s="123">
        <v>0</v>
      </c>
      <c r="AB50" s="123">
        <f t="shared" si="10"/>
        <v>0</v>
      </c>
      <c r="AC50" s="123">
        <v>0</v>
      </c>
      <c r="AD50" s="123">
        <v>0</v>
      </c>
      <c r="AE50" s="123">
        <f t="shared" si="7"/>
        <v>0</v>
      </c>
      <c r="AF50" s="123">
        <f t="shared" si="11"/>
        <v>0</v>
      </c>
      <c r="AG50" s="45"/>
      <c r="AH50" s="123">
        <v>0</v>
      </c>
      <c r="AI50" s="123">
        <v>0</v>
      </c>
      <c r="AJ50" s="123">
        <f t="shared" si="12"/>
        <v>0</v>
      </c>
      <c r="AK50" s="123">
        <v>0</v>
      </c>
      <c r="AL50" s="123">
        <v>0</v>
      </c>
      <c r="AM50" s="123">
        <f t="shared" si="8"/>
        <v>0</v>
      </c>
      <c r="AN50" s="123">
        <f t="shared" si="13"/>
        <v>0</v>
      </c>
      <c r="AO50" s="45"/>
      <c r="AP50" s="123">
        <f t="shared" si="21"/>
        <v>0</v>
      </c>
      <c r="AQ50" s="123">
        <f t="shared" si="21"/>
        <v>0</v>
      </c>
      <c r="AR50" s="123">
        <f t="shared" si="14"/>
        <v>0</v>
      </c>
      <c r="AS50" s="123">
        <f t="shared" si="22"/>
        <v>0</v>
      </c>
      <c r="AT50" s="123">
        <f t="shared" si="22"/>
        <v>0</v>
      </c>
      <c r="AU50" s="123">
        <f t="shared" si="9"/>
        <v>0</v>
      </c>
      <c r="AV50" s="123">
        <f t="shared" si="15"/>
        <v>0</v>
      </c>
      <c r="AW50" s="125"/>
      <c r="AX50" s="125"/>
      <c r="AY50" s="125"/>
      <c r="AZ50" s="124"/>
      <c r="BA50" s="124"/>
      <c r="BB50" s="124"/>
      <c r="BC50" s="124"/>
      <c r="BD50" s="124"/>
    </row>
    <row r="51" spans="1:56" s="100" customFormat="1">
      <c r="A51" s="45"/>
      <c r="B51" s="120">
        <v>2013</v>
      </c>
      <c r="C51" s="120">
        <v>8320</v>
      </c>
      <c r="D51" s="120">
        <v>1</v>
      </c>
      <c r="E51" s="120">
        <v>2000</v>
      </c>
      <c r="F51" s="120">
        <v>2200</v>
      </c>
      <c r="G51" s="120">
        <v>221</v>
      </c>
      <c r="H51" s="120">
        <v>22106</v>
      </c>
      <c r="I51" s="122" t="s">
        <v>118</v>
      </c>
      <c r="J51" s="123">
        <v>0</v>
      </c>
      <c r="K51" s="123">
        <v>0</v>
      </c>
      <c r="L51" s="124">
        <v>0</v>
      </c>
      <c r="M51" s="123">
        <v>0</v>
      </c>
      <c r="N51" s="123">
        <v>0</v>
      </c>
      <c r="O51" s="124">
        <v>0</v>
      </c>
      <c r="P51" s="124">
        <v>0</v>
      </c>
      <c r="Q51" s="45"/>
      <c r="R51" s="123">
        <v>0</v>
      </c>
      <c r="S51" s="123">
        <v>0</v>
      </c>
      <c r="T51" s="123">
        <f t="shared" si="5"/>
        <v>0</v>
      </c>
      <c r="U51" s="123">
        <v>0</v>
      </c>
      <c r="V51" s="123">
        <v>0</v>
      </c>
      <c r="W51" s="123">
        <f t="shared" si="6"/>
        <v>0</v>
      </c>
      <c r="X51" s="123">
        <f t="shared" si="16"/>
        <v>0</v>
      </c>
      <c r="Y51" s="45"/>
      <c r="Z51" s="123">
        <v>0</v>
      </c>
      <c r="AA51" s="123">
        <v>0</v>
      </c>
      <c r="AB51" s="123">
        <f t="shared" si="10"/>
        <v>0</v>
      </c>
      <c r="AC51" s="123">
        <v>0</v>
      </c>
      <c r="AD51" s="123">
        <v>0</v>
      </c>
      <c r="AE51" s="123">
        <f t="shared" si="7"/>
        <v>0</v>
      </c>
      <c r="AF51" s="123">
        <f t="shared" si="11"/>
        <v>0</v>
      </c>
      <c r="AG51" s="45"/>
      <c r="AH51" s="123">
        <v>0</v>
      </c>
      <c r="AI51" s="123">
        <v>0</v>
      </c>
      <c r="AJ51" s="123">
        <f t="shared" si="12"/>
        <v>0</v>
      </c>
      <c r="AK51" s="123">
        <v>0</v>
      </c>
      <c r="AL51" s="123">
        <v>0</v>
      </c>
      <c r="AM51" s="123">
        <f t="shared" si="8"/>
        <v>0</v>
      </c>
      <c r="AN51" s="123">
        <f t="shared" si="13"/>
        <v>0</v>
      </c>
      <c r="AO51" s="45"/>
      <c r="AP51" s="123">
        <f t="shared" si="21"/>
        <v>0</v>
      </c>
      <c r="AQ51" s="123">
        <f t="shared" si="21"/>
        <v>0</v>
      </c>
      <c r="AR51" s="123">
        <f t="shared" si="14"/>
        <v>0</v>
      </c>
      <c r="AS51" s="123">
        <f t="shared" si="22"/>
        <v>0</v>
      </c>
      <c r="AT51" s="123">
        <f t="shared" si="22"/>
        <v>0</v>
      </c>
      <c r="AU51" s="123">
        <f t="shared" si="9"/>
        <v>0</v>
      </c>
      <c r="AV51" s="123">
        <f t="shared" si="15"/>
        <v>0</v>
      </c>
      <c r="AW51" s="125"/>
      <c r="AX51" s="125"/>
      <c r="AY51" s="125"/>
      <c r="AZ51" s="124"/>
      <c r="BA51" s="124"/>
      <c r="BB51" s="124"/>
      <c r="BC51" s="124"/>
      <c r="BD51" s="124"/>
    </row>
    <row r="52" spans="1:56" s="127" customFormat="1">
      <c r="A52" s="45"/>
      <c r="B52" s="114">
        <v>2013</v>
      </c>
      <c r="C52" s="115">
        <v>8320</v>
      </c>
      <c r="D52" s="114">
        <v>1</v>
      </c>
      <c r="E52" s="114">
        <v>2000</v>
      </c>
      <c r="F52" s="114">
        <v>2200</v>
      </c>
      <c r="G52" s="114">
        <v>223</v>
      </c>
      <c r="H52" s="114"/>
      <c r="I52" s="116" t="s">
        <v>119</v>
      </c>
      <c r="J52" s="117">
        <v>0</v>
      </c>
      <c r="K52" s="117">
        <v>0</v>
      </c>
      <c r="L52" s="117">
        <v>0</v>
      </c>
      <c r="M52" s="117">
        <v>0</v>
      </c>
      <c r="N52" s="117">
        <v>0</v>
      </c>
      <c r="O52" s="117">
        <v>0</v>
      </c>
      <c r="P52" s="117">
        <v>0</v>
      </c>
      <c r="Q52" s="45"/>
      <c r="R52" s="118">
        <f>R53</f>
        <v>0</v>
      </c>
      <c r="S52" s="118">
        <f>S53</f>
        <v>0</v>
      </c>
      <c r="T52" s="118">
        <f t="shared" si="5"/>
        <v>0</v>
      </c>
      <c r="U52" s="118">
        <f>U53</f>
        <v>0</v>
      </c>
      <c r="V52" s="118">
        <f>V53</f>
        <v>0</v>
      </c>
      <c r="W52" s="118">
        <f t="shared" si="6"/>
        <v>0</v>
      </c>
      <c r="X52" s="118">
        <f t="shared" si="16"/>
        <v>0</v>
      </c>
      <c r="Y52" s="45"/>
      <c r="Z52" s="118">
        <f>Z53</f>
        <v>0</v>
      </c>
      <c r="AA52" s="118">
        <f>AA53</f>
        <v>0</v>
      </c>
      <c r="AB52" s="118">
        <f t="shared" si="10"/>
        <v>0</v>
      </c>
      <c r="AC52" s="118">
        <f>AC53</f>
        <v>0</v>
      </c>
      <c r="AD52" s="118">
        <f>AD53</f>
        <v>0</v>
      </c>
      <c r="AE52" s="118">
        <f t="shared" si="7"/>
        <v>0</v>
      </c>
      <c r="AF52" s="118">
        <f t="shared" si="11"/>
        <v>0</v>
      </c>
      <c r="AG52" s="45"/>
      <c r="AH52" s="118">
        <f>AH53</f>
        <v>0</v>
      </c>
      <c r="AI52" s="118">
        <f>AI53</f>
        <v>0</v>
      </c>
      <c r="AJ52" s="118">
        <f t="shared" si="12"/>
        <v>0</v>
      </c>
      <c r="AK52" s="118">
        <f>AK53</f>
        <v>0</v>
      </c>
      <c r="AL52" s="118">
        <f>AL53</f>
        <v>0</v>
      </c>
      <c r="AM52" s="118">
        <f t="shared" si="8"/>
        <v>0</v>
      </c>
      <c r="AN52" s="118">
        <f t="shared" si="13"/>
        <v>0</v>
      </c>
      <c r="AO52" s="45"/>
      <c r="AP52" s="118">
        <f>AP53</f>
        <v>0</v>
      </c>
      <c r="AQ52" s="118">
        <f>AQ53</f>
        <v>0</v>
      </c>
      <c r="AR52" s="118">
        <f t="shared" si="14"/>
        <v>0</v>
      </c>
      <c r="AS52" s="118">
        <f>AS53</f>
        <v>0</v>
      </c>
      <c r="AT52" s="118">
        <f>AT53</f>
        <v>0</v>
      </c>
      <c r="AU52" s="118">
        <f t="shared" si="9"/>
        <v>0</v>
      </c>
      <c r="AV52" s="118">
        <f t="shared" si="15"/>
        <v>0</v>
      </c>
      <c r="AW52" s="119"/>
      <c r="AX52" s="119"/>
      <c r="AY52" s="119"/>
      <c r="AZ52" s="117"/>
      <c r="BA52" s="117"/>
      <c r="BB52" s="117"/>
      <c r="BC52" s="117"/>
      <c r="BD52" s="117"/>
    </row>
    <row r="53" spans="1:56" s="100" customFormat="1">
      <c r="A53" s="45"/>
      <c r="B53" s="120">
        <v>2013</v>
      </c>
      <c r="C53" s="121">
        <v>8320</v>
      </c>
      <c r="D53" s="120">
        <v>1</v>
      </c>
      <c r="E53" s="120">
        <v>2000</v>
      </c>
      <c r="F53" s="120">
        <v>2200</v>
      </c>
      <c r="G53" s="120">
        <v>223</v>
      </c>
      <c r="H53" s="120">
        <v>22301</v>
      </c>
      <c r="I53" s="122" t="s">
        <v>119</v>
      </c>
      <c r="J53" s="123">
        <v>0</v>
      </c>
      <c r="K53" s="123">
        <v>0</v>
      </c>
      <c r="L53" s="124">
        <v>0</v>
      </c>
      <c r="M53" s="123">
        <v>0</v>
      </c>
      <c r="N53" s="123">
        <v>0</v>
      </c>
      <c r="O53" s="124">
        <v>0</v>
      </c>
      <c r="P53" s="124">
        <v>0</v>
      </c>
      <c r="Q53" s="45"/>
      <c r="R53" s="123">
        <v>0</v>
      </c>
      <c r="S53" s="123">
        <v>0</v>
      </c>
      <c r="T53" s="123">
        <f t="shared" si="5"/>
        <v>0</v>
      </c>
      <c r="U53" s="123">
        <v>0</v>
      </c>
      <c r="V53" s="123">
        <v>0</v>
      </c>
      <c r="W53" s="123">
        <f t="shared" si="6"/>
        <v>0</v>
      </c>
      <c r="X53" s="123">
        <f t="shared" si="16"/>
        <v>0</v>
      </c>
      <c r="Y53" s="45"/>
      <c r="Z53" s="123">
        <v>0</v>
      </c>
      <c r="AA53" s="123">
        <v>0</v>
      </c>
      <c r="AB53" s="123">
        <f t="shared" si="10"/>
        <v>0</v>
      </c>
      <c r="AC53" s="123">
        <v>0</v>
      </c>
      <c r="AD53" s="123">
        <v>0</v>
      </c>
      <c r="AE53" s="123">
        <f t="shared" si="7"/>
        <v>0</v>
      </c>
      <c r="AF53" s="123">
        <f t="shared" si="11"/>
        <v>0</v>
      </c>
      <c r="AG53" s="45"/>
      <c r="AH53" s="123">
        <v>0</v>
      </c>
      <c r="AI53" s="123">
        <v>0</v>
      </c>
      <c r="AJ53" s="123">
        <f t="shared" si="12"/>
        <v>0</v>
      </c>
      <c r="AK53" s="123">
        <v>0</v>
      </c>
      <c r="AL53" s="123">
        <v>0</v>
      </c>
      <c r="AM53" s="123">
        <f t="shared" si="8"/>
        <v>0</v>
      </c>
      <c r="AN53" s="123">
        <f t="shared" si="13"/>
        <v>0</v>
      </c>
      <c r="AO53" s="45"/>
      <c r="AP53" s="123">
        <f>J53-(R53+Z53+AH53)</f>
        <v>0</v>
      </c>
      <c r="AQ53" s="123">
        <f>K53-(S53+AA53+AI53)</f>
        <v>0</v>
      </c>
      <c r="AR53" s="123">
        <f t="shared" si="14"/>
        <v>0</v>
      </c>
      <c r="AS53" s="123">
        <f>M53-(U53+AC53+AK53)</f>
        <v>0</v>
      </c>
      <c r="AT53" s="123">
        <f>N53-(V53+AD53+AL53)</f>
        <v>0</v>
      </c>
      <c r="AU53" s="123">
        <f t="shared" si="9"/>
        <v>0</v>
      </c>
      <c r="AV53" s="123">
        <f t="shared" si="15"/>
        <v>0</v>
      </c>
      <c r="AW53" s="125" t="s">
        <v>103</v>
      </c>
      <c r="AX53" s="125"/>
      <c r="AY53" s="125"/>
      <c r="AZ53" s="124" t="s">
        <v>88</v>
      </c>
      <c r="BA53" s="124"/>
      <c r="BB53" s="124"/>
      <c r="BC53" s="124"/>
      <c r="BD53" s="124"/>
    </row>
    <row r="54" spans="1:56" s="100" customFormat="1">
      <c r="A54" s="45"/>
      <c r="B54" s="108">
        <v>2013</v>
      </c>
      <c r="C54" s="109">
        <v>8320</v>
      </c>
      <c r="D54" s="108">
        <v>1</v>
      </c>
      <c r="E54" s="108">
        <v>2000</v>
      </c>
      <c r="F54" s="108">
        <v>2300</v>
      </c>
      <c r="G54" s="108"/>
      <c r="H54" s="108"/>
      <c r="I54" s="110" t="s">
        <v>120</v>
      </c>
      <c r="J54" s="111">
        <v>0</v>
      </c>
      <c r="K54" s="111">
        <v>0</v>
      </c>
      <c r="L54" s="111">
        <v>0</v>
      </c>
      <c r="M54" s="111">
        <v>0</v>
      </c>
      <c r="N54" s="111">
        <v>0</v>
      </c>
      <c r="O54" s="111">
        <v>0</v>
      </c>
      <c r="P54" s="111">
        <v>0</v>
      </c>
      <c r="Q54" s="45"/>
      <c r="R54" s="112">
        <f>R55</f>
        <v>0</v>
      </c>
      <c r="S54" s="112">
        <f t="shared" ref="S54:V55" si="23">S55</f>
        <v>0</v>
      </c>
      <c r="T54" s="112">
        <f t="shared" si="5"/>
        <v>0</v>
      </c>
      <c r="U54" s="112">
        <f t="shared" si="23"/>
        <v>0</v>
      </c>
      <c r="V54" s="112">
        <f t="shared" si="23"/>
        <v>0</v>
      </c>
      <c r="W54" s="112">
        <f t="shared" si="6"/>
        <v>0</v>
      </c>
      <c r="X54" s="112">
        <f t="shared" si="16"/>
        <v>0</v>
      </c>
      <c r="Y54" s="45"/>
      <c r="Z54" s="112">
        <f>Z55</f>
        <v>0</v>
      </c>
      <c r="AA54" s="112">
        <f t="shared" ref="AA54:AD55" si="24">AA55</f>
        <v>0</v>
      </c>
      <c r="AB54" s="112">
        <f t="shared" si="10"/>
        <v>0</v>
      </c>
      <c r="AC54" s="112">
        <f t="shared" si="24"/>
        <v>0</v>
      </c>
      <c r="AD54" s="112">
        <f t="shared" si="24"/>
        <v>0</v>
      </c>
      <c r="AE54" s="112">
        <f t="shared" si="7"/>
        <v>0</v>
      </c>
      <c r="AF54" s="112">
        <f t="shared" si="11"/>
        <v>0</v>
      </c>
      <c r="AG54" s="45"/>
      <c r="AH54" s="112">
        <f>AH55</f>
        <v>0</v>
      </c>
      <c r="AI54" s="112">
        <f t="shared" ref="AI54:AL55" si="25">AI55</f>
        <v>0</v>
      </c>
      <c r="AJ54" s="112">
        <f t="shared" si="12"/>
        <v>0</v>
      </c>
      <c r="AK54" s="112">
        <f t="shared" si="25"/>
        <v>0</v>
      </c>
      <c r="AL54" s="112">
        <f t="shared" si="25"/>
        <v>0</v>
      </c>
      <c r="AM54" s="112">
        <f t="shared" si="8"/>
        <v>0</v>
      </c>
      <c r="AN54" s="112">
        <f t="shared" si="13"/>
        <v>0</v>
      </c>
      <c r="AO54" s="45"/>
      <c r="AP54" s="112">
        <f>AP55</f>
        <v>0</v>
      </c>
      <c r="AQ54" s="112">
        <f t="shared" ref="AQ54:AT55" si="26">AQ55</f>
        <v>0</v>
      </c>
      <c r="AR54" s="112">
        <f t="shared" si="14"/>
        <v>0</v>
      </c>
      <c r="AS54" s="112">
        <f t="shared" si="26"/>
        <v>0</v>
      </c>
      <c r="AT54" s="112">
        <f t="shared" si="26"/>
        <v>0</v>
      </c>
      <c r="AU54" s="112">
        <f t="shared" si="9"/>
        <v>0</v>
      </c>
      <c r="AV54" s="112">
        <f t="shared" si="15"/>
        <v>0</v>
      </c>
      <c r="AW54" s="113"/>
      <c r="AX54" s="113"/>
      <c r="AY54" s="113"/>
      <c r="AZ54" s="111"/>
      <c r="BA54" s="111"/>
      <c r="BB54" s="111"/>
      <c r="BC54" s="111"/>
      <c r="BD54" s="111"/>
    </row>
    <row r="55" spans="1:56" s="100" customFormat="1">
      <c r="A55" s="45"/>
      <c r="B55" s="114">
        <v>2013</v>
      </c>
      <c r="C55" s="115">
        <v>8320</v>
      </c>
      <c r="D55" s="114">
        <v>1</v>
      </c>
      <c r="E55" s="114">
        <v>2000</v>
      </c>
      <c r="F55" s="114">
        <v>2300</v>
      </c>
      <c r="G55" s="114">
        <v>234</v>
      </c>
      <c r="H55" s="114"/>
      <c r="I55" s="116" t="s">
        <v>121</v>
      </c>
      <c r="J55" s="117">
        <v>0</v>
      </c>
      <c r="K55" s="117">
        <v>0</v>
      </c>
      <c r="L55" s="117">
        <v>0</v>
      </c>
      <c r="M55" s="117">
        <v>0</v>
      </c>
      <c r="N55" s="117">
        <v>0</v>
      </c>
      <c r="O55" s="117">
        <v>0</v>
      </c>
      <c r="P55" s="117">
        <v>0</v>
      </c>
      <c r="Q55" s="45"/>
      <c r="R55" s="118">
        <f>R56</f>
        <v>0</v>
      </c>
      <c r="S55" s="118">
        <f t="shared" si="23"/>
        <v>0</v>
      </c>
      <c r="T55" s="118">
        <f t="shared" si="5"/>
        <v>0</v>
      </c>
      <c r="U55" s="118">
        <f t="shared" si="23"/>
        <v>0</v>
      </c>
      <c r="V55" s="118">
        <f t="shared" si="23"/>
        <v>0</v>
      </c>
      <c r="W55" s="118">
        <f t="shared" si="6"/>
        <v>0</v>
      </c>
      <c r="X55" s="118">
        <f t="shared" si="16"/>
        <v>0</v>
      </c>
      <c r="Y55" s="45"/>
      <c r="Z55" s="118">
        <f>Z56</f>
        <v>0</v>
      </c>
      <c r="AA55" s="118">
        <f t="shared" si="24"/>
        <v>0</v>
      </c>
      <c r="AB55" s="118">
        <f t="shared" si="10"/>
        <v>0</v>
      </c>
      <c r="AC55" s="118">
        <f t="shared" si="24"/>
        <v>0</v>
      </c>
      <c r="AD55" s="118">
        <f t="shared" si="24"/>
        <v>0</v>
      </c>
      <c r="AE55" s="118">
        <f t="shared" si="7"/>
        <v>0</v>
      </c>
      <c r="AF55" s="118">
        <f t="shared" si="11"/>
        <v>0</v>
      </c>
      <c r="AG55" s="45"/>
      <c r="AH55" s="118">
        <f>AH56</f>
        <v>0</v>
      </c>
      <c r="AI55" s="118">
        <f t="shared" si="25"/>
        <v>0</v>
      </c>
      <c r="AJ55" s="118">
        <f t="shared" si="12"/>
        <v>0</v>
      </c>
      <c r="AK55" s="118">
        <f t="shared" si="25"/>
        <v>0</v>
      </c>
      <c r="AL55" s="118">
        <f t="shared" si="25"/>
        <v>0</v>
      </c>
      <c r="AM55" s="118">
        <f t="shared" si="8"/>
        <v>0</v>
      </c>
      <c r="AN55" s="118">
        <f t="shared" si="13"/>
        <v>0</v>
      </c>
      <c r="AO55" s="45"/>
      <c r="AP55" s="118">
        <f>AP56</f>
        <v>0</v>
      </c>
      <c r="AQ55" s="118">
        <f t="shared" si="26"/>
        <v>0</v>
      </c>
      <c r="AR55" s="118">
        <f t="shared" si="14"/>
        <v>0</v>
      </c>
      <c r="AS55" s="118">
        <f t="shared" si="26"/>
        <v>0</v>
      </c>
      <c r="AT55" s="118">
        <f t="shared" si="26"/>
        <v>0</v>
      </c>
      <c r="AU55" s="118">
        <f t="shared" si="9"/>
        <v>0</v>
      </c>
      <c r="AV55" s="118">
        <f t="shared" si="15"/>
        <v>0</v>
      </c>
      <c r="AW55" s="119"/>
      <c r="AX55" s="119"/>
      <c r="AY55" s="119"/>
      <c r="AZ55" s="117"/>
      <c r="BA55" s="117"/>
      <c r="BB55" s="117"/>
      <c r="BC55" s="117"/>
      <c r="BD55" s="117"/>
    </row>
    <row r="56" spans="1:56" s="100" customFormat="1">
      <c r="A56" s="45"/>
      <c r="B56" s="120">
        <v>2013</v>
      </c>
      <c r="C56" s="120">
        <v>8320</v>
      </c>
      <c r="D56" s="120">
        <v>1</v>
      </c>
      <c r="E56" s="120">
        <v>2000</v>
      </c>
      <c r="F56" s="120">
        <v>2300</v>
      </c>
      <c r="G56" s="120">
        <v>234</v>
      </c>
      <c r="H56" s="120">
        <v>23401</v>
      </c>
      <c r="I56" s="128" t="s">
        <v>121</v>
      </c>
      <c r="J56" s="123">
        <v>0</v>
      </c>
      <c r="K56" s="123">
        <v>0</v>
      </c>
      <c r="L56" s="124">
        <v>0</v>
      </c>
      <c r="M56" s="123">
        <v>0</v>
      </c>
      <c r="N56" s="123">
        <v>0</v>
      </c>
      <c r="O56" s="124">
        <v>0</v>
      </c>
      <c r="P56" s="124">
        <v>0</v>
      </c>
      <c r="Q56" s="45"/>
      <c r="R56" s="123">
        <v>0</v>
      </c>
      <c r="S56" s="123">
        <v>0</v>
      </c>
      <c r="T56" s="123">
        <f t="shared" si="5"/>
        <v>0</v>
      </c>
      <c r="U56" s="123">
        <v>0</v>
      </c>
      <c r="V56" s="123">
        <v>0</v>
      </c>
      <c r="W56" s="123">
        <f t="shared" si="6"/>
        <v>0</v>
      </c>
      <c r="X56" s="123">
        <f t="shared" si="16"/>
        <v>0</v>
      </c>
      <c r="Y56" s="45"/>
      <c r="Z56" s="123">
        <v>0</v>
      </c>
      <c r="AA56" s="123">
        <v>0</v>
      </c>
      <c r="AB56" s="123">
        <f t="shared" si="10"/>
        <v>0</v>
      </c>
      <c r="AC56" s="123">
        <v>0</v>
      </c>
      <c r="AD56" s="123">
        <v>0</v>
      </c>
      <c r="AE56" s="123">
        <f t="shared" si="7"/>
        <v>0</v>
      </c>
      <c r="AF56" s="123">
        <f t="shared" si="11"/>
        <v>0</v>
      </c>
      <c r="AG56" s="45"/>
      <c r="AH56" s="123">
        <v>0</v>
      </c>
      <c r="AI56" s="123">
        <v>0</v>
      </c>
      <c r="AJ56" s="123">
        <f t="shared" si="12"/>
        <v>0</v>
      </c>
      <c r="AK56" s="123">
        <v>0</v>
      </c>
      <c r="AL56" s="123">
        <v>0</v>
      </c>
      <c r="AM56" s="123">
        <f t="shared" si="8"/>
        <v>0</v>
      </c>
      <c r="AN56" s="123">
        <f t="shared" si="13"/>
        <v>0</v>
      </c>
      <c r="AO56" s="45"/>
      <c r="AP56" s="123">
        <f>J56-(R56+Z56+AH56)</f>
        <v>0</v>
      </c>
      <c r="AQ56" s="123">
        <f>K56-(S56+AA56+AI56)</f>
        <v>0</v>
      </c>
      <c r="AR56" s="123">
        <f t="shared" si="14"/>
        <v>0</v>
      </c>
      <c r="AS56" s="123">
        <f>M56-(U56+AC56+AK56)</f>
        <v>0</v>
      </c>
      <c r="AT56" s="123">
        <f>N56-(V56+AD56+AL56)</f>
        <v>0</v>
      </c>
      <c r="AU56" s="123">
        <f t="shared" si="9"/>
        <v>0</v>
      </c>
      <c r="AV56" s="123">
        <f t="shared" si="15"/>
        <v>0</v>
      </c>
      <c r="AW56" s="125"/>
      <c r="AX56" s="125"/>
      <c r="AY56" s="125"/>
      <c r="AZ56" s="124"/>
      <c r="BA56" s="124"/>
      <c r="BB56" s="124"/>
      <c r="BC56" s="124"/>
      <c r="BD56" s="124"/>
    </row>
    <row r="57" spans="1:56" s="126" customFormat="1">
      <c r="A57" s="45"/>
      <c r="B57" s="108">
        <v>2013</v>
      </c>
      <c r="C57" s="109">
        <v>8320</v>
      </c>
      <c r="D57" s="108">
        <v>1</v>
      </c>
      <c r="E57" s="108">
        <v>2000</v>
      </c>
      <c r="F57" s="108">
        <v>2400</v>
      </c>
      <c r="G57" s="108"/>
      <c r="H57" s="108"/>
      <c r="I57" s="110" t="s">
        <v>122</v>
      </c>
      <c r="J57" s="111">
        <v>0</v>
      </c>
      <c r="K57" s="111">
        <v>0</v>
      </c>
      <c r="L57" s="111">
        <v>0</v>
      </c>
      <c r="M57" s="111">
        <v>0</v>
      </c>
      <c r="N57" s="111">
        <v>0</v>
      </c>
      <c r="O57" s="111">
        <v>0</v>
      </c>
      <c r="P57" s="111">
        <v>0</v>
      </c>
      <c r="Q57" s="45"/>
      <c r="R57" s="112">
        <f>R58+R60+R62+R64+R66+R68</f>
        <v>0</v>
      </c>
      <c r="S57" s="112">
        <f>S58+S60+S62+S64+S66+S68</f>
        <v>0</v>
      </c>
      <c r="T57" s="112">
        <f t="shared" si="5"/>
        <v>0</v>
      </c>
      <c r="U57" s="112">
        <f>U58+U60+U62+U64+U66+U68</f>
        <v>0</v>
      </c>
      <c r="V57" s="112">
        <f>V58+V60+V62+V64+V66+V68</f>
        <v>0</v>
      </c>
      <c r="W57" s="112">
        <f t="shared" si="6"/>
        <v>0</v>
      </c>
      <c r="X57" s="112">
        <f t="shared" si="16"/>
        <v>0</v>
      </c>
      <c r="Y57" s="45"/>
      <c r="Z57" s="112">
        <f>Z58+Z60+Z62+Z64+Z66+Z68</f>
        <v>0</v>
      </c>
      <c r="AA57" s="112">
        <f>AA58+AA60+AA62+AA64+AA66+AA68</f>
        <v>0</v>
      </c>
      <c r="AB57" s="112">
        <f t="shared" si="10"/>
        <v>0</v>
      </c>
      <c r="AC57" s="112">
        <f>AC58+AC60+AC62+AC64+AC66+AC68</f>
        <v>0</v>
      </c>
      <c r="AD57" s="112">
        <f>AD58+AD60+AD62+AD64+AD66+AD68</f>
        <v>0</v>
      </c>
      <c r="AE57" s="112">
        <f t="shared" si="7"/>
        <v>0</v>
      </c>
      <c r="AF57" s="112">
        <f t="shared" si="11"/>
        <v>0</v>
      </c>
      <c r="AG57" s="45"/>
      <c r="AH57" s="112">
        <f>AH58+AH60+AH62+AH64+AH66+AH68</f>
        <v>0</v>
      </c>
      <c r="AI57" s="112">
        <f>AI58+AI60+AI62+AI64+AI66+AI68</f>
        <v>0</v>
      </c>
      <c r="AJ57" s="112">
        <f t="shared" si="12"/>
        <v>0</v>
      </c>
      <c r="AK57" s="112">
        <f>AK58+AK60+AK62+AK64+AK66+AK68</f>
        <v>0</v>
      </c>
      <c r="AL57" s="112">
        <f>AL58+AL60+AL62+AL64+AL66+AL68</f>
        <v>0</v>
      </c>
      <c r="AM57" s="112">
        <f t="shared" si="8"/>
        <v>0</v>
      </c>
      <c r="AN57" s="112">
        <f t="shared" si="13"/>
        <v>0</v>
      </c>
      <c r="AO57" s="45"/>
      <c r="AP57" s="112">
        <f>AP58+AP60+AP62+AP64+AP66+AP68</f>
        <v>0</v>
      </c>
      <c r="AQ57" s="112">
        <f>AQ58+AQ60+AQ62+AQ64+AQ66+AQ68</f>
        <v>0</v>
      </c>
      <c r="AR57" s="112">
        <f t="shared" si="14"/>
        <v>0</v>
      </c>
      <c r="AS57" s="112">
        <f>AS58+AS60+AS62+AS64+AS66+AS68</f>
        <v>0</v>
      </c>
      <c r="AT57" s="112">
        <f>AT58+AT60+AT62+AT64+AT66+AT68</f>
        <v>0</v>
      </c>
      <c r="AU57" s="112">
        <f t="shared" si="9"/>
        <v>0</v>
      </c>
      <c r="AV57" s="112">
        <f t="shared" si="15"/>
        <v>0</v>
      </c>
      <c r="AW57" s="113"/>
      <c r="AX57" s="113"/>
      <c r="AY57" s="113"/>
      <c r="AZ57" s="111"/>
      <c r="BA57" s="111"/>
      <c r="BB57" s="111"/>
      <c r="BC57" s="111"/>
      <c r="BD57" s="111"/>
    </row>
    <row r="58" spans="1:56" s="126" customFormat="1">
      <c r="A58" s="45"/>
      <c r="B58" s="114">
        <v>2013</v>
      </c>
      <c r="C58" s="115">
        <v>8320</v>
      </c>
      <c r="D58" s="114">
        <v>1</v>
      </c>
      <c r="E58" s="114">
        <v>2000</v>
      </c>
      <c r="F58" s="114">
        <v>2400</v>
      </c>
      <c r="G58" s="114">
        <v>241</v>
      </c>
      <c r="H58" s="114"/>
      <c r="I58" s="116" t="s">
        <v>123</v>
      </c>
      <c r="J58" s="117">
        <v>0</v>
      </c>
      <c r="K58" s="117">
        <v>0</v>
      </c>
      <c r="L58" s="117">
        <v>0</v>
      </c>
      <c r="M58" s="117">
        <v>0</v>
      </c>
      <c r="N58" s="117">
        <v>0</v>
      </c>
      <c r="O58" s="117">
        <v>0</v>
      </c>
      <c r="P58" s="117">
        <v>0</v>
      </c>
      <c r="Q58" s="45"/>
      <c r="R58" s="118">
        <f>R59</f>
        <v>0</v>
      </c>
      <c r="S58" s="118">
        <f>S59</f>
        <v>0</v>
      </c>
      <c r="T58" s="118">
        <f t="shared" si="5"/>
        <v>0</v>
      </c>
      <c r="U58" s="118">
        <f>U59</f>
        <v>0</v>
      </c>
      <c r="V58" s="118">
        <f>V59</f>
        <v>0</v>
      </c>
      <c r="W58" s="118">
        <f t="shared" si="6"/>
        <v>0</v>
      </c>
      <c r="X58" s="118">
        <f t="shared" si="16"/>
        <v>0</v>
      </c>
      <c r="Y58" s="45"/>
      <c r="Z58" s="118">
        <f>Z59</f>
        <v>0</v>
      </c>
      <c r="AA58" s="118">
        <f>AA59</f>
        <v>0</v>
      </c>
      <c r="AB58" s="118">
        <f t="shared" si="10"/>
        <v>0</v>
      </c>
      <c r="AC58" s="118">
        <f>AC59</f>
        <v>0</v>
      </c>
      <c r="AD58" s="118">
        <f>AD59</f>
        <v>0</v>
      </c>
      <c r="AE58" s="118">
        <f t="shared" si="7"/>
        <v>0</v>
      </c>
      <c r="AF58" s="118">
        <f t="shared" si="11"/>
        <v>0</v>
      </c>
      <c r="AG58" s="45"/>
      <c r="AH58" s="118">
        <f>AH59</f>
        <v>0</v>
      </c>
      <c r="AI58" s="118">
        <f>AI59</f>
        <v>0</v>
      </c>
      <c r="AJ58" s="118">
        <f t="shared" si="12"/>
        <v>0</v>
      </c>
      <c r="AK58" s="118">
        <f>AK59</f>
        <v>0</v>
      </c>
      <c r="AL58" s="118">
        <f>AL59</f>
        <v>0</v>
      </c>
      <c r="AM58" s="118">
        <f t="shared" si="8"/>
        <v>0</v>
      </c>
      <c r="AN58" s="118">
        <f t="shared" si="13"/>
        <v>0</v>
      </c>
      <c r="AO58" s="45"/>
      <c r="AP58" s="118">
        <f>AP59</f>
        <v>0</v>
      </c>
      <c r="AQ58" s="118">
        <f>AQ59</f>
        <v>0</v>
      </c>
      <c r="AR58" s="118">
        <f t="shared" si="14"/>
        <v>0</v>
      </c>
      <c r="AS58" s="118">
        <f>AS59</f>
        <v>0</v>
      </c>
      <c r="AT58" s="118">
        <f>AT59</f>
        <v>0</v>
      </c>
      <c r="AU58" s="118">
        <f t="shared" si="9"/>
        <v>0</v>
      </c>
      <c r="AV58" s="118">
        <f t="shared" si="15"/>
        <v>0</v>
      </c>
      <c r="AW58" s="119"/>
      <c r="AX58" s="119"/>
      <c r="AY58" s="119"/>
      <c r="AZ58" s="117"/>
      <c r="BA58" s="117"/>
      <c r="BB58" s="117"/>
      <c r="BC58" s="117"/>
      <c r="BD58" s="117"/>
    </row>
    <row r="59" spans="1:56" s="126" customFormat="1">
      <c r="A59" s="45"/>
      <c r="B59" s="129">
        <v>2013</v>
      </c>
      <c r="C59" s="129">
        <v>8320</v>
      </c>
      <c r="D59" s="129">
        <v>1</v>
      </c>
      <c r="E59" s="129">
        <v>2000</v>
      </c>
      <c r="F59" s="129">
        <v>2400</v>
      </c>
      <c r="G59" s="129">
        <v>241</v>
      </c>
      <c r="H59" s="129">
        <v>24101</v>
      </c>
      <c r="I59" s="128" t="s">
        <v>123</v>
      </c>
      <c r="J59" s="123">
        <v>0</v>
      </c>
      <c r="K59" s="123">
        <v>0</v>
      </c>
      <c r="L59" s="124">
        <v>0</v>
      </c>
      <c r="M59" s="123">
        <v>0</v>
      </c>
      <c r="N59" s="123">
        <v>0</v>
      </c>
      <c r="O59" s="124">
        <v>0</v>
      </c>
      <c r="P59" s="124">
        <v>0</v>
      </c>
      <c r="Q59" s="45"/>
      <c r="R59" s="123">
        <v>0</v>
      </c>
      <c r="S59" s="123">
        <v>0</v>
      </c>
      <c r="T59" s="123">
        <f t="shared" si="5"/>
        <v>0</v>
      </c>
      <c r="U59" s="123">
        <v>0</v>
      </c>
      <c r="V59" s="123">
        <v>0</v>
      </c>
      <c r="W59" s="123">
        <f t="shared" si="6"/>
        <v>0</v>
      </c>
      <c r="X59" s="123">
        <f t="shared" si="16"/>
        <v>0</v>
      </c>
      <c r="Y59" s="45"/>
      <c r="Z59" s="123">
        <v>0</v>
      </c>
      <c r="AA59" s="123">
        <v>0</v>
      </c>
      <c r="AB59" s="123">
        <f t="shared" si="10"/>
        <v>0</v>
      </c>
      <c r="AC59" s="123">
        <v>0</v>
      </c>
      <c r="AD59" s="123">
        <v>0</v>
      </c>
      <c r="AE59" s="123">
        <f t="shared" si="7"/>
        <v>0</v>
      </c>
      <c r="AF59" s="123">
        <f t="shared" si="11"/>
        <v>0</v>
      </c>
      <c r="AG59" s="45"/>
      <c r="AH59" s="123">
        <v>0</v>
      </c>
      <c r="AI59" s="123">
        <v>0</v>
      </c>
      <c r="AJ59" s="123">
        <f t="shared" si="12"/>
        <v>0</v>
      </c>
      <c r="AK59" s="123">
        <v>0</v>
      </c>
      <c r="AL59" s="123">
        <v>0</v>
      </c>
      <c r="AM59" s="123">
        <f t="shared" si="8"/>
        <v>0</v>
      </c>
      <c r="AN59" s="123">
        <f t="shared" si="13"/>
        <v>0</v>
      </c>
      <c r="AO59" s="45"/>
      <c r="AP59" s="123">
        <f>J59-(R59+Z59+AH59)</f>
        <v>0</v>
      </c>
      <c r="AQ59" s="123">
        <f>K59-(S59+AA59+AI59)</f>
        <v>0</v>
      </c>
      <c r="AR59" s="123">
        <f t="shared" si="14"/>
        <v>0</v>
      </c>
      <c r="AS59" s="123">
        <f>M59-(U59+AC59+AK59)</f>
        <v>0</v>
      </c>
      <c r="AT59" s="123">
        <f>N59-(V59+AD59+AL59)</f>
        <v>0</v>
      </c>
      <c r="AU59" s="123">
        <f t="shared" si="9"/>
        <v>0</v>
      </c>
      <c r="AV59" s="123">
        <f t="shared" si="15"/>
        <v>0</v>
      </c>
      <c r="AW59" s="125"/>
      <c r="AX59" s="125"/>
      <c r="AY59" s="125"/>
      <c r="AZ59" s="124"/>
      <c r="BA59" s="124"/>
      <c r="BB59" s="124"/>
      <c r="BC59" s="124"/>
      <c r="BD59" s="124"/>
    </row>
    <row r="60" spans="1:56" s="126" customFormat="1">
      <c r="A60" s="45"/>
      <c r="B60" s="114">
        <v>2013</v>
      </c>
      <c r="C60" s="115">
        <v>8320</v>
      </c>
      <c r="D60" s="114">
        <v>1</v>
      </c>
      <c r="E60" s="114">
        <v>2000</v>
      </c>
      <c r="F60" s="114">
        <v>2400</v>
      </c>
      <c r="G60" s="114">
        <v>242</v>
      </c>
      <c r="H60" s="114"/>
      <c r="I60" s="116" t="s">
        <v>124</v>
      </c>
      <c r="J60" s="117">
        <v>0</v>
      </c>
      <c r="K60" s="117">
        <v>0</v>
      </c>
      <c r="L60" s="117">
        <v>0</v>
      </c>
      <c r="M60" s="117">
        <v>0</v>
      </c>
      <c r="N60" s="117">
        <v>0</v>
      </c>
      <c r="O60" s="117">
        <v>0</v>
      </c>
      <c r="P60" s="117">
        <v>0</v>
      </c>
      <c r="Q60" s="45"/>
      <c r="R60" s="118">
        <f>R61</f>
        <v>0</v>
      </c>
      <c r="S60" s="118">
        <f>S61</f>
        <v>0</v>
      </c>
      <c r="T60" s="118">
        <f t="shared" si="5"/>
        <v>0</v>
      </c>
      <c r="U60" s="118">
        <f>U61</f>
        <v>0</v>
      </c>
      <c r="V60" s="118">
        <f>V61</f>
        <v>0</v>
      </c>
      <c r="W60" s="118">
        <f t="shared" si="6"/>
        <v>0</v>
      </c>
      <c r="X60" s="118">
        <f t="shared" si="16"/>
        <v>0</v>
      </c>
      <c r="Y60" s="45"/>
      <c r="Z60" s="118">
        <f>Z61</f>
        <v>0</v>
      </c>
      <c r="AA60" s="118">
        <f>AA61</f>
        <v>0</v>
      </c>
      <c r="AB60" s="118">
        <f t="shared" si="10"/>
        <v>0</v>
      </c>
      <c r="AC60" s="118">
        <f>AC61</f>
        <v>0</v>
      </c>
      <c r="AD60" s="118">
        <f>AD61</f>
        <v>0</v>
      </c>
      <c r="AE60" s="118">
        <f t="shared" si="7"/>
        <v>0</v>
      </c>
      <c r="AF60" s="118">
        <f t="shared" si="11"/>
        <v>0</v>
      </c>
      <c r="AG60" s="45"/>
      <c r="AH60" s="118">
        <f>AH61</f>
        <v>0</v>
      </c>
      <c r="AI60" s="118">
        <f>AI61</f>
        <v>0</v>
      </c>
      <c r="AJ60" s="118">
        <f t="shared" si="12"/>
        <v>0</v>
      </c>
      <c r="AK60" s="118">
        <f>AK61</f>
        <v>0</v>
      </c>
      <c r="AL60" s="118">
        <f>AL61</f>
        <v>0</v>
      </c>
      <c r="AM60" s="118">
        <f t="shared" si="8"/>
        <v>0</v>
      </c>
      <c r="AN60" s="118">
        <f t="shared" si="13"/>
        <v>0</v>
      </c>
      <c r="AO60" s="45"/>
      <c r="AP60" s="118">
        <f>AP61</f>
        <v>0</v>
      </c>
      <c r="AQ60" s="118">
        <f>AQ61</f>
        <v>0</v>
      </c>
      <c r="AR60" s="118">
        <f t="shared" si="14"/>
        <v>0</v>
      </c>
      <c r="AS60" s="118">
        <f>AS61</f>
        <v>0</v>
      </c>
      <c r="AT60" s="118">
        <f>AT61</f>
        <v>0</v>
      </c>
      <c r="AU60" s="118">
        <f t="shared" si="9"/>
        <v>0</v>
      </c>
      <c r="AV60" s="118">
        <f t="shared" si="15"/>
        <v>0</v>
      </c>
      <c r="AW60" s="119"/>
      <c r="AX60" s="119"/>
      <c r="AY60" s="119"/>
      <c r="AZ60" s="117"/>
      <c r="BA60" s="117"/>
      <c r="BB60" s="117"/>
      <c r="BC60" s="117"/>
      <c r="BD60" s="117"/>
    </row>
    <row r="61" spans="1:56" s="126" customFormat="1" hidden="1">
      <c r="A61" s="45"/>
      <c r="B61" s="129">
        <v>2013</v>
      </c>
      <c r="C61" s="129">
        <v>8320</v>
      </c>
      <c r="D61" s="129">
        <v>1</v>
      </c>
      <c r="E61" s="129">
        <v>2000</v>
      </c>
      <c r="F61" s="129">
        <v>2400</v>
      </c>
      <c r="G61" s="129">
        <v>242</v>
      </c>
      <c r="H61" s="129">
        <v>24201</v>
      </c>
      <c r="I61" s="128" t="s">
        <v>124</v>
      </c>
      <c r="J61" s="123">
        <v>0</v>
      </c>
      <c r="K61" s="123">
        <v>0</v>
      </c>
      <c r="L61" s="124">
        <v>0</v>
      </c>
      <c r="M61" s="123">
        <v>0</v>
      </c>
      <c r="N61" s="123">
        <v>0</v>
      </c>
      <c r="O61" s="124">
        <v>0</v>
      </c>
      <c r="P61" s="124">
        <v>0</v>
      </c>
      <c r="Q61" s="45"/>
      <c r="R61" s="123">
        <v>0</v>
      </c>
      <c r="S61" s="123">
        <v>0</v>
      </c>
      <c r="T61" s="123">
        <f t="shared" si="5"/>
        <v>0</v>
      </c>
      <c r="U61" s="123">
        <v>0</v>
      </c>
      <c r="V61" s="123">
        <v>0</v>
      </c>
      <c r="W61" s="123">
        <f t="shared" si="6"/>
        <v>0</v>
      </c>
      <c r="X61" s="123">
        <f t="shared" si="16"/>
        <v>0</v>
      </c>
      <c r="Y61" s="45"/>
      <c r="Z61" s="123">
        <v>0</v>
      </c>
      <c r="AA61" s="123">
        <v>0</v>
      </c>
      <c r="AB61" s="123">
        <f t="shared" si="10"/>
        <v>0</v>
      </c>
      <c r="AC61" s="123">
        <v>0</v>
      </c>
      <c r="AD61" s="123">
        <v>0</v>
      </c>
      <c r="AE61" s="123">
        <f t="shared" si="7"/>
        <v>0</v>
      </c>
      <c r="AF61" s="123">
        <f t="shared" si="11"/>
        <v>0</v>
      </c>
      <c r="AG61" s="45"/>
      <c r="AH61" s="123">
        <v>0</v>
      </c>
      <c r="AI61" s="123">
        <v>0</v>
      </c>
      <c r="AJ61" s="123">
        <f t="shared" si="12"/>
        <v>0</v>
      </c>
      <c r="AK61" s="123">
        <v>0</v>
      </c>
      <c r="AL61" s="123">
        <v>0</v>
      </c>
      <c r="AM61" s="123">
        <f t="shared" si="8"/>
        <v>0</v>
      </c>
      <c r="AN61" s="123">
        <f t="shared" si="13"/>
        <v>0</v>
      </c>
      <c r="AO61" s="45"/>
      <c r="AP61" s="123">
        <f>J61-(R61+Z61+AH61)</f>
        <v>0</v>
      </c>
      <c r="AQ61" s="123">
        <f>K61-(S61+AA61+AI61)</f>
        <v>0</v>
      </c>
      <c r="AR61" s="123">
        <f t="shared" si="14"/>
        <v>0</v>
      </c>
      <c r="AS61" s="123">
        <f>M61-(U61+AC61+AK61)</f>
        <v>0</v>
      </c>
      <c r="AT61" s="123">
        <f>N61-(V61+AD61+AL61)</f>
        <v>0</v>
      </c>
      <c r="AU61" s="123">
        <f t="shared" si="9"/>
        <v>0</v>
      </c>
      <c r="AV61" s="123">
        <f t="shared" si="15"/>
        <v>0</v>
      </c>
      <c r="AW61" s="125"/>
      <c r="AX61" s="125"/>
      <c r="AY61" s="125"/>
      <c r="AZ61" s="124"/>
      <c r="BA61" s="124"/>
      <c r="BB61" s="124"/>
      <c r="BC61" s="124"/>
      <c r="BD61" s="124"/>
    </row>
    <row r="62" spans="1:56" s="126" customFormat="1" hidden="1">
      <c r="A62" s="45"/>
      <c r="B62" s="114">
        <v>2013</v>
      </c>
      <c r="C62" s="115">
        <v>8320</v>
      </c>
      <c r="D62" s="114">
        <v>1</v>
      </c>
      <c r="E62" s="114">
        <v>2000</v>
      </c>
      <c r="F62" s="114">
        <v>2400</v>
      </c>
      <c r="G62" s="114">
        <v>243</v>
      </c>
      <c r="H62" s="114"/>
      <c r="I62" s="116" t="s">
        <v>125</v>
      </c>
      <c r="J62" s="117">
        <v>0</v>
      </c>
      <c r="K62" s="117">
        <v>0</v>
      </c>
      <c r="L62" s="117">
        <v>0</v>
      </c>
      <c r="M62" s="117">
        <v>0</v>
      </c>
      <c r="N62" s="117">
        <v>0</v>
      </c>
      <c r="O62" s="117">
        <v>0</v>
      </c>
      <c r="P62" s="117">
        <v>0</v>
      </c>
      <c r="Q62" s="45"/>
      <c r="R62" s="118">
        <f>R63</f>
        <v>0</v>
      </c>
      <c r="S62" s="118">
        <f>S63</f>
        <v>0</v>
      </c>
      <c r="T62" s="118">
        <f t="shared" si="5"/>
        <v>0</v>
      </c>
      <c r="U62" s="118">
        <f>U63</f>
        <v>0</v>
      </c>
      <c r="V62" s="118">
        <f>V63</f>
        <v>0</v>
      </c>
      <c r="W62" s="118">
        <f t="shared" si="6"/>
        <v>0</v>
      </c>
      <c r="X62" s="118">
        <f t="shared" si="16"/>
        <v>0</v>
      </c>
      <c r="Y62" s="45"/>
      <c r="Z62" s="118">
        <f>Z63</f>
        <v>0</v>
      </c>
      <c r="AA62" s="118">
        <f>AA63</f>
        <v>0</v>
      </c>
      <c r="AB62" s="118">
        <f t="shared" si="10"/>
        <v>0</v>
      </c>
      <c r="AC62" s="118">
        <f>AC63</f>
        <v>0</v>
      </c>
      <c r="AD62" s="118">
        <f>AD63</f>
        <v>0</v>
      </c>
      <c r="AE62" s="118">
        <f t="shared" si="7"/>
        <v>0</v>
      </c>
      <c r="AF62" s="118">
        <f t="shared" si="11"/>
        <v>0</v>
      </c>
      <c r="AG62" s="45"/>
      <c r="AH62" s="118">
        <f>AH63</f>
        <v>0</v>
      </c>
      <c r="AI62" s="118">
        <f>AI63</f>
        <v>0</v>
      </c>
      <c r="AJ62" s="118">
        <f t="shared" si="12"/>
        <v>0</v>
      </c>
      <c r="AK62" s="118">
        <f>AK63</f>
        <v>0</v>
      </c>
      <c r="AL62" s="118">
        <f>AL63</f>
        <v>0</v>
      </c>
      <c r="AM62" s="118">
        <f t="shared" si="8"/>
        <v>0</v>
      </c>
      <c r="AN62" s="118">
        <f t="shared" si="13"/>
        <v>0</v>
      </c>
      <c r="AO62" s="45"/>
      <c r="AP62" s="118">
        <f>AP63</f>
        <v>0</v>
      </c>
      <c r="AQ62" s="118">
        <f>AQ63</f>
        <v>0</v>
      </c>
      <c r="AR62" s="118">
        <f t="shared" si="14"/>
        <v>0</v>
      </c>
      <c r="AS62" s="118">
        <f>AS63</f>
        <v>0</v>
      </c>
      <c r="AT62" s="118">
        <f>AT63</f>
        <v>0</v>
      </c>
      <c r="AU62" s="118">
        <f t="shared" si="9"/>
        <v>0</v>
      </c>
      <c r="AV62" s="118">
        <f t="shared" si="15"/>
        <v>0</v>
      </c>
      <c r="AW62" s="119"/>
      <c r="AX62" s="119"/>
      <c r="AY62" s="119"/>
      <c r="AZ62" s="117"/>
      <c r="BA62" s="117"/>
      <c r="BB62" s="117"/>
      <c r="BC62" s="117"/>
      <c r="BD62" s="117"/>
    </row>
    <row r="63" spans="1:56" s="126" customFormat="1" hidden="1">
      <c r="A63" s="45"/>
      <c r="B63" s="129">
        <v>2013</v>
      </c>
      <c r="C63" s="129">
        <v>8320</v>
      </c>
      <c r="D63" s="129">
        <v>1</v>
      </c>
      <c r="E63" s="129">
        <v>2000</v>
      </c>
      <c r="F63" s="129">
        <v>2400</v>
      </c>
      <c r="G63" s="129">
        <v>243</v>
      </c>
      <c r="H63" s="129">
        <v>24301</v>
      </c>
      <c r="I63" s="128" t="s">
        <v>125</v>
      </c>
      <c r="J63" s="123">
        <v>0</v>
      </c>
      <c r="K63" s="123">
        <v>0</v>
      </c>
      <c r="L63" s="124">
        <v>0</v>
      </c>
      <c r="M63" s="123">
        <v>0</v>
      </c>
      <c r="N63" s="123">
        <v>0</v>
      </c>
      <c r="O63" s="124">
        <v>0</v>
      </c>
      <c r="P63" s="124">
        <v>0</v>
      </c>
      <c r="Q63" s="45"/>
      <c r="R63" s="123">
        <v>0</v>
      </c>
      <c r="S63" s="123">
        <v>0</v>
      </c>
      <c r="T63" s="123">
        <f t="shared" si="5"/>
        <v>0</v>
      </c>
      <c r="U63" s="123">
        <v>0</v>
      </c>
      <c r="V63" s="123">
        <v>0</v>
      </c>
      <c r="W63" s="123">
        <f t="shared" si="6"/>
        <v>0</v>
      </c>
      <c r="X63" s="123">
        <f t="shared" si="16"/>
        <v>0</v>
      </c>
      <c r="Y63" s="45"/>
      <c r="Z63" s="123">
        <v>0</v>
      </c>
      <c r="AA63" s="123">
        <v>0</v>
      </c>
      <c r="AB63" s="123">
        <f t="shared" si="10"/>
        <v>0</v>
      </c>
      <c r="AC63" s="123">
        <v>0</v>
      </c>
      <c r="AD63" s="123">
        <v>0</v>
      </c>
      <c r="AE63" s="123">
        <f t="shared" si="7"/>
        <v>0</v>
      </c>
      <c r="AF63" s="123">
        <f t="shared" si="11"/>
        <v>0</v>
      </c>
      <c r="AG63" s="45"/>
      <c r="AH63" s="123">
        <v>0</v>
      </c>
      <c r="AI63" s="123">
        <v>0</v>
      </c>
      <c r="AJ63" s="123">
        <f t="shared" si="12"/>
        <v>0</v>
      </c>
      <c r="AK63" s="123">
        <v>0</v>
      </c>
      <c r="AL63" s="123">
        <v>0</v>
      </c>
      <c r="AM63" s="123">
        <f t="shared" si="8"/>
        <v>0</v>
      </c>
      <c r="AN63" s="123">
        <f t="shared" si="13"/>
        <v>0</v>
      </c>
      <c r="AO63" s="45"/>
      <c r="AP63" s="123">
        <f>J63-(R63+Z63+AH63)</f>
        <v>0</v>
      </c>
      <c r="AQ63" s="123">
        <f>K63-(S63+AA63+AI63)</f>
        <v>0</v>
      </c>
      <c r="AR63" s="123">
        <f t="shared" si="14"/>
        <v>0</v>
      </c>
      <c r="AS63" s="123">
        <f>M63-(U63+AC63+AK63)</f>
        <v>0</v>
      </c>
      <c r="AT63" s="123">
        <f>N63-(V63+AD63+AL63)</f>
        <v>0</v>
      </c>
      <c r="AU63" s="123">
        <f t="shared" si="9"/>
        <v>0</v>
      </c>
      <c r="AV63" s="123">
        <f t="shared" si="15"/>
        <v>0</v>
      </c>
      <c r="AW63" s="125"/>
      <c r="AX63" s="125"/>
      <c r="AY63" s="125"/>
      <c r="AZ63" s="124"/>
      <c r="BA63" s="124"/>
      <c r="BB63" s="124"/>
      <c r="BC63" s="124"/>
      <c r="BD63" s="124"/>
    </row>
    <row r="64" spans="1:56" s="127" customFormat="1" hidden="1">
      <c r="A64" s="45"/>
      <c r="B64" s="114">
        <v>2013</v>
      </c>
      <c r="C64" s="115">
        <v>8320</v>
      </c>
      <c r="D64" s="114">
        <v>1</v>
      </c>
      <c r="E64" s="114">
        <v>2000</v>
      </c>
      <c r="F64" s="114">
        <v>2400</v>
      </c>
      <c r="G64" s="114">
        <v>246</v>
      </c>
      <c r="H64" s="114"/>
      <c r="I64" s="116" t="s">
        <v>126</v>
      </c>
      <c r="J64" s="117">
        <v>0</v>
      </c>
      <c r="K64" s="117">
        <v>0</v>
      </c>
      <c r="L64" s="117">
        <v>0</v>
      </c>
      <c r="M64" s="117">
        <v>0</v>
      </c>
      <c r="N64" s="117">
        <v>0</v>
      </c>
      <c r="O64" s="117">
        <v>0</v>
      </c>
      <c r="P64" s="117">
        <v>0</v>
      </c>
      <c r="Q64" s="45"/>
      <c r="R64" s="118">
        <f>R65</f>
        <v>0</v>
      </c>
      <c r="S64" s="118">
        <f>S65</f>
        <v>0</v>
      </c>
      <c r="T64" s="118">
        <f t="shared" si="5"/>
        <v>0</v>
      </c>
      <c r="U64" s="118">
        <f>U65</f>
        <v>0</v>
      </c>
      <c r="V64" s="118">
        <f>V65</f>
        <v>0</v>
      </c>
      <c r="W64" s="118">
        <f t="shared" si="6"/>
        <v>0</v>
      </c>
      <c r="X64" s="118">
        <f t="shared" si="16"/>
        <v>0</v>
      </c>
      <c r="Y64" s="45"/>
      <c r="Z64" s="118">
        <f>Z65</f>
        <v>0</v>
      </c>
      <c r="AA64" s="118">
        <f>AA65</f>
        <v>0</v>
      </c>
      <c r="AB64" s="118">
        <f t="shared" si="10"/>
        <v>0</v>
      </c>
      <c r="AC64" s="118">
        <f>AC65</f>
        <v>0</v>
      </c>
      <c r="AD64" s="118">
        <f>AD65</f>
        <v>0</v>
      </c>
      <c r="AE64" s="118">
        <f t="shared" si="7"/>
        <v>0</v>
      </c>
      <c r="AF64" s="118">
        <f t="shared" si="11"/>
        <v>0</v>
      </c>
      <c r="AG64" s="45"/>
      <c r="AH64" s="118">
        <f>AH65</f>
        <v>0</v>
      </c>
      <c r="AI64" s="118">
        <f>AI65</f>
        <v>0</v>
      </c>
      <c r="AJ64" s="118">
        <f t="shared" si="12"/>
        <v>0</v>
      </c>
      <c r="AK64" s="118">
        <f>AK65</f>
        <v>0</v>
      </c>
      <c r="AL64" s="118">
        <f>AL65</f>
        <v>0</v>
      </c>
      <c r="AM64" s="118">
        <f t="shared" si="8"/>
        <v>0</v>
      </c>
      <c r="AN64" s="118">
        <f t="shared" si="13"/>
        <v>0</v>
      </c>
      <c r="AO64" s="45"/>
      <c r="AP64" s="118">
        <f>AP65</f>
        <v>0</v>
      </c>
      <c r="AQ64" s="118">
        <f>AQ65</f>
        <v>0</v>
      </c>
      <c r="AR64" s="118">
        <f t="shared" si="14"/>
        <v>0</v>
      </c>
      <c r="AS64" s="118">
        <f>AS65</f>
        <v>0</v>
      </c>
      <c r="AT64" s="118">
        <f>AT65</f>
        <v>0</v>
      </c>
      <c r="AU64" s="118">
        <f t="shared" si="9"/>
        <v>0</v>
      </c>
      <c r="AV64" s="118">
        <f t="shared" si="15"/>
        <v>0</v>
      </c>
      <c r="AW64" s="119"/>
      <c r="AX64" s="119"/>
      <c r="AY64" s="119"/>
      <c r="AZ64" s="117"/>
      <c r="BA64" s="117"/>
      <c r="BB64" s="117"/>
      <c r="BC64" s="117"/>
      <c r="BD64" s="117"/>
    </row>
    <row r="65" spans="1:56" s="100" customFormat="1" hidden="1">
      <c r="A65" s="45"/>
      <c r="B65" s="120">
        <v>2013</v>
      </c>
      <c r="C65" s="120">
        <v>8320</v>
      </c>
      <c r="D65" s="120">
        <v>1</v>
      </c>
      <c r="E65" s="120">
        <v>2000</v>
      </c>
      <c r="F65" s="120">
        <v>2400</v>
      </c>
      <c r="G65" s="120">
        <v>246</v>
      </c>
      <c r="H65" s="120">
        <v>24601</v>
      </c>
      <c r="I65" s="122" t="s">
        <v>126</v>
      </c>
      <c r="J65" s="123">
        <v>0</v>
      </c>
      <c r="K65" s="123">
        <v>0</v>
      </c>
      <c r="L65" s="124">
        <v>0</v>
      </c>
      <c r="M65" s="123">
        <v>0</v>
      </c>
      <c r="N65" s="123">
        <v>0</v>
      </c>
      <c r="O65" s="124">
        <v>0</v>
      </c>
      <c r="P65" s="124">
        <v>0</v>
      </c>
      <c r="Q65" s="45"/>
      <c r="R65" s="123">
        <v>0</v>
      </c>
      <c r="S65" s="123">
        <v>0</v>
      </c>
      <c r="T65" s="123">
        <f t="shared" si="5"/>
        <v>0</v>
      </c>
      <c r="U65" s="123">
        <v>0</v>
      </c>
      <c r="V65" s="123">
        <v>0</v>
      </c>
      <c r="W65" s="123">
        <f t="shared" si="6"/>
        <v>0</v>
      </c>
      <c r="X65" s="123">
        <f t="shared" si="16"/>
        <v>0</v>
      </c>
      <c r="Y65" s="45"/>
      <c r="Z65" s="123">
        <v>0</v>
      </c>
      <c r="AA65" s="123">
        <v>0</v>
      </c>
      <c r="AB65" s="123">
        <f t="shared" si="10"/>
        <v>0</v>
      </c>
      <c r="AC65" s="123">
        <v>0</v>
      </c>
      <c r="AD65" s="123">
        <v>0</v>
      </c>
      <c r="AE65" s="123">
        <f t="shared" si="7"/>
        <v>0</v>
      </c>
      <c r="AF65" s="123">
        <f t="shared" si="11"/>
        <v>0</v>
      </c>
      <c r="AG65" s="45"/>
      <c r="AH65" s="123">
        <v>0</v>
      </c>
      <c r="AI65" s="123">
        <v>0</v>
      </c>
      <c r="AJ65" s="123">
        <f t="shared" si="12"/>
        <v>0</v>
      </c>
      <c r="AK65" s="123">
        <v>0</v>
      </c>
      <c r="AL65" s="123">
        <v>0</v>
      </c>
      <c r="AM65" s="123">
        <f t="shared" si="8"/>
        <v>0</v>
      </c>
      <c r="AN65" s="123">
        <f t="shared" si="13"/>
        <v>0</v>
      </c>
      <c r="AO65" s="45"/>
      <c r="AP65" s="123">
        <f>J65-(R65+Z65+AH65)</f>
        <v>0</v>
      </c>
      <c r="AQ65" s="123">
        <f>K65-(S65+AA65+AI65)</f>
        <v>0</v>
      </c>
      <c r="AR65" s="123">
        <f t="shared" si="14"/>
        <v>0</v>
      </c>
      <c r="AS65" s="123">
        <f>M65-(U65+AC65+AK65)</f>
        <v>0</v>
      </c>
      <c r="AT65" s="123">
        <f>N65-(V65+AD65+AL65)</f>
        <v>0</v>
      </c>
      <c r="AU65" s="123">
        <f t="shared" si="9"/>
        <v>0</v>
      </c>
      <c r="AV65" s="123">
        <f t="shared" si="15"/>
        <v>0</v>
      </c>
      <c r="AW65" s="125" t="s">
        <v>105</v>
      </c>
      <c r="AX65" s="125"/>
      <c r="AY65" s="125"/>
      <c r="AZ65" s="124" t="s">
        <v>88</v>
      </c>
      <c r="BA65" s="124"/>
      <c r="BB65" s="124"/>
      <c r="BC65" s="124"/>
      <c r="BD65" s="124"/>
    </row>
    <row r="66" spans="1:56" s="100" customFormat="1" hidden="1">
      <c r="A66" s="45"/>
      <c r="B66" s="114">
        <v>2013</v>
      </c>
      <c r="C66" s="115">
        <v>8320</v>
      </c>
      <c r="D66" s="114">
        <v>1</v>
      </c>
      <c r="E66" s="114">
        <v>2000</v>
      </c>
      <c r="F66" s="114">
        <v>2400</v>
      </c>
      <c r="G66" s="114">
        <v>247</v>
      </c>
      <c r="H66" s="114"/>
      <c r="I66" s="116" t="s">
        <v>127</v>
      </c>
      <c r="J66" s="117">
        <v>0</v>
      </c>
      <c r="K66" s="117">
        <v>0</v>
      </c>
      <c r="L66" s="117">
        <v>0</v>
      </c>
      <c r="M66" s="117">
        <v>0</v>
      </c>
      <c r="N66" s="117">
        <v>0</v>
      </c>
      <c r="O66" s="117">
        <v>0</v>
      </c>
      <c r="P66" s="117">
        <v>0</v>
      </c>
      <c r="Q66" s="45"/>
      <c r="R66" s="118">
        <f>R67</f>
        <v>0</v>
      </c>
      <c r="S66" s="118">
        <f>S67</f>
        <v>0</v>
      </c>
      <c r="T66" s="118">
        <f t="shared" si="5"/>
        <v>0</v>
      </c>
      <c r="U66" s="118">
        <f>U67</f>
        <v>0</v>
      </c>
      <c r="V66" s="118">
        <f>V67</f>
        <v>0</v>
      </c>
      <c r="W66" s="118">
        <f t="shared" si="6"/>
        <v>0</v>
      </c>
      <c r="X66" s="118">
        <f t="shared" si="16"/>
        <v>0</v>
      </c>
      <c r="Y66" s="45"/>
      <c r="Z66" s="118">
        <f>Z67</f>
        <v>0</v>
      </c>
      <c r="AA66" s="118">
        <f>AA67</f>
        <v>0</v>
      </c>
      <c r="AB66" s="118">
        <f t="shared" si="10"/>
        <v>0</v>
      </c>
      <c r="AC66" s="118">
        <f>AC67</f>
        <v>0</v>
      </c>
      <c r="AD66" s="118">
        <f>AD67</f>
        <v>0</v>
      </c>
      <c r="AE66" s="118">
        <f t="shared" si="7"/>
        <v>0</v>
      </c>
      <c r="AF66" s="118">
        <f t="shared" si="11"/>
        <v>0</v>
      </c>
      <c r="AG66" s="45"/>
      <c r="AH66" s="118">
        <f>AH67</f>
        <v>0</v>
      </c>
      <c r="AI66" s="118">
        <f>AI67</f>
        <v>0</v>
      </c>
      <c r="AJ66" s="118">
        <f t="shared" si="12"/>
        <v>0</v>
      </c>
      <c r="AK66" s="118">
        <f>AK67</f>
        <v>0</v>
      </c>
      <c r="AL66" s="118">
        <f>AL67</f>
        <v>0</v>
      </c>
      <c r="AM66" s="118">
        <f t="shared" si="8"/>
        <v>0</v>
      </c>
      <c r="AN66" s="118">
        <f t="shared" si="13"/>
        <v>0</v>
      </c>
      <c r="AO66" s="45"/>
      <c r="AP66" s="118">
        <f>AP67</f>
        <v>0</v>
      </c>
      <c r="AQ66" s="118">
        <f>AQ67</f>
        <v>0</v>
      </c>
      <c r="AR66" s="118">
        <f t="shared" si="14"/>
        <v>0</v>
      </c>
      <c r="AS66" s="118">
        <f>AS67</f>
        <v>0</v>
      </c>
      <c r="AT66" s="118">
        <f>AT67</f>
        <v>0</v>
      </c>
      <c r="AU66" s="118">
        <f t="shared" si="9"/>
        <v>0</v>
      </c>
      <c r="AV66" s="118">
        <f t="shared" si="15"/>
        <v>0</v>
      </c>
      <c r="AW66" s="119"/>
      <c r="AX66" s="119"/>
      <c r="AY66" s="119"/>
      <c r="AZ66" s="117"/>
      <c r="BA66" s="117"/>
      <c r="BB66" s="117"/>
      <c r="BC66" s="117"/>
      <c r="BD66" s="117"/>
    </row>
    <row r="67" spans="1:56" s="100" customFormat="1" hidden="1">
      <c r="A67" s="45"/>
      <c r="B67" s="129">
        <v>2013</v>
      </c>
      <c r="C67" s="129">
        <v>8320</v>
      </c>
      <c r="D67" s="129">
        <v>1</v>
      </c>
      <c r="E67" s="129">
        <v>2000</v>
      </c>
      <c r="F67" s="129">
        <v>2400</v>
      </c>
      <c r="G67" s="129">
        <v>247</v>
      </c>
      <c r="H67" s="129">
        <v>24701</v>
      </c>
      <c r="I67" s="128" t="s">
        <v>127</v>
      </c>
      <c r="J67" s="123">
        <v>0</v>
      </c>
      <c r="K67" s="123">
        <v>0</v>
      </c>
      <c r="L67" s="124">
        <v>0</v>
      </c>
      <c r="M67" s="123">
        <v>0</v>
      </c>
      <c r="N67" s="123">
        <v>0</v>
      </c>
      <c r="O67" s="124">
        <v>0</v>
      </c>
      <c r="P67" s="124">
        <v>0</v>
      </c>
      <c r="Q67" s="45"/>
      <c r="R67" s="123">
        <v>0</v>
      </c>
      <c r="S67" s="123">
        <v>0</v>
      </c>
      <c r="T67" s="123">
        <f t="shared" si="5"/>
        <v>0</v>
      </c>
      <c r="U67" s="123">
        <v>0</v>
      </c>
      <c r="V67" s="123">
        <v>0</v>
      </c>
      <c r="W67" s="123">
        <f t="shared" si="6"/>
        <v>0</v>
      </c>
      <c r="X67" s="123">
        <f t="shared" si="16"/>
        <v>0</v>
      </c>
      <c r="Y67" s="45"/>
      <c r="Z67" s="123">
        <v>0</v>
      </c>
      <c r="AA67" s="123">
        <v>0</v>
      </c>
      <c r="AB67" s="123">
        <f t="shared" si="10"/>
        <v>0</v>
      </c>
      <c r="AC67" s="123">
        <v>0</v>
      </c>
      <c r="AD67" s="123">
        <v>0</v>
      </c>
      <c r="AE67" s="123">
        <f t="shared" si="7"/>
        <v>0</v>
      </c>
      <c r="AF67" s="123">
        <f t="shared" si="11"/>
        <v>0</v>
      </c>
      <c r="AG67" s="45"/>
      <c r="AH67" s="123">
        <v>0</v>
      </c>
      <c r="AI67" s="123">
        <v>0</v>
      </c>
      <c r="AJ67" s="123">
        <f t="shared" si="12"/>
        <v>0</v>
      </c>
      <c r="AK67" s="123">
        <v>0</v>
      </c>
      <c r="AL67" s="123">
        <v>0</v>
      </c>
      <c r="AM67" s="123">
        <f t="shared" si="8"/>
        <v>0</v>
      </c>
      <c r="AN67" s="123">
        <f t="shared" si="13"/>
        <v>0</v>
      </c>
      <c r="AO67" s="45"/>
      <c r="AP67" s="123">
        <f>J67-(R67+Z67+AH67)</f>
        <v>0</v>
      </c>
      <c r="AQ67" s="123">
        <f>K67-(S67+AA67+AI67)</f>
        <v>0</v>
      </c>
      <c r="AR67" s="123">
        <f t="shared" si="14"/>
        <v>0</v>
      </c>
      <c r="AS67" s="123">
        <f>M67-(U67+AC67+AK67)</f>
        <v>0</v>
      </c>
      <c r="AT67" s="123">
        <f>N67-(V67+AD67+AL67)</f>
        <v>0</v>
      </c>
      <c r="AU67" s="123">
        <f t="shared" si="9"/>
        <v>0</v>
      </c>
      <c r="AV67" s="123">
        <f t="shared" si="15"/>
        <v>0</v>
      </c>
      <c r="AW67" s="125"/>
      <c r="AX67" s="125"/>
      <c r="AY67" s="125"/>
      <c r="AZ67" s="124"/>
      <c r="BA67" s="124"/>
      <c r="BB67" s="124"/>
      <c r="BC67" s="124"/>
      <c r="BD67" s="124"/>
    </row>
    <row r="68" spans="1:56" s="127" customFormat="1" hidden="1">
      <c r="A68" s="45"/>
      <c r="B68" s="114">
        <v>2013</v>
      </c>
      <c r="C68" s="115">
        <v>8320</v>
      </c>
      <c r="D68" s="114">
        <v>1</v>
      </c>
      <c r="E68" s="114">
        <v>2000</v>
      </c>
      <c r="F68" s="114">
        <v>2400</v>
      </c>
      <c r="G68" s="114">
        <v>249</v>
      </c>
      <c r="H68" s="114"/>
      <c r="I68" s="116" t="s">
        <v>128</v>
      </c>
      <c r="J68" s="117">
        <v>0</v>
      </c>
      <c r="K68" s="117">
        <v>0</v>
      </c>
      <c r="L68" s="117">
        <v>0</v>
      </c>
      <c r="M68" s="117">
        <v>0</v>
      </c>
      <c r="N68" s="117">
        <v>0</v>
      </c>
      <c r="O68" s="117">
        <v>0</v>
      </c>
      <c r="P68" s="117">
        <v>0</v>
      </c>
      <c r="Q68" s="45"/>
      <c r="R68" s="118">
        <f>R69</f>
        <v>0</v>
      </c>
      <c r="S68" s="118">
        <f>S69</f>
        <v>0</v>
      </c>
      <c r="T68" s="118">
        <f t="shared" si="5"/>
        <v>0</v>
      </c>
      <c r="U68" s="118">
        <f>U69</f>
        <v>0</v>
      </c>
      <c r="V68" s="118">
        <f>V69</f>
        <v>0</v>
      </c>
      <c r="W68" s="118">
        <f t="shared" si="6"/>
        <v>0</v>
      </c>
      <c r="X68" s="118">
        <f t="shared" si="16"/>
        <v>0</v>
      </c>
      <c r="Y68" s="45"/>
      <c r="Z68" s="118">
        <f>Z69</f>
        <v>0</v>
      </c>
      <c r="AA68" s="118">
        <f>AA69</f>
        <v>0</v>
      </c>
      <c r="AB68" s="118">
        <f t="shared" si="10"/>
        <v>0</v>
      </c>
      <c r="AC68" s="118">
        <f>AC69</f>
        <v>0</v>
      </c>
      <c r="AD68" s="118">
        <f>AD69</f>
        <v>0</v>
      </c>
      <c r="AE68" s="118">
        <f t="shared" si="7"/>
        <v>0</v>
      </c>
      <c r="AF68" s="118">
        <f t="shared" si="11"/>
        <v>0</v>
      </c>
      <c r="AG68" s="45"/>
      <c r="AH68" s="118">
        <f>AH69</f>
        <v>0</v>
      </c>
      <c r="AI68" s="118">
        <f>AI69</f>
        <v>0</v>
      </c>
      <c r="AJ68" s="118">
        <f t="shared" si="12"/>
        <v>0</v>
      </c>
      <c r="AK68" s="118">
        <f>AK69</f>
        <v>0</v>
      </c>
      <c r="AL68" s="118">
        <f>AL69</f>
        <v>0</v>
      </c>
      <c r="AM68" s="118">
        <f t="shared" si="8"/>
        <v>0</v>
      </c>
      <c r="AN68" s="118">
        <f t="shared" si="13"/>
        <v>0</v>
      </c>
      <c r="AO68" s="45"/>
      <c r="AP68" s="118">
        <f>AP69</f>
        <v>0</v>
      </c>
      <c r="AQ68" s="118">
        <f>AQ69</f>
        <v>0</v>
      </c>
      <c r="AR68" s="118">
        <f t="shared" si="14"/>
        <v>0</v>
      </c>
      <c r="AS68" s="118">
        <f>AS69</f>
        <v>0</v>
      </c>
      <c r="AT68" s="118">
        <f>AT69</f>
        <v>0</v>
      </c>
      <c r="AU68" s="118">
        <f t="shared" si="9"/>
        <v>0</v>
      </c>
      <c r="AV68" s="118">
        <f t="shared" si="15"/>
        <v>0</v>
      </c>
      <c r="AW68" s="119"/>
      <c r="AX68" s="119"/>
      <c r="AY68" s="119"/>
      <c r="AZ68" s="117"/>
      <c r="BA68" s="117"/>
      <c r="BB68" s="117"/>
      <c r="BC68" s="117"/>
      <c r="BD68" s="117"/>
    </row>
    <row r="69" spans="1:56" s="100" customFormat="1" hidden="1">
      <c r="A69" s="45"/>
      <c r="B69" s="120">
        <v>2013</v>
      </c>
      <c r="C69" s="120">
        <v>8320</v>
      </c>
      <c r="D69" s="120">
        <v>1</v>
      </c>
      <c r="E69" s="120">
        <v>2000</v>
      </c>
      <c r="F69" s="120">
        <v>2400</v>
      </c>
      <c r="G69" s="120">
        <v>249</v>
      </c>
      <c r="H69" s="120">
        <v>24901</v>
      </c>
      <c r="I69" s="122" t="s">
        <v>128</v>
      </c>
      <c r="J69" s="123">
        <v>0</v>
      </c>
      <c r="K69" s="123">
        <v>0</v>
      </c>
      <c r="L69" s="124">
        <v>0</v>
      </c>
      <c r="M69" s="123">
        <v>0</v>
      </c>
      <c r="N69" s="123">
        <v>0</v>
      </c>
      <c r="O69" s="124">
        <v>0</v>
      </c>
      <c r="P69" s="124">
        <v>0</v>
      </c>
      <c r="Q69" s="45"/>
      <c r="R69" s="123">
        <v>0</v>
      </c>
      <c r="S69" s="123">
        <v>0</v>
      </c>
      <c r="T69" s="123">
        <f t="shared" si="5"/>
        <v>0</v>
      </c>
      <c r="U69" s="123">
        <v>0</v>
      </c>
      <c r="V69" s="123">
        <v>0</v>
      </c>
      <c r="W69" s="123">
        <f t="shared" si="6"/>
        <v>0</v>
      </c>
      <c r="X69" s="123">
        <f t="shared" si="16"/>
        <v>0</v>
      </c>
      <c r="Y69" s="45"/>
      <c r="Z69" s="123">
        <v>0</v>
      </c>
      <c r="AA69" s="123">
        <v>0</v>
      </c>
      <c r="AB69" s="123">
        <f t="shared" si="10"/>
        <v>0</v>
      </c>
      <c r="AC69" s="123">
        <v>0</v>
      </c>
      <c r="AD69" s="123">
        <v>0</v>
      </c>
      <c r="AE69" s="123">
        <f t="shared" si="7"/>
        <v>0</v>
      </c>
      <c r="AF69" s="123">
        <f t="shared" si="11"/>
        <v>0</v>
      </c>
      <c r="AG69" s="45"/>
      <c r="AH69" s="123">
        <v>0</v>
      </c>
      <c r="AI69" s="123">
        <v>0</v>
      </c>
      <c r="AJ69" s="123">
        <f t="shared" si="12"/>
        <v>0</v>
      </c>
      <c r="AK69" s="123">
        <v>0</v>
      </c>
      <c r="AL69" s="123">
        <v>0</v>
      </c>
      <c r="AM69" s="123">
        <f t="shared" si="8"/>
        <v>0</v>
      </c>
      <c r="AN69" s="123">
        <f t="shared" si="13"/>
        <v>0</v>
      </c>
      <c r="AO69" s="45"/>
      <c r="AP69" s="123">
        <f>J69-(R69+Z69+AH69)</f>
        <v>0</v>
      </c>
      <c r="AQ69" s="123">
        <f>K69-(S69+AA69+AI69)</f>
        <v>0</v>
      </c>
      <c r="AR69" s="123">
        <f t="shared" si="14"/>
        <v>0</v>
      </c>
      <c r="AS69" s="123">
        <f>M69-(U69+AC69+AK69)</f>
        <v>0</v>
      </c>
      <c r="AT69" s="123">
        <f>N69-(V69+AD69+AL69)</f>
        <v>0</v>
      </c>
      <c r="AU69" s="123">
        <f t="shared" si="9"/>
        <v>0</v>
      </c>
      <c r="AV69" s="123">
        <f t="shared" si="15"/>
        <v>0</v>
      </c>
      <c r="AW69" s="125" t="s">
        <v>105</v>
      </c>
      <c r="AX69" s="125"/>
      <c r="AY69" s="125"/>
      <c r="AZ69" s="124" t="s">
        <v>88</v>
      </c>
      <c r="BA69" s="124"/>
      <c r="BB69" s="124"/>
      <c r="BC69" s="124"/>
      <c r="BD69" s="124"/>
    </row>
    <row r="70" spans="1:56" s="126" customFormat="1">
      <c r="A70" s="45"/>
      <c r="B70" s="108">
        <v>2013</v>
      </c>
      <c r="C70" s="109">
        <v>8320</v>
      </c>
      <c r="D70" s="108">
        <v>1</v>
      </c>
      <c r="E70" s="108">
        <v>2000</v>
      </c>
      <c r="F70" s="108">
        <v>2500</v>
      </c>
      <c r="G70" s="108"/>
      <c r="H70" s="108"/>
      <c r="I70" s="110" t="s">
        <v>129</v>
      </c>
      <c r="J70" s="111">
        <v>0</v>
      </c>
      <c r="K70" s="111">
        <v>0</v>
      </c>
      <c r="L70" s="111">
        <v>0</v>
      </c>
      <c r="M70" s="111">
        <v>0</v>
      </c>
      <c r="N70" s="111">
        <v>0</v>
      </c>
      <c r="O70" s="111">
        <v>0</v>
      </c>
      <c r="P70" s="111">
        <v>0</v>
      </c>
      <c r="Q70" s="45"/>
      <c r="R70" s="112">
        <f>R71</f>
        <v>0</v>
      </c>
      <c r="S70" s="112">
        <f t="shared" ref="S70:V71" si="27">S71</f>
        <v>0</v>
      </c>
      <c r="T70" s="112">
        <f t="shared" si="5"/>
        <v>0</v>
      </c>
      <c r="U70" s="112">
        <f t="shared" si="27"/>
        <v>0</v>
      </c>
      <c r="V70" s="112">
        <f t="shared" si="27"/>
        <v>0</v>
      </c>
      <c r="W70" s="112">
        <f t="shared" si="6"/>
        <v>0</v>
      </c>
      <c r="X70" s="112">
        <f t="shared" si="16"/>
        <v>0</v>
      </c>
      <c r="Y70" s="45"/>
      <c r="Z70" s="112">
        <f>Z71</f>
        <v>0</v>
      </c>
      <c r="AA70" s="112">
        <f t="shared" ref="AA70:AD71" si="28">AA71</f>
        <v>0</v>
      </c>
      <c r="AB70" s="112">
        <f t="shared" si="10"/>
        <v>0</v>
      </c>
      <c r="AC70" s="112">
        <f t="shared" si="28"/>
        <v>0</v>
      </c>
      <c r="AD70" s="112">
        <f t="shared" si="28"/>
        <v>0</v>
      </c>
      <c r="AE70" s="112">
        <f t="shared" si="7"/>
        <v>0</v>
      </c>
      <c r="AF70" s="112">
        <f t="shared" si="11"/>
        <v>0</v>
      </c>
      <c r="AG70" s="45"/>
      <c r="AH70" s="112">
        <f>AH71</f>
        <v>0</v>
      </c>
      <c r="AI70" s="112">
        <f t="shared" ref="AI70:AL71" si="29">AI71</f>
        <v>0</v>
      </c>
      <c r="AJ70" s="112">
        <f t="shared" si="12"/>
        <v>0</v>
      </c>
      <c r="AK70" s="112">
        <f t="shared" si="29"/>
        <v>0</v>
      </c>
      <c r="AL70" s="112">
        <f t="shared" si="29"/>
        <v>0</v>
      </c>
      <c r="AM70" s="112">
        <f t="shared" si="8"/>
        <v>0</v>
      </c>
      <c r="AN70" s="112">
        <f t="shared" si="13"/>
        <v>0</v>
      </c>
      <c r="AO70" s="45"/>
      <c r="AP70" s="112">
        <f>AP71</f>
        <v>0</v>
      </c>
      <c r="AQ70" s="112">
        <f t="shared" ref="AQ70:AT71" si="30">AQ71</f>
        <v>0</v>
      </c>
      <c r="AR70" s="112">
        <f t="shared" si="14"/>
        <v>0</v>
      </c>
      <c r="AS70" s="112">
        <f t="shared" si="30"/>
        <v>0</v>
      </c>
      <c r="AT70" s="112">
        <f t="shared" si="30"/>
        <v>0</v>
      </c>
      <c r="AU70" s="112">
        <f t="shared" si="9"/>
        <v>0</v>
      </c>
      <c r="AV70" s="112">
        <f t="shared" si="15"/>
        <v>0</v>
      </c>
      <c r="AW70" s="113"/>
      <c r="AX70" s="113"/>
      <c r="AY70" s="113"/>
      <c r="AZ70" s="111"/>
      <c r="BA70" s="111"/>
      <c r="BB70" s="111"/>
      <c r="BC70" s="111"/>
      <c r="BD70" s="111"/>
    </row>
    <row r="71" spans="1:56" s="127" customFormat="1">
      <c r="A71" s="45"/>
      <c r="B71" s="114">
        <v>2013</v>
      </c>
      <c r="C71" s="115">
        <v>8320</v>
      </c>
      <c r="D71" s="114">
        <v>1</v>
      </c>
      <c r="E71" s="114">
        <v>2000</v>
      </c>
      <c r="F71" s="114">
        <v>2500</v>
      </c>
      <c r="G71" s="114">
        <v>256</v>
      </c>
      <c r="H71" s="114"/>
      <c r="I71" s="116" t="s">
        <v>130</v>
      </c>
      <c r="J71" s="117">
        <v>0</v>
      </c>
      <c r="K71" s="117">
        <v>0</v>
      </c>
      <c r="L71" s="117">
        <v>0</v>
      </c>
      <c r="M71" s="117">
        <v>0</v>
      </c>
      <c r="N71" s="117">
        <v>0</v>
      </c>
      <c r="O71" s="117">
        <v>0</v>
      </c>
      <c r="P71" s="117">
        <v>0</v>
      </c>
      <c r="Q71" s="45"/>
      <c r="R71" s="118">
        <f>R72</f>
        <v>0</v>
      </c>
      <c r="S71" s="118">
        <f t="shared" si="27"/>
        <v>0</v>
      </c>
      <c r="T71" s="118">
        <f t="shared" si="5"/>
        <v>0</v>
      </c>
      <c r="U71" s="118">
        <f t="shared" si="27"/>
        <v>0</v>
      </c>
      <c r="V71" s="118">
        <f t="shared" si="27"/>
        <v>0</v>
      </c>
      <c r="W71" s="118">
        <f t="shared" si="6"/>
        <v>0</v>
      </c>
      <c r="X71" s="118">
        <f t="shared" si="16"/>
        <v>0</v>
      </c>
      <c r="Y71" s="45"/>
      <c r="Z71" s="118">
        <f>Z72</f>
        <v>0</v>
      </c>
      <c r="AA71" s="118">
        <f t="shared" si="28"/>
        <v>0</v>
      </c>
      <c r="AB71" s="118">
        <f t="shared" si="10"/>
        <v>0</v>
      </c>
      <c r="AC71" s="118">
        <f t="shared" si="28"/>
        <v>0</v>
      </c>
      <c r="AD71" s="118">
        <f t="shared" si="28"/>
        <v>0</v>
      </c>
      <c r="AE71" s="118">
        <f t="shared" si="7"/>
        <v>0</v>
      </c>
      <c r="AF71" s="118">
        <f t="shared" si="11"/>
        <v>0</v>
      </c>
      <c r="AG71" s="45"/>
      <c r="AH71" s="118">
        <f>AH72</f>
        <v>0</v>
      </c>
      <c r="AI71" s="118">
        <f t="shared" si="29"/>
        <v>0</v>
      </c>
      <c r="AJ71" s="118">
        <f t="shared" si="12"/>
        <v>0</v>
      </c>
      <c r="AK71" s="118">
        <f t="shared" si="29"/>
        <v>0</v>
      </c>
      <c r="AL71" s="118">
        <f t="shared" si="29"/>
        <v>0</v>
      </c>
      <c r="AM71" s="118">
        <f t="shared" si="8"/>
        <v>0</v>
      </c>
      <c r="AN71" s="118">
        <f t="shared" si="13"/>
        <v>0</v>
      </c>
      <c r="AO71" s="45"/>
      <c r="AP71" s="118">
        <f>AP72</f>
        <v>0</v>
      </c>
      <c r="AQ71" s="118">
        <f t="shared" si="30"/>
        <v>0</v>
      </c>
      <c r="AR71" s="118">
        <f t="shared" si="14"/>
        <v>0</v>
      </c>
      <c r="AS71" s="118">
        <f t="shared" si="30"/>
        <v>0</v>
      </c>
      <c r="AT71" s="118">
        <f t="shared" si="30"/>
        <v>0</v>
      </c>
      <c r="AU71" s="118">
        <f t="shared" si="9"/>
        <v>0</v>
      </c>
      <c r="AV71" s="118">
        <f t="shared" si="15"/>
        <v>0</v>
      </c>
      <c r="AW71" s="119"/>
      <c r="AX71" s="119"/>
      <c r="AY71" s="119"/>
      <c r="AZ71" s="117"/>
      <c r="BA71" s="117"/>
      <c r="BB71" s="117"/>
      <c r="BC71" s="117"/>
      <c r="BD71" s="117"/>
    </row>
    <row r="72" spans="1:56" s="100" customFormat="1">
      <c r="A72" s="45"/>
      <c r="B72" s="120">
        <v>2013</v>
      </c>
      <c r="C72" s="121">
        <v>8320</v>
      </c>
      <c r="D72" s="120">
        <v>1</v>
      </c>
      <c r="E72" s="120">
        <v>2000</v>
      </c>
      <c r="F72" s="120">
        <v>2500</v>
      </c>
      <c r="G72" s="120">
        <v>256</v>
      </c>
      <c r="H72" s="120">
        <v>25600</v>
      </c>
      <c r="I72" s="122" t="s">
        <v>130</v>
      </c>
      <c r="J72" s="123">
        <v>0</v>
      </c>
      <c r="K72" s="123">
        <v>0</v>
      </c>
      <c r="L72" s="124">
        <v>0</v>
      </c>
      <c r="M72" s="123">
        <v>0</v>
      </c>
      <c r="N72" s="123">
        <v>0</v>
      </c>
      <c r="O72" s="124">
        <v>0</v>
      </c>
      <c r="P72" s="124">
        <v>0</v>
      </c>
      <c r="Q72" s="45"/>
      <c r="R72" s="123">
        <v>0</v>
      </c>
      <c r="S72" s="123">
        <v>0</v>
      </c>
      <c r="T72" s="123">
        <f t="shared" si="5"/>
        <v>0</v>
      </c>
      <c r="U72" s="123">
        <v>0</v>
      </c>
      <c r="V72" s="123">
        <v>0</v>
      </c>
      <c r="W72" s="123">
        <f t="shared" si="6"/>
        <v>0</v>
      </c>
      <c r="X72" s="123">
        <f t="shared" si="16"/>
        <v>0</v>
      </c>
      <c r="Y72" s="45"/>
      <c r="Z72" s="123">
        <v>0</v>
      </c>
      <c r="AA72" s="123">
        <v>0</v>
      </c>
      <c r="AB72" s="123">
        <f t="shared" si="10"/>
        <v>0</v>
      </c>
      <c r="AC72" s="123">
        <v>0</v>
      </c>
      <c r="AD72" s="123">
        <v>0</v>
      </c>
      <c r="AE72" s="123">
        <f t="shared" si="7"/>
        <v>0</v>
      </c>
      <c r="AF72" s="123">
        <f t="shared" si="11"/>
        <v>0</v>
      </c>
      <c r="AG72" s="45"/>
      <c r="AH72" s="123">
        <v>0</v>
      </c>
      <c r="AI72" s="123">
        <v>0</v>
      </c>
      <c r="AJ72" s="123">
        <f t="shared" si="12"/>
        <v>0</v>
      </c>
      <c r="AK72" s="123">
        <v>0</v>
      </c>
      <c r="AL72" s="123">
        <v>0</v>
      </c>
      <c r="AM72" s="123">
        <f t="shared" si="8"/>
        <v>0</v>
      </c>
      <c r="AN72" s="123">
        <f t="shared" si="13"/>
        <v>0</v>
      </c>
      <c r="AO72" s="45"/>
      <c r="AP72" s="123">
        <f>J72-(R72+Z72+AH72)</f>
        <v>0</v>
      </c>
      <c r="AQ72" s="123">
        <f>K72-(S72+AA72+AI72)</f>
        <v>0</v>
      </c>
      <c r="AR72" s="123">
        <f t="shared" si="14"/>
        <v>0</v>
      </c>
      <c r="AS72" s="123">
        <f>M72-(U72+AC72+AK72)</f>
        <v>0</v>
      </c>
      <c r="AT72" s="123">
        <f>N72-(V72+AD72+AL72)</f>
        <v>0</v>
      </c>
      <c r="AU72" s="123">
        <f t="shared" si="9"/>
        <v>0</v>
      </c>
      <c r="AV72" s="123">
        <f t="shared" si="15"/>
        <v>0</v>
      </c>
      <c r="AW72" s="125" t="s">
        <v>103</v>
      </c>
      <c r="AX72" s="125"/>
      <c r="AY72" s="125"/>
      <c r="AZ72" s="124" t="s">
        <v>88</v>
      </c>
      <c r="BA72" s="124"/>
      <c r="BB72" s="124"/>
      <c r="BC72" s="124"/>
      <c r="BD72" s="124"/>
    </row>
    <row r="73" spans="1:56" s="126" customFormat="1">
      <c r="A73" s="45"/>
      <c r="B73" s="108">
        <v>2013</v>
      </c>
      <c r="C73" s="109">
        <v>8320</v>
      </c>
      <c r="D73" s="108">
        <v>1</v>
      </c>
      <c r="E73" s="108">
        <v>2000</v>
      </c>
      <c r="F73" s="108">
        <v>2600</v>
      </c>
      <c r="G73" s="108"/>
      <c r="H73" s="108"/>
      <c r="I73" s="110" t="s">
        <v>131</v>
      </c>
      <c r="J73" s="111">
        <v>0</v>
      </c>
      <c r="K73" s="111">
        <v>0</v>
      </c>
      <c r="L73" s="111">
        <v>0</v>
      </c>
      <c r="M73" s="111">
        <v>0</v>
      </c>
      <c r="N73" s="111">
        <v>0</v>
      </c>
      <c r="O73" s="111">
        <v>0</v>
      </c>
      <c r="P73" s="111">
        <v>0</v>
      </c>
      <c r="Q73" s="45"/>
      <c r="R73" s="112">
        <f>R74</f>
        <v>0</v>
      </c>
      <c r="S73" s="112">
        <f>S74</f>
        <v>0</v>
      </c>
      <c r="T73" s="112">
        <f t="shared" si="5"/>
        <v>0</v>
      </c>
      <c r="U73" s="112">
        <f>U74</f>
        <v>0</v>
      </c>
      <c r="V73" s="112">
        <f>V74</f>
        <v>0</v>
      </c>
      <c r="W73" s="112">
        <f t="shared" si="6"/>
        <v>0</v>
      </c>
      <c r="X73" s="112">
        <f t="shared" si="16"/>
        <v>0</v>
      </c>
      <c r="Y73" s="45"/>
      <c r="Z73" s="112">
        <f>Z74</f>
        <v>0</v>
      </c>
      <c r="AA73" s="112">
        <f>AA74</f>
        <v>0</v>
      </c>
      <c r="AB73" s="112">
        <f t="shared" si="10"/>
        <v>0</v>
      </c>
      <c r="AC73" s="112">
        <f>AC74</f>
        <v>0</v>
      </c>
      <c r="AD73" s="112">
        <f>AD74</f>
        <v>0</v>
      </c>
      <c r="AE73" s="112">
        <f t="shared" si="7"/>
        <v>0</v>
      </c>
      <c r="AF73" s="112">
        <f t="shared" si="11"/>
        <v>0</v>
      </c>
      <c r="AG73" s="45"/>
      <c r="AH73" s="112">
        <f>AH74</f>
        <v>0</v>
      </c>
      <c r="AI73" s="112">
        <f>AI74</f>
        <v>0</v>
      </c>
      <c r="AJ73" s="112">
        <f t="shared" si="12"/>
        <v>0</v>
      </c>
      <c r="AK73" s="112">
        <f>AK74</f>
        <v>0</v>
      </c>
      <c r="AL73" s="112">
        <f>AL74</f>
        <v>0</v>
      </c>
      <c r="AM73" s="112">
        <f t="shared" si="8"/>
        <v>0</v>
      </c>
      <c r="AN73" s="112">
        <f t="shared" si="13"/>
        <v>0</v>
      </c>
      <c r="AO73" s="45"/>
      <c r="AP73" s="112">
        <f>AP74</f>
        <v>0</v>
      </c>
      <c r="AQ73" s="112">
        <f>AQ74</f>
        <v>0</v>
      </c>
      <c r="AR73" s="112">
        <f t="shared" si="14"/>
        <v>0</v>
      </c>
      <c r="AS73" s="112">
        <f>AS74</f>
        <v>0</v>
      </c>
      <c r="AT73" s="112">
        <f>AT74</f>
        <v>0</v>
      </c>
      <c r="AU73" s="112">
        <f t="shared" si="9"/>
        <v>0</v>
      </c>
      <c r="AV73" s="112">
        <f t="shared" si="15"/>
        <v>0</v>
      </c>
      <c r="AW73" s="113"/>
      <c r="AX73" s="113"/>
      <c r="AY73" s="113"/>
      <c r="AZ73" s="111"/>
      <c r="BA73" s="111"/>
      <c r="BB73" s="111"/>
      <c r="BC73" s="111"/>
      <c r="BD73" s="111"/>
    </row>
    <row r="74" spans="1:56" s="127" customFormat="1">
      <c r="A74" s="45"/>
      <c r="B74" s="114">
        <v>2013</v>
      </c>
      <c r="C74" s="115">
        <v>8320</v>
      </c>
      <c r="D74" s="114">
        <v>1</v>
      </c>
      <c r="E74" s="114">
        <v>2000</v>
      </c>
      <c r="F74" s="114">
        <v>2600</v>
      </c>
      <c r="G74" s="114">
        <v>261</v>
      </c>
      <c r="H74" s="114"/>
      <c r="I74" s="116" t="s">
        <v>131</v>
      </c>
      <c r="J74" s="117">
        <v>0</v>
      </c>
      <c r="K74" s="117">
        <v>0</v>
      </c>
      <c r="L74" s="117">
        <v>0</v>
      </c>
      <c r="M74" s="117">
        <v>0</v>
      </c>
      <c r="N74" s="117">
        <v>0</v>
      </c>
      <c r="O74" s="117">
        <v>0</v>
      </c>
      <c r="P74" s="117">
        <v>0</v>
      </c>
      <c r="Q74" s="45"/>
      <c r="R74" s="118">
        <f>R75+R76</f>
        <v>0</v>
      </c>
      <c r="S74" s="118">
        <f>S75+S76</f>
        <v>0</v>
      </c>
      <c r="T74" s="118">
        <f t="shared" si="5"/>
        <v>0</v>
      </c>
      <c r="U74" s="118">
        <f>U75+U76</f>
        <v>0</v>
      </c>
      <c r="V74" s="118">
        <f>V75+V76</f>
        <v>0</v>
      </c>
      <c r="W74" s="118">
        <f t="shared" si="6"/>
        <v>0</v>
      </c>
      <c r="X74" s="118">
        <f t="shared" si="16"/>
        <v>0</v>
      </c>
      <c r="Y74" s="45"/>
      <c r="Z74" s="118">
        <f>Z75+Z76</f>
        <v>0</v>
      </c>
      <c r="AA74" s="118">
        <f>AA75+AA76</f>
        <v>0</v>
      </c>
      <c r="AB74" s="118">
        <f t="shared" si="10"/>
        <v>0</v>
      </c>
      <c r="AC74" s="118">
        <f>AC75+AC76</f>
        <v>0</v>
      </c>
      <c r="AD74" s="118">
        <f>AD75+AD76</f>
        <v>0</v>
      </c>
      <c r="AE74" s="118">
        <f t="shared" si="7"/>
        <v>0</v>
      </c>
      <c r="AF74" s="118">
        <f t="shared" si="11"/>
        <v>0</v>
      </c>
      <c r="AG74" s="45"/>
      <c r="AH74" s="118">
        <f>AH75+AH76</f>
        <v>0</v>
      </c>
      <c r="AI74" s="118">
        <f>AI75+AI76</f>
        <v>0</v>
      </c>
      <c r="AJ74" s="118">
        <f t="shared" si="12"/>
        <v>0</v>
      </c>
      <c r="AK74" s="118">
        <f>AK75+AK76</f>
        <v>0</v>
      </c>
      <c r="AL74" s="118">
        <f>AL75+AL76</f>
        <v>0</v>
      </c>
      <c r="AM74" s="118">
        <f t="shared" si="8"/>
        <v>0</v>
      </c>
      <c r="AN74" s="118">
        <f t="shared" si="13"/>
        <v>0</v>
      </c>
      <c r="AO74" s="45"/>
      <c r="AP74" s="118">
        <f>AP75+AP76</f>
        <v>0</v>
      </c>
      <c r="AQ74" s="118">
        <f>AQ75+AQ76</f>
        <v>0</v>
      </c>
      <c r="AR74" s="118">
        <f t="shared" si="14"/>
        <v>0</v>
      </c>
      <c r="AS74" s="118">
        <f>AS75+AS76</f>
        <v>0</v>
      </c>
      <c r="AT74" s="118">
        <f>AT75+AT76</f>
        <v>0</v>
      </c>
      <c r="AU74" s="118">
        <f t="shared" si="9"/>
        <v>0</v>
      </c>
      <c r="AV74" s="118">
        <f t="shared" si="15"/>
        <v>0</v>
      </c>
      <c r="AW74" s="119"/>
      <c r="AX74" s="119"/>
      <c r="AY74" s="119"/>
      <c r="AZ74" s="117"/>
      <c r="BA74" s="117"/>
      <c r="BB74" s="117"/>
      <c r="BC74" s="117"/>
      <c r="BD74" s="117"/>
    </row>
    <row r="75" spans="1:56" s="100" customFormat="1" ht="62.4">
      <c r="A75" s="45"/>
      <c r="B75" s="120">
        <v>2013</v>
      </c>
      <c r="C75" s="121">
        <v>8320</v>
      </c>
      <c r="D75" s="120">
        <v>1</v>
      </c>
      <c r="E75" s="120">
        <v>2000</v>
      </c>
      <c r="F75" s="120">
        <v>2600</v>
      </c>
      <c r="G75" s="120">
        <v>261</v>
      </c>
      <c r="H75" s="120">
        <v>26101</v>
      </c>
      <c r="I75" s="122" t="s">
        <v>132</v>
      </c>
      <c r="J75" s="123">
        <v>0</v>
      </c>
      <c r="K75" s="123">
        <v>0</v>
      </c>
      <c r="L75" s="124">
        <v>0</v>
      </c>
      <c r="M75" s="123">
        <v>0</v>
      </c>
      <c r="N75" s="123">
        <v>0</v>
      </c>
      <c r="O75" s="124">
        <v>0</v>
      </c>
      <c r="P75" s="124">
        <v>0</v>
      </c>
      <c r="Q75" s="45"/>
      <c r="R75" s="123">
        <v>0</v>
      </c>
      <c r="S75" s="123">
        <v>0</v>
      </c>
      <c r="T75" s="123">
        <f t="shared" si="5"/>
        <v>0</v>
      </c>
      <c r="U75" s="123">
        <v>0</v>
      </c>
      <c r="V75" s="123">
        <v>0</v>
      </c>
      <c r="W75" s="123">
        <f t="shared" si="6"/>
        <v>0</v>
      </c>
      <c r="X75" s="123">
        <f t="shared" si="16"/>
        <v>0</v>
      </c>
      <c r="Y75" s="45"/>
      <c r="Z75" s="123">
        <v>0</v>
      </c>
      <c r="AA75" s="123">
        <v>0</v>
      </c>
      <c r="AB75" s="123">
        <f t="shared" si="10"/>
        <v>0</v>
      </c>
      <c r="AC75" s="123">
        <v>0</v>
      </c>
      <c r="AD75" s="123">
        <v>0</v>
      </c>
      <c r="AE75" s="123">
        <f t="shared" si="7"/>
        <v>0</v>
      </c>
      <c r="AF75" s="123">
        <f t="shared" si="11"/>
        <v>0</v>
      </c>
      <c r="AG75" s="45"/>
      <c r="AH75" s="123">
        <v>0</v>
      </c>
      <c r="AI75" s="123">
        <v>0</v>
      </c>
      <c r="AJ75" s="123">
        <f t="shared" si="12"/>
        <v>0</v>
      </c>
      <c r="AK75" s="123">
        <v>0</v>
      </c>
      <c r="AL75" s="123">
        <v>0</v>
      </c>
      <c r="AM75" s="123">
        <f t="shared" si="8"/>
        <v>0</v>
      </c>
      <c r="AN75" s="123">
        <f t="shared" si="13"/>
        <v>0</v>
      </c>
      <c r="AO75" s="45"/>
      <c r="AP75" s="123">
        <f>J75-(R75+Z75+AH75)</f>
        <v>0</v>
      </c>
      <c r="AQ75" s="123">
        <f>K75-(S75+AA75+AI75)</f>
        <v>0</v>
      </c>
      <c r="AR75" s="123">
        <f t="shared" si="14"/>
        <v>0</v>
      </c>
      <c r="AS75" s="123">
        <f>M75-(U75+AC75+AK75)</f>
        <v>0</v>
      </c>
      <c r="AT75" s="123">
        <f>N75-(V75+AD75+AL75)</f>
        <v>0</v>
      </c>
      <c r="AU75" s="123">
        <f t="shared" si="9"/>
        <v>0</v>
      </c>
      <c r="AV75" s="123">
        <f t="shared" si="15"/>
        <v>0</v>
      </c>
      <c r="AW75" s="125" t="s">
        <v>133</v>
      </c>
      <c r="AX75" s="125"/>
      <c r="AY75" s="125"/>
      <c r="AZ75" s="124" t="s">
        <v>88</v>
      </c>
      <c r="BA75" s="124"/>
      <c r="BB75" s="124"/>
      <c r="BC75" s="124"/>
      <c r="BD75" s="124"/>
    </row>
    <row r="76" spans="1:56" s="100" customFormat="1" ht="46.8">
      <c r="A76" s="45"/>
      <c r="B76" s="120">
        <v>2013</v>
      </c>
      <c r="C76" s="121">
        <v>8320</v>
      </c>
      <c r="D76" s="120">
        <v>1</v>
      </c>
      <c r="E76" s="120">
        <v>2000</v>
      </c>
      <c r="F76" s="120">
        <v>2600</v>
      </c>
      <c r="G76" s="120">
        <v>261</v>
      </c>
      <c r="H76" s="120">
        <v>26103</v>
      </c>
      <c r="I76" s="122" t="s">
        <v>134</v>
      </c>
      <c r="J76" s="123">
        <v>0</v>
      </c>
      <c r="K76" s="123">
        <v>0</v>
      </c>
      <c r="L76" s="124">
        <v>0</v>
      </c>
      <c r="M76" s="123">
        <v>0</v>
      </c>
      <c r="N76" s="123">
        <v>0</v>
      </c>
      <c r="O76" s="124">
        <v>0</v>
      </c>
      <c r="P76" s="124">
        <v>0</v>
      </c>
      <c r="Q76" s="45"/>
      <c r="R76" s="123">
        <v>0</v>
      </c>
      <c r="S76" s="123">
        <v>0</v>
      </c>
      <c r="T76" s="123">
        <f t="shared" si="5"/>
        <v>0</v>
      </c>
      <c r="U76" s="123">
        <v>0</v>
      </c>
      <c r="V76" s="123">
        <v>0</v>
      </c>
      <c r="W76" s="123">
        <f t="shared" si="6"/>
        <v>0</v>
      </c>
      <c r="X76" s="123">
        <f t="shared" si="16"/>
        <v>0</v>
      </c>
      <c r="Y76" s="45"/>
      <c r="Z76" s="123">
        <v>0</v>
      </c>
      <c r="AA76" s="123">
        <v>0</v>
      </c>
      <c r="AB76" s="123">
        <f t="shared" si="10"/>
        <v>0</v>
      </c>
      <c r="AC76" s="123">
        <v>0</v>
      </c>
      <c r="AD76" s="123">
        <v>0</v>
      </c>
      <c r="AE76" s="123">
        <f t="shared" si="7"/>
        <v>0</v>
      </c>
      <c r="AF76" s="123">
        <f t="shared" si="11"/>
        <v>0</v>
      </c>
      <c r="AG76" s="45"/>
      <c r="AH76" s="123">
        <v>0</v>
      </c>
      <c r="AI76" s="123">
        <v>0</v>
      </c>
      <c r="AJ76" s="123">
        <f t="shared" si="12"/>
        <v>0</v>
      </c>
      <c r="AK76" s="123">
        <v>0</v>
      </c>
      <c r="AL76" s="123">
        <v>0</v>
      </c>
      <c r="AM76" s="123">
        <f t="shared" si="8"/>
        <v>0</v>
      </c>
      <c r="AN76" s="123">
        <f t="shared" si="13"/>
        <v>0</v>
      </c>
      <c r="AO76" s="45"/>
      <c r="AP76" s="123">
        <f>J76-(R76+Z76+AH76)</f>
        <v>0</v>
      </c>
      <c r="AQ76" s="123">
        <f>K76-(S76+AA76+AI76)</f>
        <v>0</v>
      </c>
      <c r="AR76" s="123">
        <f t="shared" si="14"/>
        <v>0</v>
      </c>
      <c r="AS76" s="123">
        <f>M76-(U76+AC76+AK76)</f>
        <v>0</v>
      </c>
      <c r="AT76" s="123">
        <f>N76-(V76+AD76+AL76)</f>
        <v>0</v>
      </c>
      <c r="AU76" s="123">
        <f>AS76+AT76</f>
        <v>0</v>
      </c>
      <c r="AV76" s="123">
        <f t="shared" si="15"/>
        <v>0</v>
      </c>
      <c r="AW76" s="125" t="s">
        <v>133</v>
      </c>
      <c r="AX76" s="125"/>
      <c r="AY76" s="125"/>
      <c r="AZ76" s="124" t="s">
        <v>88</v>
      </c>
      <c r="BA76" s="124"/>
      <c r="BB76" s="124"/>
      <c r="BC76" s="124"/>
      <c r="BD76" s="124"/>
    </row>
    <row r="77" spans="1:56" s="126" customFormat="1">
      <c r="A77" s="45"/>
      <c r="B77" s="108">
        <v>2013</v>
      </c>
      <c r="C77" s="109">
        <v>8320</v>
      </c>
      <c r="D77" s="108">
        <v>1</v>
      </c>
      <c r="E77" s="108">
        <v>2000</v>
      </c>
      <c r="F77" s="108">
        <v>2700</v>
      </c>
      <c r="G77" s="108"/>
      <c r="H77" s="108"/>
      <c r="I77" s="110" t="s">
        <v>135</v>
      </c>
      <c r="J77" s="111">
        <v>0</v>
      </c>
      <c r="K77" s="111">
        <v>0</v>
      </c>
      <c r="L77" s="111">
        <v>0</v>
      </c>
      <c r="M77" s="111">
        <v>0</v>
      </c>
      <c r="N77" s="111">
        <v>0</v>
      </c>
      <c r="O77" s="111">
        <v>0</v>
      </c>
      <c r="P77" s="111">
        <v>0</v>
      </c>
      <c r="Q77" s="45"/>
      <c r="R77" s="112">
        <f>R78+R80+R82</f>
        <v>0</v>
      </c>
      <c r="S77" s="112">
        <f>S78+S80+S82</f>
        <v>0</v>
      </c>
      <c r="T77" s="112">
        <f t="shared" si="5"/>
        <v>0</v>
      </c>
      <c r="U77" s="112">
        <f>U78+U80+U82</f>
        <v>0</v>
      </c>
      <c r="V77" s="112">
        <f>V78+V80+V82</f>
        <v>0</v>
      </c>
      <c r="W77" s="112">
        <f t="shared" si="6"/>
        <v>0</v>
      </c>
      <c r="X77" s="112">
        <f t="shared" si="16"/>
        <v>0</v>
      </c>
      <c r="Y77" s="45"/>
      <c r="Z77" s="112">
        <f>Z78+Z80+Z82</f>
        <v>0</v>
      </c>
      <c r="AA77" s="112">
        <f>AA78+AA80+AA82</f>
        <v>0</v>
      </c>
      <c r="AB77" s="112">
        <f t="shared" si="10"/>
        <v>0</v>
      </c>
      <c r="AC77" s="112">
        <f>AC78+AC80+AC82</f>
        <v>0</v>
      </c>
      <c r="AD77" s="112">
        <f>AD78+AD80+AD82</f>
        <v>0</v>
      </c>
      <c r="AE77" s="112">
        <f t="shared" si="7"/>
        <v>0</v>
      </c>
      <c r="AF77" s="112">
        <f t="shared" si="11"/>
        <v>0</v>
      </c>
      <c r="AG77" s="45"/>
      <c r="AH77" s="112">
        <f>AH78+AH80+AH82</f>
        <v>0</v>
      </c>
      <c r="AI77" s="112">
        <f>AI78+AI80+AI82</f>
        <v>0</v>
      </c>
      <c r="AJ77" s="112">
        <f t="shared" si="12"/>
        <v>0</v>
      </c>
      <c r="AK77" s="112">
        <f>AK78+AK80+AK82</f>
        <v>0</v>
      </c>
      <c r="AL77" s="112">
        <f>AL78+AL80+AL82</f>
        <v>0</v>
      </c>
      <c r="AM77" s="112">
        <f t="shared" si="8"/>
        <v>0</v>
      </c>
      <c r="AN77" s="112">
        <f t="shared" si="13"/>
        <v>0</v>
      </c>
      <c r="AO77" s="45"/>
      <c r="AP77" s="112">
        <f>AP78+AP80+AP82</f>
        <v>0</v>
      </c>
      <c r="AQ77" s="112">
        <f>AQ78+AQ80+AQ82</f>
        <v>0</v>
      </c>
      <c r="AR77" s="112">
        <f t="shared" si="14"/>
        <v>0</v>
      </c>
      <c r="AS77" s="112">
        <f>AS78+AS80+AS82</f>
        <v>0</v>
      </c>
      <c r="AT77" s="112">
        <f>AT78+AT80+AT82</f>
        <v>0</v>
      </c>
      <c r="AU77" s="112">
        <f>AS77+AT77</f>
        <v>0</v>
      </c>
      <c r="AV77" s="112">
        <f t="shared" si="15"/>
        <v>0</v>
      </c>
      <c r="AW77" s="113"/>
      <c r="AX77" s="113"/>
      <c r="AY77" s="113"/>
      <c r="AZ77" s="111"/>
      <c r="BA77" s="111"/>
      <c r="BB77" s="111"/>
      <c r="BC77" s="111"/>
      <c r="BD77" s="111"/>
    </row>
    <row r="78" spans="1:56" s="127" customFormat="1">
      <c r="A78" s="45"/>
      <c r="B78" s="114">
        <v>2013</v>
      </c>
      <c r="C78" s="115">
        <v>8320</v>
      </c>
      <c r="D78" s="114">
        <v>1</v>
      </c>
      <c r="E78" s="114">
        <v>2000</v>
      </c>
      <c r="F78" s="114">
        <v>2700</v>
      </c>
      <c r="G78" s="114">
        <v>271</v>
      </c>
      <c r="H78" s="114"/>
      <c r="I78" s="116" t="s">
        <v>136</v>
      </c>
      <c r="J78" s="117">
        <v>0</v>
      </c>
      <c r="K78" s="117">
        <v>0</v>
      </c>
      <c r="L78" s="117">
        <v>0</v>
      </c>
      <c r="M78" s="117">
        <v>0</v>
      </c>
      <c r="N78" s="117">
        <v>0</v>
      </c>
      <c r="O78" s="117">
        <v>0</v>
      </c>
      <c r="P78" s="117">
        <v>0</v>
      </c>
      <c r="Q78" s="45"/>
      <c r="R78" s="118">
        <f>R79</f>
        <v>0</v>
      </c>
      <c r="S78" s="118">
        <f>S79</f>
        <v>0</v>
      </c>
      <c r="T78" s="118">
        <f t="shared" si="5"/>
        <v>0</v>
      </c>
      <c r="U78" s="118">
        <f>U79</f>
        <v>0</v>
      </c>
      <c r="V78" s="118">
        <f>V79</f>
        <v>0</v>
      </c>
      <c r="W78" s="118">
        <f t="shared" si="6"/>
        <v>0</v>
      </c>
      <c r="X78" s="118">
        <f t="shared" si="16"/>
        <v>0</v>
      </c>
      <c r="Y78" s="45"/>
      <c r="Z78" s="118">
        <f>Z79</f>
        <v>0</v>
      </c>
      <c r="AA78" s="118">
        <f>AA79</f>
        <v>0</v>
      </c>
      <c r="AB78" s="118">
        <f>Z78+AA78</f>
        <v>0</v>
      </c>
      <c r="AC78" s="118">
        <f>AC79</f>
        <v>0</v>
      </c>
      <c r="AD78" s="118">
        <f>AD79</f>
        <v>0</v>
      </c>
      <c r="AE78" s="118">
        <f t="shared" si="7"/>
        <v>0</v>
      </c>
      <c r="AF78" s="118">
        <f>AB78+AE78</f>
        <v>0</v>
      </c>
      <c r="AG78" s="45"/>
      <c r="AH78" s="118">
        <f>AH79</f>
        <v>0</v>
      </c>
      <c r="AI78" s="118">
        <f>AI79</f>
        <v>0</v>
      </c>
      <c r="AJ78" s="118">
        <f>AH78+AI78</f>
        <v>0</v>
      </c>
      <c r="AK78" s="118">
        <f>AK79</f>
        <v>0</v>
      </c>
      <c r="AL78" s="118">
        <f>AL79</f>
        <v>0</v>
      </c>
      <c r="AM78" s="118">
        <f t="shared" si="8"/>
        <v>0</v>
      </c>
      <c r="AN78" s="118">
        <f>AJ78+AM78</f>
        <v>0</v>
      </c>
      <c r="AO78" s="45"/>
      <c r="AP78" s="118">
        <f>AP79</f>
        <v>0</v>
      </c>
      <c r="AQ78" s="118">
        <f>AQ79</f>
        <v>0</v>
      </c>
      <c r="AR78" s="118">
        <f>AP78+AQ78</f>
        <v>0</v>
      </c>
      <c r="AS78" s="118">
        <f>AS79</f>
        <v>0</v>
      </c>
      <c r="AT78" s="118">
        <f>AT79</f>
        <v>0</v>
      </c>
      <c r="AU78" s="118">
        <f>AS78+AT78</f>
        <v>0</v>
      </c>
      <c r="AV78" s="118">
        <f>AR78+AU78</f>
        <v>0</v>
      </c>
      <c r="AW78" s="119"/>
      <c r="AX78" s="119"/>
      <c r="AY78" s="119"/>
      <c r="AZ78" s="117"/>
      <c r="BA78" s="117"/>
      <c r="BB78" s="117"/>
      <c r="BC78" s="117"/>
      <c r="BD78" s="117"/>
    </row>
    <row r="79" spans="1:56" s="100" customFormat="1">
      <c r="A79" s="45"/>
      <c r="B79" s="120">
        <v>2013</v>
      </c>
      <c r="C79" s="121">
        <v>8320</v>
      </c>
      <c r="D79" s="120">
        <v>1</v>
      </c>
      <c r="E79" s="120">
        <v>2000</v>
      </c>
      <c r="F79" s="120">
        <v>2700</v>
      </c>
      <c r="G79" s="120">
        <v>271</v>
      </c>
      <c r="H79" s="120">
        <v>27101</v>
      </c>
      <c r="I79" s="122" t="s">
        <v>136</v>
      </c>
      <c r="J79" s="123">
        <v>0</v>
      </c>
      <c r="K79" s="123">
        <v>0</v>
      </c>
      <c r="L79" s="124">
        <v>0</v>
      </c>
      <c r="M79" s="123">
        <v>0</v>
      </c>
      <c r="N79" s="123">
        <v>0</v>
      </c>
      <c r="O79" s="124">
        <v>0</v>
      </c>
      <c r="P79" s="124">
        <v>0</v>
      </c>
      <c r="Q79" s="45"/>
      <c r="R79" s="123">
        <v>0</v>
      </c>
      <c r="S79" s="123">
        <v>0</v>
      </c>
      <c r="T79" s="123">
        <f t="shared" si="5"/>
        <v>0</v>
      </c>
      <c r="U79" s="123">
        <v>0</v>
      </c>
      <c r="V79" s="123">
        <v>0</v>
      </c>
      <c r="W79" s="123">
        <f t="shared" si="6"/>
        <v>0</v>
      </c>
      <c r="X79" s="123">
        <f t="shared" si="16"/>
        <v>0</v>
      </c>
      <c r="Y79" s="45"/>
      <c r="Z79" s="123">
        <v>0</v>
      </c>
      <c r="AA79" s="123">
        <v>0</v>
      </c>
      <c r="AB79" s="123">
        <f>Z79+AA79</f>
        <v>0</v>
      </c>
      <c r="AC79" s="123">
        <v>0</v>
      </c>
      <c r="AD79" s="123">
        <v>0</v>
      </c>
      <c r="AE79" s="123">
        <f t="shared" si="7"/>
        <v>0</v>
      </c>
      <c r="AF79" s="123">
        <f>AB79+AE79</f>
        <v>0</v>
      </c>
      <c r="AG79" s="45"/>
      <c r="AH79" s="123">
        <v>0</v>
      </c>
      <c r="AI79" s="123">
        <v>0</v>
      </c>
      <c r="AJ79" s="123">
        <f>AH79+AI79</f>
        <v>0</v>
      </c>
      <c r="AK79" s="123">
        <v>0</v>
      </c>
      <c r="AL79" s="123">
        <v>0</v>
      </c>
      <c r="AM79" s="123">
        <f t="shared" si="8"/>
        <v>0</v>
      </c>
      <c r="AN79" s="123">
        <f>AJ79+AM79</f>
        <v>0</v>
      </c>
      <c r="AO79" s="45"/>
      <c r="AP79" s="123">
        <f>J79-(R79+Z79+AH79)</f>
        <v>0</v>
      </c>
      <c r="AQ79" s="123">
        <f>K79-(S79+AA79+AI79)</f>
        <v>0</v>
      </c>
      <c r="AR79" s="123">
        <f>AP79+AQ79</f>
        <v>0</v>
      </c>
      <c r="AS79" s="123">
        <f>M79-(U79+AC79+AK79)</f>
        <v>0</v>
      </c>
      <c r="AT79" s="123">
        <f>N79-(V79+AD79+AL79)</f>
        <v>0</v>
      </c>
      <c r="AU79" s="123">
        <f>AS79+AT79</f>
        <v>0</v>
      </c>
      <c r="AV79" s="123">
        <f>AR79+AU79</f>
        <v>0</v>
      </c>
      <c r="AW79" s="125" t="s">
        <v>137</v>
      </c>
      <c r="AX79" s="125"/>
      <c r="AY79" s="125"/>
      <c r="AZ79" s="124" t="s">
        <v>88</v>
      </c>
      <c r="BA79" s="124"/>
      <c r="BB79" s="124"/>
      <c r="BC79" s="124"/>
      <c r="BD79" s="124"/>
    </row>
    <row r="80" spans="1:56" s="127" customFormat="1">
      <c r="A80" s="45"/>
      <c r="B80" s="114">
        <v>2013</v>
      </c>
      <c r="C80" s="115">
        <v>8320</v>
      </c>
      <c r="D80" s="114">
        <v>1</v>
      </c>
      <c r="E80" s="114">
        <v>2000</v>
      </c>
      <c r="F80" s="114">
        <v>2700</v>
      </c>
      <c r="G80" s="114">
        <v>272</v>
      </c>
      <c r="H80" s="114"/>
      <c r="I80" s="116" t="s">
        <v>138</v>
      </c>
      <c r="J80" s="117">
        <v>0</v>
      </c>
      <c r="K80" s="117">
        <v>0</v>
      </c>
      <c r="L80" s="117">
        <v>0</v>
      </c>
      <c r="M80" s="117">
        <v>0</v>
      </c>
      <c r="N80" s="117">
        <v>0</v>
      </c>
      <c r="O80" s="117">
        <v>0</v>
      </c>
      <c r="P80" s="117">
        <v>0</v>
      </c>
      <c r="Q80" s="45"/>
      <c r="R80" s="118">
        <f>R81</f>
        <v>0</v>
      </c>
      <c r="S80" s="118">
        <f t="shared" ref="S80:X80" si="31">S81</f>
        <v>0</v>
      </c>
      <c r="T80" s="118">
        <f t="shared" si="31"/>
        <v>0</v>
      </c>
      <c r="U80" s="118">
        <f t="shared" si="31"/>
        <v>0</v>
      </c>
      <c r="V80" s="118">
        <f t="shared" si="31"/>
        <v>0</v>
      </c>
      <c r="W80" s="118">
        <f t="shared" si="31"/>
        <v>0</v>
      </c>
      <c r="X80" s="118">
        <f t="shared" si="31"/>
        <v>0</v>
      </c>
      <c r="Y80" s="45"/>
      <c r="Z80" s="118">
        <f>Z81</f>
        <v>0</v>
      </c>
      <c r="AA80" s="118">
        <f t="shared" ref="AA80:AF80" si="32">AA81</f>
        <v>0</v>
      </c>
      <c r="AB80" s="118">
        <f t="shared" si="32"/>
        <v>0</v>
      </c>
      <c r="AC80" s="118">
        <f t="shared" si="32"/>
        <v>0</v>
      </c>
      <c r="AD80" s="118">
        <f t="shared" si="32"/>
        <v>0</v>
      </c>
      <c r="AE80" s="118">
        <f t="shared" si="32"/>
        <v>0</v>
      </c>
      <c r="AF80" s="118">
        <f t="shared" si="32"/>
        <v>0</v>
      </c>
      <c r="AG80" s="45"/>
      <c r="AH80" s="118">
        <f>AH81</f>
        <v>0</v>
      </c>
      <c r="AI80" s="118">
        <f t="shared" ref="AI80:AN80" si="33">AI81</f>
        <v>0</v>
      </c>
      <c r="AJ80" s="118">
        <f t="shared" si="33"/>
        <v>0</v>
      </c>
      <c r="AK80" s="118">
        <f t="shared" si="33"/>
        <v>0</v>
      </c>
      <c r="AL80" s="118">
        <f t="shared" si="33"/>
        <v>0</v>
      </c>
      <c r="AM80" s="118">
        <f t="shared" si="33"/>
        <v>0</v>
      </c>
      <c r="AN80" s="118">
        <f t="shared" si="33"/>
        <v>0</v>
      </c>
      <c r="AO80" s="45"/>
      <c r="AP80" s="118">
        <f>AP81</f>
        <v>0</v>
      </c>
      <c r="AQ80" s="118">
        <f t="shared" ref="AQ80:AV80" si="34">AQ81</f>
        <v>0</v>
      </c>
      <c r="AR80" s="118">
        <f t="shared" si="34"/>
        <v>0</v>
      </c>
      <c r="AS80" s="118">
        <f t="shared" si="34"/>
        <v>0</v>
      </c>
      <c r="AT80" s="118">
        <f t="shared" si="34"/>
        <v>0</v>
      </c>
      <c r="AU80" s="118">
        <f t="shared" si="34"/>
        <v>0</v>
      </c>
      <c r="AV80" s="118">
        <f t="shared" si="34"/>
        <v>0</v>
      </c>
      <c r="AW80" s="119"/>
      <c r="AX80" s="119"/>
      <c r="AY80" s="119"/>
      <c r="AZ80" s="117"/>
      <c r="BA80" s="117"/>
      <c r="BB80" s="117"/>
      <c r="BC80" s="117"/>
      <c r="BD80" s="117"/>
    </row>
    <row r="81" spans="1:56" s="100" customFormat="1">
      <c r="A81" s="45"/>
      <c r="B81" s="120">
        <v>2013</v>
      </c>
      <c r="C81" s="121">
        <v>8320</v>
      </c>
      <c r="D81" s="120">
        <v>1</v>
      </c>
      <c r="E81" s="120">
        <v>2000</v>
      </c>
      <c r="F81" s="120">
        <v>2700</v>
      </c>
      <c r="G81" s="120">
        <v>272</v>
      </c>
      <c r="H81" s="120">
        <v>27201</v>
      </c>
      <c r="I81" s="122" t="s">
        <v>139</v>
      </c>
      <c r="J81" s="123">
        <v>0</v>
      </c>
      <c r="K81" s="123">
        <v>0</v>
      </c>
      <c r="L81" s="124">
        <v>0</v>
      </c>
      <c r="M81" s="123">
        <v>0</v>
      </c>
      <c r="N81" s="123">
        <v>0</v>
      </c>
      <c r="O81" s="124">
        <v>0</v>
      </c>
      <c r="P81" s="124">
        <v>0</v>
      </c>
      <c r="Q81" s="45"/>
      <c r="R81" s="123">
        <v>0</v>
      </c>
      <c r="S81" s="123">
        <v>0</v>
      </c>
      <c r="T81" s="123">
        <f>R81+S81</f>
        <v>0</v>
      </c>
      <c r="U81" s="123">
        <f>X81-R81</f>
        <v>0</v>
      </c>
      <c r="V81" s="123">
        <v>0</v>
      </c>
      <c r="W81" s="123">
        <f>U81+V81</f>
        <v>0</v>
      </c>
      <c r="X81" s="123">
        <v>0</v>
      </c>
      <c r="Y81" s="45"/>
      <c r="Z81" s="123">
        <v>0</v>
      </c>
      <c r="AA81" s="123">
        <v>0</v>
      </c>
      <c r="AB81" s="123">
        <f>Z81+AA81</f>
        <v>0</v>
      </c>
      <c r="AC81" s="123">
        <f>AF81-Z81</f>
        <v>0</v>
      </c>
      <c r="AD81" s="123">
        <v>0</v>
      </c>
      <c r="AE81" s="123">
        <f>AC81+AD81</f>
        <v>0</v>
      </c>
      <c r="AF81" s="123">
        <v>0</v>
      </c>
      <c r="AG81" s="45"/>
      <c r="AH81" s="123">
        <v>0</v>
      </c>
      <c r="AI81" s="123">
        <v>0</v>
      </c>
      <c r="AJ81" s="123">
        <f>AH81+AI81</f>
        <v>0</v>
      </c>
      <c r="AK81" s="123">
        <f>AN81-AH81</f>
        <v>0</v>
      </c>
      <c r="AL81" s="123">
        <v>0</v>
      </c>
      <c r="AM81" s="123">
        <f>AK81+AL81</f>
        <v>0</v>
      </c>
      <c r="AN81" s="123">
        <v>0</v>
      </c>
      <c r="AO81" s="45"/>
      <c r="AP81" s="123">
        <f>J81-(R81+Z81+AH81)</f>
        <v>0</v>
      </c>
      <c r="AQ81" s="123">
        <f>K81-(S81+AA81+AI81)</f>
        <v>0</v>
      </c>
      <c r="AR81" s="123">
        <f>AP81+AQ81</f>
        <v>0</v>
      </c>
      <c r="AS81" s="123">
        <f>M81-(U81+AC81+AK81)</f>
        <v>0</v>
      </c>
      <c r="AT81" s="123">
        <f>N81-(V81+AD81+AL81)</f>
        <v>0</v>
      </c>
      <c r="AU81" s="123">
        <f>AS81+AT81</f>
        <v>0</v>
      </c>
      <c r="AV81" s="123">
        <f>AR81+AU81</f>
        <v>0</v>
      </c>
      <c r="AW81" s="125" t="s">
        <v>103</v>
      </c>
      <c r="AX81" s="125"/>
      <c r="AY81" s="125"/>
      <c r="AZ81" s="124" t="s">
        <v>88</v>
      </c>
      <c r="BA81" s="124"/>
      <c r="BB81" s="124"/>
      <c r="BC81" s="124"/>
      <c r="BD81" s="124"/>
    </row>
    <row r="82" spans="1:56" s="127" customFormat="1">
      <c r="A82" s="45"/>
      <c r="B82" s="114">
        <v>2013</v>
      </c>
      <c r="C82" s="115">
        <v>8320</v>
      </c>
      <c r="D82" s="114">
        <v>1</v>
      </c>
      <c r="E82" s="114">
        <v>2000</v>
      </c>
      <c r="F82" s="114">
        <v>2700</v>
      </c>
      <c r="G82" s="114">
        <v>273</v>
      </c>
      <c r="H82" s="114"/>
      <c r="I82" s="116" t="s">
        <v>140</v>
      </c>
      <c r="J82" s="117">
        <v>0</v>
      </c>
      <c r="K82" s="117">
        <v>0</v>
      </c>
      <c r="L82" s="117">
        <v>0</v>
      </c>
      <c r="M82" s="117">
        <v>0</v>
      </c>
      <c r="N82" s="117">
        <v>0</v>
      </c>
      <c r="O82" s="117">
        <v>0</v>
      </c>
      <c r="P82" s="117">
        <v>0</v>
      </c>
      <c r="Q82" s="45"/>
      <c r="R82" s="118">
        <f>R83</f>
        <v>0</v>
      </c>
      <c r="S82" s="118">
        <f t="shared" ref="S82:X82" si="35">S83</f>
        <v>0</v>
      </c>
      <c r="T82" s="118">
        <f t="shared" si="35"/>
        <v>0</v>
      </c>
      <c r="U82" s="118">
        <f t="shared" si="35"/>
        <v>0</v>
      </c>
      <c r="V82" s="118">
        <f t="shared" si="35"/>
        <v>0</v>
      </c>
      <c r="W82" s="118">
        <f t="shared" si="35"/>
        <v>0</v>
      </c>
      <c r="X82" s="118">
        <f t="shared" si="35"/>
        <v>0</v>
      </c>
      <c r="Y82" s="45"/>
      <c r="Z82" s="118">
        <f>Z83</f>
        <v>0</v>
      </c>
      <c r="AA82" s="118">
        <f t="shared" ref="AA82:AF82" si="36">AA83</f>
        <v>0</v>
      </c>
      <c r="AB82" s="118">
        <f t="shared" si="36"/>
        <v>0</v>
      </c>
      <c r="AC82" s="118">
        <f t="shared" si="36"/>
        <v>0</v>
      </c>
      <c r="AD82" s="118">
        <f t="shared" si="36"/>
        <v>0</v>
      </c>
      <c r="AE82" s="118">
        <f t="shared" si="36"/>
        <v>0</v>
      </c>
      <c r="AF82" s="118">
        <f t="shared" si="36"/>
        <v>0</v>
      </c>
      <c r="AG82" s="45"/>
      <c r="AH82" s="118">
        <f>AH83</f>
        <v>0</v>
      </c>
      <c r="AI82" s="118">
        <f t="shared" ref="AI82:AN82" si="37">AI83</f>
        <v>0</v>
      </c>
      <c r="AJ82" s="118">
        <f t="shared" si="37"/>
        <v>0</v>
      </c>
      <c r="AK82" s="118">
        <f t="shared" si="37"/>
        <v>0</v>
      </c>
      <c r="AL82" s="118">
        <f t="shared" si="37"/>
        <v>0</v>
      </c>
      <c r="AM82" s="118">
        <f t="shared" si="37"/>
        <v>0</v>
      </c>
      <c r="AN82" s="118">
        <f t="shared" si="37"/>
        <v>0</v>
      </c>
      <c r="AO82" s="45"/>
      <c r="AP82" s="118">
        <f>AP83</f>
        <v>0</v>
      </c>
      <c r="AQ82" s="118">
        <f t="shared" ref="AQ82:AV82" si="38">AQ83</f>
        <v>0</v>
      </c>
      <c r="AR82" s="118">
        <f t="shared" si="38"/>
        <v>0</v>
      </c>
      <c r="AS82" s="118">
        <f t="shared" si="38"/>
        <v>0</v>
      </c>
      <c r="AT82" s="118">
        <f t="shared" si="38"/>
        <v>0</v>
      </c>
      <c r="AU82" s="118">
        <f t="shared" si="38"/>
        <v>0</v>
      </c>
      <c r="AV82" s="118">
        <f t="shared" si="38"/>
        <v>0</v>
      </c>
      <c r="AW82" s="119"/>
      <c r="AX82" s="119"/>
      <c r="AY82" s="119"/>
      <c r="AZ82" s="117"/>
      <c r="BA82" s="117"/>
      <c r="BB82" s="117"/>
      <c r="BC82" s="117"/>
      <c r="BD82" s="117"/>
    </row>
    <row r="83" spans="1:56" s="100" customFormat="1">
      <c r="A83" s="45"/>
      <c r="B83" s="120">
        <v>2013</v>
      </c>
      <c r="C83" s="121">
        <v>8320</v>
      </c>
      <c r="D83" s="120">
        <v>1</v>
      </c>
      <c r="E83" s="120">
        <v>2000</v>
      </c>
      <c r="F83" s="120">
        <v>2700</v>
      </c>
      <c r="G83" s="120">
        <v>273</v>
      </c>
      <c r="H83" s="120">
        <v>27301</v>
      </c>
      <c r="I83" s="122" t="s">
        <v>140</v>
      </c>
      <c r="J83" s="123">
        <v>0</v>
      </c>
      <c r="K83" s="123">
        <v>0</v>
      </c>
      <c r="L83" s="124">
        <v>0</v>
      </c>
      <c r="M83" s="123">
        <v>0</v>
      </c>
      <c r="N83" s="123">
        <v>0</v>
      </c>
      <c r="O83" s="124">
        <v>0</v>
      </c>
      <c r="P83" s="124">
        <v>0</v>
      </c>
      <c r="Q83" s="45"/>
      <c r="R83" s="123">
        <v>0</v>
      </c>
      <c r="S83" s="123">
        <v>0</v>
      </c>
      <c r="T83" s="123">
        <f t="shared" ref="T83:T127" si="39">R83+S83</f>
        <v>0</v>
      </c>
      <c r="U83" s="123">
        <f>X83-R83</f>
        <v>0</v>
      </c>
      <c r="V83" s="123">
        <v>0</v>
      </c>
      <c r="W83" s="123">
        <f t="shared" ref="W83:W127" si="40">U83+V83</f>
        <v>0</v>
      </c>
      <c r="X83" s="123">
        <v>0</v>
      </c>
      <c r="Y83" s="45"/>
      <c r="Z83" s="123">
        <v>0</v>
      </c>
      <c r="AA83" s="123">
        <v>0</v>
      </c>
      <c r="AB83" s="123">
        <f t="shared" ref="AB83:AB127" si="41">Z83+AA83</f>
        <v>0</v>
      </c>
      <c r="AC83" s="123">
        <f>AF83-Z83</f>
        <v>0</v>
      </c>
      <c r="AD83" s="123">
        <v>0</v>
      </c>
      <c r="AE83" s="123">
        <f t="shared" ref="AE83:AE106" si="42">AC83+AD83</f>
        <v>0</v>
      </c>
      <c r="AF83" s="123">
        <v>0</v>
      </c>
      <c r="AG83" s="45"/>
      <c r="AH83" s="123">
        <v>0</v>
      </c>
      <c r="AI83" s="123">
        <v>0</v>
      </c>
      <c r="AJ83" s="123">
        <f t="shared" ref="AJ83:AJ127" si="43">AH83+AI83</f>
        <v>0</v>
      </c>
      <c r="AK83" s="123">
        <f>AN83-AH83</f>
        <v>0</v>
      </c>
      <c r="AL83" s="123">
        <v>0</v>
      </c>
      <c r="AM83" s="123">
        <f t="shared" ref="AM83:AM106" si="44">AK83+AL83</f>
        <v>0</v>
      </c>
      <c r="AN83" s="123">
        <v>0</v>
      </c>
      <c r="AO83" s="45"/>
      <c r="AP83" s="123">
        <f>J83-(R83+Z83+AH83)</f>
        <v>0</v>
      </c>
      <c r="AQ83" s="123">
        <f>K83-(S83+AA83+AI83)</f>
        <v>0</v>
      </c>
      <c r="AR83" s="123">
        <f t="shared" ref="AR83:AR127" si="45">AP83+AQ83</f>
        <v>0</v>
      </c>
      <c r="AS83" s="123">
        <f>M83-(U83+AC83+AK83)</f>
        <v>0</v>
      </c>
      <c r="AT83" s="123">
        <f>N83-(V83+AD83+AL83)</f>
        <v>0</v>
      </c>
      <c r="AU83" s="123">
        <f t="shared" ref="AU83:AU106" si="46">AS83+AT83</f>
        <v>0</v>
      </c>
      <c r="AV83" s="123">
        <f t="shared" ref="AV83:AV106" si="47">AR83+AU83</f>
        <v>0</v>
      </c>
      <c r="AW83" s="125" t="s">
        <v>141</v>
      </c>
      <c r="AX83" s="125"/>
      <c r="AY83" s="125"/>
      <c r="AZ83" s="124" t="s">
        <v>88</v>
      </c>
      <c r="BA83" s="124"/>
      <c r="BB83" s="124"/>
      <c r="BC83" s="124"/>
      <c r="BD83" s="124"/>
    </row>
    <row r="84" spans="1:56" s="126" customFormat="1">
      <c r="A84" s="45"/>
      <c r="B84" s="108">
        <v>2013</v>
      </c>
      <c r="C84" s="109">
        <v>8320</v>
      </c>
      <c r="D84" s="108">
        <v>1</v>
      </c>
      <c r="E84" s="108">
        <v>2000</v>
      </c>
      <c r="F84" s="108">
        <v>2900</v>
      </c>
      <c r="G84" s="108"/>
      <c r="H84" s="108"/>
      <c r="I84" s="110" t="s">
        <v>142</v>
      </c>
      <c r="J84" s="111">
        <v>0</v>
      </c>
      <c r="K84" s="111">
        <v>0</v>
      </c>
      <c r="L84" s="111">
        <v>0</v>
      </c>
      <c r="M84" s="111">
        <v>0</v>
      </c>
      <c r="N84" s="111">
        <v>0</v>
      </c>
      <c r="O84" s="111">
        <v>0</v>
      </c>
      <c r="P84" s="111">
        <v>0</v>
      </c>
      <c r="Q84" s="45"/>
      <c r="R84" s="112">
        <f>R85+R87+R89+R91+R93</f>
        <v>0</v>
      </c>
      <c r="S84" s="112">
        <f>S85+S87+S89+S91+S93</f>
        <v>0</v>
      </c>
      <c r="T84" s="112">
        <f t="shared" si="39"/>
        <v>0</v>
      </c>
      <c r="U84" s="112">
        <f>U85+U87+U89+U91+U93</f>
        <v>0</v>
      </c>
      <c r="V84" s="112">
        <f>V85+V87+V89+V91+V93</f>
        <v>0</v>
      </c>
      <c r="W84" s="112">
        <f t="shared" si="40"/>
        <v>0</v>
      </c>
      <c r="X84" s="112">
        <f t="shared" ref="X84:X127" si="48">T84+W84</f>
        <v>0</v>
      </c>
      <c r="Y84" s="45"/>
      <c r="Z84" s="112">
        <f>Z85+Z87+Z89+Z91+Z93</f>
        <v>0</v>
      </c>
      <c r="AA84" s="112">
        <f>AA85+AA87+AA89+AA91+AA93</f>
        <v>0</v>
      </c>
      <c r="AB84" s="112">
        <f t="shared" si="41"/>
        <v>0</v>
      </c>
      <c r="AC84" s="112">
        <f>AC85+AC87+AC89+AC91+AC93</f>
        <v>0</v>
      </c>
      <c r="AD84" s="112">
        <f>AD85+AD87+AD89+AD91+AD93</f>
        <v>0</v>
      </c>
      <c r="AE84" s="112">
        <f t="shared" si="42"/>
        <v>0</v>
      </c>
      <c r="AF84" s="112">
        <f t="shared" ref="AF84:AF106" si="49">AB84+AE84</f>
        <v>0</v>
      </c>
      <c r="AG84" s="45"/>
      <c r="AH84" s="112">
        <f>AH85+AH87+AH89+AH91+AH93</f>
        <v>0</v>
      </c>
      <c r="AI84" s="112">
        <f>AI85+AI87+AI89+AI91+AI93</f>
        <v>0</v>
      </c>
      <c r="AJ84" s="112">
        <f t="shared" si="43"/>
        <v>0</v>
      </c>
      <c r="AK84" s="112">
        <f>AK85+AK87+AK89+AK91+AK93</f>
        <v>0</v>
      </c>
      <c r="AL84" s="112">
        <f>AL85+AL87+AL89+AL91+AL93</f>
        <v>0</v>
      </c>
      <c r="AM84" s="112">
        <f t="shared" si="44"/>
        <v>0</v>
      </c>
      <c r="AN84" s="112">
        <f t="shared" ref="AN84:AN106" si="50">AJ84+AM84</f>
        <v>0</v>
      </c>
      <c r="AO84" s="45"/>
      <c r="AP84" s="112">
        <f>AP85+AP87+AP89+AP91+AP93</f>
        <v>0</v>
      </c>
      <c r="AQ84" s="112">
        <f>AQ85+AQ87+AQ89+AQ91+AQ93</f>
        <v>0</v>
      </c>
      <c r="AR84" s="112">
        <f t="shared" si="45"/>
        <v>0</v>
      </c>
      <c r="AS84" s="112">
        <f>AS85+AS87+AS89+AS91+AS93</f>
        <v>0</v>
      </c>
      <c r="AT84" s="112">
        <f>AT85+AT87+AT89+AT91+AT93</f>
        <v>0</v>
      </c>
      <c r="AU84" s="112">
        <f t="shared" si="46"/>
        <v>0</v>
      </c>
      <c r="AV84" s="112">
        <f t="shared" si="47"/>
        <v>0</v>
      </c>
      <c r="AW84" s="113"/>
      <c r="AX84" s="113"/>
      <c r="AY84" s="113"/>
      <c r="AZ84" s="111"/>
      <c r="BA84" s="111"/>
      <c r="BB84" s="111"/>
      <c r="BC84" s="111"/>
      <c r="BD84" s="111"/>
    </row>
    <row r="85" spans="1:56" s="127" customFormat="1">
      <c r="A85" s="45"/>
      <c r="B85" s="114">
        <v>2013</v>
      </c>
      <c r="C85" s="115">
        <v>8320</v>
      </c>
      <c r="D85" s="114">
        <v>1</v>
      </c>
      <c r="E85" s="114">
        <v>2000</v>
      </c>
      <c r="F85" s="114">
        <v>2900</v>
      </c>
      <c r="G85" s="114">
        <v>291</v>
      </c>
      <c r="H85" s="114"/>
      <c r="I85" s="116" t="s">
        <v>143</v>
      </c>
      <c r="J85" s="117">
        <v>0</v>
      </c>
      <c r="K85" s="117">
        <v>0</v>
      </c>
      <c r="L85" s="117">
        <v>0</v>
      </c>
      <c r="M85" s="117">
        <v>0</v>
      </c>
      <c r="N85" s="117">
        <v>0</v>
      </c>
      <c r="O85" s="117">
        <v>0</v>
      </c>
      <c r="P85" s="117">
        <v>0</v>
      </c>
      <c r="Q85" s="45"/>
      <c r="R85" s="118">
        <f>R86</f>
        <v>0</v>
      </c>
      <c r="S85" s="118">
        <f>S86</f>
        <v>0</v>
      </c>
      <c r="T85" s="118">
        <f t="shared" si="39"/>
        <v>0</v>
      </c>
      <c r="U85" s="118">
        <f>U86</f>
        <v>0</v>
      </c>
      <c r="V85" s="118">
        <f>V86</f>
        <v>0</v>
      </c>
      <c r="W85" s="118">
        <f t="shared" si="40"/>
        <v>0</v>
      </c>
      <c r="X85" s="118">
        <f t="shared" si="48"/>
        <v>0</v>
      </c>
      <c r="Y85" s="45"/>
      <c r="Z85" s="118">
        <f>Z86</f>
        <v>0</v>
      </c>
      <c r="AA85" s="118">
        <f>AA86</f>
        <v>0</v>
      </c>
      <c r="AB85" s="118">
        <f t="shared" si="41"/>
        <v>0</v>
      </c>
      <c r="AC85" s="118">
        <f>AC86</f>
        <v>0</v>
      </c>
      <c r="AD85" s="118">
        <f>AD86</f>
        <v>0</v>
      </c>
      <c r="AE85" s="118">
        <f t="shared" si="42"/>
        <v>0</v>
      </c>
      <c r="AF85" s="118">
        <f t="shared" si="49"/>
        <v>0</v>
      </c>
      <c r="AG85" s="45"/>
      <c r="AH85" s="118">
        <f>AH86</f>
        <v>0</v>
      </c>
      <c r="AI85" s="118">
        <f>AI86</f>
        <v>0</v>
      </c>
      <c r="AJ85" s="118">
        <f t="shared" si="43"/>
        <v>0</v>
      </c>
      <c r="AK85" s="118">
        <f>AK86</f>
        <v>0</v>
      </c>
      <c r="AL85" s="118">
        <f>AL86</f>
        <v>0</v>
      </c>
      <c r="AM85" s="118">
        <f t="shared" si="44"/>
        <v>0</v>
      </c>
      <c r="AN85" s="118">
        <f t="shared" si="50"/>
        <v>0</v>
      </c>
      <c r="AO85" s="45"/>
      <c r="AP85" s="118">
        <f>AP86</f>
        <v>0</v>
      </c>
      <c r="AQ85" s="118">
        <f>AQ86</f>
        <v>0</v>
      </c>
      <c r="AR85" s="118">
        <f t="shared" si="45"/>
        <v>0</v>
      </c>
      <c r="AS85" s="118">
        <f>AS86</f>
        <v>0</v>
      </c>
      <c r="AT85" s="118">
        <f>AT86</f>
        <v>0</v>
      </c>
      <c r="AU85" s="118">
        <f t="shared" si="46"/>
        <v>0</v>
      </c>
      <c r="AV85" s="118">
        <f t="shared" si="47"/>
        <v>0</v>
      </c>
      <c r="AW85" s="119"/>
      <c r="AX85" s="119"/>
      <c r="AY85" s="119"/>
      <c r="AZ85" s="117"/>
      <c r="BA85" s="117"/>
      <c r="BB85" s="117"/>
      <c r="BC85" s="117"/>
      <c r="BD85" s="117"/>
    </row>
    <row r="86" spans="1:56" s="100" customFormat="1">
      <c r="A86" s="45"/>
      <c r="B86" s="120">
        <v>2013</v>
      </c>
      <c r="C86" s="121">
        <v>8320</v>
      </c>
      <c r="D86" s="120">
        <v>1</v>
      </c>
      <c r="E86" s="120">
        <v>2000</v>
      </c>
      <c r="F86" s="120">
        <v>2900</v>
      </c>
      <c r="G86" s="120">
        <v>291</v>
      </c>
      <c r="H86" s="120">
        <v>29101</v>
      </c>
      <c r="I86" s="122" t="s">
        <v>143</v>
      </c>
      <c r="J86" s="123">
        <v>0</v>
      </c>
      <c r="K86" s="123">
        <v>0</v>
      </c>
      <c r="L86" s="124">
        <v>0</v>
      </c>
      <c r="M86" s="123">
        <v>0</v>
      </c>
      <c r="N86" s="123">
        <v>0</v>
      </c>
      <c r="O86" s="124">
        <v>0</v>
      </c>
      <c r="P86" s="124">
        <v>0</v>
      </c>
      <c r="Q86" s="45"/>
      <c r="R86" s="123">
        <v>0</v>
      </c>
      <c r="S86" s="123">
        <v>0</v>
      </c>
      <c r="T86" s="123">
        <f t="shared" si="39"/>
        <v>0</v>
      </c>
      <c r="U86" s="123">
        <v>0</v>
      </c>
      <c r="V86" s="123">
        <v>0</v>
      </c>
      <c r="W86" s="123">
        <f t="shared" si="40"/>
        <v>0</v>
      </c>
      <c r="X86" s="123">
        <f t="shared" si="48"/>
        <v>0</v>
      </c>
      <c r="Y86" s="45"/>
      <c r="Z86" s="123">
        <v>0</v>
      </c>
      <c r="AA86" s="123">
        <v>0</v>
      </c>
      <c r="AB86" s="123">
        <f t="shared" si="41"/>
        <v>0</v>
      </c>
      <c r="AC86" s="123">
        <v>0</v>
      </c>
      <c r="AD86" s="123">
        <v>0</v>
      </c>
      <c r="AE86" s="123">
        <f t="shared" si="42"/>
        <v>0</v>
      </c>
      <c r="AF86" s="123">
        <f t="shared" si="49"/>
        <v>0</v>
      </c>
      <c r="AG86" s="45"/>
      <c r="AH86" s="123">
        <v>0</v>
      </c>
      <c r="AI86" s="123">
        <v>0</v>
      </c>
      <c r="AJ86" s="123">
        <f t="shared" si="43"/>
        <v>0</v>
      </c>
      <c r="AK86" s="123">
        <v>0</v>
      </c>
      <c r="AL86" s="123">
        <v>0</v>
      </c>
      <c r="AM86" s="123">
        <f t="shared" si="44"/>
        <v>0</v>
      </c>
      <c r="AN86" s="123">
        <f t="shared" si="50"/>
        <v>0</v>
      </c>
      <c r="AO86" s="45"/>
      <c r="AP86" s="123">
        <f>J86-(R86+Z86+AH86)</f>
        <v>0</v>
      </c>
      <c r="AQ86" s="123">
        <f>K86-(S86+AA86+AI86)</f>
        <v>0</v>
      </c>
      <c r="AR86" s="123">
        <f t="shared" si="45"/>
        <v>0</v>
      </c>
      <c r="AS86" s="123">
        <f>M86-(U86+AC86+AK86)</f>
        <v>0</v>
      </c>
      <c r="AT86" s="123">
        <f>N86-(V86+AD86+AL86)</f>
        <v>0</v>
      </c>
      <c r="AU86" s="123">
        <f t="shared" si="46"/>
        <v>0</v>
      </c>
      <c r="AV86" s="123">
        <f t="shared" si="47"/>
        <v>0</v>
      </c>
      <c r="AW86" s="125" t="s">
        <v>103</v>
      </c>
      <c r="AX86" s="125"/>
      <c r="AY86" s="125"/>
      <c r="AZ86" s="124" t="s">
        <v>88</v>
      </c>
      <c r="BA86" s="124"/>
      <c r="BB86" s="124"/>
      <c r="BC86" s="124"/>
      <c r="BD86" s="124"/>
    </row>
    <row r="87" spans="1:56" s="100" customFormat="1">
      <c r="A87" s="45"/>
      <c r="B87" s="114">
        <v>2013</v>
      </c>
      <c r="C87" s="115">
        <v>8320</v>
      </c>
      <c r="D87" s="114">
        <v>1</v>
      </c>
      <c r="E87" s="114">
        <v>2000</v>
      </c>
      <c r="F87" s="114">
        <v>2900</v>
      </c>
      <c r="G87" s="114">
        <v>293</v>
      </c>
      <c r="H87" s="114"/>
      <c r="I87" s="116" t="s">
        <v>144</v>
      </c>
      <c r="J87" s="117">
        <v>0</v>
      </c>
      <c r="K87" s="117">
        <v>0</v>
      </c>
      <c r="L87" s="117">
        <v>0</v>
      </c>
      <c r="M87" s="117">
        <v>0</v>
      </c>
      <c r="N87" s="117">
        <v>0</v>
      </c>
      <c r="O87" s="117">
        <v>0</v>
      </c>
      <c r="P87" s="117">
        <v>0</v>
      </c>
      <c r="Q87" s="45"/>
      <c r="R87" s="118">
        <f>R88</f>
        <v>0</v>
      </c>
      <c r="S87" s="118">
        <f>S88</f>
        <v>0</v>
      </c>
      <c r="T87" s="118">
        <f t="shared" si="39"/>
        <v>0</v>
      </c>
      <c r="U87" s="118">
        <f>U88</f>
        <v>0</v>
      </c>
      <c r="V87" s="118">
        <f>V88</f>
        <v>0</v>
      </c>
      <c r="W87" s="118">
        <f t="shared" si="40"/>
        <v>0</v>
      </c>
      <c r="X87" s="118">
        <f t="shared" si="48"/>
        <v>0</v>
      </c>
      <c r="Y87" s="45"/>
      <c r="Z87" s="118">
        <f>Z88</f>
        <v>0</v>
      </c>
      <c r="AA87" s="118">
        <f>AA88</f>
        <v>0</v>
      </c>
      <c r="AB87" s="118">
        <f t="shared" si="41"/>
        <v>0</v>
      </c>
      <c r="AC87" s="118">
        <f>AC88</f>
        <v>0</v>
      </c>
      <c r="AD87" s="118">
        <f>AD88</f>
        <v>0</v>
      </c>
      <c r="AE87" s="118">
        <f t="shared" si="42"/>
        <v>0</v>
      </c>
      <c r="AF87" s="118">
        <f t="shared" si="49"/>
        <v>0</v>
      </c>
      <c r="AG87" s="45"/>
      <c r="AH87" s="118">
        <f>AH88</f>
        <v>0</v>
      </c>
      <c r="AI87" s="118">
        <f>AI88</f>
        <v>0</v>
      </c>
      <c r="AJ87" s="118">
        <f t="shared" si="43"/>
        <v>0</v>
      </c>
      <c r="AK87" s="118">
        <f>AK88</f>
        <v>0</v>
      </c>
      <c r="AL87" s="118">
        <f>AL88</f>
        <v>0</v>
      </c>
      <c r="AM87" s="118">
        <f t="shared" si="44"/>
        <v>0</v>
      </c>
      <c r="AN87" s="118">
        <f t="shared" si="50"/>
        <v>0</v>
      </c>
      <c r="AO87" s="45"/>
      <c r="AP87" s="118">
        <f>AP88</f>
        <v>0</v>
      </c>
      <c r="AQ87" s="118">
        <f>AQ88</f>
        <v>0</v>
      </c>
      <c r="AR87" s="118">
        <f t="shared" si="45"/>
        <v>0</v>
      </c>
      <c r="AS87" s="118">
        <f>AS88</f>
        <v>0</v>
      </c>
      <c r="AT87" s="118">
        <f>AT88</f>
        <v>0</v>
      </c>
      <c r="AU87" s="118">
        <f t="shared" si="46"/>
        <v>0</v>
      </c>
      <c r="AV87" s="118">
        <f t="shared" si="47"/>
        <v>0</v>
      </c>
      <c r="AW87" s="119"/>
      <c r="AX87" s="119"/>
      <c r="AY87" s="119"/>
      <c r="AZ87" s="117"/>
      <c r="BA87" s="117"/>
      <c r="BB87" s="117"/>
      <c r="BC87" s="117"/>
      <c r="BD87" s="117"/>
    </row>
    <row r="88" spans="1:56" s="100" customFormat="1">
      <c r="A88" s="45"/>
      <c r="B88" s="120">
        <v>2013</v>
      </c>
      <c r="C88" s="121">
        <v>8320</v>
      </c>
      <c r="D88" s="120">
        <v>1</v>
      </c>
      <c r="E88" s="120">
        <v>2000</v>
      </c>
      <c r="F88" s="120">
        <v>2900</v>
      </c>
      <c r="G88" s="120">
        <v>293</v>
      </c>
      <c r="H88" s="120">
        <v>29301</v>
      </c>
      <c r="I88" s="122" t="s">
        <v>144</v>
      </c>
      <c r="J88" s="132">
        <v>0</v>
      </c>
      <c r="K88" s="132">
        <v>0</v>
      </c>
      <c r="L88" s="133">
        <v>0</v>
      </c>
      <c r="M88" s="132">
        <v>0</v>
      </c>
      <c r="N88" s="132">
        <v>0</v>
      </c>
      <c r="O88" s="133">
        <v>0</v>
      </c>
      <c r="P88" s="133">
        <v>0</v>
      </c>
      <c r="Q88" s="45"/>
      <c r="R88" s="123">
        <v>0</v>
      </c>
      <c r="S88" s="123">
        <v>0</v>
      </c>
      <c r="T88" s="123">
        <f t="shared" si="39"/>
        <v>0</v>
      </c>
      <c r="U88" s="123">
        <v>0</v>
      </c>
      <c r="V88" s="123">
        <v>0</v>
      </c>
      <c r="W88" s="123">
        <f t="shared" si="40"/>
        <v>0</v>
      </c>
      <c r="X88" s="123">
        <f t="shared" si="48"/>
        <v>0</v>
      </c>
      <c r="Y88" s="45"/>
      <c r="Z88" s="123">
        <v>0</v>
      </c>
      <c r="AA88" s="123">
        <v>0</v>
      </c>
      <c r="AB88" s="123">
        <f t="shared" si="41"/>
        <v>0</v>
      </c>
      <c r="AC88" s="123">
        <v>0</v>
      </c>
      <c r="AD88" s="123">
        <v>0</v>
      </c>
      <c r="AE88" s="123">
        <f t="shared" si="42"/>
        <v>0</v>
      </c>
      <c r="AF88" s="123">
        <f t="shared" si="49"/>
        <v>0</v>
      </c>
      <c r="AG88" s="45"/>
      <c r="AH88" s="123">
        <v>0</v>
      </c>
      <c r="AI88" s="123">
        <v>0</v>
      </c>
      <c r="AJ88" s="123">
        <f t="shared" si="43"/>
        <v>0</v>
      </c>
      <c r="AK88" s="123">
        <v>0</v>
      </c>
      <c r="AL88" s="123">
        <v>0</v>
      </c>
      <c r="AM88" s="123">
        <f t="shared" si="44"/>
        <v>0</v>
      </c>
      <c r="AN88" s="123">
        <f t="shared" si="50"/>
        <v>0</v>
      </c>
      <c r="AO88" s="45"/>
      <c r="AP88" s="123">
        <f>J88-(R88+Z88+AH88)</f>
        <v>0</v>
      </c>
      <c r="AQ88" s="123">
        <f>K88-(S88+AA88+AI88)</f>
        <v>0</v>
      </c>
      <c r="AR88" s="123">
        <f t="shared" si="45"/>
        <v>0</v>
      </c>
      <c r="AS88" s="123">
        <f>M88-(U88+AC88+AK88)</f>
        <v>0</v>
      </c>
      <c r="AT88" s="123">
        <f>N88-(V88+AD88+AL88)</f>
        <v>0</v>
      </c>
      <c r="AU88" s="123">
        <f t="shared" si="46"/>
        <v>0</v>
      </c>
      <c r="AV88" s="123">
        <f t="shared" si="47"/>
        <v>0</v>
      </c>
      <c r="AW88" s="134"/>
      <c r="AX88" s="134"/>
      <c r="AY88" s="134"/>
      <c r="AZ88" s="133"/>
      <c r="BA88" s="133"/>
      <c r="BB88" s="133"/>
      <c r="BC88" s="133"/>
      <c r="BD88" s="133"/>
    </row>
    <row r="89" spans="1:56" s="127" customFormat="1" hidden="1">
      <c r="A89" s="45"/>
      <c r="B89" s="114">
        <v>2013</v>
      </c>
      <c r="C89" s="115">
        <v>8320</v>
      </c>
      <c r="D89" s="114">
        <v>1</v>
      </c>
      <c r="E89" s="114">
        <v>2000</v>
      </c>
      <c r="F89" s="114">
        <v>2900</v>
      </c>
      <c r="G89" s="114">
        <v>294</v>
      </c>
      <c r="H89" s="114"/>
      <c r="I89" s="116" t="s">
        <v>145</v>
      </c>
      <c r="J89" s="117">
        <v>0</v>
      </c>
      <c r="K89" s="117">
        <v>0</v>
      </c>
      <c r="L89" s="117">
        <v>0</v>
      </c>
      <c r="M89" s="117">
        <v>0</v>
      </c>
      <c r="N89" s="117">
        <v>0</v>
      </c>
      <c r="O89" s="117">
        <v>0</v>
      </c>
      <c r="P89" s="117">
        <v>0</v>
      </c>
      <c r="Q89" s="45"/>
      <c r="R89" s="118">
        <f>R90</f>
        <v>0</v>
      </c>
      <c r="S89" s="118">
        <f>S90</f>
        <v>0</v>
      </c>
      <c r="T89" s="118">
        <f t="shared" si="39"/>
        <v>0</v>
      </c>
      <c r="U89" s="118">
        <f>U90</f>
        <v>0</v>
      </c>
      <c r="V89" s="118">
        <f>V90</f>
        <v>0</v>
      </c>
      <c r="W89" s="118">
        <f t="shared" si="40"/>
        <v>0</v>
      </c>
      <c r="X89" s="118">
        <f t="shared" si="48"/>
        <v>0</v>
      </c>
      <c r="Y89" s="45"/>
      <c r="Z89" s="118">
        <f>Z90</f>
        <v>0</v>
      </c>
      <c r="AA89" s="118">
        <f>AA90</f>
        <v>0</v>
      </c>
      <c r="AB89" s="118">
        <f t="shared" si="41"/>
        <v>0</v>
      </c>
      <c r="AC89" s="118">
        <f>AC90</f>
        <v>0</v>
      </c>
      <c r="AD89" s="118">
        <f>AD90</f>
        <v>0</v>
      </c>
      <c r="AE89" s="118">
        <f t="shared" si="42"/>
        <v>0</v>
      </c>
      <c r="AF89" s="118">
        <f t="shared" si="49"/>
        <v>0</v>
      </c>
      <c r="AG89" s="45"/>
      <c r="AH89" s="118">
        <f>AH90</f>
        <v>0</v>
      </c>
      <c r="AI89" s="118">
        <f>AI90</f>
        <v>0</v>
      </c>
      <c r="AJ89" s="118">
        <f t="shared" si="43"/>
        <v>0</v>
      </c>
      <c r="AK89" s="118">
        <f>AK90</f>
        <v>0</v>
      </c>
      <c r="AL89" s="118">
        <f>AL90</f>
        <v>0</v>
      </c>
      <c r="AM89" s="118">
        <f t="shared" si="44"/>
        <v>0</v>
      </c>
      <c r="AN89" s="118">
        <f t="shared" si="50"/>
        <v>0</v>
      </c>
      <c r="AO89" s="45"/>
      <c r="AP89" s="118">
        <f>AP90</f>
        <v>0</v>
      </c>
      <c r="AQ89" s="118">
        <f>AQ90</f>
        <v>0</v>
      </c>
      <c r="AR89" s="118">
        <f t="shared" si="45"/>
        <v>0</v>
      </c>
      <c r="AS89" s="118">
        <f>AS90</f>
        <v>0</v>
      </c>
      <c r="AT89" s="118">
        <f>AT90</f>
        <v>0</v>
      </c>
      <c r="AU89" s="118">
        <f t="shared" si="46"/>
        <v>0</v>
      </c>
      <c r="AV89" s="118">
        <f t="shared" si="47"/>
        <v>0</v>
      </c>
      <c r="AW89" s="119"/>
      <c r="AX89" s="119"/>
      <c r="AY89" s="119"/>
      <c r="AZ89" s="117"/>
      <c r="BA89" s="117"/>
      <c r="BB89" s="117"/>
      <c r="BC89" s="117"/>
      <c r="BD89" s="117"/>
    </row>
    <row r="90" spans="1:56" s="100" customFormat="1" hidden="1">
      <c r="A90" s="45"/>
      <c r="B90" s="120">
        <v>2013</v>
      </c>
      <c r="C90" s="121">
        <v>8320</v>
      </c>
      <c r="D90" s="120">
        <v>1</v>
      </c>
      <c r="E90" s="120">
        <v>2000</v>
      </c>
      <c r="F90" s="120">
        <v>2900</v>
      </c>
      <c r="G90" s="120">
        <v>294</v>
      </c>
      <c r="H90" s="120">
        <v>29401</v>
      </c>
      <c r="I90" s="122" t="s">
        <v>146</v>
      </c>
      <c r="J90" s="123">
        <v>0</v>
      </c>
      <c r="K90" s="123">
        <v>0</v>
      </c>
      <c r="L90" s="124">
        <v>0</v>
      </c>
      <c r="M90" s="123">
        <v>0</v>
      </c>
      <c r="N90" s="123">
        <v>0</v>
      </c>
      <c r="O90" s="124">
        <v>0</v>
      </c>
      <c r="P90" s="124">
        <v>0</v>
      </c>
      <c r="Q90" s="45"/>
      <c r="R90" s="123">
        <v>0</v>
      </c>
      <c r="S90" s="123">
        <v>0</v>
      </c>
      <c r="T90" s="123">
        <f t="shared" si="39"/>
        <v>0</v>
      </c>
      <c r="U90" s="123">
        <v>0</v>
      </c>
      <c r="V90" s="123">
        <v>0</v>
      </c>
      <c r="W90" s="123">
        <f t="shared" si="40"/>
        <v>0</v>
      </c>
      <c r="X90" s="123">
        <f t="shared" si="48"/>
        <v>0</v>
      </c>
      <c r="Y90" s="45"/>
      <c r="Z90" s="123">
        <v>0</v>
      </c>
      <c r="AA90" s="123">
        <v>0</v>
      </c>
      <c r="AB90" s="123">
        <f t="shared" si="41"/>
        <v>0</v>
      </c>
      <c r="AC90" s="123">
        <v>0</v>
      </c>
      <c r="AD90" s="123">
        <v>0</v>
      </c>
      <c r="AE90" s="123">
        <f t="shared" si="42"/>
        <v>0</v>
      </c>
      <c r="AF90" s="123">
        <f t="shared" si="49"/>
        <v>0</v>
      </c>
      <c r="AG90" s="45"/>
      <c r="AH90" s="123">
        <v>0</v>
      </c>
      <c r="AI90" s="123">
        <v>0</v>
      </c>
      <c r="AJ90" s="123">
        <f t="shared" si="43"/>
        <v>0</v>
      </c>
      <c r="AK90" s="123">
        <v>0</v>
      </c>
      <c r="AL90" s="123">
        <v>0</v>
      </c>
      <c r="AM90" s="123">
        <f t="shared" si="44"/>
        <v>0</v>
      </c>
      <c r="AN90" s="123">
        <f t="shared" si="50"/>
        <v>0</v>
      </c>
      <c r="AO90" s="45"/>
      <c r="AP90" s="123">
        <f>J90-(R90+Z90+AH90)</f>
        <v>0</v>
      </c>
      <c r="AQ90" s="123">
        <f>K90-(S90+AA90+AI90)</f>
        <v>0</v>
      </c>
      <c r="AR90" s="123">
        <f t="shared" si="45"/>
        <v>0</v>
      </c>
      <c r="AS90" s="123">
        <f>M90-(U90+AC90+AK90)</f>
        <v>0</v>
      </c>
      <c r="AT90" s="123">
        <f>N90-(V90+AD90+AL90)</f>
        <v>0</v>
      </c>
      <c r="AU90" s="123">
        <f t="shared" si="46"/>
        <v>0</v>
      </c>
      <c r="AV90" s="123">
        <f t="shared" si="47"/>
        <v>0</v>
      </c>
      <c r="AW90" s="125" t="s">
        <v>103</v>
      </c>
      <c r="AX90" s="125"/>
      <c r="AY90" s="125"/>
      <c r="AZ90" s="124" t="s">
        <v>88</v>
      </c>
      <c r="BA90" s="124"/>
      <c r="BB90" s="124"/>
      <c r="BC90" s="124"/>
      <c r="BD90" s="124"/>
    </row>
    <row r="91" spans="1:56" s="127" customFormat="1" hidden="1">
      <c r="A91" s="45"/>
      <c r="B91" s="114">
        <v>2013</v>
      </c>
      <c r="C91" s="115">
        <v>8320</v>
      </c>
      <c r="D91" s="114">
        <v>1</v>
      </c>
      <c r="E91" s="114">
        <v>2000</v>
      </c>
      <c r="F91" s="114">
        <v>2900</v>
      </c>
      <c r="G91" s="114">
        <v>296</v>
      </c>
      <c r="H91" s="114"/>
      <c r="I91" s="116" t="s">
        <v>147</v>
      </c>
      <c r="J91" s="117">
        <v>0</v>
      </c>
      <c r="K91" s="117">
        <v>0</v>
      </c>
      <c r="L91" s="117">
        <v>0</v>
      </c>
      <c r="M91" s="117">
        <v>0</v>
      </c>
      <c r="N91" s="117">
        <v>0</v>
      </c>
      <c r="O91" s="117">
        <v>0</v>
      </c>
      <c r="P91" s="117">
        <v>0</v>
      </c>
      <c r="Q91" s="45"/>
      <c r="R91" s="118">
        <f>R92</f>
        <v>0</v>
      </c>
      <c r="S91" s="118">
        <f>S92</f>
        <v>0</v>
      </c>
      <c r="T91" s="118">
        <f t="shared" si="39"/>
        <v>0</v>
      </c>
      <c r="U91" s="118">
        <f>U92</f>
        <v>0</v>
      </c>
      <c r="V91" s="118">
        <f>V92</f>
        <v>0</v>
      </c>
      <c r="W91" s="118">
        <f t="shared" si="40"/>
        <v>0</v>
      </c>
      <c r="X91" s="118">
        <f t="shared" si="48"/>
        <v>0</v>
      </c>
      <c r="Y91" s="45"/>
      <c r="Z91" s="118">
        <f>Z92</f>
        <v>0</v>
      </c>
      <c r="AA91" s="118">
        <f>AA92</f>
        <v>0</v>
      </c>
      <c r="AB91" s="118">
        <f t="shared" si="41"/>
        <v>0</v>
      </c>
      <c r="AC91" s="118">
        <f>AC92</f>
        <v>0</v>
      </c>
      <c r="AD91" s="118">
        <f>AD92</f>
        <v>0</v>
      </c>
      <c r="AE91" s="118">
        <f t="shared" si="42"/>
        <v>0</v>
      </c>
      <c r="AF91" s="118">
        <f t="shared" si="49"/>
        <v>0</v>
      </c>
      <c r="AG91" s="45"/>
      <c r="AH91" s="118">
        <f>AH92</f>
        <v>0</v>
      </c>
      <c r="AI91" s="118">
        <f>AI92</f>
        <v>0</v>
      </c>
      <c r="AJ91" s="118">
        <f t="shared" si="43"/>
        <v>0</v>
      </c>
      <c r="AK91" s="118">
        <f>AK92</f>
        <v>0</v>
      </c>
      <c r="AL91" s="118">
        <f>AL92</f>
        <v>0</v>
      </c>
      <c r="AM91" s="118">
        <f t="shared" si="44"/>
        <v>0</v>
      </c>
      <c r="AN91" s="118">
        <f t="shared" si="50"/>
        <v>0</v>
      </c>
      <c r="AO91" s="45"/>
      <c r="AP91" s="118">
        <f>AP92</f>
        <v>0</v>
      </c>
      <c r="AQ91" s="118">
        <f>AQ92</f>
        <v>0</v>
      </c>
      <c r="AR91" s="118">
        <f t="shared" si="45"/>
        <v>0</v>
      </c>
      <c r="AS91" s="118">
        <f>AS92</f>
        <v>0</v>
      </c>
      <c r="AT91" s="118">
        <f>AT92</f>
        <v>0</v>
      </c>
      <c r="AU91" s="118">
        <f t="shared" si="46"/>
        <v>0</v>
      </c>
      <c r="AV91" s="118">
        <f t="shared" si="47"/>
        <v>0</v>
      </c>
      <c r="AW91" s="119"/>
      <c r="AX91" s="119"/>
      <c r="AY91" s="119"/>
      <c r="AZ91" s="117"/>
      <c r="BA91" s="117"/>
      <c r="BB91" s="117"/>
      <c r="BC91" s="117"/>
      <c r="BD91" s="117"/>
    </row>
    <row r="92" spans="1:56" s="100" customFormat="1" hidden="1">
      <c r="A92" s="45"/>
      <c r="B92" s="120">
        <v>2013</v>
      </c>
      <c r="C92" s="121">
        <v>8320</v>
      </c>
      <c r="D92" s="120">
        <v>1</v>
      </c>
      <c r="E92" s="120">
        <v>2000</v>
      </c>
      <c r="F92" s="120">
        <v>2900</v>
      </c>
      <c r="G92" s="120">
        <v>296</v>
      </c>
      <c r="H92" s="120">
        <v>29601</v>
      </c>
      <c r="I92" s="122" t="s">
        <v>147</v>
      </c>
      <c r="J92" s="123">
        <v>0</v>
      </c>
      <c r="K92" s="123">
        <v>0</v>
      </c>
      <c r="L92" s="124">
        <v>0</v>
      </c>
      <c r="M92" s="123">
        <v>0</v>
      </c>
      <c r="N92" s="123">
        <v>0</v>
      </c>
      <c r="O92" s="124">
        <v>0</v>
      </c>
      <c r="P92" s="124">
        <v>0</v>
      </c>
      <c r="Q92" s="45"/>
      <c r="R92" s="123">
        <v>0</v>
      </c>
      <c r="S92" s="123">
        <v>0</v>
      </c>
      <c r="T92" s="123">
        <f t="shared" si="39"/>
        <v>0</v>
      </c>
      <c r="U92" s="123">
        <v>0</v>
      </c>
      <c r="V92" s="123">
        <v>0</v>
      </c>
      <c r="W92" s="123">
        <f t="shared" si="40"/>
        <v>0</v>
      </c>
      <c r="X92" s="123">
        <f t="shared" si="48"/>
        <v>0</v>
      </c>
      <c r="Y92" s="45"/>
      <c r="Z92" s="123">
        <v>0</v>
      </c>
      <c r="AA92" s="123">
        <v>0</v>
      </c>
      <c r="AB92" s="123">
        <f t="shared" si="41"/>
        <v>0</v>
      </c>
      <c r="AC92" s="123">
        <v>0</v>
      </c>
      <c r="AD92" s="123">
        <v>0</v>
      </c>
      <c r="AE92" s="123">
        <f t="shared" si="42"/>
        <v>0</v>
      </c>
      <c r="AF92" s="123">
        <f t="shared" si="49"/>
        <v>0</v>
      </c>
      <c r="AG92" s="45"/>
      <c r="AH92" s="123">
        <v>0</v>
      </c>
      <c r="AI92" s="123">
        <v>0</v>
      </c>
      <c r="AJ92" s="123">
        <f t="shared" si="43"/>
        <v>0</v>
      </c>
      <c r="AK92" s="123">
        <v>0</v>
      </c>
      <c r="AL92" s="123">
        <v>0</v>
      </c>
      <c r="AM92" s="123">
        <f t="shared" si="44"/>
        <v>0</v>
      </c>
      <c r="AN92" s="123">
        <f t="shared" si="50"/>
        <v>0</v>
      </c>
      <c r="AO92" s="45"/>
      <c r="AP92" s="123">
        <f>J92-(R92+Z92+AH92)</f>
        <v>0</v>
      </c>
      <c r="AQ92" s="123">
        <f>K92-(S92+AA92+AI92)</f>
        <v>0</v>
      </c>
      <c r="AR92" s="123">
        <f t="shared" si="45"/>
        <v>0</v>
      </c>
      <c r="AS92" s="123">
        <f>M92-(U92+AC92+AK92)</f>
        <v>0</v>
      </c>
      <c r="AT92" s="123">
        <f>N92-(V92+AD92+AL92)</f>
        <v>0</v>
      </c>
      <c r="AU92" s="123">
        <f t="shared" si="46"/>
        <v>0</v>
      </c>
      <c r="AV92" s="123">
        <f t="shared" si="47"/>
        <v>0</v>
      </c>
      <c r="AW92" s="125" t="s">
        <v>103</v>
      </c>
      <c r="AX92" s="125"/>
      <c r="AY92" s="125"/>
      <c r="AZ92" s="124" t="s">
        <v>88</v>
      </c>
      <c r="BA92" s="124"/>
      <c r="BB92" s="124"/>
      <c r="BC92" s="124"/>
      <c r="BD92" s="124"/>
    </row>
    <row r="93" spans="1:56" s="127" customFormat="1" hidden="1">
      <c r="A93" s="45"/>
      <c r="B93" s="114">
        <v>2013</v>
      </c>
      <c r="C93" s="115">
        <v>8320</v>
      </c>
      <c r="D93" s="114">
        <v>1</v>
      </c>
      <c r="E93" s="114">
        <v>2000</v>
      </c>
      <c r="F93" s="114">
        <v>2900</v>
      </c>
      <c r="G93" s="114">
        <v>299</v>
      </c>
      <c r="H93" s="114"/>
      <c r="I93" s="116" t="s">
        <v>148</v>
      </c>
      <c r="J93" s="117">
        <v>0</v>
      </c>
      <c r="K93" s="117">
        <v>0</v>
      </c>
      <c r="L93" s="117">
        <v>0</v>
      </c>
      <c r="M93" s="117">
        <v>0</v>
      </c>
      <c r="N93" s="117">
        <v>0</v>
      </c>
      <c r="O93" s="117">
        <v>0</v>
      </c>
      <c r="P93" s="117">
        <v>0</v>
      </c>
      <c r="Q93" s="45"/>
      <c r="R93" s="118">
        <f>R94</f>
        <v>0</v>
      </c>
      <c r="S93" s="118">
        <f>S94</f>
        <v>0</v>
      </c>
      <c r="T93" s="118">
        <f t="shared" si="39"/>
        <v>0</v>
      </c>
      <c r="U93" s="118">
        <f>U94</f>
        <v>0</v>
      </c>
      <c r="V93" s="118">
        <f>V94</f>
        <v>0</v>
      </c>
      <c r="W93" s="118">
        <f t="shared" si="40"/>
        <v>0</v>
      </c>
      <c r="X93" s="118">
        <f t="shared" si="48"/>
        <v>0</v>
      </c>
      <c r="Y93" s="45"/>
      <c r="Z93" s="118">
        <f>Z94</f>
        <v>0</v>
      </c>
      <c r="AA93" s="118">
        <f>AA94</f>
        <v>0</v>
      </c>
      <c r="AB93" s="118">
        <f t="shared" si="41"/>
        <v>0</v>
      </c>
      <c r="AC93" s="118">
        <f>AC94</f>
        <v>0</v>
      </c>
      <c r="AD93" s="118">
        <f>AD94</f>
        <v>0</v>
      </c>
      <c r="AE93" s="118">
        <f t="shared" si="42"/>
        <v>0</v>
      </c>
      <c r="AF93" s="118">
        <f t="shared" si="49"/>
        <v>0</v>
      </c>
      <c r="AG93" s="45"/>
      <c r="AH93" s="118">
        <f>AH94</f>
        <v>0</v>
      </c>
      <c r="AI93" s="118">
        <f>AI94</f>
        <v>0</v>
      </c>
      <c r="AJ93" s="118">
        <f t="shared" si="43"/>
        <v>0</v>
      </c>
      <c r="AK93" s="118">
        <f>AK94</f>
        <v>0</v>
      </c>
      <c r="AL93" s="118">
        <f>AL94</f>
        <v>0</v>
      </c>
      <c r="AM93" s="118">
        <f t="shared" si="44"/>
        <v>0</v>
      </c>
      <c r="AN93" s="118">
        <f t="shared" si="50"/>
        <v>0</v>
      </c>
      <c r="AO93" s="45"/>
      <c r="AP93" s="118">
        <f>AP94</f>
        <v>0</v>
      </c>
      <c r="AQ93" s="118">
        <f>AQ94</f>
        <v>0</v>
      </c>
      <c r="AR93" s="118">
        <f t="shared" si="45"/>
        <v>0</v>
      </c>
      <c r="AS93" s="118">
        <f>AS94</f>
        <v>0</v>
      </c>
      <c r="AT93" s="118">
        <f>AT94</f>
        <v>0</v>
      </c>
      <c r="AU93" s="118">
        <f t="shared" si="46"/>
        <v>0</v>
      </c>
      <c r="AV93" s="118">
        <f t="shared" si="47"/>
        <v>0</v>
      </c>
      <c r="AW93" s="119"/>
      <c r="AX93" s="119"/>
      <c r="AY93" s="119"/>
      <c r="AZ93" s="117"/>
      <c r="BA93" s="117"/>
      <c r="BB93" s="117"/>
      <c r="BC93" s="117"/>
      <c r="BD93" s="117"/>
    </row>
    <row r="94" spans="1:56" s="100" customFormat="1" ht="12.75" hidden="1" customHeight="1">
      <c r="A94" s="45"/>
      <c r="B94" s="120">
        <v>2013</v>
      </c>
      <c r="C94" s="121">
        <v>8320</v>
      </c>
      <c r="D94" s="120">
        <v>1</v>
      </c>
      <c r="E94" s="120">
        <v>2000</v>
      </c>
      <c r="F94" s="120">
        <v>2900</v>
      </c>
      <c r="G94" s="120">
        <v>299</v>
      </c>
      <c r="H94" s="120">
        <v>29901</v>
      </c>
      <c r="I94" s="122" t="s">
        <v>148</v>
      </c>
      <c r="J94" s="123">
        <v>0</v>
      </c>
      <c r="K94" s="123">
        <v>0</v>
      </c>
      <c r="L94" s="124">
        <v>0</v>
      </c>
      <c r="M94" s="123">
        <v>0</v>
      </c>
      <c r="N94" s="123">
        <v>0</v>
      </c>
      <c r="O94" s="124">
        <v>0</v>
      </c>
      <c r="P94" s="124">
        <v>0</v>
      </c>
      <c r="Q94" s="45"/>
      <c r="R94" s="123">
        <v>0</v>
      </c>
      <c r="S94" s="123">
        <v>0</v>
      </c>
      <c r="T94" s="123">
        <f t="shared" si="39"/>
        <v>0</v>
      </c>
      <c r="U94" s="123">
        <v>0</v>
      </c>
      <c r="V94" s="123">
        <v>0</v>
      </c>
      <c r="W94" s="123">
        <f t="shared" si="40"/>
        <v>0</v>
      </c>
      <c r="X94" s="123">
        <f t="shared" si="48"/>
        <v>0</v>
      </c>
      <c r="Y94" s="45"/>
      <c r="Z94" s="123">
        <v>0</v>
      </c>
      <c r="AA94" s="123">
        <v>0</v>
      </c>
      <c r="AB94" s="123">
        <f t="shared" si="41"/>
        <v>0</v>
      </c>
      <c r="AC94" s="123">
        <v>0</v>
      </c>
      <c r="AD94" s="123">
        <v>0</v>
      </c>
      <c r="AE94" s="123">
        <f t="shared" si="42"/>
        <v>0</v>
      </c>
      <c r="AF94" s="123">
        <f t="shared" si="49"/>
        <v>0</v>
      </c>
      <c r="AG94" s="45"/>
      <c r="AH94" s="123">
        <v>0</v>
      </c>
      <c r="AI94" s="123">
        <v>0</v>
      </c>
      <c r="AJ94" s="123">
        <f t="shared" si="43"/>
        <v>0</v>
      </c>
      <c r="AK94" s="123">
        <v>0</v>
      </c>
      <c r="AL94" s="123">
        <v>0</v>
      </c>
      <c r="AM94" s="123">
        <f t="shared" si="44"/>
        <v>0</v>
      </c>
      <c r="AN94" s="123">
        <f t="shared" si="50"/>
        <v>0</v>
      </c>
      <c r="AO94" s="45"/>
      <c r="AP94" s="123">
        <f>J94-(R94+Z94+AH94)</f>
        <v>0</v>
      </c>
      <c r="AQ94" s="123">
        <f>K94-(S94+AA94+AI94)</f>
        <v>0</v>
      </c>
      <c r="AR94" s="123">
        <f t="shared" si="45"/>
        <v>0</v>
      </c>
      <c r="AS94" s="123">
        <f>M94-(U94+AC94+AK94)</f>
        <v>0</v>
      </c>
      <c r="AT94" s="123">
        <f>N94-(V94+AD94+AL94)</f>
        <v>0</v>
      </c>
      <c r="AU94" s="123">
        <f t="shared" si="46"/>
        <v>0</v>
      </c>
      <c r="AV94" s="123">
        <f t="shared" si="47"/>
        <v>0</v>
      </c>
      <c r="AW94" s="125" t="s">
        <v>103</v>
      </c>
      <c r="AX94" s="125"/>
      <c r="AY94" s="125"/>
      <c r="AZ94" s="124" t="s">
        <v>88</v>
      </c>
      <c r="BA94" s="124"/>
      <c r="BB94" s="124"/>
      <c r="BC94" s="124"/>
      <c r="BD94" s="124"/>
    </row>
    <row r="95" spans="1:56" s="107" customFormat="1" hidden="1">
      <c r="A95" s="45"/>
      <c r="B95" s="101">
        <v>2013</v>
      </c>
      <c r="C95" s="102">
        <v>8320</v>
      </c>
      <c r="D95" s="101">
        <v>1</v>
      </c>
      <c r="E95" s="101">
        <v>3000</v>
      </c>
      <c r="F95" s="101"/>
      <c r="G95" s="101"/>
      <c r="H95" s="101"/>
      <c r="I95" s="103" t="s">
        <v>149</v>
      </c>
      <c r="J95" s="104">
        <v>0</v>
      </c>
      <c r="K95" s="104">
        <v>0</v>
      </c>
      <c r="L95" s="104">
        <v>0</v>
      </c>
      <c r="M95" s="104">
        <v>600000</v>
      </c>
      <c r="N95" s="104">
        <v>0</v>
      </c>
      <c r="O95" s="104">
        <v>600000</v>
      </c>
      <c r="P95" s="104">
        <v>600000</v>
      </c>
      <c r="Q95" s="45"/>
      <c r="R95" s="105">
        <f>R96+R107+R116+R137+R128+R144+R159+R164</f>
        <v>0</v>
      </c>
      <c r="S95" s="105">
        <f>S96+S107+S116+S137+S128+S144+S159+S164</f>
        <v>0</v>
      </c>
      <c r="T95" s="105">
        <f t="shared" si="39"/>
        <v>0</v>
      </c>
      <c r="U95" s="105">
        <f>U96+U107+U116+U137+U128+U144+U159+U164</f>
        <v>0</v>
      </c>
      <c r="V95" s="105">
        <f>V96+V107+V116+V137+V128+V144+V159+V164</f>
        <v>0</v>
      </c>
      <c r="W95" s="105">
        <f>U95+V95</f>
        <v>0</v>
      </c>
      <c r="X95" s="105">
        <f>T95+W95</f>
        <v>0</v>
      </c>
      <c r="Y95" s="45"/>
      <c r="Z95" s="105">
        <f>Z96+Z107+Z116+Z137+Z128+Z144+Z159+Z164</f>
        <v>0</v>
      </c>
      <c r="AA95" s="105">
        <f>AA96+AA107+AA116+AA137+AA128+AA144+AA159+AA164</f>
        <v>0</v>
      </c>
      <c r="AB95" s="105">
        <f t="shared" si="41"/>
        <v>0</v>
      </c>
      <c r="AC95" s="105">
        <f>AC96+AC107+AC116+AC137+AC128+AC144+AC159+AC164</f>
        <v>0</v>
      </c>
      <c r="AD95" s="105">
        <f>AD96+AD107+AD116+AD137+AD128+AD144+AD159+AD164</f>
        <v>0</v>
      </c>
      <c r="AE95" s="105">
        <f t="shared" si="42"/>
        <v>0</v>
      </c>
      <c r="AF95" s="105">
        <f t="shared" si="49"/>
        <v>0</v>
      </c>
      <c r="AG95" s="45"/>
      <c r="AH95" s="105">
        <f>AH96+AH107+AH116+AH137+AH128+AH144+AH159+AH164</f>
        <v>0</v>
      </c>
      <c r="AI95" s="105">
        <f>AI96+AI107+AI116+AI137+AI128+AI144+AI159+AI164</f>
        <v>0</v>
      </c>
      <c r="AJ95" s="105">
        <f t="shared" si="43"/>
        <v>0</v>
      </c>
      <c r="AK95" s="105">
        <f>AK96+AK107+AK116+AK137+AK128+AK144+AK159+AK164</f>
        <v>0</v>
      </c>
      <c r="AL95" s="105">
        <f>AL96+AL107+AL116+AL137+AL128+AL144+AL159+AL164</f>
        <v>0</v>
      </c>
      <c r="AM95" s="105">
        <f t="shared" si="44"/>
        <v>0</v>
      </c>
      <c r="AN95" s="105">
        <f t="shared" si="50"/>
        <v>0</v>
      </c>
      <c r="AO95" s="45"/>
      <c r="AP95" s="105">
        <f>AP96+AP107+AP116+AP137+AP128+AP144+AP159+AP164</f>
        <v>0</v>
      </c>
      <c r="AQ95" s="105">
        <f>AQ96+AQ107+AQ116+AQ137+AQ128+AQ144+AQ159+AQ164</f>
        <v>0</v>
      </c>
      <c r="AR95" s="105">
        <f t="shared" si="45"/>
        <v>0</v>
      </c>
      <c r="AS95" s="105">
        <f>AS96+AS107+AS116+AS137+AS128+AS144+AS159+AS164</f>
        <v>0</v>
      </c>
      <c r="AT95" s="105">
        <f>AT96+AT107+AT116+AT137+AT128+AT144+AT159+AT164</f>
        <v>0</v>
      </c>
      <c r="AU95" s="105">
        <f t="shared" si="46"/>
        <v>0</v>
      </c>
      <c r="AV95" s="105">
        <f>AR95+AU95</f>
        <v>0</v>
      </c>
      <c r="AW95" s="106"/>
      <c r="AX95" s="106"/>
      <c r="AY95" s="106"/>
      <c r="AZ95" s="104"/>
      <c r="BA95" s="104"/>
      <c r="BB95" s="104"/>
      <c r="BC95" s="104"/>
      <c r="BD95" s="104"/>
    </row>
    <row r="96" spans="1:56" s="126" customFormat="1" hidden="1">
      <c r="A96" s="45"/>
      <c r="B96" s="108">
        <v>2013</v>
      </c>
      <c r="C96" s="109">
        <v>8320</v>
      </c>
      <c r="D96" s="108">
        <v>1</v>
      </c>
      <c r="E96" s="108">
        <v>3000</v>
      </c>
      <c r="F96" s="108">
        <v>3100</v>
      </c>
      <c r="G96" s="108"/>
      <c r="H96" s="108"/>
      <c r="I96" s="110" t="s">
        <v>150</v>
      </c>
      <c r="J96" s="111">
        <v>0</v>
      </c>
      <c r="K96" s="111">
        <v>0</v>
      </c>
      <c r="L96" s="111">
        <v>0</v>
      </c>
      <c r="M96" s="111">
        <v>0</v>
      </c>
      <c r="N96" s="111">
        <v>0</v>
      </c>
      <c r="O96" s="111">
        <v>0</v>
      </c>
      <c r="P96" s="111">
        <v>0</v>
      </c>
      <c r="Q96" s="45"/>
      <c r="R96" s="112">
        <f>R97+R99+R101+R103+R105</f>
        <v>0</v>
      </c>
      <c r="S96" s="112">
        <f>S97+S99+S101+S103+S105</f>
        <v>0</v>
      </c>
      <c r="T96" s="112">
        <f t="shared" si="39"/>
        <v>0</v>
      </c>
      <c r="U96" s="112">
        <f>U97+U99+U101+U103+U105</f>
        <v>0</v>
      </c>
      <c r="V96" s="112">
        <f>V97+V99+V101+V103+V105</f>
        <v>0</v>
      </c>
      <c r="W96" s="112">
        <f t="shared" si="40"/>
        <v>0</v>
      </c>
      <c r="X96" s="112">
        <f t="shared" si="48"/>
        <v>0</v>
      </c>
      <c r="Y96" s="45"/>
      <c r="Z96" s="112">
        <f>Z97+Z99+Z101+Z103+Z105</f>
        <v>0</v>
      </c>
      <c r="AA96" s="112">
        <f>AA97+AA99+AA101+AA103+AA105</f>
        <v>0</v>
      </c>
      <c r="AB96" s="112">
        <f t="shared" si="41"/>
        <v>0</v>
      </c>
      <c r="AC96" s="112">
        <f>AC97+AC99+AC101+AC103+AC105</f>
        <v>0</v>
      </c>
      <c r="AD96" s="112">
        <f>AD97+AD99+AD101+AD103+AD105</f>
        <v>0</v>
      </c>
      <c r="AE96" s="112">
        <f t="shared" si="42"/>
        <v>0</v>
      </c>
      <c r="AF96" s="112">
        <f t="shared" si="49"/>
        <v>0</v>
      </c>
      <c r="AG96" s="45"/>
      <c r="AH96" s="112">
        <f>AH97+AH99+AH101+AH103+AH105</f>
        <v>0</v>
      </c>
      <c r="AI96" s="112">
        <f>AI97+AI99+AI101+AI103+AI105</f>
        <v>0</v>
      </c>
      <c r="AJ96" s="112">
        <f t="shared" si="43"/>
        <v>0</v>
      </c>
      <c r="AK96" s="112">
        <f>AK97+AK99+AK101+AK103+AK105</f>
        <v>0</v>
      </c>
      <c r="AL96" s="112">
        <f>AL97+AL99+AL101+AL103+AL105</f>
        <v>0</v>
      </c>
      <c r="AM96" s="112">
        <f t="shared" si="44"/>
        <v>0</v>
      </c>
      <c r="AN96" s="112">
        <f t="shared" si="50"/>
        <v>0</v>
      </c>
      <c r="AO96" s="45"/>
      <c r="AP96" s="112">
        <f>AP97+AP99+AP101+AP103+AP105</f>
        <v>0</v>
      </c>
      <c r="AQ96" s="112">
        <f>AQ97+AQ99+AQ101+AQ103+AQ105</f>
        <v>0</v>
      </c>
      <c r="AR96" s="112">
        <f t="shared" si="45"/>
        <v>0</v>
      </c>
      <c r="AS96" s="112">
        <f>AS97+AS99+AS101+AS103+AS105</f>
        <v>0</v>
      </c>
      <c r="AT96" s="112">
        <f>AT97+AT99+AT101+AT103+AT105</f>
        <v>0</v>
      </c>
      <c r="AU96" s="112">
        <f t="shared" si="46"/>
        <v>0</v>
      </c>
      <c r="AV96" s="112">
        <f t="shared" si="47"/>
        <v>0</v>
      </c>
      <c r="AW96" s="113"/>
      <c r="AX96" s="113"/>
      <c r="AY96" s="113"/>
      <c r="AZ96" s="111"/>
      <c r="BA96" s="111"/>
      <c r="BB96" s="111"/>
      <c r="BC96" s="111"/>
      <c r="BD96" s="111"/>
    </row>
    <row r="97" spans="1:56" s="127" customFormat="1" hidden="1">
      <c r="A97" s="45"/>
      <c r="B97" s="114">
        <v>2013</v>
      </c>
      <c r="C97" s="115">
        <v>8320</v>
      </c>
      <c r="D97" s="114">
        <v>1</v>
      </c>
      <c r="E97" s="114">
        <v>3000</v>
      </c>
      <c r="F97" s="114">
        <v>3100</v>
      </c>
      <c r="G97" s="114">
        <v>311</v>
      </c>
      <c r="H97" s="114"/>
      <c r="I97" s="116" t="s">
        <v>151</v>
      </c>
      <c r="J97" s="117">
        <v>0</v>
      </c>
      <c r="K97" s="117">
        <v>0</v>
      </c>
      <c r="L97" s="117">
        <v>0</v>
      </c>
      <c r="M97" s="117">
        <v>0</v>
      </c>
      <c r="N97" s="117">
        <v>0</v>
      </c>
      <c r="O97" s="117">
        <v>0</v>
      </c>
      <c r="P97" s="117">
        <v>0</v>
      </c>
      <c r="Q97" s="45"/>
      <c r="R97" s="118">
        <f>R98</f>
        <v>0</v>
      </c>
      <c r="S97" s="118">
        <f>S98</f>
        <v>0</v>
      </c>
      <c r="T97" s="118">
        <f t="shared" si="39"/>
        <v>0</v>
      </c>
      <c r="U97" s="118">
        <f>U98</f>
        <v>0</v>
      </c>
      <c r="V97" s="118">
        <f>V98</f>
        <v>0</v>
      </c>
      <c r="W97" s="118">
        <f t="shared" si="40"/>
        <v>0</v>
      </c>
      <c r="X97" s="118">
        <f t="shared" si="48"/>
        <v>0</v>
      </c>
      <c r="Y97" s="45"/>
      <c r="Z97" s="118">
        <f>Z98</f>
        <v>0</v>
      </c>
      <c r="AA97" s="118">
        <f>AA98</f>
        <v>0</v>
      </c>
      <c r="AB97" s="118">
        <f t="shared" si="41"/>
        <v>0</v>
      </c>
      <c r="AC97" s="118">
        <f>AC98</f>
        <v>0</v>
      </c>
      <c r="AD97" s="118">
        <f>AD98</f>
        <v>0</v>
      </c>
      <c r="AE97" s="118">
        <f t="shared" si="42"/>
        <v>0</v>
      </c>
      <c r="AF97" s="118">
        <f t="shared" si="49"/>
        <v>0</v>
      </c>
      <c r="AG97" s="45"/>
      <c r="AH97" s="118">
        <f>AH98</f>
        <v>0</v>
      </c>
      <c r="AI97" s="118">
        <f>AI98</f>
        <v>0</v>
      </c>
      <c r="AJ97" s="118">
        <f t="shared" si="43"/>
        <v>0</v>
      </c>
      <c r="AK97" s="118">
        <f>AK98</f>
        <v>0</v>
      </c>
      <c r="AL97" s="118">
        <f>AL98</f>
        <v>0</v>
      </c>
      <c r="AM97" s="118">
        <f t="shared" si="44"/>
        <v>0</v>
      </c>
      <c r="AN97" s="118">
        <f t="shared" si="50"/>
        <v>0</v>
      </c>
      <c r="AO97" s="45"/>
      <c r="AP97" s="118">
        <f>AP98</f>
        <v>0</v>
      </c>
      <c r="AQ97" s="118">
        <f>AQ98</f>
        <v>0</v>
      </c>
      <c r="AR97" s="118">
        <f t="shared" si="45"/>
        <v>0</v>
      </c>
      <c r="AS97" s="118">
        <f>AS98</f>
        <v>0</v>
      </c>
      <c r="AT97" s="118">
        <f>AT98</f>
        <v>0</v>
      </c>
      <c r="AU97" s="118">
        <f t="shared" si="46"/>
        <v>0</v>
      </c>
      <c r="AV97" s="118">
        <f t="shared" si="47"/>
        <v>0</v>
      </c>
      <c r="AW97" s="119"/>
      <c r="AX97" s="119"/>
      <c r="AY97" s="119"/>
      <c r="AZ97" s="117"/>
      <c r="BA97" s="117"/>
      <c r="BB97" s="117"/>
      <c r="BC97" s="117"/>
      <c r="BD97" s="117"/>
    </row>
    <row r="98" spans="1:56" s="100" customFormat="1" hidden="1">
      <c r="A98" s="45"/>
      <c r="B98" s="120">
        <v>2013</v>
      </c>
      <c r="C98" s="121">
        <v>8320</v>
      </c>
      <c r="D98" s="120">
        <v>1</v>
      </c>
      <c r="E98" s="120">
        <v>3000</v>
      </c>
      <c r="F98" s="120">
        <v>3100</v>
      </c>
      <c r="G98" s="120">
        <v>311</v>
      </c>
      <c r="H98" s="120">
        <v>31101</v>
      </c>
      <c r="I98" s="122" t="s">
        <v>152</v>
      </c>
      <c r="J98" s="123">
        <v>0</v>
      </c>
      <c r="K98" s="123">
        <v>0</v>
      </c>
      <c r="L98" s="124">
        <v>0</v>
      </c>
      <c r="M98" s="123">
        <v>0</v>
      </c>
      <c r="N98" s="123">
        <v>0</v>
      </c>
      <c r="O98" s="124">
        <v>0</v>
      </c>
      <c r="P98" s="124">
        <v>0</v>
      </c>
      <c r="Q98" s="45"/>
      <c r="R98" s="123">
        <v>0</v>
      </c>
      <c r="S98" s="123">
        <v>0</v>
      </c>
      <c r="T98" s="123">
        <f t="shared" si="39"/>
        <v>0</v>
      </c>
      <c r="U98" s="123">
        <v>0</v>
      </c>
      <c r="V98" s="123">
        <v>0</v>
      </c>
      <c r="W98" s="123">
        <f t="shared" si="40"/>
        <v>0</v>
      </c>
      <c r="X98" s="123">
        <f t="shared" si="48"/>
        <v>0</v>
      </c>
      <c r="Y98" s="45"/>
      <c r="Z98" s="123">
        <v>0</v>
      </c>
      <c r="AA98" s="123">
        <v>0</v>
      </c>
      <c r="AB98" s="123">
        <f t="shared" si="41"/>
        <v>0</v>
      </c>
      <c r="AC98" s="123">
        <v>0</v>
      </c>
      <c r="AD98" s="123">
        <v>0</v>
      </c>
      <c r="AE98" s="123">
        <f t="shared" si="42"/>
        <v>0</v>
      </c>
      <c r="AF98" s="123">
        <f t="shared" si="49"/>
        <v>0</v>
      </c>
      <c r="AG98" s="45"/>
      <c r="AH98" s="123">
        <v>0</v>
      </c>
      <c r="AI98" s="123">
        <v>0</v>
      </c>
      <c r="AJ98" s="123">
        <f t="shared" si="43"/>
        <v>0</v>
      </c>
      <c r="AK98" s="123">
        <v>0</v>
      </c>
      <c r="AL98" s="123">
        <v>0</v>
      </c>
      <c r="AM98" s="123">
        <f t="shared" si="44"/>
        <v>0</v>
      </c>
      <c r="AN98" s="123">
        <f t="shared" si="50"/>
        <v>0</v>
      </c>
      <c r="AO98" s="45"/>
      <c r="AP98" s="123">
        <f>J98-(R98+Z98+AH98)</f>
        <v>0</v>
      </c>
      <c r="AQ98" s="123">
        <f>K98-(S98+AA98+AI98)</f>
        <v>0</v>
      </c>
      <c r="AR98" s="123">
        <f t="shared" si="45"/>
        <v>0</v>
      </c>
      <c r="AS98" s="123">
        <f>M98-(U98+AC98+AK98)</f>
        <v>0</v>
      </c>
      <c r="AT98" s="123">
        <f>N98-(V98+AD98+AL98)</f>
        <v>0</v>
      </c>
      <c r="AU98" s="123">
        <f t="shared" si="46"/>
        <v>0</v>
      </c>
      <c r="AV98" s="123">
        <f t="shared" si="47"/>
        <v>0</v>
      </c>
      <c r="AW98" s="125" t="s">
        <v>153</v>
      </c>
      <c r="AX98" s="125"/>
      <c r="AY98" s="125"/>
      <c r="AZ98" s="124" t="s">
        <v>88</v>
      </c>
      <c r="BA98" s="124"/>
      <c r="BB98" s="124"/>
      <c r="BC98" s="124"/>
      <c r="BD98" s="124"/>
    </row>
    <row r="99" spans="1:56" s="100" customFormat="1" hidden="1">
      <c r="A99" s="45"/>
      <c r="B99" s="114">
        <v>2013</v>
      </c>
      <c r="C99" s="115">
        <v>8320</v>
      </c>
      <c r="D99" s="114">
        <v>1</v>
      </c>
      <c r="E99" s="114">
        <v>3000</v>
      </c>
      <c r="F99" s="114">
        <v>3100</v>
      </c>
      <c r="G99" s="114">
        <v>313</v>
      </c>
      <c r="H99" s="114"/>
      <c r="I99" s="116" t="s">
        <v>154</v>
      </c>
      <c r="J99" s="117">
        <v>0</v>
      </c>
      <c r="K99" s="117">
        <v>0</v>
      </c>
      <c r="L99" s="117">
        <v>0</v>
      </c>
      <c r="M99" s="117">
        <v>0</v>
      </c>
      <c r="N99" s="117">
        <v>0</v>
      </c>
      <c r="O99" s="117">
        <v>0</v>
      </c>
      <c r="P99" s="117">
        <v>0</v>
      </c>
      <c r="Q99" s="45"/>
      <c r="R99" s="118">
        <f>R100</f>
        <v>0</v>
      </c>
      <c r="S99" s="118">
        <f>S100</f>
        <v>0</v>
      </c>
      <c r="T99" s="118">
        <f t="shared" si="39"/>
        <v>0</v>
      </c>
      <c r="U99" s="118">
        <f>U100</f>
        <v>0</v>
      </c>
      <c r="V99" s="118">
        <f>V100</f>
        <v>0</v>
      </c>
      <c r="W99" s="118">
        <f t="shared" si="40"/>
        <v>0</v>
      </c>
      <c r="X99" s="118">
        <f t="shared" si="48"/>
        <v>0</v>
      </c>
      <c r="Y99" s="45"/>
      <c r="Z99" s="118">
        <f>Z100</f>
        <v>0</v>
      </c>
      <c r="AA99" s="118">
        <f>AA100</f>
        <v>0</v>
      </c>
      <c r="AB99" s="118">
        <f t="shared" si="41"/>
        <v>0</v>
      </c>
      <c r="AC99" s="118">
        <f>AC100</f>
        <v>0</v>
      </c>
      <c r="AD99" s="118">
        <f>AD100</f>
        <v>0</v>
      </c>
      <c r="AE99" s="118">
        <f t="shared" si="42"/>
        <v>0</v>
      </c>
      <c r="AF99" s="118">
        <f t="shared" si="49"/>
        <v>0</v>
      </c>
      <c r="AG99" s="45"/>
      <c r="AH99" s="118">
        <f>AH100</f>
        <v>0</v>
      </c>
      <c r="AI99" s="118">
        <f>AI100</f>
        <v>0</v>
      </c>
      <c r="AJ99" s="118">
        <f t="shared" si="43"/>
        <v>0</v>
      </c>
      <c r="AK99" s="118">
        <f>AK100</f>
        <v>0</v>
      </c>
      <c r="AL99" s="118">
        <f>AL100</f>
        <v>0</v>
      </c>
      <c r="AM99" s="118">
        <f t="shared" si="44"/>
        <v>0</v>
      </c>
      <c r="AN99" s="118">
        <f t="shared" si="50"/>
        <v>0</v>
      </c>
      <c r="AO99" s="45"/>
      <c r="AP99" s="118">
        <f>AP100</f>
        <v>0</v>
      </c>
      <c r="AQ99" s="118">
        <f>AQ100</f>
        <v>0</v>
      </c>
      <c r="AR99" s="118">
        <f t="shared" si="45"/>
        <v>0</v>
      </c>
      <c r="AS99" s="118">
        <f>AS100</f>
        <v>0</v>
      </c>
      <c r="AT99" s="118">
        <f>AT100</f>
        <v>0</v>
      </c>
      <c r="AU99" s="118">
        <f t="shared" si="46"/>
        <v>0</v>
      </c>
      <c r="AV99" s="118">
        <f t="shared" si="47"/>
        <v>0</v>
      </c>
      <c r="AW99" s="119"/>
      <c r="AX99" s="119"/>
      <c r="AY99" s="119"/>
      <c r="AZ99" s="117"/>
      <c r="BA99" s="117"/>
      <c r="BB99" s="117"/>
      <c r="BC99" s="117"/>
      <c r="BD99" s="117"/>
    </row>
    <row r="100" spans="1:56" s="100" customFormat="1" hidden="1">
      <c r="A100" s="45"/>
      <c r="B100" s="120">
        <v>2013</v>
      </c>
      <c r="C100" s="121">
        <v>8320</v>
      </c>
      <c r="D100" s="120">
        <v>1</v>
      </c>
      <c r="E100" s="120">
        <v>3000</v>
      </c>
      <c r="F100" s="120">
        <v>3100</v>
      </c>
      <c r="G100" s="120">
        <v>313</v>
      </c>
      <c r="H100" s="120">
        <v>31301</v>
      </c>
      <c r="I100" s="122" t="s">
        <v>155</v>
      </c>
      <c r="J100" s="123">
        <v>0</v>
      </c>
      <c r="K100" s="123">
        <v>0</v>
      </c>
      <c r="L100" s="124">
        <v>0</v>
      </c>
      <c r="M100" s="123">
        <v>0</v>
      </c>
      <c r="N100" s="123">
        <v>0</v>
      </c>
      <c r="O100" s="124">
        <v>0</v>
      </c>
      <c r="P100" s="124">
        <v>0</v>
      </c>
      <c r="Q100" s="45"/>
      <c r="R100" s="123">
        <v>0</v>
      </c>
      <c r="S100" s="123">
        <v>0</v>
      </c>
      <c r="T100" s="123">
        <f t="shared" si="39"/>
        <v>0</v>
      </c>
      <c r="U100" s="123">
        <v>0</v>
      </c>
      <c r="V100" s="123">
        <v>0</v>
      </c>
      <c r="W100" s="123">
        <f t="shared" si="40"/>
        <v>0</v>
      </c>
      <c r="X100" s="123">
        <f t="shared" si="48"/>
        <v>0</v>
      </c>
      <c r="Y100" s="45"/>
      <c r="Z100" s="123">
        <v>0</v>
      </c>
      <c r="AA100" s="123">
        <v>0</v>
      </c>
      <c r="AB100" s="123">
        <f t="shared" si="41"/>
        <v>0</v>
      </c>
      <c r="AC100" s="123">
        <v>0</v>
      </c>
      <c r="AD100" s="123">
        <v>0</v>
      </c>
      <c r="AE100" s="123">
        <f t="shared" si="42"/>
        <v>0</v>
      </c>
      <c r="AF100" s="123">
        <f t="shared" si="49"/>
        <v>0</v>
      </c>
      <c r="AG100" s="45"/>
      <c r="AH100" s="123">
        <v>0</v>
      </c>
      <c r="AI100" s="123">
        <v>0</v>
      </c>
      <c r="AJ100" s="123">
        <f t="shared" si="43"/>
        <v>0</v>
      </c>
      <c r="AK100" s="123">
        <v>0</v>
      </c>
      <c r="AL100" s="123">
        <v>0</v>
      </c>
      <c r="AM100" s="123">
        <f t="shared" si="44"/>
        <v>0</v>
      </c>
      <c r="AN100" s="123">
        <f t="shared" si="50"/>
        <v>0</v>
      </c>
      <c r="AO100" s="45"/>
      <c r="AP100" s="123">
        <f>J100-(R100+Z100+AH100)</f>
        <v>0</v>
      </c>
      <c r="AQ100" s="123">
        <f>K100-(S100+AA100+AI100)</f>
        <v>0</v>
      </c>
      <c r="AR100" s="123">
        <f t="shared" si="45"/>
        <v>0</v>
      </c>
      <c r="AS100" s="123">
        <f>M100-(U100+AC100+AK100)</f>
        <v>0</v>
      </c>
      <c r="AT100" s="123">
        <f>N100-(V100+AD100+AL100)</f>
        <v>0</v>
      </c>
      <c r="AU100" s="123">
        <f t="shared" si="46"/>
        <v>0</v>
      </c>
      <c r="AV100" s="123">
        <f t="shared" si="47"/>
        <v>0</v>
      </c>
      <c r="AW100" s="125"/>
      <c r="AX100" s="125"/>
      <c r="AY100" s="125"/>
      <c r="AZ100" s="124"/>
      <c r="BA100" s="124"/>
      <c r="BB100" s="124"/>
      <c r="BC100" s="124"/>
      <c r="BD100" s="124"/>
    </row>
    <row r="101" spans="1:56" s="127" customFormat="1" hidden="1">
      <c r="A101" s="45"/>
      <c r="B101" s="114">
        <v>2013</v>
      </c>
      <c r="C101" s="115">
        <v>8320</v>
      </c>
      <c r="D101" s="114">
        <v>1</v>
      </c>
      <c r="E101" s="114">
        <v>3000</v>
      </c>
      <c r="F101" s="114">
        <v>3100</v>
      </c>
      <c r="G101" s="114">
        <v>314</v>
      </c>
      <c r="H101" s="114"/>
      <c r="I101" s="116" t="s">
        <v>156</v>
      </c>
      <c r="J101" s="117">
        <v>0</v>
      </c>
      <c r="K101" s="117">
        <v>0</v>
      </c>
      <c r="L101" s="117">
        <v>0</v>
      </c>
      <c r="M101" s="117">
        <v>0</v>
      </c>
      <c r="N101" s="117">
        <v>0</v>
      </c>
      <c r="O101" s="117">
        <v>0</v>
      </c>
      <c r="P101" s="117">
        <v>0</v>
      </c>
      <c r="Q101" s="45"/>
      <c r="R101" s="118">
        <f>R102</f>
        <v>0</v>
      </c>
      <c r="S101" s="118">
        <f>S102</f>
        <v>0</v>
      </c>
      <c r="T101" s="118">
        <f t="shared" si="39"/>
        <v>0</v>
      </c>
      <c r="U101" s="118">
        <f>U102</f>
        <v>0</v>
      </c>
      <c r="V101" s="118">
        <f>V102</f>
        <v>0</v>
      </c>
      <c r="W101" s="118">
        <f t="shared" si="40"/>
        <v>0</v>
      </c>
      <c r="X101" s="118">
        <f t="shared" si="48"/>
        <v>0</v>
      </c>
      <c r="Y101" s="45"/>
      <c r="Z101" s="118">
        <f>Z102</f>
        <v>0</v>
      </c>
      <c r="AA101" s="118">
        <f>AA102</f>
        <v>0</v>
      </c>
      <c r="AB101" s="118">
        <f t="shared" si="41"/>
        <v>0</v>
      </c>
      <c r="AC101" s="118">
        <f>AC102</f>
        <v>0</v>
      </c>
      <c r="AD101" s="118">
        <f>AD102</f>
        <v>0</v>
      </c>
      <c r="AE101" s="118">
        <f t="shared" si="42"/>
        <v>0</v>
      </c>
      <c r="AF101" s="118">
        <f t="shared" si="49"/>
        <v>0</v>
      </c>
      <c r="AG101" s="45"/>
      <c r="AH101" s="118">
        <f>AH102</f>
        <v>0</v>
      </c>
      <c r="AI101" s="118">
        <f>AI102</f>
        <v>0</v>
      </c>
      <c r="AJ101" s="118">
        <f t="shared" si="43"/>
        <v>0</v>
      </c>
      <c r="AK101" s="118">
        <f>AK102</f>
        <v>0</v>
      </c>
      <c r="AL101" s="118">
        <f>AL102</f>
        <v>0</v>
      </c>
      <c r="AM101" s="118">
        <f t="shared" si="44"/>
        <v>0</v>
      </c>
      <c r="AN101" s="118">
        <f t="shared" si="50"/>
        <v>0</v>
      </c>
      <c r="AO101" s="45"/>
      <c r="AP101" s="118">
        <f>AP102</f>
        <v>0</v>
      </c>
      <c r="AQ101" s="118">
        <f>AQ102</f>
        <v>0</v>
      </c>
      <c r="AR101" s="118">
        <f t="shared" si="45"/>
        <v>0</v>
      </c>
      <c r="AS101" s="118">
        <f>AS102</f>
        <v>0</v>
      </c>
      <c r="AT101" s="118">
        <f>AT102</f>
        <v>0</v>
      </c>
      <c r="AU101" s="118">
        <f t="shared" si="46"/>
        <v>0</v>
      </c>
      <c r="AV101" s="118">
        <f t="shared" si="47"/>
        <v>0</v>
      </c>
      <c r="AW101" s="119"/>
      <c r="AX101" s="119"/>
      <c r="AY101" s="119"/>
      <c r="AZ101" s="117"/>
      <c r="BA101" s="117"/>
      <c r="BB101" s="117"/>
      <c r="BC101" s="117"/>
      <c r="BD101" s="117"/>
    </row>
    <row r="102" spans="1:56" s="100" customFormat="1" hidden="1">
      <c r="A102" s="45"/>
      <c r="B102" s="120">
        <v>2013</v>
      </c>
      <c r="C102" s="121">
        <v>8320</v>
      </c>
      <c r="D102" s="120">
        <v>1</v>
      </c>
      <c r="E102" s="120">
        <v>3000</v>
      </c>
      <c r="F102" s="120">
        <v>3100</v>
      </c>
      <c r="G102" s="120">
        <v>314</v>
      </c>
      <c r="H102" s="120">
        <v>31401</v>
      </c>
      <c r="I102" s="122" t="s">
        <v>157</v>
      </c>
      <c r="J102" s="123">
        <v>0</v>
      </c>
      <c r="K102" s="123">
        <v>0</v>
      </c>
      <c r="L102" s="124">
        <v>0</v>
      </c>
      <c r="M102" s="123">
        <v>0</v>
      </c>
      <c r="N102" s="123">
        <v>0</v>
      </c>
      <c r="O102" s="124">
        <v>0</v>
      </c>
      <c r="P102" s="124">
        <v>0</v>
      </c>
      <c r="Q102" s="45"/>
      <c r="R102" s="123">
        <v>0</v>
      </c>
      <c r="S102" s="123">
        <v>0</v>
      </c>
      <c r="T102" s="123">
        <f t="shared" si="39"/>
        <v>0</v>
      </c>
      <c r="U102" s="123">
        <v>0</v>
      </c>
      <c r="V102" s="123">
        <v>0</v>
      </c>
      <c r="W102" s="123">
        <f t="shared" si="40"/>
        <v>0</v>
      </c>
      <c r="X102" s="123">
        <f t="shared" si="48"/>
        <v>0</v>
      </c>
      <c r="Y102" s="45"/>
      <c r="Z102" s="123">
        <v>0</v>
      </c>
      <c r="AA102" s="123">
        <v>0</v>
      </c>
      <c r="AB102" s="123">
        <f t="shared" si="41"/>
        <v>0</v>
      </c>
      <c r="AC102" s="123">
        <v>0</v>
      </c>
      <c r="AD102" s="123">
        <v>0</v>
      </c>
      <c r="AE102" s="123">
        <f t="shared" si="42"/>
        <v>0</v>
      </c>
      <c r="AF102" s="123">
        <f t="shared" si="49"/>
        <v>0</v>
      </c>
      <c r="AG102" s="45"/>
      <c r="AH102" s="123">
        <v>0</v>
      </c>
      <c r="AI102" s="123">
        <v>0</v>
      </c>
      <c r="AJ102" s="123">
        <f t="shared" si="43"/>
        <v>0</v>
      </c>
      <c r="AK102" s="123">
        <v>0</v>
      </c>
      <c r="AL102" s="123">
        <v>0</v>
      </c>
      <c r="AM102" s="123">
        <f t="shared" si="44"/>
        <v>0</v>
      </c>
      <c r="AN102" s="123">
        <f t="shared" si="50"/>
        <v>0</v>
      </c>
      <c r="AO102" s="45"/>
      <c r="AP102" s="123">
        <f>J102-(R102+Z102+AH102)</f>
        <v>0</v>
      </c>
      <c r="AQ102" s="123">
        <f>K102-(S102+AA102+AI102)</f>
        <v>0</v>
      </c>
      <c r="AR102" s="123">
        <f t="shared" si="45"/>
        <v>0</v>
      </c>
      <c r="AS102" s="123">
        <f>M102-(U102+AC102+AK102)</f>
        <v>0</v>
      </c>
      <c r="AT102" s="123">
        <f>N102-(V102+AD102+AL102)</f>
        <v>0</v>
      </c>
      <c r="AU102" s="123">
        <f t="shared" si="46"/>
        <v>0</v>
      </c>
      <c r="AV102" s="123">
        <f t="shared" si="47"/>
        <v>0</v>
      </c>
      <c r="AW102" s="125" t="s">
        <v>153</v>
      </c>
      <c r="AX102" s="125"/>
      <c r="AY102" s="125"/>
      <c r="AZ102" s="124" t="s">
        <v>88</v>
      </c>
      <c r="BA102" s="124"/>
      <c r="BB102" s="124"/>
      <c r="BC102" s="124"/>
      <c r="BD102" s="124"/>
    </row>
    <row r="103" spans="1:56" s="127" customFormat="1" hidden="1">
      <c r="A103" s="45"/>
      <c r="B103" s="114">
        <v>2013</v>
      </c>
      <c r="C103" s="115">
        <v>8320</v>
      </c>
      <c r="D103" s="114">
        <v>1</v>
      </c>
      <c r="E103" s="114">
        <v>3000</v>
      </c>
      <c r="F103" s="114">
        <v>3100</v>
      </c>
      <c r="G103" s="114">
        <v>315</v>
      </c>
      <c r="H103" s="114"/>
      <c r="I103" s="116" t="s">
        <v>158</v>
      </c>
      <c r="J103" s="117">
        <v>0</v>
      </c>
      <c r="K103" s="117">
        <v>0</v>
      </c>
      <c r="L103" s="117">
        <v>0</v>
      </c>
      <c r="M103" s="117">
        <v>0</v>
      </c>
      <c r="N103" s="117">
        <v>0</v>
      </c>
      <c r="O103" s="117">
        <v>0</v>
      </c>
      <c r="P103" s="117">
        <v>0</v>
      </c>
      <c r="Q103" s="45"/>
      <c r="R103" s="118">
        <f>R104</f>
        <v>0</v>
      </c>
      <c r="S103" s="118">
        <f>S104</f>
        <v>0</v>
      </c>
      <c r="T103" s="118">
        <f t="shared" si="39"/>
        <v>0</v>
      </c>
      <c r="U103" s="118">
        <f>U104</f>
        <v>0</v>
      </c>
      <c r="V103" s="118">
        <f>V104</f>
        <v>0</v>
      </c>
      <c r="W103" s="118">
        <f t="shared" si="40"/>
        <v>0</v>
      </c>
      <c r="X103" s="118">
        <f t="shared" si="48"/>
        <v>0</v>
      </c>
      <c r="Y103" s="45"/>
      <c r="Z103" s="118">
        <f>Z104</f>
        <v>0</v>
      </c>
      <c r="AA103" s="118">
        <f>AA104</f>
        <v>0</v>
      </c>
      <c r="AB103" s="118">
        <f t="shared" si="41"/>
        <v>0</v>
      </c>
      <c r="AC103" s="118">
        <f>AC104</f>
        <v>0</v>
      </c>
      <c r="AD103" s="118">
        <f>AD104</f>
        <v>0</v>
      </c>
      <c r="AE103" s="118">
        <f t="shared" si="42"/>
        <v>0</v>
      </c>
      <c r="AF103" s="118">
        <f t="shared" si="49"/>
        <v>0</v>
      </c>
      <c r="AG103" s="45"/>
      <c r="AH103" s="118">
        <f>AH104</f>
        <v>0</v>
      </c>
      <c r="AI103" s="118">
        <f>AI104</f>
        <v>0</v>
      </c>
      <c r="AJ103" s="118">
        <f t="shared" si="43"/>
        <v>0</v>
      </c>
      <c r="AK103" s="118">
        <f>AK104</f>
        <v>0</v>
      </c>
      <c r="AL103" s="118">
        <f>AL104</f>
        <v>0</v>
      </c>
      <c r="AM103" s="118">
        <f t="shared" si="44"/>
        <v>0</v>
      </c>
      <c r="AN103" s="118">
        <f t="shared" si="50"/>
        <v>0</v>
      </c>
      <c r="AO103" s="45"/>
      <c r="AP103" s="118">
        <f>AP104</f>
        <v>0</v>
      </c>
      <c r="AQ103" s="118">
        <f>AQ104</f>
        <v>0</v>
      </c>
      <c r="AR103" s="118">
        <f t="shared" si="45"/>
        <v>0</v>
      </c>
      <c r="AS103" s="118">
        <f>AS104</f>
        <v>0</v>
      </c>
      <c r="AT103" s="118">
        <f>AT104</f>
        <v>0</v>
      </c>
      <c r="AU103" s="118">
        <f t="shared" si="46"/>
        <v>0</v>
      </c>
      <c r="AV103" s="118">
        <f t="shared" si="47"/>
        <v>0</v>
      </c>
      <c r="AW103" s="119"/>
      <c r="AX103" s="119"/>
      <c r="AY103" s="119"/>
      <c r="AZ103" s="117"/>
      <c r="BA103" s="117"/>
      <c r="BB103" s="117"/>
      <c r="BC103" s="117"/>
      <c r="BD103" s="117"/>
    </row>
    <row r="104" spans="1:56" s="100" customFormat="1" hidden="1">
      <c r="A104" s="45"/>
      <c r="B104" s="120">
        <v>2013</v>
      </c>
      <c r="C104" s="121">
        <v>8320</v>
      </c>
      <c r="D104" s="120">
        <v>1</v>
      </c>
      <c r="E104" s="120">
        <v>3000</v>
      </c>
      <c r="F104" s="120">
        <v>3100</v>
      </c>
      <c r="G104" s="120">
        <v>315</v>
      </c>
      <c r="H104" s="120">
        <v>31501</v>
      </c>
      <c r="I104" s="122" t="s">
        <v>159</v>
      </c>
      <c r="J104" s="123">
        <v>0</v>
      </c>
      <c r="K104" s="123">
        <v>0</v>
      </c>
      <c r="L104" s="124">
        <v>0</v>
      </c>
      <c r="M104" s="123">
        <v>0</v>
      </c>
      <c r="N104" s="123">
        <v>0</v>
      </c>
      <c r="O104" s="124">
        <v>0</v>
      </c>
      <c r="P104" s="124">
        <v>0</v>
      </c>
      <c r="Q104" s="45"/>
      <c r="R104" s="123">
        <v>0</v>
      </c>
      <c r="S104" s="123">
        <v>0</v>
      </c>
      <c r="T104" s="123">
        <f t="shared" si="39"/>
        <v>0</v>
      </c>
      <c r="U104" s="123">
        <v>0</v>
      </c>
      <c r="V104" s="123">
        <v>0</v>
      </c>
      <c r="W104" s="123">
        <f t="shared" si="40"/>
        <v>0</v>
      </c>
      <c r="X104" s="123">
        <f t="shared" si="48"/>
        <v>0</v>
      </c>
      <c r="Y104" s="45"/>
      <c r="Z104" s="123">
        <v>0</v>
      </c>
      <c r="AA104" s="123">
        <v>0</v>
      </c>
      <c r="AB104" s="123">
        <f t="shared" si="41"/>
        <v>0</v>
      </c>
      <c r="AC104" s="123">
        <v>0</v>
      </c>
      <c r="AD104" s="123">
        <v>0</v>
      </c>
      <c r="AE104" s="123">
        <f t="shared" si="42"/>
        <v>0</v>
      </c>
      <c r="AF104" s="123">
        <f t="shared" si="49"/>
        <v>0</v>
      </c>
      <c r="AG104" s="45"/>
      <c r="AH104" s="123">
        <v>0</v>
      </c>
      <c r="AI104" s="123">
        <v>0</v>
      </c>
      <c r="AJ104" s="123">
        <f t="shared" si="43"/>
        <v>0</v>
      </c>
      <c r="AK104" s="123">
        <v>0</v>
      </c>
      <c r="AL104" s="123">
        <v>0</v>
      </c>
      <c r="AM104" s="123">
        <f t="shared" si="44"/>
        <v>0</v>
      </c>
      <c r="AN104" s="123">
        <f t="shared" si="50"/>
        <v>0</v>
      </c>
      <c r="AO104" s="45"/>
      <c r="AP104" s="123">
        <f>J104-(R104+Z104+AH104)</f>
        <v>0</v>
      </c>
      <c r="AQ104" s="123">
        <f>K104-(S104+AA104+AI104)</f>
        <v>0</v>
      </c>
      <c r="AR104" s="123">
        <f t="shared" si="45"/>
        <v>0</v>
      </c>
      <c r="AS104" s="123">
        <f>M104-(U104+AC104+AK104)</f>
        <v>0</v>
      </c>
      <c r="AT104" s="123">
        <f>N104-(V104+AD104+AL104)</f>
        <v>0</v>
      </c>
      <c r="AU104" s="123">
        <f t="shared" si="46"/>
        <v>0</v>
      </c>
      <c r="AV104" s="123">
        <f t="shared" si="47"/>
        <v>0</v>
      </c>
      <c r="AW104" s="125" t="s">
        <v>153</v>
      </c>
      <c r="AX104" s="125"/>
      <c r="AY104" s="125"/>
      <c r="AZ104" s="124" t="s">
        <v>88</v>
      </c>
      <c r="BA104" s="124"/>
      <c r="BB104" s="124"/>
      <c r="BC104" s="124"/>
      <c r="BD104" s="124"/>
    </row>
    <row r="105" spans="1:56" s="127" customFormat="1" hidden="1">
      <c r="A105" s="45"/>
      <c r="B105" s="114">
        <v>2013</v>
      </c>
      <c r="C105" s="115">
        <v>8320</v>
      </c>
      <c r="D105" s="114">
        <v>1</v>
      </c>
      <c r="E105" s="114">
        <v>3000</v>
      </c>
      <c r="F105" s="114">
        <v>3100</v>
      </c>
      <c r="G105" s="114">
        <v>317</v>
      </c>
      <c r="H105" s="114"/>
      <c r="I105" s="116" t="s">
        <v>160</v>
      </c>
      <c r="J105" s="117">
        <v>0</v>
      </c>
      <c r="K105" s="117">
        <v>0</v>
      </c>
      <c r="L105" s="117">
        <v>0</v>
      </c>
      <c r="M105" s="117">
        <v>0</v>
      </c>
      <c r="N105" s="117">
        <v>0</v>
      </c>
      <c r="O105" s="117">
        <v>0</v>
      </c>
      <c r="P105" s="117">
        <v>0</v>
      </c>
      <c r="Q105" s="45"/>
      <c r="R105" s="118">
        <f>R106</f>
        <v>0</v>
      </c>
      <c r="S105" s="118">
        <f>S106</f>
        <v>0</v>
      </c>
      <c r="T105" s="118">
        <f t="shared" si="39"/>
        <v>0</v>
      </c>
      <c r="U105" s="118">
        <f>U106</f>
        <v>0</v>
      </c>
      <c r="V105" s="118">
        <f>V106</f>
        <v>0</v>
      </c>
      <c r="W105" s="118">
        <f t="shared" si="40"/>
        <v>0</v>
      </c>
      <c r="X105" s="118">
        <f t="shared" si="48"/>
        <v>0</v>
      </c>
      <c r="Y105" s="45"/>
      <c r="Z105" s="118">
        <f>Z106</f>
        <v>0</v>
      </c>
      <c r="AA105" s="118">
        <f>AA106</f>
        <v>0</v>
      </c>
      <c r="AB105" s="118">
        <f t="shared" si="41"/>
        <v>0</v>
      </c>
      <c r="AC105" s="118">
        <f>AC106</f>
        <v>0</v>
      </c>
      <c r="AD105" s="118">
        <f>AD106</f>
        <v>0</v>
      </c>
      <c r="AE105" s="118">
        <f t="shared" si="42"/>
        <v>0</v>
      </c>
      <c r="AF105" s="118">
        <f t="shared" si="49"/>
        <v>0</v>
      </c>
      <c r="AG105" s="45"/>
      <c r="AH105" s="118">
        <f>AH106</f>
        <v>0</v>
      </c>
      <c r="AI105" s="118">
        <f>AI106</f>
        <v>0</v>
      </c>
      <c r="AJ105" s="118">
        <f t="shared" si="43"/>
        <v>0</v>
      </c>
      <c r="AK105" s="118">
        <f>AK106</f>
        <v>0</v>
      </c>
      <c r="AL105" s="118">
        <f>AL106</f>
        <v>0</v>
      </c>
      <c r="AM105" s="118">
        <f t="shared" si="44"/>
        <v>0</v>
      </c>
      <c r="AN105" s="118">
        <f t="shared" si="50"/>
        <v>0</v>
      </c>
      <c r="AO105" s="45"/>
      <c r="AP105" s="118">
        <f>AP106</f>
        <v>0</v>
      </c>
      <c r="AQ105" s="118">
        <f>AQ106</f>
        <v>0</v>
      </c>
      <c r="AR105" s="118">
        <f t="shared" si="45"/>
        <v>0</v>
      </c>
      <c r="AS105" s="118">
        <f>AS106</f>
        <v>0</v>
      </c>
      <c r="AT105" s="118">
        <f>AT106</f>
        <v>0</v>
      </c>
      <c r="AU105" s="118">
        <f t="shared" si="46"/>
        <v>0</v>
      </c>
      <c r="AV105" s="118">
        <f t="shared" si="47"/>
        <v>0</v>
      </c>
      <c r="AW105" s="119"/>
      <c r="AX105" s="119"/>
      <c r="AY105" s="119"/>
      <c r="AZ105" s="117"/>
      <c r="BA105" s="117"/>
      <c r="BB105" s="117"/>
      <c r="BC105" s="117"/>
      <c r="BD105" s="117"/>
    </row>
    <row r="106" spans="1:56" s="100" customFormat="1" hidden="1">
      <c r="A106" s="45"/>
      <c r="B106" s="121">
        <v>2013</v>
      </c>
      <c r="C106" s="121">
        <v>8320</v>
      </c>
      <c r="D106" s="120">
        <v>1</v>
      </c>
      <c r="E106" s="120">
        <v>3000</v>
      </c>
      <c r="F106" s="120">
        <v>3100</v>
      </c>
      <c r="G106" s="120">
        <v>317</v>
      </c>
      <c r="H106" s="120">
        <v>31701</v>
      </c>
      <c r="I106" s="122" t="s">
        <v>161</v>
      </c>
      <c r="J106" s="123">
        <v>0</v>
      </c>
      <c r="K106" s="123">
        <v>0</v>
      </c>
      <c r="L106" s="124">
        <v>0</v>
      </c>
      <c r="M106" s="123">
        <v>0</v>
      </c>
      <c r="N106" s="123">
        <v>0</v>
      </c>
      <c r="O106" s="124">
        <v>0</v>
      </c>
      <c r="P106" s="124">
        <v>0</v>
      </c>
      <c r="Q106" s="45"/>
      <c r="R106" s="123">
        <v>0</v>
      </c>
      <c r="S106" s="123">
        <v>0</v>
      </c>
      <c r="T106" s="123">
        <f t="shared" si="39"/>
        <v>0</v>
      </c>
      <c r="U106" s="123">
        <v>0</v>
      </c>
      <c r="V106" s="123">
        <v>0</v>
      </c>
      <c r="W106" s="123">
        <f t="shared" si="40"/>
        <v>0</v>
      </c>
      <c r="X106" s="123">
        <f t="shared" si="48"/>
        <v>0</v>
      </c>
      <c r="Y106" s="45"/>
      <c r="Z106" s="123">
        <v>0</v>
      </c>
      <c r="AA106" s="123">
        <v>0</v>
      </c>
      <c r="AB106" s="123">
        <f t="shared" si="41"/>
        <v>0</v>
      </c>
      <c r="AC106" s="123">
        <v>0</v>
      </c>
      <c r="AD106" s="123">
        <v>0</v>
      </c>
      <c r="AE106" s="123">
        <f t="shared" si="42"/>
        <v>0</v>
      </c>
      <c r="AF106" s="123">
        <f t="shared" si="49"/>
        <v>0</v>
      </c>
      <c r="AG106" s="45"/>
      <c r="AH106" s="123">
        <v>0</v>
      </c>
      <c r="AI106" s="123">
        <v>0</v>
      </c>
      <c r="AJ106" s="123">
        <f t="shared" si="43"/>
        <v>0</v>
      </c>
      <c r="AK106" s="123">
        <v>0</v>
      </c>
      <c r="AL106" s="123">
        <v>0</v>
      </c>
      <c r="AM106" s="123">
        <f t="shared" si="44"/>
        <v>0</v>
      </c>
      <c r="AN106" s="123">
        <f t="shared" si="50"/>
        <v>0</v>
      </c>
      <c r="AO106" s="45"/>
      <c r="AP106" s="123">
        <f>J106-(R106+Z106+AH106)</f>
        <v>0</v>
      </c>
      <c r="AQ106" s="123">
        <f>K106-(S106+AA106+AI106)</f>
        <v>0</v>
      </c>
      <c r="AR106" s="123">
        <f t="shared" si="45"/>
        <v>0</v>
      </c>
      <c r="AS106" s="123">
        <f>M106-(U106+AC106+AK106)</f>
        <v>0</v>
      </c>
      <c r="AT106" s="123">
        <f>N106-(V106+AD106+AL106)</f>
        <v>0</v>
      </c>
      <c r="AU106" s="123">
        <f t="shared" si="46"/>
        <v>0</v>
      </c>
      <c r="AV106" s="123">
        <f t="shared" si="47"/>
        <v>0</v>
      </c>
      <c r="AW106" s="125" t="s">
        <v>153</v>
      </c>
      <c r="AX106" s="125"/>
      <c r="AY106" s="125"/>
      <c r="AZ106" s="124" t="s">
        <v>88</v>
      </c>
      <c r="BA106" s="124"/>
      <c r="BB106" s="124"/>
      <c r="BC106" s="124"/>
      <c r="BD106" s="124"/>
    </row>
    <row r="107" spans="1:56" s="100" customFormat="1" hidden="1">
      <c r="A107" s="45"/>
      <c r="B107" s="108">
        <v>2013</v>
      </c>
      <c r="C107" s="109">
        <v>8320</v>
      </c>
      <c r="D107" s="108">
        <v>1</v>
      </c>
      <c r="E107" s="108">
        <v>3000</v>
      </c>
      <c r="F107" s="108">
        <v>3200</v>
      </c>
      <c r="G107" s="108"/>
      <c r="H107" s="108"/>
      <c r="I107" s="110" t="s">
        <v>162</v>
      </c>
      <c r="J107" s="111">
        <v>0</v>
      </c>
      <c r="K107" s="111">
        <v>0</v>
      </c>
      <c r="L107" s="111">
        <v>0</v>
      </c>
      <c r="M107" s="111">
        <v>0</v>
      </c>
      <c r="N107" s="111">
        <v>0</v>
      </c>
      <c r="O107" s="111">
        <v>0</v>
      </c>
      <c r="P107" s="111">
        <v>0</v>
      </c>
      <c r="Q107" s="45"/>
      <c r="R107" s="112">
        <f>R108+R110+R112+R114</f>
        <v>0</v>
      </c>
      <c r="S107" s="112">
        <f>S108+S110+S112+S114</f>
        <v>0</v>
      </c>
      <c r="T107" s="112">
        <f>R107+S107</f>
        <v>0</v>
      </c>
      <c r="U107" s="112">
        <f>U108+U110+U112+U114</f>
        <v>0</v>
      </c>
      <c r="V107" s="112">
        <f>V108+V110+V112+V114</f>
        <v>0</v>
      </c>
      <c r="W107" s="112">
        <f>U107+V107</f>
        <v>0</v>
      </c>
      <c r="X107" s="112">
        <f>T107+W107</f>
        <v>0</v>
      </c>
      <c r="Y107" s="45"/>
      <c r="Z107" s="112">
        <f>Z108+Z110+Z112+Z114</f>
        <v>0</v>
      </c>
      <c r="AA107" s="112">
        <f>AA108+AA110+AA112+AA114</f>
        <v>0</v>
      </c>
      <c r="AB107" s="112">
        <f t="shared" si="41"/>
        <v>0</v>
      </c>
      <c r="AC107" s="112">
        <f>AC108+AC110+AC112+AC114</f>
        <v>0</v>
      </c>
      <c r="AD107" s="112">
        <f>AD108+AD110+AD112+AD114</f>
        <v>0</v>
      </c>
      <c r="AE107" s="112">
        <f>AC107+AD107</f>
        <v>0</v>
      </c>
      <c r="AF107" s="112">
        <f>AB107+AE107</f>
        <v>0</v>
      </c>
      <c r="AG107" s="45"/>
      <c r="AH107" s="112">
        <f>AH108+AH110+AH112+AH114</f>
        <v>0</v>
      </c>
      <c r="AI107" s="112">
        <f>AI108+AI110+AI112+AI114</f>
        <v>0</v>
      </c>
      <c r="AJ107" s="112">
        <f t="shared" si="43"/>
        <v>0</v>
      </c>
      <c r="AK107" s="112">
        <f>AK108+AK110+AK112+AK114</f>
        <v>0</v>
      </c>
      <c r="AL107" s="112">
        <f>AL108+AL110+AL112+AL114</f>
        <v>0</v>
      </c>
      <c r="AM107" s="112">
        <f>AK107+AL107</f>
        <v>0</v>
      </c>
      <c r="AN107" s="112">
        <f>AJ107+AM107</f>
        <v>0</v>
      </c>
      <c r="AO107" s="45"/>
      <c r="AP107" s="112">
        <f>AP108+AP110+AP112+AP114</f>
        <v>0</v>
      </c>
      <c r="AQ107" s="112">
        <f>AQ108+AQ110+AQ112+AQ114</f>
        <v>0</v>
      </c>
      <c r="AR107" s="112">
        <f t="shared" si="45"/>
        <v>0</v>
      </c>
      <c r="AS107" s="112">
        <f>AS108+AS110+AS112+AS114</f>
        <v>0</v>
      </c>
      <c r="AT107" s="112">
        <f>AT108+AT110+AT112+AT114</f>
        <v>0</v>
      </c>
      <c r="AU107" s="112">
        <f>AS107+AT107</f>
        <v>0</v>
      </c>
      <c r="AV107" s="112">
        <f>AR107+AU107</f>
        <v>0</v>
      </c>
      <c r="AW107" s="113"/>
      <c r="AX107" s="113"/>
      <c r="AY107" s="113"/>
      <c r="AZ107" s="111"/>
      <c r="BA107" s="111"/>
      <c r="BB107" s="111"/>
      <c r="BC107" s="111"/>
      <c r="BD107" s="111"/>
    </row>
    <row r="108" spans="1:56" s="100" customFormat="1" hidden="1">
      <c r="A108" s="45"/>
      <c r="B108" s="114">
        <v>2013</v>
      </c>
      <c r="C108" s="115">
        <v>8320</v>
      </c>
      <c r="D108" s="114">
        <v>1</v>
      </c>
      <c r="E108" s="114">
        <v>3000</v>
      </c>
      <c r="F108" s="114">
        <v>3200</v>
      </c>
      <c r="G108" s="114">
        <v>322</v>
      </c>
      <c r="H108" s="114"/>
      <c r="I108" s="116" t="s">
        <v>163</v>
      </c>
      <c r="J108" s="117">
        <v>0</v>
      </c>
      <c r="K108" s="117">
        <v>0</v>
      </c>
      <c r="L108" s="117">
        <v>0</v>
      </c>
      <c r="M108" s="117">
        <v>0</v>
      </c>
      <c r="N108" s="117">
        <v>0</v>
      </c>
      <c r="O108" s="117">
        <v>0</v>
      </c>
      <c r="P108" s="117">
        <v>0</v>
      </c>
      <c r="Q108" s="45"/>
      <c r="R108" s="118">
        <f>R109</f>
        <v>0</v>
      </c>
      <c r="S108" s="118">
        <f>S109</f>
        <v>0</v>
      </c>
      <c r="T108" s="118">
        <f t="shared" si="39"/>
        <v>0</v>
      </c>
      <c r="U108" s="118">
        <f>U109</f>
        <v>0</v>
      </c>
      <c r="V108" s="118">
        <f>V109</f>
        <v>0</v>
      </c>
      <c r="W108" s="118">
        <f t="shared" si="40"/>
        <v>0</v>
      </c>
      <c r="X108" s="118">
        <f t="shared" si="48"/>
        <v>0</v>
      </c>
      <c r="Y108" s="45"/>
      <c r="Z108" s="118">
        <f>Z109</f>
        <v>0</v>
      </c>
      <c r="AA108" s="118">
        <f>AA109</f>
        <v>0</v>
      </c>
      <c r="AB108" s="118">
        <f t="shared" si="41"/>
        <v>0</v>
      </c>
      <c r="AC108" s="118">
        <f>AC109</f>
        <v>0</v>
      </c>
      <c r="AD108" s="118">
        <f>AD109</f>
        <v>0</v>
      </c>
      <c r="AE108" s="118">
        <f t="shared" ref="AE108:AE127" si="51">AC108+AD108</f>
        <v>0</v>
      </c>
      <c r="AF108" s="118">
        <f t="shared" ref="AF108:AF127" si="52">AB108+AE108</f>
        <v>0</v>
      </c>
      <c r="AG108" s="45"/>
      <c r="AH108" s="118">
        <f>AH109</f>
        <v>0</v>
      </c>
      <c r="AI108" s="118">
        <f>AI109</f>
        <v>0</v>
      </c>
      <c r="AJ108" s="118">
        <f t="shared" si="43"/>
        <v>0</v>
      </c>
      <c r="AK108" s="118">
        <f>AK109</f>
        <v>0</v>
      </c>
      <c r="AL108" s="118">
        <f>AL109</f>
        <v>0</v>
      </c>
      <c r="AM108" s="118">
        <f t="shared" ref="AM108:AM127" si="53">AK108+AL108</f>
        <v>0</v>
      </c>
      <c r="AN108" s="118">
        <f t="shared" ref="AN108:AN127" si="54">AJ108+AM108</f>
        <v>0</v>
      </c>
      <c r="AO108" s="45"/>
      <c r="AP108" s="118">
        <f>AP109</f>
        <v>0</v>
      </c>
      <c r="AQ108" s="118">
        <f>AQ109</f>
        <v>0</v>
      </c>
      <c r="AR108" s="118">
        <f t="shared" si="45"/>
        <v>0</v>
      </c>
      <c r="AS108" s="118">
        <f>AS109</f>
        <v>0</v>
      </c>
      <c r="AT108" s="118">
        <f>AT109</f>
        <v>0</v>
      </c>
      <c r="AU108" s="118">
        <f t="shared" ref="AU108:AU127" si="55">AS108+AT108</f>
        <v>0</v>
      </c>
      <c r="AV108" s="118">
        <f t="shared" ref="AV108:AV127" si="56">AR108+AU108</f>
        <v>0</v>
      </c>
      <c r="AW108" s="119"/>
      <c r="AX108" s="119"/>
      <c r="AY108" s="119"/>
      <c r="AZ108" s="117"/>
      <c r="BA108" s="117"/>
      <c r="BB108" s="117"/>
      <c r="BC108" s="117"/>
      <c r="BD108" s="117"/>
    </row>
    <row r="109" spans="1:56" s="100" customFormat="1" hidden="1">
      <c r="A109" s="45"/>
      <c r="B109" s="120">
        <v>2013</v>
      </c>
      <c r="C109" s="121">
        <v>8320</v>
      </c>
      <c r="D109" s="120">
        <v>1</v>
      </c>
      <c r="E109" s="120">
        <v>3000</v>
      </c>
      <c r="F109" s="120">
        <v>3200</v>
      </c>
      <c r="G109" s="120">
        <v>322</v>
      </c>
      <c r="H109" s="120">
        <v>32201</v>
      </c>
      <c r="I109" s="122" t="s">
        <v>164</v>
      </c>
      <c r="J109" s="123">
        <v>0</v>
      </c>
      <c r="K109" s="123">
        <v>0</v>
      </c>
      <c r="L109" s="124">
        <v>0</v>
      </c>
      <c r="M109" s="123">
        <v>0</v>
      </c>
      <c r="N109" s="123">
        <v>0</v>
      </c>
      <c r="O109" s="124">
        <v>0</v>
      </c>
      <c r="P109" s="124">
        <v>0</v>
      </c>
      <c r="Q109" s="45"/>
      <c r="R109" s="123">
        <v>0</v>
      </c>
      <c r="S109" s="123">
        <v>0</v>
      </c>
      <c r="T109" s="123">
        <f t="shared" si="39"/>
        <v>0</v>
      </c>
      <c r="U109" s="123">
        <v>0</v>
      </c>
      <c r="V109" s="123">
        <v>0</v>
      </c>
      <c r="W109" s="123">
        <f t="shared" si="40"/>
        <v>0</v>
      </c>
      <c r="X109" s="123">
        <f t="shared" si="48"/>
        <v>0</v>
      </c>
      <c r="Y109" s="45"/>
      <c r="Z109" s="123">
        <v>0</v>
      </c>
      <c r="AA109" s="123">
        <v>0</v>
      </c>
      <c r="AB109" s="123">
        <f t="shared" si="41"/>
        <v>0</v>
      </c>
      <c r="AC109" s="123">
        <v>0</v>
      </c>
      <c r="AD109" s="123">
        <v>0</v>
      </c>
      <c r="AE109" s="123">
        <f t="shared" si="51"/>
        <v>0</v>
      </c>
      <c r="AF109" s="123">
        <f t="shared" si="52"/>
        <v>0</v>
      </c>
      <c r="AG109" s="45"/>
      <c r="AH109" s="123">
        <v>0</v>
      </c>
      <c r="AI109" s="123">
        <v>0</v>
      </c>
      <c r="AJ109" s="123">
        <f t="shared" si="43"/>
        <v>0</v>
      </c>
      <c r="AK109" s="123">
        <v>0</v>
      </c>
      <c r="AL109" s="123">
        <v>0</v>
      </c>
      <c r="AM109" s="123">
        <f t="shared" si="53"/>
        <v>0</v>
      </c>
      <c r="AN109" s="123">
        <f t="shared" si="54"/>
        <v>0</v>
      </c>
      <c r="AO109" s="45"/>
      <c r="AP109" s="123">
        <f>J109-(R109+Z109+AH109)</f>
        <v>0</v>
      </c>
      <c r="AQ109" s="123">
        <f>K109-(S109+AA109+AI109)</f>
        <v>0</v>
      </c>
      <c r="AR109" s="123">
        <f t="shared" si="45"/>
        <v>0</v>
      </c>
      <c r="AS109" s="123">
        <f>M109-(U109+AC109+AK109)</f>
        <v>0</v>
      </c>
      <c r="AT109" s="123">
        <f>N109-(V109+AD109+AL109)</f>
        <v>0</v>
      </c>
      <c r="AU109" s="123">
        <f t="shared" si="55"/>
        <v>0</v>
      </c>
      <c r="AV109" s="123">
        <f t="shared" si="56"/>
        <v>0</v>
      </c>
      <c r="AW109" s="125"/>
      <c r="AX109" s="125"/>
      <c r="AY109" s="125"/>
      <c r="AZ109" s="124"/>
      <c r="BA109" s="124"/>
      <c r="BB109" s="124"/>
      <c r="BC109" s="124"/>
      <c r="BD109" s="124"/>
    </row>
    <row r="110" spans="1:56" s="100" customFormat="1" hidden="1">
      <c r="A110" s="45"/>
      <c r="B110" s="114">
        <v>2013</v>
      </c>
      <c r="C110" s="115">
        <v>8320</v>
      </c>
      <c r="D110" s="114">
        <v>1</v>
      </c>
      <c r="E110" s="114">
        <v>3000</v>
      </c>
      <c r="F110" s="114">
        <v>3200</v>
      </c>
      <c r="G110" s="114">
        <v>325</v>
      </c>
      <c r="H110" s="114"/>
      <c r="I110" s="116" t="s">
        <v>165</v>
      </c>
      <c r="J110" s="117">
        <v>0</v>
      </c>
      <c r="K110" s="117">
        <v>0</v>
      </c>
      <c r="L110" s="117">
        <v>0</v>
      </c>
      <c r="M110" s="117">
        <v>0</v>
      </c>
      <c r="N110" s="117">
        <v>0</v>
      </c>
      <c r="O110" s="117">
        <v>0</v>
      </c>
      <c r="P110" s="117">
        <v>0</v>
      </c>
      <c r="Q110" s="45"/>
      <c r="R110" s="118">
        <f>R111</f>
        <v>0</v>
      </c>
      <c r="S110" s="118">
        <f>S111</f>
        <v>0</v>
      </c>
      <c r="T110" s="118">
        <f>R110+S110</f>
        <v>0</v>
      </c>
      <c r="U110" s="118">
        <f>U111</f>
        <v>0</v>
      </c>
      <c r="V110" s="118">
        <f>V111</f>
        <v>0</v>
      </c>
      <c r="W110" s="118">
        <f t="shared" si="40"/>
        <v>0</v>
      </c>
      <c r="X110" s="118">
        <f t="shared" si="48"/>
        <v>0</v>
      </c>
      <c r="Y110" s="45"/>
      <c r="Z110" s="118">
        <f>Z111</f>
        <v>0</v>
      </c>
      <c r="AA110" s="118">
        <f>AA111</f>
        <v>0</v>
      </c>
      <c r="AB110" s="118">
        <f t="shared" si="41"/>
        <v>0</v>
      </c>
      <c r="AC110" s="118">
        <f>AC111</f>
        <v>0</v>
      </c>
      <c r="AD110" s="118">
        <f>AD111</f>
        <v>0</v>
      </c>
      <c r="AE110" s="118">
        <f t="shared" si="51"/>
        <v>0</v>
      </c>
      <c r="AF110" s="118">
        <f t="shared" si="52"/>
        <v>0</v>
      </c>
      <c r="AG110" s="45"/>
      <c r="AH110" s="118">
        <f>AH111</f>
        <v>0</v>
      </c>
      <c r="AI110" s="118">
        <f>AI111</f>
        <v>0</v>
      </c>
      <c r="AJ110" s="118">
        <f t="shared" si="43"/>
        <v>0</v>
      </c>
      <c r="AK110" s="118">
        <f>AK111</f>
        <v>0</v>
      </c>
      <c r="AL110" s="118">
        <f>AL111</f>
        <v>0</v>
      </c>
      <c r="AM110" s="118">
        <f t="shared" si="53"/>
        <v>0</v>
      </c>
      <c r="AN110" s="118">
        <f t="shared" si="54"/>
        <v>0</v>
      </c>
      <c r="AO110" s="45"/>
      <c r="AP110" s="118">
        <f>AP111</f>
        <v>0</v>
      </c>
      <c r="AQ110" s="118">
        <f>AQ111</f>
        <v>0</v>
      </c>
      <c r="AR110" s="118">
        <f t="shared" si="45"/>
        <v>0</v>
      </c>
      <c r="AS110" s="118">
        <f>AS111</f>
        <v>0</v>
      </c>
      <c r="AT110" s="118">
        <f>AT111</f>
        <v>0</v>
      </c>
      <c r="AU110" s="118">
        <f t="shared" si="55"/>
        <v>0</v>
      </c>
      <c r="AV110" s="118">
        <f t="shared" si="56"/>
        <v>0</v>
      </c>
      <c r="AW110" s="119"/>
      <c r="AX110" s="119"/>
      <c r="AY110" s="119"/>
      <c r="AZ110" s="117"/>
      <c r="BA110" s="117"/>
      <c r="BB110" s="117"/>
      <c r="BC110" s="117"/>
      <c r="BD110" s="117"/>
    </row>
    <row r="111" spans="1:56" s="100" customFormat="1" ht="46.8" hidden="1">
      <c r="A111" s="45"/>
      <c r="B111" s="129">
        <v>2013</v>
      </c>
      <c r="C111" s="130">
        <v>8320</v>
      </c>
      <c r="D111" s="129">
        <v>1</v>
      </c>
      <c r="E111" s="129">
        <v>3000</v>
      </c>
      <c r="F111" s="129">
        <v>3200</v>
      </c>
      <c r="G111" s="129">
        <v>325</v>
      </c>
      <c r="H111" s="129">
        <v>32501</v>
      </c>
      <c r="I111" s="128" t="s">
        <v>166</v>
      </c>
      <c r="J111" s="123">
        <v>0</v>
      </c>
      <c r="K111" s="123">
        <v>0</v>
      </c>
      <c r="L111" s="124">
        <v>0</v>
      </c>
      <c r="M111" s="123">
        <v>0</v>
      </c>
      <c r="N111" s="123">
        <v>0</v>
      </c>
      <c r="O111" s="124">
        <v>0</v>
      </c>
      <c r="P111" s="124">
        <v>0</v>
      </c>
      <c r="Q111" s="45"/>
      <c r="R111" s="123">
        <v>0</v>
      </c>
      <c r="S111" s="123">
        <v>0</v>
      </c>
      <c r="T111" s="123">
        <f t="shared" si="39"/>
        <v>0</v>
      </c>
      <c r="U111" s="123">
        <v>0</v>
      </c>
      <c r="V111" s="123">
        <v>0</v>
      </c>
      <c r="W111" s="123">
        <f t="shared" si="40"/>
        <v>0</v>
      </c>
      <c r="X111" s="123">
        <f t="shared" si="48"/>
        <v>0</v>
      </c>
      <c r="Y111" s="45"/>
      <c r="Z111" s="123">
        <v>0</v>
      </c>
      <c r="AA111" s="123">
        <v>0</v>
      </c>
      <c r="AB111" s="123">
        <f t="shared" si="41"/>
        <v>0</v>
      </c>
      <c r="AC111" s="123">
        <v>0</v>
      </c>
      <c r="AD111" s="123">
        <v>0</v>
      </c>
      <c r="AE111" s="123">
        <f t="shared" si="51"/>
        <v>0</v>
      </c>
      <c r="AF111" s="123">
        <f t="shared" si="52"/>
        <v>0</v>
      </c>
      <c r="AG111" s="45"/>
      <c r="AH111" s="123">
        <v>0</v>
      </c>
      <c r="AI111" s="123">
        <v>0</v>
      </c>
      <c r="AJ111" s="123">
        <f t="shared" si="43"/>
        <v>0</v>
      </c>
      <c r="AK111" s="123">
        <v>0</v>
      </c>
      <c r="AL111" s="123">
        <v>0</v>
      </c>
      <c r="AM111" s="123">
        <f t="shared" si="53"/>
        <v>0</v>
      </c>
      <c r="AN111" s="123">
        <f t="shared" si="54"/>
        <v>0</v>
      </c>
      <c r="AO111" s="45"/>
      <c r="AP111" s="123">
        <f>J111-(R111+Z111+AH111)</f>
        <v>0</v>
      </c>
      <c r="AQ111" s="123">
        <f>K111-(S111+AA111+AI111)</f>
        <v>0</v>
      </c>
      <c r="AR111" s="123">
        <f t="shared" si="45"/>
        <v>0</v>
      </c>
      <c r="AS111" s="123">
        <f>M111-(U111+AC111+AK111)</f>
        <v>0</v>
      </c>
      <c r="AT111" s="123">
        <f>N111-(V111+AD111+AL111)</f>
        <v>0</v>
      </c>
      <c r="AU111" s="123">
        <f t="shared" si="55"/>
        <v>0</v>
      </c>
      <c r="AV111" s="123">
        <f t="shared" si="56"/>
        <v>0</v>
      </c>
      <c r="AW111" s="125"/>
      <c r="AX111" s="125"/>
      <c r="AY111" s="125"/>
      <c r="AZ111" s="124"/>
      <c r="BA111" s="124"/>
      <c r="BB111" s="124"/>
      <c r="BC111" s="124"/>
      <c r="BD111" s="124"/>
    </row>
    <row r="112" spans="1:56" s="100" customFormat="1" hidden="1">
      <c r="A112" s="45"/>
      <c r="B112" s="114">
        <v>2013</v>
      </c>
      <c r="C112" s="115">
        <v>8320</v>
      </c>
      <c r="D112" s="114">
        <v>1</v>
      </c>
      <c r="E112" s="114">
        <v>3000</v>
      </c>
      <c r="F112" s="114">
        <v>3200</v>
      </c>
      <c r="G112" s="114">
        <v>326</v>
      </c>
      <c r="H112" s="114"/>
      <c r="I112" s="116" t="s">
        <v>167</v>
      </c>
      <c r="J112" s="117">
        <v>0</v>
      </c>
      <c r="K112" s="117">
        <v>0</v>
      </c>
      <c r="L112" s="117">
        <v>0</v>
      </c>
      <c r="M112" s="117">
        <v>0</v>
      </c>
      <c r="N112" s="117">
        <v>0</v>
      </c>
      <c r="O112" s="117">
        <v>0</v>
      </c>
      <c r="P112" s="117">
        <v>0</v>
      </c>
      <c r="Q112" s="45"/>
      <c r="R112" s="118">
        <f>R113</f>
        <v>0</v>
      </c>
      <c r="S112" s="118">
        <f>S113</f>
        <v>0</v>
      </c>
      <c r="T112" s="118">
        <f>R112+S112</f>
        <v>0</v>
      </c>
      <c r="U112" s="118">
        <f>U113</f>
        <v>0</v>
      </c>
      <c r="V112" s="118">
        <f>V113</f>
        <v>0</v>
      </c>
      <c r="W112" s="118">
        <f t="shared" si="40"/>
        <v>0</v>
      </c>
      <c r="X112" s="118">
        <f t="shared" si="48"/>
        <v>0</v>
      </c>
      <c r="Y112" s="45"/>
      <c r="Z112" s="118">
        <f>Z113</f>
        <v>0</v>
      </c>
      <c r="AA112" s="118">
        <f>AA113</f>
        <v>0</v>
      </c>
      <c r="AB112" s="118">
        <f t="shared" si="41"/>
        <v>0</v>
      </c>
      <c r="AC112" s="118">
        <f>AC113</f>
        <v>0</v>
      </c>
      <c r="AD112" s="118">
        <f>AD113</f>
        <v>0</v>
      </c>
      <c r="AE112" s="118">
        <f t="shared" si="51"/>
        <v>0</v>
      </c>
      <c r="AF112" s="118">
        <f t="shared" si="52"/>
        <v>0</v>
      </c>
      <c r="AG112" s="45"/>
      <c r="AH112" s="118">
        <f>AH113</f>
        <v>0</v>
      </c>
      <c r="AI112" s="118">
        <f>AI113</f>
        <v>0</v>
      </c>
      <c r="AJ112" s="118">
        <f t="shared" si="43"/>
        <v>0</v>
      </c>
      <c r="AK112" s="118">
        <f>AK113</f>
        <v>0</v>
      </c>
      <c r="AL112" s="118">
        <f>AL113</f>
        <v>0</v>
      </c>
      <c r="AM112" s="118">
        <f t="shared" si="53"/>
        <v>0</v>
      </c>
      <c r="AN112" s="118">
        <f t="shared" si="54"/>
        <v>0</v>
      </c>
      <c r="AO112" s="45"/>
      <c r="AP112" s="118">
        <f>AP113</f>
        <v>0</v>
      </c>
      <c r="AQ112" s="118">
        <f>AQ113</f>
        <v>0</v>
      </c>
      <c r="AR112" s="118">
        <f t="shared" si="45"/>
        <v>0</v>
      </c>
      <c r="AS112" s="118">
        <f>AS113</f>
        <v>0</v>
      </c>
      <c r="AT112" s="118">
        <f>AT113</f>
        <v>0</v>
      </c>
      <c r="AU112" s="118">
        <f t="shared" si="55"/>
        <v>0</v>
      </c>
      <c r="AV112" s="118">
        <f t="shared" si="56"/>
        <v>0</v>
      </c>
      <c r="AW112" s="119"/>
      <c r="AX112" s="119"/>
      <c r="AY112" s="119"/>
      <c r="AZ112" s="117"/>
      <c r="BA112" s="117"/>
      <c r="BB112" s="117"/>
      <c r="BC112" s="117"/>
      <c r="BD112" s="117"/>
    </row>
    <row r="113" spans="1:56" s="100" customFormat="1" hidden="1">
      <c r="A113" s="45"/>
      <c r="B113" s="129">
        <v>2013</v>
      </c>
      <c r="C113" s="130">
        <v>8320</v>
      </c>
      <c r="D113" s="129">
        <v>1</v>
      </c>
      <c r="E113" s="129">
        <v>3000</v>
      </c>
      <c r="F113" s="129">
        <v>3200</v>
      </c>
      <c r="G113" s="129">
        <v>326</v>
      </c>
      <c r="H113" s="129">
        <v>32601</v>
      </c>
      <c r="I113" s="128" t="s">
        <v>168</v>
      </c>
      <c r="J113" s="123">
        <v>0</v>
      </c>
      <c r="K113" s="123">
        <v>0</v>
      </c>
      <c r="L113" s="124">
        <v>0</v>
      </c>
      <c r="M113" s="123">
        <v>0</v>
      </c>
      <c r="N113" s="123">
        <v>0</v>
      </c>
      <c r="O113" s="124">
        <v>0</v>
      </c>
      <c r="P113" s="124">
        <v>0</v>
      </c>
      <c r="Q113" s="45"/>
      <c r="R113" s="123">
        <v>0</v>
      </c>
      <c r="S113" s="123">
        <v>0</v>
      </c>
      <c r="T113" s="123">
        <f t="shared" si="39"/>
        <v>0</v>
      </c>
      <c r="U113" s="123">
        <v>0</v>
      </c>
      <c r="V113" s="123">
        <v>0</v>
      </c>
      <c r="W113" s="123">
        <f t="shared" si="40"/>
        <v>0</v>
      </c>
      <c r="X113" s="123">
        <f t="shared" si="48"/>
        <v>0</v>
      </c>
      <c r="Y113" s="45"/>
      <c r="Z113" s="123">
        <v>0</v>
      </c>
      <c r="AA113" s="123">
        <v>0</v>
      </c>
      <c r="AB113" s="123">
        <f t="shared" si="41"/>
        <v>0</v>
      </c>
      <c r="AC113" s="123">
        <v>0</v>
      </c>
      <c r="AD113" s="123">
        <v>0</v>
      </c>
      <c r="AE113" s="123">
        <f t="shared" si="51"/>
        <v>0</v>
      </c>
      <c r="AF113" s="123">
        <f t="shared" si="52"/>
        <v>0</v>
      </c>
      <c r="AG113" s="45"/>
      <c r="AH113" s="123">
        <v>0</v>
      </c>
      <c r="AI113" s="123">
        <v>0</v>
      </c>
      <c r="AJ113" s="123">
        <f t="shared" si="43"/>
        <v>0</v>
      </c>
      <c r="AK113" s="123">
        <v>0</v>
      </c>
      <c r="AL113" s="123">
        <v>0</v>
      </c>
      <c r="AM113" s="123">
        <f t="shared" si="53"/>
        <v>0</v>
      </c>
      <c r="AN113" s="123">
        <f t="shared" si="54"/>
        <v>0</v>
      </c>
      <c r="AO113" s="45"/>
      <c r="AP113" s="123">
        <f>J113-(R113+Z113+AH113)</f>
        <v>0</v>
      </c>
      <c r="AQ113" s="123">
        <f>K113-(S113+AA113+AI113)</f>
        <v>0</v>
      </c>
      <c r="AR113" s="123">
        <f t="shared" si="45"/>
        <v>0</v>
      </c>
      <c r="AS113" s="123">
        <f>M113-(U113+AC113+AK113)</f>
        <v>0</v>
      </c>
      <c r="AT113" s="123">
        <f>N113-(V113+AD113+AL113)</f>
        <v>0</v>
      </c>
      <c r="AU113" s="123">
        <f t="shared" si="55"/>
        <v>0</v>
      </c>
      <c r="AV113" s="123">
        <f t="shared" si="56"/>
        <v>0</v>
      </c>
      <c r="AW113" s="125"/>
      <c r="AX113" s="125"/>
      <c r="AY113" s="125"/>
      <c r="AZ113" s="124"/>
      <c r="BA113" s="124"/>
      <c r="BB113" s="124"/>
      <c r="BC113" s="124"/>
      <c r="BD113" s="124"/>
    </row>
    <row r="114" spans="1:56" s="100" customFormat="1" hidden="1">
      <c r="A114" s="45"/>
      <c r="B114" s="114">
        <v>2013</v>
      </c>
      <c r="C114" s="115">
        <v>8320</v>
      </c>
      <c r="D114" s="114">
        <v>1</v>
      </c>
      <c r="E114" s="114">
        <v>3000</v>
      </c>
      <c r="F114" s="114">
        <v>3200</v>
      </c>
      <c r="G114" s="114">
        <v>329</v>
      </c>
      <c r="H114" s="114"/>
      <c r="I114" s="116" t="s">
        <v>169</v>
      </c>
      <c r="J114" s="117">
        <v>0</v>
      </c>
      <c r="K114" s="117">
        <v>0</v>
      </c>
      <c r="L114" s="117">
        <v>0</v>
      </c>
      <c r="M114" s="117">
        <v>0</v>
      </c>
      <c r="N114" s="117">
        <v>0</v>
      </c>
      <c r="O114" s="117">
        <v>0</v>
      </c>
      <c r="P114" s="117">
        <v>0</v>
      </c>
      <c r="Q114" s="45"/>
      <c r="R114" s="118">
        <f>R115</f>
        <v>0</v>
      </c>
      <c r="S114" s="118">
        <f>S115</f>
        <v>0</v>
      </c>
      <c r="T114" s="118">
        <f>R114+S114</f>
        <v>0</v>
      </c>
      <c r="U114" s="118">
        <f>U115</f>
        <v>0</v>
      </c>
      <c r="V114" s="118">
        <f>V115</f>
        <v>0</v>
      </c>
      <c r="W114" s="118">
        <f t="shared" si="40"/>
        <v>0</v>
      </c>
      <c r="X114" s="118">
        <f t="shared" si="48"/>
        <v>0</v>
      </c>
      <c r="Y114" s="45"/>
      <c r="Z114" s="118">
        <f>Z115</f>
        <v>0</v>
      </c>
      <c r="AA114" s="118">
        <f>AA115</f>
        <v>0</v>
      </c>
      <c r="AB114" s="118">
        <f t="shared" si="41"/>
        <v>0</v>
      </c>
      <c r="AC114" s="118">
        <f>AC115</f>
        <v>0</v>
      </c>
      <c r="AD114" s="118">
        <f>AD115</f>
        <v>0</v>
      </c>
      <c r="AE114" s="118">
        <f t="shared" si="51"/>
        <v>0</v>
      </c>
      <c r="AF114" s="118">
        <f t="shared" si="52"/>
        <v>0</v>
      </c>
      <c r="AG114" s="45"/>
      <c r="AH114" s="118">
        <f>AH115</f>
        <v>0</v>
      </c>
      <c r="AI114" s="118">
        <f>AI115</f>
        <v>0</v>
      </c>
      <c r="AJ114" s="118">
        <f t="shared" si="43"/>
        <v>0</v>
      </c>
      <c r="AK114" s="118">
        <f>AK115</f>
        <v>0</v>
      </c>
      <c r="AL114" s="118">
        <f>AL115</f>
        <v>0</v>
      </c>
      <c r="AM114" s="118">
        <f t="shared" si="53"/>
        <v>0</v>
      </c>
      <c r="AN114" s="118">
        <f t="shared" si="54"/>
        <v>0</v>
      </c>
      <c r="AO114" s="45"/>
      <c r="AP114" s="118">
        <f>AP115</f>
        <v>0</v>
      </c>
      <c r="AQ114" s="118">
        <f>AQ115</f>
        <v>0</v>
      </c>
      <c r="AR114" s="118">
        <f t="shared" si="45"/>
        <v>0</v>
      </c>
      <c r="AS114" s="118">
        <f>AS115</f>
        <v>0</v>
      </c>
      <c r="AT114" s="118">
        <f>AT115</f>
        <v>0</v>
      </c>
      <c r="AU114" s="118">
        <f t="shared" si="55"/>
        <v>0</v>
      </c>
      <c r="AV114" s="118">
        <f t="shared" si="56"/>
        <v>0</v>
      </c>
      <c r="AW114" s="119"/>
      <c r="AX114" s="119"/>
      <c r="AY114" s="119"/>
      <c r="AZ114" s="117"/>
      <c r="BA114" s="117"/>
      <c r="BB114" s="117"/>
      <c r="BC114" s="117"/>
      <c r="BD114" s="117"/>
    </row>
    <row r="115" spans="1:56" s="100" customFormat="1" hidden="1">
      <c r="A115" s="45"/>
      <c r="B115" s="129">
        <v>2013</v>
      </c>
      <c r="C115" s="130">
        <v>8320</v>
      </c>
      <c r="D115" s="129">
        <v>1</v>
      </c>
      <c r="E115" s="129">
        <v>3000</v>
      </c>
      <c r="F115" s="129">
        <v>3200</v>
      </c>
      <c r="G115" s="129">
        <v>329</v>
      </c>
      <c r="H115" s="129">
        <v>32903</v>
      </c>
      <c r="I115" s="128" t="s">
        <v>169</v>
      </c>
      <c r="J115" s="123">
        <v>0</v>
      </c>
      <c r="K115" s="123">
        <v>0</v>
      </c>
      <c r="L115" s="124">
        <v>0</v>
      </c>
      <c r="M115" s="123">
        <v>0</v>
      </c>
      <c r="N115" s="123">
        <v>0</v>
      </c>
      <c r="O115" s="124">
        <v>0</v>
      </c>
      <c r="P115" s="124">
        <v>0</v>
      </c>
      <c r="Q115" s="45"/>
      <c r="R115" s="123">
        <v>0</v>
      </c>
      <c r="S115" s="123">
        <v>0</v>
      </c>
      <c r="T115" s="123">
        <f>R115+S115</f>
        <v>0</v>
      </c>
      <c r="U115" s="123">
        <v>0</v>
      </c>
      <c r="V115" s="123">
        <v>0</v>
      </c>
      <c r="W115" s="123">
        <f t="shared" si="40"/>
        <v>0</v>
      </c>
      <c r="X115" s="123">
        <f t="shared" si="48"/>
        <v>0</v>
      </c>
      <c r="Y115" s="45"/>
      <c r="Z115" s="123">
        <v>0</v>
      </c>
      <c r="AA115" s="123">
        <v>0</v>
      </c>
      <c r="AB115" s="123">
        <f t="shared" si="41"/>
        <v>0</v>
      </c>
      <c r="AC115" s="123">
        <v>0</v>
      </c>
      <c r="AD115" s="123">
        <v>0</v>
      </c>
      <c r="AE115" s="123">
        <f t="shared" si="51"/>
        <v>0</v>
      </c>
      <c r="AF115" s="123">
        <f t="shared" si="52"/>
        <v>0</v>
      </c>
      <c r="AG115" s="45"/>
      <c r="AH115" s="123">
        <v>0</v>
      </c>
      <c r="AI115" s="123">
        <v>0</v>
      </c>
      <c r="AJ115" s="123">
        <f t="shared" si="43"/>
        <v>0</v>
      </c>
      <c r="AK115" s="123">
        <v>0</v>
      </c>
      <c r="AL115" s="123">
        <v>0</v>
      </c>
      <c r="AM115" s="123">
        <f t="shared" si="53"/>
        <v>0</v>
      </c>
      <c r="AN115" s="123">
        <f t="shared" si="54"/>
        <v>0</v>
      </c>
      <c r="AO115" s="45"/>
      <c r="AP115" s="123">
        <f>J115-(R115+Z115+AH115)</f>
        <v>0</v>
      </c>
      <c r="AQ115" s="123">
        <f>K115-(S115+AA115+AI115)</f>
        <v>0</v>
      </c>
      <c r="AR115" s="123">
        <f t="shared" si="45"/>
        <v>0</v>
      </c>
      <c r="AS115" s="123">
        <f>M115-(U115+AC115+AK115)</f>
        <v>0</v>
      </c>
      <c r="AT115" s="123">
        <f>N115-(V115+AD115+AL115)</f>
        <v>0</v>
      </c>
      <c r="AU115" s="123">
        <f t="shared" si="55"/>
        <v>0</v>
      </c>
      <c r="AV115" s="123">
        <f t="shared" si="56"/>
        <v>0</v>
      </c>
      <c r="AW115" s="125"/>
      <c r="AX115" s="125"/>
      <c r="AY115" s="125"/>
      <c r="AZ115" s="124"/>
      <c r="BA115" s="124"/>
      <c r="BB115" s="124"/>
      <c r="BC115" s="124"/>
      <c r="BD115" s="124"/>
    </row>
    <row r="116" spans="1:56" s="126" customFormat="1" hidden="1">
      <c r="A116" s="45"/>
      <c r="B116" s="108">
        <v>2013</v>
      </c>
      <c r="C116" s="109">
        <v>8320</v>
      </c>
      <c r="D116" s="108">
        <v>1</v>
      </c>
      <c r="E116" s="108">
        <v>3000</v>
      </c>
      <c r="F116" s="108">
        <v>3300</v>
      </c>
      <c r="G116" s="108"/>
      <c r="H116" s="108"/>
      <c r="I116" s="110" t="s">
        <v>170</v>
      </c>
      <c r="J116" s="111">
        <v>0</v>
      </c>
      <c r="K116" s="111">
        <v>0</v>
      </c>
      <c r="L116" s="111">
        <v>0</v>
      </c>
      <c r="M116" s="111">
        <v>600000</v>
      </c>
      <c r="N116" s="111">
        <v>0</v>
      </c>
      <c r="O116" s="111">
        <v>600000</v>
      </c>
      <c r="P116" s="111">
        <v>600000</v>
      </c>
      <c r="Q116" s="45"/>
      <c r="R116" s="112">
        <f>R117+R120+R122+R124+R126</f>
        <v>0</v>
      </c>
      <c r="S116" s="112">
        <f>S117+S120+S122+S124+S126</f>
        <v>0</v>
      </c>
      <c r="T116" s="112">
        <f t="shared" si="39"/>
        <v>0</v>
      </c>
      <c r="U116" s="112">
        <f>U117+U120+U122+U124+U126</f>
        <v>0</v>
      </c>
      <c r="V116" s="112">
        <f>V117+V120+V122+V124+V126</f>
        <v>0</v>
      </c>
      <c r="W116" s="112">
        <f t="shared" si="40"/>
        <v>0</v>
      </c>
      <c r="X116" s="112">
        <f t="shared" si="48"/>
        <v>0</v>
      </c>
      <c r="Y116" s="45"/>
      <c r="Z116" s="112">
        <f>Z117+Z120+Z122+Z124+Z126</f>
        <v>0</v>
      </c>
      <c r="AA116" s="112">
        <f>AA117+AA120+AA122+AA124+AA126</f>
        <v>0</v>
      </c>
      <c r="AB116" s="112">
        <f t="shared" si="41"/>
        <v>0</v>
      </c>
      <c r="AC116" s="112">
        <f>AC117+AC120+AC122+AC124+AC126</f>
        <v>0</v>
      </c>
      <c r="AD116" s="112">
        <f>AD117+AD120+AD122+AD124+AD126</f>
        <v>0</v>
      </c>
      <c r="AE116" s="112">
        <f t="shared" si="51"/>
        <v>0</v>
      </c>
      <c r="AF116" s="112">
        <f t="shared" si="52"/>
        <v>0</v>
      </c>
      <c r="AG116" s="45"/>
      <c r="AH116" s="112">
        <f>AH117+AH120+AH122+AH124+AH126</f>
        <v>0</v>
      </c>
      <c r="AI116" s="112">
        <f>AI117+AI120+AI122+AI124+AI126</f>
        <v>0</v>
      </c>
      <c r="AJ116" s="112">
        <f t="shared" si="43"/>
        <v>0</v>
      </c>
      <c r="AK116" s="112">
        <f>AK117+AK120+AK122+AK124+AK126</f>
        <v>0</v>
      </c>
      <c r="AL116" s="112">
        <f>AL117+AL120+AL122+AL124+AL126</f>
        <v>0</v>
      </c>
      <c r="AM116" s="112">
        <f t="shared" si="53"/>
        <v>0</v>
      </c>
      <c r="AN116" s="112">
        <f t="shared" si="54"/>
        <v>0</v>
      </c>
      <c r="AO116" s="45"/>
      <c r="AP116" s="112">
        <f>AP117+AP120+AP122+AP124+AP126</f>
        <v>0</v>
      </c>
      <c r="AQ116" s="112">
        <f>AQ117+AQ120+AQ122+AQ124+AQ126</f>
        <v>0</v>
      </c>
      <c r="AR116" s="112">
        <f t="shared" si="45"/>
        <v>0</v>
      </c>
      <c r="AS116" s="112">
        <f>AS117+AS120+AS122+AS124+AS126</f>
        <v>0</v>
      </c>
      <c r="AT116" s="112">
        <f>AT117+AT120+AT122+AT124+AT126</f>
        <v>0</v>
      </c>
      <c r="AU116" s="112">
        <f t="shared" si="55"/>
        <v>0</v>
      </c>
      <c r="AV116" s="112">
        <f t="shared" si="56"/>
        <v>0</v>
      </c>
      <c r="AW116" s="113"/>
      <c r="AX116" s="113"/>
      <c r="AY116" s="113"/>
      <c r="AZ116" s="111"/>
      <c r="BA116" s="111"/>
      <c r="BB116" s="111"/>
      <c r="BC116" s="111"/>
      <c r="BD116" s="111"/>
    </row>
    <row r="117" spans="1:56" s="127" customFormat="1" hidden="1">
      <c r="A117" s="45"/>
      <c r="B117" s="114">
        <v>2013</v>
      </c>
      <c r="C117" s="115">
        <v>8320</v>
      </c>
      <c r="D117" s="114">
        <v>1</v>
      </c>
      <c r="E117" s="114">
        <v>3000</v>
      </c>
      <c r="F117" s="114">
        <v>3300</v>
      </c>
      <c r="G117" s="114">
        <v>331</v>
      </c>
      <c r="H117" s="114"/>
      <c r="I117" s="116" t="s">
        <v>171</v>
      </c>
      <c r="J117" s="117">
        <v>0</v>
      </c>
      <c r="K117" s="117">
        <v>0</v>
      </c>
      <c r="L117" s="117">
        <v>0</v>
      </c>
      <c r="M117" s="117">
        <v>0</v>
      </c>
      <c r="N117" s="117">
        <v>0</v>
      </c>
      <c r="O117" s="117">
        <v>0</v>
      </c>
      <c r="P117" s="117">
        <v>0</v>
      </c>
      <c r="Q117" s="45"/>
      <c r="R117" s="118">
        <f>R118+R119</f>
        <v>0</v>
      </c>
      <c r="S117" s="118">
        <f>S118+S119</f>
        <v>0</v>
      </c>
      <c r="T117" s="118">
        <f t="shared" si="39"/>
        <v>0</v>
      </c>
      <c r="U117" s="118">
        <f>U118+U119</f>
        <v>0</v>
      </c>
      <c r="V117" s="118">
        <f>V118+V119</f>
        <v>0</v>
      </c>
      <c r="W117" s="118">
        <f t="shared" si="40"/>
        <v>0</v>
      </c>
      <c r="X117" s="118">
        <f t="shared" si="48"/>
        <v>0</v>
      </c>
      <c r="Y117" s="45"/>
      <c r="Z117" s="118">
        <f>Z118+Z119</f>
        <v>0</v>
      </c>
      <c r="AA117" s="118">
        <f>AA118+AA119</f>
        <v>0</v>
      </c>
      <c r="AB117" s="118">
        <f t="shared" si="41"/>
        <v>0</v>
      </c>
      <c r="AC117" s="118">
        <f>AC118+AC119</f>
        <v>0</v>
      </c>
      <c r="AD117" s="118">
        <f>AD118+AD119</f>
        <v>0</v>
      </c>
      <c r="AE117" s="118">
        <f t="shared" si="51"/>
        <v>0</v>
      </c>
      <c r="AF117" s="118">
        <f t="shared" si="52"/>
        <v>0</v>
      </c>
      <c r="AG117" s="45"/>
      <c r="AH117" s="118">
        <f>AH118+AH119</f>
        <v>0</v>
      </c>
      <c r="AI117" s="118">
        <f>AI118+AI119</f>
        <v>0</v>
      </c>
      <c r="AJ117" s="118">
        <f t="shared" si="43"/>
        <v>0</v>
      </c>
      <c r="AK117" s="118">
        <f>AK118+AK119</f>
        <v>0</v>
      </c>
      <c r="AL117" s="118">
        <f>AL118+AL119</f>
        <v>0</v>
      </c>
      <c r="AM117" s="118">
        <f t="shared" si="53"/>
        <v>0</v>
      </c>
      <c r="AN117" s="118">
        <f t="shared" si="54"/>
        <v>0</v>
      </c>
      <c r="AO117" s="45"/>
      <c r="AP117" s="118">
        <f>AP118+AP119</f>
        <v>0</v>
      </c>
      <c r="AQ117" s="118">
        <f>AQ118+AQ119</f>
        <v>0</v>
      </c>
      <c r="AR117" s="118">
        <f t="shared" si="45"/>
        <v>0</v>
      </c>
      <c r="AS117" s="118">
        <f>AS118+AS119</f>
        <v>0</v>
      </c>
      <c r="AT117" s="118">
        <f>AT118+AT119</f>
        <v>0</v>
      </c>
      <c r="AU117" s="118">
        <f t="shared" si="55"/>
        <v>0</v>
      </c>
      <c r="AV117" s="118">
        <f t="shared" si="56"/>
        <v>0</v>
      </c>
      <c r="AW117" s="119"/>
      <c r="AX117" s="119"/>
      <c r="AY117" s="119"/>
      <c r="AZ117" s="117"/>
      <c r="BA117" s="117"/>
      <c r="BB117" s="117"/>
      <c r="BC117" s="117"/>
      <c r="BD117" s="117"/>
    </row>
    <row r="118" spans="1:56" s="127" customFormat="1" hidden="1">
      <c r="A118" s="45"/>
      <c r="B118" s="120">
        <v>2013</v>
      </c>
      <c r="C118" s="121">
        <v>8320</v>
      </c>
      <c r="D118" s="120">
        <v>1</v>
      </c>
      <c r="E118" s="120">
        <v>3000</v>
      </c>
      <c r="F118" s="120">
        <v>3300</v>
      </c>
      <c r="G118" s="120">
        <v>331</v>
      </c>
      <c r="H118" s="120">
        <v>33101</v>
      </c>
      <c r="I118" s="128" t="s">
        <v>172</v>
      </c>
      <c r="J118" s="123">
        <v>0</v>
      </c>
      <c r="K118" s="123">
        <v>0</v>
      </c>
      <c r="L118" s="124">
        <v>0</v>
      </c>
      <c r="M118" s="123">
        <v>0</v>
      </c>
      <c r="N118" s="123">
        <v>0</v>
      </c>
      <c r="O118" s="124">
        <v>0</v>
      </c>
      <c r="P118" s="124">
        <v>0</v>
      </c>
      <c r="Q118" s="45"/>
      <c r="R118" s="123">
        <v>0</v>
      </c>
      <c r="S118" s="123">
        <v>0</v>
      </c>
      <c r="T118" s="123">
        <f t="shared" si="39"/>
        <v>0</v>
      </c>
      <c r="U118" s="123">
        <v>0</v>
      </c>
      <c r="V118" s="123">
        <v>0</v>
      </c>
      <c r="W118" s="123">
        <f t="shared" si="40"/>
        <v>0</v>
      </c>
      <c r="X118" s="123">
        <f t="shared" si="48"/>
        <v>0</v>
      </c>
      <c r="Y118" s="45"/>
      <c r="Z118" s="123">
        <v>0</v>
      </c>
      <c r="AA118" s="123">
        <v>0</v>
      </c>
      <c r="AB118" s="123">
        <f t="shared" si="41"/>
        <v>0</v>
      </c>
      <c r="AC118" s="123">
        <v>0</v>
      </c>
      <c r="AD118" s="123">
        <v>0</v>
      </c>
      <c r="AE118" s="123">
        <f t="shared" si="51"/>
        <v>0</v>
      </c>
      <c r="AF118" s="123">
        <f t="shared" si="52"/>
        <v>0</v>
      </c>
      <c r="AG118" s="45"/>
      <c r="AH118" s="123">
        <v>0</v>
      </c>
      <c r="AI118" s="123">
        <v>0</v>
      </c>
      <c r="AJ118" s="123">
        <f t="shared" si="43"/>
        <v>0</v>
      </c>
      <c r="AK118" s="123">
        <v>0</v>
      </c>
      <c r="AL118" s="123">
        <v>0</v>
      </c>
      <c r="AM118" s="123">
        <f t="shared" si="53"/>
        <v>0</v>
      </c>
      <c r="AN118" s="123">
        <f t="shared" si="54"/>
        <v>0</v>
      </c>
      <c r="AO118" s="45"/>
      <c r="AP118" s="123">
        <f>J118-(R118+Z118+AH118)</f>
        <v>0</v>
      </c>
      <c r="AQ118" s="123">
        <f>K118-(S118+AA118+AI118)</f>
        <v>0</v>
      </c>
      <c r="AR118" s="123">
        <f t="shared" si="45"/>
        <v>0</v>
      </c>
      <c r="AS118" s="123">
        <f>M118-(U118+AC118+AK118)</f>
        <v>0</v>
      </c>
      <c r="AT118" s="123">
        <f>N118-(V118+AD118+AL118)</f>
        <v>0</v>
      </c>
      <c r="AU118" s="123">
        <f t="shared" si="55"/>
        <v>0</v>
      </c>
      <c r="AV118" s="123">
        <f t="shared" si="56"/>
        <v>0</v>
      </c>
      <c r="AW118" s="125"/>
      <c r="AX118" s="125"/>
      <c r="AY118" s="125"/>
      <c r="AZ118" s="124"/>
      <c r="BA118" s="124"/>
      <c r="BB118" s="124"/>
      <c r="BC118" s="124"/>
      <c r="BD118" s="124"/>
    </row>
    <row r="119" spans="1:56" s="100" customFormat="1" hidden="1">
      <c r="A119" s="45"/>
      <c r="B119" s="120">
        <v>2013</v>
      </c>
      <c r="C119" s="121">
        <v>8320</v>
      </c>
      <c r="D119" s="120">
        <v>1</v>
      </c>
      <c r="E119" s="120">
        <v>3000</v>
      </c>
      <c r="F119" s="120">
        <v>3300</v>
      </c>
      <c r="G119" s="120">
        <v>331</v>
      </c>
      <c r="H119" s="120">
        <v>33104</v>
      </c>
      <c r="I119" s="122" t="s">
        <v>173</v>
      </c>
      <c r="J119" s="123">
        <v>0</v>
      </c>
      <c r="K119" s="123">
        <v>0</v>
      </c>
      <c r="L119" s="124">
        <v>0</v>
      </c>
      <c r="M119" s="123">
        <v>0</v>
      </c>
      <c r="N119" s="123">
        <v>0</v>
      </c>
      <c r="O119" s="124">
        <v>0</v>
      </c>
      <c r="P119" s="124">
        <v>0</v>
      </c>
      <c r="Q119" s="45"/>
      <c r="R119" s="123">
        <v>0</v>
      </c>
      <c r="S119" s="123">
        <v>0</v>
      </c>
      <c r="T119" s="123">
        <f t="shared" si="39"/>
        <v>0</v>
      </c>
      <c r="U119" s="123">
        <v>0</v>
      </c>
      <c r="V119" s="123">
        <v>0</v>
      </c>
      <c r="W119" s="123">
        <f t="shared" si="40"/>
        <v>0</v>
      </c>
      <c r="X119" s="123">
        <f t="shared" si="48"/>
        <v>0</v>
      </c>
      <c r="Y119" s="45"/>
      <c r="Z119" s="123">
        <v>0</v>
      </c>
      <c r="AA119" s="123">
        <v>0</v>
      </c>
      <c r="AB119" s="123">
        <f t="shared" si="41"/>
        <v>0</v>
      </c>
      <c r="AC119" s="123">
        <v>0</v>
      </c>
      <c r="AD119" s="123">
        <v>0</v>
      </c>
      <c r="AE119" s="123">
        <f t="shared" si="51"/>
        <v>0</v>
      </c>
      <c r="AF119" s="123">
        <f t="shared" si="52"/>
        <v>0</v>
      </c>
      <c r="AG119" s="45"/>
      <c r="AH119" s="123">
        <v>0</v>
      </c>
      <c r="AI119" s="123">
        <v>0</v>
      </c>
      <c r="AJ119" s="123">
        <f t="shared" si="43"/>
        <v>0</v>
      </c>
      <c r="AK119" s="123">
        <v>0</v>
      </c>
      <c r="AL119" s="123">
        <v>0</v>
      </c>
      <c r="AM119" s="123">
        <f t="shared" si="53"/>
        <v>0</v>
      </c>
      <c r="AN119" s="123">
        <f t="shared" si="54"/>
        <v>0</v>
      </c>
      <c r="AO119" s="45"/>
      <c r="AP119" s="123">
        <f>J119-(R119+Z119+AH119)</f>
        <v>0</v>
      </c>
      <c r="AQ119" s="123">
        <f>K119-(S119+AA119+AI119)</f>
        <v>0</v>
      </c>
      <c r="AR119" s="123">
        <f t="shared" si="45"/>
        <v>0</v>
      </c>
      <c r="AS119" s="123">
        <f>M119-(U119+AC119+AK119)</f>
        <v>0</v>
      </c>
      <c r="AT119" s="123">
        <f>N119-(V119+AD119+AL119)</f>
        <v>0</v>
      </c>
      <c r="AU119" s="123">
        <f t="shared" si="55"/>
        <v>0</v>
      </c>
      <c r="AV119" s="123">
        <f t="shared" si="56"/>
        <v>0</v>
      </c>
      <c r="AW119" s="125" t="s">
        <v>105</v>
      </c>
      <c r="AX119" s="125"/>
      <c r="AY119" s="125"/>
      <c r="AZ119" s="124" t="s">
        <v>88</v>
      </c>
      <c r="BA119" s="124"/>
      <c r="BB119" s="124"/>
      <c r="BC119" s="124"/>
      <c r="BD119" s="124"/>
    </row>
    <row r="120" spans="1:56" s="127" customFormat="1" hidden="1">
      <c r="A120" s="45"/>
      <c r="B120" s="114">
        <v>2013</v>
      </c>
      <c r="C120" s="115">
        <v>8320</v>
      </c>
      <c r="D120" s="114">
        <v>1</v>
      </c>
      <c r="E120" s="114">
        <v>3000</v>
      </c>
      <c r="F120" s="114">
        <v>3300</v>
      </c>
      <c r="G120" s="114">
        <v>333</v>
      </c>
      <c r="H120" s="114"/>
      <c r="I120" s="116" t="s">
        <v>174</v>
      </c>
      <c r="J120" s="117">
        <v>0</v>
      </c>
      <c r="K120" s="117">
        <v>0</v>
      </c>
      <c r="L120" s="117">
        <v>0</v>
      </c>
      <c r="M120" s="117">
        <v>0</v>
      </c>
      <c r="N120" s="117">
        <v>0</v>
      </c>
      <c r="O120" s="117">
        <v>0</v>
      </c>
      <c r="P120" s="117">
        <v>0</v>
      </c>
      <c r="Q120" s="45"/>
      <c r="R120" s="118">
        <f>R121</f>
        <v>0</v>
      </c>
      <c r="S120" s="118">
        <f>S121</f>
        <v>0</v>
      </c>
      <c r="T120" s="118">
        <f t="shared" si="39"/>
        <v>0</v>
      </c>
      <c r="U120" s="118">
        <f>U121</f>
        <v>0</v>
      </c>
      <c r="V120" s="118">
        <f>V121</f>
        <v>0</v>
      </c>
      <c r="W120" s="118">
        <f t="shared" si="40"/>
        <v>0</v>
      </c>
      <c r="X120" s="118">
        <f t="shared" si="48"/>
        <v>0</v>
      </c>
      <c r="Y120" s="45"/>
      <c r="Z120" s="118">
        <f>Z121</f>
        <v>0</v>
      </c>
      <c r="AA120" s="118">
        <f>AA121</f>
        <v>0</v>
      </c>
      <c r="AB120" s="118">
        <f t="shared" si="41"/>
        <v>0</v>
      </c>
      <c r="AC120" s="118">
        <f>AC121</f>
        <v>0</v>
      </c>
      <c r="AD120" s="118">
        <f>AD121</f>
        <v>0</v>
      </c>
      <c r="AE120" s="118">
        <f t="shared" si="51"/>
        <v>0</v>
      </c>
      <c r="AF120" s="118">
        <f t="shared" si="52"/>
        <v>0</v>
      </c>
      <c r="AG120" s="45"/>
      <c r="AH120" s="118">
        <f>AH121</f>
        <v>0</v>
      </c>
      <c r="AI120" s="118">
        <f>AI121</f>
        <v>0</v>
      </c>
      <c r="AJ120" s="118">
        <f t="shared" si="43"/>
        <v>0</v>
      </c>
      <c r="AK120" s="118">
        <f>AK121</f>
        <v>0</v>
      </c>
      <c r="AL120" s="118">
        <f>AL121</f>
        <v>0</v>
      </c>
      <c r="AM120" s="118">
        <f t="shared" si="53"/>
        <v>0</v>
      </c>
      <c r="AN120" s="118">
        <f t="shared" si="54"/>
        <v>0</v>
      </c>
      <c r="AO120" s="45"/>
      <c r="AP120" s="118">
        <f>AP121</f>
        <v>0</v>
      </c>
      <c r="AQ120" s="118">
        <f>AQ121</f>
        <v>0</v>
      </c>
      <c r="AR120" s="118">
        <f t="shared" si="45"/>
        <v>0</v>
      </c>
      <c r="AS120" s="118">
        <f>AS121</f>
        <v>0</v>
      </c>
      <c r="AT120" s="118">
        <f>AT121</f>
        <v>0</v>
      </c>
      <c r="AU120" s="118">
        <f t="shared" si="55"/>
        <v>0</v>
      </c>
      <c r="AV120" s="118">
        <f t="shared" si="56"/>
        <v>0</v>
      </c>
      <c r="AW120" s="119"/>
      <c r="AX120" s="119"/>
      <c r="AY120" s="119"/>
      <c r="AZ120" s="117"/>
      <c r="BA120" s="117"/>
      <c r="BB120" s="117"/>
      <c r="BC120" s="117"/>
      <c r="BD120" s="117"/>
    </row>
    <row r="121" spans="1:56" s="100" customFormat="1" hidden="1">
      <c r="A121" s="45"/>
      <c r="B121" s="120">
        <v>2013</v>
      </c>
      <c r="C121" s="121">
        <v>8320</v>
      </c>
      <c r="D121" s="120">
        <v>1</v>
      </c>
      <c r="E121" s="120">
        <v>3000</v>
      </c>
      <c r="F121" s="120">
        <v>3300</v>
      </c>
      <c r="G121" s="120">
        <v>333</v>
      </c>
      <c r="H121" s="120">
        <v>33301</v>
      </c>
      <c r="I121" s="122" t="s">
        <v>175</v>
      </c>
      <c r="J121" s="123">
        <v>0</v>
      </c>
      <c r="K121" s="123">
        <v>0</v>
      </c>
      <c r="L121" s="124">
        <v>0</v>
      </c>
      <c r="M121" s="123">
        <v>0</v>
      </c>
      <c r="N121" s="123">
        <v>0</v>
      </c>
      <c r="O121" s="124">
        <v>0</v>
      </c>
      <c r="P121" s="124">
        <v>0</v>
      </c>
      <c r="Q121" s="45"/>
      <c r="R121" s="123">
        <v>0</v>
      </c>
      <c r="S121" s="123">
        <v>0</v>
      </c>
      <c r="T121" s="123">
        <f t="shared" si="39"/>
        <v>0</v>
      </c>
      <c r="U121" s="123">
        <v>0</v>
      </c>
      <c r="V121" s="123">
        <v>0</v>
      </c>
      <c r="W121" s="123">
        <f t="shared" si="40"/>
        <v>0</v>
      </c>
      <c r="X121" s="123">
        <f t="shared" si="48"/>
        <v>0</v>
      </c>
      <c r="Y121" s="45"/>
      <c r="Z121" s="123">
        <v>0</v>
      </c>
      <c r="AA121" s="123">
        <v>0</v>
      </c>
      <c r="AB121" s="123">
        <f t="shared" si="41"/>
        <v>0</v>
      </c>
      <c r="AC121" s="123">
        <v>0</v>
      </c>
      <c r="AD121" s="123">
        <v>0</v>
      </c>
      <c r="AE121" s="123">
        <f t="shared" si="51"/>
        <v>0</v>
      </c>
      <c r="AF121" s="123">
        <f t="shared" si="52"/>
        <v>0</v>
      </c>
      <c r="AG121" s="45"/>
      <c r="AH121" s="123">
        <v>0</v>
      </c>
      <c r="AI121" s="123">
        <v>0</v>
      </c>
      <c r="AJ121" s="123">
        <f t="shared" si="43"/>
        <v>0</v>
      </c>
      <c r="AK121" s="123">
        <v>0</v>
      </c>
      <c r="AL121" s="123">
        <v>0</v>
      </c>
      <c r="AM121" s="123">
        <f t="shared" si="53"/>
        <v>0</v>
      </c>
      <c r="AN121" s="123">
        <f t="shared" si="54"/>
        <v>0</v>
      </c>
      <c r="AO121" s="45"/>
      <c r="AP121" s="123">
        <f>J121-(R121+Z121+AH121)</f>
        <v>0</v>
      </c>
      <c r="AQ121" s="123">
        <f>K121-(S121+AA121+AI121)</f>
        <v>0</v>
      </c>
      <c r="AR121" s="123">
        <f t="shared" si="45"/>
        <v>0</v>
      </c>
      <c r="AS121" s="123">
        <f>M121-(U121+AC121+AK121)</f>
        <v>0</v>
      </c>
      <c r="AT121" s="123">
        <f>N121-(V121+AD121+AL121)</f>
        <v>0</v>
      </c>
      <c r="AU121" s="123">
        <f t="shared" si="55"/>
        <v>0</v>
      </c>
      <c r="AV121" s="123">
        <f t="shared" si="56"/>
        <v>0</v>
      </c>
      <c r="AW121" s="125" t="s">
        <v>153</v>
      </c>
      <c r="AX121" s="125"/>
      <c r="AY121" s="125"/>
      <c r="AZ121" s="124" t="s">
        <v>88</v>
      </c>
      <c r="BA121" s="124"/>
      <c r="BB121" s="124"/>
      <c r="BC121" s="124"/>
      <c r="BD121" s="124"/>
    </row>
    <row r="122" spans="1:56" s="127" customFormat="1" hidden="1">
      <c r="A122" s="45"/>
      <c r="B122" s="114">
        <v>2013</v>
      </c>
      <c r="C122" s="115">
        <v>8320</v>
      </c>
      <c r="D122" s="114">
        <v>1</v>
      </c>
      <c r="E122" s="114">
        <v>3000</v>
      </c>
      <c r="F122" s="114">
        <v>3300</v>
      </c>
      <c r="G122" s="114">
        <v>334</v>
      </c>
      <c r="H122" s="114"/>
      <c r="I122" s="116" t="s">
        <v>176</v>
      </c>
      <c r="J122" s="117">
        <v>0</v>
      </c>
      <c r="K122" s="117">
        <v>0</v>
      </c>
      <c r="L122" s="117">
        <v>0</v>
      </c>
      <c r="M122" s="117">
        <v>600000</v>
      </c>
      <c r="N122" s="117">
        <v>0</v>
      </c>
      <c r="O122" s="117">
        <v>600000</v>
      </c>
      <c r="P122" s="117">
        <v>600000</v>
      </c>
      <c r="Q122" s="45"/>
      <c r="R122" s="118">
        <f>R123</f>
        <v>0</v>
      </c>
      <c r="S122" s="118">
        <f>S123</f>
        <v>0</v>
      </c>
      <c r="T122" s="118">
        <f t="shared" si="39"/>
        <v>0</v>
      </c>
      <c r="U122" s="118">
        <f>U123</f>
        <v>0</v>
      </c>
      <c r="V122" s="118">
        <f>V123</f>
        <v>0</v>
      </c>
      <c r="W122" s="118">
        <f t="shared" si="40"/>
        <v>0</v>
      </c>
      <c r="X122" s="118">
        <f t="shared" si="48"/>
        <v>0</v>
      </c>
      <c r="Y122" s="45"/>
      <c r="Z122" s="118">
        <f>Z123</f>
        <v>0</v>
      </c>
      <c r="AA122" s="118">
        <f>AA123</f>
        <v>0</v>
      </c>
      <c r="AB122" s="118">
        <f t="shared" si="41"/>
        <v>0</v>
      </c>
      <c r="AC122" s="118">
        <f>AC123</f>
        <v>0</v>
      </c>
      <c r="AD122" s="118">
        <f>AD123</f>
        <v>0</v>
      </c>
      <c r="AE122" s="118">
        <f t="shared" si="51"/>
        <v>0</v>
      </c>
      <c r="AF122" s="118">
        <f t="shared" si="52"/>
        <v>0</v>
      </c>
      <c r="AG122" s="45"/>
      <c r="AH122" s="118">
        <f>AH123</f>
        <v>0</v>
      </c>
      <c r="AI122" s="118">
        <f>AI123</f>
        <v>0</v>
      </c>
      <c r="AJ122" s="118">
        <f t="shared" si="43"/>
        <v>0</v>
      </c>
      <c r="AK122" s="118">
        <f>AK123</f>
        <v>0</v>
      </c>
      <c r="AL122" s="118">
        <f>AL123</f>
        <v>0</v>
      </c>
      <c r="AM122" s="118">
        <f t="shared" si="53"/>
        <v>0</v>
      </c>
      <c r="AN122" s="118">
        <f t="shared" si="54"/>
        <v>0</v>
      </c>
      <c r="AO122" s="45"/>
      <c r="AP122" s="118">
        <f>AP123</f>
        <v>0</v>
      </c>
      <c r="AQ122" s="118">
        <f>AQ123</f>
        <v>0</v>
      </c>
      <c r="AR122" s="118">
        <f t="shared" si="45"/>
        <v>0</v>
      </c>
      <c r="AS122" s="118">
        <f>AS123</f>
        <v>0</v>
      </c>
      <c r="AT122" s="118">
        <f>AT123</f>
        <v>0</v>
      </c>
      <c r="AU122" s="118">
        <f t="shared" si="55"/>
        <v>0</v>
      </c>
      <c r="AV122" s="118">
        <f t="shared" si="56"/>
        <v>0</v>
      </c>
      <c r="AW122" s="119"/>
      <c r="AX122" s="119"/>
      <c r="AY122" s="119"/>
      <c r="AZ122" s="117"/>
      <c r="BA122" s="117"/>
      <c r="BB122" s="117"/>
      <c r="BC122" s="117"/>
      <c r="BD122" s="117"/>
    </row>
    <row r="123" spans="1:56" s="100" customFormat="1" hidden="1">
      <c r="A123" s="45"/>
      <c r="B123" s="120">
        <v>2013</v>
      </c>
      <c r="C123" s="121">
        <v>8320</v>
      </c>
      <c r="D123" s="120">
        <v>1</v>
      </c>
      <c r="E123" s="120">
        <v>3000</v>
      </c>
      <c r="F123" s="120">
        <v>3300</v>
      </c>
      <c r="G123" s="120">
        <v>334</v>
      </c>
      <c r="H123" s="120">
        <v>33401</v>
      </c>
      <c r="I123" s="122" t="s">
        <v>177</v>
      </c>
      <c r="J123" s="132">
        <v>0</v>
      </c>
      <c r="K123" s="132">
        <v>0</v>
      </c>
      <c r="L123" s="133">
        <v>0</v>
      </c>
      <c r="M123" s="132">
        <v>600000</v>
      </c>
      <c r="N123" s="132">
        <v>0</v>
      </c>
      <c r="O123" s="133">
        <v>600000</v>
      </c>
      <c r="P123" s="133">
        <v>600000</v>
      </c>
      <c r="Q123" s="45"/>
      <c r="R123" s="123">
        <v>0</v>
      </c>
      <c r="S123" s="123">
        <v>0</v>
      </c>
      <c r="T123" s="123">
        <f t="shared" si="39"/>
        <v>0</v>
      </c>
      <c r="U123" s="123">
        <v>0</v>
      </c>
      <c r="V123" s="123">
        <v>0</v>
      </c>
      <c r="W123" s="123">
        <f t="shared" si="40"/>
        <v>0</v>
      </c>
      <c r="X123" s="123">
        <f t="shared" si="48"/>
        <v>0</v>
      </c>
      <c r="Y123" s="45"/>
      <c r="Z123" s="123">
        <v>0</v>
      </c>
      <c r="AA123" s="123">
        <v>0</v>
      </c>
      <c r="AB123" s="123">
        <f t="shared" si="41"/>
        <v>0</v>
      </c>
      <c r="AC123" s="123">
        <v>0</v>
      </c>
      <c r="AD123" s="123">
        <v>0</v>
      </c>
      <c r="AE123" s="123">
        <f t="shared" si="51"/>
        <v>0</v>
      </c>
      <c r="AF123" s="123">
        <f t="shared" si="52"/>
        <v>0</v>
      </c>
      <c r="AG123" s="45"/>
      <c r="AH123" s="123">
        <v>0</v>
      </c>
      <c r="AI123" s="123">
        <v>0</v>
      </c>
      <c r="AJ123" s="123">
        <f t="shared" si="43"/>
        <v>0</v>
      </c>
      <c r="AK123" s="123">
        <v>0</v>
      </c>
      <c r="AL123" s="123">
        <v>0</v>
      </c>
      <c r="AM123" s="123">
        <f t="shared" si="53"/>
        <v>0</v>
      </c>
      <c r="AN123" s="123">
        <f t="shared" si="54"/>
        <v>0</v>
      </c>
      <c r="AO123" s="45"/>
      <c r="AP123" s="123">
        <f>J123-(R123+Z123+AH123)</f>
        <v>0</v>
      </c>
      <c r="AQ123" s="123">
        <f>K123-(S123+AA123+AI123)</f>
        <v>0</v>
      </c>
      <c r="AR123" s="123">
        <f t="shared" si="45"/>
        <v>0</v>
      </c>
      <c r="AS123" s="135">
        <f>M123-(U123+AC123+AK123)-600000</f>
        <v>0</v>
      </c>
      <c r="AT123" s="123">
        <f>N123-(V123+AD123+AL123)</f>
        <v>0</v>
      </c>
      <c r="AU123" s="123">
        <f t="shared" si="55"/>
        <v>0</v>
      </c>
      <c r="AV123" s="123">
        <f t="shared" si="56"/>
        <v>0</v>
      </c>
      <c r="AW123" s="134" t="s">
        <v>153</v>
      </c>
      <c r="AX123" s="136">
        <v>3</v>
      </c>
      <c r="AY123" s="134"/>
      <c r="AZ123" s="133" t="s">
        <v>88</v>
      </c>
      <c r="BA123" s="137">
        <f>'[1]Prevención Social '!AO38+'[1]Prevención Social '!AO39+'[1]Prevención Social '!AO40</f>
        <v>0</v>
      </c>
      <c r="BB123" s="133"/>
      <c r="BC123" s="137">
        <f>+AX123-BA123</f>
        <v>3</v>
      </c>
      <c r="BD123" s="133">
        <f>+AY123-BB123</f>
        <v>0</v>
      </c>
    </row>
    <row r="124" spans="1:56" s="127" customFormat="1" hidden="1">
      <c r="A124" s="45"/>
      <c r="B124" s="114">
        <v>2013</v>
      </c>
      <c r="C124" s="115">
        <v>8320</v>
      </c>
      <c r="D124" s="114">
        <v>1</v>
      </c>
      <c r="E124" s="114">
        <v>3000</v>
      </c>
      <c r="F124" s="114">
        <v>3300</v>
      </c>
      <c r="G124" s="114">
        <v>335</v>
      </c>
      <c r="H124" s="114"/>
      <c r="I124" s="116" t="s">
        <v>178</v>
      </c>
      <c r="J124" s="117">
        <v>0</v>
      </c>
      <c r="K124" s="117">
        <v>0</v>
      </c>
      <c r="L124" s="117">
        <v>0</v>
      </c>
      <c r="M124" s="117">
        <v>0</v>
      </c>
      <c r="N124" s="117">
        <v>0</v>
      </c>
      <c r="O124" s="117">
        <v>0</v>
      </c>
      <c r="P124" s="117">
        <v>0</v>
      </c>
      <c r="Q124" s="45"/>
      <c r="R124" s="118">
        <f>R125</f>
        <v>0</v>
      </c>
      <c r="S124" s="118">
        <f>S125</f>
        <v>0</v>
      </c>
      <c r="T124" s="118">
        <f t="shared" si="39"/>
        <v>0</v>
      </c>
      <c r="U124" s="118">
        <f>U125</f>
        <v>0</v>
      </c>
      <c r="V124" s="118">
        <f>V125</f>
        <v>0</v>
      </c>
      <c r="W124" s="118">
        <f t="shared" si="40"/>
        <v>0</v>
      </c>
      <c r="X124" s="118">
        <f t="shared" si="48"/>
        <v>0</v>
      </c>
      <c r="Y124" s="45"/>
      <c r="Z124" s="118">
        <f>Z125</f>
        <v>0</v>
      </c>
      <c r="AA124" s="118">
        <f>AA125</f>
        <v>0</v>
      </c>
      <c r="AB124" s="118">
        <f t="shared" si="41"/>
        <v>0</v>
      </c>
      <c r="AC124" s="118">
        <f>AC125</f>
        <v>0</v>
      </c>
      <c r="AD124" s="118">
        <f>AD125</f>
        <v>0</v>
      </c>
      <c r="AE124" s="118">
        <f t="shared" si="51"/>
        <v>0</v>
      </c>
      <c r="AF124" s="118">
        <f t="shared" si="52"/>
        <v>0</v>
      </c>
      <c r="AG124" s="45"/>
      <c r="AH124" s="118">
        <f>AH125</f>
        <v>0</v>
      </c>
      <c r="AI124" s="118">
        <f>AI125</f>
        <v>0</v>
      </c>
      <c r="AJ124" s="118">
        <f t="shared" si="43"/>
        <v>0</v>
      </c>
      <c r="AK124" s="118">
        <f>AK125</f>
        <v>0</v>
      </c>
      <c r="AL124" s="118">
        <f>AL125</f>
        <v>0</v>
      </c>
      <c r="AM124" s="118">
        <f t="shared" si="53"/>
        <v>0</v>
      </c>
      <c r="AN124" s="118">
        <f t="shared" si="54"/>
        <v>0</v>
      </c>
      <c r="AO124" s="45"/>
      <c r="AP124" s="118">
        <f>AP125</f>
        <v>0</v>
      </c>
      <c r="AQ124" s="118">
        <f>AQ125</f>
        <v>0</v>
      </c>
      <c r="AR124" s="118">
        <f t="shared" si="45"/>
        <v>0</v>
      </c>
      <c r="AS124" s="118">
        <f>AS125</f>
        <v>0</v>
      </c>
      <c r="AT124" s="118">
        <f>AT125</f>
        <v>0</v>
      </c>
      <c r="AU124" s="118">
        <f t="shared" si="55"/>
        <v>0</v>
      </c>
      <c r="AV124" s="118">
        <f t="shared" si="56"/>
        <v>0</v>
      </c>
      <c r="AW124" s="119"/>
      <c r="AX124" s="119"/>
      <c r="AY124" s="119"/>
      <c r="AZ124" s="117"/>
      <c r="BA124" s="117"/>
      <c r="BB124" s="117"/>
      <c r="BC124" s="117"/>
      <c r="BD124" s="117"/>
    </row>
    <row r="125" spans="1:56" s="100" customFormat="1" hidden="1">
      <c r="A125" s="45"/>
      <c r="B125" s="120">
        <v>2013</v>
      </c>
      <c r="C125" s="121">
        <v>8320</v>
      </c>
      <c r="D125" s="120">
        <v>1</v>
      </c>
      <c r="E125" s="120">
        <v>3000</v>
      </c>
      <c r="F125" s="120">
        <v>3300</v>
      </c>
      <c r="G125" s="120">
        <v>335</v>
      </c>
      <c r="H125" s="120">
        <v>33501</v>
      </c>
      <c r="I125" s="122" t="s">
        <v>179</v>
      </c>
      <c r="J125" s="132">
        <v>0</v>
      </c>
      <c r="K125" s="132">
        <v>0</v>
      </c>
      <c r="L125" s="133">
        <v>0</v>
      </c>
      <c r="M125" s="132">
        <v>0</v>
      </c>
      <c r="N125" s="132">
        <v>0</v>
      </c>
      <c r="O125" s="133">
        <v>0</v>
      </c>
      <c r="P125" s="133">
        <v>0</v>
      </c>
      <c r="Q125" s="45"/>
      <c r="R125" s="123">
        <v>0</v>
      </c>
      <c r="S125" s="123">
        <v>0</v>
      </c>
      <c r="T125" s="123">
        <f t="shared" si="39"/>
        <v>0</v>
      </c>
      <c r="U125" s="123">
        <v>0</v>
      </c>
      <c r="V125" s="123">
        <v>0</v>
      </c>
      <c r="W125" s="123">
        <f t="shared" si="40"/>
        <v>0</v>
      </c>
      <c r="X125" s="123">
        <f t="shared" si="48"/>
        <v>0</v>
      </c>
      <c r="Y125" s="45"/>
      <c r="Z125" s="123">
        <v>0</v>
      </c>
      <c r="AA125" s="123">
        <v>0</v>
      </c>
      <c r="AB125" s="123">
        <f t="shared" si="41"/>
        <v>0</v>
      </c>
      <c r="AC125" s="123">
        <v>0</v>
      </c>
      <c r="AD125" s="123">
        <v>0</v>
      </c>
      <c r="AE125" s="123">
        <f t="shared" si="51"/>
        <v>0</v>
      </c>
      <c r="AF125" s="123">
        <f t="shared" si="52"/>
        <v>0</v>
      </c>
      <c r="AG125" s="45"/>
      <c r="AH125" s="123">
        <v>0</v>
      </c>
      <c r="AI125" s="123">
        <v>0</v>
      </c>
      <c r="AJ125" s="123">
        <f t="shared" si="43"/>
        <v>0</v>
      </c>
      <c r="AK125" s="123">
        <v>0</v>
      </c>
      <c r="AL125" s="123">
        <v>0</v>
      </c>
      <c r="AM125" s="123">
        <f t="shared" si="53"/>
        <v>0</v>
      </c>
      <c r="AN125" s="123">
        <f t="shared" si="54"/>
        <v>0</v>
      </c>
      <c r="AO125" s="45"/>
      <c r="AP125" s="123">
        <f>J125-(R125+Z125+AH125)</f>
        <v>0</v>
      </c>
      <c r="AQ125" s="123">
        <f>K125-(S125+AA125+AI125)</f>
        <v>0</v>
      </c>
      <c r="AR125" s="123">
        <f t="shared" si="45"/>
        <v>0</v>
      </c>
      <c r="AS125" s="123">
        <f>M125-(U125+AC125+AK125)</f>
        <v>0</v>
      </c>
      <c r="AT125" s="123">
        <f>N125-(V125+AD125+AL125)</f>
        <v>0</v>
      </c>
      <c r="AU125" s="123">
        <f t="shared" si="55"/>
        <v>0</v>
      </c>
      <c r="AV125" s="123">
        <f t="shared" si="56"/>
        <v>0</v>
      </c>
      <c r="AW125" s="134" t="s">
        <v>153</v>
      </c>
      <c r="AX125" s="134"/>
      <c r="AY125" s="134"/>
      <c r="AZ125" s="133" t="s">
        <v>88</v>
      </c>
      <c r="BA125" s="133"/>
      <c r="BB125" s="133"/>
      <c r="BC125" s="133"/>
      <c r="BD125" s="133"/>
    </row>
    <row r="126" spans="1:56" s="127" customFormat="1" hidden="1">
      <c r="A126" s="45"/>
      <c r="B126" s="114">
        <v>2013</v>
      </c>
      <c r="C126" s="115">
        <v>8320</v>
      </c>
      <c r="D126" s="114">
        <v>1</v>
      </c>
      <c r="E126" s="114">
        <v>3000</v>
      </c>
      <c r="F126" s="114">
        <v>3300</v>
      </c>
      <c r="G126" s="114">
        <v>336</v>
      </c>
      <c r="H126" s="114"/>
      <c r="I126" s="116" t="s">
        <v>180</v>
      </c>
      <c r="J126" s="117">
        <v>0</v>
      </c>
      <c r="K126" s="117">
        <v>0</v>
      </c>
      <c r="L126" s="117">
        <v>0</v>
      </c>
      <c r="M126" s="117">
        <v>0</v>
      </c>
      <c r="N126" s="117">
        <v>0</v>
      </c>
      <c r="O126" s="117">
        <v>0</v>
      </c>
      <c r="P126" s="117">
        <v>0</v>
      </c>
      <c r="Q126" s="45"/>
      <c r="R126" s="118">
        <f>R127</f>
        <v>0</v>
      </c>
      <c r="S126" s="118">
        <f>S127</f>
        <v>0</v>
      </c>
      <c r="T126" s="118">
        <f t="shared" si="39"/>
        <v>0</v>
      </c>
      <c r="U126" s="118">
        <f>U127</f>
        <v>0</v>
      </c>
      <c r="V126" s="118">
        <f>V127</f>
        <v>0</v>
      </c>
      <c r="W126" s="118">
        <f t="shared" si="40"/>
        <v>0</v>
      </c>
      <c r="X126" s="118">
        <f t="shared" si="48"/>
        <v>0</v>
      </c>
      <c r="Y126" s="45"/>
      <c r="Z126" s="118">
        <f>Z127</f>
        <v>0</v>
      </c>
      <c r="AA126" s="118">
        <f>AA127</f>
        <v>0</v>
      </c>
      <c r="AB126" s="118">
        <f t="shared" si="41"/>
        <v>0</v>
      </c>
      <c r="AC126" s="118">
        <f>AC127</f>
        <v>0</v>
      </c>
      <c r="AD126" s="118">
        <f>AD127</f>
        <v>0</v>
      </c>
      <c r="AE126" s="118">
        <f t="shared" si="51"/>
        <v>0</v>
      </c>
      <c r="AF126" s="118">
        <f t="shared" si="52"/>
        <v>0</v>
      </c>
      <c r="AG126" s="45"/>
      <c r="AH126" s="118">
        <f>AH127</f>
        <v>0</v>
      </c>
      <c r="AI126" s="118">
        <f>AI127</f>
        <v>0</v>
      </c>
      <c r="AJ126" s="118">
        <f t="shared" si="43"/>
        <v>0</v>
      </c>
      <c r="AK126" s="118">
        <f>AK127</f>
        <v>0</v>
      </c>
      <c r="AL126" s="118">
        <f>AL127</f>
        <v>0</v>
      </c>
      <c r="AM126" s="118">
        <f t="shared" si="53"/>
        <v>0</v>
      </c>
      <c r="AN126" s="118">
        <f t="shared" si="54"/>
        <v>0</v>
      </c>
      <c r="AO126" s="45"/>
      <c r="AP126" s="118">
        <f>AP127</f>
        <v>0</v>
      </c>
      <c r="AQ126" s="118">
        <f>AQ127</f>
        <v>0</v>
      </c>
      <c r="AR126" s="118">
        <f t="shared" si="45"/>
        <v>0</v>
      </c>
      <c r="AS126" s="118">
        <f>AS127</f>
        <v>0</v>
      </c>
      <c r="AT126" s="118">
        <f>AT127</f>
        <v>0</v>
      </c>
      <c r="AU126" s="118">
        <f t="shared" si="55"/>
        <v>0</v>
      </c>
      <c r="AV126" s="118">
        <f t="shared" si="56"/>
        <v>0</v>
      </c>
      <c r="AW126" s="119"/>
      <c r="AX126" s="119"/>
      <c r="AY126" s="119"/>
      <c r="AZ126" s="117"/>
      <c r="BA126" s="117"/>
      <c r="BB126" s="117"/>
      <c r="BC126" s="117"/>
      <c r="BD126" s="117"/>
    </row>
    <row r="127" spans="1:56" s="100" customFormat="1" ht="46.8" hidden="1">
      <c r="A127" s="45"/>
      <c r="B127" s="120">
        <v>2013</v>
      </c>
      <c r="C127" s="121">
        <v>8320</v>
      </c>
      <c r="D127" s="120">
        <v>1</v>
      </c>
      <c r="E127" s="120">
        <v>3000</v>
      </c>
      <c r="F127" s="120">
        <v>3300</v>
      </c>
      <c r="G127" s="120">
        <v>336</v>
      </c>
      <c r="H127" s="120">
        <v>33604</v>
      </c>
      <c r="I127" s="122" t="s">
        <v>181</v>
      </c>
      <c r="J127" s="123">
        <v>0</v>
      </c>
      <c r="K127" s="123">
        <v>0</v>
      </c>
      <c r="L127" s="124">
        <v>0</v>
      </c>
      <c r="M127" s="123">
        <v>0</v>
      </c>
      <c r="N127" s="123">
        <v>0</v>
      </c>
      <c r="O127" s="124">
        <v>0</v>
      </c>
      <c r="P127" s="124">
        <v>0</v>
      </c>
      <c r="Q127" s="45"/>
      <c r="R127" s="123">
        <v>0</v>
      </c>
      <c r="S127" s="123">
        <v>0</v>
      </c>
      <c r="T127" s="123">
        <f t="shared" si="39"/>
        <v>0</v>
      </c>
      <c r="U127" s="123">
        <v>0</v>
      </c>
      <c r="V127" s="123">
        <v>0</v>
      </c>
      <c r="W127" s="123">
        <f t="shared" si="40"/>
        <v>0</v>
      </c>
      <c r="X127" s="123">
        <f t="shared" si="48"/>
        <v>0</v>
      </c>
      <c r="Y127" s="45"/>
      <c r="Z127" s="123">
        <v>0</v>
      </c>
      <c r="AA127" s="123">
        <v>0</v>
      </c>
      <c r="AB127" s="123">
        <f t="shared" si="41"/>
        <v>0</v>
      </c>
      <c r="AC127" s="123">
        <v>0</v>
      </c>
      <c r="AD127" s="123">
        <v>0</v>
      </c>
      <c r="AE127" s="123">
        <f t="shared" si="51"/>
        <v>0</v>
      </c>
      <c r="AF127" s="123">
        <f t="shared" si="52"/>
        <v>0</v>
      </c>
      <c r="AG127" s="45"/>
      <c r="AH127" s="123">
        <v>0</v>
      </c>
      <c r="AI127" s="123">
        <v>0</v>
      </c>
      <c r="AJ127" s="123">
        <f t="shared" si="43"/>
        <v>0</v>
      </c>
      <c r="AK127" s="123">
        <v>0</v>
      </c>
      <c r="AL127" s="123">
        <v>0</v>
      </c>
      <c r="AM127" s="123">
        <f t="shared" si="53"/>
        <v>0</v>
      </c>
      <c r="AN127" s="123">
        <f t="shared" si="54"/>
        <v>0</v>
      </c>
      <c r="AO127" s="45"/>
      <c r="AP127" s="123">
        <f>J127-(R127+Z127+AH127)</f>
        <v>0</v>
      </c>
      <c r="AQ127" s="123">
        <f>K127-(S127+AA127+AI127)</f>
        <v>0</v>
      </c>
      <c r="AR127" s="123">
        <f t="shared" si="45"/>
        <v>0</v>
      </c>
      <c r="AS127" s="123">
        <f>M127-(U127+AC127+AK127)</f>
        <v>0</v>
      </c>
      <c r="AT127" s="123">
        <f>N127-(V127+AD127+AL127)</f>
        <v>0</v>
      </c>
      <c r="AU127" s="123">
        <f t="shared" si="55"/>
        <v>0</v>
      </c>
      <c r="AV127" s="123">
        <f t="shared" si="56"/>
        <v>0</v>
      </c>
      <c r="AW127" s="125" t="s">
        <v>153</v>
      </c>
      <c r="AX127" s="125"/>
      <c r="AY127" s="125"/>
      <c r="AZ127" s="124" t="s">
        <v>88</v>
      </c>
      <c r="BA127" s="124"/>
      <c r="BB127" s="124"/>
      <c r="BC127" s="124"/>
      <c r="BD127" s="124"/>
    </row>
    <row r="128" spans="1:56" s="126" customFormat="1" hidden="1">
      <c r="A128" s="45"/>
      <c r="B128" s="108">
        <v>2013</v>
      </c>
      <c r="C128" s="109">
        <v>8320</v>
      </c>
      <c r="D128" s="108">
        <v>1</v>
      </c>
      <c r="E128" s="108">
        <v>3000</v>
      </c>
      <c r="F128" s="108">
        <v>3500</v>
      </c>
      <c r="G128" s="108"/>
      <c r="H128" s="108"/>
      <c r="I128" s="110" t="s">
        <v>182</v>
      </c>
      <c r="J128" s="111">
        <v>0</v>
      </c>
      <c r="K128" s="111">
        <v>0</v>
      </c>
      <c r="L128" s="111">
        <v>0</v>
      </c>
      <c r="M128" s="111">
        <v>0</v>
      </c>
      <c r="N128" s="111">
        <v>0</v>
      </c>
      <c r="O128" s="111">
        <v>0</v>
      </c>
      <c r="P128" s="111">
        <v>0</v>
      </c>
      <c r="Q128" s="45"/>
      <c r="R128" s="112">
        <f>R129+R131+R133+R135</f>
        <v>0</v>
      </c>
      <c r="S128" s="112">
        <f>S129+S131+S133+S135</f>
        <v>0</v>
      </c>
      <c r="T128" s="112">
        <f>R128+S128</f>
        <v>0</v>
      </c>
      <c r="U128" s="112">
        <f>U129+U131+U133+U135</f>
        <v>0</v>
      </c>
      <c r="V128" s="112">
        <f>V129+V131+V133+V135</f>
        <v>0</v>
      </c>
      <c r="W128" s="112">
        <f>U128+V128</f>
        <v>0</v>
      </c>
      <c r="X128" s="112">
        <f>T128+W128</f>
        <v>0</v>
      </c>
      <c r="Y128" s="45"/>
      <c r="Z128" s="112">
        <f>Z129+Z131+Z133+Z135</f>
        <v>0</v>
      </c>
      <c r="AA128" s="112">
        <f>AA129+AA131+AA133+AA135</f>
        <v>0</v>
      </c>
      <c r="AB128" s="112">
        <f>Z128+AA128</f>
        <v>0</v>
      </c>
      <c r="AC128" s="112">
        <f>AC129+AC131+AC133+AC135</f>
        <v>0</v>
      </c>
      <c r="AD128" s="112">
        <f>AD129+AD131+AD133+AD135</f>
        <v>0</v>
      </c>
      <c r="AE128" s="112">
        <f>AC128+AD128</f>
        <v>0</v>
      </c>
      <c r="AF128" s="112">
        <f>AB128+AE128</f>
        <v>0</v>
      </c>
      <c r="AG128" s="45"/>
      <c r="AH128" s="112">
        <f>AH129+AH131+AH133+AH135</f>
        <v>0</v>
      </c>
      <c r="AI128" s="112">
        <f>AI129+AI131+AI133+AI135</f>
        <v>0</v>
      </c>
      <c r="AJ128" s="112">
        <f>AH128+AI128</f>
        <v>0</v>
      </c>
      <c r="AK128" s="112">
        <f>AK129+AK131+AK133+AK135</f>
        <v>0</v>
      </c>
      <c r="AL128" s="112">
        <f>AL129+AL131+AL133+AL135</f>
        <v>0</v>
      </c>
      <c r="AM128" s="112">
        <f>AK128+AL128</f>
        <v>0</v>
      </c>
      <c r="AN128" s="112">
        <f>AJ128+AM128</f>
        <v>0</v>
      </c>
      <c r="AO128" s="45"/>
      <c r="AP128" s="112">
        <f>AP129+AP131+AP133+AP135</f>
        <v>0</v>
      </c>
      <c r="AQ128" s="112">
        <f>AQ129+AQ131+AQ133+AQ135</f>
        <v>0</v>
      </c>
      <c r="AR128" s="112">
        <f>AP128+AQ128</f>
        <v>0</v>
      </c>
      <c r="AS128" s="112">
        <f>AS129+AS131+AS133+AS135</f>
        <v>0</v>
      </c>
      <c r="AT128" s="112">
        <f>AT129+AT131+AT133+AT135</f>
        <v>0</v>
      </c>
      <c r="AU128" s="112">
        <f>AS128+AT128</f>
        <v>0</v>
      </c>
      <c r="AV128" s="112">
        <f>AR128+AU128</f>
        <v>0</v>
      </c>
      <c r="AW128" s="113"/>
      <c r="AX128" s="113"/>
      <c r="AY128" s="113"/>
      <c r="AZ128" s="111"/>
      <c r="BA128" s="111"/>
      <c r="BB128" s="111"/>
      <c r="BC128" s="111"/>
      <c r="BD128" s="111"/>
    </row>
    <row r="129" spans="1:56" s="127" customFormat="1" hidden="1">
      <c r="A129" s="45"/>
      <c r="B129" s="114">
        <v>2013</v>
      </c>
      <c r="C129" s="115">
        <v>8320</v>
      </c>
      <c r="D129" s="114">
        <v>1</v>
      </c>
      <c r="E129" s="114">
        <v>3000</v>
      </c>
      <c r="F129" s="114">
        <v>3500</v>
      </c>
      <c r="G129" s="114">
        <v>351</v>
      </c>
      <c r="H129" s="114"/>
      <c r="I129" s="116" t="s">
        <v>183</v>
      </c>
      <c r="J129" s="117">
        <v>0</v>
      </c>
      <c r="K129" s="117">
        <v>0</v>
      </c>
      <c r="L129" s="117">
        <v>0</v>
      </c>
      <c r="M129" s="117">
        <v>0</v>
      </c>
      <c r="N129" s="117">
        <v>0</v>
      </c>
      <c r="O129" s="117">
        <v>0</v>
      </c>
      <c r="P129" s="117">
        <v>0</v>
      </c>
      <c r="Q129" s="45"/>
      <c r="R129" s="118">
        <f>R130</f>
        <v>0</v>
      </c>
      <c r="S129" s="118">
        <f>S130</f>
        <v>0</v>
      </c>
      <c r="T129" s="118">
        <f t="shared" ref="T129:T136" si="57">R129+S129</f>
        <v>0</v>
      </c>
      <c r="U129" s="118">
        <f>U130</f>
        <v>0</v>
      </c>
      <c r="V129" s="118">
        <f>V130</f>
        <v>0</v>
      </c>
      <c r="W129" s="118">
        <f t="shared" ref="W129:W136" si="58">U129+V129</f>
        <v>0</v>
      </c>
      <c r="X129" s="118">
        <f t="shared" ref="X129:X136" si="59">T129+W129</f>
        <v>0</v>
      </c>
      <c r="Y129" s="45"/>
      <c r="Z129" s="118">
        <f>Z130</f>
        <v>0</v>
      </c>
      <c r="AA129" s="118">
        <f>AA130</f>
        <v>0</v>
      </c>
      <c r="AB129" s="118">
        <f t="shared" ref="AB129:AB136" si="60">Z129+AA129</f>
        <v>0</v>
      </c>
      <c r="AC129" s="118">
        <f>AC130</f>
        <v>0</v>
      </c>
      <c r="AD129" s="118">
        <f>AD130</f>
        <v>0</v>
      </c>
      <c r="AE129" s="118">
        <f t="shared" ref="AE129:AE136" si="61">AC129+AD129</f>
        <v>0</v>
      </c>
      <c r="AF129" s="118">
        <f t="shared" ref="AF129:AF136" si="62">AB129+AE129</f>
        <v>0</v>
      </c>
      <c r="AG129" s="45"/>
      <c r="AH129" s="118">
        <f>AH130</f>
        <v>0</v>
      </c>
      <c r="AI129" s="118">
        <f>AI130</f>
        <v>0</v>
      </c>
      <c r="AJ129" s="118">
        <f t="shared" ref="AJ129:AJ136" si="63">AH129+AI129</f>
        <v>0</v>
      </c>
      <c r="AK129" s="118">
        <f>AK130</f>
        <v>0</v>
      </c>
      <c r="AL129" s="118">
        <f>AL130</f>
        <v>0</v>
      </c>
      <c r="AM129" s="118">
        <f t="shared" ref="AM129:AM136" si="64">AK129+AL129</f>
        <v>0</v>
      </c>
      <c r="AN129" s="118">
        <f t="shared" ref="AN129:AN136" si="65">AJ129+AM129</f>
        <v>0</v>
      </c>
      <c r="AO129" s="45"/>
      <c r="AP129" s="118">
        <f>AP130</f>
        <v>0</v>
      </c>
      <c r="AQ129" s="118">
        <f>AQ130</f>
        <v>0</v>
      </c>
      <c r="AR129" s="118">
        <f t="shared" ref="AR129:AR136" si="66">AP129+AQ129</f>
        <v>0</v>
      </c>
      <c r="AS129" s="118">
        <f>AS130</f>
        <v>0</v>
      </c>
      <c r="AT129" s="118">
        <f>AT130</f>
        <v>0</v>
      </c>
      <c r="AU129" s="118">
        <f t="shared" ref="AU129:AU136" si="67">AS129+AT129</f>
        <v>0</v>
      </c>
      <c r="AV129" s="118">
        <f t="shared" ref="AV129:AV136" si="68">AR129+AU129</f>
        <v>0</v>
      </c>
      <c r="AW129" s="119"/>
      <c r="AX129" s="119"/>
      <c r="AY129" s="119"/>
      <c r="AZ129" s="117"/>
      <c r="BA129" s="117"/>
      <c r="BB129" s="117"/>
      <c r="BC129" s="117"/>
      <c r="BD129" s="117"/>
    </row>
    <row r="130" spans="1:56" s="126" customFormat="1" hidden="1">
      <c r="A130" s="45"/>
      <c r="B130" s="138">
        <v>2013</v>
      </c>
      <c r="C130" s="121">
        <v>8320</v>
      </c>
      <c r="D130" s="138">
        <v>1</v>
      </c>
      <c r="E130" s="138">
        <v>3000</v>
      </c>
      <c r="F130" s="138">
        <v>3500</v>
      </c>
      <c r="G130" s="138">
        <v>351</v>
      </c>
      <c r="H130" s="120">
        <v>35101</v>
      </c>
      <c r="I130" s="139" t="s">
        <v>184</v>
      </c>
      <c r="J130" s="123">
        <v>0</v>
      </c>
      <c r="K130" s="123">
        <v>0</v>
      </c>
      <c r="L130" s="124">
        <v>0</v>
      </c>
      <c r="M130" s="123">
        <v>0</v>
      </c>
      <c r="N130" s="123">
        <v>0</v>
      </c>
      <c r="O130" s="124">
        <v>0</v>
      </c>
      <c r="P130" s="124">
        <v>0</v>
      </c>
      <c r="Q130" s="45"/>
      <c r="R130" s="123">
        <v>0</v>
      </c>
      <c r="S130" s="123">
        <v>0</v>
      </c>
      <c r="T130" s="123">
        <f t="shared" si="57"/>
        <v>0</v>
      </c>
      <c r="U130" s="123">
        <v>0</v>
      </c>
      <c r="V130" s="123">
        <v>0</v>
      </c>
      <c r="W130" s="123">
        <f t="shared" si="58"/>
        <v>0</v>
      </c>
      <c r="X130" s="123">
        <f t="shared" si="59"/>
        <v>0</v>
      </c>
      <c r="Y130" s="45"/>
      <c r="Z130" s="123">
        <v>0</v>
      </c>
      <c r="AA130" s="123">
        <v>0</v>
      </c>
      <c r="AB130" s="123">
        <f t="shared" si="60"/>
        <v>0</v>
      </c>
      <c r="AC130" s="123">
        <v>0</v>
      </c>
      <c r="AD130" s="123">
        <v>0</v>
      </c>
      <c r="AE130" s="123">
        <f t="shared" si="61"/>
        <v>0</v>
      </c>
      <c r="AF130" s="123">
        <f t="shared" si="62"/>
        <v>0</v>
      </c>
      <c r="AG130" s="45"/>
      <c r="AH130" s="123">
        <v>0</v>
      </c>
      <c r="AI130" s="123">
        <v>0</v>
      </c>
      <c r="AJ130" s="123">
        <f t="shared" si="63"/>
        <v>0</v>
      </c>
      <c r="AK130" s="123">
        <v>0</v>
      </c>
      <c r="AL130" s="123">
        <v>0</v>
      </c>
      <c r="AM130" s="123">
        <f t="shared" si="64"/>
        <v>0</v>
      </c>
      <c r="AN130" s="123">
        <f t="shared" si="65"/>
        <v>0</v>
      </c>
      <c r="AO130" s="45"/>
      <c r="AP130" s="123">
        <f>J130-(R130+Z130+AH130)</f>
        <v>0</v>
      </c>
      <c r="AQ130" s="123">
        <f>K130-(S130+AA130+AI130)</f>
        <v>0</v>
      </c>
      <c r="AR130" s="123">
        <f t="shared" si="66"/>
        <v>0</v>
      </c>
      <c r="AS130" s="123">
        <f>M130-(U130+AC130+AK130)</f>
        <v>0</v>
      </c>
      <c r="AT130" s="123">
        <f>N130-(V130+AD130+AL130)</f>
        <v>0</v>
      </c>
      <c r="AU130" s="123">
        <f t="shared" si="67"/>
        <v>0</v>
      </c>
      <c r="AV130" s="123">
        <f t="shared" si="68"/>
        <v>0</v>
      </c>
      <c r="AW130" s="125" t="s">
        <v>153</v>
      </c>
      <c r="AX130" s="125"/>
      <c r="AY130" s="125"/>
      <c r="AZ130" s="124" t="s">
        <v>88</v>
      </c>
      <c r="BA130" s="124"/>
      <c r="BB130" s="124"/>
      <c r="BC130" s="124"/>
      <c r="BD130" s="124"/>
    </row>
    <row r="131" spans="1:56" s="127" customFormat="1" ht="46.8" hidden="1">
      <c r="A131" s="45"/>
      <c r="B131" s="114">
        <v>2013</v>
      </c>
      <c r="C131" s="115">
        <v>8320</v>
      </c>
      <c r="D131" s="114">
        <v>1</v>
      </c>
      <c r="E131" s="114">
        <v>3000</v>
      </c>
      <c r="F131" s="114">
        <v>3500</v>
      </c>
      <c r="G131" s="114">
        <v>353</v>
      </c>
      <c r="H131" s="114"/>
      <c r="I131" s="116" t="s">
        <v>185</v>
      </c>
      <c r="J131" s="117">
        <v>0</v>
      </c>
      <c r="K131" s="117">
        <v>0</v>
      </c>
      <c r="L131" s="117">
        <v>0</v>
      </c>
      <c r="M131" s="117">
        <v>0</v>
      </c>
      <c r="N131" s="117">
        <v>0</v>
      </c>
      <c r="O131" s="117">
        <v>0</v>
      </c>
      <c r="P131" s="117">
        <v>0</v>
      </c>
      <c r="Q131" s="45"/>
      <c r="R131" s="118">
        <f>R132</f>
        <v>0</v>
      </c>
      <c r="S131" s="118">
        <f>S132</f>
        <v>0</v>
      </c>
      <c r="T131" s="118">
        <f t="shared" si="57"/>
        <v>0</v>
      </c>
      <c r="U131" s="118">
        <f>U132</f>
        <v>0</v>
      </c>
      <c r="V131" s="118">
        <f>V132</f>
        <v>0</v>
      </c>
      <c r="W131" s="118">
        <f t="shared" si="58"/>
        <v>0</v>
      </c>
      <c r="X131" s="118">
        <f t="shared" si="59"/>
        <v>0</v>
      </c>
      <c r="Y131" s="45"/>
      <c r="Z131" s="118">
        <f>Z132</f>
        <v>0</v>
      </c>
      <c r="AA131" s="118">
        <f>AA132</f>
        <v>0</v>
      </c>
      <c r="AB131" s="118">
        <f t="shared" si="60"/>
        <v>0</v>
      </c>
      <c r="AC131" s="118">
        <f>AC132</f>
        <v>0</v>
      </c>
      <c r="AD131" s="118">
        <f>AD132</f>
        <v>0</v>
      </c>
      <c r="AE131" s="118">
        <f t="shared" si="61"/>
        <v>0</v>
      </c>
      <c r="AF131" s="118">
        <f t="shared" si="62"/>
        <v>0</v>
      </c>
      <c r="AG131" s="45"/>
      <c r="AH131" s="118">
        <f>AH132</f>
        <v>0</v>
      </c>
      <c r="AI131" s="118">
        <f>AI132</f>
        <v>0</v>
      </c>
      <c r="AJ131" s="118">
        <f t="shared" si="63"/>
        <v>0</v>
      </c>
      <c r="AK131" s="118">
        <f>AK132</f>
        <v>0</v>
      </c>
      <c r="AL131" s="118">
        <f>AL132</f>
        <v>0</v>
      </c>
      <c r="AM131" s="118">
        <f t="shared" si="64"/>
        <v>0</v>
      </c>
      <c r="AN131" s="118">
        <f t="shared" si="65"/>
        <v>0</v>
      </c>
      <c r="AO131" s="45"/>
      <c r="AP131" s="118">
        <f>AP132</f>
        <v>0</v>
      </c>
      <c r="AQ131" s="118">
        <f>AQ132</f>
        <v>0</v>
      </c>
      <c r="AR131" s="118">
        <f t="shared" si="66"/>
        <v>0</v>
      </c>
      <c r="AS131" s="118">
        <f>AS132</f>
        <v>0</v>
      </c>
      <c r="AT131" s="118">
        <f>AT132</f>
        <v>0</v>
      </c>
      <c r="AU131" s="118">
        <f t="shared" si="67"/>
        <v>0</v>
      </c>
      <c r="AV131" s="118">
        <f t="shared" si="68"/>
        <v>0</v>
      </c>
      <c r="AW131" s="119"/>
      <c r="AX131" s="119"/>
      <c r="AY131" s="119"/>
      <c r="AZ131" s="117"/>
      <c r="BA131" s="117"/>
      <c r="BB131" s="117"/>
      <c r="BC131" s="117"/>
      <c r="BD131" s="117"/>
    </row>
    <row r="132" spans="1:56" s="140" customFormat="1" hidden="1">
      <c r="A132" s="45"/>
      <c r="B132" s="138">
        <v>2013</v>
      </c>
      <c r="C132" s="121">
        <v>8320</v>
      </c>
      <c r="D132" s="138">
        <v>1</v>
      </c>
      <c r="E132" s="138">
        <v>3000</v>
      </c>
      <c r="F132" s="138">
        <v>3500</v>
      </c>
      <c r="G132" s="138">
        <v>353</v>
      </c>
      <c r="H132" s="120">
        <v>35301</v>
      </c>
      <c r="I132" s="139" t="s">
        <v>186</v>
      </c>
      <c r="J132" s="123">
        <v>0</v>
      </c>
      <c r="K132" s="123">
        <v>0</v>
      </c>
      <c r="L132" s="124">
        <v>0</v>
      </c>
      <c r="M132" s="123">
        <v>0</v>
      </c>
      <c r="N132" s="123">
        <v>0</v>
      </c>
      <c r="O132" s="124">
        <v>0</v>
      </c>
      <c r="P132" s="124">
        <v>0</v>
      </c>
      <c r="Q132" s="45"/>
      <c r="R132" s="123">
        <v>0</v>
      </c>
      <c r="S132" s="123">
        <v>0</v>
      </c>
      <c r="T132" s="123">
        <f t="shared" si="57"/>
        <v>0</v>
      </c>
      <c r="U132" s="123">
        <v>0</v>
      </c>
      <c r="V132" s="123">
        <v>0</v>
      </c>
      <c r="W132" s="123">
        <f t="shared" si="58"/>
        <v>0</v>
      </c>
      <c r="X132" s="123">
        <f t="shared" si="59"/>
        <v>0</v>
      </c>
      <c r="Y132" s="45"/>
      <c r="Z132" s="123">
        <v>0</v>
      </c>
      <c r="AA132" s="123">
        <v>0</v>
      </c>
      <c r="AB132" s="123">
        <f t="shared" si="60"/>
        <v>0</v>
      </c>
      <c r="AC132" s="123">
        <v>0</v>
      </c>
      <c r="AD132" s="123">
        <v>0</v>
      </c>
      <c r="AE132" s="123">
        <f t="shared" si="61"/>
        <v>0</v>
      </c>
      <c r="AF132" s="123">
        <f t="shared" si="62"/>
        <v>0</v>
      </c>
      <c r="AG132" s="45"/>
      <c r="AH132" s="123">
        <v>0</v>
      </c>
      <c r="AI132" s="123">
        <v>0</v>
      </c>
      <c r="AJ132" s="123">
        <f t="shared" si="63"/>
        <v>0</v>
      </c>
      <c r="AK132" s="123">
        <v>0</v>
      </c>
      <c r="AL132" s="123">
        <v>0</v>
      </c>
      <c r="AM132" s="123">
        <f t="shared" si="64"/>
        <v>0</v>
      </c>
      <c r="AN132" s="123">
        <f t="shared" si="65"/>
        <v>0</v>
      </c>
      <c r="AO132" s="45"/>
      <c r="AP132" s="123">
        <f>J132-(R132+Z132+AH132)</f>
        <v>0</v>
      </c>
      <c r="AQ132" s="123">
        <f>K132-(S132+AA132+AI132)</f>
        <v>0</v>
      </c>
      <c r="AR132" s="123">
        <f t="shared" si="66"/>
        <v>0</v>
      </c>
      <c r="AS132" s="123">
        <f>M132-(U132+AC132+AK132)</f>
        <v>0</v>
      </c>
      <c r="AT132" s="123">
        <f>N132-(V132+AD132+AL132)</f>
        <v>0</v>
      </c>
      <c r="AU132" s="123">
        <f t="shared" si="67"/>
        <v>0</v>
      </c>
      <c r="AV132" s="123">
        <f t="shared" si="68"/>
        <v>0</v>
      </c>
      <c r="AW132" s="125" t="s">
        <v>187</v>
      </c>
      <c r="AX132" s="125"/>
      <c r="AY132" s="125"/>
      <c r="AZ132" s="124" t="s">
        <v>88</v>
      </c>
      <c r="BA132" s="124"/>
      <c r="BB132" s="124"/>
      <c r="BC132" s="124"/>
      <c r="BD132" s="124"/>
    </row>
    <row r="133" spans="1:56" s="127" customFormat="1" hidden="1">
      <c r="A133" s="45"/>
      <c r="B133" s="114">
        <v>2013</v>
      </c>
      <c r="C133" s="115">
        <v>8320</v>
      </c>
      <c r="D133" s="114">
        <v>1</v>
      </c>
      <c r="E133" s="114">
        <v>3000</v>
      </c>
      <c r="F133" s="114">
        <v>3500</v>
      </c>
      <c r="G133" s="114">
        <v>355</v>
      </c>
      <c r="H133" s="114"/>
      <c r="I133" s="116" t="s">
        <v>188</v>
      </c>
      <c r="J133" s="117">
        <v>0</v>
      </c>
      <c r="K133" s="117">
        <v>0</v>
      </c>
      <c r="L133" s="117">
        <v>0</v>
      </c>
      <c r="M133" s="117">
        <v>0</v>
      </c>
      <c r="N133" s="117">
        <v>0</v>
      </c>
      <c r="O133" s="117">
        <v>0</v>
      </c>
      <c r="P133" s="117">
        <v>0</v>
      </c>
      <c r="Q133" s="45"/>
      <c r="R133" s="118">
        <f t="shared" ref="R133:S135" si="69">R134</f>
        <v>0</v>
      </c>
      <c r="S133" s="118">
        <f t="shared" si="69"/>
        <v>0</v>
      </c>
      <c r="T133" s="118">
        <f t="shared" si="57"/>
        <v>0</v>
      </c>
      <c r="U133" s="118">
        <f t="shared" ref="U133:V135" si="70">U134</f>
        <v>0</v>
      </c>
      <c r="V133" s="118">
        <f t="shared" si="70"/>
        <v>0</v>
      </c>
      <c r="W133" s="118">
        <f t="shared" si="58"/>
        <v>0</v>
      </c>
      <c r="X133" s="118">
        <f t="shared" si="59"/>
        <v>0</v>
      </c>
      <c r="Y133" s="45"/>
      <c r="Z133" s="118">
        <f t="shared" ref="Z133:AA135" si="71">Z134</f>
        <v>0</v>
      </c>
      <c r="AA133" s="118">
        <f t="shared" si="71"/>
        <v>0</v>
      </c>
      <c r="AB133" s="118">
        <f t="shared" si="60"/>
        <v>0</v>
      </c>
      <c r="AC133" s="118">
        <f t="shared" ref="AC133:AD135" si="72">AC134</f>
        <v>0</v>
      </c>
      <c r="AD133" s="118">
        <f t="shared" si="72"/>
        <v>0</v>
      </c>
      <c r="AE133" s="118">
        <f t="shared" si="61"/>
        <v>0</v>
      </c>
      <c r="AF133" s="118">
        <f t="shared" si="62"/>
        <v>0</v>
      </c>
      <c r="AG133" s="45"/>
      <c r="AH133" s="118">
        <f t="shared" ref="AH133:AI135" si="73">AH134</f>
        <v>0</v>
      </c>
      <c r="AI133" s="118">
        <f t="shared" si="73"/>
        <v>0</v>
      </c>
      <c r="AJ133" s="118">
        <f t="shared" si="63"/>
        <v>0</v>
      </c>
      <c r="AK133" s="118">
        <f t="shared" ref="AK133:AL135" si="74">AK134</f>
        <v>0</v>
      </c>
      <c r="AL133" s="118">
        <f t="shared" si="74"/>
        <v>0</v>
      </c>
      <c r="AM133" s="118">
        <f t="shared" si="64"/>
        <v>0</v>
      </c>
      <c r="AN133" s="118">
        <f t="shared" si="65"/>
        <v>0</v>
      </c>
      <c r="AO133" s="45"/>
      <c r="AP133" s="118">
        <f t="shared" ref="AP133:AQ135" si="75">AP134</f>
        <v>0</v>
      </c>
      <c r="AQ133" s="118">
        <f t="shared" si="75"/>
        <v>0</v>
      </c>
      <c r="AR133" s="118">
        <f t="shared" si="66"/>
        <v>0</v>
      </c>
      <c r="AS133" s="118">
        <f t="shared" ref="AS133:AT135" si="76">AS134</f>
        <v>0</v>
      </c>
      <c r="AT133" s="118">
        <f t="shared" si="76"/>
        <v>0</v>
      </c>
      <c r="AU133" s="118">
        <f t="shared" si="67"/>
        <v>0</v>
      </c>
      <c r="AV133" s="118">
        <f t="shared" si="68"/>
        <v>0</v>
      </c>
      <c r="AW133" s="119"/>
      <c r="AX133" s="119"/>
      <c r="AY133" s="119"/>
      <c r="AZ133" s="117"/>
      <c r="BA133" s="117"/>
      <c r="BB133" s="117"/>
      <c r="BC133" s="117"/>
      <c r="BD133" s="117"/>
    </row>
    <row r="134" spans="1:56" s="100" customFormat="1" hidden="1">
      <c r="A134" s="45"/>
      <c r="B134" s="120">
        <v>2013</v>
      </c>
      <c r="C134" s="121">
        <v>8320</v>
      </c>
      <c r="D134" s="120">
        <v>1</v>
      </c>
      <c r="E134" s="120">
        <v>3000</v>
      </c>
      <c r="F134" s="120">
        <v>3500</v>
      </c>
      <c r="G134" s="120">
        <v>355</v>
      </c>
      <c r="H134" s="120">
        <v>35501</v>
      </c>
      <c r="I134" s="122" t="s">
        <v>189</v>
      </c>
      <c r="J134" s="123">
        <v>0</v>
      </c>
      <c r="K134" s="123">
        <v>0</v>
      </c>
      <c r="L134" s="124">
        <v>0</v>
      </c>
      <c r="M134" s="123">
        <v>0</v>
      </c>
      <c r="N134" s="123">
        <v>0</v>
      </c>
      <c r="O134" s="124">
        <v>0</v>
      </c>
      <c r="P134" s="124">
        <v>0</v>
      </c>
      <c r="Q134" s="45"/>
      <c r="R134" s="123">
        <v>0</v>
      </c>
      <c r="S134" s="123">
        <v>0</v>
      </c>
      <c r="T134" s="123">
        <f t="shared" si="57"/>
        <v>0</v>
      </c>
      <c r="U134" s="123">
        <v>0</v>
      </c>
      <c r="V134" s="123">
        <v>0</v>
      </c>
      <c r="W134" s="123">
        <f t="shared" si="58"/>
        <v>0</v>
      </c>
      <c r="X134" s="123">
        <f t="shared" si="59"/>
        <v>0</v>
      </c>
      <c r="Y134" s="45"/>
      <c r="Z134" s="123">
        <v>0</v>
      </c>
      <c r="AA134" s="123">
        <v>0</v>
      </c>
      <c r="AB134" s="123">
        <f t="shared" si="60"/>
        <v>0</v>
      </c>
      <c r="AC134" s="123">
        <v>0</v>
      </c>
      <c r="AD134" s="123">
        <v>0</v>
      </c>
      <c r="AE134" s="123">
        <f t="shared" si="61"/>
        <v>0</v>
      </c>
      <c r="AF134" s="123">
        <f t="shared" si="62"/>
        <v>0</v>
      </c>
      <c r="AG134" s="45"/>
      <c r="AH134" s="123">
        <v>0</v>
      </c>
      <c r="AI134" s="123">
        <v>0</v>
      </c>
      <c r="AJ134" s="123">
        <f t="shared" si="63"/>
        <v>0</v>
      </c>
      <c r="AK134" s="123">
        <v>0</v>
      </c>
      <c r="AL134" s="123">
        <v>0</v>
      </c>
      <c r="AM134" s="123">
        <f t="shared" si="64"/>
        <v>0</v>
      </c>
      <c r="AN134" s="123">
        <f t="shared" si="65"/>
        <v>0</v>
      </c>
      <c r="AO134" s="45"/>
      <c r="AP134" s="123">
        <f>J134-(R134+Z134+AH134)</f>
        <v>0</v>
      </c>
      <c r="AQ134" s="123">
        <f>K134-(S134+AA134+AI134)</f>
        <v>0</v>
      </c>
      <c r="AR134" s="123">
        <f t="shared" si="66"/>
        <v>0</v>
      </c>
      <c r="AS134" s="123">
        <f>M134-(U134+AC134+AK134)</f>
        <v>0</v>
      </c>
      <c r="AT134" s="123">
        <f>N134-(V134+AD134+AL134)</f>
        <v>0</v>
      </c>
      <c r="AU134" s="123">
        <f t="shared" si="67"/>
        <v>0</v>
      </c>
      <c r="AV134" s="123">
        <f t="shared" si="68"/>
        <v>0</v>
      </c>
      <c r="AW134" s="125" t="s">
        <v>153</v>
      </c>
      <c r="AX134" s="125"/>
      <c r="AY134" s="125"/>
      <c r="AZ134" s="124" t="s">
        <v>88</v>
      </c>
      <c r="BA134" s="124"/>
      <c r="BB134" s="124"/>
      <c r="BC134" s="124"/>
      <c r="BD134" s="124"/>
    </row>
    <row r="135" spans="1:56" s="100" customFormat="1" hidden="1">
      <c r="A135" s="45"/>
      <c r="B135" s="114">
        <v>2013</v>
      </c>
      <c r="C135" s="115">
        <v>8320</v>
      </c>
      <c r="D135" s="114">
        <v>1</v>
      </c>
      <c r="E135" s="114">
        <v>3000</v>
      </c>
      <c r="F135" s="114">
        <v>3500</v>
      </c>
      <c r="G135" s="114">
        <v>357</v>
      </c>
      <c r="H135" s="114"/>
      <c r="I135" s="116" t="s">
        <v>190</v>
      </c>
      <c r="J135" s="117">
        <v>0</v>
      </c>
      <c r="K135" s="117">
        <v>0</v>
      </c>
      <c r="L135" s="117">
        <v>0</v>
      </c>
      <c r="M135" s="117">
        <v>0</v>
      </c>
      <c r="N135" s="117">
        <v>0</v>
      </c>
      <c r="O135" s="117">
        <v>0</v>
      </c>
      <c r="P135" s="117">
        <v>0</v>
      </c>
      <c r="Q135" s="45"/>
      <c r="R135" s="118">
        <f t="shared" si="69"/>
        <v>0</v>
      </c>
      <c r="S135" s="118">
        <f t="shared" si="69"/>
        <v>0</v>
      </c>
      <c r="T135" s="118">
        <f t="shared" si="57"/>
        <v>0</v>
      </c>
      <c r="U135" s="118">
        <f t="shared" si="70"/>
        <v>0</v>
      </c>
      <c r="V135" s="118">
        <f t="shared" si="70"/>
        <v>0</v>
      </c>
      <c r="W135" s="118">
        <f t="shared" si="58"/>
        <v>0</v>
      </c>
      <c r="X135" s="118">
        <f t="shared" si="59"/>
        <v>0</v>
      </c>
      <c r="Y135" s="45"/>
      <c r="Z135" s="118">
        <f t="shared" si="71"/>
        <v>0</v>
      </c>
      <c r="AA135" s="118">
        <f t="shared" si="71"/>
        <v>0</v>
      </c>
      <c r="AB135" s="118">
        <f t="shared" si="60"/>
        <v>0</v>
      </c>
      <c r="AC135" s="118">
        <f t="shared" si="72"/>
        <v>0</v>
      </c>
      <c r="AD135" s="118">
        <f t="shared" si="72"/>
        <v>0</v>
      </c>
      <c r="AE135" s="118">
        <f t="shared" si="61"/>
        <v>0</v>
      </c>
      <c r="AF135" s="118">
        <f t="shared" si="62"/>
        <v>0</v>
      </c>
      <c r="AG135" s="45"/>
      <c r="AH135" s="118">
        <f t="shared" si="73"/>
        <v>0</v>
      </c>
      <c r="AI135" s="118">
        <f t="shared" si="73"/>
        <v>0</v>
      </c>
      <c r="AJ135" s="118">
        <f t="shared" si="63"/>
        <v>0</v>
      </c>
      <c r="AK135" s="118">
        <f t="shared" si="74"/>
        <v>0</v>
      </c>
      <c r="AL135" s="118">
        <f t="shared" si="74"/>
        <v>0</v>
      </c>
      <c r="AM135" s="118">
        <f t="shared" si="64"/>
        <v>0</v>
      </c>
      <c r="AN135" s="118">
        <f t="shared" si="65"/>
        <v>0</v>
      </c>
      <c r="AO135" s="45"/>
      <c r="AP135" s="118">
        <f t="shared" si="75"/>
        <v>0</v>
      </c>
      <c r="AQ135" s="118">
        <f t="shared" si="75"/>
        <v>0</v>
      </c>
      <c r="AR135" s="118">
        <f t="shared" si="66"/>
        <v>0</v>
      </c>
      <c r="AS135" s="118">
        <f t="shared" si="76"/>
        <v>0</v>
      </c>
      <c r="AT135" s="118">
        <f t="shared" si="76"/>
        <v>0</v>
      </c>
      <c r="AU135" s="118">
        <f t="shared" si="67"/>
        <v>0</v>
      </c>
      <c r="AV135" s="118">
        <f t="shared" si="68"/>
        <v>0</v>
      </c>
      <c r="AW135" s="119"/>
      <c r="AX135" s="119"/>
      <c r="AY135" s="119"/>
      <c r="AZ135" s="117"/>
      <c r="BA135" s="117"/>
      <c r="BB135" s="117"/>
      <c r="BC135" s="117"/>
      <c r="BD135" s="117"/>
    </row>
    <row r="136" spans="1:56" s="100" customFormat="1" hidden="1">
      <c r="A136" s="45"/>
      <c r="B136" s="120">
        <v>2013</v>
      </c>
      <c r="C136" s="121">
        <v>8320</v>
      </c>
      <c r="D136" s="120">
        <v>1</v>
      </c>
      <c r="E136" s="120">
        <v>3000</v>
      </c>
      <c r="F136" s="120">
        <v>3500</v>
      </c>
      <c r="G136" s="120">
        <v>357</v>
      </c>
      <c r="H136" s="120">
        <v>35701</v>
      </c>
      <c r="I136" s="122" t="s">
        <v>191</v>
      </c>
      <c r="J136" s="123">
        <v>0</v>
      </c>
      <c r="K136" s="123">
        <v>0</v>
      </c>
      <c r="L136" s="124">
        <v>0</v>
      </c>
      <c r="M136" s="123">
        <v>0</v>
      </c>
      <c r="N136" s="123">
        <v>0</v>
      </c>
      <c r="O136" s="124">
        <v>0</v>
      </c>
      <c r="P136" s="124">
        <v>0</v>
      </c>
      <c r="Q136" s="45"/>
      <c r="R136" s="123">
        <v>0</v>
      </c>
      <c r="S136" s="123">
        <v>0</v>
      </c>
      <c r="T136" s="123">
        <f t="shared" si="57"/>
        <v>0</v>
      </c>
      <c r="U136" s="123">
        <v>0</v>
      </c>
      <c r="V136" s="123">
        <v>0</v>
      </c>
      <c r="W136" s="123">
        <f t="shared" si="58"/>
        <v>0</v>
      </c>
      <c r="X136" s="123">
        <f t="shared" si="59"/>
        <v>0</v>
      </c>
      <c r="Y136" s="45"/>
      <c r="Z136" s="123">
        <v>0</v>
      </c>
      <c r="AA136" s="123">
        <v>0</v>
      </c>
      <c r="AB136" s="123">
        <f t="shared" si="60"/>
        <v>0</v>
      </c>
      <c r="AC136" s="123">
        <v>0</v>
      </c>
      <c r="AD136" s="123">
        <v>0</v>
      </c>
      <c r="AE136" s="123">
        <f t="shared" si="61"/>
        <v>0</v>
      </c>
      <c r="AF136" s="123">
        <f t="shared" si="62"/>
        <v>0</v>
      </c>
      <c r="AG136" s="45"/>
      <c r="AH136" s="123">
        <v>0</v>
      </c>
      <c r="AI136" s="123">
        <v>0</v>
      </c>
      <c r="AJ136" s="123">
        <f t="shared" si="63"/>
        <v>0</v>
      </c>
      <c r="AK136" s="123">
        <v>0</v>
      </c>
      <c r="AL136" s="123">
        <v>0</v>
      </c>
      <c r="AM136" s="123">
        <f t="shared" si="64"/>
        <v>0</v>
      </c>
      <c r="AN136" s="123">
        <f t="shared" si="65"/>
        <v>0</v>
      </c>
      <c r="AO136" s="45"/>
      <c r="AP136" s="123">
        <f>J136-(R136+Z136+AH136)</f>
        <v>0</v>
      </c>
      <c r="AQ136" s="123">
        <f>K136-(S136+AA136+AI136)</f>
        <v>0</v>
      </c>
      <c r="AR136" s="123">
        <f t="shared" si="66"/>
        <v>0</v>
      </c>
      <c r="AS136" s="123">
        <f>M136-(U136+AC136+AK136)</f>
        <v>0</v>
      </c>
      <c r="AT136" s="123">
        <f>N136-(V136+AD136+AL136)</f>
        <v>0</v>
      </c>
      <c r="AU136" s="123">
        <f t="shared" si="67"/>
        <v>0</v>
      </c>
      <c r="AV136" s="123">
        <f t="shared" si="68"/>
        <v>0</v>
      </c>
      <c r="AW136" s="125"/>
      <c r="AX136" s="125"/>
      <c r="AY136" s="125"/>
      <c r="AZ136" s="124"/>
      <c r="BA136" s="124"/>
      <c r="BB136" s="124"/>
      <c r="BC136" s="124"/>
      <c r="BD136" s="124"/>
    </row>
    <row r="137" spans="1:56" s="126" customFormat="1" hidden="1">
      <c r="A137" s="45"/>
      <c r="B137" s="108">
        <v>2013</v>
      </c>
      <c r="C137" s="109">
        <v>8320</v>
      </c>
      <c r="D137" s="108">
        <v>1</v>
      </c>
      <c r="E137" s="108">
        <v>3000</v>
      </c>
      <c r="F137" s="108">
        <v>3600</v>
      </c>
      <c r="G137" s="108"/>
      <c r="H137" s="108"/>
      <c r="I137" s="110" t="s">
        <v>192</v>
      </c>
      <c r="J137" s="111">
        <v>0</v>
      </c>
      <c r="K137" s="111">
        <v>0</v>
      </c>
      <c r="L137" s="111">
        <v>0</v>
      </c>
      <c r="M137" s="111">
        <v>0</v>
      </c>
      <c r="N137" s="111">
        <v>0</v>
      </c>
      <c r="O137" s="111">
        <v>0</v>
      </c>
      <c r="P137" s="111">
        <v>0</v>
      </c>
      <c r="Q137" s="45"/>
      <c r="R137" s="112">
        <f>R138+R140+R142</f>
        <v>0</v>
      </c>
      <c r="S137" s="112">
        <f>S138+S140+S142</f>
        <v>0</v>
      </c>
      <c r="T137" s="112">
        <f>R137+S137</f>
        <v>0</v>
      </c>
      <c r="U137" s="112">
        <f>U138+U140+U142</f>
        <v>0</v>
      </c>
      <c r="V137" s="112">
        <f>V138+V140+V142</f>
        <v>0</v>
      </c>
      <c r="W137" s="112">
        <f>U137+V137</f>
        <v>0</v>
      </c>
      <c r="X137" s="112">
        <f>T137+W137</f>
        <v>0</v>
      </c>
      <c r="Y137" s="45"/>
      <c r="Z137" s="112">
        <f>Z138+Z140+Z142</f>
        <v>0</v>
      </c>
      <c r="AA137" s="112">
        <f>AA138+AA140+AA142</f>
        <v>0</v>
      </c>
      <c r="AB137" s="112">
        <f>Z137+AA137</f>
        <v>0</v>
      </c>
      <c r="AC137" s="112">
        <f>AC138+AC140+AC142</f>
        <v>0</v>
      </c>
      <c r="AD137" s="112">
        <f>AD138+AD140+AD142</f>
        <v>0</v>
      </c>
      <c r="AE137" s="112">
        <f>AC137+AD137</f>
        <v>0</v>
      </c>
      <c r="AF137" s="112">
        <f>AB137+AE137</f>
        <v>0</v>
      </c>
      <c r="AG137" s="45"/>
      <c r="AH137" s="112">
        <f>AH138+AH140+AH142</f>
        <v>0</v>
      </c>
      <c r="AI137" s="112">
        <f>AI138+AI140+AI142</f>
        <v>0</v>
      </c>
      <c r="AJ137" s="112">
        <f>AH137+AI137</f>
        <v>0</v>
      </c>
      <c r="AK137" s="112">
        <f>AK138+AK140+AK142</f>
        <v>0</v>
      </c>
      <c r="AL137" s="112">
        <f>AL138+AL140+AL142</f>
        <v>0</v>
      </c>
      <c r="AM137" s="112">
        <f>AK137+AL137</f>
        <v>0</v>
      </c>
      <c r="AN137" s="112">
        <f>AJ137+AM137</f>
        <v>0</v>
      </c>
      <c r="AO137" s="45"/>
      <c r="AP137" s="112">
        <f>AP138+AP140+AP142</f>
        <v>0</v>
      </c>
      <c r="AQ137" s="112">
        <f>AQ138+AQ140+AQ142</f>
        <v>0</v>
      </c>
      <c r="AR137" s="112">
        <f>AP137+AQ137</f>
        <v>0</v>
      </c>
      <c r="AS137" s="112">
        <f>AS138+AS140+AS142</f>
        <v>0</v>
      </c>
      <c r="AT137" s="112">
        <f>AT138+AT140+AT142</f>
        <v>0</v>
      </c>
      <c r="AU137" s="112">
        <f>AS137+AT137</f>
        <v>0</v>
      </c>
      <c r="AV137" s="112">
        <f>AR137+AU137</f>
        <v>0</v>
      </c>
      <c r="AW137" s="113"/>
      <c r="AX137" s="113"/>
      <c r="AY137" s="113"/>
      <c r="AZ137" s="111"/>
      <c r="BA137" s="111"/>
      <c r="BB137" s="111"/>
      <c r="BC137" s="111"/>
      <c r="BD137" s="111"/>
    </row>
    <row r="138" spans="1:56" s="127" customFormat="1" ht="46.8" hidden="1">
      <c r="A138" s="45"/>
      <c r="B138" s="114">
        <v>2013</v>
      </c>
      <c r="C138" s="115">
        <v>8320</v>
      </c>
      <c r="D138" s="114">
        <v>1</v>
      </c>
      <c r="E138" s="114">
        <v>3000</v>
      </c>
      <c r="F138" s="114">
        <v>3600</v>
      </c>
      <c r="G138" s="114">
        <v>361</v>
      </c>
      <c r="H138" s="114"/>
      <c r="I138" s="116" t="s">
        <v>193</v>
      </c>
      <c r="J138" s="117">
        <v>0</v>
      </c>
      <c r="K138" s="117">
        <v>0</v>
      </c>
      <c r="L138" s="117">
        <v>0</v>
      </c>
      <c r="M138" s="117">
        <v>0</v>
      </c>
      <c r="N138" s="117">
        <v>0</v>
      </c>
      <c r="O138" s="117">
        <v>0</v>
      </c>
      <c r="P138" s="117">
        <v>0</v>
      </c>
      <c r="Q138" s="45"/>
      <c r="R138" s="118">
        <f>R139</f>
        <v>0</v>
      </c>
      <c r="S138" s="118">
        <f>S139</f>
        <v>0</v>
      </c>
      <c r="T138" s="118">
        <f t="shared" ref="T138:T143" si="77">R138+S138</f>
        <v>0</v>
      </c>
      <c r="U138" s="118">
        <f>U139</f>
        <v>0</v>
      </c>
      <c r="V138" s="118">
        <f>V139</f>
        <v>0</v>
      </c>
      <c r="W138" s="118">
        <f t="shared" ref="W138:W143" si="78">U138+V138</f>
        <v>0</v>
      </c>
      <c r="X138" s="118">
        <f t="shared" ref="X138:X143" si="79">T138+W138</f>
        <v>0</v>
      </c>
      <c r="Y138" s="45"/>
      <c r="Z138" s="118">
        <f>Z139</f>
        <v>0</v>
      </c>
      <c r="AA138" s="118">
        <f>AA139</f>
        <v>0</v>
      </c>
      <c r="AB138" s="118">
        <f t="shared" ref="AB138:AB143" si="80">Z138+AA138</f>
        <v>0</v>
      </c>
      <c r="AC138" s="118">
        <f>AC139</f>
        <v>0</v>
      </c>
      <c r="AD138" s="118">
        <f>AD139</f>
        <v>0</v>
      </c>
      <c r="AE138" s="118">
        <f t="shared" ref="AE138:AE143" si="81">AC138+AD138</f>
        <v>0</v>
      </c>
      <c r="AF138" s="118">
        <f t="shared" ref="AF138:AF143" si="82">AB138+AE138</f>
        <v>0</v>
      </c>
      <c r="AG138" s="45"/>
      <c r="AH138" s="118">
        <f>AH139</f>
        <v>0</v>
      </c>
      <c r="AI138" s="118">
        <f>AI139</f>
        <v>0</v>
      </c>
      <c r="AJ138" s="118">
        <f t="shared" ref="AJ138:AJ143" si="83">AH138+AI138</f>
        <v>0</v>
      </c>
      <c r="AK138" s="118">
        <f>AK139</f>
        <v>0</v>
      </c>
      <c r="AL138" s="118">
        <f>AL139</f>
        <v>0</v>
      </c>
      <c r="AM138" s="118">
        <f t="shared" ref="AM138:AM143" si="84">AK138+AL138</f>
        <v>0</v>
      </c>
      <c r="AN138" s="118">
        <f t="shared" ref="AN138:AN143" si="85">AJ138+AM138</f>
        <v>0</v>
      </c>
      <c r="AO138" s="45"/>
      <c r="AP138" s="118">
        <f>AP139</f>
        <v>0</v>
      </c>
      <c r="AQ138" s="118">
        <f>AQ139</f>
        <v>0</v>
      </c>
      <c r="AR138" s="118">
        <f t="shared" ref="AR138:AR143" si="86">AP138+AQ138</f>
        <v>0</v>
      </c>
      <c r="AS138" s="118">
        <f>AS139</f>
        <v>0</v>
      </c>
      <c r="AT138" s="118">
        <f>AT139</f>
        <v>0</v>
      </c>
      <c r="AU138" s="118">
        <f t="shared" ref="AU138:AU143" si="87">AS138+AT138</f>
        <v>0</v>
      </c>
      <c r="AV138" s="118">
        <f t="shared" ref="AV138:AV143" si="88">AR138+AU138</f>
        <v>0</v>
      </c>
      <c r="AW138" s="119"/>
      <c r="AX138" s="119"/>
      <c r="AY138" s="119"/>
      <c r="AZ138" s="117"/>
      <c r="BA138" s="117"/>
      <c r="BB138" s="117"/>
      <c r="BC138" s="117"/>
      <c r="BD138" s="117"/>
    </row>
    <row r="139" spans="1:56" s="100" customFormat="1" hidden="1">
      <c r="A139" s="45"/>
      <c r="B139" s="120">
        <v>2013</v>
      </c>
      <c r="C139" s="121">
        <v>8320</v>
      </c>
      <c r="D139" s="120">
        <v>1</v>
      </c>
      <c r="E139" s="120">
        <v>3000</v>
      </c>
      <c r="F139" s="120">
        <v>3600</v>
      </c>
      <c r="G139" s="120">
        <v>361</v>
      </c>
      <c r="H139" s="120">
        <v>36101</v>
      </c>
      <c r="I139" s="122" t="s">
        <v>194</v>
      </c>
      <c r="J139" s="123">
        <v>0</v>
      </c>
      <c r="K139" s="123">
        <v>0</v>
      </c>
      <c r="L139" s="124">
        <v>0</v>
      </c>
      <c r="M139" s="123">
        <v>0</v>
      </c>
      <c r="N139" s="123">
        <v>0</v>
      </c>
      <c r="O139" s="124">
        <v>0</v>
      </c>
      <c r="P139" s="124">
        <v>0</v>
      </c>
      <c r="Q139" s="45"/>
      <c r="R139" s="123">
        <v>0</v>
      </c>
      <c r="S139" s="123">
        <v>0</v>
      </c>
      <c r="T139" s="123">
        <f t="shared" si="77"/>
        <v>0</v>
      </c>
      <c r="U139" s="123">
        <v>0</v>
      </c>
      <c r="V139" s="123">
        <v>0</v>
      </c>
      <c r="W139" s="123">
        <f t="shared" si="78"/>
        <v>0</v>
      </c>
      <c r="X139" s="123">
        <f t="shared" si="79"/>
        <v>0</v>
      </c>
      <c r="Y139" s="45"/>
      <c r="Z139" s="123">
        <v>0</v>
      </c>
      <c r="AA139" s="123">
        <v>0</v>
      </c>
      <c r="AB139" s="123">
        <f t="shared" si="80"/>
        <v>0</v>
      </c>
      <c r="AC139" s="123">
        <v>0</v>
      </c>
      <c r="AD139" s="123">
        <v>0</v>
      </c>
      <c r="AE139" s="123">
        <f t="shared" si="81"/>
        <v>0</v>
      </c>
      <c r="AF139" s="123">
        <f t="shared" si="82"/>
        <v>0</v>
      </c>
      <c r="AG139" s="45"/>
      <c r="AH139" s="123">
        <v>0</v>
      </c>
      <c r="AI139" s="123">
        <v>0</v>
      </c>
      <c r="AJ139" s="123">
        <f t="shared" si="83"/>
        <v>0</v>
      </c>
      <c r="AK139" s="123">
        <v>0</v>
      </c>
      <c r="AL139" s="123">
        <v>0</v>
      </c>
      <c r="AM139" s="123">
        <f t="shared" si="84"/>
        <v>0</v>
      </c>
      <c r="AN139" s="123">
        <f t="shared" si="85"/>
        <v>0</v>
      </c>
      <c r="AO139" s="45"/>
      <c r="AP139" s="123">
        <f>J139-(R139+Z139+AH139)</f>
        <v>0</v>
      </c>
      <c r="AQ139" s="123">
        <f>K139-(S139+AA139+AI139)</f>
        <v>0</v>
      </c>
      <c r="AR139" s="123">
        <f t="shared" si="86"/>
        <v>0</v>
      </c>
      <c r="AS139" s="123">
        <f>M139-(U139+AC139+AK139)</f>
        <v>0</v>
      </c>
      <c r="AT139" s="123">
        <f>N139-(V139+AD139+AL139)</f>
        <v>0</v>
      </c>
      <c r="AU139" s="123">
        <f t="shared" si="87"/>
        <v>0</v>
      </c>
      <c r="AV139" s="123">
        <f t="shared" si="88"/>
        <v>0</v>
      </c>
      <c r="AW139" s="125" t="s">
        <v>153</v>
      </c>
      <c r="AX139" s="125"/>
      <c r="AY139" s="125"/>
      <c r="AZ139" s="124" t="s">
        <v>88</v>
      </c>
      <c r="BA139" s="124"/>
      <c r="BB139" s="124"/>
      <c r="BC139" s="124"/>
      <c r="BD139" s="124"/>
    </row>
    <row r="140" spans="1:56" s="100" customFormat="1" hidden="1">
      <c r="A140" s="45"/>
      <c r="B140" s="114">
        <v>2013</v>
      </c>
      <c r="C140" s="115">
        <v>8320</v>
      </c>
      <c r="D140" s="114">
        <v>1</v>
      </c>
      <c r="E140" s="114">
        <v>3000</v>
      </c>
      <c r="F140" s="114">
        <v>3600</v>
      </c>
      <c r="G140" s="114">
        <v>363</v>
      </c>
      <c r="H140" s="114"/>
      <c r="I140" s="116" t="s">
        <v>195</v>
      </c>
      <c r="J140" s="117">
        <v>0</v>
      </c>
      <c r="K140" s="117">
        <v>0</v>
      </c>
      <c r="L140" s="117">
        <v>0</v>
      </c>
      <c r="M140" s="117">
        <v>0</v>
      </c>
      <c r="N140" s="117">
        <v>0</v>
      </c>
      <c r="O140" s="117">
        <v>0</v>
      </c>
      <c r="P140" s="117">
        <v>0</v>
      </c>
      <c r="Q140" s="45"/>
      <c r="R140" s="118">
        <f>R141</f>
        <v>0</v>
      </c>
      <c r="S140" s="118">
        <f>S141</f>
        <v>0</v>
      </c>
      <c r="T140" s="118">
        <f t="shared" si="77"/>
        <v>0</v>
      </c>
      <c r="U140" s="118">
        <f>U141</f>
        <v>0</v>
      </c>
      <c r="V140" s="118">
        <f>V141</f>
        <v>0</v>
      </c>
      <c r="W140" s="118">
        <f t="shared" si="78"/>
        <v>0</v>
      </c>
      <c r="X140" s="118">
        <f t="shared" si="79"/>
        <v>0</v>
      </c>
      <c r="Y140" s="45"/>
      <c r="Z140" s="118">
        <f>Z141</f>
        <v>0</v>
      </c>
      <c r="AA140" s="118">
        <f>AA141</f>
        <v>0</v>
      </c>
      <c r="AB140" s="118">
        <f t="shared" si="80"/>
        <v>0</v>
      </c>
      <c r="AC140" s="118">
        <f>AC141</f>
        <v>0</v>
      </c>
      <c r="AD140" s="118">
        <f>AD141</f>
        <v>0</v>
      </c>
      <c r="AE140" s="118">
        <f t="shared" si="81"/>
        <v>0</v>
      </c>
      <c r="AF140" s="118">
        <f t="shared" si="82"/>
        <v>0</v>
      </c>
      <c r="AG140" s="45"/>
      <c r="AH140" s="118">
        <f>AH141</f>
        <v>0</v>
      </c>
      <c r="AI140" s="118">
        <f>AI141</f>
        <v>0</v>
      </c>
      <c r="AJ140" s="118">
        <f t="shared" si="83"/>
        <v>0</v>
      </c>
      <c r="AK140" s="118">
        <f>AK141</f>
        <v>0</v>
      </c>
      <c r="AL140" s="118">
        <f>AL141</f>
        <v>0</v>
      </c>
      <c r="AM140" s="118">
        <f t="shared" si="84"/>
        <v>0</v>
      </c>
      <c r="AN140" s="118">
        <f t="shared" si="85"/>
        <v>0</v>
      </c>
      <c r="AO140" s="45"/>
      <c r="AP140" s="118">
        <f>AP141</f>
        <v>0</v>
      </c>
      <c r="AQ140" s="118">
        <f>AQ141</f>
        <v>0</v>
      </c>
      <c r="AR140" s="118">
        <f t="shared" si="86"/>
        <v>0</v>
      </c>
      <c r="AS140" s="118">
        <f>AS141</f>
        <v>0</v>
      </c>
      <c r="AT140" s="118">
        <f>AT141</f>
        <v>0</v>
      </c>
      <c r="AU140" s="118">
        <f t="shared" si="87"/>
        <v>0</v>
      </c>
      <c r="AV140" s="118">
        <f t="shared" si="88"/>
        <v>0</v>
      </c>
      <c r="AW140" s="119"/>
      <c r="AX140" s="119"/>
      <c r="AY140" s="119"/>
      <c r="AZ140" s="117"/>
      <c r="BA140" s="117"/>
      <c r="BB140" s="117"/>
      <c r="BC140" s="117"/>
      <c r="BD140" s="117"/>
    </row>
    <row r="141" spans="1:56" s="100" customFormat="1" hidden="1">
      <c r="A141" s="45"/>
      <c r="B141" s="129">
        <v>2013</v>
      </c>
      <c r="C141" s="130">
        <v>8320</v>
      </c>
      <c r="D141" s="129">
        <v>1</v>
      </c>
      <c r="E141" s="129">
        <v>3000</v>
      </c>
      <c r="F141" s="129">
        <v>3600</v>
      </c>
      <c r="G141" s="129">
        <v>363</v>
      </c>
      <c r="H141" s="129">
        <v>36301</v>
      </c>
      <c r="I141" s="128" t="s">
        <v>195</v>
      </c>
      <c r="J141" s="123">
        <v>0</v>
      </c>
      <c r="K141" s="123">
        <v>0</v>
      </c>
      <c r="L141" s="124">
        <v>0</v>
      </c>
      <c r="M141" s="123">
        <v>0</v>
      </c>
      <c r="N141" s="123">
        <v>0</v>
      </c>
      <c r="O141" s="124">
        <v>0</v>
      </c>
      <c r="P141" s="124">
        <v>0</v>
      </c>
      <c r="Q141" s="45"/>
      <c r="R141" s="123">
        <v>0</v>
      </c>
      <c r="S141" s="123">
        <v>0</v>
      </c>
      <c r="T141" s="123">
        <f t="shared" si="77"/>
        <v>0</v>
      </c>
      <c r="U141" s="123">
        <v>0</v>
      </c>
      <c r="V141" s="123">
        <v>0</v>
      </c>
      <c r="W141" s="123">
        <f t="shared" si="78"/>
        <v>0</v>
      </c>
      <c r="X141" s="123">
        <f t="shared" si="79"/>
        <v>0</v>
      </c>
      <c r="Y141" s="45"/>
      <c r="Z141" s="123">
        <v>0</v>
      </c>
      <c r="AA141" s="123">
        <v>0</v>
      </c>
      <c r="AB141" s="123">
        <f t="shared" si="80"/>
        <v>0</v>
      </c>
      <c r="AC141" s="123">
        <v>0</v>
      </c>
      <c r="AD141" s="123">
        <v>0</v>
      </c>
      <c r="AE141" s="123">
        <f t="shared" si="81"/>
        <v>0</v>
      </c>
      <c r="AF141" s="123">
        <f t="shared" si="82"/>
        <v>0</v>
      </c>
      <c r="AG141" s="45"/>
      <c r="AH141" s="123">
        <v>0</v>
      </c>
      <c r="AI141" s="123">
        <v>0</v>
      </c>
      <c r="AJ141" s="123">
        <f t="shared" si="83"/>
        <v>0</v>
      </c>
      <c r="AK141" s="123">
        <v>0</v>
      </c>
      <c r="AL141" s="123">
        <v>0</v>
      </c>
      <c r="AM141" s="123">
        <f t="shared" si="84"/>
        <v>0</v>
      </c>
      <c r="AN141" s="123">
        <f t="shared" si="85"/>
        <v>0</v>
      </c>
      <c r="AO141" s="45"/>
      <c r="AP141" s="123">
        <f>J141-(R141+Z141+AH141)</f>
        <v>0</v>
      </c>
      <c r="AQ141" s="123">
        <f>K141-(S141+AA141+AI141)</f>
        <v>0</v>
      </c>
      <c r="AR141" s="123">
        <f t="shared" si="86"/>
        <v>0</v>
      </c>
      <c r="AS141" s="123">
        <f>M141-(U141+AC141+AK141)</f>
        <v>0</v>
      </c>
      <c r="AT141" s="123">
        <f>N141-(V141+AD141+AL141)</f>
        <v>0</v>
      </c>
      <c r="AU141" s="123">
        <f t="shared" si="87"/>
        <v>0</v>
      </c>
      <c r="AV141" s="123">
        <f t="shared" si="88"/>
        <v>0</v>
      </c>
      <c r="AW141" s="125"/>
      <c r="AX141" s="125"/>
      <c r="AY141" s="125"/>
      <c r="AZ141" s="124"/>
      <c r="BA141" s="124"/>
      <c r="BB141" s="124"/>
      <c r="BC141" s="124"/>
      <c r="BD141" s="124"/>
    </row>
    <row r="142" spans="1:56" s="100" customFormat="1" hidden="1">
      <c r="A142" s="45"/>
      <c r="B142" s="114">
        <v>2013</v>
      </c>
      <c r="C142" s="115">
        <v>8320</v>
      </c>
      <c r="D142" s="114">
        <v>1</v>
      </c>
      <c r="E142" s="114">
        <v>3000</v>
      </c>
      <c r="F142" s="114">
        <v>3600</v>
      </c>
      <c r="G142" s="114">
        <v>366</v>
      </c>
      <c r="H142" s="114"/>
      <c r="I142" s="116" t="s">
        <v>196</v>
      </c>
      <c r="J142" s="117">
        <v>0</v>
      </c>
      <c r="K142" s="117">
        <v>0</v>
      </c>
      <c r="L142" s="117">
        <v>0</v>
      </c>
      <c r="M142" s="117">
        <v>0</v>
      </c>
      <c r="N142" s="117">
        <v>0</v>
      </c>
      <c r="O142" s="117">
        <v>0</v>
      </c>
      <c r="P142" s="117">
        <v>0</v>
      </c>
      <c r="Q142" s="45"/>
      <c r="R142" s="118">
        <f>R143</f>
        <v>0</v>
      </c>
      <c r="S142" s="118">
        <f>S143</f>
        <v>0</v>
      </c>
      <c r="T142" s="118">
        <f t="shared" si="77"/>
        <v>0</v>
      </c>
      <c r="U142" s="118">
        <f>U143</f>
        <v>0</v>
      </c>
      <c r="V142" s="118">
        <f>V143</f>
        <v>0</v>
      </c>
      <c r="W142" s="118">
        <f t="shared" si="78"/>
        <v>0</v>
      </c>
      <c r="X142" s="118">
        <f t="shared" si="79"/>
        <v>0</v>
      </c>
      <c r="Y142" s="45"/>
      <c r="Z142" s="118">
        <f>Z143</f>
        <v>0</v>
      </c>
      <c r="AA142" s="118">
        <f>AA143</f>
        <v>0</v>
      </c>
      <c r="AB142" s="118">
        <f t="shared" si="80"/>
        <v>0</v>
      </c>
      <c r="AC142" s="118">
        <f>AC143</f>
        <v>0</v>
      </c>
      <c r="AD142" s="118">
        <f>AD143</f>
        <v>0</v>
      </c>
      <c r="AE142" s="118">
        <f t="shared" si="81"/>
        <v>0</v>
      </c>
      <c r="AF142" s="118">
        <f t="shared" si="82"/>
        <v>0</v>
      </c>
      <c r="AG142" s="45"/>
      <c r="AH142" s="118">
        <f>AH143</f>
        <v>0</v>
      </c>
      <c r="AI142" s="118">
        <f>AI143</f>
        <v>0</v>
      </c>
      <c r="AJ142" s="118">
        <f t="shared" si="83"/>
        <v>0</v>
      </c>
      <c r="AK142" s="118">
        <f>AK143</f>
        <v>0</v>
      </c>
      <c r="AL142" s="118">
        <f>AL143</f>
        <v>0</v>
      </c>
      <c r="AM142" s="118">
        <f t="shared" si="84"/>
        <v>0</v>
      </c>
      <c r="AN142" s="118">
        <f t="shared" si="85"/>
        <v>0</v>
      </c>
      <c r="AO142" s="45"/>
      <c r="AP142" s="118">
        <f>AP143</f>
        <v>0</v>
      </c>
      <c r="AQ142" s="118">
        <f>AQ143</f>
        <v>0</v>
      </c>
      <c r="AR142" s="118">
        <f t="shared" si="86"/>
        <v>0</v>
      </c>
      <c r="AS142" s="118">
        <f>AS143</f>
        <v>0</v>
      </c>
      <c r="AT142" s="118">
        <f>AT143</f>
        <v>0</v>
      </c>
      <c r="AU142" s="118">
        <f t="shared" si="87"/>
        <v>0</v>
      </c>
      <c r="AV142" s="118">
        <f t="shared" si="88"/>
        <v>0</v>
      </c>
      <c r="AW142" s="119"/>
      <c r="AX142" s="119"/>
      <c r="AY142" s="119"/>
      <c r="AZ142" s="117"/>
      <c r="BA142" s="117"/>
      <c r="BB142" s="117"/>
      <c r="BC142" s="117"/>
      <c r="BD142" s="117"/>
    </row>
    <row r="143" spans="1:56" s="100" customFormat="1" hidden="1">
      <c r="A143" s="45"/>
      <c r="B143" s="129">
        <v>2013</v>
      </c>
      <c r="C143" s="130">
        <v>8320</v>
      </c>
      <c r="D143" s="129">
        <v>1</v>
      </c>
      <c r="E143" s="129">
        <v>3000</v>
      </c>
      <c r="F143" s="129">
        <v>3600</v>
      </c>
      <c r="G143" s="129">
        <v>366</v>
      </c>
      <c r="H143" s="129">
        <v>36600</v>
      </c>
      <c r="I143" s="128" t="s">
        <v>196</v>
      </c>
      <c r="J143" s="123">
        <v>0</v>
      </c>
      <c r="K143" s="123">
        <v>0</v>
      </c>
      <c r="L143" s="124">
        <v>0</v>
      </c>
      <c r="M143" s="123">
        <v>0</v>
      </c>
      <c r="N143" s="123">
        <v>0</v>
      </c>
      <c r="O143" s="124">
        <v>0</v>
      </c>
      <c r="P143" s="124">
        <v>0</v>
      </c>
      <c r="Q143" s="45"/>
      <c r="R143" s="123">
        <v>0</v>
      </c>
      <c r="S143" s="123">
        <v>0</v>
      </c>
      <c r="T143" s="123">
        <f t="shared" si="77"/>
        <v>0</v>
      </c>
      <c r="U143" s="123">
        <v>0</v>
      </c>
      <c r="V143" s="123">
        <v>0</v>
      </c>
      <c r="W143" s="123">
        <f t="shared" si="78"/>
        <v>0</v>
      </c>
      <c r="X143" s="123">
        <f t="shared" si="79"/>
        <v>0</v>
      </c>
      <c r="Y143" s="45"/>
      <c r="Z143" s="123">
        <v>0</v>
      </c>
      <c r="AA143" s="123">
        <v>0</v>
      </c>
      <c r="AB143" s="123">
        <f t="shared" si="80"/>
        <v>0</v>
      </c>
      <c r="AC143" s="123">
        <v>0</v>
      </c>
      <c r="AD143" s="123">
        <v>0</v>
      </c>
      <c r="AE143" s="123">
        <f t="shared" si="81"/>
        <v>0</v>
      </c>
      <c r="AF143" s="123">
        <f t="shared" si="82"/>
        <v>0</v>
      </c>
      <c r="AG143" s="45"/>
      <c r="AH143" s="123">
        <v>0</v>
      </c>
      <c r="AI143" s="123">
        <v>0</v>
      </c>
      <c r="AJ143" s="123">
        <f t="shared" si="83"/>
        <v>0</v>
      </c>
      <c r="AK143" s="123">
        <v>0</v>
      </c>
      <c r="AL143" s="123">
        <v>0</v>
      </c>
      <c r="AM143" s="123">
        <f t="shared" si="84"/>
        <v>0</v>
      </c>
      <c r="AN143" s="123">
        <f t="shared" si="85"/>
        <v>0</v>
      </c>
      <c r="AO143" s="45"/>
      <c r="AP143" s="123">
        <f>J143-(R143+Z143+AH143)</f>
        <v>0</v>
      </c>
      <c r="AQ143" s="123">
        <f>K143-(S143+AA143+AI143)</f>
        <v>0</v>
      </c>
      <c r="AR143" s="123">
        <f t="shared" si="86"/>
        <v>0</v>
      </c>
      <c r="AS143" s="123">
        <f>M143-(U143+AC143+AK143)</f>
        <v>0</v>
      </c>
      <c r="AT143" s="123">
        <f>N143-(V143+AD143+AL143)</f>
        <v>0</v>
      </c>
      <c r="AU143" s="123">
        <f t="shared" si="87"/>
        <v>0</v>
      </c>
      <c r="AV143" s="123">
        <f t="shared" si="88"/>
        <v>0</v>
      </c>
      <c r="AW143" s="125"/>
      <c r="AX143" s="125"/>
      <c r="AY143" s="125"/>
      <c r="AZ143" s="124"/>
      <c r="BA143" s="124"/>
      <c r="BB143" s="124"/>
      <c r="BC143" s="124"/>
      <c r="BD143" s="124"/>
    </row>
    <row r="144" spans="1:56" s="126" customFormat="1" hidden="1">
      <c r="A144" s="45"/>
      <c r="B144" s="108">
        <v>2013</v>
      </c>
      <c r="C144" s="109">
        <v>8320</v>
      </c>
      <c r="D144" s="108">
        <v>1</v>
      </c>
      <c r="E144" s="108">
        <v>3000</v>
      </c>
      <c r="F144" s="108">
        <v>3700</v>
      </c>
      <c r="G144" s="108"/>
      <c r="H144" s="108"/>
      <c r="I144" s="110" t="s">
        <v>197</v>
      </c>
      <c r="J144" s="111">
        <v>0</v>
      </c>
      <c r="K144" s="111">
        <v>0</v>
      </c>
      <c r="L144" s="111">
        <v>0</v>
      </c>
      <c r="M144" s="111">
        <v>0</v>
      </c>
      <c r="N144" s="111">
        <v>0</v>
      </c>
      <c r="O144" s="111">
        <v>0</v>
      </c>
      <c r="P144" s="111">
        <v>0</v>
      </c>
      <c r="Q144" s="45"/>
      <c r="R144" s="112">
        <f>R145+R148+R151+R155+R157</f>
        <v>0</v>
      </c>
      <c r="S144" s="112">
        <f>S145+S148+S151+S155+S157</f>
        <v>0</v>
      </c>
      <c r="T144" s="112">
        <f>R144+S144</f>
        <v>0</v>
      </c>
      <c r="U144" s="112">
        <f>U145+U148+U151+U155+U157</f>
        <v>0</v>
      </c>
      <c r="V144" s="112">
        <f>V145+V148+V151+V155+V157</f>
        <v>0</v>
      </c>
      <c r="W144" s="112">
        <f>U144+V144</f>
        <v>0</v>
      </c>
      <c r="X144" s="112">
        <f>T144+W144</f>
        <v>0</v>
      </c>
      <c r="Y144" s="45"/>
      <c r="Z144" s="112">
        <f>Z145+Z148+Z151+Z155+Z157</f>
        <v>0</v>
      </c>
      <c r="AA144" s="112">
        <f>AA145+AA148+AA151+AA155+AA157</f>
        <v>0</v>
      </c>
      <c r="AB144" s="112">
        <f>Z144+AA144</f>
        <v>0</v>
      </c>
      <c r="AC144" s="112">
        <f>AC145+AC148+AC151+AC155+AC157</f>
        <v>0</v>
      </c>
      <c r="AD144" s="112">
        <f>AD145+AD148+AD151+AD155+AD157</f>
        <v>0</v>
      </c>
      <c r="AE144" s="112">
        <f>AC144+AD144</f>
        <v>0</v>
      </c>
      <c r="AF144" s="112">
        <f>AB144+AE144</f>
        <v>0</v>
      </c>
      <c r="AG144" s="45"/>
      <c r="AH144" s="112">
        <f>AH145+AH148+AH151+AH155+AH157</f>
        <v>0</v>
      </c>
      <c r="AI144" s="112">
        <f>AI145+AI148+AI151+AI155+AI157</f>
        <v>0</v>
      </c>
      <c r="AJ144" s="112">
        <f>AH144+AI144</f>
        <v>0</v>
      </c>
      <c r="AK144" s="112">
        <f>AK145+AK148+AK151+AK155+AK157</f>
        <v>0</v>
      </c>
      <c r="AL144" s="112">
        <f>AL145+AL148+AL151+AL155+AL157</f>
        <v>0</v>
      </c>
      <c r="AM144" s="112">
        <f>AK144+AL144</f>
        <v>0</v>
      </c>
      <c r="AN144" s="112">
        <f>AJ144+AM144</f>
        <v>0</v>
      </c>
      <c r="AO144" s="45"/>
      <c r="AP144" s="112">
        <f>AP145+AP148+AP151+AP155+AP157</f>
        <v>0</v>
      </c>
      <c r="AQ144" s="112">
        <f>AQ145+AQ148+AQ151+AQ155+AQ157</f>
        <v>0</v>
      </c>
      <c r="AR144" s="112">
        <f>AP144+AQ144</f>
        <v>0</v>
      </c>
      <c r="AS144" s="112">
        <f>AS145+AS148+AS151+AS155+AS157</f>
        <v>0</v>
      </c>
      <c r="AT144" s="112">
        <f>AT145+AT148+AT151+AT155+AT157</f>
        <v>0</v>
      </c>
      <c r="AU144" s="112">
        <f>AS144+AT144</f>
        <v>0</v>
      </c>
      <c r="AV144" s="112">
        <f>AR144+AU144</f>
        <v>0</v>
      </c>
      <c r="AW144" s="113"/>
      <c r="AX144" s="113"/>
      <c r="AY144" s="113"/>
      <c r="AZ144" s="111"/>
      <c r="BA144" s="111"/>
      <c r="BB144" s="111"/>
      <c r="BC144" s="111"/>
      <c r="BD144" s="111"/>
    </row>
    <row r="145" spans="1:56" s="127" customFormat="1" hidden="1">
      <c r="A145" s="45"/>
      <c r="B145" s="114">
        <v>2013</v>
      </c>
      <c r="C145" s="115">
        <v>8320</v>
      </c>
      <c r="D145" s="114">
        <v>1</v>
      </c>
      <c r="E145" s="114">
        <v>3000</v>
      </c>
      <c r="F145" s="114">
        <v>3700</v>
      </c>
      <c r="G145" s="114">
        <v>371</v>
      </c>
      <c r="H145" s="114"/>
      <c r="I145" s="116" t="s">
        <v>198</v>
      </c>
      <c r="J145" s="117">
        <v>0</v>
      </c>
      <c r="K145" s="117">
        <v>0</v>
      </c>
      <c r="L145" s="117">
        <v>0</v>
      </c>
      <c r="M145" s="117">
        <v>0</v>
      </c>
      <c r="N145" s="117">
        <v>0</v>
      </c>
      <c r="O145" s="117">
        <v>0</v>
      </c>
      <c r="P145" s="117">
        <v>0</v>
      </c>
      <c r="Q145" s="45"/>
      <c r="R145" s="118">
        <f>R146+R147</f>
        <v>0</v>
      </c>
      <c r="S145" s="118">
        <f>S146+S147</f>
        <v>0</v>
      </c>
      <c r="T145" s="118">
        <f t="shared" ref="T145:T192" si="89">R145+S145</f>
        <v>0</v>
      </c>
      <c r="U145" s="118">
        <f>U146+U147</f>
        <v>0</v>
      </c>
      <c r="V145" s="118">
        <f>V146+V147</f>
        <v>0</v>
      </c>
      <c r="W145" s="118">
        <f t="shared" ref="W145:W192" si="90">U145+V145</f>
        <v>0</v>
      </c>
      <c r="X145" s="118">
        <f t="shared" ref="X145:X192" si="91">T145+W145</f>
        <v>0</v>
      </c>
      <c r="Y145" s="45"/>
      <c r="Z145" s="118">
        <f>Z146+Z147</f>
        <v>0</v>
      </c>
      <c r="AA145" s="118">
        <f>AA146+AA147</f>
        <v>0</v>
      </c>
      <c r="AB145" s="118">
        <f t="shared" ref="AB145:AB192" si="92">Z145+AA145</f>
        <v>0</v>
      </c>
      <c r="AC145" s="118">
        <f>AC146+AC147</f>
        <v>0</v>
      </c>
      <c r="AD145" s="118">
        <f>AD146+AD147</f>
        <v>0</v>
      </c>
      <c r="AE145" s="118">
        <f t="shared" ref="AE145:AE192" si="93">AC145+AD145</f>
        <v>0</v>
      </c>
      <c r="AF145" s="118">
        <f t="shared" ref="AF145:AF192" si="94">AB145+AE145</f>
        <v>0</v>
      </c>
      <c r="AG145" s="45"/>
      <c r="AH145" s="118">
        <f>AH146+AH147</f>
        <v>0</v>
      </c>
      <c r="AI145" s="118">
        <f>AI146+AI147</f>
        <v>0</v>
      </c>
      <c r="AJ145" s="118">
        <f t="shared" ref="AJ145:AJ192" si="95">AH145+AI145</f>
        <v>0</v>
      </c>
      <c r="AK145" s="118">
        <f>AK146+AK147</f>
        <v>0</v>
      </c>
      <c r="AL145" s="118">
        <f>AL146+AL147</f>
        <v>0</v>
      </c>
      <c r="AM145" s="118">
        <f t="shared" ref="AM145:AM192" si="96">AK145+AL145</f>
        <v>0</v>
      </c>
      <c r="AN145" s="118">
        <f t="shared" ref="AN145:AN192" si="97">AJ145+AM145</f>
        <v>0</v>
      </c>
      <c r="AO145" s="45"/>
      <c r="AP145" s="118">
        <f>AP146+AP147</f>
        <v>0</v>
      </c>
      <c r="AQ145" s="118">
        <f>AQ146+AQ147</f>
        <v>0</v>
      </c>
      <c r="AR145" s="118">
        <f t="shared" ref="AR145:AR209" si="98">AP145+AQ145</f>
        <v>0</v>
      </c>
      <c r="AS145" s="118">
        <f>AS146+AS147</f>
        <v>0</v>
      </c>
      <c r="AT145" s="118">
        <f>AT146+AT147</f>
        <v>0</v>
      </c>
      <c r="AU145" s="118">
        <f t="shared" ref="AU145:AU209" si="99">AS145+AT145</f>
        <v>0</v>
      </c>
      <c r="AV145" s="118">
        <f t="shared" ref="AV145:AV210" si="100">AR145+AU145</f>
        <v>0</v>
      </c>
      <c r="AW145" s="119"/>
      <c r="AX145" s="119"/>
      <c r="AY145" s="119"/>
      <c r="AZ145" s="117"/>
      <c r="BA145" s="117"/>
      <c r="BB145" s="117"/>
      <c r="BC145" s="117"/>
      <c r="BD145" s="117"/>
    </row>
    <row r="146" spans="1:56" s="100" customFormat="1" hidden="1">
      <c r="A146" s="45"/>
      <c r="B146" s="120">
        <v>2013</v>
      </c>
      <c r="C146" s="121">
        <v>8320</v>
      </c>
      <c r="D146" s="120">
        <v>1</v>
      </c>
      <c r="E146" s="120">
        <v>3000</v>
      </c>
      <c r="F146" s="120">
        <v>3700</v>
      </c>
      <c r="G146" s="120">
        <v>371</v>
      </c>
      <c r="H146" s="120">
        <v>37102</v>
      </c>
      <c r="I146" s="122" t="s">
        <v>199</v>
      </c>
      <c r="J146" s="123">
        <v>0</v>
      </c>
      <c r="K146" s="123">
        <v>0</v>
      </c>
      <c r="L146" s="124">
        <v>0</v>
      </c>
      <c r="M146" s="123">
        <v>0</v>
      </c>
      <c r="N146" s="123">
        <v>0</v>
      </c>
      <c r="O146" s="124">
        <v>0</v>
      </c>
      <c r="P146" s="124">
        <v>0</v>
      </c>
      <c r="Q146" s="45"/>
      <c r="R146" s="123">
        <v>0</v>
      </c>
      <c r="S146" s="123">
        <v>0</v>
      </c>
      <c r="T146" s="123">
        <f t="shared" si="89"/>
        <v>0</v>
      </c>
      <c r="U146" s="123">
        <v>0</v>
      </c>
      <c r="V146" s="123">
        <v>0</v>
      </c>
      <c r="W146" s="123">
        <f t="shared" si="90"/>
        <v>0</v>
      </c>
      <c r="X146" s="123">
        <f t="shared" si="91"/>
        <v>0</v>
      </c>
      <c r="Y146" s="45"/>
      <c r="Z146" s="123">
        <v>0</v>
      </c>
      <c r="AA146" s="123">
        <v>0</v>
      </c>
      <c r="AB146" s="123">
        <f t="shared" si="92"/>
        <v>0</v>
      </c>
      <c r="AC146" s="123">
        <v>0</v>
      </c>
      <c r="AD146" s="123">
        <v>0</v>
      </c>
      <c r="AE146" s="123">
        <f t="shared" si="93"/>
        <v>0</v>
      </c>
      <c r="AF146" s="123">
        <f t="shared" si="94"/>
        <v>0</v>
      </c>
      <c r="AG146" s="45"/>
      <c r="AH146" s="123">
        <v>0</v>
      </c>
      <c r="AI146" s="123">
        <v>0</v>
      </c>
      <c r="AJ146" s="123">
        <f t="shared" si="95"/>
        <v>0</v>
      </c>
      <c r="AK146" s="123">
        <v>0</v>
      </c>
      <c r="AL146" s="123">
        <v>0</v>
      </c>
      <c r="AM146" s="123">
        <f t="shared" si="96"/>
        <v>0</v>
      </c>
      <c r="AN146" s="123">
        <f t="shared" si="97"/>
        <v>0</v>
      </c>
      <c r="AO146" s="45"/>
      <c r="AP146" s="123">
        <f>J146-(R146+Z146+AH146)</f>
        <v>0</v>
      </c>
      <c r="AQ146" s="123">
        <f>K146-(S146+AA146+AI146)</f>
        <v>0</v>
      </c>
      <c r="AR146" s="123">
        <f t="shared" si="98"/>
        <v>0</v>
      </c>
      <c r="AS146" s="123">
        <f>M146-(U146+AC146+AK146)</f>
        <v>0</v>
      </c>
      <c r="AT146" s="123">
        <f>N146-(V146+AD146+AL146)</f>
        <v>0</v>
      </c>
      <c r="AU146" s="123">
        <f t="shared" si="99"/>
        <v>0</v>
      </c>
      <c r="AV146" s="123">
        <f t="shared" si="100"/>
        <v>0</v>
      </c>
      <c r="AW146" s="125" t="s">
        <v>200</v>
      </c>
      <c r="AX146" s="125"/>
      <c r="AY146" s="125"/>
      <c r="AZ146" s="124" t="s">
        <v>88</v>
      </c>
      <c r="BA146" s="124"/>
      <c r="BB146" s="124"/>
      <c r="BC146" s="124"/>
      <c r="BD146" s="124"/>
    </row>
    <row r="147" spans="1:56" s="100" customFormat="1" ht="46.8" hidden="1">
      <c r="A147" s="45"/>
      <c r="B147" s="120">
        <v>2013</v>
      </c>
      <c r="C147" s="121">
        <v>8320</v>
      </c>
      <c r="D147" s="120">
        <v>1</v>
      </c>
      <c r="E147" s="120">
        <v>3000</v>
      </c>
      <c r="F147" s="120">
        <v>3700</v>
      </c>
      <c r="G147" s="120">
        <v>371</v>
      </c>
      <c r="H147" s="120">
        <v>37104</v>
      </c>
      <c r="I147" s="128" t="s">
        <v>201</v>
      </c>
      <c r="J147" s="123">
        <v>0</v>
      </c>
      <c r="K147" s="123">
        <v>0</v>
      </c>
      <c r="L147" s="124">
        <v>0</v>
      </c>
      <c r="M147" s="123">
        <v>0</v>
      </c>
      <c r="N147" s="123">
        <v>0</v>
      </c>
      <c r="O147" s="124">
        <v>0</v>
      </c>
      <c r="P147" s="124">
        <v>0</v>
      </c>
      <c r="Q147" s="45"/>
      <c r="R147" s="123">
        <v>0</v>
      </c>
      <c r="S147" s="123">
        <v>0</v>
      </c>
      <c r="T147" s="123">
        <f t="shared" si="89"/>
        <v>0</v>
      </c>
      <c r="U147" s="123">
        <v>0</v>
      </c>
      <c r="V147" s="123">
        <v>0</v>
      </c>
      <c r="W147" s="123">
        <f t="shared" si="90"/>
        <v>0</v>
      </c>
      <c r="X147" s="123">
        <f t="shared" si="91"/>
        <v>0</v>
      </c>
      <c r="Y147" s="45"/>
      <c r="Z147" s="123">
        <v>0</v>
      </c>
      <c r="AA147" s="123">
        <v>0</v>
      </c>
      <c r="AB147" s="123">
        <f t="shared" si="92"/>
        <v>0</v>
      </c>
      <c r="AC147" s="123">
        <v>0</v>
      </c>
      <c r="AD147" s="123">
        <v>0</v>
      </c>
      <c r="AE147" s="123">
        <f t="shared" si="93"/>
        <v>0</v>
      </c>
      <c r="AF147" s="123">
        <f t="shared" si="94"/>
        <v>0</v>
      </c>
      <c r="AG147" s="45"/>
      <c r="AH147" s="123">
        <v>0</v>
      </c>
      <c r="AI147" s="123">
        <v>0</v>
      </c>
      <c r="AJ147" s="123">
        <f t="shared" si="95"/>
        <v>0</v>
      </c>
      <c r="AK147" s="123">
        <v>0</v>
      </c>
      <c r="AL147" s="123">
        <v>0</v>
      </c>
      <c r="AM147" s="123">
        <f t="shared" si="96"/>
        <v>0</v>
      </c>
      <c r="AN147" s="123">
        <f t="shared" si="97"/>
        <v>0</v>
      </c>
      <c r="AO147" s="45"/>
      <c r="AP147" s="123">
        <f>J147-(R147+Z147+AH147)</f>
        <v>0</v>
      </c>
      <c r="AQ147" s="123">
        <f>K147-(S147+AA147+AI147)</f>
        <v>0</v>
      </c>
      <c r="AR147" s="123">
        <f t="shared" si="98"/>
        <v>0</v>
      </c>
      <c r="AS147" s="123">
        <f>M147-(U147+AC147+AK147)</f>
        <v>0</v>
      </c>
      <c r="AT147" s="123">
        <f>N147-(V147+AD147+AL147)</f>
        <v>0</v>
      </c>
      <c r="AU147" s="123">
        <f t="shared" si="99"/>
        <v>0</v>
      </c>
      <c r="AV147" s="123">
        <f t="shared" si="100"/>
        <v>0</v>
      </c>
      <c r="AW147" s="125"/>
      <c r="AX147" s="125"/>
      <c r="AY147" s="125"/>
      <c r="AZ147" s="124"/>
      <c r="BA147" s="124"/>
      <c r="BB147" s="124"/>
      <c r="BC147" s="124"/>
      <c r="BD147" s="124"/>
    </row>
    <row r="148" spans="1:56" s="127" customFormat="1" hidden="1">
      <c r="A148" s="45"/>
      <c r="B148" s="114">
        <v>2013</v>
      </c>
      <c r="C148" s="115">
        <v>8320</v>
      </c>
      <c r="D148" s="114">
        <v>1</v>
      </c>
      <c r="E148" s="114">
        <v>3000</v>
      </c>
      <c r="F148" s="114">
        <v>3700</v>
      </c>
      <c r="G148" s="114">
        <v>372</v>
      </c>
      <c r="H148" s="114"/>
      <c r="I148" s="116" t="s">
        <v>202</v>
      </c>
      <c r="J148" s="117">
        <v>0</v>
      </c>
      <c r="K148" s="117">
        <v>0</v>
      </c>
      <c r="L148" s="117">
        <v>0</v>
      </c>
      <c r="M148" s="117">
        <v>0</v>
      </c>
      <c r="N148" s="117">
        <v>0</v>
      </c>
      <c r="O148" s="117">
        <v>0</v>
      </c>
      <c r="P148" s="117">
        <v>0</v>
      </c>
      <c r="Q148" s="45"/>
      <c r="R148" s="118">
        <f>R149+R150</f>
        <v>0</v>
      </c>
      <c r="S148" s="118">
        <f>S149+S150</f>
        <v>0</v>
      </c>
      <c r="T148" s="118">
        <f t="shared" si="89"/>
        <v>0</v>
      </c>
      <c r="U148" s="118">
        <f>U149+U150</f>
        <v>0</v>
      </c>
      <c r="V148" s="118">
        <f>V149+V150</f>
        <v>0</v>
      </c>
      <c r="W148" s="118">
        <f t="shared" si="90"/>
        <v>0</v>
      </c>
      <c r="X148" s="118">
        <f t="shared" si="91"/>
        <v>0</v>
      </c>
      <c r="Y148" s="45"/>
      <c r="Z148" s="118">
        <f>Z149+Z150</f>
        <v>0</v>
      </c>
      <c r="AA148" s="118">
        <f>AA149+AA150</f>
        <v>0</v>
      </c>
      <c r="AB148" s="118">
        <f t="shared" si="92"/>
        <v>0</v>
      </c>
      <c r="AC148" s="118">
        <f>AC149+AC150</f>
        <v>0</v>
      </c>
      <c r="AD148" s="118">
        <f>AD149+AD150</f>
        <v>0</v>
      </c>
      <c r="AE148" s="118">
        <f t="shared" si="93"/>
        <v>0</v>
      </c>
      <c r="AF148" s="118">
        <f t="shared" si="94"/>
        <v>0</v>
      </c>
      <c r="AG148" s="45"/>
      <c r="AH148" s="118">
        <f>AH149+AH150</f>
        <v>0</v>
      </c>
      <c r="AI148" s="118">
        <f>AI149+AI150</f>
        <v>0</v>
      </c>
      <c r="AJ148" s="118">
        <f t="shared" si="95"/>
        <v>0</v>
      </c>
      <c r="AK148" s="118">
        <f>AK149+AK150</f>
        <v>0</v>
      </c>
      <c r="AL148" s="118">
        <f>AL149+AL150</f>
        <v>0</v>
      </c>
      <c r="AM148" s="118">
        <f t="shared" si="96"/>
        <v>0</v>
      </c>
      <c r="AN148" s="118">
        <f t="shared" si="97"/>
        <v>0</v>
      </c>
      <c r="AO148" s="45"/>
      <c r="AP148" s="118">
        <f>AP149+AP150</f>
        <v>0</v>
      </c>
      <c r="AQ148" s="118">
        <f>AQ149+AQ150</f>
        <v>0</v>
      </c>
      <c r="AR148" s="118">
        <f t="shared" si="98"/>
        <v>0</v>
      </c>
      <c r="AS148" s="118">
        <f>AS149+AS150</f>
        <v>0</v>
      </c>
      <c r="AT148" s="118">
        <f>AT149+AT150</f>
        <v>0</v>
      </c>
      <c r="AU148" s="118">
        <f t="shared" si="99"/>
        <v>0</v>
      </c>
      <c r="AV148" s="118">
        <f t="shared" si="100"/>
        <v>0</v>
      </c>
      <c r="AW148" s="119"/>
      <c r="AX148" s="119"/>
      <c r="AY148" s="119"/>
      <c r="AZ148" s="117"/>
      <c r="BA148" s="117"/>
      <c r="BB148" s="117"/>
      <c r="BC148" s="117"/>
      <c r="BD148" s="117"/>
    </row>
    <row r="149" spans="1:56" s="127" customFormat="1" hidden="1">
      <c r="A149" s="45"/>
      <c r="B149" s="120">
        <v>2013</v>
      </c>
      <c r="C149" s="121">
        <v>8320</v>
      </c>
      <c r="D149" s="120">
        <v>1</v>
      </c>
      <c r="E149" s="120">
        <v>3000</v>
      </c>
      <c r="F149" s="120">
        <v>3700</v>
      </c>
      <c r="G149" s="120">
        <v>372</v>
      </c>
      <c r="H149" s="120">
        <v>37201</v>
      </c>
      <c r="I149" s="122" t="s">
        <v>203</v>
      </c>
      <c r="J149" s="123">
        <v>0</v>
      </c>
      <c r="K149" s="123">
        <v>0</v>
      </c>
      <c r="L149" s="124">
        <v>0</v>
      </c>
      <c r="M149" s="123">
        <v>0</v>
      </c>
      <c r="N149" s="123">
        <v>0</v>
      </c>
      <c r="O149" s="124">
        <v>0</v>
      </c>
      <c r="P149" s="124">
        <v>0</v>
      </c>
      <c r="Q149" s="45"/>
      <c r="R149" s="123">
        <v>0</v>
      </c>
      <c r="S149" s="123">
        <v>0</v>
      </c>
      <c r="T149" s="123">
        <f t="shared" si="89"/>
        <v>0</v>
      </c>
      <c r="U149" s="123">
        <v>0</v>
      </c>
      <c r="V149" s="123">
        <v>0</v>
      </c>
      <c r="W149" s="123">
        <f t="shared" si="90"/>
        <v>0</v>
      </c>
      <c r="X149" s="123">
        <f t="shared" si="91"/>
        <v>0</v>
      </c>
      <c r="Y149" s="45"/>
      <c r="Z149" s="123">
        <v>0</v>
      </c>
      <c r="AA149" s="123">
        <v>0</v>
      </c>
      <c r="AB149" s="123">
        <f t="shared" si="92"/>
        <v>0</v>
      </c>
      <c r="AC149" s="123">
        <v>0</v>
      </c>
      <c r="AD149" s="123">
        <v>0</v>
      </c>
      <c r="AE149" s="123">
        <f t="shared" si="93"/>
        <v>0</v>
      </c>
      <c r="AF149" s="123">
        <f t="shared" si="94"/>
        <v>0</v>
      </c>
      <c r="AG149" s="45"/>
      <c r="AH149" s="123">
        <v>0</v>
      </c>
      <c r="AI149" s="123">
        <v>0</v>
      </c>
      <c r="AJ149" s="123">
        <f t="shared" si="95"/>
        <v>0</v>
      </c>
      <c r="AK149" s="123">
        <v>0</v>
      </c>
      <c r="AL149" s="123">
        <v>0</v>
      </c>
      <c r="AM149" s="123">
        <f t="shared" si="96"/>
        <v>0</v>
      </c>
      <c r="AN149" s="123">
        <f t="shared" si="97"/>
        <v>0</v>
      </c>
      <c r="AO149" s="45"/>
      <c r="AP149" s="123">
        <f>J149-(R149+Z149+AH149)</f>
        <v>0</v>
      </c>
      <c r="AQ149" s="123">
        <f>K149-(S149+AA149+AI149)</f>
        <v>0</v>
      </c>
      <c r="AR149" s="123">
        <f t="shared" si="98"/>
        <v>0</v>
      </c>
      <c r="AS149" s="123">
        <f>M149-(U149+AC149+AK149)</f>
        <v>0</v>
      </c>
      <c r="AT149" s="123">
        <f>N149-(V149+AD149+AL149)</f>
        <v>0</v>
      </c>
      <c r="AU149" s="123">
        <f t="shared" si="99"/>
        <v>0</v>
      </c>
      <c r="AV149" s="123">
        <f t="shared" si="100"/>
        <v>0</v>
      </c>
      <c r="AW149" s="125"/>
      <c r="AX149" s="125"/>
      <c r="AY149" s="125"/>
      <c r="AZ149" s="124"/>
      <c r="BA149" s="124"/>
      <c r="BB149" s="124"/>
      <c r="BC149" s="124"/>
      <c r="BD149" s="124"/>
    </row>
    <row r="150" spans="1:56" s="100" customFormat="1" hidden="1">
      <c r="A150" s="45"/>
      <c r="B150" s="120">
        <v>2013</v>
      </c>
      <c r="C150" s="121">
        <v>8320</v>
      </c>
      <c r="D150" s="120">
        <v>1</v>
      </c>
      <c r="E150" s="120">
        <v>3000</v>
      </c>
      <c r="F150" s="120">
        <v>3700</v>
      </c>
      <c r="G150" s="120">
        <v>372</v>
      </c>
      <c r="H150" s="120">
        <v>37202</v>
      </c>
      <c r="I150" s="122" t="s">
        <v>204</v>
      </c>
      <c r="J150" s="123">
        <v>0</v>
      </c>
      <c r="K150" s="123">
        <v>0</v>
      </c>
      <c r="L150" s="124">
        <v>0</v>
      </c>
      <c r="M150" s="123">
        <v>0</v>
      </c>
      <c r="N150" s="123">
        <v>0</v>
      </c>
      <c r="O150" s="124">
        <v>0</v>
      </c>
      <c r="P150" s="124">
        <v>0</v>
      </c>
      <c r="Q150" s="45"/>
      <c r="R150" s="123">
        <v>0</v>
      </c>
      <c r="S150" s="123">
        <v>0</v>
      </c>
      <c r="T150" s="123">
        <f t="shared" si="89"/>
        <v>0</v>
      </c>
      <c r="U150" s="123">
        <v>0</v>
      </c>
      <c r="V150" s="123">
        <v>0</v>
      </c>
      <c r="W150" s="123">
        <f t="shared" si="90"/>
        <v>0</v>
      </c>
      <c r="X150" s="123">
        <f t="shared" si="91"/>
        <v>0</v>
      </c>
      <c r="Y150" s="45"/>
      <c r="Z150" s="123">
        <v>0</v>
      </c>
      <c r="AA150" s="123">
        <v>0</v>
      </c>
      <c r="AB150" s="123">
        <f t="shared" si="92"/>
        <v>0</v>
      </c>
      <c r="AC150" s="123">
        <v>0</v>
      </c>
      <c r="AD150" s="123">
        <v>0</v>
      </c>
      <c r="AE150" s="123">
        <f t="shared" si="93"/>
        <v>0</v>
      </c>
      <c r="AF150" s="123">
        <f t="shared" si="94"/>
        <v>0</v>
      </c>
      <c r="AG150" s="45"/>
      <c r="AH150" s="123">
        <v>0</v>
      </c>
      <c r="AI150" s="123">
        <v>0</v>
      </c>
      <c r="AJ150" s="123">
        <f t="shared" si="95"/>
        <v>0</v>
      </c>
      <c r="AK150" s="123">
        <v>0</v>
      </c>
      <c r="AL150" s="123">
        <v>0</v>
      </c>
      <c r="AM150" s="123">
        <f t="shared" si="96"/>
        <v>0</v>
      </c>
      <c r="AN150" s="123">
        <f t="shared" si="97"/>
        <v>0</v>
      </c>
      <c r="AO150" s="45"/>
      <c r="AP150" s="123">
        <f>J150-(R150+Z150+AH150)</f>
        <v>0</v>
      </c>
      <c r="AQ150" s="123">
        <f>K150-(S150+AA150+AI150)</f>
        <v>0</v>
      </c>
      <c r="AR150" s="123">
        <f t="shared" si="98"/>
        <v>0</v>
      </c>
      <c r="AS150" s="123">
        <f>M150-(U150+AC150+AK150)</f>
        <v>0</v>
      </c>
      <c r="AT150" s="123">
        <f>N150-(V150+AD150+AL150)</f>
        <v>0</v>
      </c>
      <c r="AU150" s="123">
        <f t="shared" si="99"/>
        <v>0</v>
      </c>
      <c r="AV150" s="123">
        <f t="shared" si="100"/>
        <v>0</v>
      </c>
      <c r="AW150" s="125" t="s">
        <v>200</v>
      </c>
      <c r="AX150" s="125"/>
      <c r="AY150" s="125"/>
      <c r="AZ150" s="124" t="s">
        <v>88</v>
      </c>
      <c r="BA150" s="124"/>
      <c r="BB150" s="124"/>
      <c r="BC150" s="124"/>
      <c r="BD150" s="124"/>
    </row>
    <row r="151" spans="1:56" s="127" customFormat="1" hidden="1">
      <c r="A151" s="45"/>
      <c r="B151" s="114">
        <v>2013</v>
      </c>
      <c r="C151" s="115">
        <v>8320</v>
      </c>
      <c r="D151" s="114">
        <v>1</v>
      </c>
      <c r="E151" s="114">
        <v>3000</v>
      </c>
      <c r="F151" s="114">
        <v>3700</v>
      </c>
      <c r="G151" s="114">
        <v>375</v>
      </c>
      <c r="H151" s="114"/>
      <c r="I151" s="116" t="s">
        <v>205</v>
      </c>
      <c r="J151" s="117">
        <v>0</v>
      </c>
      <c r="K151" s="117">
        <v>0</v>
      </c>
      <c r="L151" s="117">
        <v>0</v>
      </c>
      <c r="M151" s="117">
        <v>0</v>
      </c>
      <c r="N151" s="117">
        <v>0</v>
      </c>
      <c r="O151" s="117">
        <v>0</v>
      </c>
      <c r="P151" s="117">
        <v>0</v>
      </c>
      <c r="Q151" s="45"/>
      <c r="R151" s="118">
        <f>R152+R153+R154</f>
        <v>0</v>
      </c>
      <c r="S151" s="118">
        <f>S152+S153+S154</f>
        <v>0</v>
      </c>
      <c r="T151" s="118">
        <f t="shared" si="89"/>
        <v>0</v>
      </c>
      <c r="U151" s="118">
        <f>U152+U153+U154</f>
        <v>0</v>
      </c>
      <c r="V151" s="118">
        <f>V152+V153+V154</f>
        <v>0</v>
      </c>
      <c r="W151" s="118">
        <f t="shared" si="90"/>
        <v>0</v>
      </c>
      <c r="X151" s="118">
        <f t="shared" si="91"/>
        <v>0</v>
      </c>
      <c r="Y151" s="45"/>
      <c r="Z151" s="118">
        <f>Z152+Z153+Z154</f>
        <v>0</v>
      </c>
      <c r="AA151" s="118">
        <f>AA152+AA153+AA154</f>
        <v>0</v>
      </c>
      <c r="AB151" s="118">
        <f t="shared" si="92"/>
        <v>0</v>
      </c>
      <c r="AC151" s="118">
        <f>AC152+AC153+AC154</f>
        <v>0</v>
      </c>
      <c r="AD151" s="118">
        <f>AD152+AD153+AD154</f>
        <v>0</v>
      </c>
      <c r="AE151" s="118">
        <f t="shared" si="93"/>
        <v>0</v>
      </c>
      <c r="AF151" s="118">
        <f t="shared" si="94"/>
        <v>0</v>
      </c>
      <c r="AG151" s="45"/>
      <c r="AH151" s="118">
        <f>AH152+AH153+AH154</f>
        <v>0</v>
      </c>
      <c r="AI151" s="118">
        <f>AI152+AI153+AI154</f>
        <v>0</v>
      </c>
      <c r="AJ151" s="118">
        <f t="shared" si="95"/>
        <v>0</v>
      </c>
      <c r="AK151" s="118">
        <f>AK152+AK153+AK154</f>
        <v>0</v>
      </c>
      <c r="AL151" s="118">
        <f>AL152+AL153+AL154</f>
        <v>0</v>
      </c>
      <c r="AM151" s="118">
        <f t="shared" si="96"/>
        <v>0</v>
      </c>
      <c r="AN151" s="118">
        <f t="shared" si="97"/>
        <v>0</v>
      </c>
      <c r="AO151" s="45"/>
      <c r="AP151" s="118">
        <f>AP152+AP153+AP154</f>
        <v>0</v>
      </c>
      <c r="AQ151" s="118">
        <f>AQ152+AQ153+AQ154</f>
        <v>0</v>
      </c>
      <c r="AR151" s="118">
        <f t="shared" si="98"/>
        <v>0</v>
      </c>
      <c r="AS151" s="118">
        <f>AS152+AS153+AS154</f>
        <v>0</v>
      </c>
      <c r="AT151" s="118">
        <f>AT152+AT153+AT154</f>
        <v>0</v>
      </c>
      <c r="AU151" s="118">
        <f t="shared" si="99"/>
        <v>0</v>
      </c>
      <c r="AV151" s="118">
        <f t="shared" si="100"/>
        <v>0</v>
      </c>
      <c r="AW151" s="119"/>
      <c r="AX151" s="119"/>
      <c r="AY151" s="119"/>
      <c r="AZ151" s="117"/>
      <c r="BA151" s="117"/>
      <c r="BB151" s="117"/>
      <c r="BC151" s="117"/>
      <c r="BD151" s="117"/>
    </row>
    <row r="152" spans="1:56" s="127" customFormat="1" hidden="1">
      <c r="A152" s="45"/>
      <c r="B152" s="120">
        <v>2013</v>
      </c>
      <c r="C152" s="121">
        <v>8320</v>
      </c>
      <c r="D152" s="120">
        <v>1</v>
      </c>
      <c r="E152" s="120">
        <v>3000</v>
      </c>
      <c r="F152" s="120">
        <v>3700</v>
      </c>
      <c r="G152" s="120">
        <v>375</v>
      </c>
      <c r="H152" s="120">
        <v>37501</v>
      </c>
      <c r="I152" s="122" t="s">
        <v>206</v>
      </c>
      <c r="J152" s="123">
        <v>0</v>
      </c>
      <c r="K152" s="123">
        <v>0</v>
      </c>
      <c r="L152" s="124">
        <v>0</v>
      </c>
      <c r="M152" s="123">
        <v>0</v>
      </c>
      <c r="N152" s="123">
        <v>0</v>
      </c>
      <c r="O152" s="124">
        <v>0</v>
      </c>
      <c r="P152" s="124">
        <v>0</v>
      </c>
      <c r="Q152" s="45"/>
      <c r="R152" s="123">
        <v>0</v>
      </c>
      <c r="S152" s="123">
        <v>0</v>
      </c>
      <c r="T152" s="123">
        <f t="shared" si="89"/>
        <v>0</v>
      </c>
      <c r="U152" s="123">
        <v>0</v>
      </c>
      <c r="V152" s="123">
        <v>0</v>
      </c>
      <c r="W152" s="123">
        <f t="shared" si="90"/>
        <v>0</v>
      </c>
      <c r="X152" s="123">
        <f t="shared" si="91"/>
        <v>0</v>
      </c>
      <c r="Y152" s="45"/>
      <c r="Z152" s="123">
        <v>0</v>
      </c>
      <c r="AA152" s="123">
        <v>0</v>
      </c>
      <c r="AB152" s="123">
        <f t="shared" si="92"/>
        <v>0</v>
      </c>
      <c r="AC152" s="123">
        <v>0</v>
      </c>
      <c r="AD152" s="123">
        <v>0</v>
      </c>
      <c r="AE152" s="123">
        <f t="shared" si="93"/>
        <v>0</v>
      </c>
      <c r="AF152" s="123">
        <f t="shared" si="94"/>
        <v>0</v>
      </c>
      <c r="AG152" s="45"/>
      <c r="AH152" s="123">
        <v>0</v>
      </c>
      <c r="AI152" s="123">
        <v>0</v>
      </c>
      <c r="AJ152" s="123">
        <f t="shared" si="95"/>
        <v>0</v>
      </c>
      <c r="AK152" s="123">
        <v>0</v>
      </c>
      <c r="AL152" s="123">
        <v>0</v>
      </c>
      <c r="AM152" s="123">
        <f t="shared" si="96"/>
        <v>0</v>
      </c>
      <c r="AN152" s="123">
        <f t="shared" si="97"/>
        <v>0</v>
      </c>
      <c r="AO152" s="45"/>
      <c r="AP152" s="123">
        <f t="shared" ref="AP152:AQ154" si="101">J152-(R152+Z152+AH152)</f>
        <v>0</v>
      </c>
      <c r="AQ152" s="123">
        <f t="shared" si="101"/>
        <v>0</v>
      </c>
      <c r="AR152" s="123">
        <f t="shared" si="98"/>
        <v>0</v>
      </c>
      <c r="AS152" s="123">
        <f t="shared" ref="AS152:AT154" si="102">M152-(U152+AC152+AK152)</f>
        <v>0</v>
      </c>
      <c r="AT152" s="123">
        <f t="shared" si="102"/>
        <v>0</v>
      </c>
      <c r="AU152" s="123">
        <f t="shared" si="99"/>
        <v>0</v>
      </c>
      <c r="AV152" s="123">
        <f t="shared" si="100"/>
        <v>0</v>
      </c>
      <c r="AW152" s="125"/>
      <c r="AX152" s="125"/>
      <c r="AY152" s="125"/>
      <c r="AZ152" s="124"/>
      <c r="BA152" s="124"/>
      <c r="BB152" s="124"/>
      <c r="BC152" s="124"/>
      <c r="BD152" s="124"/>
    </row>
    <row r="153" spans="1:56" s="100" customFormat="1" hidden="1">
      <c r="A153" s="45"/>
      <c r="B153" s="120">
        <v>2013</v>
      </c>
      <c r="C153" s="121">
        <v>8320</v>
      </c>
      <c r="D153" s="120">
        <v>1</v>
      </c>
      <c r="E153" s="120">
        <v>3000</v>
      </c>
      <c r="F153" s="120">
        <v>3700</v>
      </c>
      <c r="G153" s="120">
        <v>375</v>
      </c>
      <c r="H153" s="120">
        <v>37502</v>
      </c>
      <c r="I153" s="122" t="s">
        <v>207</v>
      </c>
      <c r="J153" s="123">
        <v>0</v>
      </c>
      <c r="K153" s="123">
        <v>0</v>
      </c>
      <c r="L153" s="124">
        <v>0</v>
      </c>
      <c r="M153" s="123">
        <v>0</v>
      </c>
      <c r="N153" s="123">
        <v>0</v>
      </c>
      <c r="O153" s="124">
        <v>0</v>
      </c>
      <c r="P153" s="124">
        <v>0</v>
      </c>
      <c r="Q153" s="45"/>
      <c r="R153" s="123">
        <v>0</v>
      </c>
      <c r="S153" s="123">
        <v>0</v>
      </c>
      <c r="T153" s="123">
        <f t="shared" si="89"/>
        <v>0</v>
      </c>
      <c r="U153" s="123">
        <v>0</v>
      </c>
      <c r="V153" s="123">
        <v>0</v>
      </c>
      <c r="W153" s="123">
        <f t="shared" si="90"/>
        <v>0</v>
      </c>
      <c r="X153" s="123">
        <f t="shared" si="91"/>
        <v>0</v>
      </c>
      <c r="Y153" s="45"/>
      <c r="Z153" s="123">
        <v>0</v>
      </c>
      <c r="AA153" s="123">
        <v>0</v>
      </c>
      <c r="AB153" s="123">
        <f t="shared" si="92"/>
        <v>0</v>
      </c>
      <c r="AC153" s="123">
        <v>0</v>
      </c>
      <c r="AD153" s="123">
        <v>0</v>
      </c>
      <c r="AE153" s="123">
        <f t="shared" si="93"/>
        <v>0</v>
      </c>
      <c r="AF153" s="123">
        <f t="shared" si="94"/>
        <v>0</v>
      </c>
      <c r="AG153" s="45"/>
      <c r="AH153" s="123">
        <v>0</v>
      </c>
      <c r="AI153" s="123">
        <v>0</v>
      </c>
      <c r="AJ153" s="123">
        <f t="shared" si="95"/>
        <v>0</v>
      </c>
      <c r="AK153" s="123">
        <v>0</v>
      </c>
      <c r="AL153" s="123">
        <v>0</v>
      </c>
      <c r="AM153" s="123">
        <f t="shared" si="96"/>
        <v>0</v>
      </c>
      <c r="AN153" s="123">
        <f t="shared" si="97"/>
        <v>0</v>
      </c>
      <c r="AO153" s="45"/>
      <c r="AP153" s="123">
        <f t="shared" si="101"/>
        <v>0</v>
      </c>
      <c r="AQ153" s="123">
        <f t="shared" si="101"/>
        <v>0</v>
      </c>
      <c r="AR153" s="123">
        <f t="shared" si="98"/>
        <v>0</v>
      </c>
      <c r="AS153" s="123">
        <f t="shared" si="102"/>
        <v>0</v>
      </c>
      <c r="AT153" s="123">
        <f t="shared" si="102"/>
        <v>0</v>
      </c>
      <c r="AU153" s="123">
        <f t="shared" si="99"/>
        <v>0</v>
      </c>
      <c r="AV153" s="123">
        <f t="shared" si="100"/>
        <v>0</v>
      </c>
      <c r="AW153" s="125" t="s">
        <v>200</v>
      </c>
      <c r="AX153" s="125"/>
      <c r="AY153" s="125"/>
      <c r="AZ153" s="124" t="s">
        <v>88</v>
      </c>
      <c r="BA153" s="124"/>
      <c r="BB153" s="124"/>
      <c r="BC153" s="124"/>
      <c r="BD153" s="124"/>
    </row>
    <row r="154" spans="1:56" s="100" customFormat="1" hidden="1">
      <c r="A154" s="45"/>
      <c r="B154" s="120">
        <v>2013</v>
      </c>
      <c r="C154" s="121">
        <v>8320</v>
      </c>
      <c r="D154" s="120">
        <v>1</v>
      </c>
      <c r="E154" s="120">
        <v>3000</v>
      </c>
      <c r="F154" s="120">
        <v>3700</v>
      </c>
      <c r="G154" s="120">
        <v>375</v>
      </c>
      <c r="H154" s="120">
        <v>37504</v>
      </c>
      <c r="I154" s="128" t="s">
        <v>208</v>
      </c>
      <c r="J154" s="123">
        <v>0</v>
      </c>
      <c r="K154" s="123">
        <v>0</v>
      </c>
      <c r="L154" s="124">
        <v>0</v>
      </c>
      <c r="M154" s="123">
        <v>0</v>
      </c>
      <c r="N154" s="123">
        <v>0</v>
      </c>
      <c r="O154" s="124">
        <v>0</v>
      </c>
      <c r="P154" s="124">
        <v>0</v>
      </c>
      <c r="Q154" s="45"/>
      <c r="R154" s="123">
        <v>0</v>
      </c>
      <c r="S154" s="123">
        <v>0</v>
      </c>
      <c r="T154" s="123">
        <f t="shared" si="89"/>
        <v>0</v>
      </c>
      <c r="U154" s="123">
        <v>0</v>
      </c>
      <c r="V154" s="123">
        <v>0</v>
      </c>
      <c r="W154" s="123">
        <f t="shared" si="90"/>
        <v>0</v>
      </c>
      <c r="X154" s="123">
        <f t="shared" si="91"/>
        <v>0</v>
      </c>
      <c r="Y154" s="45"/>
      <c r="Z154" s="123">
        <v>0</v>
      </c>
      <c r="AA154" s="123">
        <v>0</v>
      </c>
      <c r="AB154" s="123">
        <f t="shared" si="92"/>
        <v>0</v>
      </c>
      <c r="AC154" s="123">
        <v>0</v>
      </c>
      <c r="AD154" s="123">
        <v>0</v>
      </c>
      <c r="AE154" s="123">
        <f t="shared" si="93"/>
        <v>0</v>
      </c>
      <c r="AF154" s="123">
        <f t="shared" si="94"/>
        <v>0</v>
      </c>
      <c r="AG154" s="45"/>
      <c r="AH154" s="123">
        <v>0</v>
      </c>
      <c r="AI154" s="123">
        <v>0</v>
      </c>
      <c r="AJ154" s="123">
        <f t="shared" si="95"/>
        <v>0</v>
      </c>
      <c r="AK154" s="123">
        <v>0</v>
      </c>
      <c r="AL154" s="123">
        <v>0</v>
      </c>
      <c r="AM154" s="123">
        <f t="shared" si="96"/>
        <v>0</v>
      </c>
      <c r="AN154" s="123">
        <f t="shared" si="97"/>
        <v>0</v>
      </c>
      <c r="AO154" s="45"/>
      <c r="AP154" s="123">
        <f t="shared" si="101"/>
        <v>0</v>
      </c>
      <c r="AQ154" s="123">
        <f t="shared" si="101"/>
        <v>0</v>
      </c>
      <c r="AR154" s="123">
        <f t="shared" si="98"/>
        <v>0</v>
      </c>
      <c r="AS154" s="123">
        <f t="shared" si="102"/>
        <v>0</v>
      </c>
      <c r="AT154" s="123">
        <f t="shared" si="102"/>
        <v>0</v>
      </c>
      <c r="AU154" s="123">
        <f t="shared" si="99"/>
        <v>0</v>
      </c>
      <c r="AV154" s="123">
        <f t="shared" si="100"/>
        <v>0</v>
      </c>
      <c r="AW154" s="125"/>
      <c r="AX154" s="125"/>
      <c r="AY154" s="125"/>
      <c r="AZ154" s="124"/>
      <c r="BA154" s="124"/>
      <c r="BB154" s="124"/>
      <c r="BC154" s="124"/>
      <c r="BD154" s="124"/>
    </row>
    <row r="155" spans="1:56" s="100" customFormat="1" hidden="1">
      <c r="A155" s="45"/>
      <c r="B155" s="114">
        <v>2013</v>
      </c>
      <c r="C155" s="115">
        <v>8320</v>
      </c>
      <c r="D155" s="114">
        <v>1</v>
      </c>
      <c r="E155" s="114">
        <v>3000</v>
      </c>
      <c r="F155" s="114">
        <v>3700</v>
      </c>
      <c r="G155" s="114">
        <v>378</v>
      </c>
      <c r="H155" s="114"/>
      <c r="I155" s="116" t="s">
        <v>209</v>
      </c>
      <c r="J155" s="117">
        <v>0</v>
      </c>
      <c r="K155" s="117">
        <v>0</v>
      </c>
      <c r="L155" s="117">
        <v>0</v>
      </c>
      <c r="M155" s="117">
        <v>0</v>
      </c>
      <c r="N155" s="117">
        <v>0</v>
      </c>
      <c r="O155" s="117">
        <v>0</v>
      </c>
      <c r="P155" s="117">
        <v>0</v>
      </c>
      <c r="Q155" s="45"/>
      <c r="R155" s="118">
        <f t="shared" ref="R155:S157" si="103">R156</f>
        <v>0</v>
      </c>
      <c r="S155" s="118">
        <f t="shared" si="103"/>
        <v>0</v>
      </c>
      <c r="T155" s="118">
        <f t="shared" si="89"/>
        <v>0</v>
      </c>
      <c r="U155" s="118">
        <f t="shared" ref="U155:V157" si="104">U156</f>
        <v>0</v>
      </c>
      <c r="V155" s="118">
        <f t="shared" si="104"/>
        <v>0</v>
      </c>
      <c r="W155" s="118">
        <f t="shared" si="90"/>
        <v>0</v>
      </c>
      <c r="X155" s="118">
        <f t="shared" si="91"/>
        <v>0</v>
      </c>
      <c r="Y155" s="45"/>
      <c r="Z155" s="118">
        <f t="shared" ref="Z155:AA157" si="105">Z156</f>
        <v>0</v>
      </c>
      <c r="AA155" s="118">
        <f t="shared" si="105"/>
        <v>0</v>
      </c>
      <c r="AB155" s="118">
        <f t="shared" si="92"/>
        <v>0</v>
      </c>
      <c r="AC155" s="118">
        <f t="shared" ref="AC155:AD157" si="106">AC156</f>
        <v>0</v>
      </c>
      <c r="AD155" s="118">
        <f t="shared" si="106"/>
        <v>0</v>
      </c>
      <c r="AE155" s="118">
        <f t="shared" si="93"/>
        <v>0</v>
      </c>
      <c r="AF155" s="118">
        <f t="shared" si="94"/>
        <v>0</v>
      </c>
      <c r="AG155" s="45"/>
      <c r="AH155" s="118">
        <f t="shared" ref="AH155:AI157" si="107">AH156</f>
        <v>0</v>
      </c>
      <c r="AI155" s="118">
        <f t="shared" si="107"/>
        <v>0</v>
      </c>
      <c r="AJ155" s="118">
        <f t="shared" si="95"/>
        <v>0</v>
      </c>
      <c r="AK155" s="118">
        <f t="shared" ref="AK155:AL157" si="108">AK156</f>
        <v>0</v>
      </c>
      <c r="AL155" s="118">
        <f t="shared" si="108"/>
        <v>0</v>
      </c>
      <c r="AM155" s="118">
        <f t="shared" si="96"/>
        <v>0</v>
      </c>
      <c r="AN155" s="118">
        <f t="shared" si="97"/>
        <v>0</v>
      </c>
      <c r="AO155" s="45"/>
      <c r="AP155" s="118">
        <f t="shared" ref="AP155:AQ157" si="109">AP156</f>
        <v>0</v>
      </c>
      <c r="AQ155" s="118">
        <f t="shared" si="109"/>
        <v>0</v>
      </c>
      <c r="AR155" s="118">
        <f t="shared" si="98"/>
        <v>0</v>
      </c>
      <c r="AS155" s="118">
        <f t="shared" ref="AS155:AT157" si="110">AS156</f>
        <v>0</v>
      </c>
      <c r="AT155" s="118">
        <f t="shared" si="110"/>
        <v>0</v>
      </c>
      <c r="AU155" s="118">
        <f t="shared" si="99"/>
        <v>0</v>
      </c>
      <c r="AV155" s="118">
        <f t="shared" si="100"/>
        <v>0</v>
      </c>
      <c r="AW155" s="119"/>
      <c r="AX155" s="119"/>
      <c r="AY155" s="119"/>
      <c r="AZ155" s="117"/>
      <c r="BA155" s="117"/>
      <c r="BB155" s="117"/>
      <c r="BC155" s="117"/>
      <c r="BD155" s="117"/>
    </row>
    <row r="156" spans="1:56" s="100" customFormat="1" ht="46.8" hidden="1">
      <c r="A156" s="45"/>
      <c r="B156" s="120">
        <v>2013</v>
      </c>
      <c r="C156" s="121">
        <v>8320</v>
      </c>
      <c r="D156" s="120">
        <v>1</v>
      </c>
      <c r="E156" s="120">
        <v>3000</v>
      </c>
      <c r="F156" s="120">
        <v>3700</v>
      </c>
      <c r="G156" s="120">
        <v>378</v>
      </c>
      <c r="H156" s="120">
        <v>37801</v>
      </c>
      <c r="I156" s="122" t="s">
        <v>210</v>
      </c>
      <c r="J156" s="123">
        <v>0</v>
      </c>
      <c r="K156" s="123">
        <v>0</v>
      </c>
      <c r="L156" s="124">
        <v>0</v>
      </c>
      <c r="M156" s="123">
        <v>0</v>
      </c>
      <c r="N156" s="123">
        <v>0</v>
      </c>
      <c r="O156" s="124">
        <v>0</v>
      </c>
      <c r="P156" s="124">
        <v>0</v>
      </c>
      <c r="Q156" s="45"/>
      <c r="R156" s="123">
        <v>0</v>
      </c>
      <c r="S156" s="123">
        <v>0</v>
      </c>
      <c r="T156" s="123">
        <f t="shared" si="89"/>
        <v>0</v>
      </c>
      <c r="U156" s="123">
        <v>0</v>
      </c>
      <c r="V156" s="123">
        <v>0</v>
      </c>
      <c r="W156" s="123">
        <f t="shared" si="90"/>
        <v>0</v>
      </c>
      <c r="X156" s="123">
        <f t="shared" si="91"/>
        <v>0</v>
      </c>
      <c r="Y156" s="45"/>
      <c r="Z156" s="123">
        <v>0</v>
      </c>
      <c r="AA156" s="123">
        <v>0</v>
      </c>
      <c r="AB156" s="123">
        <f t="shared" si="92"/>
        <v>0</v>
      </c>
      <c r="AC156" s="123">
        <v>0</v>
      </c>
      <c r="AD156" s="123">
        <v>0</v>
      </c>
      <c r="AE156" s="123">
        <f t="shared" si="93"/>
        <v>0</v>
      </c>
      <c r="AF156" s="123">
        <f t="shared" si="94"/>
        <v>0</v>
      </c>
      <c r="AG156" s="45"/>
      <c r="AH156" s="123">
        <v>0</v>
      </c>
      <c r="AI156" s="123">
        <v>0</v>
      </c>
      <c r="AJ156" s="123">
        <f t="shared" si="95"/>
        <v>0</v>
      </c>
      <c r="AK156" s="123">
        <v>0</v>
      </c>
      <c r="AL156" s="123">
        <v>0</v>
      </c>
      <c r="AM156" s="123">
        <f t="shared" si="96"/>
        <v>0</v>
      </c>
      <c r="AN156" s="123">
        <f t="shared" si="97"/>
        <v>0</v>
      </c>
      <c r="AO156" s="45"/>
      <c r="AP156" s="123">
        <f>J156-(R156+Z156+AH156)</f>
        <v>0</v>
      </c>
      <c r="AQ156" s="123">
        <f>K156-(S156+AA156+AI156)</f>
        <v>0</v>
      </c>
      <c r="AR156" s="123">
        <f t="shared" si="98"/>
        <v>0</v>
      </c>
      <c r="AS156" s="123">
        <f>M156-(U156+AC156+AK156)</f>
        <v>0</v>
      </c>
      <c r="AT156" s="123">
        <f>N156-(V156+AD156+AL156)</f>
        <v>0</v>
      </c>
      <c r="AU156" s="123">
        <f t="shared" si="99"/>
        <v>0</v>
      </c>
      <c r="AV156" s="123">
        <f t="shared" si="100"/>
        <v>0</v>
      </c>
      <c r="AW156" s="125"/>
      <c r="AX156" s="125"/>
      <c r="AY156" s="125"/>
      <c r="AZ156" s="124"/>
      <c r="BA156" s="124"/>
      <c r="BB156" s="124"/>
      <c r="BC156" s="124"/>
      <c r="BD156" s="124"/>
    </row>
    <row r="157" spans="1:56" s="100" customFormat="1" hidden="1">
      <c r="A157" s="45"/>
      <c r="B157" s="114">
        <v>2013</v>
      </c>
      <c r="C157" s="115">
        <v>8320</v>
      </c>
      <c r="D157" s="114">
        <v>1</v>
      </c>
      <c r="E157" s="114">
        <v>3000</v>
      </c>
      <c r="F157" s="114">
        <v>3700</v>
      </c>
      <c r="G157" s="114">
        <v>379</v>
      </c>
      <c r="H157" s="114"/>
      <c r="I157" s="116" t="s">
        <v>211</v>
      </c>
      <c r="J157" s="117">
        <v>0</v>
      </c>
      <c r="K157" s="117">
        <v>0</v>
      </c>
      <c r="L157" s="117">
        <v>0</v>
      </c>
      <c r="M157" s="117">
        <v>0</v>
      </c>
      <c r="N157" s="117">
        <v>0</v>
      </c>
      <c r="O157" s="117">
        <v>0</v>
      </c>
      <c r="P157" s="117">
        <v>0</v>
      </c>
      <c r="Q157" s="45"/>
      <c r="R157" s="118">
        <f t="shared" si="103"/>
        <v>0</v>
      </c>
      <c r="S157" s="118">
        <f t="shared" si="103"/>
        <v>0</v>
      </c>
      <c r="T157" s="118">
        <f t="shared" si="89"/>
        <v>0</v>
      </c>
      <c r="U157" s="118">
        <f t="shared" si="104"/>
        <v>0</v>
      </c>
      <c r="V157" s="118">
        <f t="shared" si="104"/>
        <v>0</v>
      </c>
      <c r="W157" s="118">
        <f t="shared" si="90"/>
        <v>0</v>
      </c>
      <c r="X157" s="118">
        <f t="shared" si="91"/>
        <v>0</v>
      </c>
      <c r="Y157" s="45"/>
      <c r="Z157" s="118">
        <f t="shared" si="105"/>
        <v>0</v>
      </c>
      <c r="AA157" s="118">
        <f t="shared" si="105"/>
        <v>0</v>
      </c>
      <c r="AB157" s="118">
        <f t="shared" si="92"/>
        <v>0</v>
      </c>
      <c r="AC157" s="118">
        <f t="shared" si="106"/>
        <v>0</v>
      </c>
      <c r="AD157" s="118">
        <f t="shared" si="106"/>
        <v>0</v>
      </c>
      <c r="AE157" s="118">
        <f t="shared" si="93"/>
        <v>0</v>
      </c>
      <c r="AF157" s="118">
        <f t="shared" si="94"/>
        <v>0</v>
      </c>
      <c r="AG157" s="45"/>
      <c r="AH157" s="118">
        <f t="shared" si="107"/>
        <v>0</v>
      </c>
      <c r="AI157" s="118">
        <f t="shared" si="107"/>
        <v>0</v>
      </c>
      <c r="AJ157" s="118">
        <f t="shared" si="95"/>
        <v>0</v>
      </c>
      <c r="AK157" s="118">
        <f t="shared" si="108"/>
        <v>0</v>
      </c>
      <c r="AL157" s="118">
        <f t="shared" si="108"/>
        <v>0</v>
      </c>
      <c r="AM157" s="118">
        <f t="shared" si="96"/>
        <v>0</v>
      </c>
      <c r="AN157" s="118">
        <f t="shared" si="97"/>
        <v>0</v>
      </c>
      <c r="AO157" s="45"/>
      <c r="AP157" s="118">
        <f t="shared" si="109"/>
        <v>0</v>
      </c>
      <c r="AQ157" s="118">
        <f t="shared" si="109"/>
        <v>0</v>
      </c>
      <c r="AR157" s="118">
        <f t="shared" si="98"/>
        <v>0</v>
      </c>
      <c r="AS157" s="118">
        <f t="shared" si="110"/>
        <v>0</v>
      </c>
      <c r="AT157" s="118">
        <f t="shared" si="110"/>
        <v>0</v>
      </c>
      <c r="AU157" s="118">
        <f t="shared" si="99"/>
        <v>0</v>
      </c>
      <c r="AV157" s="118">
        <f t="shared" si="100"/>
        <v>0</v>
      </c>
      <c r="AW157" s="119"/>
      <c r="AX157" s="119"/>
      <c r="AY157" s="119"/>
      <c r="AZ157" s="117"/>
      <c r="BA157" s="117"/>
      <c r="BB157" s="117"/>
      <c r="BC157" s="117"/>
      <c r="BD157" s="117"/>
    </row>
    <row r="158" spans="1:56" s="100" customFormat="1" hidden="1">
      <c r="A158" s="45"/>
      <c r="B158" s="129">
        <v>2013</v>
      </c>
      <c r="C158" s="130">
        <v>8320</v>
      </c>
      <c r="D158" s="129">
        <v>1</v>
      </c>
      <c r="E158" s="129">
        <v>3000</v>
      </c>
      <c r="F158" s="129">
        <v>3700</v>
      </c>
      <c r="G158" s="129">
        <v>379</v>
      </c>
      <c r="H158" s="129">
        <v>37901</v>
      </c>
      <c r="I158" s="128" t="s">
        <v>212</v>
      </c>
      <c r="J158" s="123">
        <v>0</v>
      </c>
      <c r="K158" s="123">
        <v>0</v>
      </c>
      <c r="L158" s="124">
        <v>0</v>
      </c>
      <c r="M158" s="123">
        <v>0</v>
      </c>
      <c r="N158" s="123">
        <v>0</v>
      </c>
      <c r="O158" s="124">
        <v>0</v>
      </c>
      <c r="P158" s="124">
        <v>0</v>
      </c>
      <c r="Q158" s="45"/>
      <c r="R158" s="123">
        <v>0</v>
      </c>
      <c r="S158" s="123">
        <v>0</v>
      </c>
      <c r="T158" s="123">
        <f t="shared" si="89"/>
        <v>0</v>
      </c>
      <c r="U158" s="123">
        <v>0</v>
      </c>
      <c r="V158" s="123">
        <v>0</v>
      </c>
      <c r="W158" s="123">
        <f t="shared" si="90"/>
        <v>0</v>
      </c>
      <c r="X158" s="123">
        <f t="shared" si="91"/>
        <v>0</v>
      </c>
      <c r="Y158" s="45"/>
      <c r="Z158" s="123">
        <v>0</v>
      </c>
      <c r="AA158" s="123">
        <v>0</v>
      </c>
      <c r="AB158" s="123">
        <f t="shared" si="92"/>
        <v>0</v>
      </c>
      <c r="AC158" s="123">
        <v>0</v>
      </c>
      <c r="AD158" s="123">
        <v>0</v>
      </c>
      <c r="AE158" s="123">
        <f t="shared" si="93"/>
        <v>0</v>
      </c>
      <c r="AF158" s="123">
        <f t="shared" si="94"/>
        <v>0</v>
      </c>
      <c r="AG158" s="45"/>
      <c r="AH158" s="123">
        <v>0</v>
      </c>
      <c r="AI158" s="123">
        <v>0</v>
      </c>
      <c r="AJ158" s="123">
        <f t="shared" si="95"/>
        <v>0</v>
      </c>
      <c r="AK158" s="123">
        <v>0</v>
      </c>
      <c r="AL158" s="123">
        <v>0</v>
      </c>
      <c r="AM158" s="123">
        <f t="shared" si="96"/>
        <v>0</v>
      </c>
      <c r="AN158" s="123">
        <f t="shared" si="97"/>
        <v>0</v>
      </c>
      <c r="AO158" s="45"/>
      <c r="AP158" s="123">
        <f>J158-(R158+Z158+AH158)</f>
        <v>0</v>
      </c>
      <c r="AQ158" s="123">
        <f>K158-(S158+AA158+AI158)</f>
        <v>0</v>
      </c>
      <c r="AR158" s="123">
        <f t="shared" si="98"/>
        <v>0</v>
      </c>
      <c r="AS158" s="123">
        <f>M158-(U158+AC158+AK158)</f>
        <v>0</v>
      </c>
      <c r="AT158" s="123">
        <f>N158-(V158+AD158+AL158)</f>
        <v>0</v>
      </c>
      <c r="AU158" s="123">
        <f t="shared" si="99"/>
        <v>0</v>
      </c>
      <c r="AV158" s="123">
        <f t="shared" si="100"/>
        <v>0</v>
      </c>
      <c r="AW158" s="125"/>
      <c r="AX158" s="125"/>
      <c r="AY158" s="125"/>
      <c r="AZ158" s="124"/>
      <c r="BA158" s="124"/>
      <c r="BB158" s="124"/>
      <c r="BC158" s="124"/>
      <c r="BD158" s="124"/>
    </row>
    <row r="159" spans="1:56" s="100" customFormat="1" hidden="1">
      <c r="A159" s="45"/>
      <c r="B159" s="108">
        <v>2013</v>
      </c>
      <c r="C159" s="109">
        <v>8320</v>
      </c>
      <c r="D159" s="108">
        <v>1</v>
      </c>
      <c r="E159" s="108">
        <v>3000</v>
      </c>
      <c r="F159" s="108">
        <v>3800</v>
      </c>
      <c r="G159" s="108"/>
      <c r="H159" s="108"/>
      <c r="I159" s="110" t="s">
        <v>213</v>
      </c>
      <c r="J159" s="111">
        <v>0</v>
      </c>
      <c r="K159" s="111">
        <v>0</v>
      </c>
      <c r="L159" s="111">
        <v>0</v>
      </c>
      <c r="M159" s="111">
        <v>0</v>
      </c>
      <c r="N159" s="111">
        <v>0</v>
      </c>
      <c r="O159" s="111">
        <v>0</v>
      </c>
      <c r="P159" s="111">
        <v>0</v>
      </c>
      <c r="Q159" s="45"/>
      <c r="R159" s="112">
        <f>R160+R162</f>
        <v>0</v>
      </c>
      <c r="S159" s="112">
        <f>S160+S162</f>
        <v>0</v>
      </c>
      <c r="T159" s="112">
        <f t="shared" si="89"/>
        <v>0</v>
      </c>
      <c r="U159" s="112">
        <f>U160+U162</f>
        <v>0</v>
      </c>
      <c r="V159" s="112">
        <f>V160+V162</f>
        <v>0</v>
      </c>
      <c r="W159" s="112">
        <f t="shared" si="90"/>
        <v>0</v>
      </c>
      <c r="X159" s="112">
        <f t="shared" si="91"/>
        <v>0</v>
      </c>
      <c r="Y159" s="45"/>
      <c r="Z159" s="112">
        <f>Z160+Z162</f>
        <v>0</v>
      </c>
      <c r="AA159" s="112">
        <f>AA160+AA162</f>
        <v>0</v>
      </c>
      <c r="AB159" s="112">
        <f t="shared" si="92"/>
        <v>0</v>
      </c>
      <c r="AC159" s="112">
        <f>AC160+AC162</f>
        <v>0</v>
      </c>
      <c r="AD159" s="112">
        <f>AD160+AD162</f>
        <v>0</v>
      </c>
      <c r="AE159" s="112">
        <f t="shared" si="93"/>
        <v>0</v>
      </c>
      <c r="AF159" s="112">
        <f t="shared" si="94"/>
        <v>0</v>
      </c>
      <c r="AG159" s="45"/>
      <c r="AH159" s="112">
        <f>AH160+AH162</f>
        <v>0</v>
      </c>
      <c r="AI159" s="112">
        <f>AI160+AI162</f>
        <v>0</v>
      </c>
      <c r="AJ159" s="112">
        <f t="shared" si="95"/>
        <v>0</v>
      </c>
      <c r="AK159" s="112">
        <f>AK160+AK162</f>
        <v>0</v>
      </c>
      <c r="AL159" s="112">
        <f>AL160+AL162</f>
        <v>0</v>
      </c>
      <c r="AM159" s="112">
        <f t="shared" si="96"/>
        <v>0</v>
      </c>
      <c r="AN159" s="112">
        <f t="shared" si="97"/>
        <v>0</v>
      </c>
      <c r="AO159" s="45"/>
      <c r="AP159" s="112">
        <f>AP160+AP162</f>
        <v>0</v>
      </c>
      <c r="AQ159" s="112">
        <f>AQ160+AQ162</f>
        <v>0</v>
      </c>
      <c r="AR159" s="112">
        <f t="shared" si="98"/>
        <v>0</v>
      </c>
      <c r="AS159" s="112">
        <f>AS160+AS162</f>
        <v>0</v>
      </c>
      <c r="AT159" s="112">
        <f>AT160+AT162</f>
        <v>0</v>
      </c>
      <c r="AU159" s="112">
        <f t="shared" si="99"/>
        <v>0</v>
      </c>
      <c r="AV159" s="112">
        <f t="shared" si="100"/>
        <v>0</v>
      </c>
      <c r="AW159" s="113"/>
      <c r="AX159" s="113"/>
      <c r="AY159" s="113"/>
      <c r="AZ159" s="111"/>
      <c r="BA159" s="111"/>
      <c r="BB159" s="111"/>
      <c r="BC159" s="111"/>
      <c r="BD159" s="111"/>
    </row>
    <row r="160" spans="1:56" s="100" customFormat="1" hidden="1">
      <c r="A160" s="45"/>
      <c r="B160" s="114">
        <v>2013</v>
      </c>
      <c r="C160" s="115">
        <v>8320</v>
      </c>
      <c r="D160" s="114">
        <v>1</v>
      </c>
      <c r="E160" s="114">
        <v>3000</v>
      </c>
      <c r="F160" s="114">
        <v>3800</v>
      </c>
      <c r="G160" s="114">
        <v>382</v>
      </c>
      <c r="H160" s="114"/>
      <c r="I160" s="116" t="s">
        <v>214</v>
      </c>
      <c r="J160" s="117">
        <v>0</v>
      </c>
      <c r="K160" s="117">
        <v>0</v>
      </c>
      <c r="L160" s="117">
        <v>0</v>
      </c>
      <c r="M160" s="117">
        <v>0</v>
      </c>
      <c r="N160" s="117">
        <v>0</v>
      </c>
      <c r="O160" s="117">
        <v>0</v>
      </c>
      <c r="P160" s="117">
        <v>0</v>
      </c>
      <c r="Q160" s="45"/>
      <c r="R160" s="118">
        <f t="shared" ref="R160:S165" si="111">R161</f>
        <v>0</v>
      </c>
      <c r="S160" s="118">
        <f t="shared" si="111"/>
        <v>0</v>
      </c>
      <c r="T160" s="118">
        <f t="shared" si="89"/>
        <v>0</v>
      </c>
      <c r="U160" s="118">
        <f t="shared" ref="U160:V165" si="112">U161</f>
        <v>0</v>
      </c>
      <c r="V160" s="118">
        <f t="shared" si="112"/>
        <v>0</v>
      </c>
      <c r="W160" s="118">
        <f t="shared" si="90"/>
        <v>0</v>
      </c>
      <c r="X160" s="118">
        <f t="shared" si="91"/>
        <v>0</v>
      </c>
      <c r="Y160" s="45"/>
      <c r="Z160" s="118">
        <f t="shared" ref="Z160:AA165" si="113">Z161</f>
        <v>0</v>
      </c>
      <c r="AA160" s="118">
        <f t="shared" si="113"/>
        <v>0</v>
      </c>
      <c r="AB160" s="118">
        <f t="shared" si="92"/>
        <v>0</v>
      </c>
      <c r="AC160" s="118">
        <f t="shared" ref="AC160:AD165" si="114">AC161</f>
        <v>0</v>
      </c>
      <c r="AD160" s="118">
        <f t="shared" si="114"/>
        <v>0</v>
      </c>
      <c r="AE160" s="118">
        <f t="shared" si="93"/>
        <v>0</v>
      </c>
      <c r="AF160" s="118">
        <f t="shared" si="94"/>
        <v>0</v>
      </c>
      <c r="AG160" s="45"/>
      <c r="AH160" s="118">
        <f t="shared" ref="AH160:AI165" si="115">AH161</f>
        <v>0</v>
      </c>
      <c r="AI160" s="118">
        <f t="shared" si="115"/>
        <v>0</v>
      </c>
      <c r="AJ160" s="118">
        <f t="shared" si="95"/>
        <v>0</v>
      </c>
      <c r="AK160" s="118">
        <f t="shared" ref="AK160:AL165" si="116">AK161</f>
        <v>0</v>
      </c>
      <c r="AL160" s="118">
        <f t="shared" si="116"/>
        <v>0</v>
      </c>
      <c r="AM160" s="118">
        <f t="shared" si="96"/>
        <v>0</v>
      </c>
      <c r="AN160" s="118">
        <f t="shared" si="97"/>
        <v>0</v>
      </c>
      <c r="AO160" s="45"/>
      <c r="AP160" s="118">
        <f t="shared" ref="AP160:AQ165" si="117">AP161</f>
        <v>0</v>
      </c>
      <c r="AQ160" s="118">
        <f t="shared" si="117"/>
        <v>0</v>
      </c>
      <c r="AR160" s="118">
        <f t="shared" si="98"/>
        <v>0</v>
      </c>
      <c r="AS160" s="118">
        <f t="shared" ref="AS160:AT165" si="118">AS161</f>
        <v>0</v>
      </c>
      <c r="AT160" s="118">
        <f t="shared" si="118"/>
        <v>0</v>
      </c>
      <c r="AU160" s="118">
        <f t="shared" si="99"/>
        <v>0</v>
      </c>
      <c r="AV160" s="118">
        <f t="shared" si="100"/>
        <v>0</v>
      </c>
      <c r="AW160" s="119"/>
      <c r="AX160" s="119"/>
      <c r="AY160" s="119"/>
      <c r="AZ160" s="117"/>
      <c r="BA160" s="117"/>
      <c r="BB160" s="117"/>
      <c r="BC160" s="117"/>
      <c r="BD160" s="117"/>
    </row>
    <row r="161" spans="1:56" s="100" customFormat="1" hidden="1">
      <c r="A161" s="45"/>
      <c r="B161" s="129">
        <v>2013</v>
      </c>
      <c r="C161" s="130">
        <v>8320</v>
      </c>
      <c r="D161" s="129">
        <v>1</v>
      </c>
      <c r="E161" s="129">
        <v>3000</v>
      </c>
      <c r="F161" s="129">
        <v>3800</v>
      </c>
      <c r="G161" s="129">
        <v>382</v>
      </c>
      <c r="H161" s="129">
        <v>38201</v>
      </c>
      <c r="I161" s="128" t="s">
        <v>215</v>
      </c>
      <c r="J161" s="123">
        <v>0</v>
      </c>
      <c r="K161" s="123">
        <v>0</v>
      </c>
      <c r="L161" s="124">
        <v>0</v>
      </c>
      <c r="M161" s="123">
        <v>0</v>
      </c>
      <c r="N161" s="123">
        <v>0</v>
      </c>
      <c r="O161" s="124">
        <v>0</v>
      </c>
      <c r="P161" s="124">
        <v>0</v>
      </c>
      <c r="Q161" s="45"/>
      <c r="R161" s="123">
        <v>0</v>
      </c>
      <c r="S161" s="123">
        <v>0</v>
      </c>
      <c r="T161" s="123">
        <f t="shared" si="89"/>
        <v>0</v>
      </c>
      <c r="U161" s="123">
        <v>0</v>
      </c>
      <c r="V161" s="123">
        <v>0</v>
      </c>
      <c r="W161" s="123">
        <f t="shared" si="90"/>
        <v>0</v>
      </c>
      <c r="X161" s="123">
        <f t="shared" si="91"/>
        <v>0</v>
      </c>
      <c r="Y161" s="45"/>
      <c r="Z161" s="123">
        <v>0</v>
      </c>
      <c r="AA161" s="123">
        <v>0</v>
      </c>
      <c r="AB161" s="123">
        <f t="shared" si="92"/>
        <v>0</v>
      </c>
      <c r="AC161" s="123">
        <v>0</v>
      </c>
      <c r="AD161" s="123">
        <v>0</v>
      </c>
      <c r="AE161" s="123">
        <f t="shared" si="93"/>
        <v>0</v>
      </c>
      <c r="AF161" s="123">
        <f t="shared" si="94"/>
        <v>0</v>
      </c>
      <c r="AG161" s="45"/>
      <c r="AH161" s="123">
        <v>0</v>
      </c>
      <c r="AI161" s="123">
        <v>0</v>
      </c>
      <c r="AJ161" s="123">
        <f t="shared" si="95"/>
        <v>0</v>
      </c>
      <c r="AK161" s="123">
        <v>0</v>
      </c>
      <c r="AL161" s="123">
        <v>0</v>
      </c>
      <c r="AM161" s="123">
        <f t="shared" si="96"/>
        <v>0</v>
      </c>
      <c r="AN161" s="123">
        <f t="shared" si="97"/>
        <v>0</v>
      </c>
      <c r="AO161" s="45"/>
      <c r="AP161" s="123">
        <f>J161-(R161+Z161+AH161)</f>
        <v>0</v>
      </c>
      <c r="AQ161" s="123">
        <f>K161-(S161+AA161+AI161)</f>
        <v>0</v>
      </c>
      <c r="AR161" s="123">
        <f t="shared" si="98"/>
        <v>0</v>
      </c>
      <c r="AS161" s="123">
        <f>M161-(U161+AC161+AK161)</f>
        <v>0</v>
      </c>
      <c r="AT161" s="123">
        <f>N161-(V161+AD161+AL161)</f>
        <v>0</v>
      </c>
      <c r="AU161" s="123">
        <f t="shared" si="99"/>
        <v>0</v>
      </c>
      <c r="AV161" s="123">
        <f t="shared" si="100"/>
        <v>0</v>
      </c>
      <c r="AW161" s="125"/>
      <c r="AX161" s="125"/>
      <c r="AY161" s="125"/>
      <c r="AZ161" s="124"/>
      <c r="BA161" s="124"/>
      <c r="BB161" s="124"/>
      <c r="BC161" s="124"/>
      <c r="BD161" s="124"/>
    </row>
    <row r="162" spans="1:56" s="100" customFormat="1" hidden="1">
      <c r="A162" s="45"/>
      <c r="B162" s="114">
        <v>2013</v>
      </c>
      <c r="C162" s="115">
        <v>8320</v>
      </c>
      <c r="D162" s="114">
        <v>1</v>
      </c>
      <c r="E162" s="114">
        <v>3000</v>
      </c>
      <c r="F162" s="114">
        <v>3800</v>
      </c>
      <c r="G162" s="114">
        <v>383</v>
      </c>
      <c r="H162" s="114"/>
      <c r="I162" s="116" t="s">
        <v>216</v>
      </c>
      <c r="J162" s="117">
        <v>0</v>
      </c>
      <c r="K162" s="117">
        <v>0</v>
      </c>
      <c r="L162" s="117">
        <v>0</v>
      </c>
      <c r="M162" s="117">
        <v>0</v>
      </c>
      <c r="N162" s="117">
        <v>0</v>
      </c>
      <c r="O162" s="117">
        <v>0</v>
      </c>
      <c r="P162" s="117">
        <v>0</v>
      </c>
      <c r="Q162" s="45"/>
      <c r="R162" s="118">
        <f t="shared" si="111"/>
        <v>0</v>
      </c>
      <c r="S162" s="118">
        <f t="shared" si="111"/>
        <v>0</v>
      </c>
      <c r="T162" s="118">
        <f t="shared" si="89"/>
        <v>0</v>
      </c>
      <c r="U162" s="118">
        <f t="shared" si="112"/>
        <v>0</v>
      </c>
      <c r="V162" s="118">
        <f t="shared" si="112"/>
        <v>0</v>
      </c>
      <c r="W162" s="118">
        <f t="shared" si="90"/>
        <v>0</v>
      </c>
      <c r="X162" s="118">
        <f t="shared" si="91"/>
        <v>0</v>
      </c>
      <c r="Y162" s="45"/>
      <c r="Z162" s="118">
        <f t="shared" si="113"/>
        <v>0</v>
      </c>
      <c r="AA162" s="118">
        <f t="shared" si="113"/>
        <v>0</v>
      </c>
      <c r="AB162" s="118">
        <f t="shared" si="92"/>
        <v>0</v>
      </c>
      <c r="AC162" s="118">
        <f t="shared" si="114"/>
        <v>0</v>
      </c>
      <c r="AD162" s="118">
        <f t="shared" si="114"/>
        <v>0</v>
      </c>
      <c r="AE162" s="118">
        <f t="shared" si="93"/>
        <v>0</v>
      </c>
      <c r="AF162" s="118">
        <f t="shared" si="94"/>
        <v>0</v>
      </c>
      <c r="AG162" s="45"/>
      <c r="AH162" s="118">
        <f t="shared" si="115"/>
        <v>0</v>
      </c>
      <c r="AI162" s="118">
        <f t="shared" si="115"/>
        <v>0</v>
      </c>
      <c r="AJ162" s="118">
        <f t="shared" si="95"/>
        <v>0</v>
      </c>
      <c r="AK162" s="118">
        <f t="shared" si="116"/>
        <v>0</v>
      </c>
      <c r="AL162" s="118">
        <f t="shared" si="116"/>
        <v>0</v>
      </c>
      <c r="AM162" s="118">
        <f t="shared" si="96"/>
        <v>0</v>
      </c>
      <c r="AN162" s="118">
        <f t="shared" si="97"/>
        <v>0</v>
      </c>
      <c r="AO162" s="45"/>
      <c r="AP162" s="118">
        <f t="shared" si="117"/>
        <v>0</v>
      </c>
      <c r="AQ162" s="118">
        <f t="shared" si="117"/>
        <v>0</v>
      </c>
      <c r="AR162" s="118">
        <f t="shared" si="98"/>
        <v>0</v>
      </c>
      <c r="AS162" s="118">
        <f t="shared" si="118"/>
        <v>0</v>
      </c>
      <c r="AT162" s="118">
        <f t="shared" si="118"/>
        <v>0</v>
      </c>
      <c r="AU162" s="118">
        <f t="shared" si="99"/>
        <v>0</v>
      </c>
      <c r="AV162" s="118">
        <f t="shared" si="100"/>
        <v>0</v>
      </c>
      <c r="AW162" s="119"/>
      <c r="AX162" s="119"/>
      <c r="AY162" s="119"/>
      <c r="AZ162" s="117"/>
      <c r="BA162" s="117"/>
      <c r="BB162" s="117"/>
      <c r="BC162" s="117"/>
      <c r="BD162" s="117"/>
    </row>
    <row r="163" spans="1:56" s="100" customFormat="1" hidden="1">
      <c r="A163" s="45"/>
      <c r="B163" s="120">
        <v>2013</v>
      </c>
      <c r="C163" s="121">
        <v>8320</v>
      </c>
      <c r="D163" s="120">
        <v>1</v>
      </c>
      <c r="E163" s="120">
        <v>3000</v>
      </c>
      <c r="F163" s="120">
        <v>3800</v>
      </c>
      <c r="G163" s="120">
        <v>383</v>
      </c>
      <c r="H163" s="120">
        <v>38301</v>
      </c>
      <c r="I163" s="122" t="s">
        <v>216</v>
      </c>
      <c r="J163" s="123">
        <v>0</v>
      </c>
      <c r="K163" s="123">
        <v>0</v>
      </c>
      <c r="L163" s="124">
        <v>0</v>
      </c>
      <c r="M163" s="123">
        <v>0</v>
      </c>
      <c r="N163" s="123">
        <v>0</v>
      </c>
      <c r="O163" s="124">
        <v>0</v>
      </c>
      <c r="P163" s="124">
        <v>0</v>
      </c>
      <c r="Q163" s="45"/>
      <c r="R163" s="123">
        <v>0</v>
      </c>
      <c r="S163" s="123">
        <v>0</v>
      </c>
      <c r="T163" s="123">
        <f t="shared" si="89"/>
        <v>0</v>
      </c>
      <c r="U163" s="123">
        <v>0</v>
      </c>
      <c r="V163" s="123">
        <v>0</v>
      </c>
      <c r="W163" s="123">
        <f t="shared" si="90"/>
        <v>0</v>
      </c>
      <c r="X163" s="123">
        <f t="shared" si="91"/>
        <v>0</v>
      </c>
      <c r="Y163" s="45"/>
      <c r="Z163" s="123">
        <v>0</v>
      </c>
      <c r="AA163" s="123">
        <v>0</v>
      </c>
      <c r="AB163" s="123">
        <f t="shared" si="92"/>
        <v>0</v>
      </c>
      <c r="AC163" s="123">
        <v>0</v>
      </c>
      <c r="AD163" s="123">
        <v>0</v>
      </c>
      <c r="AE163" s="123">
        <f t="shared" si="93"/>
        <v>0</v>
      </c>
      <c r="AF163" s="123">
        <f t="shared" si="94"/>
        <v>0</v>
      </c>
      <c r="AG163" s="45"/>
      <c r="AH163" s="123">
        <v>0</v>
      </c>
      <c r="AI163" s="123">
        <v>0</v>
      </c>
      <c r="AJ163" s="123">
        <f t="shared" si="95"/>
        <v>0</v>
      </c>
      <c r="AK163" s="123">
        <v>0</v>
      </c>
      <c r="AL163" s="123">
        <v>0</v>
      </c>
      <c r="AM163" s="123">
        <f t="shared" si="96"/>
        <v>0</v>
      </c>
      <c r="AN163" s="123">
        <f t="shared" si="97"/>
        <v>0</v>
      </c>
      <c r="AO163" s="45"/>
      <c r="AP163" s="123">
        <f>J163-(R163+Z163+AH163)</f>
        <v>0</v>
      </c>
      <c r="AQ163" s="123">
        <f>K163-(S163+AA163+AI163)</f>
        <v>0</v>
      </c>
      <c r="AR163" s="123">
        <f t="shared" si="98"/>
        <v>0</v>
      </c>
      <c r="AS163" s="123">
        <f>M163-(U163+AC163+AK163)</f>
        <v>0</v>
      </c>
      <c r="AT163" s="123">
        <f>N163-(V163+AD163+AL163)</f>
        <v>0</v>
      </c>
      <c r="AU163" s="123">
        <f t="shared" si="99"/>
        <v>0</v>
      </c>
      <c r="AV163" s="123">
        <f t="shared" si="100"/>
        <v>0</v>
      </c>
      <c r="AW163" s="125"/>
      <c r="AX163" s="125"/>
      <c r="AY163" s="125"/>
      <c r="AZ163" s="124"/>
      <c r="BA163" s="124"/>
      <c r="BB163" s="124"/>
      <c r="BC163" s="124"/>
      <c r="BD163" s="124"/>
    </row>
    <row r="164" spans="1:56" s="100" customFormat="1" hidden="1">
      <c r="A164" s="45"/>
      <c r="B164" s="110">
        <v>2013</v>
      </c>
      <c r="C164" s="110">
        <v>8320</v>
      </c>
      <c r="D164" s="108">
        <v>1</v>
      </c>
      <c r="E164" s="110">
        <v>3000</v>
      </c>
      <c r="F164" s="110">
        <v>3900</v>
      </c>
      <c r="G164" s="110"/>
      <c r="H164" s="110"/>
      <c r="I164" s="110" t="s">
        <v>217</v>
      </c>
      <c r="J164" s="111">
        <v>0</v>
      </c>
      <c r="K164" s="111">
        <v>0</v>
      </c>
      <c r="L164" s="111">
        <v>0</v>
      </c>
      <c r="M164" s="111">
        <v>0</v>
      </c>
      <c r="N164" s="111">
        <v>0</v>
      </c>
      <c r="O164" s="111">
        <v>0</v>
      </c>
      <c r="P164" s="111">
        <v>0</v>
      </c>
      <c r="Q164" s="45"/>
      <c r="R164" s="112">
        <f t="shared" si="111"/>
        <v>0</v>
      </c>
      <c r="S164" s="112">
        <f t="shared" si="111"/>
        <v>0</v>
      </c>
      <c r="T164" s="112">
        <f t="shared" si="89"/>
        <v>0</v>
      </c>
      <c r="U164" s="112">
        <f t="shared" si="112"/>
        <v>0</v>
      </c>
      <c r="V164" s="112">
        <f t="shared" si="112"/>
        <v>0</v>
      </c>
      <c r="W164" s="112">
        <f t="shared" si="90"/>
        <v>0</v>
      </c>
      <c r="X164" s="112">
        <f t="shared" si="91"/>
        <v>0</v>
      </c>
      <c r="Y164" s="45"/>
      <c r="Z164" s="112">
        <f t="shared" si="113"/>
        <v>0</v>
      </c>
      <c r="AA164" s="112">
        <f t="shared" si="113"/>
        <v>0</v>
      </c>
      <c r="AB164" s="112">
        <f t="shared" si="92"/>
        <v>0</v>
      </c>
      <c r="AC164" s="112">
        <f t="shared" si="114"/>
        <v>0</v>
      </c>
      <c r="AD164" s="112">
        <f t="shared" si="114"/>
        <v>0</v>
      </c>
      <c r="AE164" s="112">
        <f t="shared" si="93"/>
        <v>0</v>
      </c>
      <c r="AF164" s="112">
        <f t="shared" si="94"/>
        <v>0</v>
      </c>
      <c r="AG164" s="45"/>
      <c r="AH164" s="112">
        <f t="shared" si="115"/>
        <v>0</v>
      </c>
      <c r="AI164" s="112">
        <f t="shared" si="115"/>
        <v>0</v>
      </c>
      <c r="AJ164" s="112">
        <f t="shared" si="95"/>
        <v>0</v>
      </c>
      <c r="AK164" s="112">
        <f t="shared" si="116"/>
        <v>0</v>
      </c>
      <c r="AL164" s="112">
        <f t="shared" si="116"/>
        <v>0</v>
      </c>
      <c r="AM164" s="112">
        <f t="shared" si="96"/>
        <v>0</v>
      </c>
      <c r="AN164" s="112">
        <f t="shared" si="97"/>
        <v>0</v>
      </c>
      <c r="AO164" s="45"/>
      <c r="AP164" s="112">
        <f t="shared" si="117"/>
        <v>0</v>
      </c>
      <c r="AQ164" s="112">
        <f t="shared" si="117"/>
        <v>0</v>
      </c>
      <c r="AR164" s="112">
        <f t="shared" si="98"/>
        <v>0</v>
      </c>
      <c r="AS164" s="112">
        <f t="shared" si="118"/>
        <v>0</v>
      </c>
      <c r="AT164" s="112">
        <f t="shared" si="118"/>
        <v>0</v>
      </c>
      <c r="AU164" s="112">
        <f t="shared" si="99"/>
        <v>0</v>
      </c>
      <c r="AV164" s="112">
        <f t="shared" si="100"/>
        <v>0</v>
      </c>
      <c r="AW164" s="113"/>
      <c r="AX164" s="113"/>
      <c r="AY164" s="113"/>
      <c r="AZ164" s="111"/>
      <c r="BA164" s="111"/>
      <c r="BB164" s="111"/>
      <c r="BC164" s="111"/>
      <c r="BD164" s="111"/>
    </row>
    <row r="165" spans="1:56" s="100" customFormat="1" hidden="1">
      <c r="A165" s="45"/>
      <c r="B165" s="116">
        <v>2013</v>
      </c>
      <c r="C165" s="116">
        <v>8320</v>
      </c>
      <c r="D165" s="114">
        <v>1</v>
      </c>
      <c r="E165" s="116">
        <v>3000</v>
      </c>
      <c r="F165" s="116">
        <v>3900</v>
      </c>
      <c r="G165" s="116">
        <v>392</v>
      </c>
      <c r="H165" s="116"/>
      <c r="I165" s="116" t="s">
        <v>218</v>
      </c>
      <c r="J165" s="117">
        <v>0</v>
      </c>
      <c r="K165" s="117">
        <v>0</v>
      </c>
      <c r="L165" s="117">
        <v>0</v>
      </c>
      <c r="M165" s="117">
        <v>0</v>
      </c>
      <c r="N165" s="117">
        <v>0</v>
      </c>
      <c r="O165" s="117">
        <v>0</v>
      </c>
      <c r="P165" s="117">
        <v>0</v>
      </c>
      <c r="Q165" s="45"/>
      <c r="R165" s="118">
        <f t="shared" si="111"/>
        <v>0</v>
      </c>
      <c r="S165" s="118">
        <f t="shared" si="111"/>
        <v>0</v>
      </c>
      <c r="T165" s="118">
        <f t="shared" si="89"/>
        <v>0</v>
      </c>
      <c r="U165" s="118">
        <f t="shared" si="112"/>
        <v>0</v>
      </c>
      <c r="V165" s="118">
        <f t="shared" si="112"/>
        <v>0</v>
      </c>
      <c r="W165" s="118">
        <f t="shared" si="90"/>
        <v>0</v>
      </c>
      <c r="X165" s="118">
        <f t="shared" si="91"/>
        <v>0</v>
      </c>
      <c r="Y165" s="45"/>
      <c r="Z165" s="118">
        <f t="shared" si="113"/>
        <v>0</v>
      </c>
      <c r="AA165" s="118">
        <f t="shared" si="113"/>
        <v>0</v>
      </c>
      <c r="AB165" s="118">
        <f t="shared" si="92"/>
        <v>0</v>
      </c>
      <c r="AC165" s="118">
        <f t="shared" si="114"/>
        <v>0</v>
      </c>
      <c r="AD165" s="118">
        <f t="shared" si="114"/>
        <v>0</v>
      </c>
      <c r="AE165" s="118">
        <f t="shared" si="93"/>
        <v>0</v>
      </c>
      <c r="AF165" s="118">
        <f t="shared" si="94"/>
        <v>0</v>
      </c>
      <c r="AG165" s="45"/>
      <c r="AH165" s="118">
        <f t="shared" si="115"/>
        <v>0</v>
      </c>
      <c r="AI165" s="118">
        <f t="shared" si="115"/>
        <v>0</v>
      </c>
      <c r="AJ165" s="118">
        <f t="shared" si="95"/>
        <v>0</v>
      </c>
      <c r="AK165" s="118">
        <f t="shared" si="116"/>
        <v>0</v>
      </c>
      <c r="AL165" s="118">
        <f t="shared" si="116"/>
        <v>0</v>
      </c>
      <c r="AM165" s="118">
        <f t="shared" si="96"/>
        <v>0</v>
      </c>
      <c r="AN165" s="118">
        <f t="shared" si="97"/>
        <v>0</v>
      </c>
      <c r="AO165" s="45"/>
      <c r="AP165" s="118">
        <f t="shared" si="117"/>
        <v>0</v>
      </c>
      <c r="AQ165" s="118">
        <f t="shared" si="117"/>
        <v>0</v>
      </c>
      <c r="AR165" s="118">
        <f t="shared" si="98"/>
        <v>0</v>
      </c>
      <c r="AS165" s="118">
        <f t="shared" si="118"/>
        <v>0</v>
      </c>
      <c r="AT165" s="118">
        <f t="shared" si="118"/>
        <v>0</v>
      </c>
      <c r="AU165" s="118">
        <f t="shared" si="99"/>
        <v>0</v>
      </c>
      <c r="AV165" s="118">
        <f t="shared" si="100"/>
        <v>0</v>
      </c>
      <c r="AW165" s="119"/>
      <c r="AX165" s="119"/>
      <c r="AY165" s="119"/>
      <c r="AZ165" s="117"/>
      <c r="BA165" s="117"/>
      <c r="BB165" s="117"/>
      <c r="BC165" s="117"/>
      <c r="BD165" s="117"/>
    </row>
    <row r="166" spans="1:56" s="100" customFormat="1" hidden="1">
      <c r="A166" s="45"/>
      <c r="B166" s="122">
        <v>2013</v>
      </c>
      <c r="C166" s="122">
        <v>8320</v>
      </c>
      <c r="D166" s="120">
        <v>1</v>
      </c>
      <c r="E166" s="122">
        <v>3000</v>
      </c>
      <c r="F166" s="122">
        <v>3900</v>
      </c>
      <c r="G166" s="122">
        <v>392</v>
      </c>
      <c r="H166" s="122">
        <v>39202</v>
      </c>
      <c r="I166" s="122" t="s">
        <v>219</v>
      </c>
      <c r="J166" s="123">
        <v>0</v>
      </c>
      <c r="K166" s="123">
        <v>0</v>
      </c>
      <c r="L166" s="124">
        <v>0</v>
      </c>
      <c r="M166" s="123">
        <v>0</v>
      </c>
      <c r="N166" s="123">
        <v>0</v>
      </c>
      <c r="O166" s="124">
        <v>0</v>
      </c>
      <c r="P166" s="124">
        <v>0</v>
      </c>
      <c r="Q166" s="45"/>
      <c r="R166" s="123">
        <v>0</v>
      </c>
      <c r="S166" s="123">
        <v>0</v>
      </c>
      <c r="T166" s="123">
        <f t="shared" si="89"/>
        <v>0</v>
      </c>
      <c r="U166" s="123">
        <v>0</v>
      </c>
      <c r="V166" s="123">
        <v>0</v>
      </c>
      <c r="W166" s="123">
        <f t="shared" si="90"/>
        <v>0</v>
      </c>
      <c r="X166" s="123">
        <f t="shared" si="91"/>
        <v>0</v>
      </c>
      <c r="Y166" s="45"/>
      <c r="Z166" s="123">
        <v>0</v>
      </c>
      <c r="AA166" s="123">
        <v>0</v>
      </c>
      <c r="AB166" s="123">
        <f t="shared" si="92"/>
        <v>0</v>
      </c>
      <c r="AC166" s="123">
        <v>0</v>
      </c>
      <c r="AD166" s="123">
        <v>0</v>
      </c>
      <c r="AE166" s="123">
        <f t="shared" si="93"/>
        <v>0</v>
      </c>
      <c r="AF166" s="123">
        <f t="shared" si="94"/>
        <v>0</v>
      </c>
      <c r="AG166" s="45"/>
      <c r="AH166" s="123">
        <v>0</v>
      </c>
      <c r="AI166" s="123">
        <v>0</v>
      </c>
      <c r="AJ166" s="123">
        <f t="shared" si="95"/>
        <v>0</v>
      </c>
      <c r="AK166" s="123">
        <v>0</v>
      </c>
      <c r="AL166" s="123">
        <v>0</v>
      </c>
      <c r="AM166" s="123">
        <f t="shared" si="96"/>
        <v>0</v>
      </c>
      <c r="AN166" s="123">
        <f t="shared" si="97"/>
        <v>0</v>
      </c>
      <c r="AO166" s="45"/>
      <c r="AP166" s="123">
        <f>J166-(R166+Z166+AH166)</f>
        <v>0</v>
      </c>
      <c r="AQ166" s="123">
        <f>K166-(S166+AA166+AI166)</f>
        <v>0</v>
      </c>
      <c r="AR166" s="123">
        <f t="shared" si="98"/>
        <v>0</v>
      </c>
      <c r="AS166" s="123">
        <f>M166-(U166+AC166+AK166)</f>
        <v>0</v>
      </c>
      <c r="AT166" s="123">
        <f>N166-(V166+AD166+AL166)</f>
        <v>0</v>
      </c>
      <c r="AU166" s="123">
        <f t="shared" si="99"/>
        <v>0</v>
      </c>
      <c r="AV166" s="123">
        <f t="shared" si="100"/>
        <v>0</v>
      </c>
      <c r="AW166" s="125"/>
      <c r="AX166" s="125"/>
      <c r="AY166" s="125"/>
      <c r="AZ166" s="124"/>
      <c r="BA166" s="124"/>
      <c r="BB166" s="124"/>
      <c r="BC166" s="124"/>
      <c r="BD166" s="124"/>
    </row>
    <row r="167" spans="1:56" s="100" customFormat="1" hidden="1">
      <c r="A167" s="45"/>
      <c r="B167" s="101">
        <v>2013</v>
      </c>
      <c r="C167" s="102">
        <v>8320</v>
      </c>
      <c r="D167" s="101">
        <v>1</v>
      </c>
      <c r="E167" s="101">
        <v>4000</v>
      </c>
      <c r="F167" s="101"/>
      <c r="G167" s="101"/>
      <c r="H167" s="101"/>
      <c r="I167" s="103" t="s">
        <v>220</v>
      </c>
      <c r="J167" s="104">
        <v>0</v>
      </c>
      <c r="K167" s="104">
        <v>0</v>
      </c>
      <c r="L167" s="104">
        <v>0</v>
      </c>
      <c r="M167" s="104">
        <f>+M168</f>
        <v>4000000</v>
      </c>
      <c r="N167" s="104">
        <v>0</v>
      </c>
      <c r="O167" s="104">
        <f t="shared" ref="O167:P169" si="119">+O168</f>
        <v>4000000</v>
      </c>
      <c r="P167" s="104">
        <f t="shared" si="119"/>
        <v>4000000</v>
      </c>
      <c r="Q167" s="45"/>
      <c r="R167" s="105">
        <f>R168</f>
        <v>0</v>
      </c>
      <c r="S167" s="105">
        <f>S168</f>
        <v>0</v>
      </c>
      <c r="T167" s="105">
        <f t="shared" si="89"/>
        <v>0</v>
      </c>
      <c r="U167" s="105">
        <f>U168</f>
        <v>4000000</v>
      </c>
      <c r="V167" s="105">
        <f>V168</f>
        <v>0</v>
      </c>
      <c r="W167" s="105">
        <f t="shared" si="90"/>
        <v>4000000</v>
      </c>
      <c r="X167" s="105">
        <f t="shared" si="91"/>
        <v>4000000</v>
      </c>
      <c r="Y167" s="45"/>
      <c r="Z167" s="105">
        <f>Z168</f>
        <v>0</v>
      </c>
      <c r="AA167" s="105">
        <f>AA168</f>
        <v>0</v>
      </c>
      <c r="AB167" s="105">
        <f t="shared" si="92"/>
        <v>0</v>
      </c>
      <c r="AC167" s="105">
        <f>AC168</f>
        <v>0</v>
      </c>
      <c r="AD167" s="105">
        <f>AD168</f>
        <v>0</v>
      </c>
      <c r="AE167" s="105">
        <f t="shared" si="93"/>
        <v>0</v>
      </c>
      <c r="AF167" s="105">
        <f t="shared" si="94"/>
        <v>0</v>
      </c>
      <c r="AG167" s="45"/>
      <c r="AH167" s="105">
        <f>AH168</f>
        <v>0</v>
      </c>
      <c r="AI167" s="105">
        <f>AI168</f>
        <v>0</v>
      </c>
      <c r="AJ167" s="105">
        <f t="shared" si="95"/>
        <v>0</v>
      </c>
      <c r="AK167" s="105">
        <f>AK168</f>
        <v>0</v>
      </c>
      <c r="AL167" s="105">
        <f>AL168</f>
        <v>0</v>
      </c>
      <c r="AM167" s="105">
        <f t="shared" si="96"/>
        <v>0</v>
      </c>
      <c r="AN167" s="105">
        <f t="shared" si="97"/>
        <v>0</v>
      </c>
      <c r="AO167" s="45"/>
      <c r="AP167" s="105">
        <f>AP168</f>
        <v>0</v>
      </c>
      <c r="AQ167" s="105">
        <f>AQ168</f>
        <v>0</v>
      </c>
      <c r="AR167" s="105">
        <f t="shared" si="98"/>
        <v>0</v>
      </c>
      <c r="AS167" s="105">
        <f>AS168</f>
        <v>0</v>
      </c>
      <c r="AT167" s="105">
        <f>AT168</f>
        <v>0</v>
      </c>
      <c r="AU167" s="105">
        <f t="shared" si="99"/>
        <v>0</v>
      </c>
      <c r="AV167" s="105">
        <f t="shared" si="100"/>
        <v>0</v>
      </c>
      <c r="AW167" s="106"/>
      <c r="AX167" s="106"/>
      <c r="AY167" s="106"/>
      <c r="AZ167" s="104"/>
      <c r="BA167" s="104"/>
      <c r="BB167" s="104"/>
      <c r="BC167" s="104"/>
      <c r="BD167" s="104"/>
    </row>
    <row r="168" spans="1:56" s="100" customFormat="1" hidden="1">
      <c r="A168" s="45"/>
      <c r="B168" s="108">
        <v>2013</v>
      </c>
      <c r="C168" s="109">
        <v>8320</v>
      </c>
      <c r="D168" s="108">
        <v>1</v>
      </c>
      <c r="E168" s="108">
        <v>4000</v>
      </c>
      <c r="F168" s="108">
        <v>4400</v>
      </c>
      <c r="G168" s="108"/>
      <c r="H168" s="108"/>
      <c r="I168" s="110" t="s">
        <v>221</v>
      </c>
      <c r="J168" s="111">
        <v>0</v>
      </c>
      <c r="K168" s="111">
        <v>0</v>
      </c>
      <c r="L168" s="111">
        <v>0</v>
      </c>
      <c r="M168" s="111">
        <f>+M169</f>
        <v>4000000</v>
      </c>
      <c r="N168" s="111">
        <v>0</v>
      </c>
      <c r="O168" s="111">
        <f t="shared" si="119"/>
        <v>4000000</v>
      </c>
      <c r="P168" s="111">
        <f t="shared" si="119"/>
        <v>4000000</v>
      </c>
      <c r="Q168" s="45"/>
      <c r="R168" s="112">
        <f>R169+R171</f>
        <v>0</v>
      </c>
      <c r="S168" s="112">
        <f>S169+S171</f>
        <v>0</v>
      </c>
      <c r="T168" s="112">
        <f t="shared" si="89"/>
        <v>0</v>
      </c>
      <c r="U168" s="112">
        <f>U169+U171</f>
        <v>4000000</v>
      </c>
      <c r="V168" s="112">
        <f>V169+V171</f>
        <v>0</v>
      </c>
      <c r="W168" s="112">
        <f t="shared" si="90"/>
        <v>4000000</v>
      </c>
      <c r="X168" s="112">
        <f t="shared" si="91"/>
        <v>4000000</v>
      </c>
      <c r="Y168" s="45"/>
      <c r="Z168" s="112">
        <f>Z169+Z171</f>
        <v>0</v>
      </c>
      <c r="AA168" s="112">
        <f>AA169+AA171</f>
        <v>0</v>
      </c>
      <c r="AB168" s="112">
        <f t="shared" si="92"/>
        <v>0</v>
      </c>
      <c r="AC168" s="112">
        <f>AC169+AC171</f>
        <v>0</v>
      </c>
      <c r="AD168" s="112">
        <f>AD169+AD171</f>
        <v>0</v>
      </c>
      <c r="AE168" s="112">
        <f t="shared" si="93"/>
        <v>0</v>
      </c>
      <c r="AF168" s="112">
        <f t="shared" si="94"/>
        <v>0</v>
      </c>
      <c r="AG168" s="45"/>
      <c r="AH168" s="112">
        <f>AH169+AH171</f>
        <v>0</v>
      </c>
      <c r="AI168" s="112">
        <f>AI169+AI171</f>
        <v>0</v>
      </c>
      <c r="AJ168" s="112">
        <f t="shared" si="95"/>
        <v>0</v>
      </c>
      <c r="AK168" s="112">
        <f>AK169+AK171</f>
        <v>0</v>
      </c>
      <c r="AL168" s="112">
        <f>AL169+AL171</f>
        <v>0</v>
      </c>
      <c r="AM168" s="112">
        <f t="shared" si="96"/>
        <v>0</v>
      </c>
      <c r="AN168" s="112">
        <f t="shared" si="97"/>
        <v>0</v>
      </c>
      <c r="AO168" s="45"/>
      <c r="AP168" s="112">
        <f>AP169+AP171</f>
        <v>0</v>
      </c>
      <c r="AQ168" s="112">
        <f>AQ169+AQ171</f>
        <v>0</v>
      </c>
      <c r="AR168" s="112">
        <f t="shared" si="98"/>
        <v>0</v>
      </c>
      <c r="AS168" s="112">
        <f>AS169+AS171</f>
        <v>0</v>
      </c>
      <c r="AT168" s="112">
        <f>AT169+AT171</f>
        <v>0</v>
      </c>
      <c r="AU168" s="112">
        <f t="shared" si="99"/>
        <v>0</v>
      </c>
      <c r="AV168" s="112">
        <f t="shared" si="100"/>
        <v>0</v>
      </c>
      <c r="AW168" s="113"/>
      <c r="AX168" s="113"/>
      <c r="AY168" s="113"/>
      <c r="AZ168" s="111"/>
      <c r="BA168" s="111"/>
      <c r="BB168" s="111"/>
      <c r="BC168" s="111"/>
      <c r="BD168" s="111"/>
    </row>
    <row r="169" spans="1:56" s="100" customFormat="1" hidden="1">
      <c r="A169" s="45"/>
      <c r="B169" s="114">
        <v>2013</v>
      </c>
      <c r="C169" s="115">
        <v>8320</v>
      </c>
      <c r="D169" s="114">
        <v>1</v>
      </c>
      <c r="E169" s="114">
        <v>4000</v>
      </c>
      <c r="F169" s="114">
        <v>4400</v>
      </c>
      <c r="G169" s="114">
        <v>441</v>
      </c>
      <c r="H169" s="114"/>
      <c r="I169" s="116" t="s">
        <v>222</v>
      </c>
      <c r="J169" s="117">
        <v>0</v>
      </c>
      <c r="K169" s="117">
        <v>0</v>
      </c>
      <c r="L169" s="117">
        <v>0</v>
      </c>
      <c r="M169" s="117">
        <f>+M170</f>
        <v>4000000</v>
      </c>
      <c r="N169" s="117">
        <v>0</v>
      </c>
      <c r="O169" s="117">
        <f t="shared" si="119"/>
        <v>4000000</v>
      </c>
      <c r="P169" s="117">
        <f t="shared" si="119"/>
        <v>4000000</v>
      </c>
      <c r="Q169" s="45"/>
      <c r="R169" s="118">
        <f>R170</f>
        <v>0</v>
      </c>
      <c r="S169" s="118">
        <f>S170</f>
        <v>0</v>
      </c>
      <c r="T169" s="118">
        <f t="shared" si="89"/>
        <v>0</v>
      </c>
      <c r="U169" s="118">
        <f>U170</f>
        <v>4000000</v>
      </c>
      <c r="V169" s="118">
        <f>V170</f>
        <v>0</v>
      </c>
      <c r="W169" s="118">
        <f t="shared" si="90"/>
        <v>4000000</v>
      </c>
      <c r="X169" s="118">
        <f t="shared" si="91"/>
        <v>4000000</v>
      </c>
      <c r="Y169" s="45"/>
      <c r="Z169" s="118">
        <f>Z170</f>
        <v>0</v>
      </c>
      <c r="AA169" s="118">
        <f>AA170</f>
        <v>0</v>
      </c>
      <c r="AB169" s="118">
        <f t="shared" si="92"/>
        <v>0</v>
      </c>
      <c r="AC169" s="118">
        <f>AC170</f>
        <v>0</v>
      </c>
      <c r="AD169" s="118">
        <f>AD170</f>
        <v>0</v>
      </c>
      <c r="AE169" s="118">
        <f t="shared" si="93"/>
        <v>0</v>
      </c>
      <c r="AF169" s="118">
        <f t="shared" si="94"/>
        <v>0</v>
      </c>
      <c r="AG169" s="45"/>
      <c r="AH169" s="118">
        <f>AH170</f>
        <v>0</v>
      </c>
      <c r="AI169" s="118">
        <f>AI170</f>
        <v>0</v>
      </c>
      <c r="AJ169" s="118">
        <f t="shared" si="95"/>
        <v>0</v>
      </c>
      <c r="AK169" s="118">
        <f>AK170</f>
        <v>0</v>
      </c>
      <c r="AL169" s="118">
        <f>AL170</f>
        <v>0</v>
      </c>
      <c r="AM169" s="118">
        <f t="shared" si="96"/>
        <v>0</v>
      </c>
      <c r="AN169" s="118">
        <f t="shared" si="97"/>
        <v>0</v>
      </c>
      <c r="AO169" s="45"/>
      <c r="AP169" s="118">
        <f>AP170</f>
        <v>0</v>
      </c>
      <c r="AQ169" s="118">
        <f>AQ170</f>
        <v>0</v>
      </c>
      <c r="AR169" s="118">
        <f t="shared" si="98"/>
        <v>0</v>
      </c>
      <c r="AS169" s="118">
        <f>AS170</f>
        <v>0</v>
      </c>
      <c r="AT169" s="118">
        <f>AT170</f>
        <v>0</v>
      </c>
      <c r="AU169" s="118">
        <f t="shared" si="99"/>
        <v>0</v>
      </c>
      <c r="AV169" s="118">
        <f t="shared" si="100"/>
        <v>0</v>
      </c>
      <c r="AW169" s="119"/>
      <c r="AX169" s="119"/>
      <c r="AY169" s="119"/>
      <c r="AZ169" s="117"/>
      <c r="BA169" s="117"/>
      <c r="BB169" s="117"/>
      <c r="BC169" s="117"/>
      <c r="BD169" s="117"/>
    </row>
    <row r="170" spans="1:56" s="100" customFormat="1" hidden="1">
      <c r="A170" s="45"/>
      <c r="B170" s="129">
        <v>2013</v>
      </c>
      <c r="C170" s="130">
        <v>8320</v>
      </c>
      <c r="D170" s="129">
        <v>1</v>
      </c>
      <c r="E170" s="129">
        <v>4000</v>
      </c>
      <c r="F170" s="129">
        <v>4400</v>
      </c>
      <c r="G170" s="129">
        <v>441</v>
      </c>
      <c r="H170" s="129">
        <v>44101</v>
      </c>
      <c r="I170" s="128" t="s">
        <v>223</v>
      </c>
      <c r="J170" s="124">
        <v>0</v>
      </c>
      <c r="K170" s="124">
        <v>0</v>
      </c>
      <c r="L170" s="124">
        <v>0</v>
      </c>
      <c r="M170" s="124">
        <f>2000000+2000000</f>
        <v>4000000</v>
      </c>
      <c r="N170" s="124">
        <v>0</v>
      </c>
      <c r="O170" s="124">
        <f>+M170+N170</f>
        <v>4000000</v>
      </c>
      <c r="P170" s="124">
        <f>+O170+L170</f>
        <v>4000000</v>
      </c>
      <c r="Q170" s="45"/>
      <c r="R170" s="123">
        <v>0</v>
      </c>
      <c r="S170" s="123">
        <v>0</v>
      </c>
      <c r="T170" s="123">
        <f t="shared" si="89"/>
        <v>0</v>
      </c>
      <c r="U170" s="123">
        <f>'[1]Prevención Social '!AA61</f>
        <v>4000000</v>
      </c>
      <c r="V170" s="123">
        <v>0</v>
      </c>
      <c r="W170" s="123">
        <f t="shared" si="90"/>
        <v>4000000</v>
      </c>
      <c r="X170" s="123">
        <f t="shared" si="91"/>
        <v>4000000</v>
      </c>
      <c r="Y170" s="45"/>
      <c r="Z170" s="123">
        <v>0</v>
      </c>
      <c r="AA170" s="123">
        <v>0</v>
      </c>
      <c r="AB170" s="123">
        <f t="shared" si="92"/>
        <v>0</v>
      </c>
      <c r="AC170" s="123">
        <v>0</v>
      </c>
      <c r="AD170" s="123">
        <v>0</v>
      </c>
      <c r="AE170" s="123">
        <f t="shared" si="93"/>
        <v>0</v>
      </c>
      <c r="AF170" s="123">
        <f t="shared" si="94"/>
        <v>0</v>
      </c>
      <c r="AG170" s="45"/>
      <c r="AH170" s="123">
        <v>0</v>
      </c>
      <c r="AI170" s="123">
        <v>0</v>
      </c>
      <c r="AJ170" s="123">
        <f t="shared" si="95"/>
        <v>0</v>
      </c>
      <c r="AK170" s="123">
        <v>0</v>
      </c>
      <c r="AL170" s="123">
        <v>0</v>
      </c>
      <c r="AM170" s="123">
        <f t="shared" si="96"/>
        <v>0</v>
      </c>
      <c r="AN170" s="123">
        <f t="shared" si="97"/>
        <v>0</v>
      </c>
      <c r="AO170" s="45"/>
      <c r="AP170" s="123">
        <f>J170-(R170+Z170+AH170)</f>
        <v>0</v>
      </c>
      <c r="AQ170" s="123">
        <f>K170-(S170+AA170+AI170)</f>
        <v>0</v>
      </c>
      <c r="AR170" s="123">
        <f t="shared" si="98"/>
        <v>0</v>
      </c>
      <c r="AS170" s="123">
        <f>M170-(U170+AC170+AK170)</f>
        <v>0</v>
      </c>
      <c r="AT170" s="123">
        <f>N170-(V170+AD170+AL170)</f>
        <v>0</v>
      </c>
      <c r="AU170" s="123">
        <f t="shared" si="99"/>
        <v>0</v>
      </c>
      <c r="AV170" s="123">
        <f t="shared" si="100"/>
        <v>0</v>
      </c>
      <c r="AW170" s="125" t="s">
        <v>224</v>
      </c>
      <c r="AX170" s="141">
        <v>1</v>
      </c>
      <c r="AY170" s="125"/>
      <c r="AZ170" s="124" t="s">
        <v>88</v>
      </c>
      <c r="BA170" s="124">
        <f>'[1]Prevención Social '!AO61</f>
        <v>1.5046999999999999</v>
      </c>
      <c r="BB170" s="124"/>
      <c r="BC170" s="137">
        <f>+AX170-BA170</f>
        <v>-0.50469999999999993</v>
      </c>
      <c r="BD170" s="133">
        <f>+AY170-BB170</f>
        <v>0</v>
      </c>
    </row>
    <row r="171" spans="1:56" s="100" customFormat="1" hidden="1">
      <c r="A171" s="45"/>
      <c r="B171" s="114">
        <v>2013</v>
      </c>
      <c r="C171" s="115">
        <v>8320</v>
      </c>
      <c r="D171" s="114">
        <v>1</v>
      </c>
      <c r="E171" s="114">
        <v>4000</v>
      </c>
      <c r="F171" s="114">
        <v>4400</v>
      </c>
      <c r="G171" s="114">
        <v>445</v>
      </c>
      <c r="H171" s="114"/>
      <c r="I171" s="116" t="s">
        <v>225</v>
      </c>
      <c r="J171" s="117">
        <v>0</v>
      </c>
      <c r="K171" s="117">
        <v>0</v>
      </c>
      <c r="L171" s="117">
        <v>0</v>
      </c>
      <c r="M171" s="117">
        <v>0</v>
      </c>
      <c r="N171" s="117">
        <v>0</v>
      </c>
      <c r="O171" s="117">
        <v>0</v>
      </c>
      <c r="P171" s="117">
        <v>0</v>
      </c>
      <c r="Q171" s="45"/>
      <c r="R171" s="118">
        <f>R172</f>
        <v>0</v>
      </c>
      <c r="S171" s="118">
        <f>S172</f>
        <v>0</v>
      </c>
      <c r="T171" s="118">
        <f t="shared" si="89"/>
        <v>0</v>
      </c>
      <c r="U171" s="118">
        <f>U172</f>
        <v>0</v>
      </c>
      <c r="V171" s="118">
        <f>V172</f>
        <v>0</v>
      </c>
      <c r="W171" s="118">
        <f t="shared" si="90"/>
        <v>0</v>
      </c>
      <c r="X171" s="118">
        <f t="shared" si="91"/>
        <v>0</v>
      </c>
      <c r="Y171" s="45"/>
      <c r="Z171" s="118">
        <f>Z172</f>
        <v>0</v>
      </c>
      <c r="AA171" s="118">
        <f>AA172</f>
        <v>0</v>
      </c>
      <c r="AB171" s="118">
        <f t="shared" si="92"/>
        <v>0</v>
      </c>
      <c r="AC171" s="118">
        <f>AC172</f>
        <v>0</v>
      </c>
      <c r="AD171" s="118">
        <f>AD172</f>
        <v>0</v>
      </c>
      <c r="AE171" s="118">
        <f t="shared" si="93"/>
        <v>0</v>
      </c>
      <c r="AF171" s="118">
        <f t="shared" si="94"/>
        <v>0</v>
      </c>
      <c r="AG171" s="45"/>
      <c r="AH171" s="118">
        <f>AH172</f>
        <v>0</v>
      </c>
      <c r="AI171" s="118">
        <f>AI172</f>
        <v>0</v>
      </c>
      <c r="AJ171" s="118">
        <f t="shared" si="95"/>
        <v>0</v>
      </c>
      <c r="AK171" s="118">
        <f>AK172</f>
        <v>0</v>
      </c>
      <c r="AL171" s="118">
        <f>AL172</f>
        <v>0</v>
      </c>
      <c r="AM171" s="118">
        <f t="shared" si="96"/>
        <v>0</v>
      </c>
      <c r="AN171" s="118">
        <f t="shared" si="97"/>
        <v>0</v>
      </c>
      <c r="AO171" s="45"/>
      <c r="AP171" s="118">
        <f>AP172</f>
        <v>0</v>
      </c>
      <c r="AQ171" s="118">
        <f>AQ172</f>
        <v>0</v>
      </c>
      <c r="AR171" s="118">
        <f t="shared" si="98"/>
        <v>0</v>
      </c>
      <c r="AS171" s="118">
        <f>AS172</f>
        <v>0</v>
      </c>
      <c r="AT171" s="118">
        <f>AT172</f>
        <v>0</v>
      </c>
      <c r="AU171" s="118">
        <f t="shared" si="99"/>
        <v>0</v>
      </c>
      <c r="AV171" s="118">
        <f t="shared" si="100"/>
        <v>0</v>
      </c>
      <c r="AW171" s="119"/>
      <c r="AX171" s="119"/>
      <c r="AY171" s="119"/>
      <c r="AZ171" s="117"/>
      <c r="BA171" s="117"/>
      <c r="BB171" s="117"/>
      <c r="BC171" s="117"/>
      <c r="BD171" s="117"/>
    </row>
    <row r="172" spans="1:56" s="100" customFormat="1" hidden="1">
      <c r="A172" s="45"/>
      <c r="B172" s="129">
        <v>2013</v>
      </c>
      <c r="C172" s="130">
        <v>8320</v>
      </c>
      <c r="D172" s="129">
        <v>1</v>
      </c>
      <c r="E172" s="129">
        <v>4000</v>
      </c>
      <c r="F172" s="129">
        <v>4400</v>
      </c>
      <c r="G172" s="129">
        <v>445</v>
      </c>
      <c r="H172" s="129">
        <v>44500</v>
      </c>
      <c r="I172" s="128" t="s">
        <v>225</v>
      </c>
      <c r="J172" s="124">
        <v>0</v>
      </c>
      <c r="K172" s="124">
        <v>0</v>
      </c>
      <c r="L172" s="124">
        <v>0</v>
      </c>
      <c r="M172" s="124">
        <v>0</v>
      </c>
      <c r="N172" s="124">
        <v>0</v>
      </c>
      <c r="O172" s="124">
        <v>0</v>
      </c>
      <c r="P172" s="124">
        <v>0</v>
      </c>
      <c r="Q172" s="45"/>
      <c r="R172" s="123">
        <v>0</v>
      </c>
      <c r="S172" s="123">
        <v>0</v>
      </c>
      <c r="T172" s="123">
        <f t="shared" si="89"/>
        <v>0</v>
      </c>
      <c r="U172" s="123">
        <v>0</v>
      </c>
      <c r="V172" s="123">
        <v>0</v>
      </c>
      <c r="W172" s="123">
        <f t="shared" si="90"/>
        <v>0</v>
      </c>
      <c r="X172" s="123">
        <f t="shared" si="91"/>
        <v>0</v>
      </c>
      <c r="Y172" s="45"/>
      <c r="Z172" s="123">
        <v>0</v>
      </c>
      <c r="AA172" s="123">
        <v>0</v>
      </c>
      <c r="AB172" s="123">
        <f t="shared" si="92"/>
        <v>0</v>
      </c>
      <c r="AC172" s="123">
        <v>0</v>
      </c>
      <c r="AD172" s="123">
        <v>0</v>
      </c>
      <c r="AE172" s="123">
        <f t="shared" si="93"/>
        <v>0</v>
      </c>
      <c r="AF172" s="123">
        <f t="shared" si="94"/>
        <v>0</v>
      </c>
      <c r="AG172" s="45"/>
      <c r="AH172" s="123">
        <v>0</v>
      </c>
      <c r="AI172" s="123">
        <v>0</v>
      </c>
      <c r="AJ172" s="123">
        <f t="shared" si="95"/>
        <v>0</v>
      </c>
      <c r="AK172" s="123">
        <v>0</v>
      </c>
      <c r="AL172" s="123">
        <v>0</v>
      </c>
      <c r="AM172" s="123">
        <f t="shared" si="96"/>
        <v>0</v>
      </c>
      <c r="AN172" s="123">
        <f t="shared" si="97"/>
        <v>0</v>
      </c>
      <c r="AO172" s="45"/>
      <c r="AP172" s="123">
        <f>J172-(R172+Z172+AH172)</f>
        <v>0</v>
      </c>
      <c r="AQ172" s="123">
        <f>K172-(S172+AA172+AI172)</f>
        <v>0</v>
      </c>
      <c r="AR172" s="123">
        <f t="shared" si="98"/>
        <v>0</v>
      </c>
      <c r="AS172" s="123">
        <f>M172-(U172+AC172+AK172)</f>
        <v>0</v>
      </c>
      <c r="AT172" s="123">
        <f>N172-(V172+AD172+AL172)</f>
        <v>0</v>
      </c>
      <c r="AU172" s="123">
        <f t="shared" si="99"/>
        <v>0</v>
      </c>
      <c r="AV172" s="123">
        <f t="shared" si="100"/>
        <v>0</v>
      </c>
      <c r="AW172" s="125"/>
      <c r="AX172" s="125"/>
      <c r="AY172" s="125"/>
      <c r="AZ172" s="124"/>
      <c r="BA172" s="124"/>
      <c r="BB172" s="124"/>
      <c r="BC172" s="124"/>
      <c r="BD172" s="124"/>
    </row>
    <row r="173" spans="1:56" s="107" customFormat="1" hidden="1">
      <c r="A173" s="45"/>
      <c r="B173" s="101">
        <v>2013</v>
      </c>
      <c r="C173" s="102">
        <v>8320</v>
      </c>
      <c r="D173" s="101">
        <v>1</v>
      </c>
      <c r="E173" s="101">
        <v>5000</v>
      </c>
      <c r="F173" s="101"/>
      <c r="G173" s="101"/>
      <c r="H173" s="101"/>
      <c r="I173" s="103" t="s">
        <v>226</v>
      </c>
      <c r="J173" s="104">
        <v>0</v>
      </c>
      <c r="K173" s="104">
        <v>0</v>
      </c>
      <c r="L173" s="104">
        <v>0</v>
      </c>
      <c r="M173" s="104">
        <f>+M174</f>
        <v>500000</v>
      </c>
      <c r="N173" s="104">
        <v>0</v>
      </c>
      <c r="O173" s="104">
        <f>+O174</f>
        <v>500000</v>
      </c>
      <c r="P173" s="104">
        <f>+P174</f>
        <v>500000</v>
      </c>
      <c r="Q173" s="45"/>
      <c r="R173" s="105">
        <f>R174+R183+R190+R194+R203</f>
        <v>0</v>
      </c>
      <c r="S173" s="105">
        <f>S174+S183+S190+S194+S203</f>
        <v>0</v>
      </c>
      <c r="T173" s="105">
        <f t="shared" si="89"/>
        <v>0</v>
      </c>
      <c r="U173" s="105">
        <f>U174+U183+U190+U194+U203</f>
        <v>500000</v>
      </c>
      <c r="V173" s="105">
        <f>V174+V183+V190+V194+V203</f>
        <v>0</v>
      </c>
      <c r="W173" s="105">
        <f t="shared" si="90"/>
        <v>500000</v>
      </c>
      <c r="X173" s="105">
        <f t="shared" si="91"/>
        <v>500000</v>
      </c>
      <c r="Y173" s="45"/>
      <c r="Z173" s="105">
        <f>Z174+Z183+Z190+Z194+Z203</f>
        <v>0</v>
      </c>
      <c r="AA173" s="105">
        <f>AA174+AA183+AA190+AA194+AA203</f>
        <v>0</v>
      </c>
      <c r="AB173" s="105">
        <f t="shared" si="92"/>
        <v>0</v>
      </c>
      <c r="AC173" s="105">
        <f>AC174+AC183+AC190+AC194+AC203</f>
        <v>0</v>
      </c>
      <c r="AD173" s="105">
        <f>AD174+AD183+AD190+AD194+AD203</f>
        <v>0</v>
      </c>
      <c r="AE173" s="105">
        <f t="shared" si="93"/>
        <v>0</v>
      </c>
      <c r="AF173" s="105">
        <f t="shared" si="94"/>
        <v>0</v>
      </c>
      <c r="AG173" s="45"/>
      <c r="AH173" s="105">
        <f>AH174+AH183+AH190+AH194+AH203</f>
        <v>0</v>
      </c>
      <c r="AI173" s="105">
        <f>AI174+AI183+AI190+AI194+AI203</f>
        <v>0</v>
      </c>
      <c r="AJ173" s="105">
        <f t="shared" si="95"/>
        <v>0</v>
      </c>
      <c r="AK173" s="105">
        <f>AK174+AK183+AK190+AK194+AK203</f>
        <v>0</v>
      </c>
      <c r="AL173" s="105">
        <f>AL174+AL183+AL190+AL194+AL203</f>
        <v>0</v>
      </c>
      <c r="AM173" s="105">
        <f t="shared" si="96"/>
        <v>0</v>
      </c>
      <c r="AN173" s="105">
        <f t="shared" si="97"/>
        <v>0</v>
      </c>
      <c r="AO173" s="45"/>
      <c r="AP173" s="105">
        <f>AP174+AP183+AP190+AP194+AP203</f>
        <v>0</v>
      </c>
      <c r="AQ173" s="105">
        <f>AQ174+AQ183+AQ190+AQ194+AQ203</f>
        <v>0</v>
      </c>
      <c r="AR173" s="105">
        <f t="shared" si="98"/>
        <v>0</v>
      </c>
      <c r="AS173" s="105">
        <f>AS174+AS183+AS190+AS194+AS203</f>
        <v>0</v>
      </c>
      <c r="AT173" s="105">
        <f>AT174+AT183+AT190+AT194+AT203</f>
        <v>0</v>
      </c>
      <c r="AU173" s="105">
        <f t="shared" si="99"/>
        <v>0</v>
      </c>
      <c r="AV173" s="105">
        <f t="shared" si="100"/>
        <v>0</v>
      </c>
      <c r="AW173" s="106"/>
      <c r="AX173" s="106"/>
      <c r="AY173" s="106"/>
      <c r="AZ173" s="104"/>
      <c r="BA173" s="104"/>
      <c r="BB173" s="104"/>
      <c r="BC173" s="104"/>
      <c r="BD173" s="104"/>
    </row>
    <row r="174" spans="1:56" s="126" customFormat="1" hidden="1">
      <c r="A174" s="45"/>
      <c r="B174" s="108">
        <v>2013</v>
      </c>
      <c r="C174" s="109">
        <v>8320</v>
      </c>
      <c r="D174" s="108">
        <v>1</v>
      </c>
      <c r="E174" s="108">
        <v>5000</v>
      </c>
      <c r="F174" s="108">
        <v>5100</v>
      </c>
      <c r="G174" s="108"/>
      <c r="H174" s="108"/>
      <c r="I174" s="110" t="s">
        <v>227</v>
      </c>
      <c r="J174" s="111">
        <v>0</v>
      </c>
      <c r="K174" s="111">
        <v>0</v>
      </c>
      <c r="L174" s="111">
        <v>0</v>
      </c>
      <c r="M174" s="111">
        <f>+M179+M181</f>
        <v>500000</v>
      </c>
      <c r="N174" s="111">
        <v>0</v>
      </c>
      <c r="O174" s="111">
        <f>+O179+O181</f>
        <v>500000</v>
      </c>
      <c r="P174" s="111">
        <f>+P179</f>
        <v>500000</v>
      </c>
      <c r="Q174" s="45"/>
      <c r="R174" s="112">
        <f>R175+R177+R179+R181</f>
        <v>0</v>
      </c>
      <c r="S174" s="112">
        <f>S175+S177+S179+S181</f>
        <v>0</v>
      </c>
      <c r="T174" s="112">
        <f t="shared" si="89"/>
        <v>0</v>
      </c>
      <c r="U174" s="112">
        <f>U175+U177+U179+U181</f>
        <v>500000</v>
      </c>
      <c r="V174" s="112">
        <f>V175+V177+V179+V181</f>
        <v>0</v>
      </c>
      <c r="W174" s="112">
        <f t="shared" si="90"/>
        <v>500000</v>
      </c>
      <c r="X174" s="112">
        <f t="shared" si="91"/>
        <v>500000</v>
      </c>
      <c r="Y174" s="45"/>
      <c r="Z174" s="112">
        <f>Z175+Z177+Z179+Z181</f>
        <v>0</v>
      </c>
      <c r="AA174" s="112">
        <f>AA175+AA177+AA179+AA181</f>
        <v>0</v>
      </c>
      <c r="AB174" s="112">
        <f t="shared" si="92"/>
        <v>0</v>
      </c>
      <c r="AC174" s="112">
        <f>AC175+AC177+AC179+AC181</f>
        <v>0</v>
      </c>
      <c r="AD174" s="112">
        <f>AD175+AD177+AD179+AD181</f>
        <v>0</v>
      </c>
      <c r="AE174" s="112">
        <f t="shared" si="93"/>
        <v>0</v>
      </c>
      <c r="AF174" s="112">
        <f t="shared" si="94"/>
        <v>0</v>
      </c>
      <c r="AG174" s="45"/>
      <c r="AH174" s="112">
        <f>AH175+AH177+AH179+AH181</f>
        <v>0</v>
      </c>
      <c r="AI174" s="112">
        <f>AI175+AI177+AI179+AI181</f>
        <v>0</v>
      </c>
      <c r="AJ174" s="112">
        <f t="shared" si="95"/>
        <v>0</v>
      </c>
      <c r="AK174" s="112">
        <f>AK175+AK177+AK179+AK181</f>
        <v>0</v>
      </c>
      <c r="AL174" s="112">
        <f>AL175+AL177+AL179+AL181</f>
        <v>0</v>
      </c>
      <c r="AM174" s="112">
        <f t="shared" si="96"/>
        <v>0</v>
      </c>
      <c r="AN174" s="112">
        <f t="shared" si="97"/>
        <v>0</v>
      </c>
      <c r="AO174" s="45"/>
      <c r="AP174" s="112">
        <f>AP175+AP177+AP179+AP181</f>
        <v>0</v>
      </c>
      <c r="AQ174" s="112">
        <f>AQ175+AQ177+AQ179+AQ181</f>
        <v>0</v>
      </c>
      <c r="AR174" s="112">
        <f t="shared" si="98"/>
        <v>0</v>
      </c>
      <c r="AS174" s="112">
        <f>AS175+AS177+AS179+AS181</f>
        <v>0</v>
      </c>
      <c r="AT174" s="112">
        <f>AT175+AT177+AT179+AT181</f>
        <v>0</v>
      </c>
      <c r="AU174" s="112">
        <f t="shared" si="99"/>
        <v>0</v>
      </c>
      <c r="AV174" s="112">
        <f t="shared" si="100"/>
        <v>0</v>
      </c>
      <c r="AW174" s="113"/>
      <c r="AX174" s="113"/>
      <c r="AY174" s="113"/>
      <c r="AZ174" s="111"/>
      <c r="BA174" s="111"/>
      <c r="BB174" s="111"/>
      <c r="BC174" s="111"/>
      <c r="BD174" s="111"/>
    </row>
    <row r="175" spans="1:56" s="127" customFormat="1" hidden="1">
      <c r="A175" s="45"/>
      <c r="B175" s="114">
        <v>2013</v>
      </c>
      <c r="C175" s="115">
        <v>8320</v>
      </c>
      <c r="D175" s="114">
        <v>1</v>
      </c>
      <c r="E175" s="114">
        <v>5000</v>
      </c>
      <c r="F175" s="114">
        <v>5100</v>
      </c>
      <c r="G175" s="114">
        <v>511</v>
      </c>
      <c r="H175" s="114"/>
      <c r="I175" s="116" t="s">
        <v>228</v>
      </c>
      <c r="J175" s="117">
        <v>0</v>
      </c>
      <c r="K175" s="117">
        <v>0</v>
      </c>
      <c r="L175" s="117">
        <v>0</v>
      </c>
      <c r="M175" s="117">
        <v>0</v>
      </c>
      <c r="N175" s="117">
        <v>0</v>
      </c>
      <c r="O175" s="117">
        <v>0</v>
      </c>
      <c r="P175" s="117">
        <v>0</v>
      </c>
      <c r="Q175" s="45"/>
      <c r="R175" s="118">
        <f>R176</f>
        <v>0</v>
      </c>
      <c r="S175" s="118">
        <f>S176</f>
        <v>0</v>
      </c>
      <c r="T175" s="118">
        <f t="shared" si="89"/>
        <v>0</v>
      </c>
      <c r="U175" s="118">
        <f>U176</f>
        <v>0</v>
      </c>
      <c r="V175" s="118">
        <f>V176</f>
        <v>0</v>
      </c>
      <c r="W175" s="118">
        <f t="shared" si="90"/>
        <v>0</v>
      </c>
      <c r="X175" s="118">
        <f t="shared" si="91"/>
        <v>0</v>
      </c>
      <c r="Y175" s="45"/>
      <c r="Z175" s="118">
        <f>Z176</f>
        <v>0</v>
      </c>
      <c r="AA175" s="118">
        <f>AA176</f>
        <v>0</v>
      </c>
      <c r="AB175" s="118">
        <f t="shared" si="92"/>
        <v>0</v>
      </c>
      <c r="AC175" s="118">
        <f>AC176</f>
        <v>0</v>
      </c>
      <c r="AD175" s="118">
        <f>AD176</f>
        <v>0</v>
      </c>
      <c r="AE175" s="118">
        <f t="shared" si="93"/>
        <v>0</v>
      </c>
      <c r="AF175" s="118">
        <f t="shared" si="94"/>
        <v>0</v>
      </c>
      <c r="AG175" s="45"/>
      <c r="AH175" s="118">
        <f>AH176</f>
        <v>0</v>
      </c>
      <c r="AI175" s="118">
        <f>AI176</f>
        <v>0</v>
      </c>
      <c r="AJ175" s="118">
        <f t="shared" si="95"/>
        <v>0</v>
      </c>
      <c r="AK175" s="118">
        <f>AK176</f>
        <v>0</v>
      </c>
      <c r="AL175" s="118">
        <f>AL176</f>
        <v>0</v>
      </c>
      <c r="AM175" s="118">
        <f t="shared" si="96"/>
        <v>0</v>
      </c>
      <c r="AN175" s="118">
        <f t="shared" si="97"/>
        <v>0</v>
      </c>
      <c r="AO175" s="45"/>
      <c r="AP175" s="118">
        <f>AP176</f>
        <v>0</v>
      </c>
      <c r="AQ175" s="118">
        <f>AQ176</f>
        <v>0</v>
      </c>
      <c r="AR175" s="118">
        <f t="shared" si="98"/>
        <v>0</v>
      </c>
      <c r="AS175" s="118">
        <f>AS176</f>
        <v>0</v>
      </c>
      <c r="AT175" s="118">
        <f>AT176</f>
        <v>0</v>
      </c>
      <c r="AU175" s="118">
        <f t="shared" si="99"/>
        <v>0</v>
      </c>
      <c r="AV175" s="118">
        <f t="shared" si="100"/>
        <v>0</v>
      </c>
      <c r="AW175" s="119"/>
      <c r="AX175" s="119"/>
      <c r="AY175" s="119"/>
      <c r="AZ175" s="117"/>
      <c r="BA175" s="117"/>
      <c r="BB175" s="117"/>
      <c r="BC175" s="117"/>
      <c r="BD175" s="117"/>
    </row>
    <row r="176" spans="1:56" s="100" customFormat="1" hidden="1">
      <c r="A176" s="45"/>
      <c r="B176" s="120">
        <v>2013</v>
      </c>
      <c r="C176" s="121">
        <v>8320</v>
      </c>
      <c r="D176" s="120">
        <v>1</v>
      </c>
      <c r="E176" s="120">
        <v>5000</v>
      </c>
      <c r="F176" s="120">
        <v>5100</v>
      </c>
      <c r="G176" s="120">
        <v>511</v>
      </c>
      <c r="H176" s="120">
        <v>51101</v>
      </c>
      <c r="I176" s="122" t="s">
        <v>229</v>
      </c>
      <c r="J176" s="132">
        <v>0</v>
      </c>
      <c r="K176" s="132">
        <v>0</v>
      </c>
      <c r="L176" s="133">
        <v>0</v>
      </c>
      <c r="M176" s="132">
        <v>0</v>
      </c>
      <c r="N176" s="132">
        <v>0</v>
      </c>
      <c r="O176" s="132">
        <v>0</v>
      </c>
      <c r="P176" s="132">
        <v>0</v>
      </c>
      <c r="Q176" s="45"/>
      <c r="R176" s="123">
        <v>0</v>
      </c>
      <c r="S176" s="123">
        <v>0</v>
      </c>
      <c r="T176" s="123">
        <f t="shared" si="89"/>
        <v>0</v>
      </c>
      <c r="U176" s="123">
        <v>0</v>
      </c>
      <c r="V176" s="123">
        <v>0</v>
      </c>
      <c r="W176" s="123">
        <f t="shared" si="90"/>
        <v>0</v>
      </c>
      <c r="X176" s="123">
        <f t="shared" si="91"/>
        <v>0</v>
      </c>
      <c r="Y176" s="45"/>
      <c r="Z176" s="123">
        <v>0</v>
      </c>
      <c r="AA176" s="123">
        <v>0</v>
      </c>
      <c r="AB176" s="123">
        <f t="shared" si="92"/>
        <v>0</v>
      </c>
      <c r="AC176" s="123">
        <v>0</v>
      </c>
      <c r="AD176" s="123">
        <v>0</v>
      </c>
      <c r="AE176" s="123">
        <f t="shared" si="93"/>
        <v>0</v>
      </c>
      <c r="AF176" s="123">
        <f t="shared" si="94"/>
        <v>0</v>
      </c>
      <c r="AG176" s="45"/>
      <c r="AH176" s="123">
        <v>0</v>
      </c>
      <c r="AI176" s="123">
        <v>0</v>
      </c>
      <c r="AJ176" s="123">
        <f t="shared" si="95"/>
        <v>0</v>
      </c>
      <c r="AK176" s="123">
        <v>0</v>
      </c>
      <c r="AL176" s="123">
        <v>0</v>
      </c>
      <c r="AM176" s="123">
        <f t="shared" si="96"/>
        <v>0</v>
      </c>
      <c r="AN176" s="123">
        <f t="shared" si="97"/>
        <v>0</v>
      </c>
      <c r="AO176" s="45"/>
      <c r="AP176" s="123">
        <f>J176-(R176+Z176+AH176)</f>
        <v>0</v>
      </c>
      <c r="AQ176" s="123">
        <f>K176-(S176+AA176+AI176)</f>
        <v>0</v>
      </c>
      <c r="AR176" s="123">
        <f t="shared" si="98"/>
        <v>0</v>
      </c>
      <c r="AS176" s="123">
        <f>M176-(U176+AC176+AK176)</f>
        <v>0</v>
      </c>
      <c r="AT176" s="123">
        <f>N176-(V176+AD176+AL176)</f>
        <v>0</v>
      </c>
      <c r="AU176" s="123">
        <f t="shared" si="99"/>
        <v>0</v>
      </c>
      <c r="AV176" s="123">
        <f t="shared" si="100"/>
        <v>0</v>
      </c>
      <c r="AW176" s="134" t="s">
        <v>103</v>
      </c>
      <c r="AX176" s="134"/>
      <c r="AY176" s="134"/>
      <c r="AZ176" s="133" t="s">
        <v>88</v>
      </c>
      <c r="BA176" s="133"/>
      <c r="BB176" s="133"/>
      <c r="BC176" s="133"/>
      <c r="BD176" s="133"/>
    </row>
    <row r="177" spans="1:56" s="127" customFormat="1" hidden="1">
      <c r="A177" s="45"/>
      <c r="B177" s="114">
        <v>2013</v>
      </c>
      <c r="C177" s="115">
        <v>8320</v>
      </c>
      <c r="D177" s="114">
        <v>1</v>
      </c>
      <c r="E177" s="114">
        <v>5000</v>
      </c>
      <c r="F177" s="114">
        <v>5100</v>
      </c>
      <c r="G177" s="114">
        <v>512</v>
      </c>
      <c r="H177" s="114"/>
      <c r="I177" s="116" t="s">
        <v>230</v>
      </c>
      <c r="J177" s="117">
        <v>0</v>
      </c>
      <c r="K177" s="117">
        <v>0</v>
      </c>
      <c r="L177" s="117">
        <v>0</v>
      </c>
      <c r="M177" s="117">
        <v>0</v>
      </c>
      <c r="N177" s="117">
        <v>0</v>
      </c>
      <c r="O177" s="117">
        <v>0</v>
      </c>
      <c r="P177" s="117">
        <v>0</v>
      </c>
      <c r="Q177" s="45"/>
      <c r="R177" s="118">
        <f>R178</f>
        <v>0</v>
      </c>
      <c r="S177" s="118">
        <f>S178</f>
        <v>0</v>
      </c>
      <c r="T177" s="118">
        <f t="shared" si="89"/>
        <v>0</v>
      </c>
      <c r="U177" s="118">
        <f>U178</f>
        <v>0</v>
      </c>
      <c r="V177" s="118">
        <f>V178</f>
        <v>0</v>
      </c>
      <c r="W177" s="118">
        <f t="shared" si="90"/>
        <v>0</v>
      </c>
      <c r="X177" s="118">
        <f t="shared" si="91"/>
        <v>0</v>
      </c>
      <c r="Y177" s="45"/>
      <c r="Z177" s="118">
        <f>Z178</f>
        <v>0</v>
      </c>
      <c r="AA177" s="118">
        <f>AA178</f>
        <v>0</v>
      </c>
      <c r="AB177" s="118">
        <f t="shared" si="92"/>
        <v>0</v>
      </c>
      <c r="AC177" s="118">
        <f>AC178</f>
        <v>0</v>
      </c>
      <c r="AD177" s="118">
        <f>AD178</f>
        <v>0</v>
      </c>
      <c r="AE177" s="118">
        <f t="shared" si="93"/>
        <v>0</v>
      </c>
      <c r="AF177" s="118">
        <f t="shared" si="94"/>
        <v>0</v>
      </c>
      <c r="AG177" s="45"/>
      <c r="AH177" s="118">
        <f>AH178</f>
        <v>0</v>
      </c>
      <c r="AI177" s="118">
        <f>AI178</f>
        <v>0</v>
      </c>
      <c r="AJ177" s="118">
        <f t="shared" si="95"/>
        <v>0</v>
      </c>
      <c r="AK177" s="118">
        <f>AK178</f>
        <v>0</v>
      </c>
      <c r="AL177" s="118">
        <f>AL178</f>
        <v>0</v>
      </c>
      <c r="AM177" s="118">
        <f t="shared" si="96"/>
        <v>0</v>
      </c>
      <c r="AN177" s="118">
        <f t="shared" si="97"/>
        <v>0</v>
      </c>
      <c r="AO177" s="45"/>
      <c r="AP177" s="118">
        <f>AP178</f>
        <v>0</v>
      </c>
      <c r="AQ177" s="118">
        <f>AQ178</f>
        <v>0</v>
      </c>
      <c r="AR177" s="118">
        <f t="shared" si="98"/>
        <v>0</v>
      </c>
      <c r="AS177" s="118">
        <f>AS178</f>
        <v>0</v>
      </c>
      <c r="AT177" s="118">
        <f>AT178</f>
        <v>0</v>
      </c>
      <c r="AU177" s="118">
        <f t="shared" si="99"/>
        <v>0</v>
      </c>
      <c r="AV177" s="118">
        <f t="shared" si="100"/>
        <v>0</v>
      </c>
      <c r="AW177" s="119"/>
      <c r="AX177" s="119"/>
      <c r="AY177" s="119"/>
      <c r="AZ177" s="117"/>
      <c r="BA177" s="117"/>
      <c r="BB177" s="117"/>
      <c r="BC177" s="117"/>
      <c r="BD177" s="117"/>
    </row>
    <row r="178" spans="1:56" s="100" customFormat="1" hidden="1">
      <c r="A178" s="45"/>
      <c r="B178" s="120">
        <v>2013</v>
      </c>
      <c r="C178" s="121">
        <v>8320</v>
      </c>
      <c r="D178" s="120">
        <v>1</v>
      </c>
      <c r="E178" s="120">
        <v>5000</v>
      </c>
      <c r="F178" s="120">
        <v>5100</v>
      </c>
      <c r="G178" s="120">
        <v>512</v>
      </c>
      <c r="H178" s="120">
        <v>51200</v>
      </c>
      <c r="I178" s="122" t="s">
        <v>230</v>
      </c>
      <c r="J178" s="123">
        <v>0</v>
      </c>
      <c r="K178" s="123">
        <v>0</v>
      </c>
      <c r="L178" s="124">
        <v>0</v>
      </c>
      <c r="M178" s="123">
        <v>0</v>
      </c>
      <c r="N178" s="123">
        <v>0</v>
      </c>
      <c r="O178" s="123">
        <v>0</v>
      </c>
      <c r="P178" s="123">
        <v>0</v>
      </c>
      <c r="Q178" s="45"/>
      <c r="R178" s="123">
        <v>0</v>
      </c>
      <c r="S178" s="123">
        <v>0</v>
      </c>
      <c r="T178" s="123">
        <f t="shared" si="89"/>
        <v>0</v>
      </c>
      <c r="U178" s="123">
        <v>0</v>
      </c>
      <c r="V178" s="123">
        <v>0</v>
      </c>
      <c r="W178" s="123">
        <f t="shared" si="90"/>
        <v>0</v>
      </c>
      <c r="X178" s="123">
        <f t="shared" si="91"/>
        <v>0</v>
      </c>
      <c r="Y178" s="45"/>
      <c r="Z178" s="123">
        <v>0</v>
      </c>
      <c r="AA178" s="123">
        <v>0</v>
      </c>
      <c r="AB178" s="123">
        <f t="shared" si="92"/>
        <v>0</v>
      </c>
      <c r="AC178" s="123">
        <v>0</v>
      </c>
      <c r="AD178" s="123">
        <v>0</v>
      </c>
      <c r="AE178" s="123">
        <f t="shared" si="93"/>
        <v>0</v>
      </c>
      <c r="AF178" s="123">
        <f t="shared" si="94"/>
        <v>0</v>
      </c>
      <c r="AG178" s="45"/>
      <c r="AH178" s="123">
        <v>0</v>
      </c>
      <c r="AI178" s="123">
        <v>0</v>
      </c>
      <c r="AJ178" s="123">
        <f t="shared" si="95"/>
        <v>0</v>
      </c>
      <c r="AK178" s="123">
        <v>0</v>
      </c>
      <c r="AL178" s="123">
        <v>0</v>
      </c>
      <c r="AM178" s="123">
        <f t="shared" si="96"/>
        <v>0</v>
      </c>
      <c r="AN178" s="123">
        <f t="shared" si="97"/>
        <v>0</v>
      </c>
      <c r="AO178" s="45"/>
      <c r="AP178" s="123">
        <f>J178-(R178+Z178+AH178)</f>
        <v>0</v>
      </c>
      <c r="AQ178" s="123">
        <f>K178-(S178+AA178+AI178)</f>
        <v>0</v>
      </c>
      <c r="AR178" s="123">
        <f t="shared" si="98"/>
        <v>0</v>
      </c>
      <c r="AS178" s="123">
        <f>M178-(U178+AC178+AK178)</f>
        <v>0</v>
      </c>
      <c r="AT178" s="123">
        <f>N178-(V178+AD178+AL178)</f>
        <v>0</v>
      </c>
      <c r="AU178" s="123">
        <f t="shared" si="99"/>
        <v>0</v>
      </c>
      <c r="AV178" s="123">
        <f t="shared" si="100"/>
        <v>0</v>
      </c>
      <c r="AW178" s="125" t="s">
        <v>103</v>
      </c>
      <c r="AX178" s="125"/>
      <c r="AY178" s="125"/>
      <c r="AZ178" s="124" t="s">
        <v>88</v>
      </c>
      <c r="BA178" s="124"/>
      <c r="BB178" s="124"/>
      <c r="BC178" s="124"/>
      <c r="BD178" s="124"/>
    </row>
    <row r="179" spans="1:56" s="127" customFormat="1" hidden="1">
      <c r="A179" s="45"/>
      <c r="B179" s="114">
        <v>2013</v>
      </c>
      <c r="C179" s="115">
        <v>8320</v>
      </c>
      <c r="D179" s="114">
        <v>1</v>
      </c>
      <c r="E179" s="114">
        <v>5000</v>
      </c>
      <c r="F179" s="114">
        <v>5100</v>
      </c>
      <c r="G179" s="114">
        <v>515</v>
      </c>
      <c r="H179" s="114"/>
      <c r="I179" s="116" t="s">
        <v>231</v>
      </c>
      <c r="J179" s="117">
        <v>0</v>
      </c>
      <c r="K179" s="117">
        <v>0</v>
      </c>
      <c r="L179" s="117">
        <v>0</v>
      </c>
      <c r="M179" s="117">
        <f>+M180</f>
        <v>500000</v>
      </c>
      <c r="N179" s="117">
        <v>0</v>
      </c>
      <c r="O179" s="117">
        <f>+O180</f>
        <v>500000</v>
      </c>
      <c r="P179" s="117">
        <f>+P180</f>
        <v>500000</v>
      </c>
      <c r="Q179" s="45"/>
      <c r="R179" s="118">
        <f>R180</f>
        <v>0</v>
      </c>
      <c r="S179" s="118">
        <f>S180</f>
        <v>0</v>
      </c>
      <c r="T179" s="118">
        <f t="shared" si="89"/>
        <v>0</v>
      </c>
      <c r="U179" s="118">
        <f>U180</f>
        <v>500000</v>
      </c>
      <c r="V179" s="118">
        <f>V180</f>
        <v>0</v>
      </c>
      <c r="W179" s="118">
        <f t="shared" si="90"/>
        <v>500000</v>
      </c>
      <c r="X179" s="118">
        <f t="shared" si="91"/>
        <v>500000</v>
      </c>
      <c r="Y179" s="45"/>
      <c r="Z179" s="118">
        <f>Z180</f>
        <v>0</v>
      </c>
      <c r="AA179" s="118">
        <f>AA180</f>
        <v>0</v>
      </c>
      <c r="AB179" s="118">
        <f t="shared" si="92"/>
        <v>0</v>
      </c>
      <c r="AC179" s="118">
        <f>AC180</f>
        <v>0</v>
      </c>
      <c r="AD179" s="118">
        <f>AD180</f>
        <v>0</v>
      </c>
      <c r="AE179" s="118">
        <f t="shared" si="93"/>
        <v>0</v>
      </c>
      <c r="AF179" s="118">
        <f t="shared" si="94"/>
        <v>0</v>
      </c>
      <c r="AG179" s="45"/>
      <c r="AH179" s="118">
        <f>AH180</f>
        <v>0</v>
      </c>
      <c r="AI179" s="118">
        <f>AI180</f>
        <v>0</v>
      </c>
      <c r="AJ179" s="118">
        <f t="shared" si="95"/>
        <v>0</v>
      </c>
      <c r="AK179" s="118">
        <f>AK180</f>
        <v>0</v>
      </c>
      <c r="AL179" s="118">
        <f>AL180</f>
        <v>0</v>
      </c>
      <c r="AM179" s="118">
        <f t="shared" si="96"/>
        <v>0</v>
      </c>
      <c r="AN179" s="118">
        <f t="shared" si="97"/>
        <v>0</v>
      </c>
      <c r="AO179" s="45"/>
      <c r="AP179" s="118">
        <f>AP180</f>
        <v>0</v>
      </c>
      <c r="AQ179" s="118">
        <f>AQ180</f>
        <v>0</v>
      </c>
      <c r="AR179" s="118">
        <f t="shared" si="98"/>
        <v>0</v>
      </c>
      <c r="AS179" s="118">
        <f>AS180</f>
        <v>0</v>
      </c>
      <c r="AT179" s="118">
        <f>AT180</f>
        <v>0</v>
      </c>
      <c r="AU179" s="118">
        <f t="shared" si="99"/>
        <v>0</v>
      </c>
      <c r="AV179" s="118">
        <f t="shared" si="100"/>
        <v>0</v>
      </c>
      <c r="AW179" s="119"/>
      <c r="AX179" s="119"/>
      <c r="AY179" s="119"/>
      <c r="AZ179" s="117"/>
      <c r="BA179" s="117"/>
      <c r="BB179" s="117"/>
      <c r="BC179" s="117"/>
      <c r="BD179" s="117"/>
    </row>
    <row r="180" spans="1:56" s="100" customFormat="1" hidden="1">
      <c r="A180" s="45"/>
      <c r="B180" s="120">
        <v>2013</v>
      </c>
      <c r="C180" s="121">
        <v>8320</v>
      </c>
      <c r="D180" s="120">
        <v>1</v>
      </c>
      <c r="E180" s="120">
        <v>5000</v>
      </c>
      <c r="F180" s="120">
        <v>5100</v>
      </c>
      <c r="G180" s="120">
        <v>515</v>
      </c>
      <c r="H180" s="120">
        <v>51501</v>
      </c>
      <c r="I180" s="122" t="s">
        <v>232</v>
      </c>
      <c r="J180" s="132">
        <v>0</v>
      </c>
      <c r="K180" s="132">
        <v>0</v>
      </c>
      <c r="L180" s="133">
        <v>0</v>
      </c>
      <c r="M180" s="132">
        <f>1500000-1000000</f>
        <v>500000</v>
      </c>
      <c r="N180" s="132">
        <v>0</v>
      </c>
      <c r="O180" s="133">
        <f>+M180+N180</f>
        <v>500000</v>
      </c>
      <c r="P180" s="133">
        <f>+L180+O180</f>
        <v>500000</v>
      </c>
      <c r="Q180" s="45"/>
      <c r="R180" s="123">
        <v>0</v>
      </c>
      <c r="S180" s="123">
        <v>0</v>
      </c>
      <c r="T180" s="123">
        <f t="shared" si="89"/>
        <v>0</v>
      </c>
      <c r="U180" s="123">
        <f>'[1]Prevención Social '!AA101</f>
        <v>500000</v>
      </c>
      <c r="V180" s="123">
        <v>0</v>
      </c>
      <c r="W180" s="123">
        <f t="shared" si="90"/>
        <v>500000</v>
      </c>
      <c r="X180" s="123">
        <f t="shared" si="91"/>
        <v>500000</v>
      </c>
      <c r="Y180" s="45"/>
      <c r="Z180" s="123">
        <v>0</v>
      </c>
      <c r="AA180" s="123">
        <v>0</v>
      </c>
      <c r="AB180" s="123">
        <f t="shared" si="92"/>
        <v>0</v>
      </c>
      <c r="AC180" s="123">
        <v>0</v>
      </c>
      <c r="AD180" s="123">
        <v>0</v>
      </c>
      <c r="AE180" s="123">
        <f t="shared" si="93"/>
        <v>0</v>
      </c>
      <c r="AF180" s="123">
        <f t="shared" si="94"/>
        <v>0</v>
      </c>
      <c r="AG180" s="45"/>
      <c r="AH180" s="123">
        <v>0</v>
      </c>
      <c r="AI180" s="123">
        <v>0</v>
      </c>
      <c r="AJ180" s="123">
        <f t="shared" si="95"/>
        <v>0</v>
      </c>
      <c r="AK180" s="123">
        <v>0</v>
      </c>
      <c r="AL180" s="123">
        <v>0</v>
      </c>
      <c r="AM180" s="123">
        <f t="shared" si="96"/>
        <v>0</v>
      </c>
      <c r="AN180" s="123">
        <f t="shared" si="97"/>
        <v>0</v>
      </c>
      <c r="AO180" s="45"/>
      <c r="AP180" s="123">
        <f>J180-(R180+Z180+AH180)</f>
        <v>0</v>
      </c>
      <c r="AQ180" s="123">
        <f>K180-(S180+AA180+AI180)</f>
        <v>0</v>
      </c>
      <c r="AR180" s="123">
        <f t="shared" si="98"/>
        <v>0</v>
      </c>
      <c r="AS180" s="123">
        <f>M180-(U180+AC180+AK180)</f>
        <v>0</v>
      </c>
      <c r="AT180" s="123">
        <f>N180-(V180+AD180+AL180)</f>
        <v>0</v>
      </c>
      <c r="AU180" s="123">
        <f t="shared" si="99"/>
        <v>0</v>
      </c>
      <c r="AV180" s="123">
        <f t="shared" si="100"/>
        <v>0</v>
      </c>
      <c r="AW180" s="134" t="s">
        <v>105</v>
      </c>
      <c r="AX180" s="134">
        <v>1</v>
      </c>
      <c r="AY180" s="134"/>
      <c r="AZ180" s="133" t="s">
        <v>88</v>
      </c>
      <c r="BA180" s="133">
        <f>'[1]Prevención Social '!AO101</f>
        <v>0</v>
      </c>
      <c r="BB180" s="133"/>
      <c r="BC180" s="133">
        <f>+AX180-BA180</f>
        <v>1</v>
      </c>
      <c r="BD180" s="133">
        <f>+AY180-BB180</f>
        <v>0</v>
      </c>
    </row>
    <row r="181" spans="1:56" s="127" customFormat="1" hidden="1">
      <c r="A181" s="45"/>
      <c r="B181" s="114">
        <v>2013</v>
      </c>
      <c r="C181" s="115">
        <v>8320</v>
      </c>
      <c r="D181" s="114">
        <v>1</v>
      </c>
      <c r="E181" s="114">
        <v>5000</v>
      </c>
      <c r="F181" s="114">
        <v>5100</v>
      </c>
      <c r="G181" s="114">
        <v>519</v>
      </c>
      <c r="H181" s="114"/>
      <c r="I181" s="116" t="s">
        <v>233</v>
      </c>
      <c r="J181" s="117">
        <v>0</v>
      </c>
      <c r="K181" s="117">
        <v>0</v>
      </c>
      <c r="L181" s="117">
        <v>0</v>
      </c>
      <c r="M181" s="117">
        <f>+M182</f>
        <v>0</v>
      </c>
      <c r="N181" s="117">
        <v>0</v>
      </c>
      <c r="O181" s="117">
        <f>+O182</f>
        <v>0</v>
      </c>
      <c r="P181" s="117">
        <f>+P182</f>
        <v>0</v>
      </c>
      <c r="Q181" s="45"/>
      <c r="R181" s="118">
        <f>R182</f>
        <v>0</v>
      </c>
      <c r="S181" s="118">
        <f>S182</f>
        <v>0</v>
      </c>
      <c r="T181" s="118">
        <f t="shared" si="89"/>
        <v>0</v>
      </c>
      <c r="U181" s="118">
        <f>U182</f>
        <v>0</v>
      </c>
      <c r="V181" s="118">
        <f>V182</f>
        <v>0</v>
      </c>
      <c r="W181" s="118">
        <f t="shared" si="90"/>
        <v>0</v>
      </c>
      <c r="X181" s="118">
        <f t="shared" si="91"/>
        <v>0</v>
      </c>
      <c r="Y181" s="45"/>
      <c r="Z181" s="118">
        <f>Z182</f>
        <v>0</v>
      </c>
      <c r="AA181" s="118">
        <f>AA182</f>
        <v>0</v>
      </c>
      <c r="AB181" s="118">
        <f t="shared" si="92"/>
        <v>0</v>
      </c>
      <c r="AC181" s="118">
        <f>AC182</f>
        <v>0</v>
      </c>
      <c r="AD181" s="118">
        <f>AD182</f>
        <v>0</v>
      </c>
      <c r="AE181" s="118">
        <f t="shared" si="93"/>
        <v>0</v>
      </c>
      <c r="AF181" s="118">
        <f t="shared" si="94"/>
        <v>0</v>
      </c>
      <c r="AG181" s="45"/>
      <c r="AH181" s="118">
        <f>AH182</f>
        <v>0</v>
      </c>
      <c r="AI181" s="118">
        <f>AI182</f>
        <v>0</v>
      </c>
      <c r="AJ181" s="118">
        <f t="shared" si="95"/>
        <v>0</v>
      </c>
      <c r="AK181" s="118">
        <f>AK182</f>
        <v>0</v>
      </c>
      <c r="AL181" s="118">
        <f>AL182</f>
        <v>0</v>
      </c>
      <c r="AM181" s="118">
        <f t="shared" si="96"/>
        <v>0</v>
      </c>
      <c r="AN181" s="118">
        <f t="shared" si="97"/>
        <v>0</v>
      </c>
      <c r="AO181" s="45"/>
      <c r="AP181" s="118">
        <f>AP182</f>
        <v>0</v>
      </c>
      <c r="AQ181" s="118">
        <f>AQ182</f>
        <v>0</v>
      </c>
      <c r="AR181" s="118">
        <f t="shared" si="98"/>
        <v>0</v>
      </c>
      <c r="AS181" s="118">
        <f>AS182</f>
        <v>0</v>
      </c>
      <c r="AT181" s="118">
        <f>AT182</f>
        <v>0</v>
      </c>
      <c r="AU181" s="118">
        <f t="shared" si="99"/>
        <v>0</v>
      </c>
      <c r="AV181" s="118">
        <f t="shared" si="100"/>
        <v>0</v>
      </c>
      <c r="AW181" s="119"/>
      <c r="AX181" s="119"/>
      <c r="AY181" s="119"/>
      <c r="AZ181" s="117"/>
      <c r="BA181" s="117"/>
      <c r="BB181" s="117"/>
      <c r="BC181" s="117"/>
      <c r="BD181" s="117"/>
    </row>
    <row r="182" spans="1:56" s="100" customFormat="1" hidden="1">
      <c r="A182" s="45"/>
      <c r="B182" s="120">
        <v>2013</v>
      </c>
      <c r="C182" s="121">
        <v>8320</v>
      </c>
      <c r="D182" s="120">
        <v>1</v>
      </c>
      <c r="E182" s="120">
        <v>5000</v>
      </c>
      <c r="F182" s="120">
        <v>5100</v>
      </c>
      <c r="G182" s="120">
        <v>519</v>
      </c>
      <c r="H182" s="120">
        <v>51901</v>
      </c>
      <c r="I182" s="122" t="s">
        <v>234</v>
      </c>
      <c r="J182" s="132">
        <v>0</v>
      </c>
      <c r="K182" s="132">
        <v>0</v>
      </c>
      <c r="L182" s="133">
        <v>0</v>
      </c>
      <c r="M182" s="132">
        <f>1000000-1000000</f>
        <v>0</v>
      </c>
      <c r="N182" s="132">
        <v>0</v>
      </c>
      <c r="O182" s="133">
        <f>+M182+N182</f>
        <v>0</v>
      </c>
      <c r="P182" s="133">
        <f>+L182+O182</f>
        <v>0</v>
      </c>
      <c r="Q182" s="45"/>
      <c r="R182" s="123">
        <v>0</v>
      </c>
      <c r="S182" s="123">
        <v>0</v>
      </c>
      <c r="T182" s="123">
        <f t="shared" si="89"/>
        <v>0</v>
      </c>
      <c r="U182" s="123">
        <v>0</v>
      </c>
      <c r="V182" s="123">
        <v>0</v>
      </c>
      <c r="W182" s="123">
        <f t="shared" si="90"/>
        <v>0</v>
      </c>
      <c r="X182" s="123">
        <f t="shared" si="91"/>
        <v>0</v>
      </c>
      <c r="Y182" s="45"/>
      <c r="Z182" s="123">
        <v>0</v>
      </c>
      <c r="AA182" s="123">
        <v>0</v>
      </c>
      <c r="AB182" s="123">
        <f t="shared" si="92"/>
        <v>0</v>
      </c>
      <c r="AC182" s="123">
        <v>0</v>
      </c>
      <c r="AD182" s="123">
        <v>0</v>
      </c>
      <c r="AE182" s="123">
        <f t="shared" si="93"/>
        <v>0</v>
      </c>
      <c r="AF182" s="123">
        <f t="shared" si="94"/>
        <v>0</v>
      </c>
      <c r="AG182" s="45"/>
      <c r="AH182" s="123">
        <v>0</v>
      </c>
      <c r="AI182" s="123">
        <v>0</v>
      </c>
      <c r="AJ182" s="123">
        <f t="shared" si="95"/>
        <v>0</v>
      </c>
      <c r="AK182" s="123">
        <v>0</v>
      </c>
      <c r="AL182" s="123">
        <v>0</v>
      </c>
      <c r="AM182" s="123">
        <f t="shared" si="96"/>
        <v>0</v>
      </c>
      <c r="AN182" s="123">
        <f t="shared" si="97"/>
        <v>0</v>
      </c>
      <c r="AO182" s="45"/>
      <c r="AP182" s="123">
        <f>J182-(R182+Z182+AH182)</f>
        <v>0</v>
      </c>
      <c r="AQ182" s="123">
        <f>K182-(S182+AA182+AI182)</f>
        <v>0</v>
      </c>
      <c r="AR182" s="123">
        <f t="shared" si="98"/>
        <v>0</v>
      </c>
      <c r="AS182" s="123">
        <f>M182-(U182+AC182+AK182)</f>
        <v>0</v>
      </c>
      <c r="AT182" s="123">
        <f>N182-(V182+AD182+AL182)</f>
        <v>0</v>
      </c>
      <c r="AU182" s="123">
        <f t="shared" si="99"/>
        <v>0</v>
      </c>
      <c r="AV182" s="123">
        <f t="shared" si="100"/>
        <v>0</v>
      </c>
      <c r="AW182" s="134" t="s">
        <v>105</v>
      </c>
      <c r="AX182" s="134">
        <v>1</v>
      </c>
      <c r="AY182" s="134"/>
      <c r="AZ182" s="133" t="s">
        <v>88</v>
      </c>
      <c r="BA182" s="133">
        <f>'[1]Prevención Social '!AO117</f>
        <v>0</v>
      </c>
      <c r="BB182" s="133"/>
      <c r="BC182" s="133">
        <f>+AX182-BA182</f>
        <v>1</v>
      </c>
      <c r="BD182" s="133">
        <f>+AY182-BB182</f>
        <v>0</v>
      </c>
    </row>
    <row r="183" spans="1:56" s="126" customFormat="1" hidden="1">
      <c r="A183" s="45"/>
      <c r="B183" s="108">
        <v>2013</v>
      </c>
      <c r="C183" s="109">
        <v>8320</v>
      </c>
      <c r="D183" s="108">
        <v>1</v>
      </c>
      <c r="E183" s="108">
        <v>5000</v>
      </c>
      <c r="F183" s="108">
        <v>5200</v>
      </c>
      <c r="G183" s="108"/>
      <c r="H183" s="108"/>
      <c r="I183" s="110" t="s">
        <v>235</v>
      </c>
      <c r="J183" s="111">
        <v>0</v>
      </c>
      <c r="K183" s="111">
        <v>0</v>
      </c>
      <c r="L183" s="111">
        <v>0</v>
      </c>
      <c r="M183" s="111">
        <v>0</v>
      </c>
      <c r="N183" s="111">
        <v>0</v>
      </c>
      <c r="O183" s="111">
        <v>0</v>
      </c>
      <c r="P183" s="111">
        <v>0</v>
      </c>
      <c r="Q183" s="45"/>
      <c r="R183" s="112">
        <f>R184+R186+R188</f>
        <v>0</v>
      </c>
      <c r="S183" s="112">
        <f>S184+S186+S188</f>
        <v>0</v>
      </c>
      <c r="T183" s="112">
        <f t="shared" si="89"/>
        <v>0</v>
      </c>
      <c r="U183" s="112">
        <f>U184+U186+U188</f>
        <v>0</v>
      </c>
      <c r="V183" s="112">
        <f>V184+V186+V188</f>
        <v>0</v>
      </c>
      <c r="W183" s="112">
        <f t="shared" si="90"/>
        <v>0</v>
      </c>
      <c r="X183" s="112">
        <f t="shared" si="91"/>
        <v>0</v>
      </c>
      <c r="Y183" s="45"/>
      <c r="Z183" s="112">
        <f>Z184+Z186+Z188</f>
        <v>0</v>
      </c>
      <c r="AA183" s="112">
        <f>AA184+AA186+AA188</f>
        <v>0</v>
      </c>
      <c r="AB183" s="112">
        <f t="shared" si="92"/>
        <v>0</v>
      </c>
      <c r="AC183" s="112">
        <f>AC184+AC186+AC188</f>
        <v>0</v>
      </c>
      <c r="AD183" s="112">
        <f>AD184+AD186+AD188</f>
        <v>0</v>
      </c>
      <c r="AE183" s="112">
        <f t="shared" si="93"/>
        <v>0</v>
      </c>
      <c r="AF183" s="112">
        <f t="shared" si="94"/>
        <v>0</v>
      </c>
      <c r="AG183" s="45"/>
      <c r="AH183" s="112">
        <f>AH184+AH186+AH188</f>
        <v>0</v>
      </c>
      <c r="AI183" s="112">
        <f>AI184+AI186+AI188</f>
        <v>0</v>
      </c>
      <c r="AJ183" s="112">
        <f t="shared" si="95"/>
        <v>0</v>
      </c>
      <c r="AK183" s="112">
        <f>AK184+AK186+AK188</f>
        <v>0</v>
      </c>
      <c r="AL183" s="112">
        <f>AL184+AL186+AL188</f>
        <v>0</v>
      </c>
      <c r="AM183" s="112">
        <f t="shared" si="96"/>
        <v>0</v>
      </c>
      <c r="AN183" s="112">
        <f t="shared" si="97"/>
        <v>0</v>
      </c>
      <c r="AO183" s="45"/>
      <c r="AP183" s="112">
        <f>AP184+AP186+AP188</f>
        <v>0</v>
      </c>
      <c r="AQ183" s="112">
        <f>AQ184+AQ186+AQ188</f>
        <v>0</v>
      </c>
      <c r="AR183" s="112">
        <f t="shared" si="98"/>
        <v>0</v>
      </c>
      <c r="AS183" s="112">
        <f>AS184+AS186+AS188</f>
        <v>0</v>
      </c>
      <c r="AT183" s="112">
        <f>AT184+AT186+AT188</f>
        <v>0</v>
      </c>
      <c r="AU183" s="112">
        <f t="shared" si="99"/>
        <v>0</v>
      </c>
      <c r="AV183" s="112">
        <f t="shared" si="100"/>
        <v>0</v>
      </c>
      <c r="AW183" s="113"/>
      <c r="AX183" s="113"/>
      <c r="AY183" s="113"/>
      <c r="AZ183" s="111"/>
      <c r="BA183" s="111"/>
      <c r="BB183" s="111"/>
      <c r="BC183" s="111"/>
      <c r="BD183" s="111"/>
    </row>
    <row r="184" spans="1:56" s="127" customFormat="1" hidden="1">
      <c r="A184" s="45"/>
      <c r="B184" s="114">
        <v>2013</v>
      </c>
      <c r="C184" s="115">
        <v>8320</v>
      </c>
      <c r="D184" s="114">
        <v>1</v>
      </c>
      <c r="E184" s="114">
        <v>5000</v>
      </c>
      <c r="F184" s="114">
        <v>5200</v>
      </c>
      <c r="G184" s="114">
        <v>521</v>
      </c>
      <c r="H184" s="114"/>
      <c r="I184" s="116" t="s">
        <v>236</v>
      </c>
      <c r="J184" s="117">
        <v>0</v>
      </c>
      <c r="K184" s="117">
        <v>0</v>
      </c>
      <c r="L184" s="117">
        <v>0</v>
      </c>
      <c r="M184" s="117">
        <v>0</v>
      </c>
      <c r="N184" s="117">
        <v>0</v>
      </c>
      <c r="O184" s="117">
        <v>0</v>
      </c>
      <c r="P184" s="117">
        <v>0</v>
      </c>
      <c r="Q184" s="45"/>
      <c r="R184" s="118">
        <f>R185</f>
        <v>0</v>
      </c>
      <c r="S184" s="118">
        <f>S185</f>
        <v>0</v>
      </c>
      <c r="T184" s="118">
        <f t="shared" si="89"/>
        <v>0</v>
      </c>
      <c r="U184" s="118">
        <f>U185</f>
        <v>0</v>
      </c>
      <c r="V184" s="118">
        <f>V185</f>
        <v>0</v>
      </c>
      <c r="W184" s="118">
        <f t="shared" si="90"/>
        <v>0</v>
      </c>
      <c r="X184" s="118">
        <f t="shared" si="91"/>
        <v>0</v>
      </c>
      <c r="Y184" s="45"/>
      <c r="Z184" s="118">
        <f>Z185</f>
        <v>0</v>
      </c>
      <c r="AA184" s="118">
        <f>AA185</f>
        <v>0</v>
      </c>
      <c r="AB184" s="118">
        <f t="shared" si="92"/>
        <v>0</v>
      </c>
      <c r="AC184" s="118">
        <f>AC185</f>
        <v>0</v>
      </c>
      <c r="AD184" s="118">
        <f>AD185</f>
        <v>0</v>
      </c>
      <c r="AE184" s="118">
        <f t="shared" si="93"/>
        <v>0</v>
      </c>
      <c r="AF184" s="118">
        <f t="shared" si="94"/>
        <v>0</v>
      </c>
      <c r="AG184" s="45"/>
      <c r="AH184" s="118">
        <f>AH185</f>
        <v>0</v>
      </c>
      <c r="AI184" s="118">
        <f>AI185</f>
        <v>0</v>
      </c>
      <c r="AJ184" s="118">
        <f t="shared" si="95"/>
        <v>0</v>
      </c>
      <c r="AK184" s="118">
        <f>AK185</f>
        <v>0</v>
      </c>
      <c r="AL184" s="118">
        <f>AL185</f>
        <v>0</v>
      </c>
      <c r="AM184" s="118">
        <f t="shared" si="96"/>
        <v>0</v>
      </c>
      <c r="AN184" s="118">
        <f t="shared" si="97"/>
        <v>0</v>
      </c>
      <c r="AO184" s="45"/>
      <c r="AP184" s="118">
        <f>AP185</f>
        <v>0</v>
      </c>
      <c r="AQ184" s="118">
        <f>AQ185</f>
        <v>0</v>
      </c>
      <c r="AR184" s="118">
        <f t="shared" si="98"/>
        <v>0</v>
      </c>
      <c r="AS184" s="118">
        <f>AS185</f>
        <v>0</v>
      </c>
      <c r="AT184" s="118">
        <f>AT185</f>
        <v>0</v>
      </c>
      <c r="AU184" s="118">
        <f t="shared" si="99"/>
        <v>0</v>
      </c>
      <c r="AV184" s="118">
        <f t="shared" si="100"/>
        <v>0</v>
      </c>
      <c r="AW184" s="119"/>
      <c r="AX184" s="119"/>
      <c r="AY184" s="119"/>
      <c r="AZ184" s="117"/>
      <c r="BA184" s="117"/>
      <c r="BB184" s="117"/>
      <c r="BC184" s="117"/>
      <c r="BD184" s="117"/>
    </row>
    <row r="185" spans="1:56" s="100" customFormat="1" hidden="1">
      <c r="A185" s="45"/>
      <c r="B185" s="120">
        <v>2013</v>
      </c>
      <c r="C185" s="121">
        <v>8320</v>
      </c>
      <c r="D185" s="120">
        <v>1</v>
      </c>
      <c r="E185" s="120">
        <v>5000</v>
      </c>
      <c r="F185" s="120">
        <v>5200</v>
      </c>
      <c r="G185" s="120">
        <v>521</v>
      </c>
      <c r="H185" s="120">
        <v>52101</v>
      </c>
      <c r="I185" s="122" t="s">
        <v>236</v>
      </c>
      <c r="J185" s="132">
        <v>0</v>
      </c>
      <c r="K185" s="132">
        <v>0</v>
      </c>
      <c r="L185" s="133">
        <v>0</v>
      </c>
      <c r="M185" s="132">
        <v>0</v>
      </c>
      <c r="N185" s="132">
        <v>0</v>
      </c>
      <c r="O185" s="133">
        <v>0</v>
      </c>
      <c r="P185" s="133">
        <v>0</v>
      </c>
      <c r="Q185" s="45"/>
      <c r="R185" s="123">
        <v>0</v>
      </c>
      <c r="S185" s="123">
        <v>0</v>
      </c>
      <c r="T185" s="123">
        <f t="shared" si="89"/>
        <v>0</v>
      </c>
      <c r="U185" s="123">
        <v>0</v>
      </c>
      <c r="V185" s="123">
        <v>0</v>
      </c>
      <c r="W185" s="123">
        <f t="shared" si="90"/>
        <v>0</v>
      </c>
      <c r="X185" s="123">
        <f t="shared" si="91"/>
        <v>0</v>
      </c>
      <c r="Y185" s="45"/>
      <c r="Z185" s="123">
        <v>0</v>
      </c>
      <c r="AA185" s="123">
        <v>0</v>
      </c>
      <c r="AB185" s="123">
        <f t="shared" si="92"/>
        <v>0</v>
      </c>
      <c r="AC185" s="123">
        <v>0</v>
      </c>
      <c r="AD185" s="123">
        <v>0</v>
      </c>
      <c r="AE185" s="123">
        <f t="shared" si="93"/>
        <v>0</v>
      </c>
      <c r="AF185" s="123">
        <f t="shared" si="94"/>
        <v>0</v>
      </c>
      <c r="AG185" s="45"/>
      <c r="AH185" s="123">
        <v>0</v>
      </c>
      <c r="AI185" s="123">
        <v>0</v>
      </c>
      <c r="AJ185" s="123">
        <f t="shared" si="95"/>
        <v>0</v>
      </c>
      <c r="AK185" s="123">
        <v>0</v>
      </c>
      <c r="AL185" s="123">
        <v>0</v>
      </c>
      <c r="AM185" s="123">
        <f t="shared" si="96"/>
        <v>0</v>
      </c>
      <c r="AN185" s="123">
        <f t="shared" si="97"/>
        <v>0</v>
      </c>
      <c r="AO185" s="45"/>
      <c r="AP185" s="123">
        <f>J185-(R185+Z185+AH185)</f>
        <v>0</v>
      </c>
      <c r="AQ185" s="123">
        <f>K185-(S185+AA185+AI185)</f>
        <v>0</v>
      </c>
      <c r="AR185" s="123">
        <f t="shared" si="98"/>
        <v>0</v>
      </c>
      <c r="AS185" s="123">
        <f>M185-(U185+AC185+AK185)</f>
        <v>0</v>
      </c>
      <c r="AT185" s="123">
        <f>N185-(V185+AD185+AL185)</f>
        <v>0</v>
      </c>
      <c r="AU185" s="123">
        <f t="shared" si="99"/>
        <v>0</v>
      </c>
      <c r="AV185" s="123">
        <f t="shared" si="100"/>
        <v>0</v>
      </c>
      <c r="AW185" s="134" t="s">
        <v>237</v>
      </c>
      <c r="AX185" s="134"/>
      <c r="AY185" s="134"/>
      <c r="AZ185" s="133" t="s">
        <v>88</v>
      </c>
      <c r="BA185" s="133"/>
      <c r="BB185" s="133"/>
      <c r="BC185" s="133"/>
      <c r="BD185" s="133"/>
    </row>
    <row r="186" spans="1:56" s="127" customFormat="1" hidden="1">
      <c r="A186" s="45"/>
      <c r="B186" s="114">
        <v>2013</v>
      </c>
      <c r="C186" s="115">
        <v>8320</v>
      </c>
      <c r="D186" s="114">
        <v>1</v>
      </c>
      <c r="E186" s="114">
        <v>5000</v>
      </c>
      <c r="F186" s="114">
        <v>5200</v>
      </c>
      <c r="G186" s="114">
        <v>523</v>
      </c>
      <c r="H186" s="114"/>
      <c r="I186" s="116" t="s">
        <v>238</v>
      </c>
      <c r="J186" s="117">
        <v>0</v>
      </c>
      <c r="K186" s="117">
        <v>0</v>
      </c>
      <c r="L186" s="117">
        <v>0</v>
      </c>
      <c r="M186" s="117">
        <v>0</v>
      </c>
      <c r="N186" s="117">
        <v>0</v>
      </c>
      <c r="O186" s="117">
        <v>0</v>
      </c>
      <c r="P186" s="117">
        <v>0</v>
      </c>
      <c r="Q186" s="45"/>
      <c r="R186" s="118">
        <f>R187</f>
        <v>0</v>
      </c>
      <c r="S186" s="118">
        <f>S187</f>
        <v>0</v>
      </c>
      <c r="T186" s="118">
        <f t="shared" si="89"/>
        <v>0</v>
      </c>
      <c r="U186" s="118">
        <f>U187</f>
        <v>0</v>
      </c>
      <c r="V186" s="118">
        <f>V187</f>
        <v>0</v>
      </c>
      <c r="W186" s="118">
        <f t="shared" si="90"/>
        <v>0</v>
      </c>
      <c r="X186" s="118">
        <f t="shared" si="91"/>
        <v>0</v>
      </c>
      <c r="Y186" s="45"/>
      <c r="Z186" s="118">
        <f>Z187</f>
        <v>0</v>
      </c>
      <c r="AA186" s="118">
        <f>AA187</f>
        <v>0</v>
      </c>
      <c r="AB186" s="118">
        <f t="shared" si="92"/>
        <v>0</v>
      </c>
      <c r="AC186" s="118">
        <f>AC187</f>
        <v>0</v>
      </c>
      <c r="AD186" s="118">
        <f>AD187</f>
        <v>0</v>
      </c>
      <c r="AE186" s="118">
        <f t="shared" si="93"/>
        <v>0</v>
      </c>
      <c r="AF186" s="118">
        <f t="shared" si="94"/>
        <v>0</v>
      </c>
      <c r="AG186" s="45"/>
      <c r="AH186" s="118">
        <f>AH187</f>
        <v>0</v>
      </c>
      <c r="AI186" s="118">
        <f>AI187</f>
        <v>0</v>
      </c>
      <c r="AJ186" s="118">
        <f t="shared" si="95"/>
        <v>0</v>
      </c>
      <c r="AK186" s="118">
        <f>AK187</f>
        <v>0</v>
      </c>
      <c r="AL186" s="118">
        <f>AL187</f>
        <v>0</v>
      </c>
      <c r="AM186" s="118">
        <f t="shared" si="96"/>
        <v>0</v>
      </c>
      <c r="AN186" s="118">
        <f t="shared" si="97"/>
        <v>0</v>
      </c>
      <c r="AO186" s="45"/>
      <c r="AP186" s="118">
        <f>AP187</f>
        <v>0</v>
      </c>
      <c r="AQ186" s="118">
        <f>AQ187</f>
        <v>0</v>
      </c>
      <c r="AR186" s="118">
        <f t="shared" si="98"/>
        <v>0</v>
      </c>
      <c r="AS186" s="118">
        <f>AS187</f>
        <v>0</v>
      </c>
      <c r="AT186" s="118">
        <f>AT187</f>
        <v>0</v>
      </c>
      <c r="AU186" s="118">
        <f t="shared" si="99"/>
        <v>0</v>
      </c>
      <c r="AV186" s="118">
        <f t="shared" si="100"/>
        <v>0</v>
      </c>
      <c r="AW186" s="119"/>
      <c r="AX186" s="119"/>
      <c r="AY186" s="119"/>
      <c r="AZ186" s="117"/>
      <c r="BA186" s="117"/>
      <c r="BB186" s="117"/>
      <c r="BC186" s="117"/>
      <c r="BD186" s="117"/>
    </row>
    <row r="187" spans="1:56" s="100" customFormat="1" hidden="1">
      <c r="A187" s="45"/>
      <c r="B187" s="120">
        <v>2013</v>
      </c>
      <c r="C187" s="121">
        <v>8320</v>
      </c>
      <c r="D187" s="120">
        <v>1</v>
      </c>
      <c r="E187" s="120">
        <v>5000</v>
      </c>
      <c r="F187" s="120">
        <v>5200</v>
      </c>
      <c r="G187" s="120">
        <v>523</v>
      </c>
      <c r="H187" s="120">
        <v>52301</v>
      </c>
      <c r="I187" s="122" t="s">
        <v>238</v>
      </c>
      <c r="J187" s="123">
        <v>0</v>
      </c>
      <c r="K187" s="123">
        <v>0</v>
      </c>
      <c r="L187" s="124">
        <v>0</v>
      </c>
      <c r="M187" s="123">
        <v>0</v>
      </c>
      <c r="N187" s="123">
        <v>0</v>
      </c>
      <c r="O187" s="124">
        <v>0</v>
      </c>
      <c r="P187" s="124">
        <v>0</v>
      </c>
      <c r="Q187" s="45"/>
      <c r="R187" s="123">
        <v>0</v>
      </c>
      <c r="S187" s="123">
        <v>0</v>
      </c>
      <c r="T187" s="123">
        <f t="shared" si="89"/>
        <v>0</v>
      </c>
      <c r="U187" s="123">
        <v>0</v>
      </c>
      <c r="V187" s="123">
        <v>0</v>
      </c>
      <c r="W187" s="123">
        <f t="shared" si="90"/>
        <v>0</v>
      </c>
      <c r="X187" s="123">
        <f t="shared" si="91"/>
        <v>0</v>
      </c>
      <c r="Y187" s="45"/>
      <c r="Z187" s="123">
        <v>0</v>
      </c>
      <c r="AA187" s="123">
        <v>0</v>
      </c>
      <c r="AB187" s="123">
        <f t="shared" si="92"/>
        <v>0</v>
      </c>
      <c r="AC187" s="123">
        <v>0</v>
      </c>
      <c r="AD187" s="123">
        <v>0</v>
      </c>
      <c r="AE187" s="123">
        <f t="shared" si="93"/>
        <v>0</v>
      </c>
      <c r="AF187" s="123">
        <f t="shared" si="94"/>
        <v>0</v>
      </c>
      <c r="AG187" s="45"/>
      <c r="AH187" s="123">
        <v>0</v>
      </c>
      <c r="AI187" s="123">
        <v>0</v>
      </c>
      <c r="AJ187" s="123">
        <f t="shared" si="95"/>
        <v>0</v>
      </c>
      <c r="AK187" s="123">
        <v>0</v>
      </c>
      <c r="AL187" s="123">
        <v>0</v>
      </c>
      <c r="AM187" s="123">
        <f t="shared" si="96"/>
        <v>0</v>
      </c>
      <c r="AN187" s="123">
        <f t="shared" si="97"/>
        <v>0</v>
      </c>
      <c r="AO187" s="45"/>
      <c r="AP187" s="123">
        <f>J187-(R187+Z187+AH187)</f>
        <v>0</v>
      </c>
      <c r="AQ187" s="123">
        <f>K187-(S187+AA187+AI187)</f>
        <v>0</v>
      </c>
      <c r="AR187" s="123">
        <f t="shared" si="98"/>
        <v>0</v>
      </c>
      <c r="AS187" s="123">
        <f>M187-(U187+AC187+AK187)</f>
        <v>0</v>
      </c>
      <c r="AT187" s="123">
        <f>N187-(V187+AD187+AL187)</f>
        <v>0</v>
      </c>
      <c r="AU187" s="123">
        <f t="shared" si="99"/>
        <v>0</v>
      </c>
      <c r="AV187" s="123">
        <f t="shared" si="100"/>
        <v>0</v>
      </c>
      <c r="AW187" s="125" t="s">
        <v>103</v>
      </c>
      <c r="AX187" s="125"/>
      <c r="AY187" s="125"/>
      <c r="AZ187" s="124" t="s">
        <v>88</v>
      </c>
      <c r="BA187" s="124"/>
      <c r="BB187" s="124"/>
      <c r="BC187" s="124"/>
      <c r="BD187" s="124"/>
    </row>
    <row r="188" spans="1:56" s="127" customFormat="1">
      <c r="A188" s="45"/>
      <c r="B188" s="114">
        <v>2013</v>
      </c>
      <c r="C188" s="115">
        <v>8320</v>
      </c>
      <c r="D188" s="114">
        <v>1</v>
      </c>
      <c r="E188" s="114">
        <v>5000</v>
      </c>
      <c r="F188" s="114">
        <v>5200</v>
      </c>
      <c r="G188" s="114">
        <v>529</v>
      </c>
      <c r="H188" s="114"/>
      <c r="I188" s="116" t="s">
        <v>239</v>
      </c>
      <c r="J188" s="117">
        <v>0</v>
      </c>
      <c r="K188" s="117">
        <v>0</v>
      </c>
      <c r="L188" s="117">
        <v>0</v>
      </c>
      <c r="M188" s="117">
        <v>0</v>
      </c>
      <c r="N188" s="117">
        <v>0</v>
      </c>
      <c r="O188" s="117">
        <v>0</v>
      </c>
      <c r="P188" s="117">
        <v>0</v>
      </c>
      <c r="Q188" s="45"/>
      <c r="R188" s="118">
        <f>R189</f>
        <v>0</v>
      </c>
      <c r="S188" s="118">
        <f>S189</f>
        <v>0</v>
      </c>
      <c r="T188" s="118">
        <f t="shared" si="89"/>
        <v>0</v>
      </c>
      <c r="U188" s="118">
        <f>U189</f>
        <v>0</v>
      </c>
      <c r="V188" s="118">
        <f>V189</f>
        <v>0</v>
      </c>
      <c r="W188" s="118">
        <f t="shared" si="90"/>
        <v>0</v>
      </c>
      <c r="X188" s="118">
        <f t="shared" si="91"/>
        <v>0</v>
      </c>
      <c r="Y188" s="45"/>
      <c r="Z188" s="118">
        <f>Z189</f>
        <v>0</v>
      </c>
      <c r="AA188" s="118">
        <f>AA189</f>
        <v>0</v>
      </c>
      <c r="AB188" s="118">
        <f t="shared" si="92"/>
        <v>0</v>
      </c>
      <c r="AC188" s="118">
        <f>AC189</f>
        <v>0</v>
      </c>
      <c r="AD188" s="118">
        <f>AD189</f>
        <v>0</v>
      </c>
      <c r="AE188" s="118">
        <f t="shared" si="93"/>
        <v>0</v>
      </c>
      <c r="AF188" s="118">
        <f t="shared" si="94"/>
        <v>0</v>
      </c>
      <c r="AG188" s="45"/>
      <c r="AH188" s="118">
        <f>AH189</f>
        <v>0</v>
      </c>
      <c r="AI188" s="118">
        <f>AI189</f>
        <v>0</v>
      </c>
      <c r="AJ188" s="118">
        <f t="shared" si="95"/>
        <v>0</v>
      </c>
      <c r="AK188" s="118">
        <f>AK189</f>
        <v>0</v>
      </c>
      <c r="AL188" s="118">
        <f>AL189</f>
        <v>0</v>
      </c>
      <c r="AM188" s="118">
        <f t="shared" si="96"/>
        <v>0</v>
      </c>
      <c r="AN188" s="118">
        <f t="shared" si="97"/>
        <v>0</v>
      </c>
      <c r="AO188" s="45"/>
      <c r="AP188" s="118">
        <f>AP189</f>
        <v>0</v>
      </c>
      <c r="AQ188" s="118">
        <f>AQ189</f>
        <v>0</v>
      </c>
      <c r="AR188" s="118">
        <f t="shared" si="98"/>
        <v>0</v>
      </c>
      <c r="AS188" s="118">
        <f>AS189</f>
        <v>0</v>
      </c>
      <c r="AT188" s="118">
        <f>AT189</f>
        <v>0</v>
      </c>
      <c r="AU188" s="118">
        <f t="shared" si="99"/>
        <v>0</v>
      </c>
      <c r="AV188" s="118">
        <f t="shared" si="100"/>
        <v>0</v>
      </c>
      <c r="AW188" s="119"/>
      <c r="AX188" s="119"/>
      <c r="AY188" s="119"/>
      <c r="AZ188" s="117"/>
      <c r="BA188" s="117"/>
      <c r="BB188" s="117"/>
      <c r="BC188" s="117"/>
      <c r="BD188" s="117"/>
    </row>
    <row r="189" spans="1:56" s="100" customFormat="1">
      <c r="A189" s="45"/>
      <c r="B189" s="120">
        <v>2013</v>
      </c>
      <c r="C189" s="121">
        <v>8320</v>
      </c>
      <c r="D189" s="120">
        <v>1</v>
      </c>
      <c r="E189" s="120">
        <v>5000</v>
      </c>
      <c r="F189" s="120">
        <v>5200</v>
      </c>
      <c r="G189" s="120">
        <v>529</v>
      </c>
      <c r="H189" s="120">
        <v>52901</v>
      </c>
      <c r="I189" s="122" t="s">
        <v>239</v>
      </c>
      <c r="J189" s="123">
        <v>0</v>
      </c>
      <c r="K189" s="123">
        <v>0</v>
      </c>
      <c r="L189" s="124">
        <v>0</v>
      </c>
      <c r="M189" s="123">
        <v>0</v>
      </c>
      <c r="N189" s="123">
        <v>0</v>
      </c>
      <c r="O189" s="124">
        <v>0</v>
      </c>
      <c r="P189" s="124">
        <v>0</v>
      </c>
      <c r="Q189" s="45"/>
      <c r="R189" s="123">
        <v>0</v>
      </c>
      <c r="S189" s="123">
        <v>0</v>
      </c>
      <c r="T189" s="123">
        <f t="shared" si="89"/>
        <v>0</v>
      </c>
      <c r="U189" s="123">
        <v>0</v>
      </c>
      <c r="V189" s="123">
        <v>0</v>
      </c>
      <c r="W189" s="123">
        <f t="shared" si="90"/>
        <v>0</v>
      </c>
      <c r="X189" s="123">
        <f t="shared" si="91"/>
        <v>0</v>
      </c>
      <c r="Y189" s="45"/>
      <c r="Z189" s="123">
        <v>0</v>
      </c>
      <c r="AA189" s="123">
        <v>0</v>
      </c>
      <c r="AB189" s="123">
        <f t="shared" si="92"/>
        <v>0</v>
      </c>
      <c r="AC189" s="123">
        <v>0</v>
      </c>
      <c r="AD189" s="123">
        <v>0</v>
      </c>
      <c r="AE189" s="123">
        <f t="shared" si="93"/>
        <v>0</v>
      </c>
      <c r="AF189" s="123">
        <f t="shared" si="94"/>
        <v>0</v>
      </c>
      <c r="AG189" s="45"/>
      <c r="AH189" s="123">
        <v>0</v>
      </c>
      <c r="AI189" s="123">
        <v>0</v>
      </c>
      <c r="AJ189" s="123">
        <f t="shared" si="95"/>
        <v>0</v>
      </c>
      <c r="AK189" s="123">
        <v>0</v>
      </c>
      <c r="AL189" s="123">
        <v>0</v>
      </c>
      <c r="AM189" s="123">
        <f t="shared" si="96"/>
        <v>0</v>
      </c>
      <c r="AN189" s="123">
        <f t="shared" si="97"/>
        <v>0</v>
      </c>
      <c r="AO189" s="45"/>
      <c r="AP189" s="123">
        <f>J189-(R189+Z189+AH189)</f>
        <v>0</v>
      </c>
      <c r="AQ189" s="123">
        <f>K189-(S189+AA189+AI189)</f>
        <v>0</v>
      </c>
      <c r="AR189" s="123">
        <f t="shared" si="98"/>
        <v>0</v>
      </c>
      <c r="AS189" s="123">
        <f>M189-(U189+AC189+AK189)</f>
        <v>0</v>
      </c>
      <c r="AT189" s="123">
        <f>N189-(V189+AD189+AL189)</f>
        <v>0</v>
      </c>
      <c r="AU189" s="123">
        <f t="shared" si="99"/>
        <v>0</v>
      </c>
      <c r="AV189" s="123">
        <f t="shared" si="100"/>
        <v>0</v>
      </c>
      <c r="AW189" s="125" t="s">
        <v>105</v>
      </c>
      <c r="AX189" s="125"/>
      <c r="AY189" s="125"/>
      <c r="AZ189" s="124" t="s">
        <v>88</v>
      </c>
      <c r="BA189" s="124"/>
      <c r="BB189" s="124"/>
      <c r="BC189" s="124"/>
      <c r="BD189" s="124"/>
    </row>
    <row r="190" spans="1:56" s="126" customFormat="1">
      <c r="A190" s="45"/>
      <c r="B190" s="108">
        <v>2013</v>
      </c>
      <c r="C190" s="109">
        <v>8320</v>
      </c>
      <c r="D190" s="108">
        <v>1</v>
      </c>
      <c r="E190" s="108">
        <v>5000</v>
      </c>
      <c r="F190" s="108">
        <v>5400</v>
      </c>
      <c r="G190" s="108"/>
      <c r="H190" s="108"/>
      <c r="I190" s="110" t="s">
        <v>240</v>
      </c>
      <c r="J190" s="111">
        <v>0</v>
      </c>
      <c r="K190" s="111">
        <v>0</v>
      </c>
      <c r="L190" s="111">
        <v>0</v>
      </c>
      <c r="M190" s="111">
        <v>0</v>
      </c>
      <c r="N190" s="111">
        <v>0</v>
      </c>
      <c r="O190" s="111">
        <v>0</v>
      </c>
      <c r="P190" s="111">
        <v>0</v>
      </c>
      <c r="Q190" s="45"/>
      <c r="R190" s="112">
        <f>R191</f>
        <v>0</v>
      </c>
      <c r="S190" s="112">
        <f>S191</f>
        <v>0</v>
      </c>
      <c r="T190" s="112">
        <f t="shared" si="89"/>
        <v>0</v>
      </c>
      <c r="U190" s="112">
        <f>U191</f>
        <v>0</v>
      </c>
      <c r="V190" s="112">
        <f>V191</f>
        <v>0</v>
      </c>
      <c r="W190" s="112">
        <f t="shared" si="90"/>
        <v>0</v>
      </c>
      <c r="X190" s="112">
        <f t="shared" si="91"/>
        <v>0</v>
      </c>
      <c r="Y190" s="45"/>
      <c r="Z190" s="112">
        <f>Z191</f>
        <v>0</v>
      </c>
      <c r="AA190" s="112">
        <f>AA191</f>
        <v>0</v>
      </c>
      <c r="AB190" s="112">
        <f t="shared" si="92"/>
        <v>0</v>
      </c>
      <c r="AC190" s="112">
        <f>AC191</f>
        <v>0</v>
      </c>
      <c r="AD190" s="112">
        <f>AD191</f>
        <v>0</v>
      </c>
      <c r="AE190" s="112">
        <f t="shared" si="93"/>
        <v>0</v>
      </c>
      <c r="AF190" s="112">
        <f t="shared" si="94"/>
        <v>0</v>
      </c>
      <c r="AG190" s="45"/>
      <c r="AH190" s="112">
        <f>AH191</f>
        <v>0</v>
      </c>
      <c r="AI190" s="112">
        <f>AI191</f>
        <v>0</v>
      </c>
      <c r="AJ190" s="112">
        <f t="shared" si="95"/>
        <v>0</v>
      </c>
      <c r="AK190" s="112">
        <f>AK191</f>
        <v>0</v>
      </c>
      <c r="AL190" s="112">
        <f>AL191</f>
        <v>0</v>
      </c>
      <c r="AM190" s="112">
        <f t="shared" si="96"/>
        <v>0</v>
      </c>
      <c r="AN190" s="112">
        <f t="shared" si="97"/>
        <v>0</v>
      </c>
      <c r="AO190" s="45"/>
      <c r="AP190" s="112">
        <f>AP191</f>
        <v>0</v>
      </c>
      <c r="AQ190" s="112">
        <f>AQ191</f>
        <v>0</v>
      </c>
      <c r="AR190" s="112">
        <f t="shared" si="98"/>
        <v>0</v>
      </c>
      <c r="AS190" s="112">
        <f>AS191</f>
        <v>0</v>
      </c>
      <c r="AT190" s="112">
        <f>AT191</f>
        <v>0</v>
      </c>
      <c r="AU190" s="112">
        <f t="shared" si="99"/>
        <v>0</v>
      </c>
      <c r="AV190" s="112">
        <f t="shared" si="100"/>
        <v>0</v>
      </c>
      <c r="AW190" s="113"/>
      <c r="AX190" s="113"/>
      <c r="AY190" s="113"/>
      <c r="AZ190" s="111"/>
      <c r="BA190" s="111"/>
      <c r="BB190" s="111"/>
      <c r="BC190" s="111"/>
      <c r="BD190" s="111"/>
    </row>
    <row r="191" spans="1:56" s="127" customFormat="1">
      <c r="A191" s="45"/>
      <c r="B191" s="114">
        <v>2013</v>
      </c>
      <c r="C191" s="115">
        <v>8320</v>
      </c>
      <c r="D191" s="114">
        <v>1</v>
      </c>
      <c r="E191" s="114">
        <v>5000</v>
      </c>
      <c r="F191" s="114">
        <v>5400</v>
      </c>
      <c r="G191" s="114">
        <v>541</v>
      </c>
      <c r="H191" s="114"/>
      <c r="I191" s="116" t="s">
        <v>241</v>
      </c>
      <c r="J191" s="117">
        <v>0</v>
      </c>
      <c r="K191" s="117">
        <v>0</v>
      </c>
      <c r="L191" s="117">
        <v>0</v>
      </c>
      <c r="M191" s="117">
        <v>0</v>
      </c>
      <c r="N191" s="117">
        <v>0</v>
      </c>
      <c r="O191" s="117">
        <v>0</v>
      </c>
      <c r="P191" s="117">
        <v>0</v>
      </c>
      <c r="Q191" s="45"/>
      <c r="R191" s="118">
        <f>R192+R193</f>
        <v>0</v>
      </c>
      <c r="S191" s="118">
        <f>S192+S193</f>
        <v>0</v>
      </c>
      <c r="T191" s="118">
        <f t="shared" si="89"/>
        <v>0</v>
      </c>
      <c r="U191" s="118">
        <f>U192+U193</f>
        <v>0</v>
      </c>
      <c r="V191" s="118">
        <f>V192+V193</f>
        <v>0</v>
      </c>
      <c r="W191" s="118">
        <f t="shared" si="90"/>
        <v>0</v>
      </c>
      <c r="X191" s="118">
        <f t="shared" si="91"/>
        <v>0</v>
      </c>
      <c r="Y191" s="45"/>
      <c r="Z191" s="118">
        <f>Z192+Z193</f>
        <v>0</v>
      </c>
      <c r="AA191" s="118">
        <f>AA192+AA193</f>
        <v>0</v>
      </c>
      <c r="AB191" s="118">
        <f t="shared" si="92"/>
        <v>0</v>
      </c>
      <c r="AC191" s="118">
        <f>AC192+AC193</f>
        <v>0</v>
      </c>
      <c r="AD191" s="118">
        <f>AD192+AD193</f>
        <v>0</v>
      </c>
      <c r="AE191" s="118">
        <f t="shared" si="93"/>
        <v>0</v>
      </c>
      <c r="AF191" s="118">
        <f t="shared" si="94"/>
        <v>0</v>
      </c>
      <c r="AG191" s="45"/>
      <c r="AH191" s="118">
        <f>AH192+AH193</f>
        <v>0</v>
      </c>
      <c r="AI191" s="118">
        <f>AI192+AI193</f>
        <v>0</v>
      </c>
      <c r="AJ191" s="118">
        <f t="shared" si="95"/>
        <v>0</v>
      </c>
      <c r="AK191" s="118">
        <f>AK192+AK193</f>
        <v>0</v>
      </c>
      <c r="AL191" s="118">
        <f>AL192+AL193</f>
        <v>0</v>
      </c>
      <c r="AM191" s="118">
        <f t="shared" si="96"/>
        <v>0</v>
      </c>
      <c r="AN191" s="118">
        <f t="shared" si="97"/>
        <v>0</v>
      </c>
      <c r="AO191" s="45"/>
      <c r="AP191" s="118">
        <f>AP192+AP193</f>
        <v>0</v>
      </c>
      <c r="AQ191" s="118">
        <f>AQ192+AQ193</f>
        <v>0</v>
      </c>
      <c r="AR191" s="118">
        <f t="shared" si="98"/>
        <v>0</v>
      </c>
      <c r="AS191" s="118">
        <f>AS192+AS193</f>
        <v>0</v>
      </c>
      <c r="AT191" s="118">
        <f>AT192+AT193</f>
        <v>0</v>
      </c>
      <c r="AU191" s="118">
        <f t="shared" si="99"/>
        <v>0</v>
      </c>
      <c r="AV191" s="118">
        <f t="shared" si="100"/>
        <v>0</v>
      </c>
      <c r="AW191" s="119"/>
      <c r="AX191" s="119"/>
      <c r="AY191" s="119"/>
      <c r="AZ191" s="117"/>
      <c r="BA191" s="117"/>
      <c r="BB191" s="117"/>
      <c r="BC191" s="117"/>
      <c r="BD191" s="117"/>
    </row>
    <row r="192" spans="1:56" s="100" customFormat="1">
      <c r="A192" s="45"/>
      <c r="B192" s="120">
        <v>2013</v>
      </c>
      <c r="C192" s="121">
        <v>8320</v>
      </c>
      <c r="D192" s="120">
        <v>1</v>
      </c>
      <c r="E192" s="120">
        <v>5000</v>
      </c>
      <c r="F192" s="120">
        <v>5400</v>
      </c>
      <c r="G192" s="120">
        <v>541</v>
      </c>
      <c r="H192" s="120">
        <v>54101</v>
      </c>
      <c r="I192" s="122" t="s">
        <v>242</v>
      </c>
      <c r="J192" s="123">
        <v>0</v>
      </c>
      <c r="K192" s="123">
        <v>0</v>
      </c>
      <c r="L192" s="124">
        <v>0</v>
      </c>
      <c r="M192" s="123">
        <v>0</v>
      </c>
      <c r="N192" s="123">
        <v>0</v>
      </c>
      <c r="O192" s="124">
        <v>0</v>
      </c>
      <c r="P192" s="124">
        <v>0</v>
      </c>
      <c r="Q192" s="45"/>
      <c r="R192" s="123">
        <v>0</v>
      </c>
      <c r="S192" s="123">
        <v>0</v>
      </c>
      <c r="T192" s="123">
        <f t="shared" si="89"/>
        <v>0</v>
      </c>
      <c r="U192" s="123">
        <v>0</v>
      </c>
      <c r="V192" s="123">
        <v>0</v>
      </c>
      <c r="W192" s="123">
        <f t="shared" si="90"/>
        <v>0</v>
      </c>
      <c r="X192" s="123">
        <f t="shared" si="91"/>
        <v>0</v>
      </c>
      <c r="Y192" s="45"/>
      <c r="Z192" s="123">
        <v>0</v>
      </c>
      <c r="AA192" s="123">
        <v>0</v>
      </c>
      <c r="AB192" s="123">
        <f t="shared" si="92"/>
        <v>0</v>
      </c>
      <c r="AC192" s="123">
        <v>0</v>
      </c>
      <c r="AD192" s="123">
        <v>0</v>
      </c>
      <c r="AE192" s="123">
        <f t="shared" si="93"/>
        <v>0</v>
      </c>
      <c r="AF192" s="123">
        <f t="shared" si="94"/>
        <v>0</v>
      </c>
      <c r="AG192" s="45"/>
      <c r="AH192" s="123">
        <v>0</v>
      </c>
      <c r="AI192" s="123">
        <v>0</v>
      </c>
      <c r="AJ192" s="123">
        <f t="shared" si="95"/>
        <v>0</v>
      </c>
      <c r="AK192" s="123">
        <v>0</v>
      </c>
      <c r="AL192" s="123">
        <v>0</v>
      </c>
      <c r="AM192" s="123">
        <f t="shared" si="96"/>
        <v>0</v>
      </c>
      <c r="AN192" s="123">
        <f t="shared" si="97"/>
        <v>0</v>
      </c>
      <c r="AO192" s="45"/>
      <c r="AP192" s="123">
        <f>J192-(R192+Z192+AH192)</f>
        <v>0</v>
      </c>
      <c r="AQ192" s="123">
        <f>K192-(S192+AA192+AI192)</f>
        <v>0</v>
      </c>
      <c r="AR192" s="123">
        <f t="shared" si="98"/>
        <v>0</v>
      </c>
      <c r="AS192" s="123">
        <f>M192-(U192+AC192+AK192)</f>
        <v>0</v>
      </c>
      <c r="AT192" s="123">
        <f>N192-(V192+AD192+AL192)</f>
        <v>0</v>
      </c>
      <c r="AU192" s="123">
        <f t="shared" si="99"/>
        <v>0</v>
      </c>
      <c r="AV192" s="123">
        <f t="shared" si="100"/>
        <v>0</v>
      </c>
      <c r="AW192" s="125" t="s">
        <v>103</v>
      </c>
      <c r="AX192" s="125"/>
      <c r="AY192" s="125"/>
      <c r="AZ192" s="124" t="s">
        <v>88</v>
      </c>
      <c r="BA192" s="124"/>
      <c r="BB192" s="124"/>
      <c r="BC192" s="124"/>
      <c r="BD192" s="124"/>
    </row>
    <row r="193" spans="1:56" s="100" customFormat="1">
      <c r="A193" s="45"/>
      <c r="B193" s="120">
        <v>2013</v>
      </c>
      <c r="C193" s="121">
        <v>8320</v>
      </c>
      <c r="D193" s="120">
        <v>1</v>
      </c>
      <c r="E193" s="120">
        <v>5000</v>
      </c>
      <c r="F193" s="120">
        <v>5400</v>
      </c>
      <c r="G193" s="120">
        <v>541</v>
      </c>
      <c r="H193" s="120">
        <v>54104</v>
      </c>
      <c r="I193" s="122" t="s">
        <v>243</v>
      </c>
      <c r="J193" s="123">
        <v>0</v>
      </c>
      <c r="K193" s="123">
        <v>0</v>
      </c>
      <c r="L193" s="124">
        <v>0</v>
      </c>
      <c r="M193" s="123">
        <v>0</v>
      </c>
      <c r="N193" s="123">
        <v>0</v>
      </c>
      <c r="O193" s="124">
        <v>0</v>
      </c>
      <c r="P193" s="124">
        <v>0</v>
      </c>
      <c r="Q193" s="45"/>
      <c r="R193" s="123">
        <v>0</v>
      </c>
      <c r="S193" s="123">
        <v>0</v>
      </c>
      <c r="T193" s="123">
        <f>R193+S193</f>
        <v>0</v>
      </c>
      <c r="U193" s="123">
        <f>X193-R193</f>
        <v>0</v>
      </c>
      <c r="V193" s="123">
        <v>0</v>
      </c>
      <c r="W193" s="123">
        <f>U193+V193</f>
        <v>0</v>
      </c>
      <c r="X193" s="123">
        <v>0</v>
      </c>
      <c r="Y193" s="45"/>
      <c r="Z193" s="123">
        <v>0</v>
      </c>
      <c r="AA193" s="123">
        <v>0</v>
      </c>
      <c r="AB193" s="123">
        <f>Z193+AA193</f>
        <v>0</v>
      </c>
      <c r="AC193" s="123">
        <f>AF193-Z193</f>
        <v>0</v>
      </c>
      <c r="AD193" s="123">
        <v>0</v>
      </c>
      <c r="AE193" s="123">
        <f>AC193+AD193</f>
        <v>0</v>
      </c>
      <c r="AF193" s="123">
        <v>0</v>
      </c>
      <c r="AG193" s="45"/>
      <c r="AH193" s="123">
        <v>0</v>
      </c>
      <c r="AI193" s="123">
        <v>0</v>
      </c>
      <c r="AJ193" s="123">
        <f>AH193+AI193</f>
        <v>0</v>
      </c>
      <c r="AK193" s="123">
        <f>AN193-AH193</f>
        <v>0</v>
      </c>
      <c r="AL193" s="123">
        <v>0</v>
      </c>
      <c r="AM193" s="123">
        <f>AK193+AL193</f>
        <v>0</v>
      </c>
      <c r="AN193" s="123">
        <v>0</v>
      </c>
      <c r="AO193" s="45"/>
      <c r="AP193" s="123">
        <f>J193-(R193+Z193+AH193)</f>
        <v>0</v>
      </c>
      <c r="AQ193" s="123">
        <f>K193-(S193+AA193+AI193)</f>
        <v>0</v>
      </c>
      <c r="AR193" s="123">
        <f t="shared" si="98"/>
        <v>0</v>
      </c>
      <c r="AS193" s="123">
        <f>M193-(U193+AC193+AK193)</f>
        <v>0</v>
      </c>
      <c r="AT193" s="123">
        <f>N193-(V193+AD193+AL193)</f>
        <v>0</v>
      </c>
      <c r="AU193" s="123">
        <f t="shared" si="99"/>
        <v>0</v>
      </c>
      <c r="AV193" s="123">
        <f t="shared" si="100"/>
        <v>0</v>
      </c>
      <c r="AW193" s="125" t="s">
        <v>103</v>
      </c>
      <c r="AX193" s="125"/>
      <c r="AY193" s="125"/>
      <c r="AZ193" s="124" t="s">
        <v>88</v>
      </c>
      <c r="BA193" s="124"/>
      <c r="BB193" s="124"/>
      <c r="BC193" s="124"/>
      <c r="BD193" s="124"/>
    </row>
    <row r="194" spans="1:56" s="126" customFormat="1">
      <c r="A194" s="45"/>
      <c r="B194" s="108">
        <v>2013</v>
      </c>
      <c r="C194" s="109">
        <v>8320</v>
      </c>
      <c r="D194" s="108">
        <v>1</v>
      </c>
      <c r="E194" s="108">
        <v>5000</v>
      </c>
      <c r="F194" s="108">
        <v>5600</v>
      </c>
      <c r="G194" s="108"/>
      <c r="H194" s="108"/>
      <c r="I194" s="110" t="s">
        <v>244</v>
      </c>
      <c r="J194" s="111">
        <v>0</v>
      </c>
      <c r="K194" s="111">
        <v>0</v>
      </c>
      <c r="L194" s="111">
        <v>0</v>
      </c>
      <c r="M194" s="111">
        <v>0</v>
      </c>
      <c r="N194" s="111">
        <v>0</v>
      </c>
      <c r="O194" s="111">
        <v>0</v>
      </c>
      <c r="P194" s="111">
        <v>0</v>
      </c>
      <c r="Q194" s="45"/>
      <c r="R194" s="112">
        <f>R195+R197+R199+R201</f>
        <v>0</v>
      </c>
      <c r="S194" s="112">
        <f>S195+S197+S199+S201</f>
        <v>0</v>
      </c>
      <c r="T194" s="112">
        <f t="shared" ref="T194:T259" si="120">R194+S194</f>
        <v>0</v>
      </c>
      <c r="U194" s="112">
        <f>U195+U197+U199+U201</f>
        <v>0</v>
      </c>
      <c r="V194" s="112">
        <f>V195+V197+V199+V201</f>
        <v>0</v>
      </c>
      <c r="W194" s="112">
        <f t="shared" ref="W194:W259" si="121">U194+V194</f>
        <v>0</v>
      </c>
      <c r="X194" s="112">
        <f t="shared" ref="X194:X257" si="122">T194+W194</f>
        <v>0</v>
      </c>
      <c r="Y194" s="45"/>
      <c r="Z194" s="112">
        <f>Z195+Z197+Z199+Z201</f>
        <v>0</v>
      </c>
      <c r="AA194" s="112">
        <f>AA195+AA197+AA199+AA201</f>
        <v>0</v>
      </c>
      <c r="AB194" s="112">
        <f t="shared" ref="AB194:AB259" si="123">Z194+AA194</f>
        <v>0</v>
      </c>
      <c r="AC194" s="112">
        <f>AC195+AC197+AC199+AC201</f>
        <v>0</v>
      </c>
      <c r="AD194" s="112">
        <f>AD195+AD197+AD199+AD201</f>
        <v>0</v>
      </c>
      <c r="AE194" s="112">
        <f t="shared" ref="AE194:AE259" si="124">AC194+AD194</f>
        <v>0</v>
      </c>
      <c r="AF194" s="112">
        <f t="shared" ref="AF194:AF257" si="125">AB194+AE194</f>
        <v>0</v>
      </c>
      <c r="AG194" s="45"/>
      <c r="AH194" s="112">
        <f>AH195+AH197+AH199+AH201</f>
        <v>0</v>
      </c>
      <c r="AI194" s="112">
        <f>AI195+AI197+AI199+AI201</f>
        <v>0</v>
      </c>
      <c r="AJ194" s="112">
        <f t="shared" ref="AJ194:AJ259" si="126">AH194+AI194</f>
        <v>0</v>
      </c>
      <c r="AK194" s="112">
        <f>AK195+AK197+AK199+AK201</f>
        <v>0</v>
      </c>
      <c r="AL194" s="112">
        <f>AL195+AL197+AL199+AL201</f>
        <v>0</v>
      </c>
      <c r="AM194" s="112">
        <f t="shared" ref="AM194:AM259" si="127">AK194+AL194</f>
        <v>0</v>
      </c>
      <c r="AN194" s="112">
        <f t="shared" ref="AN194:AN257" si="128">AJ194+AM194</f>
        <v>0</v>
      </c>
      <c r="AO194" s="45"/>
      <c r="AP194" s="112">
        <f>AP195+AP197+AP199+AP201</f>
        <v>0</v>
      </c>
      <c r="AQ194" s="112">
        <f>AQ195+AQ197+AQ199+AQ201</f>
        <v>0</v>
      </c>
      <c r="AR194" s="112">
        <f t="shared" si="98"/>
        <v>0</v>
      </c>
      <c r="AS194" s="112">
        <f>AS195+AS197+AS199+AS201</f>
        <v>0</v>
      </c>
      <c r="AT194" s="112">
        <f>AT195+AT197+AT199+AT201</f>
        <v>0</v>
      </c>
      <c r="AU194" s="112">
        <f t="shared" si="99"/>
        <v>0</v>
      </c>
      <c r="AV194" s="112">
        <f t="shared" si="100"/>
        <v>0</v>
      </c>
      <c r="AW194" s="113"/>
      <c r="AX194" s="113"/>
      <c r="AY194" s="113"/>
      <c r="AZ194" s="111"/>
      <c r="BA194" s="111"/>
      <c r="BB194" s="111"/>
      <c r="BC194" s="111"/>
      <c r="BD194" s="111"/>
    </row>
    <row r="195" spans="1:56" s="127" customFormat="1">
      <c r="A195" s="45"/>
      <c r="B195" s="114">
        <v>2013</v>
      </c>
      <c r="C195" s="115">
        <v>8320</v>
      </c>
      <c r="D195" s="114">
        <v>1</v>
      </c>
      <c r="E195" s="114">
        <v>5000</v>
      </c>
      <c r="F195" s="114">
        <v>5600</v>
      </c>
      <c r="G195" s="114">
        <v>564</v>
      </c>
      <c r="H195" s="114"/>
      <c r="I195" s="116" t="s">
        <v>245</v>
      </c>
      <c r="J195" s="117">
        <v>0</v>
      </c>
      <c r="K195" s="117">
        <v>0</v>
      </c>
      <c r="L195" s="117">
        <v>0</v>
      </c>
      <c r="M195" s="117">
        <v>0</v>
      </c>
      <c r="N195" s="117">
        <v>0</v>
      </c>
      <c r="O195" s="117">
        <v>0</v>
      </c>
      <c r="P195" s="117">
        <v>0</v>
      </c>
      <c r="Q195" s="45"/>
      <c r="R195" s="118">
        <f>R196</f>
        <v>0</v>
      </c>
      <c r="S195" s="118">
        <f>S196</f>
        <v>0</v>
      </c>
      <c r="T195" s="118">
        <f t="shared" si="120"/>
        <v>0</v>
      </c>
      <c r="U195" s="118">
        <f>U196</f>
        <v>0</v>
      </c>
      <c r="V195" s="118">
        <f>V196</f>
        <v>0</v>
      </c>
      <c r="W195" s="118">
        <f t="shared" si="121"/>
        <v>0</v>
      </c>
      <c r="X195" s="118">
        <f t="shared" si="122"/>
        <v>0</v>
      </c>
      <c r="Y195" s="45"/>
      <c r="Z195" s="118">
        <f>Z196</f>
        <v>0</v>
      </c>
      <c r="AA195" s="118">
        <f>AA196</f>
        <v>0</v>
      </c>
      <c r="AB195" s="118">
        <f t="shared" si="123"/>
        <v>0</v>
      </c>
      <c r="AC195" s="118">
        <f>AC196</f>
        <v>0</v>
      </c>
      <c r="AD195" s="118">
        <f>AD196</f>
        <v>0</v>
      </c>
      <c r="AE195" s="118">
        <f t="shared" si="124"/>
        <v>0</v>
      </c>
      <c r="AF195" s="118">
        <f t="shared" si="125"/>
        <v>0</v>
      </c>
      <c r="AG195" s="45"/>
      <c r="AH195" s="118">
        <f>AH196</f>
        <v>0</v>
      </c>
      <c r="AI195" s="118">
        <f>AI196</f>
        <v>0</v>
      </c>
      <c r="AJ195" s="118">
        <f t="shared" si="126"/>
        <v>0</v>
      </c>
      <c r="AK195" s="118">
        <f>AK196</f>
        <v>0</v>
      </c>
      <c r="AL195" s="118">
        <f>AL196</f>
        <v>0</v>
      </c>
      <c r="AM195" s="118">
        <f t="shared" si="127"/>
        <v>0</v>
      </c>
      <c r="AN195" s="118">
        <f t="shared" si="128"/>
        <v>0</v>
      </c>
      <c r="AO195" s="45"/>
      <c r="AP195" s="118">
        <f>AP196</f>
        <v>0</v>
      </c>
      <c r="AQ195" s="118">
        <f>AQ196</f>
        <v>0</v>
      </c>
      <c r="AR195" s="118">
        <f t="shared" si="98"/>
        <v>0</v>
      </c>
      <c r="AS195" s="118">
        <f>AS196</f>
        <v>0</v>
      </c>
      <c r="AT195" s="118">
        <f>AT196</f>
        <v>0</v>
      </c>
      <c r="AU195" s="118">
        <f t="shared" si="99"/>
        <v>0</v>
      </c>
      <c r="AV195" s="118">
        <f t="shared" si="100"/>
        <v>0</v>
      </c>
      <c r="AW195" s="119"/>
      <c r="AX195" s="119"/>
      <c r="AY195" s="119"/>
      <c r="AZ195" s="117"/>
      <c r="BA195" s="117"/>
      <c r="BB195" s="117"/>
      <c r="BC195" s="117"/>
      <c r="BD195" s="117"/>
    </row>
    <row r="196" spans="1:56" s="100" customFormat="1">
      <c r="A196" s="45"/>
      <c r="B196" s="120">
        <v>2013</v>
      </c>
      <c r="C196" s="121">
        <v>8320</v>
      </c>
      <c r="D196" s="120">
        <v>1</v>
      </c>
      <c r="E196" s="120">
        <v>5000</v>
      </c>
      <c r="F196" s="120">
        <v>5600</v>
      </c>
      <c r="G196" s="120">
        <v>564</v>
      </c>
      <c r="H196" s="120">
        <v>56400</v>
      </c>
      <c r="I196" s="122" t="s">
        <v>245</v>
      </c>
      <c r="J196" s="123">
        <v>0</v>
      </c>
      <c r="K196" s="123">
        <v>0</v>
      </c>
      <c r="L196" s="124">
        <v>0</v>
      </c>
      <c r="M196" s="123">
        <v>0</v>
      </c>
      <c r="N196" s="123">
        <v>0</v>
      </c>
      <c r="O196" s="124">
        <v>0</v>
      </c>
      <c r="P196" s="124">
        <v>0</v>
      </c>
      <c r="Q196" s="45"/>
      <c r="R196" s="123">
        <v>0</v>
      </c>
      <c r="S196" s="123">
        <v>0</v>
      </c>
      <c r="T196" s="123">
        <f t="shared" si="120"/>
        <v>0</v>
      </c>
      <c r="U196" s="123">
        <v>0</v>
      </c>
      <c r="V196" s="123">
        <v>0</v>
      </c>
      <c r="W196" s="123">
        <f t="shared" si="121"/>
        <v>0</v>
      </c>
      <c r="X196" s="123">
        <f t="shared" si="122"/>
        <v>0</v>
      </c>
      <c r="Y196" s="45"/>
      <c r="Z196" s="123">
        <v>0</v>
      </c>
      <c r="AA196" s="123">
        <v>0</v>
      </c>
      <c r="AB196" s="123">
        <f t="shared" si="123"/>
        <v>0</v>
      </c>
      <c r="AC196" s="123">
        <v>0</v>
      </c>
      <c r="AD196" s="123">
        <v>0</v>
      </c>
      <c r="AE196" s="123">
        <f t="shared" si="124"/>
        <v>0</v>
      </c>
      <c r="AF196" s="123">
        <f t="shared" si="125"/>
        <v>0</v>
      </c>
      <c r="AG196" s="45"/>
      <c r="AH196" s="123">
        <v>0</v>
      </c>
      <c r="AI196" s="123">
        <v>0</v>
      </c>
      <c r="AJ196" s="123">
        <f t="shared" si="126"/>
        <v>0</v>
      </c>
      <c r="AK196" s="123">
        <v>0</v>
      </c>
      <c r="AL196" s="123">
        <v>0</v>
      </c>
      <c r="AM196" s="123">
        <f t="shared" si="127"/>
        <v>0</v>
      </c>
      <c r="AN196" s="123">
        <f t="shared" si="128"/>
        <v>0</v>
      </c>
      <c r="AO196" s="45"/>
      <c r="AP196" s="123">
        <f>J196-(R196+Z196+AH196)</f>
        <v>0</v>
      </c>
      <c r="AQ196" s="123">
        <f>K196-(S196+AA196+AI196)</f>
        <v>0</v>
      </c>
      <c r="AR196" s="123">
        <f t="shared" si="98"/>
        <v>0</v>
      </c>
      <c r="AS196" s="123">
        <f>M196-(U196+AC196+AK196)</f>
        <v>0</v>
      </c>
      <c r="AT196" s="123">
        <f>N196-(V196+AD196+AL196)</f>
        <v>0</v>
      </c>
      <c r="AU196" s="123">
        <f t="shared" si="99"/>
        <v>0</v>
      </c>
      <c r="AV196" s="123">
        <f t="shared" si="100"/>
        <v>0</v>
      </c>
      <c r="AW196" s="125" t="s">
        <v>103</v>
      </c>
      <c r="AX196" s="125"/>
      <c r="AY196" s="125"/>
      <c r="AZ196" s="124" t="s">
        <v>88</v>
      </c>
      <c r="BA196" s="124"/>
      <c r="BB196" s="124"/>
      <c r="BC196" s="124"/>
      <c r="BD196" s="124"/>
    </row>
    <row r="197" spans="1:56" s="127" customFormat="1">
      <c r="A197" s="45"/>
      <c r="B197" s="114">
        <v>2013</v>
      </c>
      <c r="C197" s="115">
        <v>8320</v>
      </c>
      <c r="D197" s="114">
        <v>1</v>
      </c>
      <c r="E197" s="114">
        <v>5000</v>
      </c>
      <c r="F197" s="114">
        <v>5600</v>
      </c>
      <c r="G197" s="114">
        <v>565</v>
      </c>
      <c r="H197" s="114"/>
      <c r="I197" s="116" t="s">
        <v>246</v>
      </c>
      <c r="J197" s="117">
        <v>0</v>
      </c>
      <c r="K197" s="117">
        <v>0</v>
      </c>
      <c r="L197" s="117">
        <v>0</v>
      </c>
      <c r="M197" s="117">
        <v>0</v>
      </c>
      <c r="N197" s="117">
        <v>0</v>
      </c>
      <c r="O197" s="117">
        <v>0</v>
      </c>
      <c r="P197" s="117">
        <v>0</v>
      </c>
      <c r="Q197" s="45"/>
      <c r="R197" s="118">
        <f t="shared" ref="R197:S201" si="129">R198</f>
        <v>0</v>
      </c>
      <c r="S197" s="118">
        <f t="shared" si="129"/>
        <v>0</v>
      </c>
      <c r="T197" s="118">
        <f t="shared" si="120"/>
        <v>0</v>
      </c>
      <c r="U197" s="118">
        <f t="shared" ref="U197:V201" si="130">U198</f>
        <v>0</v>
      </c>
      <c r="V197" s="118">
        <f t="shared" si="130"/>
        <v>0</v>
      </c>
      <c r="W197" s="118">
        <f t="shared" si="121"/>
        <v>0</v>
      </c>
      <c r="X197" s="118">
        <f t="shared" si="122"/>
        <v>0</v>
      </c>
      <c r="Y197" s="45"/>
      <c r="Z197" s="118">
        <f>Z198</f>
        <v>0</v>
      </c>
      <c r="AA197" s="118">
        <f>AA198</f>
        <v>0</v>
      </c>
      <c r="AB197" s="118">
        <f t="shared" si="123"/>
        <v>0</v>
      </c>
      <c r="AC197" s="118">
        <f>AC198</f>
        <v>0</v>
      </c>
      <c r="AD197" s="118">
        <f>AD198</f>
        <v>0</v>
      </c>
      <c r="AE197" s="118">
        <f t="shared" si="124"/>
        <v>0</v>
      </c>
      <c r="AF197" s="118">
        <f t="shared" si="125"/>
        <v>0</v>
      </c>
      <c r="AG197" s="45"/>
      <c r="AH197" s="118">
        <f>AH198</f>
        <v>0</v>
      </c>
      <c r="AI197" s="118">
        <f>AI198</f>
        <v>0</v>
      </c>
      <c r="AJ197" s="118">
        <f t="shared" si="126"/>
        <v>0</v>
      </c>
      <c r="AK197" s="118">
        <f>AK198</f>
        <v>0</v>
      </c>
      <c r="AL197" s="118">
        <f>AL198</f>
        <v>0</v>
      </c>
      <c r="AM197" s="118">
        <f t="shared" si="127"/>
        <v>0</v>
      </c>
      <c r="AN197" s="118">
        <f t="shared" si="128"/>
        <v>0</v>
      </c>
      <c r="AO197" s="45"/>
      <c r="AP197" s="118">
        <f t="shared" ref="AP197:AQ201" si="131">AP198</f>
        <v>0</v>
      </c>
      <c r="AQ197" s="118">
        <f t="shared" si="131"/>
        <v>0</v>
      </c>
      <c r="AR197" s="118">
        <f t="shared" si="98"/>
        <v>0</v>
      </c>
      <c r="AS197" s="118">
        <f t="shared" ref="AS197:AT201" si="132">AS198</f>
        <v>0</v>
      </c>
      <c r="AT197" s="118">
        <f t="shared" si="132"/>
        <v>0</v>
      </c>
      <c r="AU197" s="118">
        <f t="shared" si="99"/>
        <v>0</v>
      </c>
      <c r="AV197" s="118">
        <f t="shared" si="100"/>
        <v>0</v>
      </c>
      <c r="AW197" s="119"/>
      <c r="AX197" s="119"/>
      <c r="AY197" s="119"/>
      <c r="AZ197" s="117"/>
      <c r="BA197" s="117"/>
      <c r="BB197" s="117"/>
      <c r="BC197" s="117"/>
      <c r="BD197" s="117"/>
    </row>
    <row r="198" spans="1:56" s="100" customFormat="1">
      <c r="A198" s="45"/>
      <c r="B198" s="120">
        <v>2013</v>
      </c>
      <c r="C198" s="121">
        <v>8320</v>
      </c>
      <c r="D198" s="120">
        <v>1</v>
      </c>
      <c r="E198" s="120">
        <v>5000</v>
      </c>
      <c r="F198" s="120">
        <v>5600</v>
      </c>
      <c r="G198" s="120">
        <v>565</v>
      </c>
      <c r="H198" s="120">
        <v>56501</v>
      </c>
      <c r="I198" s="122" t="s">
        <v>247</v>
      </c>
      <c r="J198" s="123">
        <v>0</v>
      </c>
      <c r="K198" s="123">
        <v>0</v>
      </c>
      <c r="L198" s="124">
        <v>0</v>
      </c>
      <c r="M198" s="123">
        <v>0</v>
      </c>
      <c r="N198" s="123">
        <v>0</v>
      </c>
      <c r="O198" s="124">
        <v>0</v>
      </c>
      <c r="P198" s="124">
        <v>0</v>
      </c>
      <c r="Q198" s="45"/>
      <c r="R198" s="123">
        <v>0</v>
      </c>
      <c r="S198" s="123">
        <v>0</v>
      </c>
      <c r="T198" s="123">
        <f t="shared" si="120"/>
        <v>0</v>
      </c>
      <c r="U198" s="123">
        <v>0</v>
      </c>
      <c r="V198" s="123">
        <v>0</v>
      </c>
      <c r="W198" s="123">
        <f t="shared" si="121"/>
        <v>0</v>
      </c>
      <c r="X198" s="123">
        <f t="shared" si="122"/>
        <v>0</v>
      </c>
      <c r="Y198" s="45"/>
      <c r="Z198" s="123">
        <v>0</v>
      </c>
      <c r="AA198" s="123">
        <v>0</v>
      </c>
      <c r="AB198" s="123">
        <f t="shared" si="123"/>
        <v>0</v>
      </c>
      <c r="AC198" s="123">
        <v>0</v>
      </c>
      <c r="AD198" s="123">
        <v>0</v>
      </c>
      <c r="AE198" s="123">
        <f t="shared" si="124"/>
        <v>0</v>
      </c>
      <c r="AF198" s="123">
        <f t="shared" si="125"/>
        <v>0</v>
      </c>
      <c r="AG198" s="45"/>
      <c r="AH198" s="123">
        <v>0</v>
      </c>
      <c r="AI198" s="123">
        <v>0</v>
      </c>
      <c r="AJ198" s="123">
        <f t="shared" si="126"/>
        <v>0</v>
      </c>
      <c r="AK198" s="123">
        <v>0</v>
      </c>
      <c r="AL198" s="123">
        <v>0</v>
      </c>
      <c r="AM198" s="123">
        <f t="shared" si="127"/>
        <v>0</v>
      </c>
      <c r="AN198" s="123">
        <f t="shared" si="128"/>
        <v>0</v>
      </c>
      <c r="AO198" s="45"/>
      <c r="AP198" s="123">
        <f>J198-(R198+Z198+AH198)</f>
        <v>0</v>
      </c>
      <c r="AQ198" s="123">
        <f>K198-(S198+AA198+AI198)</f>
        <v>0</v>
      </c>
      <c r="AR198" s="123">
        <f t="shared" si="98"/>
        <v>0</v>
      </c>
      <c r="AS198" s="123">
        <f>M198-(U198+AC198+AK198)</f>
        <v>0</v>
      </c>
      <c r="AT198" s="123">
        <f>N198-(V198+AD198+AL198)</f>
        <v>0</v>
      </c>
      <c r="AU198" s="123">
        <f t="shared" si="99"/>
        <v>0</v>
      </c>
      <c r="AV198" s="123">
        <f t="shared" si="100"/>
        <v>0</v>
      </c>
      <c r="AW198" s="125" t="s">
        <v>103</v>
      </c>
      <c r="AX198" s="125"/>
      <c r="AY198" s="125"/>
      <c r="AZ198" s="124" t="s">
        <v>88</v>
      </c>
      <c r="BA198" s="124"/>
      <c r="BB198" s="124"/>
      <c r="BC198" s="124"/>
      <c r="BD198" s="124"/>
    </row>
    <row r="199" spans="1:56" s="100" customFormat="1">
      <c r="A199" s="45"/>
      <c r="B199" s="114">
        <v>2013</v>
      </c>
      <c r="C199" s="115">
        <v>8320</v>
      </c>
      <c r="D199" s="114">
        <v>1</v>
      </c>
      <c r="E199" s="114">
        <v>5000</v>
      </c>
      <c r="F199" s="114">
        <v>5600</v>
      </c>
      <c r="G199" s="114">
        <v>566</v>
      </c>
      <c r="H199" s="114"/>
      <c r="I199" s="116" t="s">
        <v>248</v>
      </c>
      <c r="J199" s="117">
        <v>0</v>
      </c>
      <c r="K199" s="117">
        <v>0</v>
      </c>
      <c r="L199" s="117">
        <v>0</v>
      </c>
      <c r="M199" s="117">
        <v>0</v>
      </c>
      <c r="N199" s="117">
        <v>0</v>
      </c>
      <c r="O199" s="117">
        <v>0</v>
      </c>
      <c r="P199" s="117">
        <v>0</v>
      </c>
      <c r="Q199" s="142"/>
      <c r="R199" s="118">
        <f t="shared" si="129"/>
        <v>0</v>
      </c>
      <c r="S199" s="118">
        <f t="shared" si="129"/>
        <v>0</v>
      </c>
      <c r="T199" s="118">
        <f t="shared" si="120"/>
        <v>0</v>
      </c>
      <c r="U199" s="118">
        <f t="shared" si="130"/>
        <v>0</v>
      </c>
      <c r="V199" s="118">
        <f t="shared" si="130"/>
        <v>0</v>
      </c>
      <c r="W199" s="118">
        <f t="shared" si="121"/>
        <v>0</v>
      </c>
      <c r="X199" s="118">
        <f t="shared" si="122"/>
        <v>0</v>
      </c>
      <c r="Z199" s="118">
        <f>Z200</f>
        <v>0</v>
      </c>
      <c r="AA199" s="118">
        <f>AA200</f>
        <v>0</v>
      </c>
      <c r="AB199" s="118">
        <f t="shared" si="123"/>
        <v>0</v>
      </c>
      <c r="AC199" s="118">
        <f>AC200</f>
        <v>0</v>
      </c>
      <c r="AD199" s="118">
        <f>AD200</f>
        <v>0</v>
      </c>
      <c r="AE199" s="118">
        <f t="shared" si="124"/>
        <v>0</v>
      </c>
      <c r="AF199" s="118">
        <f t="shared" si="125"/>
        <v>0</v>
      </c>
      <c r="AH199" s="118">
        <f>AH200</f>
        <v>0</v>
      </c>
      <c r="AI199" s="118">
        <f>AI200</f>
        <v>0</v>
      </c>
      <c r="AJ199" s="118">
        <f t="shared" si="126"/>
        <v>0</v>
      </c>
      <c r="AK199" s="118">
        <f>AK200</f>
        <v>0</v>
      </c>
      <c r="AL199" s="118">
        <f>AL200</f>
        <v>0</v>
      </c>
      <c r="AM199" s="118">
        <f t="shared" si="127"/>
        <v>0</v>
      </c>
      <c r="AN199" s="118">
        <f t="shared" si="128"/>
        <v>0</v>
      </c>
      <c r="AP199" s="118">
        <f t="shared" si="131"/>
        <v>0</v>
      </c>
      <c r="AQ199" s="118">
        <f t="shared" si="131"/>
        <v>0</v>
      </c>
      <c r="AR199" s="118">
        <f t="shared" si="98"/>
        <v>0</v>
      </c>
      <c r="AS199" s="118">
        <f t="shared" si="132"/>
        <v>0</v>
      </c>
      <c r="AT199" s="118">
        <f t="shared" si="132"/>
        <v>0</v>
      </c>
      <c r="AU199" s="118">
        <f t="shared" si="99"/>
        <v>0</v>
      </c>
      <c r="AV199" s="118">
        <f t="shared" si="100"/>
        <v>0</v>
      </c>
      <c r="AW199" s="143"/>
      <c r="AX199" s="143"/>
      <c r="AY199" s="143"/>
    </row>
    <row r="200" spans="1:56" s="100" customFormat="1">
      <c r="A200" s="45"/>
      <c r="B200" s="120">
        <v>2013</v>
      </c>
      <c r="C200" s="121">
        <v>8320</v>
      </c>
      <c r="D200" s="120">
        <v>1</v>
      </c>
      <c r="E200" s="120">
        <v>5000</v>
      </c>
      <c r="F200" s="120">
        <v>5600</v>
      </c>
      <c r="G200" s="120">
        <v>566</v>
      </c>
      <c r="H200" s="120">
        <v>56601</v>
      </c>
      <c r="I200" s="122" t="s">
        <v>249</v>
      </c>
      <c r="J200" s="123">
        <v>0</v>
      </c>
      <c r="K200" s="123">
        <v>0</v>
      </c>
      <c r="L200" s="124">
        <v>0</v>
      </c>
      <c r="M200" s="123">
        <v>0</v>
      </c>
      <c r="N200" s="123">
        <v>0</v>
      </c>
      <c r="O200" s="124">
        <v>0</v>
      </c>
      <c r="P200" s="124">
        <v>0</v>
      </c>
      <c r="Q200" s="142"/>
      <c r="R200" s="123">
        <v>0</v>
      </c>
      <c r="S200" s="123">
        <v>0</v>
      </c>
      <c r="T200" s="123">
        <f t="shared" si="120"/>
        <v>0</v>
      </c>
      <c r="U200" s="123">
        <v>0</v>
      </c>
      <c r="V200" s="123">
        <v>0</v>
      </c>
      <c r="W200" s="123">
        <f t="shared" si="121"/>
        <v>0</v>
      </c>
      <c r="X200" s="123">
        <f t="shared" si="122"/>
        <v>0</v>
      </c>
      <c r="Z200" s="123">
        <v>0</v>
      </c>
      <c r="AA200" s="123">
        <v>0</v>
      </c>
      <c r="AB200" s="123">
        <f t="shared" si="123"/>
        <v>0</v>
      </c>
      <c r="AC200" s="123">
        <v>0</v>
      </c>
      <c r="AD200" s="123">
        <v>0</v>
      </c>
      <c r="AE200" s="123">
        <f t="shared" si="124"/>
        <v>0</v>
      </c>
      <c r="AF200" s="123">
        <f t="shared" si="125"/>
        <v>0</v>
      </c>
      <c r="AH200" s="123">
        <v>0</v>
      </c>
      <c r="AI200" s="123">
        <v>0</v>
      </c>
      <c r="AJ200" s="123">
        <f t="shared" si="126"/>
        <v>0</v>
      </c>
      <c r="AK200" s="123">
        <v>0</v>
      </c>
      <c r="AL200" s="123">
        <v>0</v>
      </c>
      <c r="AM200" s="123">
        <f t="shared" si="127"/>
        <v>0</v>
      </c>
      <c r="AN200" s="123">
        <f t="shared" si="128"/>
        <v>0</v>
      </c>
      <c r="AP200" s="123">
        <f>J200-(R200+Z200+AH200)</f>
        <v>0</v>
      </c>
      <c r="AQ200" s="123">
        <f>K200-(S200+AA200+AI200)</f>
        <v>0</v>
      </c>
      <c r="AR200" s="123">
        <f t="shared" si="98"/>
        <v>0</v>
      </c>
      <c r="AS200" s="123">
        <f>M200-(U200+AC200+AK200)</f>
        <v>0</v>
      </c>
      <c r="AT200" s="123">
        <f>N200-(V200+AD200+AL200)</f>
        <v>0</v>
      </c>
      <c r="AU200" s="123">
        <f t="shared" si="99"/>
        <v>0</v>
      </c>
      <c r="AV200" s="123">
        <f t="shared" si="100"/>
        <v>0</v>
      </c>
      <c r="AW200" s="143"/>
      <c r="AX200" s="143"/>
      <c r="AY200" s="143"/>
    </row>
    <row r="201" spans="1:56" s="100" customFormat="1">
      <c r="A201" s="45"/>
      <c r="B201" s="114">
        <v>2013</v>
      </c>
      <c r="C201" s="115">
        <v>8320</v>
      </c>
      <c r="D201" s="114">
        <v>1</v>
      </c>
      <c r="E201" s="114">
        <v>5000</v>
      </c>
      <c r="F201" s="114">
        <v>5600</v>
      </c>
      <c r="G201" s="114">
        <v>569</v>
      </c>
      <c r="H201" s="114"/>
      <c r="I201" s="116" t="s">
        <v>250</v>
      </c>
      <c r="J201" s="117">
        <v>0</v>
      </c>
      <c r="K201" s="117">
        <v>0</v>
      </c>
      <c r="L201" s="117">
        <v>0</v>
      </c>
      <c r="M201" s="117">
        <v>0</v>
      </c>
      <c r="N201" s="117">
        <v>0</v>
      </c>
      <c r="O201" s="117">
        <v>0</v>
      </c>
      <c r="P201" s="117">
        <v>0</v>
      </c>
      <c r="Q201" s="45"/>
      <c r="R201" s="118">
        <f t="shared" si="129"/>
        <v>0</v>
      </c>
      <c r="S201" s="118">
        <f t="shared" si="129"/>
        <v>0</v>
      </c>
      <c r="T201" s="118">
        <f t="shared" si="120"/>
        <v>0</v>
      </c>
      <c r="U201" s="118">
        <f t="shared" si="130"/>
        <v>0</v>
      </c>
      <c r="V201" s="118">
        <f t="shared" si="130"/>
        <v>0</v>
      </c>
      <c r="W201" s="118">
        <f t="shared" si="121"/>
        <v>0</v>
      </c>
      <c r="X201" s="118">
        <f t="shared" si="122"/>
        <v>0</v>
      </c>
      <c r="Y201" s="45"/>
      <c r="Z201" s="118">
        <f>Z202</f>
        <v>0</v>
      </c>
      <c r="AA201" s="118">
        <f>AA202</f>
        <v>0</v>
      </c>
      <c r="AB201" s="118">
        <f t="shared" si="123"/>
        <v>0</v>
      </c>
      <c r="AC201" s="118">
        <f>AC202</f>
        <v>0</v>
      </c>
      <c r="AD201" s="118">
        <f>AD202</f>
        <v>0</v>
      </c>
      <c r="AE201" s="118">
        <f t="shared" si="124"/>
        <v>0</v>
      </c>
      <c r="AF201" s="118">
        <f t="shared" si="125"/>
        <v>0</v>
      </c>
      <c r="AG201" s="45"/>
      <c r="AH201" s="118">
        <f>AH202</f>
        <v>0</v>
      </c>
      <c r="AI201" s="118">
        <f>AI202</f>
        <v>0</v>
      </c>
      <c r="AJ201" s="118">
        <f t="shared" si="126"/>
        <v>0</v>
      </c>
      <c r="AK201" s="118">
        <f>AK202</f>
        <v>0</v>
      </c>
      <c r="AL201" s="118">
        <f>AL202</f>
        <v>0</v>
      </c>
      <c r="AM201" s="118">
        <f t="shared" si="127"/>
        <v>0</v>
      </c>
      <c r="AN201" s="118">
        <f t="shared" si="128"/>
        <v>0</v>
      </c>
      <c r="AO201" s="45"/>
      <c r="AP201" s="118">
        <f t="shared" si="131"/>
        <v>0</v>
      </c>
      <c r="AQ201" s="118">
        <f t="shared" si="131"/>
        <v>0</v>
      </c>
      <c r="AR201" s="118">
        <f t="shared" si="98"/>
        <v>0</v>
      </c>
      <c r="AS201" s="118">
        <f t="shared" si="132"/>
        <v>0</v>
      </c>
      <c r="AT201" s="118">
        <f t="shared" si="132"/>
        <v>0</v>
      </c>
      <c r="AU201" s="118">
        <f t="shared" si="99"/>
        <v>0</v>
      </c>
      <c r="AV201" s="118">
        <f t="shared" si="100"/>
        <v>0</v>
      </c>
      <c r="AW201" s="119"/>
      <c r="AX201" s="119"/>
      <c r="AY201" s="119"/>
      <c r="AZ201" s="117"/>
      <c r="BA201" s="117"/>
      <c r="BB201" s="117"/>
      <c r="BC201" s="117"/>
      <c r="BD201" s="117"/>
    </row>
    <row r="202" spans="1:56" s="100" customFormat="1">
      <c r="A202" s="45"/>
      <c r="B202" s="120">
        <v>2013</v>
      </c>
      <c r="C202" s="121">
        <v>8320</v>
      </c>
      <c r="D202" s="120">
        <v>1</v>
      </c>
      <c r="E202" s="120">
        <v>5000</v>
      </c>
      <c r="F202" s="120">
        <v>5600</v>
      </c>
      <c r="G202" s="120">
        <v>569</v>
      </c>
      <c r="H202" s="120">
        <v>56902</v>
      </c>
      <c r="I202" s="122" t="s">
        <v>251</v>
      </c>
      <c r="J202" s="123">
        <v>0</v>
      </c>
      <c r="K202" s="123">
        <v>0</v>
      </c>
      <c r="L202" s="124">
        <v>0</v>
      </c>
      <c r="M202" s="123">
        <v>0</v>
      </c>
      <c r="N202" s="123">
        <v>0</v>
      </c>
      <c r="O202" s="124">
        <v>0</v>
      </c>
      <c r="P202" s="124">
        <v>0</v>
      </c>
      <c r="Q202" s="45"/>
      <c r="R202" s="123">
        <v>0</v>
      </c>
      <c r="S202" s="123">
        <v>0</v>
      </c>
      <c r="T202" s="123">
        <f t="shared" si="120"/>
        <v>0</v>
      </c>
      <c r="U202" s="123">
        <v>0</v>
      </c>
      <c r="V202" s="123">
        <v>0</v>
      </c>
      <c r="W202" s="123">
        <f t="shared" si="121"/>
        <v>0</v>
      </c>
      <c r="X202" s="123">
        <f t="shared" si="122"/>
        <v>0</v>
      </c>
      <c r="Y202" s="45"/>
      <c r="Z202" s="123">
        <v>0</v>
      </c>
      <c r="AA202" s="123">
        <v>0</v>
      </c>
      <c r="AB202" s="123">
        <f t="shared" si="123"/>
        <v>0</v>
      </c>
      <c r="AC202" s="123">
        <v>0</v>
      </c>
      <c r="AD202" s="123">
        <v>0</v>
      </c>
      <c r="AE202" s="123">
        <f t="shared" si="124"/>
        <v>0</v>
      </c>
      <c r="AF202" s="123">
        <f t="shared" si="125"/>
        <v>0</v>
      </c>
      <c r="AG202" s="45"/>
      <c r="AH202" s="123">
        <v>0</v>
      </c>
      <c r="AI202" s="123">
        <v>0</v>
      </c>
      <c r="AJ202" s="123">
        <f t="shared" si="126"/>
        <v>0</v>
      </c>
      <c r="AK202" s="123">
        <v>0</v>
      </c>
      <c r="AL202" s="123">
        <v>0</v>
      </c>
      <c r="AM202" s="123">
        <f t="shared" si="127"/>
        <v>0</v>
      </c>
      <c r="AN202" s="123">
        <f t="shared" si="128"/>
        <v>0</v>
      </c>
      <c r="AO202" s="45"/>
      <c r="AP202" s="123">
        <f>J202-(R202+Z202+AH202)</f>
        <v>0</v>
      </c>
      <c r="AQ202" s="123">
        <f>K202-(S202+AA202+AI202)</f>
        <v>0</v>
      </c>
      <c r="AR202" s="123">
        <f t="shared" si="98"/>
        <v>0</v>
      </c>
      <c r="AS202" s="123">
        <f>M202-(U202+AC202+AK202)</f>
        <v>0</v>
      </c>
      <c r="AT202" s="123">
        <f>N202-(V202+AD202+AL202)</f>
        <v>0</v>
      </c>
      <c r="AU202" s="123">
        <f t="shared" si="99"/>
        <v>0</v>
      </c>
      <c r="AV202" s="123">
        <f t="shared" si="100"/>
        <v>0</v>
      </c>
      <c r="AW202" s="125"/>
      <c r="AX202" s="125"/>
      <c r="AY202" s="125"/>
      <c r="AZ202" s="124"/>
      <c r="BA202" s="124"/>
      <c r="BB202" s="124"/>
      <c r="BC202" s="124"/>
      <c r="BD202" s="124"/>
    </row>
    <row r="203" spans="1:56" s="126" customFormat="1">
      <c r="A203" s="45"/>
      <c r="B203" s="108">
        <v>2013</v>
      </c>
      <c r="C203" s="109">
        <v>8320</v>
      </c>
      <c r="D203" s="108">
        <v>1</v>
      </c>
      <c r="E203" s="108">
        <v>5000</v>
      </c>
      <c r="F203" s="108">
        <v>5900</v>
      </c>
      <c r="G203" s="108"/>
      <c r="H203" s="108"/>
      <c r="I203" s="110" t="s">
        <v>252</v>
      </c>
      <c r="J203" s="111">
        <v>0</v>
      </c>
      <c r="K203" s="111">
        <v>0</v>
      </c>
      <c r="L203" s="111">
        <v>0</v>
      </c>
      <c r="M203" s="111">
        <v>0</v>
      </c>
      <c r="N203" s="111">
        <v>0</v>
      </c>
      <c r="O203" s="111">
        <v>0</v>
      </c>
      <c r="P203" s="111">
        <v>0</v>
      </c>
      <c r="Q203" s="45"/>
      <c r="R203" s="112">
        <f>R204+R206</f>
        <v>0</v>
      </c>
      <c r="S203" s="112">
        <f>S204+S206</f>
        <v>0</v>
      </c>
      <c r="T203" s="112">
        <f t="shared" si="120"/>
        <v>0</v>
      </c>
      <c r="U203" s="112">
        <f>U204+U206</f>
        <v>0</v>
      </c>
      <c r="V203" s="112">
        <f>V204+V206</f>
        <v>0</v>
      </c>
      <c r="W203" s="112">
        <f t="shared" si="121"/>
        <v>0</v>
      </c>
      <c r="X203" s="112">
        <f t="shared" si="122"/>
        <v>0</v>
      </c>
      <c r="Y203" s="45"/>
      <c r="Z203" s="112">
        <f>Z204+Z206</f>
        <v>0</v>
      </c>
      <c r="AA203" s="112">
        <f>AA204+AA206</f>
        <v>0</v>
      </c>
      <c r="AB203" s="112">
        <f t="shared" si="123"/>
        <v>0</v>
      </c>
      <c r="AC203" s="112">
        <f>AC204+AC206</f>
        <v>0</v>
      </c>
      <c r="AD203" s="112">
        <f>AD204+AD206</f>
        <v>0</v>
      </c>
      <c r="AE203" s="112">
        <f t="shared" si="124"/>
        <v>0</v>
      </c>
      <c r="AF203" s="112">
        <f t="shared" si="125"/>
        <v>0</v>
      </c>
      <c r="AG203" s="45"/>
      <c r="AH203" s="112">
        <f>AH204+AH206</f>
        <v>0</v>
      </c>
      <c r="AI203" s="112">
        <f>AI204+AI206</f>
        <v>0</v>
      </c>
      <c r="AJ203" s="112">
        <f t="shared" si="126"/>
        <v>0</v>
      </c>
      <c r="AK203" s="112">
        <f>AK204+AK206</f>
        <v>0</v>
      </c>
      <c r="AL203" s="112">
        <f>AL204+AL206</f>
        <v>0</v>
      </c>
      <c r="AM203" s="112">
        <f t="shared" si="127"/>
        <v>0</v>
      </c>
      <c r="AN203" s="112">
        <f t="shared" si="128"/>
        <v>0</v>
      </c>
      <c r="AO203" s="45"/>
      <c r="AP203" s="112">
        <f>AP204+AP206</f>
        <v>0</v>
      </c>
      <c r="AQ203" s="112">
        <f>AQ204+AQ206</f>
        <v>0</v>
      </c>
      <c r="AR203" s="112">
        <f t="shared" si="98"/>
        <v>0</v>
      </c>
      <c r="AS203" s="112">
        <f>AS204+AS206</f>
        <v>0</v>
      </c>
      <c r="AT203" s="112">
        <f>AT204+AT206</f>
        <v>0</v>
      </c>
      <c r="AU203" s="112">
        <f t="shared" si="99"/>
        <v>0</v>
      </c>
      <c r="AV203" s="112">
        <f t="shared" si="100"/>
        <v>0</v>
      </c>
      <c r="AW203" s="113"/>
      <c r="AX203" s="113"/>
      <c r="AY203" s="113"/>
      <c r="AZ203" s="111"/>
      <c r="BA203" s="111"/>
      <c r="BB203" s="111"/>
      <c r="BC203" s="111"/>
      <c r="BD203" s="111"/>
    </row>
    <row r="204" spans="1:56" s="127" customFormat="1">
      <c r="A204" s="45"/>
      <c r="B204" s="114">
        <v>2013</v>
      </c>
      <c r="C204" s="115">
        <v>8320</v>
      </c>
      <c r="D204" s="114">
        <v>1</v>
      </c>
      <c r="E204" s="114">
        <v>5000</v>
      </c>
      <c r="F204" s="114">
        <v>5900</v>
      </c>
      <c r="G204" s="114">
        <v>591</v>
      </c>
      <c r="H204" s="114"/>
      <c r="I204" s="116" t="s">
        <v>253</v>
      </c>
      <c r="J204" s="117">
        <v>0</v>
      </c>
      <c r="K204" s="117">
        <v>0</v>
      </c>
      <c r="L204" s="117">
        <v>0</v>
      </c>
      <c r="M204" s="117">
        <v>0</v>
      </c>
      <c r="N204" s="117">
        <v>0</v>
      </c>
      <c r="O204" s="117">
        <v>0</v>
      </c>
      <c r="P204" s="117">
        <v>0</v>
      </c>
      <c r="Q204" s="45"/>
      <c r="R204" s="118">
        <f>R205</f>
        <v>0</v>
      </c>
      <c r="S204" s="118">
        <f>S205</f>
        <v>0</v>
      </c>
      <c r="T204" s="118">
        <f t="shared" si="120"/>
        <v>0</v>
      </c>
      <c r="U204" s="118">
        <f>U205</f>
        <v>0</v>
      </c>
      <c r="V204" s="118">
        <f>V205</f>
        <v>0</v>
      </c>
      <c r="W204" s="118">
        <f t="shared" si="121"/>
        <v>0</v>
      </c>
      <c r="X204" s="118">
        <f t="shared" si="122"/>
        <v>0</v>
      </c>
      <c r="Y204" s="45"/>
      <c r="Z204" s="118">
        <f>Z205</f>
        <v>0</v>
      </c>
      <c r="AA204" s="118">
        <f>AA205</f>
        <v>0</v>
      </c>
      <c r="AB204" s="118">
        <f t="shared" si="123"/>
        <v>0</v>
      </c>
      <c r="AC204" s="118">
        <f>AC205</f>
        <v>0</v>
      </c>
      <c r="AD204" s="118">
        <f>AD205</f>
        <v>0</v>
      </c>
      <c r="AE204" s="118">
        <f t="shared" si="124"/>
        <v>0</v>
      </c>
      <c r="AF204" s="118">
        <f t="shared" si="125"/>
        <v>0</v>
      </c>
      <c r="AG204" s="45"/>
      <c r="AH204" s="118">
        <f>AH205</f>
        <v>0</v>
      </c>
      <c r="AI204" s="118">
        <f>AI205</f>
        <v>0</v>
      </c>
      <c r="AJ204" s="118">
        <f t="shared" si="126"/>
        <v>0</v>
      </c>
      <c r="AK204" s="118">
        <f>AK205</f>
        <v>0</v>
      </c>
      <c r="AL204" s="118">
        <f>AL205</f>
        <v>0</v>
      </c>
      <c r="AM204" s="118">
        <f t="shared" si="127"/>
        <v>0</v>
      </c>
      <c r="AN204" s="118">
        <f t="shared" si="128"/>
        <v>0</v>
      </c>
      <c r="AO204" s="45"/>
      <c r="AP204" s="118">
        <f>AP205</f>
        <v>0</v>
      </c>
      <c r="AQ204" s="118">
        <f>AQ205</f>
        <v>0</v>
      </c>
      <c r="AR204" s="118">
        <f t="shared" si="98"/>
        <v>0</v>
      </c>
      <c r="AS204" s="118">
        <f>AS205</f>
        <v>0</v>
      </c>
      <c r="AT204" s="118">
        <f>AT205</f>
        <v>0</v>
      </c>
      <c r="AU204" s="118">
        <f t="shared" si="99"/>
        <v>0</v>
      </c>
      <c r="AV204" s="118">
        <f t="shared" si="100"/>
        <v>0</v>
      </c>
      <c r="AW204" s="119"/>
      <c r="AX204" s="119"/>
      <c r="AY204" s="119"/>
      <c r="AZ204" s="117"/>
      <c r="BA204" s="117"/>
      <c r="BB204" s="117"/>
      <c r="BC204" s="117"/>
      <c r="BD204" s="117"/>
    </row>
    <row r="205" spans="1:56" s="100" customFormat="1">
      <c r="A205" s="45"/>
      <c r="B205" s="120">
        <v>2013</v>
      </c>
      <c r="C205" s="121">
        <v>8320</v>
      </c>
      <c r="D205" s="120">
        <v>1</v>
      </c>
      <c r="E205" s="120">
        <v>5000</v>
      </c>
      <c r="F205" s="120">
        <v>5900</v>
      </c>
      <c r="G205" s="120">
        <v>591</v>
      </c>
      <c r="H205" s="120">
        <v>59101</v>
      </c>
      <c r="I205" s="122" t="s">
        <v>253</v>
      </c>
      <c r="J205" s="123">
        <v>0</v>
      </c>
      <c r="K205" s="123">
        <v>0</v>
      </c>
      <c r="L205" s="124">
        <v>0</v>
      </c>
      <c r="M205" s="123">
        <v>0</v>
      </c>
      <c r="N205" s="123">
        <v>0</v>
      </c>
      <c r="O205" s="124">
        <v>0</v>
      </c>
      <c r="P205" s="124">
        <v>0</v>
      </c>
      <c r="Q205" s="45"/>
      <c r="R205" s="123">
        <v>0</v>
      </c>
      <c r="S205" s="123">
        <v>0</v>
      </c>
      <c r="T205" s="123">
        <f t="shared" si="120"/>
        <v>0</v>
      </c>
      <c r="U205" s="123">
        <v>0</v>
      </c>
      <c r="V205" s="123">
        <v>0</v>
      </c>
      <c r="W205" s="123">
        <f t="shared" si="121"/>
        <v>0</v>
      </c>
      <c r="X205" s="123">
        <f t="shared" si="122"/>
        <v>0</v>
      </c>
      <c r="Y205" s="45"/>
      <c r="Z205" s="123">
        <v>0</v>
      </c>
      <c r="AA205" s="123">
        <v>0</v>
      </c>
      <c r="AB205" s="123">
        <f t="shared" si="123"/>
        <v>0</v>
      </c>
      <c r="AC205" s="123">
        <v>0</v>
      </c>
      <c r="AD205" s="123">
        <v>0</v>
      </c>
      <c r="AE205" s="123">
        <f t="shared" si="124"/>
        <v>0</v>
      </c>
      <c r="AF205" s="123">
        <f t="shared" si="125"/>
        <v>0</v>
      </c>
      <c r="AG205" s="45"/>
      <c r="AH205" s="123">
        <v>0</v>
      </c>
      <c r="AI205" s="123">
        <v>0</v>
      </c>
      <c r="AJ205" s="123">
        <f t="shared" si="126"/>
        <v>0</v>
      </c>
      <c r="AK205" s="123">
        <v>0</v>
      </c>
      <c r="AL205" s="123">
        <v>0</v>
      </c>
      <c r="AM205" s="123">
        <f t="shared" si="127"/>
        <v>0</v>
      </c>
      <c r="AN205" s="123">
        <f t="shared" si="128"/>
        <v>0</v>
      </c>
      <c r="AO205" s="45"/>
      <c r="AP205" s="123">
        <f>J205-(R205+Z205+AH205)</f>
        <v>0</v>
      </c>
      <c r="AQ205" s="123">
        <f>K205-(S205+AA205+AI205)</f>
        <v>0</v>
      </c>
      <c r="AR205" s="123">
        <f t="shared" si="98"/>
        <v>0</v>
      </c>
      <c r="AS205" s="123">
        <f>M205-(U205+AC205+AK205)</f>
        <v>0</v>
      </c>
      <c r="AT205" s="123">
        <f>N205-(V205+AD205+AL205)</f>
        <v>0</v>
      </c>
      <c r="AU205" s="123">
        <f t="shared" si="99"/>
        <v>0</v>
      </c>
      <c r="AV205" s="123">
        <f t="shared" si="100"/>
        <v>0</v>
      </c>
      <c r="AW205" s="125" t="s">
        <v>187</v>
      </c>
      <c r="AX205" s="125"/>
      <c r="AY205" s="125"/>
      <c r="AZ205" s="124" t="s">
        <v>88</v>
      </c>
      <c r="BA205" s="124"/>
      <c r="BB205" s="124"/>
      <c r="BC205" s="124"/>
      <c r="BD205" s="124"/>
    </row>
    <row r="206" spans="1:56" s="127" customFormat="1">
      <c r="A206" s="45"/>
      <c r="B206" s="114">
        <v>2013</v>
      </c>
      <c r="C206" s="115">
        <v>8320</v>
      </c>
      <c r="D206" s="114">
        <v>1</v>
      </c>
      <c r="E206" s="114">
        <v>5000</v>
      </c>
      <c r="F206" s="114">
        <v>5900</v>
      </c>
      <c r="G206" s="114">
        <v>597</v>
      </c>
      <c r="H206" s="114"/>
      <c r="I206" s="116" t="s">
        <v>254</v>
      </c>
      <c r="J206" s="117">
        <v>0</v>
      </c>
      <c r="K206" s="117">
        <v>0</v>
      </c>
      <c r="L206" s="117">
        <v>0</v>
      </c>
      <c r="M206" s="117">
        <v>0</v>
      </c>
      <c r="N206" s="117">
        <v>0</v>
      </c>
      <c r="O206" s="117">
        <v>0</v>
      </c>
      <c r="P206" s="117">
        <v>0</v>
      </c>
      <c r="Q206" s="45"/>
      <c r="R206" s="118">
        <f>R207</f>
        <v>0</v>
      </c>
      <c r="S206" s="118">
        <f>S207</f>
        <v>0</v>
      </c>
      <c r="T206" s="118">
        <f t="shared" si="120"/>
        <v>0</v>
      </c>
      <c r="U206" s="118">
        <f>U207</f>
        <v>0</v>
      </c>
      <c r="V206" s="118">
        <f>V207</f>
        <v>0</v>
      </c>
      <c r="W206" s="118">
        <f t="shared" si="121"/>
        <v>0</v>
      </c>
      <c r="X206" s="118">
        <f t="shared" si="122"/>
        <v>0</v>
      </c>
      <c r="Y206" s="45"/>
      <c r="Z206" s="118">
        <f>Z207</f>
        <v>0</v>
      </c>
      <c r="AA206" s="118">
        <f>AA207</f>
        <v>0</v>
      </c>
      <c r="AB206" s="118">
        <f t="shared" si="123"/>
        <v>0</v>
      </c>
      <c r="AC206" s="118">
        <f>AC207</f>
        <v>0</v>
      </c>
      <c r="AD206" s="118">
        <f>AD207</f>
        <v>0</v>
      </c>
      <c r="AE206" s="118">
        <f t="shared" si="124"/>
        <v>0</v>
      </c>
      <c r="AF206" s="118">
        <f t="shared" si="125"/>
        <v>0</v>
      </c>
      <c r="AG206" s="45"/>
      <c r="AH206" s="118">
        <f>AH207</f>
        <v>0</v>
      </c>
      <c r="AI206" s="118">
        <f>AI207</f>
        <v>0</v>
      </c>
      <c r="AJ206" s="118">
        <f t="shared" si="126"/>
        <v>0</v>
      </c>
      <c r="AK206" s="118">
        <f>AK207</f>
        <v>0</v>
      </c>
      <c r="AL206" s="118">
        <f>AL207</f>
        <v>0</v>
      </c>
      <c r="AM206" s="118">
        <f t="shared" si="127"/>
        <v>0</v>
      </c>
      <c r="AN206" s="118">
        <f t="shared" si="128"/>
        <v>0</v>
      </c>
      <c r="AO206" s="45"/>
      <c r="AP206" s="118">
        <f>AP207</f>
        <v>0</v>
      </c>
      <c r="AQ206" s="118">
        <f>AQ207</f>
        <v>0</v>
      </c>
      <c r="AR206" s="118">
        <f t="shared" si="98"/>
        <v>0</v>
      </c>
      <c r="AS206" s="118">
        <f>AS207</f>
        <v>0</v>
      </c>
      <c r="AT206" s="118">
        <f>AT207</f>
        <v>0</v>
      </c>
      <c r="AU206" s="118">
        <f t="shared" si="99"/>
        <v>0</v>
      </c>
      <c r="AV206" s="118">
        <f t="shared" si="100"/>
        <v>0</v>
      </c>
      <c r="AW206" s="119"/>
      <c r="AX206" s="119"/>
      <c r="AY206" s="119"/>
      <c r="AZ206" s="117"/>
      <c r="BA206" s="117"/>
      <c r="BB206" s="117"/>
      <c r="BC206" s="117"/>
      <c r="BD206" s="117"/>
    </row>
    <row r="207" spans="1:56" s="100" customFormat="1">
      <c r="A207" s="45"/>
      <c r="B207" s="120">
        <v>2013</v>
      </c>
      <c r="C207" s="121">
        <v>8320</v>
      </c>
      <c r="D207" s="120">
        <v>1</v>
      </c>
      <c r="E207" s="120">
        <v>5000</v>
      </c>
      <c r="F207" s="120">
        <v>5900</v>
      </c>
      <c r="G207" s="120">
        <v>597</v>
      </c>
      <c r="H207" s="120">
        <v>59700</v>
      </c>
      <c r="I207" s="122" t="s">
        <v>254</v>
      </c>
      <c r="J207" s="123">
        <v>0</v>
      </c>
      <c r="K207" s="123">
        <v>0</v>
      </c>
      <c r="L207" s="124">
        <v>0</v>
      </c>
      <c r="M207" s="123">
        <v>0</v>
      </c>
      <c r="N207" s="123">
        <v>0</v>
      </c>
      <c r="O207" s="124">
        <v>0</v>
      </c>
      <c r="P207" s="124">
        <v>0</v>
      </c>
      <c r="Q207" s="45"/>
      <c r="R207" s="123">
        <v>0</v>
      </c>
      <c r="S207" s="123">
        <v>0</v>
      </c>
      <c r="T207" s="123">
        <f t="shared" si="120"/>
        <v>0</v>
      </c>
      <c r="U207" s="123">
        <v>0</v>
      </c>
      <c r="V207" s="123">
        <v>0</v>
      </c>
      <c r="W207" s="123">
        <f t="shared" si="121"/>
        <v>0</v>
      </c>
      <c r="X207" s="123">
        <f t="shared" si="122"/>
        <v>0</v>
      </c>
      <c r="Y207" s="45"/>
      <c r="Z207" s="123">
        <v>0</v>
      </c>
      <c r="AA207" s="123">
        <v>0</v>
      </c>
      <c r="AB207" s="123">
        <f t="shared" si="123"/>
        <v>0</v>
      </c>
      <c r="AC207" s="123">
        <v>0</v>
      </c>
      <c r="AD207" s="123">
        <v>0</v>
      </c>
      <c r="AE207" s="123">
        <f t="shared" si="124"/>
        <v>0</v>
      </c>
      <c r="AF207" s="123">
        <f t="shared" si="125"/>
        <v>0</v>
      </c>
      <c r="AG207" s="45"/>
      <c r="AH207" s="123">
        <v>0</v>
      </c>
      <c r="AI207" s="123">
        <v>0</v>
      </c>
      <c r="AJ207" s="123">
        <f t="shared" si="126"/>
        <v>0</v>
      </c>
      <c r="AK207" s="123">
        <v>0</v>
      </c>
      <c r="AL207" s="123">
        <v>0</v>
      </c>
      <c r="AM207" s="123">
        <f t="shared" si="127"/>
        <v>0</v>
      </c>
      <c r="AN207" s="123">
        <f t="shared" si="128"/>
        <v>0</v>
      </c>
      <c r="AO207" s="45"/>
      <c r="AP207" s="123">
        <f>J207-(R207+Z207+AH207)</f>
        <v>0</v>
      </c>
      <c r="AQ207" s="123">
        <f>K207-(S207+AA207+AI207)</f>
        <v>0</v>
      </c>
      <c r="AR207" s="123">
        <f t="shared" si="98"/>
        <v>0</v>
      </c>
      <c r="AS207" s="123">
        <f>M207-(U207+AC207+AK207)</f>
        <v>0</v>
      </c>
      <c r="AT207" s="123">
        <f>N207-(V207+AD207+AL207)</f>
        <v>0</v>
      </c>
      <c r="AU207" s="123">
        <f t="shared" si="99"/>
        <v>0</v>
      </c>
      <c r="AV207" s="123">
        <f t="shared" si="100"/>
        <v>0</v>
      </c>
      <c r="AW207" s="125" t="s">
        <v>187</v>
      </c>
      <c r="AX207" s="125"/>
      <c r="AY207" s="125"/>
      <c r="AZ207" s="124" t="s">
        <v>88</v>
      </c>
      <c r="BA207" s="124"/>
      <c r="BB207" s="124"/>
      <c r="BC207" s="124"/>
      <c r="BD207" s="124"/>
    </row>
    <row r="208" spans="1:56" s="107" customFormat="1">
      <c r="A208" s="45"/>
      <c r="B208" s="101">
        <v>2013</v>
      </c>
      <c r="C208" s="102">
        <v>8320</v>
      </c>
      <c r="D208" s="101">
        <v>1</v>
      </c>
      <c r="E208" s="101">
        <v>6000</v>
      </c>
      <c r="F208" s="101"/>
      <c r="G208" s="101"/>
      <c r="H208" s="101"/>
      <c r="I208" s="103" t="s">
        <v>255</v>
      </c>
      <c r="J208" s="104">
        <v>0</v>
      </c>
      <c r="K208" s="104">
        <v>0</v>
      </c>
      <c r="L208" s="104">
        <v>0</v>
      </c>
      <c r="M208" s="104">
        <v>3000000</v>
      </c>
      <c r="N208" s="104">
        <v>0</v>
      </c>
      <c r="O208" s="104">
        <v>3000000</v>
      </c>
      <c r="P208" s="104">
        <v>3000000</v>
      </c>
      <c r="Q208" s="45"/>
      <c r="R208" s="105">
        <f>R209</f>
        <v>0</v>
      </c>
      <c r="S208" s="105">
        <f>S209</f>
        <v>0</v>
      </c>
      <c r="T208" s="105">
        <f t="shared" si="120"/>
        <v>0</v>
      </c>
      <c r="U208" s="105">
        <f>U209</f>
        <v>0</v>
      </c>
      <c r="V208" s="105">
        <f>V209</f>
        <v>0</v>
      </c>
      <c r="W208" s="105">
        <f t="shared" si="121"/>
        <v>0</v>
      </c>
      <c r="X208" s="105">
        <f t="shared" si="122"/>
        <v>0</v>
      </c>
      <c r="Y208" s="45"/>
      <c r="Z208" s="105">
        <f>Z209</f>
        <v>0</v>
      </c>
      <c r="AA208" s="105">
        <f>AA209</f>
        <v>0</v>
      </c>
      <c r="AB208" s="105">
        <f t="shared" si="123"/>
        <v>0</v>
      </c>
      <c r="AC208" s="105">
        <f>AC209</f>
        <v>0</v>
      </c>
      <c r="AD208" s="105">
        <f>AD209</f>
        <v>0</v>
      </c>
      <c r="AE208" s="105">
        <f t="shared" si="124"/>
        <v>0</v>
      </c>
      <c r="AF208" s="105">
        <f t="shared" si="125"/>
        <v>0</v>
      </c>
      <c r="AG208" s="45"/>
      <c r="AH208" s="105">
        <f>AH209</f>
        <v>0</v>
      </c>
      <c r="AI208" s="105">
        <f>AI209</f>
        <v>0</v>
      </c>
      <c r="AJ208" s="105">
        <f t="shared" si="126"/>
        <v>0</v>
      </c>
      <c r="AK208" s="105">
        <f>AK209</f>
        <v>0</v>
      </c>
      <c r="AL208" s="105">
        <f>AL209</f>
        <v>0</v>
      </c>
      <c r="AM208" s="105">
        <f t="shared" si="127"/>
        <v>0</v>
      </c>
      <c r="AN208" s="105">
        <f t="shared" si="128"/>
        <v>0</v>
      </c>
      <c r="AO208" s="45"/>
      <c r="AP208" s="105">
        <f>AP209</f>
        <v>0</v>
      </c>
      <c r="AQ208" s="105">
        <f>AQ209</f>
        <v>0</v>
      </c>
      <c r="AR208" s="105">
        <f t="shared" si="98"/>
        <v>0</v>
      </c>
      <c r="AS208" s="105">
        <f>AS209</f>
        <v>0</v>
      </c>
      <c r="AT208" s="105">
        <f>AT209</f>
        <v>0</v>
      </c>
      <c r="AU208" s="105">
        <f t="shared" si="99"/>
        <v>0</v>
      </c>
      <c r="AV208" s="105">
        <f t="shared" si="100"/>
        <v>0</v>
      </c>
      <c r="AW208" s="106"/>
      <c r="AX208" s="106"/>
      <c r="AY208" s="106"/>
      <c r="AZ208" s="104"/>
      <c r="BA208" s="104"/>
      <c r="BB208" s="104"/>
      <c r="BC208" s="104"/>
      <c r="BD208" s="104"/>
    </row>
    <row r="209" spans="1:56" s="126" customFormat="1">
      <c r="A209" s="45"/>
      <c r="B209" s="108">
        <v>2013</v>
      </c>
      <c r="C209" s="109">
        <v>8320</v>
      </c>
      <c r="D209" s="108">
        <v>1</v>
      </c>
      <c r="E209" s="108">
        <v>6000</v>
      </c>
      <c r="F209" s="108">
        <v>6200</v>
      </c>
      <c r="G209" s="108"/>
      <c r="H209" s="108"/>
      <c r="I209" s="110" t="s">
        <v>256</v>
      </c>
      <c r="J209" s="111">
        <v>0</v>
      </c>
      <c r="K209" s="111">
        <v>0</v>
      </c>
      <c r="L209" s="111">
        <v>0</v>
      </c>
      <c r="M209" s="111">
        <v>3000000</v>
      </c>
      <c r="N209" s="111">
        <v>0</v>
      </c>
      <c r="O209" s="111">
        <v>3000000</v>
      </c>
      <c r="P209" s="111">
        <v>3000000</v>
      </c>
      <c r="Q209" s="45"/>
      <c r="R209" s="112">
        <f>R210+R223+R225</f>
        <v>0</v>
      </c>
      <c r="S209" s="112">
        <f>S210+S223+S225</f>
        <v>0</v>
      </c>
      <c r="T209" s="112">
        <f t="shared" si="120"/>
        <v>0</v>
      </c>
      <c r="U209" s="112">
        <f>U210+U223+U225</f>
        <v>0</v>
      </c>
      <c r="V209" s="112">
        <f>V210+V223+V225</f>
        <v>0</v>
      </c>
      <c r="W209" s="112">
        <f t="shared" si="121"/>
        <v>0</v>
      </c>
      <c r="X209" s="112">
        <f t="shared" si="122"/>
        <v>0</v>
      </c>
      <c r="Y209" s="45"/>
      <c r="Z209" s="112">
        <f>Z210+Z223+Z225</f>
        <v>0</v>
      </c>
      <c r="AA209" s="112">
        <f>AA210+AA223+AA225</f>
        <v>0</v>
      </c>
      <c r="AB209" s="112">
        <f t="shared" si="123"/>
        <v>0</v>
      </c>
      <c r="AC209" s="112">
        <f>AC210+AC223+AC225</f>
        <v>0</v>
      </c>
      <c r="AD209" s="112">
        <f>AD210+AD223+AD225</f>
        <v>0</v>
      </c>
      <c r="AE209" s="112">
        <f t="shared" si="124"/>
        <v>0</v>
      </c>
      <c r="AF209" s="112">
        <f t="shared" si="125"/>
        <v>0</v>
      </c>
      <c r="AG209" s="45"/>
      <c r="AH209" s="112">
        <f>AH210+AH223+AH225</f>
        <v>0</v>
      </c>
      <c r="AI209" s="112">
        <f>AI210+AI223+AI225</f>
        <v>0</v>
      </c>
      <c r="AJ209" s="112">
        <f t="shared" si="126"/>
        <v>0</v>
      </c>
      <c r="AK209" s="112">
        <f>AK210+AK223+AK225</f>
        <v>0</v>
      </c>
      <c r="AL209" s="112">
        <f>AL210+AL223+AL225</f>
        <v>0</v>
      </c>
      <c r="AM209" s="112">
        <f t="shared" si="127"/>
        <v>0</v>
      </c>
      <c r="AN209" s="112">
        <f t="shared" si="128"/>
        <v>0</v>
      </c>
      <c r="AO209" s="45"/>
      <c r="AP209" s="112">
        <f>AP210+AP223+AP225</f>
        <v>0</v>
      </c>
      <c r="AQ209" s="112">
        <f>AQ210+AQ223+AQ225</f>
        <v>0</v>
      </c>
      <c r="AR209" s="112">
        <f t="shared" si="98"/>
        <v>0</v>
      </c>
      <c r="AS209" s="112">
        <f>AS210+AS223+AS225</f>
        <v>0</v>
      </c>
      <c r="AT209" s="112">
        <f>AT210+AT223+AT225</f>
        <v>0</v>
      </c>
      <c r="AU209" s="112">
        <f t="shared" si="99"/>
        <v>0</v>
      </c>
      <c r="AV209" s="112">
        <f t="shared" si="100"/>
        <v>0</v>
      </c>
      <c r="AW209" s="113"/>
      <c r="AX209" s="113"/>
      <c r="AY209" s="113"/>
      <c r="AZ209" s="111"/>
      <c r="BA209" s="111"/>
      <c r="BB209" s="111"/>
      <c r="BC209" s="111"/>
      <c r="BD209" s="111"/>
    </row>
    <row r="210" spans="1:56" s="127" customFormat="1">
      <c r="A210" s="45"/>
      <c r="B210" s="114">
        <v>2013</v>
      </c>
      <c r="C210" s="115">
        <v>8320</v>
      </c>
      <c r="D210" s="114">
        <v>1</v>
      </c>
      <c r="E210" s="114">
        <v>6000</v>
      </c>
      <c r="F210" s="114">
        <v>6200</v>
      </c>
      <c r="G210" s="114">
        <v>622</v>
      </c>
      <c r="H210" s="114"/>
      <c r="I210" s="116" t="s">
        <v>257</v>
      </c>
      <c r="J210" s="117">
        <v>0</v>
      </c>
      <c r="K210" s="117">
        <v>0</v>
      </c>
      <c r="L210" s="117">
        <v>0</v>
      </c>
      <c r="M210" s="117">
        <v>2800000</v>
      </c>
      <c r="N210" s="117">
        <v>0</v>
      </c>
      <c r="O210" s="117">
        <v>2800000</v>
      </c>
      <c r="P210" s="117">
        <v>2800000</v>
      </c>
      <c r="Q210" s="45"/>
      <c r="R210" s="118">
        <f>R211+R212+R213+R214+R215+R216+R217+R218+R219+R222+R220+R221</f>
        <v>0</v>
      </c>
      <c r="S210" s="118">
        <f>S211+S212+S213+S214+S215+S216+S217+S218+S219+S222+S220+S221</f>
        <v>0</v>
      </c>
      <c r="T210" s="118">
        <f>T211+T212+T213+T214+T215+T216+T217+T218+T219+T222+T220</f>
        <v>0</v>
      </c>
      <c r="U210" s="118">
        <f>U211+U212+U213+U214+U215+U216+U217+U218+U219+U222+U220+U221</f>
        <v>0</v>
      </c>
      <c r="V210" s="118">
        <f>V211+V212+V213+V214+V215+V216+V217+V218+V219+V222+V220+V221</f>
        <v>0</v>
      </c>
      <c r="W210" s="118">
        <f>W211+W212+W213+W214+W215+W216+W217+W218+W219+W222+W220</f>
        <v>0</v>
      </c>
      <c r="X210" s="118">
        <f t="shared" si="122"/>
        <v>0</v>
      </c>
      <c r="Y210" s="45"/>
      <c r="Z210" s="118">
        <f>Z211+Z212+Z213+Z214+Z215+Z216+Z217+Z218+Z219+Z222+Z220+Z221</f>
        <v>0</v>
      </c>
      <c r="AA210" s="118">
        <f>AA211+AA212+AA213+AA214+AA215+AA216+AA217+AA218+AA219+AA222+AA220+AA221</f>
        <v>0</v>
      </c>
      <c r="AB210" s="118">
        <f>AB211+AB212+AB213+AB214+AB215+AB216+AB217+AB218+AB219+AB222+AB220</f>
        <v>0</v>
      </c>
      <c r="AC210" s="118">
        <f>AC211+AC212+AC213+AC214+AC215+AC216+AC217+AC218+AC219+AC222+AC220+AC221</f>
        <v>0</v>
      </c>
      <c r="AD210" s="118">
        <f>AD211+AD212+AD213+AD214+AD215+AD216+AD217+AD218+AD219+AD222+AD220+AD221</f>
        <v>0</v>
      </c>
      <c r="AE210" s="118">
        <f>AE211+AE212+AE213+AE214+AE215+AE216+AE217+AE218+AE219+AE222+AE220</f>
        <v>0</v>
      </c>
      <c r="AF210" s="118">
        <f t="shared" si="125"/>
        <v>0</v>
      </c>
      <c r="AG210" s="45"/>
      <c r="AH210" s="118">
        <f>AH211+AH212+AH213+AH214+AH215+AH216+AH217+AH218+AH219+AH222+AH220+AH221</f>
        <v>0</v>
      </c>
      <c r="AI210" s="118">
        <f>AI211+AI212+AI213+AI214+AI215+AI216+AI217+AI218+AI219+AI222+AI220+AI221</f>
        <v>0</v>
      </c>
      <c r="AJ210" s="118">
        <f>AJ211+AJ212+AJ213+AJ214+AJ215+AJ216+AJ217+AJ218+AJ219+AJ222+AJ220</f>
        <v>0</v>
      </c>
      <c r="AK210" s="118">
        <f>AK211+AK212+AK213+AK214+AK215+AK216+AK217+AK218+AK219+AK222+AK220+AK221</f>
        <v>0</v>
      </c>
      <c r="AL210" s="118">
        <f>AL211+AL212+AL213+AL214+AL215+AL216+AL217+AL218+AL219+AL222+AL220+AL221</f>
        <v>0</v>
      </c>
      <c r="AM210" s="118">
        <f>AM211+AM212+AM213+AM214+AM215+AM216+AM217+AM218+AM219+AM222+AM220</f>
        <v>0</v>
      </c>
      <c r="AN210" s="118">
        <f t="shared" si="128"/>
        <v>0</v>
      </c>
      <c r="AO210" s="45"/>
      <c r="AP210" s="118">
        <f>AP211+AP212+AP213+AP214+AP215+AP216+AP217+AP218+AP219+AP222+AP220+AP221</f>
        <v>0</v>
      </c>
      <c r="AQ210" s="118">
        <f>AQ211+AQ212+AQ213+AQ214+AQ215+AQ216+AQ217+AQ218+AQ219+AQ222+AQ220+AQ221</f>
        <v>0</v>
      </c>
      <c r="AR210" s="118">
        <f>AR211+AR212+AR213+AR214+AR215+AR216+AR217+AR218+AR219+AR222+AR220</f>
        <v>0</v>
      </c>
      <c r="AS210" s="118">
        <f>AS211+AS212+AS213+AS214+AS215+AS216+AS217+AS218+AS219+AS222+AS220+AS221</f>
        <v>0</v>
      </c>
      <c r="AT210" s="118">
        <f>AT211+AT212+AT213+AT214+AT215+AT216+AT217+AT218+AT219+AT222+AT220+AT221</f>
        <v>0</v>
      </c>
      <c r="AU210" s="118">
        <f>AU211+AU212+AU213+AU214+AU215+AU216+AU217+AU218+AU219+AU222+AU220</f>
        <v>0</v>
      </c>
      <c r="AV210" s="118">
        <f t="shared" si="100"/>
        <v>0</v>
      </c>
      <c r="AW210" s="119"/>
      <c r="AX210" s="119"/>
      <c r="AY210" s="119"/>
      <c r="AZ210" s="117"/>
      <c r="BA210" s="117"/>
      <c r="BB210" s="117"/>
      <c r="BC210" s="117"/>
      <c r="BD210" s="117"/>
    </row>
    <row r="211" spans="1:56" s="100" customFormat="1">
      <c r="A211" s="45"/>
      <c r="B211" s="120">
        <v>2013</v>
      </c>
      <c r="C211" s="121">
        <v>8320</v>
      </c>
      <c r="D211" s="120">
        <v>1</v>
      </c>
      <c r="E211" s="120">
        <v>6000</v>
      </c>
      <c r="F211" s="120">
        <v>6200</v>
      </c>
      <c r="G211" s="120">
        <v>622</v>
      </c>
      <c r="H211" s="120">
        <v>62201</v>
      </c>
      <c r="I211" s="122" t="s">
        <v>258</v>
      </c>
      <c r="J211" s="123">
        <v>0</v>
      </c>
      <c r="K211" s="123">
        <v>0</v>
      </c>
      <c r="L211" s="124">
        <v>0</v>
      </c>
      <c r="M211" s="123">
        <v>0</v>
      </c>
      <c r="N211" s="123">
        <v>0</v>
      </c>
      <c r="O211" s="124">
        <v>0</v>
      </c>
      <c r="P211" s="124">
        <v>0</v>
      </c>
      <c r="Q211" s="45"/>
      <c r="R211" s="123">
        <v>0</v>
      </c>
      <c r="S211" s="123">
        <v>0</v>
      </c>
      <c r="T211" s="123">
        <f t="shared" si="120"/>
        <v>0</v>
      </c>
      <c r="U211" s="123">
        <v>0</v>
      </c>
      <c r="V211" s="123">
        <v>0</v>
      </c>
      <c r="W211" s="123">
        <f t="shared" si="121"/>
        <v>0</v>
      </c>
      <c r="X211" s="123">
        <f t="shared" si="122"/>
        <v>0</v>
      </c>
      <c r="Y211" s="45"/>
      <c r="Z211" s="123">
        <v>0</v>
      </c>
      <c r="AA211" s="123">
        <v>0</v>
      </c>
      <c r="AB211" s="123">
        <f t="shared" si="123"/>
        <v>0</v>
      </c>
      <c r="AC211" s="123">
        <v>0</v>
      </c>
      <c r="AD211" s="123">
        <v>0</v>
      </c>
      <c r="AE211" s="123">
        <f t="shared" si="124"/>
        <v>0</v>
      </c>
      <c r="AF211" s="123">
        <f t="shared" si="125"/>
        <v>0</v>
      </c>
      <c r="AG211" s="45"/>
      <c r="AH211" s="123">
        <v>0</v>
      </c>
      <c r="AI211" s="123">
        <v>0</v>
      </c>
      <c r="AJ211" s="123">
        <f t="shared" si="126"/>
        <v>0</v>
      </c>
      <c r="AK211" s="123">
        <v>0</v>
      </c>
      <c r="AL211" s="123">
        <v>0</v>
      </c>
      <c r="AM211" s="123">
        <f t="shared" si="127"/>
        <v>0</v>
      </c>
      <c r="AN211" s="123">
        <f t="shared" si="128"/>
        <v>0</v>
      </c>
      <c r="AO211" s="45"/>
      <c r="AP211" s="123">
        <f t="shared" ref="AP211:AQ222" si="133">J211-(R211+Z211+AH211)</f>
        <v>0</v>
      </c>
      <c r="AQ211" s="123">
        <f t="shared" si="133"/>
        <v>0</v>
      </c>
      <c r="AR211" s="123">
        <f t="shared" ref="AR211:AR301" si="134">AP211+AQ211</f>
        <v>0</v>
      </c>
      <c r="AS211" s="123">
        <f t="shared" ref="AS211:AT222" si="135">M211-(U211+AC211+AK211)</f>
        <v>0</v>
      </c>
      <c r="AT211" s="123">
        <f t="shared" si="135"/>
        <v>0</v>
      </c>
      <c r="AU211" s="123">
        <f t="shared" ref="AU211:AU262" si="136">AS211+AT211</f>
        <v>0</v>
      </c>
      <c r="AV211" s="123">
        <f t="shared" ref="AV211:AV274" si="137">AR211+AU211</f>
        <v>0</v>
      </c>
      <c r="AW211" s="125"/>
      <c r="AX211" s="125"/>
      <c r="AY211" s="125"/>
      <c r="AZ211" s="124" t="s">
        <v>88</v>
      </c>
      <c r="BA211" s="124"/>
      <c r="BB211" s="124"/>
      <c r="BC211" s="124"/>
      <c r="BD211" s="124"/>
    </row>
    <row r="212" spans="1:56" s="100" customFormat="1">
      <c r="A212" s="45"/>
      <c r="B212" s="120">
        <v>2013</v>
      </c>
      <c r="C212" s="121">
        <v>8320</v>
      </c>
      <c r="D212" s="120">
        <v>1</v>
      </c>
      <c r="E212" s="120">
        <v>6000</v>
      </c>
      <c r="F212" s="120">
        <v>6200</v>
      </c>
      <c r="G212" s="120">
        <v>622</v>
      </c>
      <c r="H212" s="120">
        <v>62201</v>
      </c>
      <c r="I212" s="122" t="s">
        <v>258</v>
      </c>
      <c r="J212" s="123">
        <v>0</v>
      </c>
      <c r="K212" s="123">
        <v>0</v>
      </c>
      <c r="L212" s="124">
        <v>0</v>
      </c>
      <c r="M212" s="123">
        <v>0</v>
      </c>
      <c r="N212" s="123">
        <v>0</v>
      </c>
      <c r="O212" s="124">
        <v>0</v>
      </c>
      <c r="P212" s="124">
        <v>0</v>
      </c>
      <c r="Q212" s="45"/>
      <c r="R212" s="123">
        <v>0</v>
      </c>
      <c r="S212" s="123">
        <v>0</v>
      </c>
      <c r="T212" s="123">
        <f t="shared" si="120"/>
        <v>0</v>
      </c>
      <c r="U212" s="123">
        <v>0</v>
      </c>
      <c r="V212" s="123">
        <v>0</v>
      </c>
      <c r="W212" s="123">
        <f t="shared" si="121"/>
        <v>0</v>
      </c>
      <c r="X212" s="123">
        <f t="shared" si="122"/>
        <v>0</v>
      </c>
      <c r="Y212" s="45"/>
      <c r="Z212" s="123">
        <v>0</v>
      </c>
      <c r="AA212" s="123">
        <v>0</v>
      </c>
      <c r="AB212" s="123">
        <f t="shared" si="123"/>
        <v>0</v>
      </c>
      <c r="AC212" s="123">
        <v>0</v>
      </c>
      <c r="AD212" s="123">
        <v>0</v>
      </c>
      <c r="AE212" s="123">
        <f t="shared" si="124"/>
        <v>0</v>
      </c>
      <c r="AF212" s="123">
        <f t="shared" si="125"/>
        <v>0</v>
      </c>
      <c r="AG212" s="45"/>
      <c r="AH212" s="123">
        <v>0</v>
      </c>
      <c r="AI212" s="123">
        <v>0</v>
      </c>
      <c r="AJ212" s="123">
        <f t="shared" si="126"/>
        <v>0</v>
      </c>
      <c r="AK212" s="123">
        <v>0</v>
      </c>
      <c r="AL212" s="123">
        <v>0</v>
      </c>
      <c r="AM212" s="123">
        <f t="shared" si="127"/>
        <v>0</v>
      </c>
      <c r="AN212" s="123">
        <f t="shared" si="128"/>
        <v>0</v>
      </c>
      <c r="AO212" s="45"/>
      <c r="AP212" s="123">
        <f t="shared" si="133"/>
        <v>0</v>
      </c>
      <c r="AQ212" s="123">
        <f t="shared" si="133"/>
        <v>0</v>
      </c>
      <c r="AR212" s="123">
        <f t="shared" si="134"/>
        <v>0</v>
      </c>
      <c r="AS212" s="123">
        <f t="shared" si="135"/>
        <v>0</v>
      </c>
      <c r="AT212" s="123">
        <f t="shared" si="135"/>
        <v>0</v>
      </c>
      <c r="AU212" s="123">
        <f t="shared" si="136"/>
        <v>0</v>
      </c>
      <c r="AV212" s="123">
        <f t="shared" si="137"/>
        <v>0</v>
      </c>
      <c r="AW212" s="125"/>
      <c r="AX212" s="125"/>
      <c r="AY212" s="125"/>
      <c r="AZ212" s="124" t="s">
        <v>88</v>
      </c>
      <c r="BA212" s="124"/>
      <c r="BB212" s="124"/>
      <c r="BC212" s="124"/>
      <c r="BD212" s="124"/>
    </row>
    <row r="213" spans="1:56" s="144" customFormat="1" ht="46.8">
      <c r="B213" s="145">
        <v>2013</v>
      </c>
      <c r="C213" s="146">
        <v>8320</v>
      </c>
      <c r="D213" s="145">
        <v>1</v>
      </c>
      <c r="E213" s="145">
        <v>6000</v>
      </c>
      <c r="F213" s="145">
        <v>6200</v>
      </c>
      <c r="G213" s="145">
        <v>622</v>
      </c>
      <c r="H213" s="145">
        <v>62201</v>
      </c>
      <c r="I213" s="147" t="s">
        <v>259</v>
      </c>
      <c r="J213" s="135">
        <v>0</v>
      </c>
      <c r="K213" s="135">
        <v>0</v>
      </c>
      <c r="L213" s="148">
        <v>0</v>
      </c>
      <c r="M213" s="135">
        <v>2800000</v>
      </c>
      <c r="N213" s="135">
        <v>0</v>
      </c>
      <c r="O213" s="148">
        <v>2800000</v>
      </c>
      <c r="P213" s="148">
        <v>2800000</v>
      </c>
      <c r="R213" s="135">
        <v>0</v>
      </c>
      <c r="S213" s="135">
        <v>0</v>
      </c>
      <c r="T213" s="135">
        <f t="shared" si="120"/>
        <v>0</v>
      </c>
      <c r="U213" s="135">
        <v>0</v>
      </c>
      <c r="V213" s="135">
        <v>0</v>
      </c>
      <c r="W213" s="135">
        <f t="shared" si="121"/>
        <v>0</v>
      </c>
      <c r="X213" s="135">
        <f t="shared" si="122"/>
        <v>0</v>
      </c>
      <c r="Z213" s="135">
        <v>0</v>
      </c>
      <c r="AA213" s="135">
        <v>0</v>
      </c>
      <c r="AB213" s="135">
        <f t="shared" si="123"/>
        <v>0</v>
      </c>
      <c r="AC213" s="135">
        <v>0</v>
      </c>
      <c r="AD213" s="135">
        <v>0</v>
      </c>
      <c r="AE213" s="135">
        <f t="shared" si="124"/>
        <v>0</v>
      </c>
      <c r="AF213" s="135">
        <f t="shared" si="125"/>
        <v>0</v>
      </c>
      <c r="AH213" s="135">
        <v>0</v>
      </c>
      <c r="AI213" s="135">
        <v>0</v>
      </c>
      <c r="AJ213" s="135">
        <f t="shared" si="126"/>
        <v>0</v>
      </c>
      <c r="AK213" s="135">
        <v>0</v>
      </c>
      <c r="AL213" s="135">
        <v>0</v>
      </c>
      <c r="AM213" s="135">
        <f t="shared" si="127"/>
        <v>0</v>
      </c>
      <c r="AN213" s="135">
        <f t="shared" si="128"/>
        <v>0</v>
      </c>
      <c r="AP213" s="135">
        <f t="shared" si="133"/>
        <v>0</v>
      </c>
      <c r="AQ213" s="135">
        <f t="shared" si="133"/>
        <v>0</v>
      </c>
      <c r="AR213" s="135">
        <f t="shared" si="134"/>
        <v>0</v>
      </c>
      <c r="AS213" s="135">
        <f>M213-(U213+AC213+AK213)-2800000</f>
        <v>0</v>
      </c>
      <c r="AT213" s="135">
        <f t="shared" si="135"/>
        <v>0</v>
      </c>
      <c r="AU213" s="135">
        <f t="shared" si="136"/>
        <v>0</v>
      </c>
      <c r="AV213" s="135">
        <f t="shared" si="137"/>
        <v>0</v>
      </c>
      <c r="AW213" s="149" t="s">
        <v>260</v>
      </c>
      <c r="AX213" s="149">
        <v>1</v>
      </c>
      <c r="AY213" s="149"/>
      <c r="AZ213" s="148"/>
      <c r="BA213" s="148">
        <f>'[1]Prevención Social '!AO160</f>
        <v>0</v>
      </c>
      <c r="BB213" s="148"/>
      <c r="BC213" s="148">
        <f>+AX213-BA213</f>
        <v>1</v>
      </c>
      <c r="BD213" s="148">
        <f>+AY213-BB213</f>
        <v>0</v>
      </c>
    </row>
    <row r="214" spans="1:56" s="100" customFormat="1">
      <c r="A214" s="45"/>
      <c r="B214" s="120">
        <v>2013</v>
      </c>
      <c r="C214" s="121">
        <v>8320</v>
      </c>
      <c r="D214" s="120">
        <v>1</v>
      </c>
      <c r="E214" s="120">
        <v>6000</v>
      </c>
      <c r="F214" s="120">
        <v>6200</v>
      </c>
      <c r="G214" s="120">
        <v>622</v>
      </c>
      <c r="H214" s="120">
        <v>62201</v>
      </c>
      <c r="I214" s="122" t="s">
        <v>258</v>
      </c>
      <c r="J214" s="123">
        <v>0</v>
      </c>
      <c r="K214" s="123">
        <v>0</v>
      </c>
      <c r="L214" s="124">
        <v>0</v>
      </c>
      <c r="M214" s="123">
        <v>0</v>
      </c>
      <c r="N214" s="123">
        <v>0</v>
      </c>
      <c r="O214" s="124">
        <v>0</v>
      </c>
      <c r="P214" s="124">
        <v>0</v>
      </c>
      <c r="Q214" s="45"/>
      <c r="R214" s="123">
        <v>0</v>
      </c>
      <c r="S214" s="123">
        <v>0</v>
      </c>
      <c r="T214" s="123">
        <f t="shared" si="120"/>
        <v>0</v>
      </c>
      <c r="U214" s="123">
        <v>0</v>
      </c>
      <c r="V214" s="123">
        <v>0</v>
      </c>
      <c r="W214" s="123">
        <f t="shared" si="121"/>
        <v>0</v>
      </c>
      <c r="X214" s="123">
        <f t="shared" si="122"/>
        <v>0</v>
      </c>
      <c r="Y214" s="45"/>
      <c r="Z214" s="123">
        <v>0</v>
      </c>
      <c r="AA214" s="123">
        <v>0</v>
      </c>
      <c r="AB214" s="123">
        <f t="shared" si="123"/>
        <v>0</v>
      </c>
      <c r="AC214" s="123">
        <v>0</v>
      </c>
      <c r="AD214" s="123">
        <v>0</v>
      </c>
      <c r="AE214" s="123">
        <f t="shared" si="124"/>
        <v>0</v>
      </c>
      <c r="AF214" s="123">
        <f t="shared" si="125"/>
        <v>0</v>
      </c>
      <c r="AG214" s="45"/>
      <c r="AH214" s="123">
        <v>0</v>
      </c>
      <c r="AI214" s="123">
        <v>0</v>
      </c>
      <c r="AJ214" s="123">
        <f t="shared" si="126"/>
        <v>0</v>
      </c>
      <c r="AK214" s="123">
        <v>0</v>
      </c>
      <c r="AL214" s="123">
        <v>0</v>
      </c>
      <c r="AM214" s="123">
        <f t="shared" si="127"/>
        <v>0</v>
      </c>
      <c r="AN214" s="123">
        <f t="shared" si="128"/>
        <v>0</v>
      </c>
      <c r="AO214" s="45"/>
      <c r="AP214" s="123">
        <f t="shared" si="133"/>
        <v>0</v>
      </c>
      <c r="AQ214" s="123">
        <f t="shared" si="133"/>
        <v>0</v>
      </c>
      <c r="AR214" s="123">
        <f t="shared" si="134"/>
        <v>0</v>
      </c>
      <c r="AS214" s="123">
        <f t="shared" si="135"/>
        <v>0</v>
      </c>
      <c r="AT214" s="123">
        <f t="shared" si="135"/>
        <v>0</v>
      </c>
      <c r="AU214" s="123">
        <f t="shared" si="136"/>
        <v>0</v>
      </c>
      <c r="AV214" s="123">
        <f t="shared" si="137"/>
        <v>0</v>
      </c>
      <c r="AW214" s="125"/>
      <c r="AX214" s="125"/>
      <c r="AY214" s="125"/>
      <c r="AZ214" s="124"/>
      <c r="BA214" s="124"/>
      <c r="BB214" s="124"/>
      <c r="BC214" s="124"/>
      <c r="BD214" s="124"/>
    </row>
    <row r="215" spans="1:56" s="100" customFormat="1">
      <c r="A215" s="45"/>
      <c r="B215" s="120">
        <v>2013</v>
      </c>
      <c r="C215" s="121">
        <v>8320</v>
      </c>
      <c r="D215" s="120">
        <v>1</v>
      </c>
      <c r="E215" s="120">
        <v>6000</v>
      </c>
      <c r="F215" s="120">
        <v>6200</v>
      </c>
      <c r="G215" s="120">
        <v>622</v>
      </c>
      <c r="H215" s="120">
        <v>62201</v>
      </c>
      <c r="I215" s="122" t="s">
        <v>258</v>
      </c>
      <c r="J215" s="123">
        <v>0</v>
      </c>
      <c r="K215" s="123">
        <v>0</v>
      </c>
      <c r="L215" s="124">
        <v>0</v>
      </c>
      <c r="M215" s="123">
        <v>0</v>
      </c>
      <c r="N215" s="123">
        <v>0</v>
      </c>
      <c r="O215" s="124">
        <v>0</v>
      </c>
      <c r="P215" s="124">
        <v>0</v>
      </c>
      <c r="Q215" s="45"/>
      <c r="R215" s="123">
        <v>0</v>
      </c>
      <c r="S215" s="123">
        <v>0</v>
      </c>
      <c r="T215" s="123">
        <f t="shared" si="120"/>
        <v>0</v>
      </c>
      <c r="U215" s="123">
        <v>0</v>
      </c>
      <c r="V215" s="123">
        <v>0</v>
      </c>
      <c r="W215" s="123">
        <f t="shared" si="121"/>
        <v>0</v>
      </c>
      <c r="X215" s="123">
        <f t="shared" si="122"/>
        <v>0</v>
      </c>
      <c r="Y215" s="45"/>
      <c r="Z215" s="123">
        <v>0</v>
      </c>
      <c r="AA215" s="123">
        <v>0</v>
      </c>
      <c r="AB215" s="123">
        <f t="shared" si="123"/>
        <v>0</v>
      </c>
      <c r="AC215" s="123">
        <v>0</v>
      </c>
      <c r="AD215" s="123">
        <v>0</v>
      </c>
      <c r="AE215" s="123">
        <f t="shared" si="124"/>
        <v>0</v>
      </c>
      <c r="AF215" s="123">
        <f t="shared" si="125"/>
        <v>0</v>
      </c>
      <c r="AG215" s="45"/>
      <c r="AH215" s="123">
        <v>0</v>
      </c>
      <c r="AI215" s="123">
        <v>0</v>
      </c>
      <c r="AJ215" s="123">
        <f t="shared" si="126"/>
        <v>0</v>
      </c>
      <c r="AK215" s="123">
        <v>0</v>
      </c>
      <c r="AL215" s="123">
        <v>0</v>
      </c>
      <c r="AM215" s="123">
        <f t="shared" si="127"/>
        <v>0</v>
      </c>
      <c r="AN215" s="123">
        <f t="shared" si="128"/>
        <v>0</v>
      </c>
      <c r="AO215" s="45"/>
      <c r="AP215" s="123">
        <f t="shared" si="133"/>
        <v>0</v>
      </c>
      <c r="AQ215" s="123">
        <f t="shared" si="133"/>
        <v>0</v>
      </c>
      <c r="AR215" s="123">
        <f t="shared" si="134"/>
        <v>0</v>
      </c>
      <c r="AS215" s="123">
        <f t="shared" si="135"/>
        <v>0</v>
      </c>
      <c r="AT215" s="123">
        <f t="shared" si="135"/>
        <v>0</v>
      </c>
      <c r="AU215" s="123">
        <f t="shared" si="136"/>
        <v>0</v>
      </c>
      <c r="AV215" s="123">
        <f t="shared" si="137"/>
        <v>0</v>
      </c>
      <c r="AW215" s="125"/>
      <c r="AX215" s="125"/>
      <c r="AY215" s="125"/>
      <c r="AZ215" s="124"/>
      <c r="BA215" s="124"/>
      <c r="BB215" s="124"/>
      <c r="BC215" s="124"/>
      <c r="BD215" s="124"/>
    </row>
    <row r="216" spans="1:56" s="100" customFormat="1">
      <c r="A216" s="45"/>
      <c r="B216" s="120">
        <v>2013</v>
      </c>
      <c r="C216" s="121">
        <v>8320</v>
      </c>
      <c r="D216" s="120">
        <v>1</v>
      </c>
      <c r="E216" s="120">
        <v>6000</v>
      </c>
      <c r="F216" s="120">
        <v>6200</v>
      </c>
      <c r="G216" s="120">
        <v>622</v>
      </c>
      <c r="H216" s="120">
        <v>62201</v>
      </c>
      <c r="I216" s="122" t="s">
        <v>258</v>
      </c>
      <c r="J216" s="123">
        <v>0</v>
      </c>
      <c r="K216" s="123">
        <v>0</v>
      </c>
      <c r="L216" s="124">
        <v>0</v>
      </c>
      <c r="M216" s="123">
        <v>0</v>
      </c>
      <c r="N216" s="123">
        <v>0</v>
      </c>
      <c r="O216" s="124">
        <v>0</v>
      </c>
      <c r="P216" s="124">
        <v>0</v>
      </c>
      <c r="Q216" s="45"/>
      <c r="R216" s="123">
        <v>0</v>
      </c>
      <c r="S216" s="123">
        <v>0</v>
      </c>
      <c r="T216" s="123">
        <f t="shared" si="120"/>
        <v>0</v>
      </c>
      <c r="U216" s="123">
        <v>0</v>
      </c>
      <c r="V216" s="123">
        <v>0</v>
      </c>
      <c r="W216" s="123">
        <f t="shared" si="121"/>
        <v>0</v>
      </c>
      <c r="X216" s="123">
        <f t="shared" si="122"/>
        <v>0</v>
      </c>
      <c r="Y216" s="45"/>
      <c r="Z216" s="123">
        <v>0</v>
      </c>
      <c r="AA216" s="123">
        <v>0</v>
      </c>
      <c r="AB216" s="123">
        <f t="shared" si="123"/>
        <v>0</v>
      </c>
      <c r="AC216" s="123">
        <v>0</v>
      </c>
      <c r="AD216" s="123">
        <v>0</v>
      </c>
      <c r="AE216" s="123">
        <f t="shared" si="124"/>
        <v>0</v>
      </c>
      <c r="AF216" s="123">
        <f t="shared" si="125"/>
        <v>0</v>
      </c>
      <c r="AG216" s="45"/>
      <c r="AH216" s="123">
        <v>0</v>
      </c>
      <c r="AI216" s="123">
        <v>0</v>
      </c>
      <c r="AJ216" s="123">
        <f t="shared" si="126"/>
        <v>0</v>
      </c>
      <c r="AK216" s="123">
        <v>0</v>
      </c>
      <c r="AL216" s="123">
        <v>0</v>
      </c>
      <c r="AM216" s="123">
        <f t="shared" si="127"/>
        <v>0</v>
      </c>
      <c r="AN216" s="123">
        <f t="shared" si="128"/>
        <v>0</v>
      </c>
      <c r="AO216" s="45"/>
      <c r="AP216" s="123">
        <f t="shared" si="133"/>
        <v>0</v>
      </c>
      <c r="AQ216" s="123">
        <f t="shared" si="133"/>
        <v>0</v>
      </c>
      <c r="AR216" s="123">
        <f t="shared" si="134"/>
        <v>0</v>
      </c>
      <c r="AS216" s="123">
        <f t="shared" si="135"/>
        <v>0</v>
      </c>
      <c r="AT216" s="123">
        <f t="shared" si="135"/>
        <v>0</v>
      </c>
      <c r="AU216" s="123">
        <f t="shared" si="136"/>
        <v>0</v>
      </c>
      <c r="AV216" s="123">
        <f t="shared" si="137"/>
        <v>0</v>
      </c>
      <c r="AW216" s="125"/>
      <c r="AX216" s="125"/>
      <c r="AY216" s="125"/>
      <c r="AZ216" s="124"/>
      <c r="BA216" s="124"/>
      <c r="BB216" s="124"/>
      <c r="BC216" s="124"/>
      <c r="BD216" s="124"/>
    </row>
    <row r="217" spans="1:56" s="100" customFormat="1">
      <c r="A217" s="45"/>
      <c r="B217" s="120">
        <v>2013</v>
      </c>
      <c r="C217" s="121">
        <v>8320</v>
      </c>
      <c r="D217" s="120">
        <v>1</v>
      </c>
      <c r="E217" s="120">
        <v>6000</v>
      </c>
      <c r="F217" s="120">
        <v>6200</v>
      </c>
      <c r="G217" s="120">
        <v>622</v>
      </c>
      <c r="H217" s="120">
        <v>62201</v>
      </c>
      <c r="I217" s="122" t="s">
        <v>258</v>
      </c>
      <c r="J217" s="123">
        <v>0</v>
      </c>
      <c r="K217" s="123">
        <v>0</v>
      </c>
      <c r="L217" s="124">
        <v>0</v>
      </c>
      <c r="M217" s="123">
        <v>0</v>
      </c>
      <c r="N217" s="123">
        <v>0</v>
      </c>
      <c r="O217" s="124">
        <v>0</v>
      </c>
      <c r="P217" s="124">
        <v>0</v>
      </c>
      <c r="Q217" s="45"/>
      <c r="R217" s="123">
        <v>0</v>
      </c>
      <c r="S217" s="123">
        <v>0</v>
      </c>
      <c r="T217" s="123">
        <f t="shared" si="120"/>
        <v>0</v>
      </c>
      <c r="U217" s="123">
        <v>0</v>
      </c>
      <c r="V217" s="123">
        <v>0</v>
      </c>
      <c r="W217" s="123">
        <f t="shared" si="121"/>
        <v>0</v>
      </c>
      <c r="X217" s="123">
        <f t="shared" si="122"/>
        <v>0</v>
      </c>
      <c r="Y217" s="45"/>
      <c r="Z217" s="123">
        <v>0</v>
      </c>
      <c r="AA217" s="123">
        <v>0</v>
      </c>
      <c r="AB217" s="123">
        <f t="shared" si="123"/>
        <v>0</v>
      </c>
      <c r="AC217" s="123">
        <v>0</v>
      </c>
      <c r="AD217" s="123">
        <v>0</v>
      </c>
      <c r="AE217" s="123">
        <f t="shared" si="124"/>
        <v>0</v>
      </c>
      <c r="AF217" s="123">
        <f t="shared" si="125"/>
        <v>0</v>
      </c>
      <c r="AG217" s="45"/>
      <c r="AH217" s="123">
        <v>0</v>
      </c>
      <c r="AI217" s="123">
        <v>0</v>
      </c>
      <c r="AJ217" s="123">
        <f t="shared" si="126"/>
        <v>0</v>
      </c>
      <c r="AK217" s="123">
        <v>0</v>
      </c>
      <c r="AL217" s="123">
        <v>0</v>
      </c>
      <c r="AM217" s="123">
        <f t="shared" si="127"/>
        <v>0</v>
      </c>
      <c r="AN217" s="123">
        <f t="shared" si="128"/>
        <v>0</v>
      </c>
      <c r="AO217" s="45"/>
      <c r="AP217" s="123">
        <f t="shared" si="133"/>
        <v>0</v>
      </c>
      <c r="AQ217" s="123">
        <f t="shared" si="133"/>
        <v>0</v>
      </c>
      <c r="AR217" s="123">
        <f t="shared" si="134"/>
        <v>0</v>
      </c>
      <c r="AS217" s="123">
        <f t="shared" si="135"/>
        <v>0</v>
      </c>
      <c r="AT217" s="123">
        <f t="shared" si="135"/>
        <v>0</v>
      </c>
      <c r="AU217" s="123">
        <f t="shared" si="136"/>
        <v>0</v>
      </c>
      <c r="AV217" s="123">
        <f t="shared" si="137"/>
        <v>0</v>
      </c>
      <c r="AW217" s="125"/>
      <c r="AX217" s="125"/>
      <c r="AY217" s="125"/>
      <c r="AZ217" s="124"/>
      <c r="BA217" s="124"/>
      <c r="BB217" s="124"/>
      <c r="BC217" s="124"/>
      <c r="BD217" s="124"/>
    </row>
    <row r="218" spans="1:56" s="100" customFormat="1">
      <c r="A218" s="45"/>
      <c r="B218" s="120">
        <v>2013</v>
      </c>
      <c r="C218" s="121">
        <v>8320</v>
      </c>
      <c r="D218" s="120">
        <v>1</v>
      </c>
      <c r="E218" s="120">
        <v>6000</v>
      </c>
      <c r="F218" s="120">
        <v>6200</v>
      </c>
      <c r="G218" s="120">
        <v>622</v>
      </c>
      <c r="H218" s="120">
        <v>62201</v>
      </c>
      <c r="I218" s="122" t="s">
        <v>258</v>
      </c>
      <c r="J218" s="123">
        <v>0</v>
      </c>
      <c r="K218" s="123">
        <v>0</v>
      </c>
      <c r="L218" s="124">
        <v>0</v>
      </c>
      <c r="M218" s="123">
        <v>0</v>
      </c>
      <c r="N218" s="123">
        <v>0</v>
      </c>
      <c r="O218" s="124">
        <v>0</v>
      </c>
      <c r="P218" s="124">
        <v>0</v>
      </c>
      <c r="Q218" s="45"/>
      <c r="R218" s="123">
        <v>0</v>
      </c>
      <c r="S218" s="123">
        <v>0</v>
      </c>
      <c r="T218" s="123">
        <f t="shared" si="120"/>
        <v>0</v>
      </c>
      <c r="U218" s="123">
        <v>0</v>
      </c>
      <c r="V218" s="123">
        <v>0</v>
      </c>
      <c r="W218" s="123">
        <f t="shared" si="121"/>
        <v>0</v>
      </c>
      <c r="X218" s="123">
        <f t="shared" si="122"/>
        <v>0</v>
      </c>
      <c r="Y218" s="45"/>
      <c r="Z218" s="123">
        <v>0</v>
      </c>
      <c r="AA218" s="123">
        <v>0</v>
      </c>
      <c r="AB218" s="123">
        <f t="shared" si="123"/>
        <v>0</v>
      </c>
      <c r="AC218" s="123">
        <v>0</v>
      </c>
      <c r="AD218" s="123">
        <v>0</v>
      </c>
      <c r="AE218" s="123">
        <f t="shared" si="124"/>
        <v>0</v>
      </c>
      <c r="AF218" s="123">
        <f t="shared" si="125"/>
        <v>0</v>
      </c>
      <c r="AG218" s="45"/>
      <c r="AH218" s="123">
        <v>0</v>
      </c>
      <c r="AI218" s="123">
        <v>0</v>
      </c>
      <c r="AJ218" s="123">
        <f t="shared" si="126"/>
        <v>0</v>
      </c>
      <c r="AK218" s="123">
        <v>0</v>
      </c>
      <c r="AL218" s="123">
        <v>0</v>
      </c>
      <c r="AM218" s="123">
        <f t="shared" si="127"/>
        <v>0</v>
      </c>
      <c r="AN218" s="123">
        <f t="shared" si="128"/>
        <v>0</v>
      </c>
      <c r="AO218" s="45"/>
      <c r="AP218" s="123">
        <f t="shared" si="133"/>
        <v>0</v>
      </c>
      <c r="AQ218" s="123">
        <f t="shared" si="133"/>
        <v>0</v>
      </c>
      <c r="AR218" s="123">
        <f t="shared" si="134"/>
        <v>0</v>
      </c>
      <c r="AS218" s="123">
        <f t="shared" si="135"/>
        <v>0</v>
      </c>
      <c r="AT218" s="123">
        <f t="shared" si="135"/>
        <v>0</v>
      </c>
      <c r="AU218" s="123">
        <f t="shared" si="136"/>
        <v>0</v>
      </c>
      <c r="AV218" s="123">
        <f t="shared" si="137"/>
        <v>0</v>
      </c>
      <c r="AW218" s="125"/>
      <c r="AX218" s="125"/>
      <c r="AY218" s="125"/>
      <c r="AZ218" s="124"/>
      <c r="BA218" s="124"/>
      <c r="BB218" s="124"/>
      <c r="BC218" s="124"/>
      <c r="BD218" s="124"/>
    </row>
    <row r="219" spans="1:56" s="100" customFormat="1">
      <c r="A219" s="45"/>
      <c r="B219" s="120">
        <v>2013</v>
      </c>
      <c r="C219" s="121">
        <v>8320</v>
      </c>
      <c r="D219" s="120">
        <v>1</v>
      </c>
      <c r="E219" s="120">
        <v>6000</v>
      </c>
      <c r="F219" s="120">
        <v>6200</v>
      </c>
      <c r="G219" s="120">
        <v>622</v>
      </c>
      <c r="H219" s="120">
        <v>62201</v>
      </c>
      <c r="I219" s="122" t="s">
        <v>258</v>
      </c>
      <c r="J219" s="123">
        <v>0</v>
      </c>
      <c r="K219" s="123">
        <v>0</v>
      </c>
      <c r="L219" s="124">
        <v>0</v>
      </c>
      <c r="M219" s="123">
        <v>0</v>
      </c>
      <c r="N219" s="123">
        <v>0</v>
      </c>
      <c r="O219" s="124">
        <v>0</v>
      </c>
      <c r="P219" s="124">
        <v>0</v>
      </c>
      <c r="Q219" s="45"/>
      <c r="R219" s="123">
        <v>0</v>
      </c>
      <c r="S219" s="123">
        <v>0</v>
      </c>
      <c r="T219" s="123">
        <f t="shared" si="120"/>
        <v>0</v>
      </c>
      <c r="U219" s="123">
        <v>0</v>
      </c>
      <c r="V219" s="123">
        <v>0</v>
      </c>
      <c r="W219" s="123">
        <f t="shared" si="121"/>
        <v>0</v>
      </c>
      <c r="X219" s="123">
        <f t="shared" si="122"/>
        <v>0</v>
      </c>
      <c r="Y219" s="45"/>
      <c r="Z219" s="123">
        <v>0</v>
      </c>
      <c r="AA219" s="123">
        <v>0</v>
      </c>
      <c r="AB219" s="123">
        <f t="shared" si="123"/>
        <v>0</v>
      </c>
      <c r="AC219" s="123">
        <v>0</v>
      </c>
      <c r="AD219" s="123">
        <v>0</v>
      </c>
      <c r="AE219" s="123">
        <f t="shared" si="124"/>
        <v>0</v>
      </c>
      <c r="AF219" s="123">
        <f t="shared" si="125"/>
        <v>0</v>
      </c>
      <c r="AG219" s="45"/>
      <c r="AH219" s="123">
        <v>0</v>
      </c>
      <c r="AI219" s="123">
        <v>0</v>
      </c>
      <c r="AJ219" s="123">
        <f t="shared" si="126"/>
        <v>0</v>
      </c>
      <c r="AK219" s="123">
        <v>0</v>
      </c>
      <c r="AL219" s="123">
        <v>0</v>
      </c>
      <c r="AM219" s="123">
        <f t="shared" si="127"/>
        <v>0</v>
      </c>
      <c r="AN219" s="123">
        <f t="shared" si="128"/>
        <v>0</v>
      </c>
      <c r="AO219" s="45"/>
      <c r="AP219" s="123">
        <f t="shared" si="133"/>
        <v>0</v>
      </c>
      <c r="AQ219" s="123">
        <f t="shared" si="133"/>
        <v>0</v>
      </c>
      <c r="AR219" s="123">
        <f t="shared" si="134"/>
        <v>0</v>
      </c>
      <c r="AS219" s="123">
        <f t="shared" si="135"/>
        <v>0</v>
      </c>
      <c r="AT219" s="123">
        <f t="shared" si="135"/>
        <v>0</v>
      </c>
      <c r="AU219" s="123">
        <f t="shared" si="136"/>
        <v>0</v>
      </c>
      <c r="AV219" s="123">
        <f t="shared" si="137"/>
        <v>0</v>
      </c>
      <c r="AW219" s="125"/>
      <c r="AX219" s="125"/>
      <c r="AY219" s="125"/>
      <c r="AZ219" s="124"/>
      <c r="BA219" s="124"/>
      <c r="BB219" s="124"/>
      <c r="BC219" s="124"/>
      <c r="BD219" s="124"/>
    </row>
    <row r="220" spans="1:56" s="100" customFormat="1" hidden="1">
      <c r="A220" s="45"/>
      <c r="B220" s="120">
        <v>2013</v>
      </c>
      <c r="C220" s="121">
        <v>8320</v>
      </c>
      <c r="D220" s="120">
        <v>1</v>
      </c>
      <c r="E220" s="120">
        <v>6000</v>
      </c>
      <c r="F220" s="120">
        <v>6200</v>
      </c>
      <c r="G220" s="120">
        <v>622</v>
      </c>
      <c r="H220" s="120">
        <v>62201</v>
      </c>
      <c r="I220" s="122" t="s">
        <v>258</v>
      </c>
      <c r="J220" s="123">
        <v>0</v>
      </c>
      <c r="K220" s="123">
        <v>0</v>
      </c>
      <c r="L220" s="124">
        <v>0</v>
      </c>
      <c r="M220" s="123">
        <v>0</v>
      </c>
      <c r="N220" s="123">
        <v>0</v>
      </c>
      <c r="O220" s="124">
        <v>0</v>
      </c>
      <c r="P220" s="124">
        <v>0</v>
      </c>
      <c r="Q220" s="45"/>
      <c r="R220" s="123">
        <v>0</v>
      </c>
      <c r="S220" s="123">
        <v>0</v>
      </c>
      <c r="T220" s="123">
        <f>R220+S220</f>
        <v>0</v>
      </c>
      <c r="U220" s="123">
        <v>0</v>
      </c>
      <c r="V220" s="123">
        <v>0</v>
      </c>
      <c r="W220" s="123">
        <f>U220+V220</f>
        <v>0</v>
      </c>
      <c r="X220" s="123">
        <f>T220+W220</f>
        <v>0</v>
      </c>
      <c r="Y220" s="45"/>
      <c r="Z220" s="123">
        <v>0</v>
      </c>
      <c r="AA220" s="123">
        <v>0</v>
      </c>
      <c r="AB220" s="123">
        <f>Z220+AA220</f>
        <v>0</v>
      </c>
      <c r="AC220" s="123">
        <v>0</v>
      </c>
      <c r="AD220" s="123">
        <v>0</v>
      </c>
      <c r="AE220" s="123">
        <f>AC220+AD220</f>
        <v>0</v>
      </c>
      <c r="AF220" s="123">
        <f>AB220+AE220</f>
        <v>0</v>
      </c>
      <c r="AG220" s="45"/>
      <c r="AH220" s="123">
        <v>0</v>
      </c>
      <c r="AI220" s="123">
        <v>0</v>
      </c>
      <c r="AJ220" s="123">
        <f>AH220+AI220</f>
        <v>0</v>
      </c>
      <c r="AK220" s="123">
        <v>0</v>
      </c>
      <c r="AL220" s="123">
        <v>0</v>
      </c>
      <c r="AM220" s="123">
        <f>AK220+AL220</f>
        <v>0</v>
      </c>
      <c r="AN220" s="123">
        <f>AJ220+AM220</f>
        <v>0</v>
      </c>
      <c r="AO220" s="45"/>
      <c r="AP220" s="123">
        <f>J220-(R220+Z220+AH220)</f>
        <v>0</v>
      </c>
      <c r="AQ220" s="123">
        <f>K220-(S220+AA220+AI220)</f>
        <v>0</v>
      </c>
      <c r="AR220" s="123">
        <f>AP220+AQ220</f>
        <v>0</v>
      </c>
      <c r="AS220" s="123">
        <f>M220-(U220+AC220+AK220)</f>
        <v>0</v>
      </c>
      <c r="AT220" s="123">
        <f>N220-(V220+AD220+AL220)</f>
        <v>0</v>
      </c>
      <c r="AU220" s="123">
        <f>AS220+AT220</f>
        <v>0</v>
      </c>
      <c r="AV220" s="123">
        <f>AR220+AU220</f>
        <v>0</v>
      </c>
      <c r="AW220" s="125"/>
      <c r="AX220" s="125"/>
      <c r="AY220" s="125"/>
      <c r="AZ220" s="124"/>
      <c r="BA220" s="124"/>
      <c r="BB220" s="124"/>
      <c r="BC220" s="124"/>
      <c r="BD220" s="124"/>
    </row>
    <row r="221" spans="1:56" s="100" customFormat="1" hidden="1">
      <c r="A221" s="45"/>
      <c r="B221" s="120">
        <v>2013</v>
      </c>
      <c r="C221" s="121">
        <v>8320</v>
      </c>
      <c r="D221" s="120">
        <v>1</v>
      </c>
      <c r="E221" s="120">
        <v>6000</v>
      </c>
      <c r="F221" s="120">
        <v>6200</v>
      </c>
      <c r="G221" s="120">
        <v>622</v>
      </c>
      <c r="H221" s="120">
        <v>62201</v>
      </c>
      <c r="I221" s="122" t="s">
        <v>258</v>
      </c>
      <c r="J221" s="123">
        <v>0</v>
      </c>
      <c r="K221" s="123">
        <v>0</v>
      </c>
      <c r="L221" s="124">
        <v>0</v>
      </c>
      <c r="M221" s="123">
        <v>0</v>
      </c>
      <c r="N221" s="123">
        <v>0</v>
      </c>
      <c r="O221" s="124">
        <v>0</v>
      </c>
      <c r="P221" s="124">
        <v>0</v>
      </c>
      <c r="Q221" s="45"/>
      <c r="R221" s="123">
        <v>0</v>
      </c>
      <c r="S221" s="123">
        <v>0</v>
      </c>
      <c r="T221" s="123">
        <f>R221+S221</f>
        <v>0</v>
      </c>
      <c r="U221" s="123">
        <v>0</v>
      </c>
      <c r="V221" s="123">
        <v>0</v>
      </c>
      <c r="W221" s="123">
        <f>U221+V221</f>
        <v>0</v>
      </c>
      <c r="X221" s="123">
        <f>T221+W221</f>
        <v>0</v>
      </c>
      <c r="Y221" s="45"/>
      <c r="Z221" s="123">
        <v>0</v>
      </c>
      <c r="AA221" s="123">
        <v>0</v>
      </c>
      <c r="AB221" s="123">
        <f>Z221+AA221</f>
        <v>0</v>
      </c>
      <c r="AC221" s="123">
        <v>0</v>
      </c>
      <c r="AD221" s="123">
        <v>0</v>
      </c>
      <c r="AE221" s="123">
        <f>AC221+AD221</f>
        <v>0</v>
      </c>
      <c r="AF221" s="123">
        <f>AB221+AE221</f>
        <v>0</v>
      </c>
      <c r="AG221" s="45"/>
      <c r="AH221" s="123">
        <v>0</v>
      </c>
      <c r="AI221" s="123">
        <v>0</v>
      </c>
      <c r="AJ221" s="123">
        <f>AH221+AI221</f>
        <v>0</v>
      </c>
      <c r="AK221" s="123">
        <v>0</v>
      </c>
      <c r="AL221" s="123">
        <v>0</v>
      </c>
      <c r="AM221" s="123">
        <f>AK221+AL221</f>
        <v>0</v>
      </c>
      <c r="AN221" s="123">
        <f>AJ221+AM221</f>
        <v>0</v>
      </c>
      <c r="AO221" s="45"/>
      <c r="AP221" s="123">
        <f>J221-(R221+Z221+AH221)</f>
        <v>0</v>
      </c>
      <c r="AQ221" s="123">
        <f>K221-(S221+AA221+AI221)</f>
        <v>0</v>
      </c>
      <c r="AR221" s="123">
        <f>AP221+AQ221</f>
        <v>0</v>
      </c>
      <c r="AS221" s="123">
        <f>M221-(U221+AC221+AK221)</f>
        <v>0</v>
      </c>
      <c r="AT221" s="123">
        <f>N221-(V221+AD221+AL221)</f>
        <v>0</v>
      </c>
      <c r="AU221" s="123">
        <f>AS221+AT221</f>
        <v>0</v>
      </c>
      <c r="AV221" s="123">
        <f>AR221+AU221</f>
        <v>0</v>
      </c>
      <c r="AW221" s="125"/>
      <c r="AX221" s="125"/>
      <c r="AY221" s="125"/>
      <c r="AZ221" s="124"/>
      <c r="BA221" s="124"/>
      <c r="BB221" s="124"/>
      <c r="BC221" s="124"/>
      <c r="BD221" s="124"/>
    </row>
    <row r="222" spans="1:56" s="100" customFormat="1" hidden="1">
      <c r="A222" s="45"/>
      <c r="B222" s="120">
        <v>2013</v>
      </c>
      <c r="C222" s="121">
        <v>8320</v>
      </c>
      <c r="D222" s="120">
        <v>1</v>
      </c>
      <c r="E222" s="120">
        <v>6000</v>
      </c>
      <c r="F222" s="120">
        <v>6200</v>
      </c>
      <c r="G222" s="120">
        <v>622</v>
      </c>
      <c r="H222" s="120">
        <v>62202</v>
      </c>
      <c r="I222" s="122" t="s">
        <v>261</v>
      </c>
      <c r="J222" s="123">
        <v>0</v>
      </c>
      <c r="K222" s="123">
        <v>0</v>
      </c>
      <c r="L222" s="124">
        <v>0</v>
      </c>
      <c r="M222" s="123">
        <v>0</v>
      </c>
      <c r="N222" s="123">
        <v>0</v>
      </c>
      <c r="O222" s="124">
        <v>0</v>
      </c>
      <c r="P222" s="124">
        <v>0</v>
      </c>
      <c r="Q222" s="45"/>
      <c r="R222" s="123">
        <v>0</v>
      </c>
      <c r="S222" s="123">
        <v>0</v>
      </c>
      <c r="T222" s="123">
        <f t="shared" si="120"/>
        <v>0</v>
      </c>
      <c r="U222" s="123">
        <v>0</v>
      </c>
      <c r="V222" s="123">
        <v>0</v>
      </c>
      <c r="W222" s="123">
        <f t="shared" si="121"/>
        <v>0</v>
      </c>
      <c r="X222" s="123">
        <f t="shared" si="122"/>
        <v>0</v>
      </c>
      <c r="Y222" s="45"/>
      <c r="Z222" s="123">
        <v>0</v>
      </c>
      <c r="AA222" s="123">
        <v>0</v>
      </c>
      <c r="AB222" s="123">
        <f t="shared" si="123"/>
        <v>0</v>
      </c>
      <c r="AC222" s="123">
        <v>0</v>
      </c>
      <c r="AD222" s="123">
        <v>0</v>
      </c>
      <c r="AE222" s="123">
        <f t="shared" si="124"/>
        <v>0</v>
      </c>
      <c r="AF222" s="123">
        <f t="shared" si="125"/>
        <v>0</v>
      </c>
      <c r="AG222" s="45"/>
      <c r="AH222" s="123">
        <v>0</v>
      </c>
      <c r="AI222" s="123">
        <v>0</v>
      </c>
      <c r="AJ222" s="123">
        <f t="shared" si="126"/>
        <v>0</v>
      </c>
      <c r="AK222" s="123">
        <v>0</v>
      </c>
      <c r="AL222" s="123">
        <v>0</v>
      </c>
      <c r="AM222" s="123">
        <f t="shared" si="127"/>
        <v>0</v>
      </c>
      <c r="AN222" s="123">
        <f t="shared" si="128"/>
        <v>0</v>
      </c>
      <c r="AO222" s="45"/>
      <c r="AP222" s="123">
        <f t="shared" si="133"/>
        <v>0</v>
      </c>
      <c r="AQ222" s="123">
        <f t="shared" si="133"/>
        <v>0</v>
      </c>
      <c r="AR222" s="123">
        <f t="shared" si="134"/>
        <v>0</v>
      </c>
      <c r="AS222" s="123">
        <f t="shared" si="135"/>
        <v>0</v>
      </c>
      <c r="AT222" s="123">
        <f t="shared" si="135"/>
        <v>0</v>
      </c>
      <c r="AU222" s="123">
        <f t="shared" si="136"/>
        <v>0</v>
      </c>
      <c r="AV222" s="123">
        <f t="shared" si="137"/>
        <v>0</v>
      </c>
      <c r="AW222" s="125" t="s">
        <v>260</v>
      </c>
      <c r="AX222" s="125"/>
      <c r="AY222" s="125"/>
      <c r="AZ222" s="124" t="s">
        <v>88</v>
      </c>
      <c r="BA222" s="124"/>
      <c r="BB222" s="124"/>
      <c r="BC222" s="124"/>
      <c r="BD222" s="124"/>
    </row>
    <row r="223" spans="1:56" s="127" customFormat="1" hidden="1">
      <c r="A223" s="45"/>
      <c r="B223" s="114">
        <v>2013</v>
      </c>
      <c r="C223" s="115">
        <v>8320</v>
      </c>
      <c r="D223" s="114">
        <v>1</v>
      </c>
      <c r="E223" s="114">
        <v>6000</v>
      </c>
      <c r="F223" s="114">
        <v>6200</v>
      </c>
      <c r="G223" s="114">
        <v>627</v>
      </c>
      <c r="H223" s="114"/>
      <c r="I223" s="116" t="s">
        <v>262</v>
      </c>
      <c r="J223" s="117">
        <v>0</v>
      </c>
      <c r="K223" s="117">
        <v>0</v>
      </c>
      <c r="L223" s="117">
        <v>0</v>
      </c>
      <c r="M223" s="117">
        <v>0</v>
      </c>
      <c r="N223" s="117">
        <v>0</v>
      </c>
      <c r="O223" s="117">
        <v>0</v>
      </c>
      <c r="P223" s="117">
        <v>0</v>
      </c>
      <c r="Q223" s="45"/>
      <c r="R223" s="118">
        <f>R224</f>
        <v>0</v>
      </c>
      <c r="S223" s="118">
        <f>S224</f>
        <v>0</v>
      </c>
      <c r="T223" s="118">
        <f t="shared" si="120"/>
        <v>0</v>
      </c>
      <c r="U223" s="118">
        <f>U224</f>
        <v>0</v>
      </c>
      <c r="V223" s="118">
        <f>V224</f>
        <v>0</v>
      </c>
      <c r="W223" s="118">
        <f t="shared" si="121"/>
        <v>0</v>
      </c>
      <c r="X223" s="118">
        <f t="shared" si="122"/>
        <v>0</v>
      </c>
      <c r="Y223" s="45"/>
      <c r="Z223" s="118">
        <f>Z224</f>
        <v>0</v>
      </c>
      <c r="AA223" s="118">
        <f>AA224</f>
        <v>0</v>
      </c>
      <c r="AB223" s="118">
        <f t="shared" si="123"/>
        <v>0</v>
      </c>
      <c r="AC223" s="118">
        <f>AC224</f>
        <v>0</v>
      </c>
      <c r="AD223" s="118">
        <f>AD224</f>
        <v>0</v>
      </c>
      <c r="AE223" s="118">
        <f t="shared" si="124"/>
        <v>0</v>
      </c>
      <c r="AF223" s="118">
        <f t="shared" si="125"/>
        <v>0</v>
      </c>
      <c r="AG223" s="45"/>
      <c r="AH223" s="118">
        <f>AH224</f>
        <v>0</v>
      </c>
      <c r="AI223" s="118">
        <f>AI224</f>
        <v>0</v>
      </c>
      <c r="AJ223" s="118">
        <f t="shared" si="126"/>
        <v>0</v>
      </c>
      <c r="AK223" s="118">
        <f>AK224</f>
        <v>0</v>
      </c>
      <c r="AL223" s="118">
        <f>AL224</f>
        <v>0</v>
      </c>
      <c r="AM223" s="118">
        <f t="shared" si="127"/>
        <v>0</v>
      </c>
      <c r="AN223" s="118">
        <f t="shared" si="128"/>
        <v>0</v>
      </c>
      <c r="AO223" s="45"/>
      <c r="AP223" s="118">
        <f>AP224</f>
        <v>0</v>
      </c>
      <c r="AQ223" s="118">
        <f>AQ224</f>
        <v>0</v>
      </c>
      <c r="AR223" s="118">
        <f t="shared" si="134"/>
        <v>0</v>
      </c>
      <c r="AS223" s="118">
        <f>AS224</f>
        <v>0</v>
      </c>
      <c r="AT223" s="118">
        <f>AT224</f>
        <v>0</v>
      </c>
      <c r="AU223" s="118">
        <f t="shared" si="136"/>
        <v>0</v>
      </c>
      <c r="AV223" s="118">
        <f t="shared" si="137"/>
        <v>0</v>
      </c>
      <c r="AW223" s="119"/>
      <c r="AX223" s="119"/>
      <c r="AY223" s="119"/>
      <c r="AZ223" s="117"/>
      <c r="BA223" s="117"/>
      <c r="BB223" s="117"/>
      <c r="BC223" s="117"/>
      <c r="BD223" s="117"/>
    </row>
    <row r="224" spans="1:56" s="100" customFormat="1" hidden="1">
      <c r="A224" s="45"/>
      <c r="B224" s="120">
        <v>2013</v>
      </c>
      <c r="C224" s="121">
        <v>8320</v>
      </c>
      <c r="D224" s="120">
        <v>1</v>
      </c>
      <c r="E224" s="120">
        <v>6000</v>
      </c>
      <c r="F224" s="120">
        <v>6200</v>
      </c>
      <c r="G224" s="120">
        <v>627</v>
      </c>
      <c r="H224" s="120">
        <v>62701</v>
      </c>
      <c r="I224" s="122" t="s">
        <v>263</v>
      </c>
      <c r="J224" s="123">
        <v>0</v>
      </c>
      <c r="K224" s="123">
        <v>0</v>
      </c>
      <c r="L224" s="124">
        <v>0</v>
      </c>
      <c r="M224" s="123">
        <v>0</v>
      </c>
      <c r="N224" s="123">
        <v>0</v>
      </c>
      <c r="O224" s="124">
        <v>0</v>
      </c>
      <c r="P224" s="124">
        <v>0</v>
      </c>
      <c r="Q224" s="45"/>
      <c r="R224" s="123">
        <v>0</v>
      </c>
      <c r="S224" s="123">
        <v>0</v>
      </c>
      <c r="T224" s="123">
        <f t="shared" si="120"/>
        <v>0</v>
      </c>
      <c r="U224" s="123">
        <v>0</v>
      </c>
      <c r="V224" s="123">
        <v>0</v>
      </c>
      <c r="W224" s="123">
        <f t="shared" si="121"/>
        <v>0</v>
      </c>
      <c r="X224" s="123">
        <f t="shared" si="122"/>
        <v>0</v>
      </c>
      <c r="Y224" s="45"/>
      <c r="Z224" s="123">
        <v>0</v>
      </c>
      <c r="AA224" s="123">
        <v>0</v>
      </c>
      <c r="AB224" s="123">
        <f t="shared" si="123"/>
        <v>0</v>
      </c>
      <c r="AC224" s="123">
        <v>0</v>
      </c>
      <c r="AD224" s="123">
        <v>0</v>
      </c>
      <c r="AE224" s="123">
        <f t="shared" si="124"/>
        <v>0</v>
      </c>
      <c r="AF224" s="123">
        <f t="shared" si="125"/>
        <v>0</v>
      </c>
      <c r="AG224" s="45"/>
      <c r="AH224" s="123">
        <v>0</v>
      </c>
      <c r="AI224" s="123">
        <v>0</v>
      </c>
      <c r="AJ224" s="123">
        <f t="shared" si="126"/>
        <v>0</v>
      </c>
      <c r="AK224" s="123">
        <v>0</v>
      </c>
      <c r="AL224" s="123">
        <v>0</v>
      </c>
      <c r="AM224" s="123">
        <f t="shared" si="127"/>
        <v>0</v>
      </c>
      <c r="AN224" s="123">
        <f t="shared" si="128"/>
        <v>0</v>
      </c>
      <c r="AO224" s="45"/>
      <c r="AP224" s="123">
        <f>J224-(R224+Z224+AH224)</f>
        <v>0</v>
      </c>
      <c r="AQ224" s="123">
        <f>K224-(S224+AA224+AI224)</f>
        <v>0</v>
      </c>
      <c r="AR224" s="123">
        <f t="shared" si="134"/>
        <v>0</v>
      </c>
      <c r="AS224" s="123">
        <f>M224-(U224+AC224+AK224)</f>
        <v>0</v>
      </c>
      <c r="AT224" s="123">
        <f>N224-(V224+AD224+AL224)</f>
        <v>0</v>
      </c>
      <c r="AU224" s="123">
        <f t="shared" si="136"/>
        <v>0</v>
      </c>
      <c r="AV224" s="123">
        <f t="shared" si="137"/>
        <v>0</v>
      </c>
      <c r="AW224" s="125" t="s">
        <v>260</v>
      </c>
      <c r="AX224" s="125"/>
      <c r="AY224" s="125"/>
      <c r="AZ224" s="124" t="s">
        <v>88</v>
      </c>
      <c r="BA224" s="124"/>
      <c r="BB224" s="124"/>
      <c r="BC224" s="124"/>
      <c r="BD224" s="124"/>
    </row>
    <row r="225" spans="1:56" s="127" customFormat="1" hidden="1">
      <c r="A225" s="45"/>
      <c r="B225" s="114">
        <v>2013</v>
      </c>
      <c r="C225" s="115">
        <v>8320</v>
      </c>
      <c r="D225" s="114">
        <v>1</v>
      </c>
      <c r="E225" s="114">
        <v>6000</v>
      </c>
      <c r="F225" s="114">
        <v>6200</v>
      </c>
      <c r="G225" s="114">
        <v>629</v>
      </c>
      <c r="H225" s="114"/>
      <c r="I225" s="116" t="s">
        <v>264</v>
      </c>
      <c r="J225" s="117">
        <v>0</v>
      </c>
      <c r="K225" s="117">
        <v>0</v>
      </c>
      <c r="L225" s="117">
        <v>0</v>
      </c>
      <c r="M225" s="117">
        <v>200000</v>
      </c>
      <c r="N225" s="117">
        <v>0</v>
      </c>
      <c r="O225" s="117">
        <v>200000</v>
      </c>
      <c r="P225" s="117">
        <v>200000</v>
      </c>
      <c r="Q225" s="45"/>
      <c r="R225" s="118">
        <f>R226+R227+R228+R229+R230</f>
        <v>0</v>
      </c>
      <c r="S225" s="118">
        <f>S226+S227+S228+S229+S230</f>
        <v>0</v>
      </c>
      <c r="T225" s="118">
        <f t="shared" si="120"/>
        <v>0</v>
      </c>
      <c r="U225" s="118">
        <f>U226+U227+U228+U229+U230</f>
        <v>0</v>
      </c>
      <c r="V225" s="118">
        <f>V226+V227+V228+V229+V230</f>
        <v>0</v>
      </c>
      <c r="W225" s="118">
        <f t="shared" si="121"/>
        <v>0</v>
      </c>
      <c r="X225" s="118">
        <f t="shared" si="122"/>
        <v>0</v>
      </c>
      <c r="Y225" s="45"/>
      <c r="Z225" s="118">
        <f>Z226+Z227+Z228+Z229+Z230</f>
        <v>0</v>
      </c>
      <c r="AA225" s="118">
        <f>AA226+AA227+AA228+AA229+AA230</f>
        <v>0</v>
      </c>
      <c r="AB225" s="118">
        <f t="shared" si="123"/>
        <v>0</v>
      </c>
      <c r="AC225" s="118">
        <f>AC226+AC227+AC228+AC229+AC230</f>
        <v>0</v>
      </c>
      <c r="AD225" s="118">
        <f>AD226+AD227+AD228+AD229+AD230</f>
        <v>0</v>
      </c>
      <c r="AE225" s="118">
        <f t="shared" si="124"/>
        <v>0</v>
      </c>
      <c r="AF225" s="118">
        <f t="shared" si="125"/>
        <v>0</v>
      </c>
      <c r="AG225" s="45"/>
      <c r="AH225" s="118">
        <f>AH226+AH227+AH228+AH229+AH230</f>
        <v>0</v>
      </c>
      <c r="AI225" s="118">
        <f>AI226+AI227+AI228+AI229+AI230</f>
        <v>0</v>
      </c>
      <c r="AJ225" s="118">
        <f t="shared" si="126"/>
        <v>0</v>
      </c>
      <c r="AK225" s="118">
        <f>AK226+AK227+AK228+AK229+AK230</f>
        <v>0</v>
      </c>
      <c r="AL225" s="118">
        <f>AL226+AL227+AL228+AL229+AL230</f>
        <v>0</v>
      </c>
      <c r="AM225" s="118">
        <f t="shared" si="127"/>
        <v>0</v>
      </c>
      <c r="AN225" s="118">
        <f t="shared" si="128"/>
        <v>0</v>
      </c>
      <c r="AO225" s="45"/>
      <c r="AP225" s="118">
        <f>AP226+AP227+AP228+AP229+AP230</f>
        <v>0</v>
      </c>
      <c r="AQ225" s="118">
        <f>AQ226+AQ227+AQ228+AQ229+AQ230</f>
        <v>0</v>
      </c>
      <c r="AR225" s="118">
        <f t="shared" si="134"/>
        <v>0</v>
      </c>
      <c r="AS225" s="118">
        <f>AS226+AS227+AS228+AS229+AS230</f>
        <v>0</v>
      </c>
      <c r="AT225" s="118">
        <f>AT226+AT227+AT228+AT229+AT230</f>
        <v>0</v>
      </c>
      <c r="AU225" s="118">
        <f t="shared" si="136"/>
        <v>0</v>
      </c>
      <c r="AV225" s="118">
        <f t="shared" si="137"/>
        <v>0</v>
      </c>
      <c r="AW225" s="119"/>
      <c r="AX225" s="119"/>
      <c r="AY225" s="119"/>
      <c r="AZ225" s="117"/>
      <c r="BA225" s="117"/>
      <c r="BB225" s="117"/>
      <c r="BC225" s="117"/>
      <c r="BD225" s="117"/>
    </row>
    <row r="226" spans="1:56" s="100" customFormat="1" hidden="1">
      <c r="A226" s="45"/>
      <c r="B226" s="120">
        <v>2013</v>
      </c>
      <c r="C226" s="121">
        <v>8320</v>
      </c>
      <c r="D226" s="120">
        <v>1</v>
      </c>
      <c r="E226" s="120">
        <v>6000</v>
      </c>
      <c r="F226" s="120">
        <v>6200</v>
      </c>
      <c r="G226" s="120">
        <v>629</v>
      </c>
      <c r="H226" s="120">
        <v>62901</v>
      </c>
      <c r="I226" s="122" t="s">
        <v>265</v>
      </c>
      <c r="J226" s="123">
        <v>0</v>
      </c>
      <c r="K226" s="123">
        <v>0</v>
      </c>
      <c r="L226" s="124">
        <v>0</v>
      </c>
      <c r="M226" s="123">
        <v>0</v>
      </c>
      <c r="N226" s="123">
        <v>0</v>
      </c>
      <c r="O226" s="124">
        <v>0</v>
      </c>
      <c r="P226" s="124">
        <v>0</v>
      </c>
      <c r="Q226" s="45"/>
      <c r="R226" s="123">
        <v>0</v>
      </c>
      <c r="S226" s="123">
        <v>0</v>
      </c>
      <c r="T226" s="123">
        <f t="shared" si="120"/>
        <v>0</v>
      </c>
      <c r="U226" s="123">
        <v>0</v>
      </c>
      <c r="V226" s="123">
        <v>0</v>
      </c>
      <c r="W226" s="123">
        <f t="shared" si="121"/>
        <v>0</v>
      </c>
      <c r="X226" s="123">
        <f t="shared" si="122"/>
        <v>0</v>
      </c>
      <c r="Y226" s="45"/>
      <c r="Z226" s="123">
        <v>0</v>
      </c>
      <c r="AA226" s="123">
        <v>0</v>
      </c>
      <c r="AB226" s="123">
        <f t="shared" si="123"/>
        <v>0</v>
      </c>
      <c r="AC226" s="123">
        <v>0</v>
      </c>
      <c r="AD226" s="123">
        <v>0</v>
      </c>
      <c r="AE226" s="123">
        <f t="shared" si="124"/>
        <v>0</v>
      </c>
      <c r="AF226" s="123">
        <f t="shared" si="125"/>
        <v>0</v>
      </c>
      <c r="AG226" s="45"/>
      <c r="AH226" s="123">
        <v>0</v>
      </c>
      <c r="AI226" s="123">
        <v>0</v>
      </c>
      <c r="AJ226" s="123">
        <f t="shared" si="126"/>
        <v>0</v>
      </c>
      <c r="AK226" s="123">
        <v>0</v>
      </c>
      <c r="AL226" s="123">
        <v>0</v>
      </c>
      <c r="AM226" s="123">
        <f t="shared" si="127"/>
        <v>0</v>
      </c>
      <c r="AN226" s="123">
        <f t="shared" si="128"/>
        <v>0</v>
      </c>
      <c r="AO226" s="45"/>
      <c r="AP226" s="123">
        <f t="shared" ref="AP226:AQ230" si="138">J226-(R226+Z226+AH226)</f>
        <v>0</v>
      </c>
      <c r="AQ226" s="123">
        <f t="shared" si="138"/>
        <v>0</v>
      </c>
      <c r="AR226" s="123">
        <f t="shared" si="134"/>
        <v>0</v>
      </c>
      <c r="AS226" s="123">
        <f t="shared" ref="AS226:AT230" si="139">M226-(U226+AC226+AK226)</f>
        <v>0</v>
      </c>
      <c r="AT226" s="123">
        <f t="shared" si="139"/>
        <v>0</v>
      </c>
      <c r="AU226" s="123">
        <f t="shared" si="136"/>
        <v>0</v>
      </c>
      <c r="AV226" s="123">
        <f t="shared" si="137"/>
        <v>0</v>
      </c>
      <c r="AW226" s="125" t="s">
        <v>260</v>
      </c>
      <c r="AX226" s="125"/>
      <c r="AY226" s="125"/>
      <c r="AZ226" s="124" t="s">
        <v>88</v>
      </c>
      <c r="BA226" s="124"/>
      <c r="BB226" s="124"/>
      <c r="BC226" s="124"/>
      <c r="BD226" s="124"/>
    </row>
    <row r="227" spans="1:56" s="100" customFormat="1" hidden="1">
      <c r="A227" s="45"/>
      <c r="B227" s="120">
        <v>2013</v>
      </c>
      <c r="C227" s="121">
        <v>8320</v>
      </c>
      <c r="D227" s="120">
        <v>1</v>
      </c>
      <c r="E227" s="120">
        <v>6000</v>
      </c>
      <c r="F227" s="120">
        <v>6200</v>
      </c>
      <c r="G227" s="120">
        <v>629</v>
      </c>
      <c r="H227" s="120">
        <v>62903</v>
      </c>
      <c r="I227" s="122" t="s">
        <v>266</v>
      </c>
      <c r="J227" s="123">
        <v>0</v>
      </c>
      <c r="K227" s="123">
        <v>0</v>
      </c>
      <c r="L227" s="124">
        <v>0</v>
      </c>
      <c r="M227" s="123">
        <v>0</v>
      </c>
      <c r="N227" s="123">
        <v>0</v>
      </c>
      <c r="O227" s="124">
        <v>0</v>
      </c>
      <c r="P227" s="124">
        <v>0</v>
      </c>
      <c r="Q227" s="45"/>
      <c r="R227" s="123">
        <v>0</v>
      </c>
      <c r="S227" s="123">
        <v>0</v>
      </c>
      <c r="T227" s="123">
        <f t="shared" si="120"/>
        <v>0</v>
      </c>
      <c r="U227" s="123">
        <v>0</v>
      </c>
      <c r="V227" s="123">
        <v>0</v>
      </c>
      <c r="W227" s="123">
        <f t="shared" si="121"/>
        <v>0</v>
      </c>
      <c r="X227" s="123">
        <f t="shared" si="122"/>
        <v>0</v>
      </c>
      <c r="Y227" s="45"/>
      <c r="Z227" s="123">
        <v>0</v>
      </c>
      <c r="AA227" s="123">
        <v>0</v>
      </c>
      <c r="AB227" s="123">
        <f t="shared" si="123"/>
        <v>0</v>
      </c>
      <c r="AC227" s="123">
        <v>0</v>
      </c>
      <c r="AD227" s="123">
        <v>0</v>
      </c>
      <c r="AE227" s="123">
        <f t="shared" si="124"/>
        <v>0</v>
      </c>
      <c r="AF227" s="123">
        <f t="shared" si="125"/>
        <v>0</v>
      </c>
      <c r="AG227" s="45"/>
      <c r="AH227" s="123">
        <v>0</v>
      </c>
      <c r="AI227" s="123">
        <v>0</v>
      </c>
      <c r="AJ227" s="123">
        <f t="shared" si="126"/>
        <v>0</v>
      </c>
      <c r="AK227" s="123">
        <v>0</v>
      </c>
      <c r="AL227" s="123">
        <v>0</v>
      </c>
      <c r="AM227" s="123">
        <f t="shared" si="127"/>
        <v>0</v>
      </c>
      <c r="AN227" s="123">
        <f t="shared" si="128"/>
        <v>0</v>
      </c>
      <c r="AO227" s="45"/>
      <c r="AP227" s="123">
        <f t="shared" si="138"/>
        <v>0</v>
      </c>
      <c r="AQ227" s="123">
        <f t="shared" si="138"/>
        <v>0</v>
      </c>
      <c r="AR227" s="123">
        <f t="shared" si="134"/>
        <v>0</v>
      </c>
      <c r="AS227" s="123">
        <f t="shared" si="139"/>
        <v>0</v>
      </c>
      <c r="AT227" s="123">
        <f t="shared" si="139"/>
        <v>0</v>
      </c>
      <c r="AU227" s="123">
        <f t="shared" si="136"/>
        <v>0</v>
      </c>
      <c r="AV227" s="123">
        <f t="shared" si="137"/>
        <v>0</v>
      </c>
      <c r="AW227" s="125" t="s">
        <v>153</v>
      </c>
      <c r="AX227" s="125"/>
      <c r="AY227" s="125"/>
      <c r="AZ227" s="124" t="s">
        <v>88</v>
      </c>
      <c r="BA227" s="124"/>
      <c r="BB227" s="124"/>
      <c r="BC227" s="124"/>
      <c r="BD227" s="124"/>
    </row>
    <row r="228" spans="1:56" s="100" customFormat="1" hidden="1">
      <c r="A228" s="45"/>
      <c r="B228" s="120">
        <v>2013</v>
      </c>
      <c r="C228" s="121">
        <v>8320</v>
      </c>
      <c r="D228" s="120">
        <v>1</v>
      </c>
      <c r="E228" s="120">
        <v>6000</v>
      </c>
      <c r="F228" s="120">
        <v>6200</v>
      </c>
      <c r="G228" s="120">
        <v>629</v>
      </c>
      <c r="H228" s="120">
        <v>62905</v>
      </c>
      <c r="I228" s="122" t="s">
        <v>267</v>
      </c>
      <c r="J228" s="123"/>
      <c r="K228" s="123"/>
      <c r="L228" s="124"/>
      <c r="M228" s="123"/>
      <c r="N228" s="123"/>
      <c r="O228" s="124"/>
      <c r="P228" s="124"/>
      <c r="Q228" s="45"/>
      <c r="R228" s="123">
        <v>0</v>
      </c>
      <c r="S228" s="123">
        <v>0</v>
      </c>
      <c r="T228" s="123">
        <f t="shared" si="120"/>
        <v>0</v>
      </c>
      <c r="U228" s="123">
        <v>0</v>
      </c>
      <c r="V228" s="123">
        <v>0</v>
      </c>
      <c r="W228" s="123">
        <f t="shared" si="121"/>
        <v>0</v>
      </c>
      <c r="X228" s="123">
        <f t="shared" si="122"/>
        <v>0</v>
      </c>
      <c r="Y228" s="45"/>
      <c r="Z228" s="123">
        <v>0</v>
      </c>
      <c r="AA228" s="123">
        <v>0</v>
      </c>
      <c r="AB228" s="123">
        <f t="shared" si="123"/>
        <v>0</v>
      </c>
      <c r="AC228" s="123">
        <v>0</v>
      </c>
      <c r="AD228" s="123">
        <v>0</v>
      </c>
      <c r="AE228" s="123">
        <f t="shared" si="124"/>
        <v>0</v>
      </c>
      <c r="AF228" s="123">
        <f t="shared" si="125"/>
        <v>0</v>
      </c>
      <c r="AG228" s="45"/>
      <c r="AH228" s="123">
        <v>0</v>
      </c>
      <c r="AI228" s="123">
        <v>0</v>
      </c>
      <c r="AJ228" s="123">
        <f t="shared" si="126"/>
        <v>0</v>
      </c>
      <c r="AK228" s="123">
        <v>0</v>
      </c>
      <c r="AL228" s="123">
        <v>0</v>
      </c>
      <c r="AM228" s="123">
        <f t="shared" si="127"/>
        <v>0</v>
      </c>
      <c r="AN228" s="123">
        <f t="shared" si="128"/>
        <v>0</v>
      </c>
      <c r="AO228" s="45"/>
      <c r="AP228" s="123">
        <f t="shared" si="138"/>
        <v>0</v>
      </c>
      <c r="AQ228" s="123">
        <f t="shared" si="138"/>
        <v>0</v>
      </c>
      <c r="AR228" s="123">
        <f t="shared" si="134"/>
        <v>0</v>
      </c>
      <c r="AS228" s="123">
        <f t="shared" si="139"/>
        <v>0</v>
      </c>
      <c r="AT228" s="123">
        <f t="shared" si="139"/>
        <v>0</v>
      </c>
      <c r="AU228" s="123">
        <f t="shared" si="136"/>
        <v>0</v>
      </c>
      <c r="AV228" s="123">
        <f t="shared" si="137"/>
        <v>0</v>
      </c>
      <c r="AW228" s="125"/>
      <c r="AX228" s="125"/>
      <c r="AY228" s="125"/>
      <c r="AZ228" s="124"/>
      <c r="BA228" s="124"/>
      <c r="BB228" s="124"/>
      <c r="BC228" s="124"/>
      <c r="BD228" s="124"/>
    </row>
    <row r="229" spans="1:56" s="100" customFormat="1" hidden="1">
      <c r="A229" s="45"/>
      <c r="B229" s="120">
        <v>2013</v>
      </c>
      <c r="C229" s="121">
        <v>8320</v>
      </c>
      <c r="D229" s="120">
        <v>1</v>
      </c>
      <c r="E229" s="120">
        <v>6000</v>
      </c>
      <c r="F229" s="120">
        <v>6200</v>
      </c>
      <c r="G229" s="120">
        <v>629</v>
      </c>
      <c r="H229" s="120">
        <v>62905</v>
      </c>
      <c r="I229" s="122" t="s">
        <v>267</v>
      </c>
      <c r="J229" s="123"/>
      <c r="K229" s="123"/>
      <c r="L229" s="124"/>
      <c r="M229" s="123"/>
      <c r="N229" s="123"/>
      <c r="O229" s="124"/>
      <c r="P229" s="124"/>
      <c r="Q229" s="45"/>
      <c r="R229" s="123">
        <v>0</v>
      </c>
      <c r="S229" s="123">
        <v>0</v>
      </c>
      <c r="T229" s="123">
        <f t="shared" si="120"/>
        <v>0</v>
      </c>
      <c r="U229" s="123">
        <v>0</v>
      </c>
      <c r="V229" s="123">
        <v>0</v>
      </c>
      <c r="W229" s="123">
        <f t="shared" si="121"/>
        <v>0</v>
      </c>
      <c r="X229" s="123">
        <f t="shared" si="122"/>
        <v>0</v>
      </c>
      <c r="Y229" s="45"/>
      <c r="Z229" s="123">
        <v>0</v>
      </c>
      <c r="AA229" s="123">
        <v>0</v>
      </c>
      <c r="AB229" s="123">
        <f t="shared" si="123"/>
        <v>0</v>
      </c>
      <c r="AC229" s="123">
        <v>0</v>
      </c>
      <c r="AD229" s="123">
        <v>0</v>
      </c>
      <c r="AE229" s="123">
        <f t="shared" si="124"/>
        <v>0</v>
      </c>
      <c r="AF229" s="123">
        <f t="shared" si="125"/>
        <v>0</v>
      </c>
      <c r="AG229" s="45"/>
      <c r="AH229" s="123">
        <v>0</v>
      </c>
      <c r="AI229" s="123">
        <v>0</v>
      </c>
      <c r="AJ229" s="123">
        <f t="shared" si="126"/>
        <v>0</v>
      </c>
      <c r="AK229" s="123">
        <v>0</v>
      </c>
      <c r="AL229" s="123">
        <v>0</v>
      </c>
      <c r="AM229" s="123">
        <f t="shared" si="127"/>
        <v>0</v>
      </c>
      <c r="AN229" s="123">
        <f t="shared" si="128"/>
        <v>0</v>
      </c>
      <c r="AO229" s="45"/>
      <c r="AP229" s="123">
        <f t="shared" si="138"/>
        <v>0</v>
      </c>
      <c r="AQ229" s="123">
        <f t="shared" si="138"/>
        <v>0</v>
      </c>
      <c r="AR229" s="123">
        <f t="shared" si="134"/>
        <v>0</v>
      </c>
      <c r="AS229" s="123">
        <f t="shared" si="139"/>
        <v>0</v>
      </c>
      <c r="AT229" s="123">
        <f t="shared" si="139"/>
        <v>0</v>
      </c>
      <c r="AU229" s="123">
        <f t="shared" si="136"/>
        <v>0</v>
      </c>
      <c r="AV229" s="123">
        <f t="shared" si="137"/>
        <v>0</v>
      </c>
      <c r="AW229" s="125"/>
      <c r="AX229" s="125"/>
      <c r="AY229" s="125"/>
      <c r="AZ229" s="124"/>
      <c r="BA229" s="124"/>
      <c r="BB229" s="124"/>
      <c r="BC229" s="124"/>
      <c r="BD229" s="124"/>
    </row>
    <row r="230" spans="1:56" s="100" customFormat="1">
      <c r="A230" s="45"/>
      <c r="B230" s="120">
        <v>2013</v>
      </c>
      <c r="C230" s="121">
        <v>8320</v>
      </c>
      <c r="D230" s="120">
        <v>1</v>
      </c>
      <c r="E230" s="120">
        <v>6000</v>
      </c>
      <c r="F230" s="120">
        <v>6200</v>
      </c>
      <c r="G230" s="120">
        <v>629</v>
      </c>
      <c r="H230" s="120">
        <v>62905</v>
      </c>
      <c r="I230" s="122" t="s">
        <v>268</v>
      </c>
      <c r="J230" s="123">
        <v>0</v>
      </c>
      <c r="K230" s="123">
        <v>0</v>
      </c>
      <c r="L230" s="124">
        <v>0</v>
      </c>
      <c r="M230" s="123">
        <v>200000</v>
      </c>
      <c r="N230" s="123">
        <v>0</v>
      </c>
      <c r="O230" s="124">
        <v>200000</v>
      </c>
      <c r="P230" s="124">
        <v>200000</v>
      </c>
      <c r="Q230" s="45"/>
      <c r="R230" s="123">
        <v>0</v>
      </c>
      <c r="S230" s="123">
        <v>0</v>
      </c>
      <c r="T230" s="123">
        <f t="shared" si="120"/>
        <v>0</v>
      </c>
      <c r="U230" s="123">
        <v>0</v>
      </c>
      <c r="V230" s="123">
        <v>0</v>
      </c>
      <c r="W230" s="123">
        <f t="shared" si="121"/>
        <v>0</v>
      </c>
      <c r="X230" s="123">
        <f t="shared" si="122"/>
        <v>0</v>
      </c>
      <c r="Y230" s="45"/>
      <c r="Z230" s="123">
        <v>0</v>
      </c>
      <c r="AA230" s="123">
        <v>0</v>
      </c>
      <c r="AB230" s="123">
        <f t="shared" si="123"/>
        <v>0</v>
      </c>
      <c r="AC230" s="123">
        <v>0</v>
      </c>
      <c r="AD230" s="123">
        <v>0</v>
      </c>
      <c r="AE230" s="123">
        <f t="shared" si="124"/>
        <v>0</v>
      </c>
      <c r="AF230" s="123">
        <f t="shared" si="125"/>
        <v>0</v>
      </c>
      <c r="AG230" s="45"/>
      <c r="AH230" s="123">
        <v>0</v>
      </c>
      <c r="AI230" s="123">
        <v>0</v>
      </c>
      <c r="AJ230" s="123">
        <f t="shared" si="126"/>
        <v>0</v>
      </c>
      <c r="AK230" s="123">
        <v>0</v>
      </c>
      <c r="AL230" s="123">
        <v>0</v>
      </c>
      <c r="AM230" s="123">
        <f t="shared" si="127"/>
        <v>0</v>
      </c>
      <c r="AN230" s="123">
        <f t="shared" si="128"/>
        <v>0</v>
      </c>
      <c r="AO230" s="45"/>
      <c r="AP230" s="123">
        <f t="shared" si="138"/>
        <v>0</v>
      </c>
      <c r="AQ230" s="123">
        <f t="shared" si="138"/>
        <v>0</v>
      </c>
      <c r="AR230" s="123">
        <f t="shared" si="134"/>
        <v>0</v>
      </c>
      <c r="AS230" s="135">
        <f>M230-(U230+AC230+AK230)-200000</f>
        <v>0</v>
      </c>
      <c r="AT230" s="123">
        <f t="shared" si="139"/>
        <v>0</v>
      </c>
      <c r="AU230" s="123">
        <f t="shared" si="136"/>
        <v>0</v>
      </c>
      <c r="AV230" s="123">
        <f t="shared" si="137"/>
        <v>0</v>
      </c>
      <c r="AW230" s="125" t="s">
        <v>269</v>
      </c>
      <c r="AX230" s="125">
        <v>1</v>
      </c>
      <c r="AY230" s="125"/>
      <c r="AZ230" s="124" t="s">
        <v>88</v>
      </c>
      <c r="BA230" s="124">
        <f>'[1]Prevención Social '!AO163</f>
        <v>0</v>
      </c>
      <c r="BB230" s="124"/>
      <c r="BC230" s="133">
        <f>+AX230-BA230</f>
        <v>1</v>
      </c>
      <c r="BD230" s="133">
        <f>+AY230-BB230</f>
        <v>0</v>
      </c>
    </row>
    <row r="231" spans="1:56" s="150" customFormat="1">
      <c r="A231" s="45"/>
      <c r="B231" s="95">
        <v>2013</v>
      </c>
      <c r="C231" s="96">
        <v>8320</v>
      </c>
      <c r="D231" s="95">
        <v>2</v>
      </c>
      <c r="E231" s="95"/>
      <c r="F231" s="95"/>
      <c r="G231" s="95"/>
      <c r="H231" s="95"/>
      <c r="I231" s="97" t="s">
        <v>62</v>
      </c>
      <c r="J231" s="98">
        <v>15793785</v>
      </c>
      <c r="K231" s="98">
        <v>3000000</v>
      </c>
      <c r="L231" s="98">
        <v>18793785</v>
      </c>
      <c r="M231" s="98">
        <v>6264800</v>
      </c>
      <c r="N231" s="98">
        <v>0</v>
      </c>
      <c r="O231" s="98">
        <v>6264800</v>
      </c>
      <c r="P231" s="98">
        <v>25058585</v>
      </c>
      <c r="Q231" s="45"/>
      <c r="R231" s="98">
        <f>R232+R262+R317+R359+R407</f>
        <v>15781339</v>
      </c>
      <c r="S231" s="98">
        <f>S232+S262+S317+S359+S407</f>
        <v>3000000</v>
      </c>
      <c r="T231" s="98">
        <f t="shared" si="120"/>
        <v>18781339</v>
      </c>
      <c r="U231" s="98">
        <f>U232+U262+U317+U359+U407</f>
        <v>822219</v>
      </c>
      <c r="V231" s="98">
        <f>V232+V262+V317+V359+V407</f>
        <v>0</v>
      </c>
      <c r="W231" s="98">
        <f t="shared" si="121"/>
        <v>822219</v>
      </c>
      <c r="X231" s="98">
        <f t="shared" si="122"/>
        <v>19603558</v>
      </c>
      <c r="Y231" s="45"/>
      <c r="Z231" s="98">
        <f>Z232+Z262+Z317+Z359+Z407</f>
        <v>0</v>
      </c>
      <c r="AA231" s="98">
        <f>AA232+AA262+AA317+AA359+AA407</f>
        <v>0</v>
      </c>
      <c r="AB231" s="98">
        <f t="shared" si="123"/>
        <v>0</v>
      </c>
      <c r="AC231" s="98">
        <f>AC232+AC262+AC317+AC359+AC407</f>
        <v>0</v>
      </c>
      <c r="AD231" s="98">
        <f>AD232+AD262+AD317+AD359+AD407</f>
        <v>0</v>
      </c>
      <c r="AE231" s="98">
        <f t="shared" si="124"/>
        <v>0</v>
      </c>
      <c r="AF231" s="98">
        <f t="shared" si="125"/>
        <v>0</v>
      </c>
      <c r="AG231" s="45"/>
      <c r="AH231" s="98">
        <f>AH232+AH262+AH317+AH359+AH407</f>
        <v>0</v>
      </c>
      <c r="AI231" s="98">
        <f>AI232+AI262+AI317+AI359+AI407</f>
        <v>0</v>
      </c>
      <c r="AJ231" s="98">
        <f t="shared" si="126"/>
        <v>0</v>
      </c>
      <c r="AK231" s="98">
        <f>AK232+AK262+AK317+AK359+AK407</f>
        <v>0</v>
      </c>
      <c r="AL231" s="98">
        <f>AL232+AL262+AL317+AL359+AL407</f>
        <v>0</v>
      </c>
      <c r="AM231" s="98">
        <f t="shared" si="127"/>
        <v>0</v>
      </c>
      <c r="AN231" s="98">
        <f t="shared" si="128"/>
        <v>0</v>
      </c>
      <c r="AO231" s="45"/>
      <c r="AP231" s="98">
        <f>AP232+AP262+AP317+AP359+AP407</f>
        <v>0</v>
      </c>
      <c r="AQ231" s="98">
        <f>AQ232+AQ262+AQ317+AQ359+AQ407</f>
        <v>0</v>
      </c>
      <c r="AR231" s="98">
        <f t="shared" si="134"/>
        <v>0</v>
      </c>
      <c r="AS231" s="98">
        <f>AS232+AS262+AS317+AS359+AS407</f>
        <v>0</v>
      </c>
      <c r="AT231" s="98">
        <f>AT232+AT262+AT317+AT359+AT407</f>
        <v>0</v>
      </c>
      <c r="AU231" s="98">
        <f t="shared" si="136"/>
        <v>0</v>
      </c>
      <c r="AV231" s="98">
        <f t="shared" si="137"/>
        <v>0</v>
      </c>
      <c r="AW231" s="99"/>
      <c r="AX231" s="99"/>
      <c r="AY231" s="99"/>
      <c r="AZ231" s="98"/>
      <c r="BA231" s="98"/>
      <c r="BB231" s="98"/>
      <c r="BC231" s="98"/>
      <c r="BD231" s="98"/>
    </row>
    <row r="232" spans="1:56" s="107" customFormat="1">
      <c r="A232" s="45"/>
      <c r="B232" s="101">
        <v>2013</v>
      </c>
      <c r="C232" s="102">
        <v>8320</v>
      </c>
      <c r="D232" s="101">
        <v>2</v>
      </c>
      <c r="E232" s="101">
        <v>1000</v>
      </c>
      <c r="F232" s="101"/>
      <c r="G232" s="101"/>
      <c r="H232" s="101"/>
      <c r="I232" s="103" t="s">
        <v>80</v>
      </c>
      <c r="J232" s="104">
        <v>0</v>
      </c>
      <c r="K232" s="104">
        <v>0</v>
      </c>
      <c r="L232" s="104">
        <v>0</v>
      </c>
      <c r="M232" s="104">
        <v>0</v>
      </c>
      <c r="N232" s="104">
        <v>0</v>
      </c>
      <c r="O232" s="104">
        <v>0</v>
      </c>
      <c r="P232" s="104">
        <v>0</v>
      </c>
      <c r="Q232" s="45"/>
      <c r="R232" s="105">
        <f>R233+R236+R241+R245+R258+R250+R255</f>
        <v>0</v>
      </c>
      <c r="S232" s="105">
        <f>S233+S236+S241+S245+S258+S250+S255</f>
        <v>0</v>
      </c>
      <c r="T232" s="105">
        <f t="shared" si="120"/>
        <v>0</v>
      </c>
      <c r="U232" s="105">
        <f>U233+U236+U241+U245+U258+U250+U255</f>
        <v>0</v>
      </c>
      <c r="V232" s="105">
        <f>V233+V236+V241+V245+V258+V250+V255</f>
        <v>0</v>
      </c>
      <c r="W232" s="105">
        <f t="shared" si="121"/>
        <v>0</v>
      </c>
      <c r="X232" s="105">
        <f t="shared" si="122"/>
        <v>0</v>
      </c>
      <c r="Y232" s="45"/>
      <c r="Z232" s="105">
        <f>Z233+Z236+Z241+Z245+Z258+Z250+Z255</f>
        <v>0</v>
      </c>
      <c r="AA232" s="105">
        <f>AA233+AA236+AA241+AA245+AA258+AA250+AA255</f>
        <v>0</v>
      </c>
      <c r="AB232" s="105">
        <f t="shared" si="123"/>
        <v>0</v>
      </c>
      <c r="AC232" s="105">
        <f>AC233+AC236+AC241+AC245+AC258+AC250+AC255</f>
        <v>0</v>
      </c>
      <c r="AD232" s="105">
        <f>AD233+AD236+AD241+AD245+AD258+AD250+AD255</f>
        <v>0</v>
      </c>
      <c r="AE232" s="105">
        <f t="shared" si="124"/>
        <v>0</v>
      </c>
      <c r="AF232" s="105">
        <f t="shared" si="125"/>
        <v>0</v>
      </c>
      <c r="AG232" s="45"/>
      <c r="AH232" s="105">
        <f>AH233+AH236+AH241+AH245+AH258+AH250+AH255</f>
        <v>0</v>
      </c>
      <c r="AI232" s="105">
        <f>AI233+AI236+AI241+AI245+AI258+AI250+AI255</f>
        <v>0</v>
      </c>
      <c r="AJ232" s="105">
        <f t="shared" si="126"/>
        <v>0</v>
      </c>
      <c r="AK232" s="105">
        <f>AK233+AK236+AK241+AK245+AK258+AK250+AK255</f>
        <v>0</v>
      </c>
      <c r="AL232" s="105">
        <f>AL233+AL236+AL241+AL245+AL258+AL250+AL255</f>
        <v>0</v>
      </c>
      <c r="AM232" s="105">
        <f t="shared" si="127"/>
        <v>0</v>
      </c>
      <c r="AN232" s="105">
        <f t="shared" si="128"/>
        <v>0</v>
      </c>
      <c r="AO232" s="45"/>
      <c r="AP232" s="105">
        <f>AP233+AP236+AP241+AP245+AP258+AP250+AP255</f>
        <v>0</v>
      </c>
      <c r="AQ232" s="105">
        <f>AQ233+AQ236+AQ241+AQ245+AQ258+AQ250+AQ255</f>
        <v>0</v>
      </c>
      <c r="AR232" s="105">
        <f t="shared" si="134"/>
        <v>0</v>
      </c>
      <c r="AS232" s="105">
        <f>AS233+AS236+AS241+AS245+AS258+AS250+AS255</f>
        <v>0</v>
      </c>
      <c r="AT232" s="105">
        <f>AT233+AT236+AT241+AT245+AT258+AT250+AT255</f>
        <v>0</v>
      </c>
      <c r="AU232" s="105">
        <f t="shared" si="136"/>
        <v>0</v>
      </c>
      <c r="AV232" s="105">
        <f t="shared" si="137"/>
        <v>0</v>
      </c>
      <c r="AW232" s="106"/>
      <c r="AX232" s="106"/>
      <c r="AY232" s="106"/>
      <c r="AZ232" s="104"/>
      <c r="BA232" s="104"/>
      <c r="BB232" s="104"/>
      <c r="BC232" s="104"/>
      <c r="BD232" s="104"/>
    </row>
    <row r="233" spans="1:56" s="126" customFormat="1">
      <c r="A233" s="45"/>
      <c r="B233" s="108">
        <v>2013</v>
      </c>
      <c r="C233" s="109">
        <v>8320</v>
      </c>
      <c r="D233" s="108">
        <v>2</v>
      </c>
      <c r="E233" s="108">
        <v>1000</v>
      </c>
      <c r="F233" s="108">
        <v>1100</v>
      </c>
      <c r="G233" s="108"/>
      <c r="H233" s="108"/>
      <c r="I233" s="110" t="s">
        <v>270</v>
      </c>
      <c r="J233" s="111">
        <v>0</v>
      </c>
      <c r="K233" s="111">
        <v>0</v>
      </c>
      <c r="L233" s="111">
        <v>0</v>
      </c>
      <c r="M233" s="111">
        <v>0</v>
      </c>
      <c r="N233" s="111">
        <v>0</v>
      </c>
      <c r="O233" s="111">
        <v>0</v>
      </c>
      <c r="P233" s="111">
        <v>0</v>
      </c>
      <c r="Q233" s="45"/>
      <c r="R233" s="112">
        <f>R234</f>
        <v>0</v>
      </c>
      <c r="S233" s="112">
        <f t="shared" ref="S233:V234" si="140">S234</f>
        <v>0</v>
      </c>
      <c r="T233" s="112">
        <f t="shared" si="120"/>
        <v>0</v>
      </c>
      <c r="U233" s="112">
        <f>U234</f>
        <v>0</v>
      </c>
      <c r="V233" s="112">
        <f t="shared" si="140"/>
        <v>0</v>
      </c>
      <c r="W233" s="112">
        <f t="shared" si="121"/>
        <v>0</v>
      </c>
      <c r="X233" s="112">
        <f t="shared" si="122"/>
        <v>0</v>
      </c>
      <c r="Y233" s="45"/>
      <c r="Z233" s="112">
        <f>Z234</f>
        <v>0</v>
      </c>
      <c r="AA233" s="112">
        <f t="shared" ref="AA233:AD234" si="141">AA234</f>
        <v>0</v>
      </c>
      <c r="AB233" s="112">
        <f t="shared" si="123"/>
        <v>0</v>
      </c>
      <c r="AC233" s="112">
        <f>AC234</f>
        <v>0</v>
      </c>
      <c r="AD233" s="112">
        <f t="shared" si="141"/>
        <v>0</v>
      </c>
      <c r="AE233" s="112">
        <f t="shared" si="124"/>
        <v>0</v>
      </c>
      <c r="AF233" s="112">
        <f t="shared" si="125"/>
        <v>0</v>
      </c>
      <c r="AG233" s="45"/>
      <c r="AH233" s="112">
        <f>AH234</f>
        <v>0</v>
      </c>
      <c r="AI233" s="112">
        <f t="shared" ref="AI233:AL234" si="142">AI234</f>
        <v>0</v>
      </c>
      <c r="AJ233" s="112">
        <f t="shared" si="126"/>
        <v>0</v>
      </c>
      <c r="AK233" s="112">
        <f>AK234</f>
        <v>0</v>
      </c>
      <c r="AL233" s="112">
        <f t="shared" si="142"/>
        <v>0</v>
      </c>
      <c r="AM233" s="112">
        <f t="shared" si="127"/>
        <v>0</v>
      </c>
      <c r="AN233" s="112">
        <f t="shared" si="128"/>
        <v>0</v>
      </c>
      <c r="AO233" s="45"/>
      <c r="AP233" s="112">
        <f>AP234</f>
        <v>0</v>
      </c>
      <c r="AQ233" s="112">
        <f t="shared" ref="AQ233:AT234" si="143">AQ234</f>
        <v>0</v>
      </c>
      <c r="AR233" s="112">
        <f t="shared" si="134"/>
        <v>0</v>
      </c>
      <c r="AS233" s="112">
        <f>AS234</f>
        <v>0</v>
      </c>
      <c r="AT233" s="112">
        <f t="shared" si="143"/>
        <v>0</v>
      </c>
      <c r="AU233" s="112">
        <f t="shared" si="136"/>
        <v>0</v>
      </c>
      <c r="AV233" s="112">
        <f t="shared" si="137"/>
        <v>0</v>
      </c>
      <c r="AW233" s="113"/>
      <c r="AX233" s="113"/>
      <c r="AY233" s="113"/>
      <c r="AZ233" s="111"/>
      <c r="BA233" s="111"/>
      <c r="BB233" s="111"/>
      <c r="BC233" s="111"/>
      <c r="BD233" s="111"/>
    </row>
    <row r="234" spans="1:56" s="127" customFormat="1">
      <c r="A234" s="45"/>
      <c r="B234" s="114">
        <v>2013</v>
      </c>
      <c r="C234" s="115">
        <v>8320</v>
      </c>
      <c r="D234" s="114">
        <v>2</v>
      </c>
      <c r="E234" s="114">
        <v>1000</v>
      </c>
      <c r="F234" s="114">
        <v>1100</v>
      </c>
      <c r="G234" s="114">
        <v>113</v>
      </c>
      <c r="H234" s="114"/>
      <c r="I234" s="116" t="s">
        <v>82</v>
      </c>
      <c r="J234" s="117">
        <v>0</v>
      </c>
      <c r="K234" s="117">
        <v>0</v>
      </c>
      <c r="L234" s="117">
        <v>0</v>
      </c>
      <c r="M234" s="117">
        <v>0</v>
      </c>
      <c r="N234" s="117">
        <v>0</v>
      </c>
      <c r="O234" s="117">
        <v>0</v>
      </c>
      <c r="P234" s="117">
        <v>0</v>
      </c>
      <c r="Q234" s="45"/>
      <c r="R234" s="118">
        <f>R235</f>
        <v>0</v>
      </c>
      <c r="S234" s="118">
        <f t="shared" si="140"/>
        <v>0</v>
      </c>
      <c r="T234" s="118">
        <f t="shared" si="120"/>
        <v>0</v>
      </c>
      <c r="U234" s="118">
        <f>U235</f>
        <v>0</v>
      </c>
      <c r="V234" s="118">
        <f t="shared" si="140"/>
        <v>0</v>
      </c>
      <c r="W234" s="118">
        <f t="shared" si="121"/>
        <v>0</v>
      </c>
      <c r="X234" s="118">
        <f t="shared" si="122"/>
        <v>0</v>
      </c>
      <c r="Y234" s="45"/>
      <c r="Z234" s="118">
        <f>Z235</f>
        <v>0</v>
      </c>
      <c r="AA234" s="118">
        <f t="shared" si="141"/>
        <v>0</v>
      </c>
      <c r="AB234" s="118">
        <f t="shared" si="123"/>
        <v>0</v>
      </c>
      <c r="AC234" s="118">
        <f>AC235</f>
        <v>0</v>
      </c>
      <c r="AD234" s="118">
        <f t="shared" si="141"/>
        <v>0</v>
      </c>
      <c r="AE234" s="118">
        <f t="shared" si="124"/>
        <v>0</v>
      </c>
      <c r="AF234" s="118">
        <f t="shared" si="125"/>
        <v>0</v>
      </c>
      <c r="AG234" s="45"/>
      <c r="AH234" s="118">
        <f>AH235</f>
        <v>0</v>
      </c>
      <c r="AI234" s="118">
        <f t="shared" si="142"/>
        <v>0</v>
      </c>
      <c r="AJ234" s="118">
        <f t="shared" si="126"/>
        <v>0</v>
      </c>
      <c r="AK234" s="118">
        <f>AK235</f>
        <v>0</v>
      </c>
      <c r="AL234" s="118">
        <f t="shared" si="142"/>
        <v>0</v>
      </c>
      <c r="AM234" s="118">
        <f t="shared" si="127"/>
        <v>0</v>
      </c>
      <c r="AN234" s="118">
        <f t="shared" si="128"/>
        <v>0</v>
      </c>
      <c r="AO234" s="45"/>
      <c r="AP234" s="118">
        <f>AP235</f>
        <v>0</v>
      </c>
      <c r="AQ234" s="118">
        <f t="shared" si="143"/>
        <v>0</v>
      </c>
      <c r="AR234" s="118">
        <f t="shared" si="134"/>
        <v>0</v>
      </c>
      <c r="AS234" s="118">
        <f>AS235</f>
        <v>0</v>
      </c>
      <c r="AT234" s="118">
        <f t="shared" si="143"/>
        <v>0</v>
      </c>
      <c r="AU234" s="118">
        <f t="shared" si="136"/>
        <v>0</v>
      </c>
      <c r="AV234" s="118">
        <f t="shared" si="137"/>
        <v>0</v>
      </c>
      <c r="AW234" s="119"/>
      <c r="AX234" s="119"/>
      <c r="AY234" s="119"/>
      <c r="AZ234" s="117"/>
      <c r="BA234" s="117"/>
      <c r="BB234" s="117"/>
      <c r="BC234" s="117"/>
      <c r="BD234" s="117"/>
    </row>
    <row r="235" spans="1:56" s="100" customFormat="1">
      <c r="A235" s="45"/>
      <c r="B235" s="120">
        <v>2013</v>
      </c>
      <c r="C235" s="121">
        <v>8320</v>
      </c>
      <c r="D235" s="120">
        <v>2</v>
      </c>
      <c r="E235" s="120">
        <v>1000</v>
      </c>
      <c r="F235" s="120">
        <v>1100</v>
      </c>
      <c r="G235" s="120">
        <v>113</v>
      </c>
      <c r="H235" s="120">
        <v>11301</v>
      </c>
      <c r="I235" s="122" t="s">
        <v>83</v>
      </c>
      <c r="J235" s="123">
        <v>0</v>
      </c>
      <c r="K235" s="123">
        <v>0</v>
      </c>
      <c r="L235" s="124">
        <v>0</v>
      </c>
      <c r="M235" s="123">
        <v>0</v>
      </c>
      <c r="N235" s="123">
        <v>0</v>
      </c>
      <c r="O235" s="124">
        <v>0</v>
      </c>
      <c r="P235" s="124">
        <v>0</v>
      </c>
      <c r="Q235" s="45"/>
      <c r="R235" s="123">
        <v>0</v>
      </c>
      <c r="S235" s="123">
        <v>0</v>
      </c>
      <c r="T235" s="123">
        <f t="shared" si="120"/>
        <v>0</v>
      </c>
      <c r="U235" s="123">
        <v>0</v>
      </c>
      <c r="V235" s="123">
        <v>0</v>
      </c>
      <c r="W235" s="123">
        <f t="shared" si="121"/>
        <v>0</v>
      </c>
      <c r="X235" s="123">
        <f t="shared" si="122"/>
        <v>0</v>
      </c>
      <c r="Y235" s="45"/>
      <c r="Z235" s="123">
        <v>0</v>
      </c>
      <c r="AA235" s="123">
        <v>0</v>
      </c>
      <c r="AB235" s="123">
        <f t="shared" si="123"/>
        <v>0</v>
      </c>
      <c r="AC235" s="123">
        <v>0</v>
      </c>
      <c r="AD235" s="123">
        <v>0</v>
      </c>
      <c r="AE235" s="123">
        <f t="shared" si="124"/>
        <v>0</v>
      </c>
      <c r="AF235" s="123">
        <f t="shared" si="125"/>
        <v>0</v>
      </c>
      <c r="AG235" s="45"/>
      <c r="AH235" s="123">
        <v>0</v>
      </c>
      <c r="AI235" s="123">
        <v>0</v>
      </c>
      <c r="AJ235" s="123">
        <f t="shared" si="126"/>
        <v>0</v>
      </c>
      <c r="AK235" s="123">
        <v>0</v>
      </c>
      <c r="AL235" s="123">
        <v>0</v>
      </c>
      <c r="AM235" s="123">
        <f t="shared" si="127"/>
        <v>0</v>
      </c>
      <c r="AN235" s="123">
        <f t="shared" si="128"/>
        <v>0</v>
      </c>
      <c r="AO235" s="45"/>
      <c r="AP235" s="123">
        <f>J235-(R235+Z235+AH235)</f>
        <v>0</v>
      </c>
      <c r="AQ235" s="123">
        <f>K235-(S235+AA235+AI235)</f>
        <v>0</v>
      </c>
      <c r="AR235" s="123">
        <f t="shared" si="134"/>
        <v>0</v>
      </c>
      <c r="AS235" s="123">
        <f>M235-(U235+AC235+AK235)</f>
        <v>0</v>
      </c>
      <c r="AT235" s="123">
        <f>N235-(V235+AD235+AL235)</f>
        <v>0</v>
      </c>
      <c r="AU235" s="123">
        <f t="shared" si="136"/>
        <v>0</v>
      </c>
      <c r="AV235" s="123">
        <f t="shared" si="137"/>
        <v>0</v>
      </c>
      <c r="AW235" s="125" t="s">
        <v>87</v>
      </c>
      <c r="AX235" s="125"/>
      <c r="AY235" s="125"/>
      <c r="AZ235" s="124" t="s">
        <v>88</v>
      </c>
      <c r="BA235" s="124"/>
      <c r="BB235" s="124"/>
      <c r="BC235" s="124"/>
      <c r="BD235" s="124"/>
    </row>
    <row r="236" spans="1:56" s="126" customFormat="1">
      <c r="A236" s="45"/>
      <c r="B236" s="108">
        <v>2013</v>
      </c>
      <c r="C236" s="109">
        <v>8320</v>
      </c>
      <c r="D236" s="108">
        <v>2</v>
      </c>
      <c r="E236" s="108">
        <v>1000</v>
      </c>
      <c r="F236" s="108">
        <v>1200</v>
      </c>
      <c r="G236" s="108"/>
      <c r="H236" s="108"/>
      <c r="I236" s="110" t="s">
        <v>271</v>
      </c>
      <c r="J236" s="111">
        <v>0</v>
      </c>
      <c r="K236" s="111">
        <v>0</v>
      </c>
      <c r="L236" s="111">
        <v>0</v>
      </c>
      <c r="M236" s="111">
        <v>0</v>
      </c>
      <c r="N236" s="111">
        <v>0</v>
      </c>
      <c r="O236" s="111">
        <v>0</v>
      </c>
      <c r="P236" s="111">
        <v>0</v>
      </c>
      <c r="Q236" s="45"/>
      <c r="R236" s="112">
        <f>R237+R239</f>
        <v>0</v>
      </c>
      <c r="S236" s="112">
        <f>S237+S239</f>
        <v>0</v>
      </c>
      <c r="T236" s="112">
        <f t="shared" si="120"/>
        <v>0</v>
      </c>
      <c r="U236" s="112">
        <f>U237+U239</f>
        <v>0</v>
      </c>
      <c r="V236" s="112">
        <f>V237+V239</f>
        <v>0</v>
      </c>
      <c r="W236" s="112">
        <f t="shared" si="121"/>
        <v>0</v>
      </c>
      <c r="X236" s="112">
        <f t="shared" si="122"/>
        <v>0</v>
      </c>
      <c r="Y236" s="45"/>
      <c r="Z236" s="112">
        <f>Z237+Z239</f>
        <v>0</v>
      </c>
      <c r="AA236" s="112">
        <f>AA237+AA239</f>
        <v>0</v>
      </c>
      <c r="AB236" s="112">
        <f t="shared" si="123"/>
        <v>0</v>
      </c>
      <c r="AC236" s="112">
        <f>AC237+AC239</f>
        <v>0</v>
      </c>
      <c r="AD236" s="112">
        <f>AD237+AD239</f>
        <v>0</v>
      </c>
      <c r="AE236" s="112">
        <f t="shared" si="124"/>
        <v>0</v>
      </c>
      <c r="AF236" s="112">
        <f t="shared" si="125"/>
        <v>0</v>
      </c>
      <c r="AG236" s="45"/>
      <c r="AH236" s="112">
        <f>AH237+AH239</f>
        <v>0</v>
      </c>
      <c r="AI236" s="112">
        <f>AI237+AI239</f>
        <v>0</v>
      </c>
      <c r="AJ236" s="112">
        <f t="shared" si="126"/>
        <v>0</v>
      </c>
      <c r="AK236" s="112">
        <f>AK237+AK239</f>
        <v>0</v>
      </c>
      <c r="AL236" s="112">
        <f>AL237+AL239</f>
        <v>0</v>
      </c>
      <c r="AM236" s="112">
        <f t="shared" si="127"/>
        <v>0</v>
      </c>
      <c r="AN236" s="112">
        <f t="shared" si="128"/>
        <v>0</v>
      </c>
      <c r="AO236" s="45"/>
      <c r="AP236" s="112">
        <f>AP237+AP239</f>
        <v>0</v>
      </c>
      <c r="AQ236" s="112">
        <f>AQ237+AQ239</f>
        <v>0</v>
      </c>
      <c r="AR236" s="112">
        <f t="shared" si="134"/>
        <v>0</v>
      </c>
      <c r="AS236" s="112">
        <f>AS237+AS239</f>
        <v>0</v>
      </c>
      <c r="AT236" s="112">
        <f>AT237+AT239</f>
        <v>0</v>
      </c>
      <c r="AU236" s="112">
        <f t="shared" si="136"/>
        <v>0</v>
      </c>
      <c r="AV236" s="112">
        <f t="shared" si="137"/>
        <v>0</v>
      </c>
      <c r="AW236" s="113"/>
      <c r="AX236" s="113"/>
      <c r="AY236" s="113"/>
      <c r="AZ236" s="111"/>
      <c r="BA236" s="111"/>
      <c r="BB236" s="111"/>
      <c r="BC236" s="111"/>
      <c r="BD236" s="111"/>
    </row>
    <row r="237" spans="1:56" s="127" customFormat="1" hidden="1">
      <c r="A237" s="45"/>
      <c r="B237" s="114">
        <v>2013</v>
      </c>
      <c r="C237" s="115">
        <v>8320</v>
      </c>
      <c r="D237" s="114">
        <v>2</v>
      </c>
      <c r="E237" s="114">
        <v>1000</v>
      </c>
      <c r="F237" s="114">
        <v>1200</v>
      </c>
      <c r="G237" s="114">
        <v>121</v>
      </c>
      <c r="H237" s="114"/>
      <c r="I237" s="116" t="s">
        <v>85</v>
      </c>
      <c r="J237" s="117">
        <v>0</v>
      </c>
      <c r="K237" s="117">
        <v>0</v>
      </c>
      <c r="L237" s="117">
        <v>0</v>
      </c>
      <c r="M237" s="117">
        <v>0</v>
      </c>
      <c r="N237" s="117">
        <v>0</v>
      </c>
      <c r="O237" s="117">
        <v>0</v>
      </c>
      <c r="P237" s="117">
        <v>0</v>
      </c>
      <c r="Q237" s="45"/>
      <c r="R237" s="118">
        <f>R238</f>
        <v>0</v>
      </c>
      <c r="S237" s="118">
        <f>S238</f>
        <v>0</v>
      </c>
      <c r="T237" s="118">
        <f t="shared" si="120"/>
        <v>0</v>
      </c>
      <c r="U237" s="118">
        <f>U238</f>
        <v>0</v>
      </c>
      <c r="V237" s="118">
        <f>V238</f>
        <v>0</v>
      </c>
      <c r="W237" s="118">
        <f t="shared" si="121"/>
        <v>0</v>
      </c>
      <c r="X237" s="118">
        <f t="shared" si="122"/>
        <v>0</v>
      </c>
      <c r="Y237" s="45"/>
      <c r="Z237" s="118">
        <f>Z238</f>
        <v>0</v>
      </c>
      <c r="AA237" s="118">
        <f>AA238</f>
        <v>0</v>
      </c>
      <c r="AB237" s="118">
        <f t="shared" si="123"/>
        <v>0</v>
      </c>
      <c r="AC237" s="118">
        <f>AC238</f>
        <v>0</v>
      </c>
      <c r="AD237" s="118">
        <f>AD238</f>
        <v>0</v>
      </c>
      <c r="AE237" s="118">
        <f t="shared" si="124"/>
        <v>0</v>
      </c>
      <c r="AF237" s="118">
        <f t="shared" si="125"/>
        <v>0</v>
      </c>
      <c r="AG237" s="45"/>
      <c r="AH237" s="118">
        <f>AH238</f>
        <v>0</v>
      </c>
      <c r="AI237" s="118">
        <f>AI238</f>
        <v>0</v>
      </c>
      <c r="AJ237" s="118">
        <f t="shared" si="126"/>
        <v>0</v>
      </c>
      <c r="AK237" s="118">
        <f>AK238</f>
        <v>0</v>
      </c>
      <c r="AL237" s="118">
        <f>AL238</f>
        <v>0</v>
      </c>
      <c r="AM237" s="118">
        <f t="shared" si="127"/>
        <v>0</v>
      </c>
      <c r="AN237" s="118">
        <f t="shared" si="128"/>
        <v>0</v>
      </c>
      <c r="AO237" s="45"/>
      <c r="AP237" s="118">
        <f>AP238</f>
        <v>0</v>
      </c>
      <c r="AQ237" s="118">
        <f>AQ238</f>
        <v>0</v>
      </c>
      <c r="AR237" s="118">
        <f t="shared" si="134"/>
        <v>0</v>
      </c>
      <c r="AS237" s="118">
        <f>AS238</f>
        <v>0</v>
      </c>
      <c r="AT237" s="118">
        <f>AT238</f>
        <v>0</v>
      </c>
      <c r="AU237" s="118">
        <f t="shared" si="136"/>
        <v>0</v>
      </c>
      <c r="AV237" s="118">
        <f t="shared" si="137"/>
        <v>0</v>
      </c>
      <c r="AW237" s="119"/>
      <c r="AX237" s="119"/>
      <c r="AY237" s="119"/>
      <c r="AZ237" s="117"/>
      <c r="BA237" s="117"/>
      <c r="BB237" s="117"/>
      <c r="BC237" s="117"/>
      <c r="BD237" s="117"/>
    </row>
    <row r="238" spans="1:56" s="100" customFormat="1" hidden="1">
      <c r="A238" s="45"/>
      <c r="B238" s="120">
        <v>2013</v>
      </c>
      <c r="C238" s="121">
        <v>8320</v>
      </c>
      <c r="D238" s="120">
        <v>2</v>
      </c>
      <c r="E238" s="120">
        <v>1000</v>
      </c>
      <c r="F238" s="120">
        <v>1200</v>
      </c>
      <c r="G238" s="120">
        <v>121</v>
      </c>
      <c r="H238" s="120">
        <v>12101</v>
      </c>
      <c r="I238" s="122" t="s">
        <v>86</v>
      </c>
      <c r="J238" s="123">
        <v>0</v>
      </c>
      <c r="K238" s="123">
        <v>0</v>
      </c>
      <c r="L238" s="124">
        <v>0</v>
      </c>
      <c r="M238" s="123">
        <v>0</v>
      </c>
      <c r="N238" s="123">
        <v>0</v>
      </c>
      <c r="O238" s="124">
        <v>0</v>
      </c>
      <c r="P238" s="124">
        <v>0</v>
      </c>
      <c r="Q238" s="45"/>
      <c r="R238" s="123">
        <v>0</v>
      </c>
      <c r="S238" s="123">
        <v>0</v>
      </c>
      <c r="T238" s="123">
        <f t="shared" si="120"/>
        <v>0</v>
      </c>
      <c r="U238" s="123">
        <v>0</v>
      </c>
      <c r="V238" s="123">
        <v>0</v>
      </c>
      <c r="W238" s="123">
        <f t="shared" si="121"/>
        <v>0</v>
      </c>
      <c r="X238" s="123">
        <f t="shared" si="122"/>
        <v>0</v>
      </c>
      <c r="Y238" s="45"/>
      <c r="Z238" s="123">
        <v>0</v>
      </c>
      <c r="AA238" s="123">
        <v>0</v>
      </c>
      <c r="AB238" s="123">
        <f t="shared" si="123"/>
        <v>0</v>
      </c>
      <c r="AC238" s="123">
        <v>0</v>
      </c>
      <c r="AD238" s="123">
        <v>0</v>
      </c>
      <c r="AE238" s="123">
        <f t="shared" si="124"/>
        <v>0</v>
      </c>
      <c r="AF238" s="123">
        <f t="shared" si="125"/>
        <v>0</v>
      </c>
      <c r="AG238" s="45"/>
      <c r="AH238" s="123">
        <v>0</v>
      </c>
      <c r="AI238" s="123">
        <v>0</v>
      </c>
      <c r="AJ238" s="123">
        <f t="shared" si="126"/>
        <v>0</v>
      </c>
      <c r="AK238" s="123">
        <v>0</v>
      </c>
      <c r="AL238" s="123">
        <v>0</v>
      </c>
      <c r="AM238" s="123">
        <f t="shared" si="127"/>
        <v>0</v>
      </c>
      <c r="AN238" s="123">
        <f t="shared" si="128"/>
        <v>0</v>
      </c>
      <c r="AO238" s="45"/>
      <c r="AP238" s="123">
        <f>J238-(R238+Z238+AH238)</f>
        <v>0</v>
      </c>
      <c r="AQ238" s="123">
        <f>K238-(S238+AA238+AI238)</f>
        <v>0</v>
      </c>
      <c r="AR238" s="123">
        <f t="shared" si="134"/>
        <v>0</v>
      </c>
      <c r="AS238" s="123">
        <f>M238-(U238+AC238+AK238)</f>
        <v>0</v>
      </c>
      <c r="AT238" s="123">
        <f>N238-(V238+AD238+AL238)</f>
        <v>0</v>
      </c>
      <c r="AU238" s="123">
        <f t="shared" si="136"/>
        <v>0</v>
      </c>
      <c r="AV238" s="123">
        <f t="shared" si="137"/>
        <v>0</v>
      </c>
      <c r="AW238" s="125" t="s">
        <v>87</v>
      </c>
      <c r="AX238" s="125"/>
      <c r="AY238" s="125"/>
      <c r="AZ238" s="124" t="s">
        <v>88</v>
      </c>
      <c r="BA238" s="124"/>
      <c r="BB238" s="124"/>
      <c r="BC238" s="124"/>
      <c r="BD238" s="124"/>
    </row>
    <row r="239" spans="1:56" s="127" customFormat="1" hidden="1">
      <c r="A239" s="45"/>
      <c r="B239" s="114">
        <v>2013</v>
      </c>
      <c r="C239" s="115">
        <v>8320</v>
      </c>
      <c r="D239" s="114">
        <v>2</v>
      </c>
      <c r="E239" s="114">
        <v>1000</v>
      </c>
      <c r="F239" s="114">
        <v>1200</v>
      </c>
      <c r="G239" s="114">
        <v>122</v>
      </c>
      <c r="H239" s="114"/>
      <c r="I239" s="116" t="s">
        <v>89</v>
      </c>
      <c r="J239" s="117">
        <v>0</v>
      </c>
      <c r="K239" s="117">
        <v>0</v>
      </c>
      <c r="L239" s="117">
        <v>0</v>
      </c>
      <c r="M239" s="117">
        <v>0</v>
      </c>
      <c r="N239" s="117">
        <v>0</v>
      </c>
      <c r="O239" s="117">
        <v>0</v>
      </c>
      <c r="P239" s="117">
        <v>0</v>
      </c>
      <c r="Q239" s="45"/>
      <c r="R239" s="118">
        <f>R240</f>
        <v>0</v>
      </c>
      <c r="S239" s="118">
        <f>S240</f>
        <v>0</v>
      </c>
      <c r="T239" s="118">
        <f t="shared" si="120"/>
        <v>0</v>
      </c>
      <c r="U239" s="118">
        <f>U240</f>
        <v>0</v>
      </c>
      <c r="V239" s="118">
        <f>V240</f>
        <v>0</v>
      </c>
      <c r="W239" s="118">
        <f t="shared" si="121"/>
        <v>0</v>
      </c>
      <c r="X239" s="118">
        <f t="shared" si="122"/>
        <v>0</v>
      </c>
      <c r="Y239" s="45"/>
      <c r="Z239" s="118">
        <f>Z240</f>
        <v>0</v>
      </c>
      <c r="AA239" s="118">
        <f>AA240</f>
        <v>0</v>
      </c>
      <c r="AB239" s="118">
        <f t="shared" si="123"/>
        <v>0</v>
      </c>
      <c r="AC239" s="118">
        <f>AC240</f>
        <v>0</v>
      </c>
      <c r="AD239" s="118">
        <f>AD240</f>
        <v>0</v>
      </c>
      <c r="AE239" s="118">
        <f t="shared" si="124"/>
        <v>0</v>
      </c>
      <c r="AF239" s="118">
        <f t="shared" si="125"/>
        <v>0</v>
      </c>
      <c r="AG239" s="45"/>
      <c r="AH239" s="118">
        <f>AH240</f>
        <v>0</v>
      </c>
      <c r="AI239" s="118">
        <f>AI240</f>
        <v>0</v>
      </c>
      <c r="AJ239" s="118">
        <f t="shared" si="126"/>
        <v>0</v>
      </c>
      <c r="AK239" s="118">
        <f>AK240</f>
        <v>0</v>
      </c>
      <c r="AL239" s="118">
        <f>AL240</f>
        <v>0</v>
      </c>
      <c r="AM239" s="118">
        <f t="shared" si="127"/>
        <v>0</v>
      </c>
      <c r="AN239" s="118">
        <f t="shared" si="128"/>
        <v>0</v>
      </c>
      <c r="AO239" s="45"/>
      <c r="AP239" s="118">
        <f>AP240</f>
        <v>0</v>
      </c>
      <c r="AQ239" s="118">
        <f>AQ240</f>
        <v>0</v>
      </c>
      <c r="AR239" s="118">
        <f t="shared" si="134"/>
        <v>0</v>
      </c>
      <c r="AS239" s="118">
        <f>AS240</f>
        <v>0</v>
      </c>
      <c r="AT239" s="118">
        <f>AT240</f>
        <v>0</v>
      </c>
      <c r="AU239" s="118">
        <f t="shared" si="136"/>
        <v>0</v>
      </c>
      <c r="AV239" s="118">
        <f t="shared" si="137"/>
        <v>0</v>
      </c>
      <c r="AW239" s="119"/>
      <c r="AX239" s="119"/>
      <c r="AY239" s="119"/>
      <c r="AZ239" s="117"/>
      <c r="BA239" s="117"/>
      <c r="BB239" s="117"/>
      <c r="BC239" s="117"/>
      <c r="BD239" s="117"/>
    </row>
    <row r="240" spans="1:56" s="100" customFormat="1" hidden="1">
      <c r="A240" s="45"/>
      <c r="B240" s="120">
        <v>2013</v>
      </c>
      <c r="C240" s="121">
        <v>8320</v>
      </c>
      <c r="D240" s="120">
        <v>2</v>
      </c>
      <c r="E240" s="120">
        <v>1000</v>
      </c>
      <c r="F240" s="120">
        <v>1200</v>
      </c>
      <c r="G240" s="120">
        <v>122</v>
      </c>
      <c r="H240" s="120">
        <v>12201</v>
      </c>
      <c r="I240" s="122" t="s">
        <v>89</v>
      </c>
      <c r="J240" s="123">
        <v>0</v>
      </c>
      <c r="K240" s="123">
        <v>0</v>
      </c>
      <c r="L240" s="124">
        <v>0</v>
      </c>
      <c r="M240" s="123">
        <v>0</v>
      </c>
      <c r="N240" s="123">
        <v>0</v>
      </c>
      <c r="O240" s="124">
        <v>0</v>
      </c>
      <c r="P240" s="124">
        <v>0</v>
      </c>
      <c r="Q240" s="45"/>
      <c r="R240" s="123">
        <v>0</v>
      </c>
      <c r="S240" s="123">
        <v>0</v>
      </c>
      <c r="T240" s="123">
        <f t="shared" si="120"/>
        <v>0</v>
      </c>
      <c r="U240" s="123">
        <v>0</v>
      </c>
      <c r="V240" s="123">
        <v>0</v>
      </c>
      <c r="W240" s="123">
        <f t="shared" si="121"/>
        <v>0</v>
      </c>
      <c r="X240" s="123">
        <f t="shared" si="122"/>
        <v>0</v>
      </c>
      <c r="Y240" s="45"/>
      <c r="Z240" s="123">
        <v>0</v>
      </c>
      <c r="AA240" s="123">
        <v>0</v>
      </c>
      <c r="AB240" s="123">
        <f t="shared" si="123"/>
        <v>0</v>
      </c>
      <c r="AC240" s="123">
        <v>0</v>
      </c>
      <c r="AD240" s="123">
        <v>0</v>
      </c>
      <c r="AE240" s="123">
        <f t="shared" si="124"/>
        <v>0</v>
      </c>
      <c r="AF240" s="123">
        <f t="shared" si="125"/>
        <v>0</v>
      </c>
      <c r="AG240" s="45"/>
      <c r="AH240" s="123">
        <v>0</v>
      </c>
      <c r="AI240" s="123">
        <v>0</v>
      </c>
      <c r="AJ240" s="123">
        <f t="shared" si="126"/>
        <v>0</v>
      </c>
      <c r="AK240" s="123">
        <v>0</v>
      </c>
      <c r="AL240" s="123">
        <v>0</v>
      </c>
      <c r="AM240" s="123">
        <f t="shared" si="127"/>
        <v>0</v>
      </c>
      <c r="AN240" s="123">
        <f t="shared" si="128"/>
        <v>0</v>
      </c>
      <c r="AO240" s="45"/>
      <c r="AP240" s="123">
        <f>J240-(R240+Z240+AH240)</f>
        <v>0</v>
      </c>
      <c r="AQ240" s="123">
        <f>K240-(S240+AA240+AI240)</f>
        <v>0</v>
      </c>
      <c r="AR240" s="123">
        <f t="shared" si="134"/>
        <v>0</v>
      </c>
      <c r="AS240" s="123">
        <f>M240-(U240+AC240+AK240)</f>
        <v>0</v>
      </c>
      <c r="AT240" s="123">
        <f>N240-(V240+AD240+AL240)</f>
        <v>0</v>
      </c>
      <c r="AU240" s="123">
        <f t="shared" si="136"/>
        <v>0</v>
      </c>
      <c r="AV240" s="123">
        <f t="shared" si="137"/>
        <v>0</v>
      </c>
      <c r="AW240" s="125" t="s">
        <v>87</v>
      </c>
      <c r="AX240" s="125"/>
      <c r="AY240" s="125"/>
      <c r="AZ240" s="124" t="s">
        <v>88</v>
      </c>
      <c r="BA240" s="124"/>
      <c r="BB240" s="124"/>
      <c r="BC240" s="124"/>
      <c r="BD240" s="124"/>
    </row>
    <row r="241" spans="1:56" s="100" customFormat="1" hidden="1">
      <c r="A241" s="45"/>
      <c r="B241" s="108">
        <v>2013</v>
      </c>
      <c r="C241" s="109">
        <v>8320</v>
      </c>
      <c r="D241" s="108">
        <v>2</v>
      </c>
      <c r="E241" s="108">
        <v>1000</v>
      </c>
      <c r="F241" s="108">
        <v>1300</v>
      </c>
      <c r="G241" s="108"/>
      <c r="H241" s="108"/>
      <c r="I241" s="110" t="s">
        <v>90</v>
      </c>
      <c r="J241" s="111">
        <v>0</v>
      </c>
      <c r="K241" s="111">
        <v>0</v>
      </c>
      <c r="L241" s="111">
        <v>0</v>
      </c>
      <c r="M241" s="111">
        <v>0</v>
      </c>
      <c r="N241" s="111">
        <v>0</v>
      </c>
      <c r="O241" s="111">
        <v>0</v>
      </c>
      <c r="P241" s="111">
        <v>0</v>
      </c>
      <c r="Q241" s="45"/>
      <c r="R241" s="112">
        <f>R242</f>
        <v>0</v>
      </c>
      <c r="S241" s="112">
        <f>S242</f>
        <v>0</v>
      </c>
      <c r="T241" s="112">
        <f t="shared" si="120"/>
        <v>0</v>
      </c>
      <c r="U241" s="112">
        <f>U242</f>
        <v>0</v>
      </c>
      <c r="V241" s="112">
        <f>V242</f>
        <v>0</v>
      </c>
      <c r="W241" s="112">
        <f t="shared" si="121"/>
        <v>0</v>
      </c>
      <c r="X241" s="112">
        <f t="shared" si="122"/>
        <v>0</v>
      </c>
      <c r="Y241" s="45"/>
      <c r="Z241" s="112">
        <f>Z242</f>
        <v>0</v>
      </c>
      <c r="AA241" s="112">
        <f>AA242</f>
        <v>0</v>
      </c>
      <c r="AB241" s="112">
        <f t="shared" si="123"/>
        <v>0</v>
      </c>
      <c r="AC241" s="112">
        <f>AC242</f>
        <v>0</v>
      </c>
      <c r="AD241" s="112">
        <f>AD242</f>
        <v>0</v>
      </c>
      <c r="AE241" s="112">
        <f t="shared" si="124"/>
        <v>0</v>
      </c>
      <c r="AF241" s="112">
        <f t="shared" si="125"/>
        <v>0</v>
      </c>
      <c r="AG241" s="45"/>
      <c r="AH241" s="112">
        <f>AH242</f>
        <v>0</v>
      </c>
      <c r="AI241" s="112">
        <f>AI242</f>
        <v>0</v>
      </c>
      <c r="AJ241" s="112">
        <f t="shared" si="126"/>
        <v>0</v>
      </c>
      <c r="AK241" s="112">
        <f>AK242</f>
        <v>0</v>
      </c>
      <c r="AL241" s="112">
        <f>AL242</f>
        <v>0</v>
      </c>
      <c r="AM241" s="112">
        <f t="shared" si="127"/>
        <v>0</v>
      </c>
      <c r="AN241" s="112">
        <f t="shared" si="128"/>
        <v>0</v>
      </c>
      <c r="AO241" s="45"/>
      <c r="AP241" s="112">
        <f>AP242</f>
        <v>0</v>
      </c>
      <c r="AQ241" s="112">
        <f>AQ242</f>
        <v>0</v>
      </c>
      <c r="AR241" s="112">
        <f t="shared" si="134"/>
        <v>0</v>
      </c>
      <c r="AS241" s="112">
        <f>AS242</f>
        <v>0</v>
      </c>
      <c r="AT241" s="112">
        <f>AT242</f>
        <v>0</v>
      </c>
      <c r="AU241" s="112">
        <f t="shared" si="136"/>
        <v>0</v>
      </c>
      <c r="AV241" s="112">
        <f t="shared" si="137"/>
        <v>0</v>
      </c>
      <c r="AW241" s="113"/>
      <c r="AX241" s="113"/>
      <c r="AY241" s="113"/>
      <c r="AZ241" s="111"/>
      <c r="BA241" s="111"/>
      <c r="BB241" s="111"/>
      <c r="BC241" s="111"/>
      <c r="BD241" s="111"/>
    </row>
    <row r="242" spans="1:56" s="100" customFormat="1" hidden="1">
      <c r="A242" s="45"/>
      <c r="B242" s="114">
        <v>2013</v>
      </c>
      <c r="C242" s="115">
        <v>8320</v>
      </c>
      <c r="D242" s="114">
        <v>2</v>
      </c>
      <c r="E242" s="114">
        <v>1000</v>
      </c>
      <c r="F242" s="114">
        <v>1300</v>
      </c>
      <c r="G242" s="114">
        <v>132</v>
      </c>
      <c r="H242" s="114"/>
      <c r="I242" s="116" t="s">
        <v>91</v>
      </c>
      <c r="J242" s="117">
        <v>0</v>
      </c>
      <c r="K242" s="117">
        <v>0</v>
      </c>
      <c r="L242" s="117">
        <v>0</v>
      </c>
      <c r="M242" s="117">
        <v>0</v>
      </c>
      <c r="N242" s="117">
        <v>0</v>
      </c>
      <c r="O242" s="117">
        <v>0</v>
      </c>
      <c r="P242" s="117">
        <v>0</v>
      </c>
      <c r="Q242" s="45"/>
      <c r="R242" s="118">
        <f>R243+R244</f>
        <v>0</v>
      </c>
      <c r="S242" s="118">
        <f>S243+S244</f>
        <v>0</v>
      </c>
      <c r="T242" s="118">
        <f t="shared" si="120"/>
        <v>0</v>
      </c>
      <c r="U242" s="118">
        <f>U243+U244</f>
        <v>0</v>
      </c>
      <c r="V242" s="118">
        <f>V243+V244</f>
        <v>0</v>
      </c>
      <c r="W242" s="118">
        <f t="shared" si="121"/>
        <v>0</v>
      </c>
      <c r="X242" s="118">
        <f t="shared" si="122"/>
        <v>0</v>
      </c>
      <c r="Y242" s="45"/>
      <c r="Z242" s="118">
        <f>Z243+Z244</f>
        <v>0</v>
      </c>
      <c r="AA242" s="118">
        <f>AA243+AA244</f>
        <v>0</v>
      </c>
      <c r="AB242" s="118">
        <f t="shared" si="123"/>
        <v>0</v>
      </c>
      <c r="AC242" s="118">
        <f>AC243+AC244</f>
        <v>0</v>
      </c>
      <c r="AD242" s="118">
        <f>AD243+AD244</f>
        <v>0</v>
      </c>
      <c r="AE242" s="118">
        <f t="shared" si="124"/>
        <v>0</v>
      </c>
      <c r="AF242" s="118">
        <f t="shared" si="125"/>
        <v>0</v>
      </c>
      <c r="AG242" s="45"/>
      <c r="AH242" s="118">
        <f>AH243+AH244</f>
        <v>0</v>
      </c>
      <c r="AI242" s="118">
        <f>AI243+AI244</f>
        <v>0</v>
      </c>
      <c r="AJ242" s="118">
        <f t="shared" si="126"/>
        <v>0</v>
      </c>
      <c r="AK242" s="118">
        <f>AK243+AK244</f>
        <v>0</v>
      </c>
      <c r="AL242" s="118">
        <f>AL243+AL244</f>
        <v>0</v>
      </c>
      <c r="AM242" s="118">
        <f t="shared" si="127"/>
        <v>0</v>
      </c>
      <c r="AN242" s="118">
        <f t="shared" si="128"/>
        <v>0</v>
      </c>
      <c r="AO242" s="45"/>
      <c r="AP242" s="118">
        <f>AP243+AP244</f>
        <v>0</v>
      </c>
      <c r="AQ242" s="118">
        <f>AQ243+AQ244</f>
        <v>0</v>
      </c>
      <c r="AR242" s="118">
        <f t="shared" si="134"/>
        <v>0</v>
      </c>
      <c r="AS242" s="118">
        <f>AS243+AS244</f>
        <v>0</v>
      </c>
      <c r="AT242" s="118">
        <f>AT243+AT244</f>
        <v>0</v>
      </c>
      <c r="AU242" s="118">
        <f t="shared" si="136"/>
        <v>0</v>
      </c>
      <c r="AV242" s="118">
        <f t="shared" si="137"/>
        <v>0</v>
      </c>
      <c r="AW242" s="119"/>
      <c r="AX242" s="119"/>
      <c r="AY242" s="119"/>
      <c r="AZ242" s="117"/>
      <c r="BA242" s="117"/>
      <c r="BB242" s="117"/>
      <c r="BC242" s="117"/>
      <c r="BD242" s="117"/>
    </row>
    <row r="243" spans="1:56" s="100" customFormat="1" hidden="1">
      <c r="A243" s="45"/>
      <c r="B243" s="120">
        <v>2013</v>
      </c>
      <c r="C243" s="121">
        <v>8320</v>
      </c>
      <c r="D243" s="120">
        <v>2</v>
      </c>
      <c r="E243" s="120">
        <v>1000</v>
      </c>
      <c r="F243" s="120">
        <v>1300</v>
      </c>
      <c r="G243" s="120">
        <v>132</v>
      </c>
      <c r="H243" s="120">
        <v>13201</v>
      </c>
      <c r="I243" s="128" t="s">
        <v>92</v>
      </c>
      <c r="J243" s="123">
        <v>0</v>
      </c>
      <c r="K243" s="123">
        <v>0</v>
      </c>
      <c r="L243" s="124">
        <v>0</v>
      </c>
      <c r="M243" s="123">
        <v>0</v>
      </c>
      <c r="N243" s="123">
        <v>0</v>
      </c>
      <c r="O243" s="124">
        <v>0</v>
      </c>
      <c r="P243" s="124">
        <v>0</v>
      </c>
      <c r="Q243" s="45"/>
      <c r="R243" s="132">
        <v>0</v>
      </c>
      <c r="S243" s="132">
        <v>0</v>
      </c>
      <c r="T243" s="132">
        <f t="shared" si="120"/>
        <v>0</v>
      </c>
      <c r="U243" s="132">
        <v>0</v>
      </c>
      <c r="V243" s="132">
        <v>0</v>
      </c>
      <c r="W243" s="132">
        <f t="shared" si="121"/>
        <v>0</v>
      </c>
      <c r="X243" s="132">
        <f t="shared" si="122"/>
        <v>0</v>
      </c>
      <c r="Y243" s="45"/>
      <c r="Z243" s="132">
        <v>0</v>
      </c>
      <c r="AA243" s="132">
        <v>0</v>
      </c>
      <c r="AB243" s="132">
        <f t="shared" si="123"/>
        <v>0</v>
      </c>
      <c r="AC243" s="132">
        <v>0</v>
      </c>
      <c r="AD243" s="132">
        <v>0</v>
      </c>
      <c r="AE243" s="132">
        <f t="shared" si="124"/>
        <v>0</v>
      </c>
      <c r="AF243" s="132">
        <f t="shared" si="125"/>
        <v>0</v>
      </c>
      <c r="AG243" s="45"/>
      <c r="AH243" s="132">
        <v>0</v>
      </c>
      <c r="AI243" s="132">
        <v>0</v>
      </c>
      <c r="AJ243" s="132">
        <f t="shared" si="126"/>
        <v>0</v>
      </c>
      <c r="AK243" s="132">
        <v>0</v>
      </c>
      <c r="AL243" s="132">
        <v>0</v>
      </c>
      <c r="AM243" s="132">
        <f t="shared" si="127"/>
        <v>0</v>
      </c>
      <c r="AN243" s="132">
        <f t="shared" si="128"/>
        <v>0</v>
      </c>
      <c r="AO243" s="45"/>
      <c r="AP243" s="132">
        <f>J243-(R243+Z243+AH243)</f>
        <v>0</v>
      </c>
      <c r="AQ243" s="132">
        <f>K243-(S243+AA243+AI243)</f>
        <v>0</v>
      </c>
      <c r="AR243" s="132">
        <f t="shared" si="134"/>
        <v>0</v>
      </c>
      <c r="AS243" s="132">
        <f>M243-(U243+AC243+AK243)</f>
        <v>0</v>
      </c>
      <c r="AT243" s="132">
        <f>N243-(V243+AD243+AL243)</f>
        <v>0</v>
      </c>
      <c r="AU243" s="132">
        <f t="shared" si="136"/>
        <v>0</v>
      </c>
      <c r="AV243" s="132">
        <f t="shared" si="137"/>
        <v>0</v>
      </c>
      <c r="AW243" s="125"/>
      <c r="AX243" s="125"/>
      <c r="AY243" s="125"/>
      <c r="AZ243" s="124"/>
      <c r="BA243" s="124"/>
      <c r="BB243" s="124"/>
      <c r="BC243" s="124"/>
      <c r="BD243" s="124"/>
    </row>
    <row r="244" spans="1:56" s="100" customFormat="1" hidden="1">
      <c r="A244" s="45"/>
      <c r="B244" s="120">
        <v>2013</v>
      </c>
      <c r="C244" s="121">
        <v>8320</v>
      </c>
      <c r="D244" s="120">
        <v>2</v>
      </c>
      <c r="E244" s="120">
        <v>1000</v>
      </c>
      <c r="F244" s="120">
        <v>1300</v>
      </c>
      <c r="G244" s="120">
        <v>132</v>
      </c>
      <c r="H244" s="120">
        <v>13202</v>
      </c>
      <c r="I244" s="128" t="s">
        <v>93</v>
      </c>
      <c r="J244" s="123">
        <v>0</v>
      </c>
      <c r="K244" s="123">
        <v>0</v>
      </c>
      <c r="L244" s="124">
        <v>0</v>
      </c>
      <c r="M244" s="123">
        <v>0</v>
      </c>
      <c r="N244" s="123">
        <v>0</v>
      </c>
      <c r="O244" s="124">
        <v>0</v>
      </c>
      <c r="P244" s="124">
        <v>0</v>
      </c>
      <c r="Q244" s="45"/>
      <c r="R244" s="132">
        <v>0</v>
      </c>
      <c r="S244" s="132">
        <v>0</v>
      </c>
      <c r="T244" s="132">
        <f t="shared" si="120"/>
        <v>0</v>
      </c>
      <c r="U244" s="132">
        <v>0</v>
      </c>
      <c r="V244" s="132">
        <v>0</v>
      </c>
      <c r="W244" s="132">
        <f t="shared" si="121"/>
        <v>0</v>
      </c>
      <c r="X244" s="132">
        <f t="shared" si="122"/>
        <v>0</v>
      </c>
      <c r="Y244" s="45"/>
      <c r="Z244" s="132">
        <v>0</v>
      </c>
      <c r="AA244" s="132">
        <v>0</v>
      </c>
      <c r="AB244" s="132">
        <f t="shared" si="123"/>
        <v>0</v>
      </c>
      <c r="AC244" s="132">
        <v>0</v>
      </c>
      <c r="AD244" s="132">
        <v>0</v>
      </c>
      <c r="AE244" s="132">
        <f t="shared" si="124"/>
        <v>0</v>
      </c>
      <c r="AF244" s="132">
        <f t="shared" si="125"/>
        <v>0</v>
      </c>
      <c r="AG244" s="45"/>
      <c r="AH244" s="132">
        <v>0</v>
      </c>
      <c r="AI244" s="132">
        <v>0</v>
      </c>
      <c r="AJ244" s="132">
        <f t="shared" si="126"/>
        <v>0</v>
      </c>
      <c r="AK244" s="132">
        <v>0</v>
      </c>
      <c r="AL244" s="132">
        <v>0</v>
      </c>
      <c r="AM244" s="132">
        <f t="shared" si="127"/>
        <v>0</v>
      </c>
      <c r="AN244" s="132">
        <f t="shared" si="128"/>
        <v>0</v>
      </c>
      <c r="AO244" s="45"/>
      <c r="AP244" s="132">
        <f>J244-(R244+Z244+AH244)</f>
        <v>0</v>
      </c>
      <c r="AQ244" s="132">
        <f>K244-(S244+AA244+AI244)</f>
        <v>0</v>
      </c>
      <c r="AR244" s="132">
        <f t="shared" si="134"/>
        <v>0</v>
      </c>
      <c r="AS244" s="132">
        <f>M244-(U244+AC244+AK244)</f>
        <v>0</v>
      </c>
      <c r="AT244" s="132">
        <f>N244-(V244+AD244+AL244)</f>
        <v>0</v>
      </c>
      <c r="AU244" s="132">
        <f t="shared" si="136"/>
        <v>0</v>
      </c>
      <c r="AV244" s="132">
        <f t="shared" si="137"/>
        <v>0</v>
      </c>
      <c r="AW244" s="125"/>
      <c r="AX244" s="125"/>
      <c r="AY244" s="125"/>
      <c r="AZ244" s="124"/>
      <c r="BA244" s="124"/>
      <c r="BB244" s="124"/>
      <c r="BC244" s="124"/>
      <c r="BD244" s="124"/>
    </row>
    <row r="245" spans="1:56" s="100" customFormat="1" hidden="1">
      <c r="A245" s="45"/>
      <c r="B245" s="108">
        <v>2013</v>
      </c>
      <c r="C245" s="109">
        <v>8320</v>
      </c>
      <c r="D245" s="108">
        <v>2</v>
      </c>
      <c r="E245" s="108">
        <v>1000</v>
      </c>
      <c r="F245" s="108">
        <v>1400</v>
      </c>
      <c r="G245" s="108"/>
      <c r="H245" s="108"/>
      <c r="I245" s="110" t="s">
        <v>94</v>
      </c>
      <c r="J245" s="111">
        <v>0</v>
      </c>
      <c r="K245" s="111">
        <v>0</v>
      </c>
      <c r="L245" s="111">
        <v>0</v>
      </c>
      <c r="M245" s="111">
        <v>0</v>
      </c>
      <c r="N245" s="111">
        <v>0</v>
      </c>
      <c r="O245" s="111">
        <v>0</v>
      </c>
      <c r="P245" s="111">
        <v>0</v>
      </c>
      <c r="Q245" s="45"/>
      <c r="R245" s="112">
        <f>R246+R248</f>
        <v>0</v>
      </c>
      <c r="S245" s="112">
        <f>S246+S248</f>
        <v>0</v>
      </c>
      <c r="T245" s="112">
        <f t="shared" si="120"/>
        <v>0</v>
      </c>
      <c r="U245" s="112">
        <f>U246+U248</f>
        <v>0</v>
      </c>
      <c r="V245" s="112">
        <f>V246+V248</f>
        <v>0</v>
      </c>
      <c r="W245" s="112">
        <f t="shared" si="121"/>
        <v>0</v>
      </c>
      <c r="X245" s="112">
        <f t="shared" si="122"/>
        <v>0</v>
      </c>
      <c r="Y245" s="45"/>
      <c r="Z245" s="112">
        <f>Z246+Z248</f>
        <v>0</v>
      </c>
      <c r="AA245" s="112">
        <f>AA246+AA248</f>
        <v>0</v>
      </c>
      <c r="AB245" s="112">
        <f t="shared" si="123"/>
        <v>0</v>
      </c>
      <c r="AC245" s="112">
        <f>AC246+AC248</f>
        <v>0</v>
      </c>
      <c r="AD245" s="112">
        <f>AD246+AD248</f>
        <v>0</v>
      </c>
      <c r="AE245" s="112">
        <f t="shared" si="124"/>
        <v>0</v>
      </c>
      <c r="AF245" s="112">
        <f t="shared" si="125"/>
        <v>0</v>
      </c>
      <c r="AG245" s="45"/>
      <c r="AH245" s="112">
        <f>AH246+AH248</f>
        <v>0</v>
      </c>
      <c r="AI245" s="112">
        <f>AI246+AI248</f>
        <v>0</v>
      </c>
      <c r="AJ245" s="112">
        <f t="shared" si="126"/>
        <v>0</v>
      </c>
      <c r="AK245" s="112">
        <f>AK246+AK248</f>
        <v>0</v>
      </c>
      <c r="AL245" s="112">
        <f>AL246+AL248</f>
        <v>0</v>
      </c>
      <c r="AM245" s="112">
        <f t="shared" si="127"/>
        <v>0</v>
      </c>
      <c r="AN245" s="112">
        <f t="shared" si="128"/>
        <v>0</v>
      </c>
      <c r="AO245" s="45"/>
      <c r="AP245" s="112">
        <f>AP246+AP248</f>
        <v>0</v>
      </c>
      <c r="AQ245" s="112">
        <f>AQ246+AQ248</f>
        <v>0</v>
      </c>
      <c r="AR245" s="112">
        <f t="shared" si="134"/>
        <v>0</v>
      </c>
      <c r="AS245" s="112">
        <f>AS246+AS248</f>
        <v>0</v>
      </c>
      <c r="AT245" s="112">
        <f>AT246+AT248</f>
        <v>0</v>
      </c>
      <c r="AU245" s="112">
        <f t="shared" si="136"/>
        <v>0</v>
      </c>
      <c r="AV245" s="112">
        <f t="shared" si="137"/>
        <v>0</v>
      </c>
      <c r="AW245" s="113"/>
      <c r="AX245" s="113"/>
      <c r="AY245" s="113"/>
      <c r="AZ245" s="111"/>
      <c r="BA245" s="111"/>
      <c r="BB245" s="111"/>
      <c r="BC245" s="111"/>
      <c r="BD245" s="111"/>
    </row>
    <row r="246" spans="1:56" s="100" customFormat="1" hidden="1">
      <c r="A246" s="45"/>
      <c r="B246" s="114">
        <v>2013</v>
      </c>
      <c r="C246" s="115">
        <v>8320</v>
      </c>
      <c r="D246" s="114">
        <v>2</v>
      </c>
      <c r="E246" s="114">
        <v>1000</v>
      </c>
      <c r="F246" s="114">
        <v>1400</v>
      </c>
      <c r="G246" s="114">
        <v>141</v>
      </c>
      <c r="H246" s="114"/>
      <c r="I246" s="116" t="s">
        <v>95</v>
      </c>
      <c r="J246" s="117">
        <v>0</v>
      </c>
      <c r="K246" s="117">
        <v>0</v>
      </c>
      <c r="L246" s="117">
        <v>0</v>
      </c>
      <c r="M246" s="117">
        <v>0</v>
      </c>
      <c r="N246" s="117">
        <v>0</v>
      </c>
      <c r="O246" s="117">
        <v>0</v>
      </c>
      <c r="P246" s="117">
        <v>0</v>
      </c>
      <c r="Q246" s="45"/>
      <c r="R246" s="118">
        <f>R247</f>
        <v>0</v>
      </c>
      <c r="S246" s="118">
        <f>S247</f>
        <v>0</v>
      </c>
      <c r="T246" s="118">
        <f t="shared" si="120"/>
        <v>0</v>
      </c>
      <c r="U246" s="118">
        <f>U247</f>
        <v>0</v>
      </c>
      <c r="V246" s="118">
        <f>V247</f>
        <v>0</v>
      </c>
      <c r="W246" s="118">
        <f t="shared" si="121"/>
        <v>0</v>
      </c>
      <c r="X246" s="118">
        <f t="shared" si="122"/>
        <v>0</v>
      </c>
      <c r="Y246" s="45"/>
      <c r="Z246" s="118">
        <f>Z247</f>
        <v>0</v>
      </c>
      <c r="AA246" s="118">
        <f>AA247</f>
        <v>0</v>
      </c>
      <c r="AB246" s="118">
        <f t="shared" si="123"/>
        <v>0</v>
      </c>
      <c r="AC246" s="118">
        <f>AC247</f>
        <v>0</v>
      </c>
      <c r="AD246" s="118">
        <f>AD247</f>
        <v>0</v>
      </c>
      <c r="AE246" s="118">
        <f t="shared" si="124"/>
        <v>0</v>
      </c>
      <c r="AF246" s="118">
        <f t="shared" si="125"/>
        <v>0</v>
      </c>
      <c r="AG246" s="45"/>
      <c r="AH246" s="118">
        <f>AH247</f>
        <v>0</v>
      </c>
      <c r="AI246" s="118">
        <f>AI247</f>
        <v>0</v>
      </c>
      <c r="AJ246" s="118">
        <f t="shared" si="126"/>
        <v>0</v>
      </c>
      <c r="AK246" s="118">
        <f>AK247</f>
        <v>0</v>
      </c>
      <c r="AL246" s="118">
        <f>AL247</f>
        <v>0</v>
      </c>
      <c r="AM246" s="118">
        <f t="shared" si="127"/>
        <v>0</v>
      </c>
      <c r="AN246" s="118">
        <f t="shared" si="128"/>
        <v>0</v>
      </c>
      <c r="AO246" s="45"/>
      <c r="AP246" s="118">
        <f>AP247</f>
        <v>0</v>
      </c>
      <c r="AQ246" s="118">
        <f>AQ247</f>
        <v>0</v>
      </c>
      <c r="AR246" s="118">
        <f t="shared" si="134"/>
        <v>0</v>
      </c>
      <c r="AS246" s="118">
        <f>AS247</f>
        <v>0</v>
      </c>
      <c r="AT246" s="118">
        <f>AT247</f>
        <v>0</v>
      </c>
      <c r="AU246" s="118">
        <f t="shared" si="136"/>
        <v>0</v>
      </c>
      <c r="AV246" s="118">
        <f t="shared" si="137"/>
        <v>0</v>
      </c>
      <c r="AW246" s="119"/>
      <c r="AX246" s="119"/>
      <c r="AY246" s="119"/>
      <c r="AZ246" s="117"/>
      <c r="BA246" s="117"/>
      <c r="BB246" s="117"/>
      <c r="BC246" s="117"/>
      <c r="BD246" s="117"/>
    </row>
    <row r="247" spans="1:56" s="100" customFormat="1" hidden="1">
      <c r="A247" s="45"/>
      <c r="B247" s="129">
        <v>2013</v>
      </c>
      <c r="C247" s="130">
        <v>8320</v>
      </c>
      <c r="D247" s="129">
        <v>2</v>
      </c>
      <c r="E247" s="129">
        <v>1000</v>
      </c>
      <c r="F247" s="129">
        <v>1400</v>
      </c>
      <c r="G247" s="129">
        <v>141</v>
      </c>
      <c r="H247" s="129">
        <v>14103</v>
      </c>
      <c r="I247" s="131" t="s">
        <v>96</v>
      </c>
      <c r="J247" s="123">
        <v>0</v>
      </c>
      <c r="K247" s="123">
        <v>0</v>
      </c>
      <c r="L247" s="124">
        <v>0</v>
      </c>
      <c r="M247" s="123">
        <v>0</v>
      </c>
      <c r="N247" s="123">
        <v>0</v>
      </c>
      <c r="O247" s="124">
        <v>0</v>
      </c>
      <c r="P247" s="124">
        <v>0</v>
      </c>
      <c r="Q247" s="45"/>
      <c r="R247" s="123">
        <v>0</v>
      </c>
      <c r="S247" s="123">
        <v>0</v>
      </c>
      <c r="T247" s="123">
        <f t="shared" si="120"/>
        <v>0</v>
      </c>
      <c r="U247" s="123">
        <v>0</v>
      </c>
      <c r="V247" s="123">
        <v>0</v>
      </c>
      <c r="W247" s="123">
        <f t="shared" si="121"/>
        <v>0</v>
      </c>
      <c r="X247" s="123">
        <f t="shared" si="122"/>
        <v>0</v>
      </c>
      <c r="Y247" s="45"/>
      <c r="Z247" s="123">
        <v>0</v>
      </c>
      <c r="AA247" s="123">
        <v>0</v>
      </c>
      <c r="AB247" s="123">
        <f t="shared" si="123"/>
        <v>0</v>
      </c>
      <c r="AC247" s="123">
        <v>0</v>
      </c>
      <c r="AD247" s="123">
        <v>0</v>
      </c>
      <c r="AE247" s="123">
        <f t="shared" si="124"/>
        <v>0</v>
      </c>
      <c r="AF247" s="123">
        <f t="shared" si="125"/>
        <v>0</v>
      </c>
      <c r="AG247" s="45"/>
      <c r="AH247" s="123">
        <v>0</v>
      </c>
      <c r="AI247" s="123">
        <v>0</v>
      </c>
      <c r="AJ247" s="123">
        <f t="shared" si="126"/>
        <v>0</v>
      </c>
      <c r="AK247" s="123">
        <v>0</v>
      </c>
      <c r="AL247" s="123">
        <v>0</v>
      </c>
      <c r="AM247" s="123">
        <f t="shared" si="127"/>
        <v>0</v>
      </c>
      <c r="AN247" s="123">
        <f t="shared" si="128"/>
        <v>0</v>
      </c>
      <c r="AO247" s="45"/>
      <c r="AP247" s="123">
        <f>J247-(R247+Z247+AH247)</f>
        <v>0</v>
      </c>
      <c r="AQ247" s="123">
        <f>K247-(S247+AA247+AI247)</f>
        <v>0</v>
      </c>
      <c r="AR247" s="123">
        <f t="shared" si="134"/>
        <v>0</v>
      </c>
      <c r="AS247" s="123">
        <f>M247-(U247+AC247+AK247)</f>
        <v>0</v>
      </c>
      <c r="AT247" s="123">
        <f>N247-(V247+AD247+AL247)</f>
        <v>0</v>
      </c>
      <c r="AU247" s="123">
        <f t="shared" si="136"/>
        <v>0</v>
      </c>
      <c r="AV247" s="123">
        <f t="shared" si="137"/>
        <v>0</v>
      </c>
      <c r="AW247" s="125"/>
      <c r="AX247" s="125"/>
      <c r="AY247" s="125"/>
      <c r="AZ247" s="124"/>
      <c r="BA247" s="124"/>
      <c r="BB247" s="124"/>
      <c r="BC247" s="124"/>
      <c r="BD247" s="124"/>
    </row>
    <row r="248" spans="1:56" s="100" customFormat="1" hidden="1">
      <c r="A248" s="45"/>
      <c r="B248" s="114">
        <v>2013</v>
      </c>
      <c r="C248" s="115">
        <v>8320</v>
      </c>
      <c r="D248" s="114">
        <v>2</v>
      </c>
      <c r="E248" s="114">
        <v>1000</v>
      </c>
      <c r="F248" s="114">
        <v>1400</v>
      </c>
      <c r="G248" s="114">
        <v>144</v>
      </c>
      <c r="H248" s="114"/>
      <c r="I248" s="116" t="s">
        <v>97</v>
      </c>
      <c r="J248" s="117">
        <v>0</v>
      </c>
      <c r="K248" s="117">
        <v>0</v>
      </c>
      <c r="L248" s="117">
        <v>0</v>
      </c>
      <c r="M248" s="117">
        <v>0</v>
      </c>
      <c r="N248" s="117">
        <v>0</v>
      </c>
      <c r="O248" s="117">
        <v>0</v>
      </c>
      <c r="P248" s="117">
        <v>0</v>
      </c>
      <c r="Q248" s="45"/>
      <c r="R248" s="118">
        <f>R249</f>
        <v>0</v>
      </c>
      <c r="S248" s="118">
        <f>S249</f>
        <v>0</v>
      </c>
      <c r="T248" s="118">
        <f t="shared" si="120"/>
        <v>0</v>
      </c>
      <c r="U248" s="118">
        <f>U249</f>
        <v>0</v>
      </c>
      <c r="V248" s="118">
        <f>V249</f>
        <v>0</v>
      </c>
      <c r="W248" s="118">
        <f t="shared" si="121"/>
        <v>0</v>
      </c>
      <c r="X248" s="118">
        <f t="shared" si="122"/>
        <v>0</v>
      </c>
      <c r="Y248" s="45"/>
      <c r="Z248" s="118">
        <f>Z249</f>
        <v>0</v>
      </c>
      <c r="AA248" s="118">
        <f>AA249</f>
        <v>0</v>
      </c>
      <c r="AB248" s="118">
        <f t="shared" si="123"/>
        <v>0</v>
      </c>
      <c r="AC248" s="118">
        <f>AC249</f>
        <v>0</v>
      </c>
      <c r="AD248" s="118">
        <f>AD249</f>
        <v>0</v>
      </c>
      <c r="AE248" s="118">
        <f t="shared" si="124"/>
        <v>0</v>
      </c>
      <c r="AF248" s="118">
        <f t="shared" si="125"/>
        <v>0</v>
      </c>
      <c r="AG248" s="45"/>
      <c r="AH248" s="118">
        <f>AH249</f>
        <v>0</v>
      </c>
      <c r="AI248" s="118">
        <f>AI249</f>
        <v>0</v>
      </c>
      <c r="AJ248" s="118">
        <f t="shared" si="126"/>
        <v>0</v>
      </c>
      <c r="AK248" s="118">
        <f>AK249</f>
        <v>0</v>
      </c>
      <c r="AL248" s="118">
        <f>AL249</f>
        <v>0</v>
      </c>
      <c r="AM248" s="118">
        <f t="shared" si="127"/>
        <v>0</v>
      </c>
      <c r="AN248" s="118">
        <f t="shared" si="128"/>
        <v>0</v>
      </c>
      <c r="AO248" s="45"/>
      <c r="AP248" s="118">
        <f>AP249</f>
        <v>0</v>
      </c>
      <c r="AQ248" s="118">
        <f>AQ249</f>
        <v>0</v>
      </c>
      <c r="AR248" s="118">
        <f t="shared" si="134"/>
        <v>0</v>
      </c>
      <c r="AS248" s="118">
        <f>AS249</f>
        <v>0</v>
      </c>
      <c r="AT248" s="118">
        <f>AT249</f>
        <v>0</v>
      </c>
      <c r="AU248" s="118">
        <f t="shared" si="136"/>
        <v>0</v>
      </c>
      <c r="AV248" s="118">
        <f t="shared" si="137"/>
        <v>0</v>
      </c>
      <c r="AW248" s="119"/>
      <c r="AX248" s="119"/>
      <c r="AY248" s="119"/>
      <c r="AZ248" s="117"/>
      <c r="BA248" s="117"/>
      <c r="BB248" s="117"/>
      <c r="BC248" s="117"/>
      <c r="BD248" s="117"/>
    </row>
    <row r="249" spans="1:56" s="100" customFormat="1" hidden="1">
      <c r="A249" s="45"/>
      <c r="B249" s="129">
        <v>2013</v>
      </c>
      <c r="C249" s="130">
        <v>8320</v>
      </c>
      <c r="D249" s="129">
        <v>2</v>
      </c>
      <c r="E249" s="129">
        <v>1000</v>
      </c>
      <c r="F249" s="129">
        <v>1400</v>
      </c>
      <c r="G249" s="129">
        <v>144</v>
      </c>
      <c r="H249" s="129">
        <v>14401</v>
      </c>
      <c r="I249" s="131" t="s">
        <v>98</v>
      </c>
      <c r="J249" s="123">
        <v>0</v>
      </c>
      <c r="K249" s="123">
        <v>0</v>
      </c>
      <c r="L249" s="124">
        <v>0</v>
      </c>
      <c r="M249" s="123">
        <v>0</v>
      </c>
      <c r="N249" s="123">
        <v>0</v>
      </c>
      <c r="O249" s="124">
        <v>0</v>
      </c>
      <c r="P249" s="124">
        <v>0</v>
      </c>
      <c r="Q249" s="45"/>
      <c r="R249" s="123">
        <v>0</v>
      </c>
      <c r="S249" s="123">
        <v>0</v>
      </c>
      <c r="T249" s="123">
        <f t="shared" si="120"/>
        <v>0</v>
      </c>
      <c r="U249" s="123">
        <v>0</v>
      </c>
      <c r="V249" s="123">
        <v>0</v>
      </c>
      <c r="W249" s="123">
        <f t="shared" si="121"/>
        <v>0</v>
      </c>
      <c r="X249" s="123">
        <f t="shared" si="122"/>
        <v>0</v>
      </c>
      <c r="Y249" s="45"/>
      <c r="Z249" s="123">
        <v>0</v>
      </c>
      <c r="AA249" s="123">
        <v>0</v>
      </c>
      <c r="AB249" s="123">
        <f t="shared" si="123"/>
        <v>0</v>
      </c>
      <c r="AC249" s="123">
        <v>0</v>
      </c>
      <c r="AD249" s="123">
        <v>0</v>
      </c>
      <c r="AE249" s="123">
        <f t="shared" si="124"/>
        <v>0</v>
      </c>
      <c r="AF249" s="123">
        <f t="shared" si="125"/>
        <v>0</v>
      </c>
      <c r="AG249" s="45"/>
      <c r="AH249" s="123">
        <v>0</v>
      </c>
      <c r="AI249" s="123">
        <v>0</v>
      </c>
      <c r="AJ249" s="123">
        <f t="shared" si="126"/>
        <v>0</v>
      </c>
      <c r="AK249" s="123">
        <v>0</v>
      </c>
      <c r="AL249" s="123">
        <v>0</v>
      </c>
      <c r="AM249" s="123">
        <f t="shared" si="127"/>
        <v>0</v>
      </c>
      <c r="AN249" s="123">
        <f t="shared" si="128"/>
        <v>0</v>
      </c>
      <c r="AO249" s="45"/>
      <c r="AP249" s="123">
        <f>J249-(R249+Z249+AH249)</f>
        <v>0</v>
      </c>
      <c r="AQ249" s="123">
        <f>K249-(S249+AA249+AI249)</f>
        <v>0</v>
      </c>
      <c r="AR249" s="123">
        <f t="shared" si="134"/>
        <v>0</v>
      </c>
      <c r="AS249" s="123">
        <f>M249-(U249+AC249+AK249)</f>
        <v>0</v>
      </c>
      <c r="AT249" s="123">
        <f>N249-(V249+AD249+AL249)</f>
        <v>0</v>
      </c>
      <c r="AU249" s="123">
        <f t="shared" si="136"/>
        <v>0</v>
      </c>
      <c r="AV249" s="123">
        <f t="shared" si="137"/>
        <v>0</v>
      </c>
      <c r="AW249" s="125"/>
      <c r="AX249" s="125"/>
      <c r="AY249" s="125"/>
      <c r="AZ249" s="124"/>
      <c r="BA249" s="124"/>
      <c r="BB249" s="124"/>
      <c r="BC249" s="124"/>
      <c r="BD249" s="124"/>
    </row>
    <row r="250" spans="1:56" s="100" customFormat="1" hidden="1">
      <c r="A250" s="45"/>
      <c r="B250" s="108">
        <v>2013</v>
      </c>
      <c r="C250" s="109">
        <v>8320</v>
      </c>
      <c r="D250" s="108">
        <v>2</v>
      </c>
      <c r="E250" s="108">
        <v>1000</v>
      </c>
      <c r="F250" s="108">
        <v>1500</v>
      </c>
      <c r="G250" s="108"/>
      <c r="H250" s="108"/>
      <c r="I250" s="110" t="s">
        <v>272</v>
      </c>
      <c r="J250" s="111">
        <v>0</v>
      </c>
      <c r="K250" s="111">
        <v>0</v>
      </c>
      <c r="L250" s="111">
        <v>0</v>
      </c>
      <c r="M250" s="111">
        <v>0</v>
      </c>
      <c r="N250" s="111">
        <v>0</v>
      </c>
      <c r="O250" s="111">
        <v>0</v>
      </c>
      <c r="P250" s="111">
        <v>0</v>
      </c>
      <c r="Q250" s="45"/>
      <c r="R250" s="112">
        <f>R251+R253</f>
        <v>0</v>
      </c>
      <c r="S250" s="112">
        <f>S251+S253</f>
        <v>0</v>
      </c>
      <c r="T250" s="112">
        <f t="shared" si="120"/>
        <v>0</v>
      </c>
      <c r="U250" s="112">
        <f>U251+U253</f>
        <v>0</v>
      </c>
      <c r="V250" s="112">
        <f>V251+V253</f>
        <v>0</v>
      </c>
      <c r="W250" s="112">
        <f t="shared" si="121"/>
        <v>0</v>
      </c>
      <c r="X250" s="112">
        <f t="shared" si="122"/>
        <v>0</v>
      </c>
      <c r="Y250" s="45"/>
      <c r="Z250" s="112">
        <f>Z251+Z253</f>
        <v>0</v>
      </c>
      <c r="AA250" s="112">
        <f>AA251+AA253</f>
        <v>0</v>
      </c>
      <c r="AB250" s="112">
        <f t="shared" si="123"/>
        <v>0</v>
      </c>
      <c r="AC250" s="112">
        <f>AC251+AC253</f>
        <v>0</v>
      </c>
      <c r="AD250" s="112">
        <f>AD251+AD253</f>
        <v>0</v>
      </c>
      <c r="AE250" s="112">
        <f t="shared" si="124"/>
        <v>0</v>
      </c>
      <c r="AF250" s="112">
        <f t="shared" si="125"/>
        <v>0</v>
      </c>
      <c r="AG250" s="45"/>
      <c r="AH250" s="112">
        <f>AH251+AH253</f>
        <v>0</v>
      </c>
      <c r="AI250" s="112">
        <f>AI251+AI253</f>
        <v>0</v>
      </c>
      <c r="AJ250" s="112">
        <f t="shared" si="126"/>
        <v>0</v>
      </c>
      <c r="AK250" s="112">
        <f>AK251+AK253</f>
        <v>0</v>
      </c>
      <c r="AL250" s="112">
        <f>AL251+AL253</f>
        <v>0</v>
      </c>
      <c r="AM250" s="112">
        <f t="shared" si="127"/>
        <v>0</v>
      </c>
      <c r="AN250" s="112">
        <f t="shared" si="128"/>
        <v>0</v>
      </c>
      <c r="AO250" s="45"/>
      <c r="AP250" s="112">
        <f>AP251+AP253</f>
        <v>0</v>
      </c>
      <c r="AQ250" s="112">
        <f>AQ251+AQ253</f>
        <v>0</v>
      </c>
      <c r="AR250" s="112">
        <f t="shared" si="134"/>
        <v>0</v>
      </c>
      <c r="AS250" s="112">
        <f>AS251+AS253</f>
        <v>0</v>
      </c>
      <c r="AT250" s="112">
        <f>AT251+AT253</f>
        <v>0</v>
      </c>
      <c r="AU250" s="112">
        <f t="shared" si="136"/>
        <v>0</v>
      </c>
      <c r="AV250" s="112">
        <f t="shared" si="137"/>
        <v>0</v>
      </c>
      <c r="AW250" s="113"/>
      <c r="AX250" s="113"/>
      <c r="AY250" s="113"/>
      <c r="AZ250" s="111"/>
      <c r="BA250" s="111"/>
      <c r="BB250" s="111"/>
      <c r="BC250" s="111"/>
      <c r="BD250" s="111"/>
    </row>
    <row r="251" spans="1:56" s="100" customFormat="1" hidden="1">
      <c r="A251" s="45"/>
      <c r="B251" s="114">
        <v>2013</v>
      </c>
      <c r="C251" s="115">
        <v>8320</v>
      </c>
      <c r="D251" s="114">
        <v>2</v>
      </c>
      <c r="E251" s="114">
        <v>1000</v>
      </c>
      <c r="F251" s="114">
        <v>1500</v>
      </c>
      <c r="G251" s="114">
        <v>152</v>
      </c>
      <c r="H251" s="114"/>
      <c r="I251" s="116" t="s">
        <v>273</v>
      </c>
      <c r="J251" s="117">
        <v>0</v>
      </c>
      <c r="K251" s="117">
        <v>0</v>
      </c>
      <c r="L251" s="117">
        <v>0</v>
      </c>
      <c r="M251" s="117">
        <v>0</v>
      </c>
      <c r="N251" s="117">
        <v>0</v>
      </c>
      <c r="O251" s="117">
        <v>0</v>
      </c>
      <c r="P251" s="117">
        <v>0</v>
      </c>
      <c r="Q251" s="45"/>
      <c r="R251" s="118">
        <f>R252</f>
        <v>0</v>
      </c>
      <c r="S251" s="118">
        <f>S252</f>
        <v>0</v>
      </c>
      <c r="T251" s="118">
        <f t="shared" si="120"/>
        <v>0</v>
      </c>
      <c r="U251" s="118">
        <f>U252</f>
        <v>0</v>
      </c>
      <c r="V251" s="118">
        <f>V252</f>
        <v>0</v>
      </c>
      <c r="W251" s="118">
        <f t="shared" si="121"/>
        <v>0</v>
      </c>
      <c r="X251" s="118">
        <f t="shared" si="122"/>
        <v>0</v>
      </c>
      <c r="Y251" s="45"/>
      <c r="Z251" s="118">
        <f>Z252</f>
        <v>0</v>
      </c>
      <c r="AA251" s="118">
        <f>AA252</f>
        <v>0</v>
      </c>
      <c r="AB251" s="118">
        <f t="shared" si="123"/>
        <v>0</v>
      </c>
      <c r="AC251" s="118">
        <f>AC252</f>
        <v>0</v>
      </c>
      <c r="AD251" s="118">
        <f>AD252</f>
        <v>0</v>
      </c>
      <c r="AE251" s="118">
        <f t="shared" si="124"/>
        <v>0</v>
      </c>
      <c r="AF251" s="118">
        <f t="shared" si="125"/>
        <v>0</v>
      </c>
      <c r="AG251" s="45"/>
      <c r="AH251" s="118">
        <f>AH252</f>
        <v>0</v>
      </c>
      <c r="AI251" s="118">
        <f>AI252</f>
        <v>0</v>
      </c>
      <c r="AJ251" s="118">
        <f t="shared" si="126"/>
        <v>0</v>
      </c>
      <c r="AK251" s="118">
        <f>AK252</f>
        <v>0</v>
      </c>
      <c r="AL251" s="118">
        <f>AL252</f>
        <v>0</v>
      </c>
      <c r="AM251" s="118">
        <f t="shared" si="127"/>
        <v>0</v>
      </c>
      <c r="AN251" s="118">
        <f t="shared" si="128"/>
        <v>0</v>
      </c>
      <c r="AO251" s="45"/>
      <c r="AP251" s="118">
        <f>AP252</f>
        <v>0</v>
      </c>
      <c r="AQ251" s="118">
        <f>AQ252</f>
        <v>0</v>
      </c>
      <c r="AR251" s="118">
        <f t="shared" si="134"/>
        <v>0</v>
      </c>
      <c r="AS251" s="118">
        <f>AS252</f>
        <v>0</v>
      </c>
      <c r="AT251" s="118">
        <f>AT252</f>
        <v>0</v>
      </c>
      <c r="AU251" s="118">
        <f t="shared" si="136"/>
        <v>0</v>
      </c>
      <c r="AV251" s="118">
        <f t="shared" si="137"/>
        <v>0</v>
      </c>
      <c r="AW251" s="119"/>
      <c r="AX251" s="119"/>
      <c r="AY251" s="119"/>
      <c r="AZ251" s="117"/>
      <c r="BA251" s="117"/>
      <c r="BB251" s="117"/>
      <c r="BC251" s="117"/>
      <c r="BD251" s="117"/>
    </row>
    <row r="252" spans="1:56" s="100" customFormat="1" hidden="1">
      <c r="A252" s="45"/>
      <c r="B252" s="120">
        <v>2013</v>
      </c>
      <c r="C252" s="121">
        <v>8320</v>
      </c>
      <c r="D252" s="120">
        <v>2</v>
      </c>
      <c r="E252" s="120">
        <v>1000</v>
      </c>
      <c r="F252" s="120">
        <v>1500</v>
      </c>
      <c r="G252" s="120">
        <v>152</v>
      </c>
      <c r="H252" s="120">
        <v>15202</v>
      </c>
      <c r="I252" s="122" t="s">
        <v>274</v>
      </c>
      <c r="J252" s="132">
        <v>0</v>
      </c>
      <c r="K252" s="132">
        <v>0</v>
      </c>
      <c r="L252" s="133">
        <v>0</v>
      </c>
      <c r="M252" s="132">
        <v>0</v>
      </c>
      <c r="N252" s="132">
        <v>0</v>
      </c>
      <c r="O252" s="133">
        <v>0</v>
      </c>
      <c r="P252" s="133">
        <v>0</v>
      </c>
      <c r="Q252" s="45"/>
      <c r="R252" s="123">
        <v>0</v>
      </c>
      <c r="S252" s="123">
        <v>0</v>
      </c>
      <c r="T252" s="123">
        <f t="shared" si="120"/>
        <v>0</v>
      </c>
      <c r="U252" s="123">
        <v>0</v>
      </c>
      <c r="V252" s="123">
        <v>0</v>
      </c>
      <c r="W252" s="123">
        <f t="shared" si="121"/>
        <v>0</v>
      </c>
      <c r="X252" s="123">
        <f t="shared" si="122"/>
        <v>0</v>
      </c>
      <c r="Y252" s="45"/>
      <c r="Z252" s="123">
        <v>0</v>
      </c>
      <c r="AA252" s="123">
        <v>0</v>
      </c>
      <c r="AB252" s="123">
        <f t="shared" si="123"/>
        <v>0</v>
      </c>
      <c r="AC252" s="123">
        <v>0</v>
      </c>
      <c r="AD252" s="123">
        <v>0</v>
      </c>
      <c r="AE252" s="123">
        <f t="shared" si="124"/>
        <v>0</v>
      </c>
      <c r="AF252" s="123">
        <f t="shared" si="125"/>
        <v>0</v>
      </c>
      <c r="AG252" s="45"/>
      <c r="AH252" s="123">
        <v>0</v>
      </c>
      <c r="AI252" s="123">
        <v>0</v>
      </c>
      <c r="AJ252" s="123">
        <f t="shared" si="126"/>
        <v>0</v>
      </c>
      <c r="AK252" s="123">
        <v>0</v>
      </c>
      <c r="AL252" s="123">
        <v>0</v>
      </c>
      <c r="AM252" s="123">
        <f t="shared" si="127"/>
        <v>0</v>
      </c>
      <c r="AN252" s="123">
        <f t="shared" si="128"/>
        <v>0</v>
      </c>
      <c r="AO252" s="45"/>
      <c r="AP252" s="123">
        <f>J252-(R252+Z252+AH252)</f>
        <v>0</v>
      </c>
      <c r="AQ252" s="123">
        <f>K252-(S252+AA252+AI252)</f>
        <v>0</v>
      </c>
      <c r="AR252" s="123">
        <f t="shared" si="134"/>
        <v>0</v>
      </c>
      <c r="AS252" s="123">
        <f>M252-(U252+AC252+AK252)</f>
        <v>0</v>
      </c>
      <c r="AT252" s="123">
        <f>N252-(V252+AD252+AL252)</f>
        <v>0</v>
      </c>
      <c r="AU252" s="123">
        <f t="shared" si="136"/>
        <v>0</v>
      </c>
      <c r="AV252" s="123">
        <f t="shared" si="137"/>
        <v>0</v>
      </c>
      <c r="AW252" s="134"/>
      <c r="AX252" s="134"/>
      <c r="AY252" s="134"/>
      <c r="AZ252" s="133"/>
      <c r="BA252" s="133"/>
      <c r="BB252" s="133"/>
      <c r="BC252" s="133"/>
      <c r="BD252" s="133"/>
    </row>
    <row r="253" spans="1:56" s="100" customFormat="1" hidden="1">
      <c r="A253" s="45"/>
      <c r="B253" s="114">
        <v>2013</v>
      </c>
      <c r="C253" s="115">
        <v>8320</v>
      </c>
      <c r="D253" s="114">
        <v>2</v>
      </c>
      <c r="E253" s="114">
        <v>1000</v>
      </c>
      <c r="F253" s="114">
        <v>1500</v>
      </c>
      <c r="G253" s="114">
        <v>159</v>
      </c>
      <c r="H253" s="114"/>
      <c r="I253" s="116" t="s">
        <v>272</v>
      </c>
      <c r="J253" s="117">
        <v>0</v>
      </c>
      <c r="K253" s="117">
        <v>0</v>
      </c>
      <c r="L253" s="117">
        <v>0</v>
      </c>
      <c r="M253" s="117">
        <v>0</v>
      </c>
      <c r="N253" s="117">
        <v>0</v>
      </c>
      <c r="O253" s="117">
        <v>0</v>
      </c>
      <c r="P253" s="117">
        <v>0</v>
      </c>
      <c r="Q253" s="45"/>
      <c r="R253" s="118">
        <f>R254</f>
        <v>0</v>
      </c>
      <c r="S253" s="118">
        <f>S254</f>
        <v>0</v>
      </c>
      <c r="T253" s="118">
        <f t="shared" si="120"/>
        <v>0</v>
      </c>
      <c r="U253" s="118">
        <f>U254</f>
        <v>0</v>
      </c>
      <c r="V253" s="118">
        <f>V254</f>
        <v>0</v>
      </c>
      <c r="W253" s="118">
        <f t="shared" si="121"/>
        <v>0</v>
      </c>
      <c r="X253" s="118">
        <f t="shared" si="122"/>
        <v>0</v>
      </c>
      <c r="Y253" s="45"/>
      <c r="Z253" s="118">
        <f>Z254</f>
        <v>0</v>
      </c>
      <c r="AA253" s="118">
        <f>AA254</f>
        <v>0</v>
      </c>
      <c r="AB253" s="118">
        <f t="shared" si="123"/>
        <v>0</v>
      </c>
      <c r="AC253" s="118">
        <f>AC254</f>
        <v>0</v>
      </c>
      <c r="AD253" s="118">
        <f>AD254</f>
        <v>0</v>
      </c>
      <c r="AE253" s="118">
        <f t="shared" si="124"/>
        <v>0</v>
      </c>
      <c r="AF253" s="118">
        <f t="shared" si="125"/>
        <v>0</v>
      </c>
      <c r="AG253" s="45"/>
      <c r="AH253" s="118">
        <f>AH254</f>
        <v>0</v>
      </c>
      <c r="AI253" s="118">
        <f>AI254</f>
        <v>0</v>
      </c>
      <c r="AJ253" s="118">
        <f t="shared" si="126"/>
        <v>0</v>
      </c>
      <c r="AK253" s="118">
        <f>AK254</f>
        <v>0</v>
      </c>
      <c r="AL253" s="118">
        <f>AL254</f>
        <v>0</v>
      </c>
      <c r="AM253" s="118">
        <f t="shared" si="127"/>
        <v>0</v>
      </c>
      <c r="AN253" s="118">
        <f t="shared" si="128"/>
        <v>0</v>
      </c>
      <c r="AO253" s="45"/>
      <c r="AP253" s="118">
        <f>AP254</f>
        <v>0</v>
      </c>
      <c r="AQ253" s="118">
        <f>AQ254</f>
        <v>0</v>
      </c>
      <c r="AR253" s="118">
        <f t="shared" si="134"/>
        <v>0</v>
      </c>
      <c r="AS253" s="118">
        <f>AS254</f>
        <v>0</v>
      </c>
      <c r="AT253" s="118">
        <f>AT254</f>
        <v>0</v>
      </c>
      <c r="AU253" s="118">
        <f t="shared" si="136"/>
        <v>0</v>
      </c>
      <c r="AV253" s="118">
        <f t="shared" si="137"/>
        <v>0</v>
      </c>
      <c r="AW253" s="119"/>
      <c r="AX253" s="119"/>
      <c r="AY253" s="119"/>
      <c r="AZ253" s="117"/>
      <c r="BA253" s="117"/>
      <c r="BB253" s="117"/>
      <c r="BC253" s="117"/>
      <c r="BD253" s="117"/>
    </row>
    <row r="254" spans="1:56" s="100" customFormat="1" hidden="1">
      <c r="A254" s="45"/>
      <c r="B254" s="129">
        <v>2013</v>
      </c>
      <c r="C254" s="130">
        <v>8320</v>
      </c>
      <c r="D254" s="129">
        <v>2</v>
      </c>
      <c r="E254" s="129">
        <v>1000</v>
      </c>
      <c r="F254" s="129">
        <v>1500</v>
      </c>
      <c r="G254" s="129">
        <v>159</v>
      </c>
      <c r="H254" s="129">
        <v>15901</v>
      </c>
      <c r="I254" s="131" t="s">
        <v>275</v>
      </c>
      <c r="J254" s="123">
        <v>0</v>
      </c>
      <c r="K254" s="123">
        <v>0</v>
      </c>
      <c r="L254" s="124">
        <v>0</v>
      </c>
      <c r="M254" s="123">
        <v>0</v>
      </c>
      <c r="N254" s="123">
        <v>0</v>
      </c>
      <c r="O254" s="124">
        <v>0</v>
      </c>
      <c r="P254" s="124">
        <v>0</v>
      </c>
      <c r="Q254" s="45"/>
      <c r="R254" s="123">
        <v>0</v>
      </c>
      <c r="S254" s="123">
        <v>0</v>
      </c>
      <c r="T254" s="123">
        <f t="shared" si="120"/>
        <v>0</v>
      </c>
      <c r="U254" s="123">
        <v>0</v>
      </c>
      <c r="V254" s="123">
        <v>0</v>
      </c>
      <c r="W254" s="123">
        <f t="shared" si="121"/>
        <v>0</v>
      </c>
      <c r="X254" s="123">
        <f t="shared" si="122"/>
        <v>0</v>
      </c>
      <c r="Y254" s="45"/>
      <c r="Z254" s="123">
        <v>0</v>
      </c>
      <c r="AA254" s="123">
        <v>0</v>
      </c>
      <c r="AB254" s="123">
        <f t="shared" si="123"/>
        <v>0</v>
      </c>
      <c r="AC254" s="123">
        <v>0</v>
      </c>
      <c r="AD254" s="123">
        <v>0</v>
      </c>
      <c r="AE254" s="123">
        <f t="shared" si="124"/>
        <v>0</v>
      </c>
      <c r="AF254" s="123">
        <f t="shared" si="125"/>
        <v>0</v>
      </c>
      <c r="AG254" s="45"/>
      <c r="AH254" s="123">
        <v>0</v>
      </c>
      <c r="AI254" s="123">
        <v>0</v>
      </c>
      <c r="AJ254" s="123">
        <f t="shared" si="126"/>
        <v>0</v>
      </c>
      <c r="AK254" s="123">
        <v>0</v>
      </c>
      <c r="AL254" s="123">
        <v>0</v>
      </c>
      <c r="AM254" s="123">
        <f t="shared" si="127"/>
        <v>0</v>
      </c>
      <c r="AN254" s="123">
        <f t="shared" si="128"/>
        <v>0</v>
      </c>
      <c r="AO254" s="45"/>
      <c r="AP254" s="123">
        <f>J254-(R254+Z254+AH254)</f>
        <v>0</v>
      </c>
      <c r="AQ254" s="123">
        <f>K254-(S254+AA254+AI254)</f>
        <v>0</v>
      </c>
      <c r="AR254" s="123">
        <f t="shared" si="134"/>
        <v>0</v>
      </c>
      <c r="AS254" s="123">
        <f>M254-(U254+AC254+AK254)</f>
        <v>0</v>
      </c>
      <c r="AT254" s="123">
        <f>N254-(V254+AD254+AL254)</f>
        <v>0</v>
      </c>
      <c r="AU254" s="123">
        <f t="shared" si="136"/>
        <v>0</v>
      </c>
      <c r="AV254" s="123">
        <f t="shared" si="137"/>
        <v>0</v>
      </c>
      <c r="AW254" s="125"/>
      <c r="AX254" s="125"/>
      <c r="AY254" s="125"/>
      <c r="AZ254" s="124"/>
      <c r="BA254" s="124"/>
      <c r="BB254" s="124"/>
      <c r="BC254" s="124"/>
      <c r="BD254" s="124"/>
    </row>
    <row r="255" spans="1:56" s="126" customFormat="1" hidden="1">
      <c r="A255" s="45"/>
      <c r="B255" s="108">
        <v>2013</v>
      </c>
      <c r="C255" s="109">
        <v>8320</v>
      </c>
      <c r="D255" s="108">
        <v>2</v>
      </c>
      <c r="E255" s="108">
        <v>1000</v>
      </c>
      <c r="F255" s="108">
        <v>1600</v>
      </c>
      <c r="G255" s="108"/>
      <c r="H255" s="108"/>
      <c r="I255" s="110" t="s">
        <v>276</v>
      </c>
      <c r="J255" s="111">
        <v>0</v>
      </c>
      <c r="K255" s="111">
        <v>0</v>
      </c>
      <c r="L255" s="111">
        <v>0</v>
      </c>
      <c r="M255" s="111">
        <v>0</v>
      </c>
      <c r="N255" s="111">
        <v>0</v>
      </c>
      <c r="O255" s="111">
        <v>0</v>
      </c>
      <c r="P255" s="111">
        <v>0</v>
      </c>
      <c r="Q255" s="45"/>
      <c r="R255" s="112">
        <f>R256</f>
        <v>0</v>
      </c>
      <c r="S255" s="112">
        <f>S256</f>
        <v>0</v>
      </c>
      <c r="T255" s="112">
        <f t="shared" si="120"/>
        <v>0</v>
      </c>
      <c r="U255" s="112">
        <f>U256</f>
        <v>0</v>
      </c>
      <c r="V255" s="112">
        <f>V256</f>
        <v>0</v>
      </c>
      <c r="W255" s="112">
        <f t="shared" si="121"/>
        <v>0</v>
      </c>
      <c r="X255" s="112">
        <f t="shared" si="122"/>
        <v>0</v>
      </c>
      <c r="Y255" s="45"/>
      <c r="Z255" s="112">
        <f>Z256</f>
        <v>0</v>
      </c>
      <c r="AA255" s="112">
        <f>AA256</f>
        <v>0</v>
      </c>
      <c r="AB255" s="112">
        <f t="shared" si="123"/>
        <v>0</v>
      </c>
      <c r="AC255" s="112">
        <f>AC256</f>
        <v>0</v>
      </c>
      <c r="AD255" s="112">
        <f>AD256</f>
        <v>0</v>
      </c>
      <c r="AE255" s="112">
        <f t="shared" si="124"/>
        <v>0</v>
      </c>
      <c r="AF255" s="112">
        <f t="shared" si="125"/>
        <v>0</v>
      </c>
      <c r="AG255" s="45"/>
      <c r="AH255" s="112">
        <f>AH256</f>
        <v>0</v>
      </c>
      <c r="AI255" s="112">
        <f>AI256</f>
        <v>0</v>
      </c>
      <c r="AJ255" s="112">
        <f t="shared" si="126"/>
        <v>0</v>
      </c>
      <c r="AK255" s="112">
        <f>AK256</f>
        <v>0</v>
      </c>
      <c r="AL255" s="112">
        <f>AL256</f>
        <v>0</v>
      </c>
      <c r="AM255" s="112">
        <f t="shared" si="127"/>
        <v>0</v>
      </c>
      <c r="AN255" s="112">
        <f t="shared" si="128"/>
        <v>0</v>
      </c>
      <c r="AO255" s="45"/>
      <c r="AP255" s="112">
        <f>AP256</f>
        <v>0</v>
      </c>
      <c r="AQ255" s="112">
        <f>AQ256</f>
        <v>0</v>
      </c>
      <c r="AR255" s="112">
        <f t="shared" si="134"/>
        <v>0</v>
      </c>
      <c r="AS255" s="112">
        <f>AS256</f>
        <v>0</v>
      </c>
      <c r="AT255" s="112">
        <f>AT256</f>
        <v>0</v>
      </c>
      <c r="AU255" s="112">
        <f t="shared" si="136"/>
        <v>0</v>
      </c>
      <c r="AV255" s="112">
        <f t="shared" si="137"/>
        <v>0</v>
      </c>
      <c r="AW255" s="113"/>
      <c r="AX255" s="113"/>
      <c r="AY255" s="113"/>
      <c r="AZ255" s="111"/>
      <c r="BA255" s="111"/>
      <c r="BB255" s="111"/>
      <c r="BC255" s="111"/>
      <c r="BD255" s="111"/>
    </row>
    <row r="256" spans="1:56" s="127" customFormat="1" hidden="1">
      <c r="A256" s="45"/>
      <c r="B256" s="114">
        <v>2013</v>
      </c>
      <c r="C256" s="115">
        <v>8320</v>
      </c>
      <c r="D256" s="114">
        <v>2</v>
      </c>
      <c r="E256" s="114">
        <v>1000</v>
      </c>
      <c r="F256" s="114">
        <v>1600</v>
      </c>
      <c r="G256" s="114">
        <v>161</v>
      </c>
      <c r="H256" s="114"/>
      <c r="I256" s="116" t="s">
        <v>277</v>
      </c>
      <c r="J256" s="117">
        <v>0</v>
      </c>
      <c r="K256" s="117">
        <v>0</v>
      </c>
      <c r="L256" s="117">
        <v>0</v>
      </c>
      <c r="M256" s="117">
        <v>0</v>
      </c>
      <c r="N256" s="117">
        <v>0</v>
      </c>
      <c r="O256" s="117">
        <v>0</v>
      </c>
      <c r="P256" s="117">
        <v>0</v>
      </c>
      <c r="Q256" s="45"/>
      <c r="R256" s="118">
        <f>R257</f>
        <v>0</v>
      </c>
      <c r="S256" s="118">
        <f>S257</f>
        <v>0</v>
      </c>
      <c r="T256" s="118">
        <f t="shared" si="120"/>
        <v>0</v>
      </c>
      <c r="U256" s="118">
        <f>U257</f>
        <v>0</v>
      </c>
      <c r="V256" s="118">
        <f>V257</f>
        <v>0</v>
      </c>
      <c r="W256" s="118">
        <f t="shared" si="121"/>
        <v>0</v>
      </c>
      <c r="X256" s="118">
        <f t="shared" si="122"/>
        <v>0</v>
      </c>
      <c r="Y256" s="45"/>
      <c r="Z256" s="118">
        <f>Z257</f>
        <v>0</v>
      </c>
      <c r="AA256" s="118">
        <f>AA257</f>
        <v>0</v>
      </c>
      <c r="AB256" s="118">
        <f t="shared" si="123"/>
        <v>0</v>
      </c>
      <c r="AC256" s="118">
        <f>AC257</f>
        <v>0</v>
      </c>
      <c r="AD256" s="118">
        <f>AD257</f>
        <v>0</v>
      </c>
      <c r="AE256" s="118">
        <f t="shared" si="124"/>
        <v>0</v>
      </c>
      <c r="AF256" s="118">
        <f t="shared" si="125"/>
        <v>0</v>
      </c>
      <c r="AG256" s="45"/>
      <c r="AH256" s="118">
        <f>AH257</f>
        <v>0</v>
      </c>
      <c r="AI256" s="118">
        <f>AI257</f>
        <v>0</v>
      </c>
      <c r="AJ256" s="118">
        <f t="shared" si="126"/>
        <v>0</v>
      </c>
      <c r="AK256" s="118">
        <f>AK257</f>
        <v>0</v>
      </c>
      <c r="AL256" s="118">
        <f>AL257</f>
        <v>0</v>
      </c>
      <c r="AM256" s="118">
        <f t="shared" si="127"/>
        <v>0</v>
      </c>
      <c r="AN256" s="118">
        <f t="shared" si="128"/>
        <v>0</v>
      </c>
      <c r="AO256" s="45"/>
      <c r="AP256" s="118">
        <f>AP257</f>
        <v>0</v>
      </c>
      <c r="AQ256" s="118">
        <f>AQ257</f>
        <v>0</v>
      </c>
      <c r="AR256" s="118">
        <f t="shared" si="134"/>
        <v>0</v>
      </c>
      <c r="AS256" s="118">
        <f>AS257</f>
        <v>0</v>
      </c>
      <c r="AT256" s="118">
        <f>AT257</f>
        <v>0</v>
      </c>
      <c r="AU256" s="118">
        <f t="shared" si="136"/>
        <v>0</v>
      </c>
      <c r="AV256" s="118">
        <f t="shared" si="137"/>
        <v>0</v>
      </c>
      <c r="AW256" s="119"/>
      <c r="AX256" s="119"/>
      <c r="AY256" s="119"/>
      <c r="AZ256" s="117"/>
      <c r="BA256" s="117"/>
      <c r="BB256" s="117"/>
      <c r="BC256" s="117"/>
      <c r="BD256" s="117"/>
    </row>
    <row r="257" spans="1:56" s="100" customFormat="1" hidden="1">
      <c r="A257" s="45"/>
      <c r="B257" s="120">
        <v>2013</v>
      </c>
      <c r="C257" s="121">
        <v>8320</v>
      </c>
      <c r="D257" s="120">
        <v>2</v>
      </c>
      <c r="E257" s="120">
        <v>1000</v>
      </c>
      <c r="F257" s="120">
        <v>1600</v>
      </c>
      <c r="G257" s="120">
        <v>161</v>
      </c>
      <c r="H257" s="120">
        <v>16101</v>
      </c>
      <c r="I257" s="122" t="s">
        <v>278</v>
      </c>
      <c r="J257" s="123">
        <v>0</v>
      </c>
      <c r="K257" s="123">
        <v>0</v>
      </c>
      <c r="L257" s="124">
        <v>0</v>
      </c>
      <c r="M257" s="123">
        <v>0</v>
      </c>
      <c r="N257" s="123">
        <v>0</v>
      </c>
      <c r="O257" s="124">
        <v>0</v>
      </c>
      <c r="P257" s="124">
        <v>0</v>
      </c>
      <c r="Q257" s="45"/>
      <c r="R257" s="123">
        <v>0</v>
      </c>
      <c r="S257" s="123">
        <v>0</v>
      </c>
      <c r="T257" s="123">
        <f t="shared" si="120"/>
        <v>0</v>
      </c>
      <c r="U257" s="123">
        <v>0</v>
      </c>
      <c r="V257" s="123">
        <v>0</v>
      </c>
      <c r="W257" s="123">
        <f t="shared" si="121"/>
        <v>0</v>
      </c>
      <c r="X257" s="123">
        <f t="shared" si="122"/>
        <v>0</v>
      </c>
      <c r="Y257" s="45"/>
      <c r="Z257" s="123">
        <v>0</v>
      </c>
      <c r="AA257" s="123">
        <v>0</v>
      </c>
      <c r="AB257" s="123">
        <f t="shared" si="123"/>
        <v>0</v>
      </c>
      <c r="AC257" s="123">
        <v>0</v>
      </c>
      <c r="AD257" s="123">
        <v>0</v>
      </c>
      <c r="AE257" s="123">
        <f t="shared" si="124"/>
        <v>0</v>
      </c>
      <c r="AF257" s="123">
        <f t="shared" si="125"/>
        <v>0</v>
      </c>
      <c r="AG257" s="45"/>
      <c r="AH257" s="123">
        <v>0</v>
      </c>
      <c r="AI257" s="123">
        <v>0</v>
      </c>
      <c r="AJ257" s="123">
        <f t="shared" si="126"/>
        <v>0</v>
      </c>
      <c r="AK257" s="123">
        <v>0</v>
      </c>
      <c r="AL257" s="123">
        <v>0</v>
      </c>
      <c r="AM257" s="123">
        <f t="shared" si="127"/>
        <v>0</v>
      </c>
      <c r="AN257" s="123">
        <f t="shared" si="128"/>
        <v>0</v>
      </c>
      <c r="AO257" s="45"/>
      <c r="AP257" s="123">
        <f>J257-(R257+Z257+AH257)</f>
        <v>0</v>
      </c>
      <c r="AQ257" s="123">
        <f>K257-(S257+AA257+AI257)</f>
        <v>0</v>
      </c>
      <c r="AR257" s="123">
        <f t="shared" si="134"/>
        <v>0</v>
      </c>
      <c r="AS257" s="123">
        <f>M257-(U257+AC257+AK257)</f>
        <v>0</v>
      </c>
      <c r="AT257" s="123">
        <f>N257-(V257+AD257+AL257)</f>
        <v>0</v>
      </c>
      <c r="AU257" s="123">
        <f t="shared" si="136"/>
        <v>0</v>
      </c>
      <c r="AV257" s="123">
        <f t="shared" si="137"/>
        <v>0</v>
      </c>
      <c r="AW257" s="125" t="s">
        <v>87</v>
      </c>
      <c r="AX257" s="125"/>
      <c r="AY257" s="125"/>
      <c r="AZ257" s="124" t="s">
        <v>88</v>
      </c>
      <c r="BA257" s="124"/>
      <c r="BB257" s="124"/>
      <c r="BC257" s="124"/>
      <c r="BD257" s="124"/>
    </row>
    <row r="258" spans="1:56" s="126" customFormat="1" hidden="1">
      <c r="A258" s="45"/>
      <c r="B258" s="108">
        <v>2013</v>
      </c>
      <c r="C258" s="109">
        <v>8320</v>
      </c>
      <c r="D258" s="108">
        <v>2</v>
      </c>
      <c r="E258" s="108">
        <v>1000</v>
      </c>
      <c r="F258" s="108">
        <v>1700</v>
      </c>
      <c r="G258" s="108"/>
      <c r="H258" s="108"/>
      <c r="I258" s="110" t="s">
        <v>279</v>
      </c>
      <c r="J258" s="111">
        <v>0</v>
      </c>
      <c r="K258" s="111">
        <v>0</v>
      </c>
      <c r="L258" s="111">
        <v>0</v>
      </c>
      <c r="M258" s="111">
        <v>0</v>
      </c>
      <c r="N258" s="111">
        <v>0</v>
      </c>
      <c r="O258" s="111">
        <v>0</v>
      </c>
      <c r="P258" s="111">
        <v>0</v>
      </c>
      <c r="Q258" s="45"/>
      <c r="R258" s="112">
        <f>R259</f>
        <v>0</v>
      </c>
      <c r="S258" s="112">
        <f>S259</f>
        <v>0</v>
      </c>
      <c r="T258" s="112">
        <f t="shared" si="120"/>
        <v>0</v>
      </c>
      <c r="U258" s="112">
        <f>U259</f>
        <v>0</v>
      </c>
      <c r="V258" s="112">
        <f>V259</f>
        <v>0</v>
      </c>
      <c r="W258" s="112">
        <f t="shared" si="121"/>
        <v>0</v>
      </c>
      <c r="X258" s="112">
        <f t="shared" ref="X258:X275" si="144">T258+W258</f>
        <v>0</v>
      </c>
      <c r="Y258" s="45"/>
      <c r="Z258" s="112">
        <f>Z259</f>
        <v>0</v>
      </c>
      <c r="AA258" s="112">
        <f>AA259</f>
        <v>0</v>
      </c>
      <c r="AB258" s="112">
        <f t="shared" si="123"/>
        <v>0</v>
      </c>
      <c r="AC258" s="112">
        <f>AC259</f>
        <v>0</v>
      </c>
      <c r="AD258" s="112">
        <f>AD259</f>
        <v>0</v>
      </c>
      <c r="AE258" s="112">
        <f t="shared" si="124"/>
        <v>0</v>
      </c>
      <c r="AF258" s="112">
        <f t="shared" ref="AF258:AF275" si="145">AB258+AE258</f>
        <v>0</v>
      </c>
      <c r="AG258" s="45"/>
      <c r="AH258" s="112">
        <f>AH259</f>
        <v>0</v>
      </c>
      <c r="AI258" s="112">
        <f>AI259</f>
        <v>0</v>
      </c>
      <c r="AJ258" s="112">
        <f t="shared" si="126"/>
        <v>0</v>
      </c>
      <c r="AK258" s="112">
        <f>AK259</f>
        <v>0</v>
      </c>
      <c r="AL258" s="112">
        <f>AL259</f>
        <v>0</v>
      </c>
      <c r="AM258" s="112">
        <f t="shared" si="127"/>
        <v>0</v>
      </c>
      <c r="AN258" s="112">
        <f t="shared" ref="AN258:AN275" si="146">AJ258+AM258</f>
        <v>0</v>
      </c>
      <c r="AO258" s="45"/>
      <c r="AP258" s="112">
        <f>AP259</f>
        <v>0</v>
      </c>
      <c r="AQ258" s="112">
        <f>AQ259</f>
        <v>0</v>
      </c>
      <c r="AR258" s="112">
        <f t="shared" si="134"/>
        <v>0</v>
      </c>
      <c r="AS258" s="112">
        <f>AS259</f>
        <v>0</v>
      </c>
      <c r="AT258" s="112">
        <f>AT259</f>
        <v>0</v>
      </c>
      <c r="AU258" s="112">
        <f t="shared" si="136"/>
        <v>0</v>
      </c>
      <c r="AV258" s="112">
        <f t="shared" si="137"/>
        <v>0</v>
      </c>
      <c r="AW258" s="113"/>
      <c r="AX258" s="113"/>
      <c r="AY258" s="113"/>
      <c r="AZ258" s="111"/>
      <c r="BA258" s="111"/>
      <c r="BB258" s="111"/>
      <c r="BC258" s="111"/>
      <c r="BD258" s="111"/>
    </row>
    <row r="259" spans="1:56" s="127" customFormat="1" hidden="1">
      <c r="A259" s="45"/>
      <c r="B259" s="114">
        <v>2013</v>
      </c>
      <c r="C259" s="115">
        <v>8320</v>
      </c>
      <c r="D259" s="114">
        <v>2</v>
      </c>
      <c r="E259" s="114">
        <v>1000</v>
      </c>
      <c r="F259" s="114">
        <v>1700</v>
      </c>
      <c r="G259" s="114">
        <v>171</v>
      </c>
      <c r="H259" s="114"/>
      <c r="I259" s="116" t="s">
        <v>280</v>
      </c>
      <c r="J259" s="117">
        <v>0</v>
      </c>
      <c r="K259" s="117">
        <v>0</v>
      </c>
      <c r="L259" s="117">
        <v>0</v>
      </c>
      <c r="M259" s="117">
        <v>0</v>
      </c>
      <c r="N259" s="117">
        <v>0</v>
      </c>
      <c r="O259" s="117">
        <v>0</v>
      </c>
      <c r="P259" s="117">
        <v>0</v>
      </c>
      <c r="Q259" s="45"/>
      <c r="R259" s="118">
        <f>R260+R261</f>
        <v>0</v>
      </c>
      <c r="S259" s="118">
        <f>S260+S261</f>
        <v>0</v>
      </c>
      <c r="T259" s="118">
        <f t="shared" si="120"/>
        <v>0</v>
      </c>
      <c r="U259" s="118">
        <f>U260+U261</f>
        <v>0</v>
      </c>
      <c r="V259" s="118">
        <f>V260+V261</f>
        <v>0</v>
      </c>
      <c r="W259" s="118">
        <f t="shared" si="121"/>
        <v>0</v>
      </c>
      <c r="X259" s="118">
        <f t="shared" si="144"/>
        <v>0</v>
      </c>
      <c r="Y259" s="45"/>
      <c r="Z259" s="118">
        <f>Z260+Z261</f>
        <v>0</v>
      </c>
      <c r="AA259" s="118">
        <f>AA260+AA261</f>
        <v>0</v>
      </c>
      <c r="AB259" s="118">
        <f t="shared" si="123"/>
        <v>0</v>
      </c>
      <c r="AC259" s="118">
        <f>AC260+AC261</f>
        <v>0</v>
      </c>
      <c r="AD259" s="118">
        <f>AD260+AD261</f>
        <v>0</v>
      </c>
      <c r="AE259" s="118">
        <f t="shared" si="124"/>
        <v>0</v>
      </c>
      <c r="AF259" s="118">
        <f t="shared" si="145"/>
        <v>0</v>
      </c>
      <c r="AG259" s="45"/>
      <c r="AH259" s="118">
        <f>AH260+AH261</f>
        <v>0</v>
      </c>
      <c r="AI259" s="118">
        <f>AI260+AI261</f>
        <v>0</v>
      </c>
      <c r="AJ259" s="118">
        <f t="shared" si="126"/>
        <v>0</v>
      </c>
      <c r="AK259" s="118">
        <f>AK260+AK261</f>
        <v>0</v>
      </c>
      <c r="AL259" s="118">
        <f>AL260+AL261</f>
        <v>0</v>
      </c>
      <c r="AM259" s="118">
        <f t="shared" si="127"/>
        <v>0</v>
      </c>
      <c r="AN259" s="118">
        <f t="shared" si="146"/>
        <v>0</v>
      </c>
      <c r="AO259" s="45"/>
      <c r="AP259" s="118">
        <f>AP260+AP261</f>
        <v>0</v>
      </c>
      <c r="AQ259" s="118">
        <f>AQ260+AQ261</f>
        <v>0</v>
      </c>
      <c r="AR259" s="118">
        <f t="shared" si="134"/>
        <v>0</v>
      </c>
      <c r="AS259" s="118">
        <f>AS260+AS261</f>
        <v>0</v>
      </c>
      <c r="AT259" s="118">
        <f>AT260+AT261</f>
        <v>0</v>
      </c>
      <c r="AU259" s="118">
        <f t="shared" si="136"/>
        <v>0</v>
      </c>
      <c r="AV259" s="118">
        <f t="shared" si="137"/>
        <v>0</v>
      </c>
      <c r="AW259" s="119"/>
      <c r="AX259" s="119"/>
      <c r="AY259" s="119"/>
      <c r="AZ259" s="117"/>
      <c r="BA259" s="117"/>
      <c r="BB259" s="117"/>
      <c r="BC259" s="117"/>
      <c r="BD259" s="117"/>
    </row>
    <row r="260" spans="1:56" s="100" customFormat="1" hidden="1">
      <c r="A260" s="45"/>
      <c r="B260" s="120">
        <v>2013</v>
      </c>
      <c r="C260" s="121">
        <v>8320</v>
      </c>
      <c r="D260" s="120">
        <v>2</v>
      </c>
      <c r="E260" s="120">
        <v>1000</v>
      </c>
      <c r="F260" s="120">
        <v>1700</v>
      </c>
      <c r="G260" s="120">
        <v>171</v>
      </c>
      <c r="H260" s="120">
        <v>17101</v>
      </c>
      <c r="I260" s="122" t="s">
        <v>281</v>
      </c>
      <c r="J260" s="123">
        <v>0</v>
      </c>
      <c r="K260" s="123">
        <v>0</v>
      </c>
      <c r="L260" s="124">
        <v>0</v>
      </c>
      <c r="M260" s="123">
        <v>0</v>
      </c>
      <c r="N260" s="123">
        <v>0</v>
      </c>
      <c r="O260" s="124">
        <v>0</v>
      </c>
      <c r="P260" s="124">
        <v>0</v>
      </c>
      <c r="Q260" s="45"/>
      <c r="R260" s="123">
        <v>0</v>
      </c>
      <c r="S260" s="123">
        <v>0</v>
      </c>
      <c r="T260" s="123">
        <f t="shared" ref="T260:T349" si="147">R260+S260</f>
        <v>0</v>
      </c>
      <c r="U260" s="123">
        <v>0</v>
      </c>
      <c r="V260" s="123">
        <v>0</v>
      </c>
      <c r="W260" s="123">
        <f t="shared" ref="W260:W323" si="148">U260+V260</f>
        <v>0</v>
      </c>
      <c r="X260" s="123">
        <f t="shared" si="144"/>
        <v>0</v>
      </c>
      <c r="Y260" s="45"/>
      <c r="Z260" s="123">
        <v>0</v>
      </c>
      <c r="AA260" s="123">
        <v>0</v>
      </c>
      <c r="AB260" s="123">
        <f t="shared" ref="AB260:AB349" si="149">Z260+AA260</f>
        <v>0</v>
      </c>
      <c r="AC260" s="123">
        <v>0</v>
      </c>
      <c r="AD260" s="123">
        <v>0</v>
      </c>
      <c r="AE260" s="123">
        <f t="shared" ref="AE260:AE323" si="150">AC260+AD260</f>
        <v>0</v>
      </c>
      <c r="AF260" s="123">
        <f t="shared" si="145"/>
        <v>0</v>
      </c>
      <c r="AG260" s="45"/>
      <c r="AH260" s="123">
        <v>0</v>
      </c>
      <c r="AI260" s="123">
        <v>0</v>
      </c>
      <c r="AJ260" s="123">
        <f t="shared" ref="AJ260:AJ349" si="151">AH260+AI260</f>
        <v>0</v>
      </c>
      <c r="AK260" s="123">
        <v>0</v>
      </c>
      <c r="AL260" s="123">
        <v>0</v>
      </c>
      <c r="AM260" s="123">
        <f t="shared" ref="AM260:AM323" si="152">AK260+AL260</f>
        <v>0</v>
      </c>
      <c r="AN260" s="123">
        <f t="shared" si="146"/>
        <v>0</v>
      </c>
      <c r="AO260" s="45"/>
      <c r="AP260" s="123">
        <f>J260-(R260+Z260+AH260)</f>
        <v>0</v>
      </c>
      <c r="AQ260" s="123">
        <f>K260-(S260+AA260+AI260)</f>
        <v>0</v>
      </c>
      <c r="AR260" s="123">
        <f t="shared" si="134"/>
        <v>0</v>
      </c>
      <c r="AS260" s="123">
        <f>M260-(U260+AC260+AK260)</f>
        <v>0</v>
      </c>
      <c r="AT260" s="123">
        <f>N260-(V260+AD260+AL260)</f>
        <v>0</v>
      </c>
      <c r="AU260" s="123">
        <f t="shared" si="136"/>
        <v>0</v>
      </c>
      <c r="AV260" s="123">
        <f t="shared" si="137"/>
        <v>0</v>
      </c>
      <c r="AW260" s="125" t="s">
        <v>87</v>
      </c>
      <c r="AX260" s="125"/>
      <c r="AY260" s="125"/>
      <c r="AZ260" s="124" t="s">
        <v>88</v>
      </c>
      <c r="BA260" s="124"/>
      <c r="BB260" s="124"/>
      <c r="BC260" s="124"/>
      <c r="BD260" s="124"/>
    </row>
    <row r="261" spans="1:56" s="100" customFormat="1" hidden="1">
      <c r="A261" s="45"/>
      <c r="B261" s="120">
        <v>2013</v>
      </c>
      <c r="C261" s="121">
        <v>8320</v>
      </c>
      <c r="D261" s="120">
        <v>2</v>
      </c>
      <c r="E261" s="120">
        <v>1000</v>
      </c>
      <c r="F261" s="120">
        <v>1700</v>
      </c>
      <c r="G261" s="120">
        <v>171</v>
      </c>
      <c r="H261" s="120">
        <v>17102</v>
      </c>
      <c r="I261" s="122" t="s">
        <v>282</v>
      </c>
      <c r="J261" s="123">
        <v>0</v>
      </c>
      <c r="K261" s="123">
        <v>0</v>
      </c>
      <c r="L261" s="124">
        <v>0</v>
      </c>
      <c r="M261" s="123">
        <v>0</v>
      </c>
      <c r="N261" s="123">
        <v>0</v>
      </c>
      <c r="O261" s="124">
        <v>0</v>
      </c>
      <c r="P261" s="124">
        <v>0</v>
      </c>
      <c r="Q261" s="45"/>
      <c r="R261" s="123">
        <v>0</v>
      </c>
      <c r="S261" s="123">
        <v>0</v>
      </c>
      <c r="T261" s="123">
        <f t="shared" si="147"/>
        <v>0</v>
      </c>
      <c r="U261" s="123">
        <v>0</v>
      </c>
      <c r="V261" s="123">
        <v>0</v>
      </c>
      <c r="W261" s="123">
        <f t="shared" si="148"/>
        <v>0</v>
      </c>
      <c r="X261" s="123">
        <f t="shared" si="144"/>
        <v>0</v>
      </c>
      <c r="Y261" s="45"/>
      <c r="Z261" s="123">
        <v>0</v>
      </c>
      <c r="AA261" s="123">
        <v>0</v>
      </c>
      <c r="AB261" s="123">
        <f t="shared" si="149"/>
        <v>0</v>
      </c>
      <c r="AC261" s="123">
        <v>0</v>
      </c>
      <c r="AD261" s="123">
        <v>0</v>
      </c>
      <c r="AE261" s="123">
        <f t="shared" si="150"/>
        <v>0</v>
      </c>
      <c r="AF261" s="123">
        <f t="shared" si="145"/>
        <v>0</v>
      </c>
      <c r="AG261" s="45"/>
      <c r="AH261" s="123">
        <v>0</v>
      </c>
      <c r="AI261" s="123">
        <v>0</v>
      </c>
      <c r="AJ261" s="123">
        <f t="shared" si="151"/>
        <v>0</v>
      </c>
      <c r="AK261" s="123">
        <v>0</v>
      </c>
      <c r="AL261" s="123">
        <v>0</v>
      </c>
      <c r="AM261" s="123">
        <f t="shared" si="152"/>
        <v>0</v>
      </c>
      <c r="AN261" s="123">
        <f t="shared" si="146"/>
        <v>0</v>
      </c>
      <c r="AO261" s="45"/>
      <c r="AP261" s="123">
        <f>J261-(R261+Z261+AH261)</f>
        <v>0</v>
      </c>
      <c r="AQ261" s="123">
        <f>K261-(S261+AA261+AI261)</f>
        <v>0</v>
      </c>
      <c r="AR261" s="123">
        <f t="shared" si="134"/>
        <v>0</v>
      </c>
      <c r="AS261" s="123">
        <f>M261-(U261+AC261+AK261)</f>
        <v>0</v>
      </c>
      <c r="AT261" s="123">
        <f>N261-(V261+AD261+AL261)</f>
        <v>0</v>
      </c>
      <c r="AU261" s="123">
        <f t="shared" si="136"/>
        <v>0</v>
      </c>
      <c r="AV261" s="123">
        <f t="shared" si="137"/>
        <v>0</v>
      </c>
      <c r="AW261" s="125" t="s">
        <v>87</v>
      </c>
      <c r="AX261" s="125"/>
      <c r="AY261" s="125"/>
      <c r="AZ261" s="124" t="s">
        <v>88</v>
      </c>
      <c r="BA261" s="124"/>
      <c r="BB261" s="124"/>
      <c r="BC261" s="124"/>
      <c r="BD261" s="124"/>
    </row>
    <row r="262" spans="1:56" s="107" customFormat="1" hidden="1">
      <c r="A262" s="45"/>
      <c r="B262" s="101">
        <v>2013</v>
      </c>
      <c r="C262" s="102">
        <v>8320</v>
      </c>
      <c r="D262" s="101">
        <v>2</v>
      </c>
      <c r="E262" s="101">
        <v>2000</v>
      </c>
      <c r="F262" s="101"/>
      <c r="G262" s="101"/>
      <c r="H262" s="101"/>
      <c r="I262" s="103" t="s">
        <v>99</v>
      </c>
      <c r="J262" s="104">
        <v>1385977.26</v>
      </c>
      <c r="K262" s="104">
        <v>0</v>
      </c>
      <c r="L262" s="104">
        <v>1385977.26</v>
      </c>
      <c r="M262" s="104">
        <v>0</v>
      </c>
      <c r="N262" s="104">
        <v>0</v>
      </c>
      <c r="O262" s="104">
        <v>0</v>
      </c>
      <c r="P262" s="104">
        <v>1385977.26</v>
      </c>
      <c r="Q262" s="45"/>
      <c r="R262" s="105">
        <f>+R263+R276+R279+R284+R295+R299+R306</f>
        <v>1373531.26</v>
      </c>
      <c r="S262" s="105">
        <f>+S263+S276+S279+S284+S295+S299+S306</f>
        <v>0</v>
      </c>
      <c r="T262" s="105">
        <f t="shared" si="147"/>
        <v>1373531.26</v>
      </c>
      <c r="U262" s="105">
        <f>+U263+U276+U279+U284+U295+U299+U306</f>
        <v>0</v>
      </c>
      <c r="V262" s="105">
        <f>+V263+V276+V279+V284+V295+V299+V306</f>
        <v>0</v>
      </c>
      <c r="W262" s="105">
        <f t="shared" si="148"/>
        <v>0</v>
      </c>
      <c r="X262" s="105">
        <f t="shared" si="144"/>
        <v>1373531.26</v>
      </c>
      <c r="Y262" s="45"/>
      <c r="Z262" s="105">
        <f>+Z263+Z276+Z279+Z284+Z295+Z299+Z306</f>
        <v>0</v>
      </c>
      <c r="AA262" s="105">
        <f>+AA263+AA276+AA279+AA284+AA295+AA299+AA306</f>
        <v>0</v>
      </c>
      <c r="AB262" s="105">
        <f t="shared" si="149"/>
        <v>0</v>
      </c>
      <c r="AC262" s="105">
        <f>+AC263+AC276+AC279+AC284+AC295+AC299+AC306</f>
        <v>0</v>
      </c>
      <c r="AD262" s="105">
        <f>+AD263+AD276+AD279+AD284+AD295+AD299+AD306</f>
        <v>0</v>
      </c>
      <c r="AE262" s="105">
        <f t="shared" si="150"/>
        <v>0</v>
      </c>
      <c r="AF262" s="105">
        <f t="shared" si="145"/>
        <v>0</v>
      </c>
      <c r="AG262" s="45"/>
      <c r="AH262" s="105">
        <f>+AH263+AH276+AH279+AH284+AH295+AH299+AH306</f>
        <v>0</v>
      </c>
      <c r="AI262" s="105">
        <f>+AI263+AI276+AI279+AI284+AI295+AI299+AI306</f>
        <v>0</v>
      </c>
      <c r="AJ262" s="105">
        <f t="shared" si="151"/>
        <v>0</v>
      </c>
      <c r="AK262" s="105">
        <f>+AK263+AK276+AK279+AK284+AK295+AK299+AK306</f>
        <v>0</v>
      </c>
      <c r="AL262" s="105">
        <f>+AL263+AL276+AL279+AL284+AL295+AL299+AL306</f>
        <v>0</v>
      </c>
      <c r="AM262" s="105">
        <f t="shared" si="152"/>
        <v>0</v>
      </c>
      <c r="AN262" s="105">
        <f t="shared" si="146"/>
        <v>0</v>
      </c>
      <c r="AO262" s="45"/>
      <c r="AP262" s="105">
        <f>+AP263+AP276+AP279+AP284+AP295+AP299+AP306</f>
        <v>0</v>
      </c>
      <c r="AQ262" s="105">
        <f>+AQ263+AQ276+AQ279+AQ284+AQ295+AQ299+AQ306</f>
        <v>0</v>
      </c>
      <c r="AR262" s="105">
        <f t="shared" si="134"/>
        <v>0</v>
      </c>
      <c r="AS262" s="105">
        <f>+AS263+AS276+AS279+AS284+AS295+AS299+AS306</f>
        <v>0</v>
      </c>
      <c r="AT262" s="105">
        <f>+AT263+AT276+AT279+AT284+AT295+AT299+AT306</f>
        <v>0</v>
      </c>
      <c r="AU262" s="105">
        <f t="shared" si="136"/>
        <v>0</v>
      </c>
      <c r="AV262" s="105">
        <f t="shared" si="137"/>
        <v>0</v>
      </c>
      <c r="AW262" s="106"/>
      <c r="AX262" s="106"/>
      <c r="AY262" s="106"/>
      <c r="AZ262" s="104"/>
      <c r="BA262" s="104"/>
      <c r="BB262" s="104"/>
      <c r="BC262" s="104"/>
      <c r="BD262" s="104"/>
    </row>
    <row r="263" spans="1:56" s="126" customFormat="1" hidden="1">
      <c r="A263" s="45"/>
      <c r="B263" s="108">
        <v>2013</v>
      </c>
      <c r="C263" s="109">
        <v>8320</v>
      </c>
      <c r="D263" s="108">
        <v>2</v>
      </c>
      <c r="E263" s="108">
        <v>2000</v>
      </c>
      <c r="F263" s="108">
        <v>2100</v>
      </c>
      <c r="G263" s="108"/>
      <c r="H263" s="108"/>
      <c r="I263" s="110" t="s">
        <v>100</v>
      </c>
      <c r="J263" s="111">
        <v>78842.53</v>
      </c>
      <c r="K263" s="111">
        <v>0</v>
      </c>
      <c r="L263" s="111">
        <v>78842.53</v>
      </c>
      <c r="M263" s="111">
        <v>0</v>
      </c>
      <c r="N263" s="111">
        <v>0</v>
      </c>
      <c r="O263" s="111">
        <v>0</v>
      </c>
      <c r="P263" s="111">
        <v>78842.53</v>
      </c>
      <c r="Q263" s="45"/>
      <c r="R263" s="112">
        <f>R264+R266+R268+R270+R272+R274</f>
        <v>66396.53</v>
      </c>
      <c r="S263" s="112">
        <f>S264+S266+S268+S270+S272+S274</f>
        <v>0</v>
      </c>
      <c r="T263" s="112">
        <f t="shared" si="147"/>
        <v>66396.53</v>
      </c>
      <c r="U263" s="112">
        <f>U264+U266+U268+U270+U272+U274</f>
        <v>0</v>
      </c>
      <c r="V263" s="112">
        <f>V264+V266+V268+V270+V272+V274</f>
        <v>0</v>
      </c>
      <c r="W263" s="112">
        <f t="shared" si="148"/>
        <v>0</v>
      </c>
      <c r="X263" s="112">
        <f t="shared" si="144"/>
        <v>66396.53</v>
      </c>
      <c r="Y263" s="45"/>
      <c r="Z263" s="112">
        <f>Z264+Z266+Z268+Z270+Z272+Z274</f>
        <v>0</v>
      </c>
      <c r="AA263" s="112">
        <f>AA264+AA266+AA268+AA270+AA272+AA274</f>
        <v>0</v>
      </c>
      <c r="AB263" s="112">
        <f t="shared" si="149"/>
        <v>0</v>
      </c>
      <c r="AC263" s="112">
        <f>AC264+AC266+AC268+AC270+AC272+AC274</f>
        <v>0</v>
      </c>
      <c r="AD263" s="112">
        <f>AD264+AD266+AD268+AD270+AD272+AD274</f>
        <v>0</v>
      </c>
      <c r="AE263" s="112">
        <f t="shared" si="150"/>
        <v>0</v>
      </c>
      <c r="AF263" s="112">
        <f t="shared" si="145"/>
        <v>0</v>
      </c>
      <c r="AG263" s="45"/>
      <c r="AH263" s="112">
        <f>AH264+AH266+AH268+AH270+AH272+AH274</f>
        <v>0</v>
      </c>
      <c r="AI263" s="112">
        <f>AI264+AI266+AI268+AI270+AI272+AI274</f>
        <v>0</v>
      </c>
      <c r="AJ263" s="112">
        <f t="shared" si="151"/>
        <v>0</v>
      </c>
      <c r="AK263" s="112">
        <f>AK264+AK266+AK268+AK270+AK272+AK274</f>
        <v>0</v>
      </c>
      <c r="AL263" s="112">
        <f>AL264+AL266+AL268+AL270+AL272+AL274</f>
        <v>0</v>
      </c>
      <c r="AM263" s="112">
        <f t="shared" si="152"/>
        <v>0</v>
      </c>
      <c r="AN263" s="112">
        <f t="shared" si="146"/>
        <v>0</v>
      </c>
      <c r="AO263" s="45"/>
      <c r="AP263" s="112">
        <f>AP264+AP266+AP268+AP270+AP272+AP274</f>
        <v>0</v>
      </c>
      <c r="AQ263" s="112">
        <f>AQ264+AQ266+AQ268+AQ270+AQ272+AQ274</f>
        <v>0</v>
      </c>
      <c r="AR263" s="112">
        <f t="shared" si="134"/>
        <v>0</v>
      </c>
      <c r="AS263" s="112">
        <f>AS264+AS266+AS268+AS270+AS272+AS274</f>
        <v>0</v>
      </c>
      <c r="AT263" s="112">
        <f>AT264+AT266+AT268+AT270+AT272+AT274</f>
        <v>0</v>
      </c>
      <c r="AU263" s="112">
        <f>AS263+AT263</f>
        <v>0</v>
      </c>
      <c r="AV263" s="112">
        <f t="shared" si="137"/>
        <v>0</v>
      </c>
      <c r="AW263" s="113"/>
      <c r="AX263" s="113"/>
      <c r="AY263" s="113"/>
      <c r="AZ263" s="111"/>
      <c r="BA263" s="111"/>
      <c r="BB263" s="111"/>
      <c r="BC263" s="111"/>
      <c r="BD263" s="111"/>
    </row>
    <row r="264" spans="1:56" s="127" customFormat="1" hidden="1">
      <c r="A264" s="45"/>
      <c r="B264" s="114">
        <v>2013</v>
      </c>
      <c r="C264" s="115">
        <v>8320</v>
      </c>
      <c r="D264" s="114">
        <v>2</v>
      </c>
      <c r="E264" s="114">
        <v>2000</v>
      </c>
      <c r="F264" s="114">
        <v>2100</v>
      </c>
      <c r="G264" s="114">
        <v>211</v>
      </c>
      <c r="H264" s="114"/>
      <c r="I264" s="116" t="s">
        <v>101</v>
      </c>
      <c r="J264" s="117">
        <v>0</v>
      </c>
      <c r="K264" s="117">
        <v>0</v>
      </c>
      <c r="L264" s="117">
        <v>0</v>
      </c>
      <c r="M264" s="117">
        <v>0</v>
      </c>
      <c r="N264" s="117">
        <v>0</v>
      </c>
      <c r="O264" s="117">
        <v>0</v>
      </c>
      <c r="P264" s="117">
        <v>0</v>
      </c>
      <c r="Q264" s="45"/>
      <c r="R264" s="118">
        <f>R265</f>
        <v>0</v>
      </c>
      <c r="S264" s="118">
        <f>S265</f>
        <v>0</v>
      </c>
      <c r="T264" s="118">
        <f t="shared" si="147"/>
        <v>0</v>
      </c>
      <c r="U264" s="118">
        <f>U265</f>
        <v>0</v>
      </c>
      <c r="V264" s="118">
        <f>V265</f>
        <v>0</v>
      </c>
      <c r="W264" s="118">
        <f t="shared" si="148"/>
        <v>0</v>
      </c>
      <c r="X264" s="118">
        <f t="shared" si="144"/>
        <v>0</v>
      </c>
      <c r="Y264" s="45"/>
      <c r="Z264" s="118">
        <f>Z265</f>
        <v>0</v>
      </c>
      <c r="AA264" s="118">
        <f>AA265</f>
        <v>0</v>
      </c>
      <c r="AB264" s="118">
        <f t="shared" si="149"/>
        <v>0</v>
      </c>
      <c r="AC264" s="118">
        <f>AC265</f>
        <v>0</v>
      </c>
      <c r="AD264" s="118">
        <f>AD265</f>
        <v>0</v>
      </c>
      <c r="AE264" s="118">
        <f t="shared" si="150"/>
        <v>0</v>
      </c>
      <c r="AF264" s="118">
        <f t="shared" si="145"/>
        <v>0</v>
      </c>
      <c r="AG264" s="45"/>
      <c r="AH264" s="118">
        <f>AH265</f>
        <v>0</v>
      </c>
      <c r="AI264" s="118">
        <f>AI265</f>
        <v>0</v>
      </c>
      <c r="AJ264" s="118">
        <f t="shared" si="151"/>
        <v>0</v>
      </c>
      <c r="AK264" s="118">
        <f>AK265</f>
        <v>0</v>
      </c>
      <c r="AL264" s="118">
        <f>AL265</f>
        <v>0</v>
      </c>
      <c r="AM264" s="118">
        <f t="shared" si="152"/>
        <v>0</v>
      </c>
      <c r="AN264" s="118">
        <f t="shared" si="146"/>
        <v>0</v>
      </c>
      <c r="AO264" s="45"/>
      <c r="AP264" s="118">
        <f>AP265</f>
        <v>0</v>
      </c>
      <c r="AQ264" s="118">
        <f>AQ265</f>
        <v>0</v>
      </c>
      <c r="AR264" s="118">
        <f t="shared" si="134"/>
        <v>0</v>
      </c>
      <c r="AS264" s="118">
        <f>AS265</f>
        <v>0</v>
      </c>
      <c r="AT264" s="118">
        <f>AT265</f>
        <v>0</v>
      </c>
      <c r="AU264" s="118">
        <f>AS264+AT264</f>
        <v>0</v>
      </c>
      <c r="AV264" s="118">
        <f t="shared" si="137"/>
        <v>0</v>
      </c>
      <c r="AW264" s="119"/>
      <c r="AX264" s="119"/>
      <c r="AY264" s="119"/>
      <c r="AZ264" s="117"/>
      <c r="BA264" s="117"/>
      <c r="BB264" s="117"/>
      <c r="BC264" s="117"/>
      <c r="BD264" s="117"/>
    </row>
    <row r="265" spans="1:56" s="100" customFormat="1" hidden="1">
      <c r="A265" s="45"/>
      <c r="B265" s="120">
        <v>2013</v>
      </c>
      <c r="C265" s="121">
        <v>8320</v>
      </c>
      <c r="D265" s="120">
        <v>2</v>
      </c>
      <c r="E265" s="120">
        <v>2000</v>
      </c>
      <c r="F265" s="120">
        <v>2100</v>
      </c>
      <c r="G265" s="120">
        <v>211</v>
      </c>
      <c r="H265" s="120">
        <v>21101</v>
      </c>
      <c r="I265" s="122" t="s">
        <v>102</v>
      </c>
      <c r="J265" s="132">
        <v>0</v>
      </c>
      <c r="K265" s="132">
        <v>0</v>
      </c>
      <c r="L265" s="133">
        <v>0</v>
      </c>
      <c r="M265" s="132">
        <v>0</v>
      </c>
      <c r="N265" s="132">
        <v>0</v>
      </c>
      <c r="O265" s="133">
        <v>0</v>
      </c>
      <c r="P265" s="133">
        <v>0</v>
      </c>
      <c r="Q265" s="45"/>
      <c r="R265" s="123">
        <v>0</v>
      </c>
      <c r="S265" s="123">
        <v>0</v>
      </c>
      <c r="T265" s="123">
        <f t="shared" si="147"/>
        <v>0</v>
      </c>
      <c r="U265" s="123">
        <v>0</v>
      </c>
      <c r="V265" s="123">
        <v>0</v>
      </c>
      <c r="W265" s="123">
        <f t="shared" si="148"/>
        <v>0</v>
      </c>
      <c r="X265" s="123">
        <f t="shared" si="144"/>
        <v>0</v>
      </c>
      <c r="Y265" s="45"/>
      <c r="Z265" s="123">
        <v>0</v>
      </c>
      <c r="AA265" s="123">
        <v>0</v>
      </c>
      <c r="AB265" s="123">
        <f t="shared" si="149"/>
        <v>0</v>
      </c>
      <c r="AC265" s="123">
        <v>0</v>
      </c>
      <c r="AD265" s="123">
        <v>0</v>
      </c>
      <c r="AE265" s="123">
        <f t="shared" si="150"/>
        <v>0</v>
      </c>
      <c r="AF265" s="123">
        <f t="shared" si="145"/>
        <v>0</v>
      </c>
      <c r="AG265" s="45"/>
      <c r="AH265" s="123">
        <v>0</v>
      </c>
      <c r="AI265" s="123">
        <v>0</v>
      </c>
      <c r="AJ265" s="123">
        <f t="shared" si="151"/>
        <v>0</v>
      </c>
      <c r="AK265" s="123">
        <v>0</v>
      </c>
      <c r="AL265" s="123">
        <v>0</v>
      </c>
      <c r="AM265" s="123">
        <f t="shared" si="152"/>
        <v>0</v>
      </c>
      <c r="AN265" s="123">
        <f t="shared" si="146"/>
        <v>0</v>
      </c>
      <c r="AO265" s="45"/>
      <c r="AP265" s="123">
        <f>J265-(R265+Z265+AH265)</f>
        <v>0</v>
      </c>
      <c r="AQ265" s="123">
        <f>K265-(S265+AA265+AI265)</f>
        <v>0</v>
      </c>
      <c r="AR265" s="123">
        <f t="shared" si="134"/>
        <v>0</v>
      </c>
      <c r="AS265" s="123">
        <f>M265-(U265+AC265+AK265)</f>
        <v>0</v>
      </c>
      <c r="AT265" s="123">
        <f>N265-(V265+AD265+AL265)</f>
        <v>0</v>
      </c>
      <c r="AU265" s="123">
        <f>AS265+AT265</f>
        <v>0</v>
      </c>
      <c r="AV265" s="123">
        <f t="shared" si="137"/>
        <v>0</v>
      </c>
      <c r="AW265" s="134" t="s">
        <v>103</v>
      </c>
      <c r="AX265" s="134"/>
      <c r="AY265" s="134"/>
      <c r="AZ265" s="133" t="s">
        <v>283</v>
      </c>
      <c r="BA265" s="133"/>
      <c r="BB265" s="133"/>
      <c r="BC265" s="133"/>
      <c r="BD265" s="133"/>
    </row>
    <row r="266" spans="1:56" s="127" customFormat="1" hidden="1">
      <c r="A266" s="45"/>
      <c r="B266" s="114">
        <v>2013</v>
      </c>
      <c r="C266" s="115">
        <v>8320</v>
      </c>
      <c r="D266" s="114">
        <v>2</v>
      </c>
      <c r="E266" s="114">
        <v>2000</v>
      </c>
      <c r="F266" s="114">
        <v>2100</v>
      </c>
      <c r="G266" s="114">
        <v>212</v>
      </c>
      <c r="H266" s="114"/>
      <c r="I266" s="116" t="s">
        <v>104</v>
      </c>
      <c r="J266" s="117">
        <v>12572.53</v>
      </c>
      <c r="K266" s="117">
        <v>0</v>
      </c>
      <c r="L266" s="117">
        <v>12572.53</v>
      </c>
      <c r="M266" s="117">
        <v>0</v>
      </c>
      <c r="N266" s="117">
        <v>0</v>
      </c>
      <c r="O266" s="117">
        <v>0</v>
      </c>
      <c r="P266" s="117">
        <v>12572.53</v>
      </c>
      <c r="Q266" s="45"/>
      <c r="R266" s="118">
        <f>R267</f>
        <v>12572.529999999999</v>
      </c>
      <c r="S266" s="118">
        <f>S267</f>
        <v>0</v>
      </c>
      <c r="T266" s="118">
        <f t="shared" si="147"/>
        <v>12572.529999999999</v>
      </c>
      <c r="U266" s="118">
        <f>U267</f>
        <v>0</v>
      </c>
      <c r="V266" s="118">
        <f>V267</f>
        <v>0</v>
      </c>
      <c r="W266" s="118">
        <f t="shared" si="148"/>
        <v>0</v>
      </c>
      <c r="X266" s="118">
        <f t="shared" si="144"/>
        <v>12572.529999999999</v>
      </c>
      <c r="Y266" s="45"/>
      <c r="Z266" s="118">
        <f>Z267</f>
        <v>0</v>
      </c>
      <c r="AA266" s="118">
        <f>AA267</f>
        <v>0</v>
      </c>
      <c r="AB266" s="118">
        <f t="shared" si="149"/>
        <v>0</v>
      </c>
      <c r="AC266" s="118">
        <f>AC267</f>
        <v>0</v>
      </c>
      <c r="AD266" s="118">
        <f>AD267</f>
        <v>0</v>
      </c>
      <c r="AE266" s="118">
        <f t="shared" si="150"/>
        <v>0</v>
      </c>
      <c r="AF266" s="118">
        <f t="shared" si="145"/>
        <v>0</v>
      </c>
      <c r="AG266" s="45"/>
      <c r="AH266" s="118">
        <f>AH267</f>
        <v>0</v>
      </c>
      <c r="AI266" s="118">
        <f>AI267</f>
        <v>0</v>
      </c>
      <c r="AJ266" s="118">
        <f t="shared" si="151"/>
        <v>0</v>
      </c>
      <c r="AK266" s="118">
        <f>AK267</f>
        <v>0</v>
      </c>
      <c r="AL266" s="118">
        <f>AL267</f>
        <v>0</v>
      </c>
      <c r="AM266" s="118">
        <f t="shared" si="152"/>
        <v>0</v>
      </c>
      <c r="AN266" s="118">
        <f t="shared" si="146"/>
        <v>0</v>
      </c>
      <c r="AO266" s="45"/>
      <c r="AP266" s="118">
        <f>AP267</f>
        <v>0</v>
      </c>
      <c r="AQ266" s="118">
        <f>AQ267</f>
        <v>0</v>
      </c>
      <c r="AR266" s="118">
        <f t="shared" si="134"/>
        <v>0</v>
      </c>
      <c r="AS266" s="118">
        <f>AS267</f>
        <v>0</v>
      </c>
      <c r="AT266" s="118">
        <f>AT267</f>
        <v>0</v>
      </c>
      <c r="AU266" s="118">
        <f>AS266+AT266</f>
        <v>0</v>
      </c>
      <c r="AV266" s="118">
        <f t="shared" si="137"/>
        <v>0</v>
      </c>
      <c r="AW266" s="119"/>
      <c r="AX266" s="119"/>
      <c r="AY266" s="119"/>
      <c r="AZ266" s="117"/>
      <c r="BA266" s="117"/>
      <c r="BB266" s="117"/>
      <c r="BC266" s="117"/>
      <c r="BD266" s="117"/>
    </row>
    <row r="267" spans="1:56" s="100" customFormat="1" hidden="1">
      <c r="A267" s="45"/>
      <c r="B267" s="120">
        <v>2013</v>
      </c>
      <c r="C267" s="121">
        <v>8320</v>
      </c>
      <c r="D267" s="120">
        <v>2</v>
      </c>
      <c r="E267" s="120">
        <v>2000</v>
      </c>
      <c r="F267" s="120">
        <v>2100</v>
      </c>
      <c r="G267" s="120">
        <v>212</v>
      </c>
      <c r="H267" s="120">
        <v>21201</v>
      </c>
      <c r="I267" s="122" t="s">
        <v>104</v>
      </c>
      <c r="J267" s="123">
        <f>12600-27.47</f>
        <v>12572.53</v>
      </c>
      <c r="K267" s="123">
        <v>0</v>
      </c>
      <c r="L267" s="124">
        <v>12572.53</v>
      </c>
      <c r="M267" s="123">
        <v>0</v>
      </c>
      <c r="N267" s="123">
        <v>0</v>
      </c>
      <c r="O267" s="124">
        <v>0</v>
      </c>
      <c r="P267" s="124">
        <v>12572.53</v>
      </c>
      <c r="Q267" s="45"/>
      <c r="R267" s="123">
        <f>+[1]FCECC!X15</f>
        <v>12572.529999999999</v>
      </c>
      <c r="S267" s="123">
        <v>0</v>
      </c>
      <c r="T267" s="123">
        <f t="shared" si="147"/>
        <v>12572.529999999999</v>
      </c>
      <c r="U267" s="123">
        <v>0</v>
      </c>
      <c r="V267" s="123">
        <v>0</v>
      </c>
      <c r="W267" s="123">
        <f t="shared" si="148"/>
        <v>0</v>
      </c>
      <c r="X267" s="123">
        <f t="shared" si="144"/>
        <v>12572.529999999999</v>
      </c>
      <c r="Y267" s="45"/>
      <c r="Z267" s="123">
        <v>0</v>
      </c>
      <c r="AA267" s="123">
        <v>0</v>
      </c>
      <c r="AB267" s="123">
        <f t="shared" si="149"/>
        <v>0</v>
      </c>
      <c r="AC267" s="123">
        <v>0</v>
      </c>
      <c r="AD267" s="123">
        <v>0</v>
      </c>
      <c r="AE267" s="123">
        <f t="shared" si="150"/>
        <v>0</v>
      </c>
      <c r="AF267" s="123">
        <f t="shared" si="145"/>
        <v>0</v>
      </c>
      <c r="AG267" s="45"/>
      <c r="AH267" s="123">
        <f>12572.53-R267</f>
        <v>0</v>
      </c>
      <c r="AI267" s="123">
        <v>0</v>
      </c>
      <c r="AJ267" s="123">
        <f t="shared" si="151"/>
        <v>0</v>
      </c>
      <c r="AK267" s="123">
        <v>0</v>
      </c>
      <c r="AL267" s="123">
        <v>0</v>
      </c>
      <c r="AM267" s="123">
        <f t="shared" si="152"/>
        <v>0</v>
      </c>
      <c r="AN267" s="123">
        <f t="shared" si="146"/>
        <v>0</v>
      </c>
      <c r="AO267" s="45"/>
      <c r="AP267" s="123">
        <f>J267-(R267+Z267+AH267)</f>
        <v>0</v>
      </c>
      <c r="AQ267" s="123">
        <f>K267-(S267+AA267+AI267)</f>
        <v>0</v>
      </c>
      <c r="AR267" s="123">
        <f t="shared" si="134"/>
        <v>0</v>
      </c>
      <c r="AS267" s="123">
        <f>M267-(U267+AC267+AK267)</f>
        <v>0</v>
      </c>
      <c r="AT267" s="123">
        <f>N267-(V267+AD267+AL267)</f>
        <v>0</v>
      </c>
      <c r="AU267" s="123">
        <f t="shared" ref="AU267:AU330" si="153">AS267+AT267</f>
        <v>0</v>
      </c>
      <c r="AV267" s="123">
        <f t="shared" si="137"/>
        <v>0</v>
      </c>
      <c r="AW267" s="125" t="s">
        <v>105</v>
      </c>
      <c r="AX267" s="125">
        <v>3</v>
      </c>
      <c r="AY267" s="125"/>
      <c r="AZ267" s="124" t="s">
        <v>283</v>
      </c>
      <c r="BA267" s="124">
        <f>[1]FCECC!AO15</f>
        <v>9</v>
      </c>
      <c r="BB267" s="124"/>
      <c r="BC267" s="133">
        <f>+AX267-BA267</f>
        <v>-6</v>
      </c>
      <c r="BD267" s="133">
        <f>+AY267-BB267</f>
        <v>0</v>
      </c>
    </row>
    <row r="268" spans="1:56" s="127" customFormat="1" hidden="1">
      <c r="A268" s="45"/>
      <c r="B268" s="114">
        <v>2013</v>
      </c>
      <c r="C268" s="115">
        <v>8320</v>
      </c>
      <c r="D268" s="114">
        <v>2</v>
      </c>
      <c r="E268" s="114">
        <v>2000</v>
      </c>
      <c r="F268" s="114">
        <v>2100</v>
      </c>
      <c r="G268" s="114">
        <v>214</v>
      </c>
      <c r="H268" s="114"/>
      <c r="I268" s="116" t="s">
        <v>107</v>
      </c>
      <c r="J268" s="117">
        <v>0</v>
      </c>
      <c r="K268" s="117">
        <v>0</v>
      </c>
      <c r="L268" s="117">
        <v>0</v>
      </c>
      <c r="M268" s="117">
        <v>0</v>
      </c>
      <c r="N268" s="117">
        <v>0</v>
      </c>
      <c r="O268" s="117">
        <v>0</v>
      </c>
      <c r="P268" s="117">
        <v>0</v>
      </c>
      <c r="Q268" s="45"/>
      <c r="R268" s="118">
        <f>R269</f>
        <v>0</v>
      </c>
      <c r="S268" s="118">
        <f>S269</f>
        <v>0</v>
      </c>
      <c r="T268" s="118">
        <f t="shared" si="147"/>
        <v>0</v>
      </c>
      <c r="U268" s="118">
        <f>U269</f>
        <v>0</v>
      </c>
      <c r="V268" s="118">
        <f>V269</f>
        <v>0</v>
      </c>
      <c r="W268" s="118">
        <f t="shared" si="148"/>
        <v>0</v>
      </c>
      <c r="X268" s="118">
        <f t="shared" si="144"/>
        <v>0</v>
      </c>
      <c r="Y268" s="45"/>
      <c r="Z268" s="118">
        <f>Z269</f>
        <v>0</v>
      </c>
      <c r="AA268" s="118">
        <f>AA269</f>
        <v>0</v>
      </c>
      <c r="AB268" s="118">
        <f t="shared" si="149"/>
        <v>0</v>
      </c>
      <c r="AC268" s="118">
        <f>AC269</f>
        <v>0</v>
      </c>
      <c r="AD268" s="118">
        <f>AD269</f>
        <v>0</v>
      </c>
      <c r="AE268" s="118">
        <f t="shared" si="150"/>
        <v>0</v>
      </c>
      <c r="AF268" s="118">
        <f t="shared" si="145"/>
        <v>0</v>
      </c>
      <c r="AG268" s="45"/>
      <c r="AH268" s="118">
        <f>AH269</f>
        <v>0</v>
      </c>
      <c r="AI268" s="118">
        <f>AI269</f>
        <v>0</v>
      </c>
      <c r="AJ268" s="118">
        <f t="shared" si="151"/>
        <v>0</v>
      </c>
      <c r="AK268" s="118">
        <f>AK269</f>
        <v>0</v>
      </c>
      <c r="AL268" s="118">
        <f>AL269</f>
        <v>0</v>
      </c>
      <c r="AM268" s="118">
        <f t="shared" si="152"/>
        <v>0</v>
      </c>
      <c r="AN268" s="118">
        <f t="shared" si="146"/>
        <v>0</v>
      </c>
      <c r="AO268" s="45"/>
      <c r="AP268" s="118">
        <f>AP269</f>
        <v>0</v>
      </c>
      <c r="AQ268" s="118">
        <f>AQ269</f>
        <v>0</v>
      </c>
      <c r="AR268" s="118">
        <f t="shared" si="134"/>
        <v>0</v>
      </c>
      <c r="AS268" s="118">
        <f>AS269</f>
        <v>0</v>
      </c>
      <c r="AT268" s="118">
        <f>AT269</f>
        <v>0</v>
      </c>
      <c r="AU268" s="118">
        <f t="shared" si="153"/>
        <v>0</v>
      </c>
      <c r="AV268" s="118">
        <f t="shared" si="137"/>
        <v>0</v>
      </c>
      <c r="AW268" s="119"/>
      <c r="AX268" s="119"/>
      <c r="AY268" s="119"/>
      <c r="AZ268" s="117"/>
      <c r="BA268" s="117"/>
      <c r="BB268" s="117"/>
      <c r="BC268" s="117"/>
      <c r="BD268" s="117"/>
    </row>
    <row r="269" spans="1:56" s="100" customFormat="1" hidden="1">
      <c r="A269" s="45"/>
      <c r="B269" s="120">
        <v>2013</v>
      </c>
      <c r="C269" s="121">
        <v>8320</v>
      </c>
      <c r="D269" s="120">
        <v>2</v>
      </c>
      <c r="E269" s="120">
        <v>2000</v>
      </c>
      <c r="F269" s="120">
        <v>2100</v>
      </c>
      <c r="G269" s="120">
        <v>214</v>
      </c>
      <c r="H269" s="120">
        <v>21401</v>
      </c>
      <c r="I269" s="122" t="s">
        <v>108</v>
      </c>
      <c r="J269" s="123">
        <v>0</v>
      </c>
      <c r="K269" s="123">
        <v>0</v>
      </c>
      <c r="L269" s="124">
        <v>0</v>
      </c>
      <c r="M269" s="123">
        <v>0</v>
      </c>
      <c r="N269" s="123">
        <v>0</v>
      </c>
      <c r="O269" s="124">
        <v>0</v>
      </c>
      <c r="P269" s="124">
        <v>0</v>
      </c>
      <c r="Q269" s="45"/>
      <c r="R269" s="123">
        <v>0</v>
      </c>
      <c r="S269" s="123">
        <v>0</v>
      </c>
      <c r="T269" s="123">
        <f t="shared" si="147"/>
        <v>0</v>
      </c>
      <c r="U269" s="123">
        <v>0</v>
      </c>
      <c r="V269" s="123">
        <v>0</v>
      </c>
      <c r="W269" s="123">
        <f t="shared" si="148"/>
        <v>0</v>
      </c>
      <c r="X269" s="123">
        <f t="shared" si="144"/>
        <v>0</v>
      </c>
      <c r="Y269" s="45"/>
      <c r="Z269" s="123">
        <v>0</v>
      </c>
      <c r="AA269" s="123">
        <v>0</v>
      </c>
      <c r="AB269" s="123">
        <f t="shared" si="149"/>
        <v>0</v>
      </c>
      <c r="AC269" s="123">
        <v>0</v>
      </c>
      <c r="AD269" s="123">
        <v>0</v>
      </c>
      <c r="AE269" s="123">
        <f t="shared" si="150"/>
        <v>0</v>
      </c>
      <c r="AF269" s="123">
        <f t="shared" si="145"/>
        <v>0</v>
      </c>
      <c r="AG269" s="45"/>
      <c r="AH269" s="123">
        <v>0</v>
      </c>
      <c r="AI269" s="123">
        <v>0</v>
      </c>
      <c r="AJ269" s="123">
        <f t="shared" si="151"/>
        <v>0</v>
      </c>
      <c r="AK269" s="123">
        <v>0</v>
      </c>
      <c r="AL269" s="123">
        <v>0</v>
      </c>
      <c r="AM269" s="123">
        <f t="shared" si="152"/>
        <v>0</v>
      </c>
      <c r="AN269" s="123">
        <f t="shared" si="146"/>
        <v>0</v>
      </c>
      <c r="AO269" s="45"/>
      <c r="AP269" s="123">
        <f>J269-(R269+Z269+AH269)</f>
        <v>0</v>
      </c>
      <c r="AQ269" s="123">
        <f>K269-(S269+AA269+AI269)</f>
        <v>0</v>
      </c>
      <c r="AR269" s="123">
        <f t="shared" si="134"/>
        <v>0</v>
      </c>
      <c r="AS269" s="123">
        <f>M269-(U269+AC269+AK269)</f>
        <v>0</v>
      </c>
      <c r="AT269" s="123">
        <f>N269-(V269+AD269+AL269)</f>
        <v>0</v>
      </c>
      <c r="AU269" s="123">
        <f t="shared" si="153"/>
        <v>0</v>
      </c>
      <c r="AV269" s="123">
        <f t="shared" si="137"/>
        <v>0</v>
      </c>
      <c r="AW269" s="125" t="s">
        <v>103</v>
      </c>
      <c r="AX269" s="125"/>
      <c r="AY269" s="125"/>
      <c r="AZ269" s="124" t="s">
        <v>283</v>
      </c>
      <c r="BA269" s="124"/>
      <c r="BB269" s="124"/>
      <c r="BC269" s="124"/>
      <c r="BD269" s="124"/>
    </row>
    <row r="270" spans="1:56" s="127" customFormat="1" hidden="1">
      <c r="A270" s="45"/>
      <c r="B270" s="114">
        <v>2013</v>
      </c>
      <c r="C270" s="115">
        <v>8320</v>
      </c>
      <c r="D270" s="114">
        <v>2</v>
      </c>
      <c r="E270" s="114">
        <v>2000</v>
      </c>
      <c r="F270" s="114">
        <v>2100</v>
      </c>
      <c r="G270" s="114">
        <v>215</v>
      </c>
      <c r="H270" s="114"/>
      <c r="I270" s="116" t="s">
        <v>109</v>
      </c>
      <c r="J270" s="117">
        <v>0</v>
      </c>
      <c r="K270" s="117">
        <v>0</v>
      </c>
      <c r="L270" s="117">
        <v>0</v>
      </c>
      <c r="M270" s="117">
        <v>0</v>
      </c>
      <c r="N270" s="117">
        <v>0</v>
      </c>
      <c r="O270" s="117">
        <v>0</v>
      </c>
      <c r="P270" s="117">
        <v>0</v>
      </c>
      <c r="Q270" s="45"/>
      <c r="R270" s="118">
        <f>R271</f>
        <v>0</v>
      </c>
      <c r="S270" s="118">
        <f>S271</f>
        <v>0</v>
      </c>
      <c r="T270" s="118">
        <f t="shared" si="147"/>
        <v>0</v>
      </c>
      <c r="U270" s="118">
        <f>U271</f>
        <v>0</v>
      </c>
      <c r="V270" s="118">
        <f>V271</f>
        <v>0</v>
      </c>
      <c r="W270" s="118">
        <f t="shared" si="148"/>
        <v>0</v>
      </c>
      <c r="X270" s="118">
        <f t="shared" si="144"/>
        <v>0</v>
      </c>
      <c r="Y270" s="45"/>
      <c r="Z270" s="118">
        <f>Z271</f>
        <v>0</v>
      </c>
      <c r="AA270" s="118">
        <f>AA271</f>
        <v>0</v>
      </c>
      <c r="AB270" s="118">
        <f t="shared" si="149"/>
        <v>0</v>
      </c>
      <c r="AC270" s="118">
        <f>AC271</f>
        <v>0</v>
      </c>
      <c r="AD270" s="118">
        <f>AD271</f>
        <v>0</v>
      </c>
      <c r="AE270" s="118">
        <f t="shared" si="150"/>
        <v>0</v>
      </c>
      <c r="AF270" s="118">
        <f t="shared" si="145"/>
        <v>0</v>
      </c>
      <c r="AG270" s="45"/>
      <c r="AH270" s="118">
        <f>AH271</f>
        <v>0</v>
      </c>
      <c r="AI270" s="118">
        <f>AI271</f>
        <v>0</v>
      </c>
      <c r="AJ270" s="118">
        <f t="shared" si="151"/>
        <v>0</v>
      </c>
      <c r="AK270" s="118">
        <f>AK271</f>
        <v>0</v>
      </c>
      <c r="AL270" s="118">
        <f>AL271</f>
        <v>0</v>
      </c>
      <c r="AM270" s="118">
        <f t="shared" si="152"/>
        <v>0</v>
      </c>
      <c r="AN270" s="118">
        <f t="shared" si="146"/>
        <v>0</v>
      </c>
      <c r="AO270" s="45"/>
      <c r="AP270" s="118">
        <f>AP271</f>
        <v>0</v>
      </c>
      <c r="AQ270" s="118">
        <f>AQ271</f>
        <v>0</v>
      </c>
      <c r="AR270" s="118">
        <f t="shared" si="134"/>
        <v>0</v>
      </c>
      <c r="AS270" s="118">
        <f>AS271</f>
        <v>0</v>
      </c>
      <c r="AT270" s="118">
        <f>AT271</f>
        <v>0</v>
      </c>
      <c r="AU270" s="118">
        <f t="shared" si="153"/>
        <v>0</v>
      </c>
      <c r="AV270" s="118">
        <f t="shared" si="137"/>
        <v>0</v>
      </c>
      <c r="AW270" s="119"/>
      <c r="AX270" s="119"/>
      <c r="AY270" s="119"/>
      <c r="AZ270" s="117"/>
      <c r="BA270" s="117"/>
      <c r="BB270" s="117"/>
      <c r="BC270" s="117"/>
      <c r="BD270" s="117"/>
    </row>
    <row r="271" spans="1:56" s="100" customFormat="1" hidden="1">
      <c r="A271" s="45"/>
      <c r="B271" s="120">
        <v>2013</v>
      </c>
      <c r="C271" s="121">
        <v>8320</v>
      </c>
      <c r="D271" s="120">
        <v>2</v>
      </c>
      <c r="E271" s="120">
        <v>2000</v>
      </c>
      <c r="F271" s="120">
        <v>2100</v>
      </c>
      <c r="G271" s="120">
        <v>215</v>
      </c>
      <c r="H271" s="120">
        <v>21501</v>
      </c>
      <c r="I271" s="122" t="s">
        <v>110</v>
      </c>
      <c r="J271" s="123">
        <v>0</v>
      </c>
      <c r="K271" s="123">
        <v>0</v>
      </c>
      <c r="L271" s="124">
        <v>0</v>
      </c>
      <c r="M271" s="123">
        <v>0</v>
      </c>
      <c r="N271" s="123">
        <v>0</v>
      </c>
      <c r="O271" s="124">
        <v>0</v>
      </c>
      <c r="P271" s="124"/>
      <c r="Q271" s="45"/>
      <c r="R271" s="123">
        <v>0</v>
      </c>
      <c r="S271" s="123">
        <v>0</v>
      </c>
      <c r="T271" s="123">
        <f t="shared" si="147"/>
        <v>0</v>
      </c>
      <c r="U271" s="123">
        <v>0</v>
      </c>
      <c r="V271" s="123">
        <v>0</v>
      </c>
      <c r="W271" s="123">
        <f t="shared" si="148"/>
        <v>0</v>
      </c>
      <c r="X271" s="123">
        <f t="shared" si="144"/>
        <v>0</v>
      </c>
      <c r="Y271" s="45"/>
      <c r="Z271" s="123">
        <v>0</v>
      </c>
      <c r="AA271" s="123">
        <v>0</v>
      </c>
      <c r="AB271" s="123">
        <f t="shared" si="149"/>
        <v>0</v>
      </c>
      <c r="AC271" s="123">
        <v>0</v>
      </c>
      <c r="AD271" s="123">
        <v>0</v>
      </c>
      <c r="AE271" s="123">
        <f t="shared" si="150"/>
        <v>0</v>
      </c>
      <c r="AF271" s="123">
        <f t="shared" si="145"/>
        <v>0</v>
      </c>
      <c r="AG271" s="45"/>
      <c r="AH271" s="123">
        <v>0</v>
      </c>
      <c r="AI271" s="123">
        <v>0</v>
      </c>
      <c r="AJ271" s="123">
        <f t="shared" si="151"/>
        <v>0</v>
      </c>
      <c r="AK271" s="123">
        <v>0</v>
      </c>
      <c r="AL271" s="123">
        <v>0</v>
      </c>
      <c r="AM271" s="123">
        <f t="shared" si="152"/>
        <v>0</v>
      </c>
      <c r="AN271" s="123">
        <f t="shared" si="146"/>
        <v>0</v>
      </c>
      <c r="AO271" s="45"/>
      <c r="AP271" s="123">
        <f>J271-(R271+Z271+AH271)</f>
        <v>0</v>
      </c>
      <c r="AQ271" s="123">
        <f>K271-(S271+AA271+AI271)</f>
        <v>0</v>
      </c>
      <c r="AR271" s="123">
        <f t="shared" si="134"/>
        <v>0</v>
      </c>
      <c r="AS271" s="123">
        <f>M271-(U271+AC271+AK271)</f>
        <v>0</v>
      </c>
      <c r="AT271" s="123">
        <f>N271-(V271+AD271+AL271)</f>
        <v>0</v>
      </c>
      <c r="AU271" s="123">
        <f t="shared" si="153"/>
        <v>0</v>
      </c>
      <c r="AV271" s="123">
        <f t="shared" si="137"/>
        <v>0</v>
      </c>
      <c r="AW271" s="125" t="s">
        <v>87</v>
      </c>
      <c r="AX271" s="125"/>
      <c r="AY271" s="125"/>
      <c r="AZ271" s="124" t="s">
        <v>283</v>
      </c>
      <c r="BA271" s="124"/>
      <c r="BB271" s="124"/>
      <c r="BC271" s="124"/>
      <c r="BD271" s="124"/>
    </row>
    <row r="272" spans="1:56" s="127" customFormat="1" hidden="1">
      <c r="A272" s="45"/>
      <c r="B272" s="114">
        <v>2013</v>
      </c>
      <c r="C272" s="115">
        <v>8320</v>
      </c>
      <c r="D272" s="114">
        <v>2</v>
      </c>
      <c r="E272" s="114">
        <v>2000</v>
      </c>
      <c r="F272" s="114">
        <v>2100</v>
      </c>
      <c r="G272" s="114">
        <v>216</v>
      </c>
      <c r="H272" s="114"/>
      <c r="I272" s="116" t="s">
        <v>111</v>
      </c>
      <c r="J272" s="117">
        <v>0</v>
      </c>
      <c r="K272" s="117">
        <v>0</v>
      </c>
      <c r="L272" s="117">
        <v>0</v>
      </c>
      <c r="M272" s="117">
        <v>0</v>
      </c>
      <c r="N272" s="117">
        <v>0</v>
      </c>
      <c r="O272" s="117">
        <v>0</v>
      </c>
      <c r="P272" s="117">
        <v>0</v>
      </c>
      <c r="Q272" s="45"/>
      <c r="R272" s="118">
        <f>R273</f>
        <v>0</v>
      </c>
      <c r="S272" s="118">
        <f>S273</f>
        <v>0</v>
      </c>
      <c r="T272" s="118">
        <f t="shared" si="147"/>
        <v>0</v>
      </c>
      <c r="U272" s="118">
        <f>U273</f>
        <v>0</v>
      </c>
      <c r="V272" s="118">
        <f>V273</f>
        <v>0</v>
      </c>
      <c r="W272" s="118">
        <f t="shared" si="148"/>
        <v>0</v>
      </c>
      <c r="X272" s="118">
        <f t="shared" si="144"/>
        <v>0</v>
      </c>
      <c r="Y272" s="45"/>
      <c r="Z272" s="118">
        <f>Z273</f>
        <v>0</v>
      </c>
      <c r="AA272" s="118">
        <f>AA273</f>
        <v>0</v>
      </c>
      <c r="AB272" s="118">
        <f t="shared" si="149"/>
        <v>0</v>
      </c>
      <c r="AC272" s="118">
        <f>AC273</f>
        <v>0</v>
      </c>
      <c r="AD272" s="118">
        <f>AD273</f>
        <v>0</v>
      </c>
      <c r="AE272" s="118">
        <f t="shared" si="150"/>
        <v>0</v>
      </c>
      <c r="AF272" s="118">
        <f t="shared" si="145"/>
        <v>0</v>
      </c>
      <c r="AG272" s="45"/>
      <c r="AH272" s="118">
        <f>AH273</f>
        <v>0</v>
      </c>
      <c r="AI272" s="118">
        <f>AI273</f>
        <v>0</v>
      </c>
      <c r="AJ272" s="118">
        <f t="shared" si="151"/>
        <v>0</v>
      </c>
      <c r="AK272" s="118">
        <f>AK273</f>
        <v>0</v>
      </c>
      <c r="AL272" s="118">
        <f>AL273</f>
        <v>0</v>
      </c>
      <c r="AM272" s="118">
        <f t="shared" si="152"/>
        <v>0</v>
      </c>
      <c r="AN272" s="118">
        <f t="shared" si="146"/>
        <v>0</v>
      </c>
      <c r="AO272" s="45"/>
      <c r="AP272" s="118">
        <f>AP273</f>
        <v>0</v>
      </c>
      <c r="AQ272" s="118">
        <f>AQ273</f>
        <v>0</v>
      </c>
      <c r="AR272" s="118">
        <f t="shared" si="134"/>
        <v>0</v>
      </c>
      <c r="AS272" s="118">
        <f>AS273</f>
        <v>0</v>
      </c>
      <c r="AT272" s="118">
        <f>AT273</f>
        <v>0</v>
      </c>
      <c r="AU272" s="118">
        <f t="shared" si="153"/>
        <v>0</v>
      </c>
      <c r="AV272" s="118">
        <f t="shared" si="137"/>
        <v>0</v>
      </c>
      <c r="AW272" s="119"/>
      <c r="AX272" s="119"/>
      <c r="AY272" s="119"/>
      <c r="AZ272" s="117"/>
      <c r="BA272" s="117"/>
      <c r="BB272" s="117"/>
      <c r="BC272" s="117"/>
      <c r="BD272" s="117"/>
    </row>
    <row r="273" spans="1:56" s="100" customFormat="1" hidden="1">
      <c r="A273" s="45"/>
      <c r="B273" s="120">
        <v>2013</v>
      </c>
      <c r="C273" s="121">
        <v>8320</v>
      </c>
      <c r="D273" s="120">
        <v>2</v>
      </c>
      <c r="E273" s="120">
        <v>2000</v>
      </c>
      <c r="F273" s="120">
        <v>2100</v>
      </c>
      <c r="G273" s="120">
        <v>216</v>
      </c>
      <c r="H273" s="120">
        <v>21601</v>
      </c>
      <c r="I273" s="122" t="s">
        <v>111</v>
      </c>
      <c r="J273" s="123">
        <v>0</v>
      </c>
      <c r="K273" s="123">
        <v>0</v>
      </c>
      <c r="L273" s="124">
        <v>0</v>
      </c>
      <c r="M273" s="123">
        <v>0</v>
      </c>
      <c r="N273" s="123">
        <v>0</v>
      </c>
      <c r="O273" s="124">
        <v>0</v>
      </c>
      <c r="P273" s="124"/>
      <c r="Q273" s="45" t="s">
        <v>284</v>
      </c>
      <c r="R273" s="123">
        <v>0</v>
      </c>
      <c r="S273" s="123">
        <v>0</v>
      </c>
      <c r="T273" s="123">
        <f t="shared" si="147"/>
        <v>0</v>
      </c>
      <c r="U273" s="123">
        <v>0</v>
      </c>
      <c r="V273" s="123">
        <v>0</v>
      </c>
      <c r="W273" s="123">
        <f t="shared" si="148"/>
        <v>0</v>
      </c>
      <c r="X273" s="123">
        <f t="shared" si="144"/>
        <v>0</v>
      </c>
      <c r="Y273" s="45"/>
      <c r="Z273" s="123">
        <v>0</v>
      </c>
      <c r="AA273" s="123">
        <v>0</v>
      </c>
      <c r="AB273" s="123">
        <f t="shared" si="149"/>
        <v>0</v>
      </c>
      <c r="AC273" s="123">
        <v>0</v>
      </c>
      <c r="AD273" s="123">
        <v>0</v>
      </c>
      <c r="AE273" s="123">
        <f t="shared" si="150"/>
        <v>0</v>
      </c>
      <c r="AF273" s="123">
        <f t="shared" si="145"/>
        <v>0</v>
      </c>
      <c r="AG273" s="45"/>
      <c r="AH273" s="123">
        <v>0</v>
      </c>
      <c r="AI273" s="123">
        <v>0</v>
      </c>
      <c r="AJ273" s="123">
        <f t="shared" si="151"/>
        <v>0</v>
      </c>
      <c r="AK273" s="123">
        <v>0</v>
      </c>
      <c r="AL273" s="123">
        <v>0</v>
      </c>
      <c r="AM273" s="123">
        <f t="shared" si="152"/>
        <v>0</v>
      </c>
      <c r="AN273" s="123">
        <f t="shared" si="146"/>
        <v>0</v>
      </c>
      <c r="AO273" s="45"/>
      <c r="AP273" s="123">
        <f>J273-(R273+Z273+AH273)</f>
        <v>0</v>
      </c>
      <c r="AQ273" s="123">
        <f>K273-(S273+AA273+AI273)</f>
        <v>0</v>
      </c>
      <c r="AR273" s="123">
        <f t="shared" si="134"/>
        <v>0</v>
      </c>
      <c r="AS273" s="123">
        <f>M273-(U273+AC273+AK273)</f>
        <v>0</v>
      </c>
      <c r="AT273" s="123">
        <f>N273-(V273+AD273+AL273)</f>
        <v>0</v>
      </c>
      <c r="AU273" s="123">
        <f t="shared" si="153"/>
        <v>0</v>
      </c>
      <c r="AV273" s="123">
        <f t="shared" si="137"/>
        <v>0</v>
      </c>
      <c r="AW273" s="125" t="s">
        <v>103</v>
      </c>
      <c r="AX273" s="125"/>
      <c r="AY273" s="125"/>
      <c r="AZ273" s="124" t="s">
        <v>88</v>
      </c>
      <c r="BA273" s="124"/>
      <c r="BB273" s="124"/>
      <c r="BC273" s="124"/>
      <c r="BD273" s="124"/>
    </row>
    <row r="274" spans="1:56" s="127" customFormat="1" hidden="1">
      <c r="A274" s="45"/>
      <c r="B274" s="114">
        <v>2013</v>
      </c>
      <c r="C274" s="115">
        <v>8320</v>
      </c>
      <c r="D274" s="114">
        <v>2</v>
      </c>
      <c r="E274" s="114">
        <v>2000</v>
      </c>
      <c r="F274" s="114">
        <v>2100</v>
      </c>
      <c r="G274" s="114">
        <v>218</v>
      </c>
      <c r="H274" s="114"/>
      <c r="I274" s="116" t="s">
        <v>285</v>
      </c>
      <c r="J274" s="117">
        <v>66270</v>
      </c>
      <c r="K274" s="117">
        <v>0</v>
      </c>
      <c r="L274" s="117">
        <v>66270</v>
      </c>
      <c r="M274" s="117">
        <v>0</v>
      </c>
      <c r="N274" s="117">
        <v>0</v>
      </c>
      <c r="O274" s="117">
        <v>0</v>
      </c>
      <c r="P274" s="117">
        <v>66270</v>
      </c>
      <c r="Q274" s="45"/>
      <c r="R274" s="118">
        <f>R275</f>
        <v>53824</v>
      </c>
      <c r="S274" s="118">
        <f>S275</f>
        <v>0</v>
      </c>
      <c r="T274" s="118">
        <f t="shared" si="147"/>
        <v>53824</v>
      </c>
      <c r="U274" s="118">
        <f>U275</f>
        <v>0</v>
      </c>
      <c r="V274" s="118">
        <f>V275</f>
        <v>0</v>
      </c>
      <c r="W274" s="118">
        <f t="shared" si="148"/>
        <v>0</v>
      </c>
      <c r="X274" s="118">
        <f t="shared" si="144"/>
        <v>53824</v>
      </c>
      <c r="Y274" s="45"/>
      <c r="Z274" s="118">
        <f>Z275</f>
        <v>0</v>
      </c>
      <c r="AA274" s="118">
        <f>AA275</f>
        <v>0</v>
      </c>
      <c r="AB274" s="118">
        <f t="shared" si="149"/>
        <v>0</v>
      </c>
      <c r="AC274" s="118">
        <f>AC275</f>
        <v>0</v>
      </c>
      <c r="AD274" s="118">
        <f>AD275</f>
        <v>0</v>
      </c>
      <c r="AE274" s="118">
        <f t="shared" si="150"/>
        <v>0</v>
      </c>
      <c r="AF274" s="118">
        <f t="shared" si="145"/>
        <v>0</v>
      </c>
      <c r="AG274" s="45"/>
      <c r="AH274" s="118">
        <f>AH275</f>
        <v>0</v>
      </c>
      <c r="AI274" s="118">
        <f>AI275</f>
        <v>0</v>
      </c>
      <c r="AJ274" s="118">
        <f t="shared" si="151"/>
        <v>0</v>
      </c>
      <c r="AK274" s="118">
        <f>AK275</f>
        <v>0</v>
      </c>
      <c r="AL274" s="118">
        <f>AL275</f>
        <v>0</v>
      </c>
      <c r="AM274" s="118">
        <f t="shared" si="152"/>
        <v>0</v>
      </c>
      <c r="AN274" s="118">
        <f t="shared" si="146"/>
        <v>0</v>
      </c>
      <c r="AO274" s="45"/>
      <c r="AP274" s="118">
        <f>AP275</f>
        <v>0</v>
      </c>
      <c r="AQ274" s="118">
        <f>AQ275</f>
        <v>0</v>
      </c>
      <c r="AR274" s="118">
        <f t="shared" si="134"/>
        <v>0</v>
      </c>
      <c r="AS274" s="118">
        <f>AS275</f>
        <v>0</v>
      </c>
      <c r="AT274" s="118">
        <f>AT275</f>
        <v>0</v>
      </c>
      <c r="AU274" s="118">
        <f t="shared" si="153"/>
        <v>0</v>
      </c>
      <c r="AV274" s="118">
        <f t="shared" si="137"/>
        <v>0</v>
      </c>
      <c r="AW274" s="119"/>
      <c r="AX274" s="119"/>
      <c r="AY274" s="119"/>
      <c r="AZ274" s="117"/>
      <c r="BA274" s="117"/>
      <c r="BB274" s="117"/>
      <c r="BC274" s="117"/>
      <c r="BD274" s="117"/>
    </row>
    <row r="275" spans="1:56" s="100" customFormat="1" hidden="1">
      <c r="B275" s="120">
        <v>2013</v>
      </c>
      <c r="C275" s="121">
        <v>8320</v>
      </c>
      <c r="D275" s="120">
        <v>2</v>
      </c>
      <c r="E275" s="120">
        <v>2000</v>
      </c>
      <c r="F275" s="120">
        <v>2100</v>
      </c>
      <c r="G275" s="120">
        <v>218</v>
      </c>
      <c r="H275" s="120">
        <v>21801</v>
      </c>
      <c r="I275" s="122" t="s">
        <v>285</v>
      </c>
      <c r="J275" s="132">
        <f>66270-12446</f>
        <v>53824</v>
      </c>
      <c r="K275" s="132">
        <v>0</v>
      </c>
      <c r="L275" s="133">
        <v>66270</v>
      </c>
      <c r="M275" s="132">
        <v>0</v>
      </c>
      <c r="N275" s="132">
        <v>0</v>
      </c>
      <c r="O275" s="133">
        <v>0</v>
      </c>
      <c r="P275" s="133">
        <v>66270</v>
      </c>
      <c r="Q275" s="100" t="s">
        <v>286</v>
      </c>
      <c r="R275" s="132">
        <f>[1]FCECC!X25</f>
        <v>53824</v>
      </c>
      <c r="S275" s="132">
        <v>0</v>
      </c>
      <c r="T275" s="132">
        <f t="shared" si="147"/>
        <v>53824</v>
      </c>
      <c r="U275" s="132">
        <v>0</v>
      </c>
      <c r="V275" s="132">
        <v>0</v>
      </c>
      <c r="W275" s="132">
        <f t="shared" si="148"/>
        <v>0</v>
      </c>
      <c r="X275" s="132">
        <f t="shared" si="144"/>
        <v>53824</v>
      </c>
      <c r="Z275" s="132">
        <v>0</v>
      </c>
      <c r="AA275" s="132">
        <v>0</v>
      </c>
      <c r="AB275" s="132">
        <f t="shared" si="149"/>
        <v>0</v>
      </c>
      <c r="AC275" s="132">
        <v>0</v>
      </c>
      <c r="AD275" s="132">
        <v>0</v>
      </c>
      <c r="AE275" s="132">
        <f t="shared" si="150"/>
        <v>0</v>
      </c>
      <c r="AF275" s="132">
        <f t="shared" si="145"/>
        <v>0</v>
      </c>
      <c r="AH275" s="132">
        <v>0</v>
      </c>
      <c r="AI275" s="132">
        <v>0</v>
      </c>
      <c r="AJ275" s="132">
        <f t="shared" si="151"/>
        <v>0</v>
      </c>
      <c r="AK275" s="132">
        <v>0</v>
      </c>
      <c r="AL275" s="132">
        <v>0</v>
      </c>
      <c r="AM275" s="132">
        <f t="shared" si="152"/>
        <v>0</v>
      </c>
      <c r="AN275" s="132">
        <f t="shared" si="146"/>
        <v>0</v>
      </c>
      <c r="AP275" s="132">
        <f>J275-(R275+Z275+AH275)</f>
        <v>0</v>
      </c>
      <c r="AQ275" s="132">
        <f>K275-(S275+AA275+AI275)</f>
        <v>0</v>
      </c>
      <c r="AR275" s="132">
        <f t="shared" si="134"/>
        <v>0</v>
      </c>
      <c r="AS275" s="132">
        <f>M275-(U275+AC275+AK275)</f>
        <v>0</v>
      </c>
      <c r="AT275" s="132">
        <f>N275-(V275+AD275+AL275)</f>
        <v>0</v>
      </c>
      <c r="AU275" s="132">
        <f t="shared" si="153"/>
        <v>0</v>
      </c>
      <c r="AV275" s="132">
        <f>AR275+AU275</f>
        <v>0</v>
      </c>
      <c r="AW275" s="134" t="s">
        <v>103</v>
      </c>
      <c r="AX275" s="134">
        <v>12</v>
      </c>
      <c r="AY275" s="134"/>
      <c r="AZ275" s="133" t="s">
        <v>283</v>
      </c>
      <c r="BA275" s="133">
        <f>[1]FCECC!AO25</f>
        <v>40</v>
      </c>
      <c r="BB275" s="133"/>
      <c r="BC275" s="133">
        <f>+AX275-BA275</f>
        <v>-28</v>
      </c>
      <c r="BD275" s="133">
        <f>+AY275-BB275</f>
        <v>0</v>
      </c>
    </row>
    <row r="276" spans="1:56" s="126" customFormat="1" hidden="1">
      <c r="A276" s="45"/>
      <c r="B276" s="108">
        <v>2013</v>
      </c>
      <c r="C276" s="109">
        <v>8320</v>
      </c>
      <c r="D276" s="108">
        <v>2</v>
      </c>
      <c r="E276" s="108">
        <v>2000</v>
      </c>
      <c r="F276" s="108">
        <v>2200</v>
      </c>
      <c r="G276" s="108"/>
      <c r="H276" s="108"/>
      <c r="I276" s="110" t="s">
        <v>287</v>
      </c>
      <c r="J276" s="111">
        <v>0</v>
      </c>
      <c r="K276" s="111">
        <v>0</v>
      </c>
      <c r="L276" s="111">
        <v>0</v>
      </c>
      <c r="M276" s="111">
        <v>0</v>
      </c>
      <c r="N276" s="111">
        <v>0</v>
      </c>
      <c r="O276" s="111">
        <v>0</v>
      </c>
      <c r="P276" s="111">
        <v>0</v>
      </c>
      <c r="Q276" s="45"/>
      <c r="R276" s="112">
        <f t="shared" ref="R276:V277" si="154">R277</f>
        <v>0</v>
      </c>
      <c r="S276" s="112">
        <f t="shared" si="154"/>
        <v>0</v>
      </c>
      <c r="T276" s="112">
        <f t="shared" si="147"/>
        <v>0</v>
      </c>
      <c r="U276" s="112">
        <f>U277</f>
        <v>0</v>
      </c>
      <c r="V276" s="112">
        <f>V277</f>
        <v>0</v>
      </c>
      <c r="W276" s="112">
        <f t="shared" si="148"/>
        <v>0</v>
      </c>
      <c r="X276" s="112">
        <f>T276+W276</f>
        <v>0</v>
      </c>
      <c r="Y276" s="45"/>
      <c r="Z276" s="112">
        <f t="shared" ref="Z276:AD277" si="155">Z277</f>
        <v>0</v>
      </c>
      <c r="AA276" s="112">
        <f t="shared" si="155"/>
        <v>0</v>
      </c>
      <c r="AB276" s="112">
        <f t="shared" si="149"/>
        <v>0</v>
      </c>
      <c r="AC276" s="112">
        <f>AC277</f>
        <v>0</v>
      </c>
      <c r="AD276" s="112">
        <f>AD277</f>
        <v>0</v>
      </c>
      <c r="AE276" s="112">
        <f t="shared" si="150"/>
        <v>0</v>
      </c>
      <c r="AF276" s="112">
        <f>AB276+AE276</f>
        <v>0</v>
      </c>
      <c r="AG276" s="45"/>
      <c r="AH276" s="112">
        <f t="shared" ref="AH276:AL277" si="156">AH277</f>
        <v>0</v>
      </c>
      <c r="AI276" s="112">
        <f t="shared" si="156"/>
        <v>0</v>
      </c>
      <c r="AJ276" s="112">
        <f t="shared" si="151"/>
        <v>0</v>
      </c>
      <c r="AK276" s="112">
        <f>AK277</f>
        <v>0</v>
      </c>
      <c r="AL276" s="112">
        <f>AL277</f>
        <v>0</v>
      </c>
      <c r="AM276" s="112">
        <f t="shared" si="152"/>
        <v>0</v>
      </c>
      <c r="AN276" s="112">
        <f>AJ276+AM276</f>
        <v>0</v>
      </c>
      <c r="AO276" s="45"/>
      <c r="AP276" s="112">
        <f t="shared" ref="AP276:AT277" si="157">AP277</f>
        <v>0</v>
      </c>
      <c r="AQ276" s="112">
        <f t="shared" si="157"/>
        <v>0</v>
      </c>
      <c r="AR276" s="112">
        <f t="shared" si="134"/>
        <v>0</v>
      </c>
      <c r="AS276" s="112">
        <f>AS277</f>
        <v>0</v>
      </c>
      <c r="AT276" s="112">
        <f>AT277</f>
        <v>0</v>
      </c>
      <c r="AU276" s="112">
        <f t="shared" si="153"/>
        <v>0</v>
      </c>
      <c r="AV276" s="112">
        <f>AR276+AU276</f>
        <v>0</v>
      </c>
      <c r="AW276" s="113"/>
      <c r="AX276" s="113"/>
      <c r="AY276" s="113"/>
      <c r="AZ276" s="111"/>
      <c r="BA276" s="111"/>
      <c r="BB276" s="111"/>
      <c r="BC276" s="111"/>
      <c r="BD276" s="111"/>
    </row>
    <row r="277" spans="1:56" s="127" customFormat="1" hidden="1">
      <c r="A277" s="45"/>
      <c r="B277" s="114">
        <v>2013</v>
      </c>
      <c r="C277" s="115">
        <v>8320</v>
      </c>
      <c r="D277" s="114">
        <v>2</v>
      </c>
      <c r="E277" s="114">
        <v>2000</v>
      </c>
      <c r="F277" s="114">
        <v>2200</v>
      </c>
      <c r="G277" s="114">
        <v>223</v>
      </c>
      <c r="H277" s="114"/>
      <c r="I277" s="116" t="s">
        <v>119</v>
      </c>
      <c r="J277" s="117">
        <v>0</v>
      </c>
      <c r="K277" s="117">
        <v>0</v>
      </c>
      <c r="L277" s="117">
        <v>0</v>
      </c>
      <c r="M277" s="117">
        <v>0</v>
      </c>
      <c r="N277" s="117">
        <v>0</v>
      </c>
      <c r="O277" s="117">
        <v>0</v>
      </c>
      <c r="P277" s="117">
        <v>0</v>
      </c>
      <c r="Q277" s="45"/>
      <c r="R277" s="118">
        <f t="shared" si="154"/>
        <v>0</v>
      </c>
      <c r="S277" s="118">
        <f t="shared" si="154"/>
        <v>0</v>
      </c>
      <c r="T277" s="118">
        <f t="shared" si="147"/>
        <v>0</v>
      </c>
      <c r="U277" s="118">
        <f t="shared" si="154"/>
        <v>0</v>
      </c>
      <c r="V277" s="118">
        <f t="shared" si="154"/>
        <v>0</v>
      </c>
      <c r="W277" s="118">
        <f t="shared" si="148"/>
        <v>0</v>
      </c>
      <c r="X277" s="118">
        <f>T277+W277</f>
        <v>0</v>
      </c>
      <c r="Y277" s="45"/>
      <c r="Z277" s="118">
        <f t="shared" si="155"/>
        <v>0</v>
      </c>
      <c r="AA277" s="118">
        <f t="shared" si="155"/>
        <v>0</v>
      </c>
      <c r="AB277" s="118">
        <f t="shared" si="149"/>
        <v>0</v>
      </c>
      <c r="AC277" s="118">
        <f t="shared" si="155"/>
        <v>0</v>
      </c>
      <c r="AD277" s="118">
        <f t="shared" si="155"/>
        <v>0</v>
      </c>
      <c r="AE277" s="118">
        <f t="shared" si="150"/>
        <v>0</v>
      </c>
      <c r="AF277" s="118">
        <f>AB277+AE277</f>
        <v>0</v>
      </c>
      <c r="AG277" s="45"/>
      <c r="AH277" s="118">
        <f t="shared" si="156"/>
        <v>0</v>
      </c>
      <c r="AI277" s="118">
        <f t="shared" si="156"/>
        <v>0</v>
      </c>
      <c r="AJ277" s="118">
        <f t="shared" si="151"/>
        <v>0</v>
      </c>
      <c r="AK277" s="118">
        <f t="shared" si="156"/>
        <v>0</v>
      </c>
      <c r="AL277" s="118">
        <f t="shared" si="156"/>
        <v>0</v>
      </c>
      <c r="AM277" s="118">
        <f t="shared" si="152"/>
        <v>0</v>
      </c>
      <c r="AN277" s="118">
        <f>AJ277+AM277</f>
        <v>0</v>
      </c>
      <c r="AO277" s="45"/>
      <c r="AP277" s="118">
        <f t="shared" si="157"/>
        <v>0</v>
      </c>
      <c r="AQ277" s="118">
        <f t="shared" si="157"/>
        <v>0</v>
      </c>
      <c r="AR277" s="118">
        <f t="shared" si="134"/>
        <v>0</v>
      </c>
      <c r="AS277" s="118">
        <f t="shared" si="157"/>
        <v>0</v>
      </c>
      <c r="AT277" s="118">
        <f t="shared" si="157"/>
        <v>0</v>
      </c>
      <c r="AU277" s="118">
        <f t="shared" si="153"/>
        <v>0</v>
      </c>
      <c r="AV277" s="118">
        <f>AR277+AU277</f>
        <v>0</v>
      </c>
      <c r="AW277" s="119"/>
      <c r="AX277" s="119"/>
      <c r="AY277" s="119"/>
      <c r="AZ277" s="117"/>
      <c r="BA277" s="117"/>
      <c r="BB277" s="117"/>
      <c r="BC277" s="117"/>
      <c r="BD277" s="117"/>
    </row>
    <row r="278" spans="1:56" s="100" customFormat="1" hidden="1">
      <c r="A278" s="45"/>
      <c r="B278" s="120">
        <v>2013</v>
      </c>
      <c r="C278" s="121">
        <v>8320</v>
      </c>
      <c r="D278" s="120">
        <v>2</v>
      </c>
      <c r="E278" s="120">
        <v>2000</v>
      </c>
      <c r="F278" s="120">
        <v>2200</v>
      </c>
      <c r="G278" s="120">
        <v>223</v>
      </c>
      <c r="H278" s="120">
        <v>22301</v>
      </c>
      <c r="I278" s="122" t="s">
        <v>119</v>
      </c>
      <c r="J278" s="123">
        <v>0</v>
      </c>
      <c r="K278" s="123">
        <v>0</v>
      </c>
      <c r="L278" s="124">
        <v>0</v>
      </c>
      <c r="M278" s="123">
        <v>0</v>
      </c>
      <c r="N278" s="123">
        <v>0</v>
      </c>
      <c r="O278" s="124">
        <v>0</v>
      </c>
      <c r="P278" s="124">
        <v>0</v>
      </c>
      <c r="Q278" s="45"/>
      <c r="R278" s="123">
        <v>0</v>
      </c>
      <c r="S278" s="123">
        <v>0</v>
      </c>
      <c r="T278" s="123">
        <f t="shared" si="147"/>
        <v>0</v>
      </c>
      <c r="U278" s="123">
        <v>0</v>
      </c>
      <c r="V278" s="123">
        <v>0</v>
      </c>
      <c r="W278" s="123">
        <f t="shared" si="148"/>
        <v>0</v>
      </c>
      <c r="X278" s="123">
        <f>T278+W278</f>
        <v>0</v>
      </c>
      <c r="Y278" s="45"/>
      <c r="Z278" s="123">
        <v>0</v>
      </c>
      <c r="AA278" s="123">
        <v>0</v>
      </c>
      <c r="AB278" s="123">
        <f t="shared" si="149"/>
        <v>0</v>
      </c>
      <c r="AC278" s="123">
        <v>0</v>
      </c>
      <c r="AD278" s="123">
        <v>0</v>
      </c>
      <c r="AE278" s="123">
        <f t="shared" si="150"/>
        <v>0</v>
      </c>
      <c r="AF278" s="123">
        <f>AB278+AE278</f>
        <v>0</v>
      </c>
      <c r="AG278" s="45"/>
      <c r="AH278" s="123">
        <v>0</v>
      </c>
      <c r="AI278" s="123">
        <v>0</v>
      </c>
      <c r="AJ278" s="123">
        <f t="shared" si="151"/>
        <v>0</v>
      </c>
      <c r="AK278" s="123">
        <v>0</v>
      </c>
      <c r="AL278" s="123">
        <v>0</v>
      </c>
      <c r="AM278" s="123">
        <f t="shared" si="152"/>
        <v>0</v>
      </c>
      <c r="AN278" s="123">
        <f>AJ278+AM278</f>
        <v>0</v>
      </c>
      <c r="AO278" s="45"/>
      <c r="AP278" s="123">
        <f>J278-(R278+Z278+AH278)</f>
        <v>0</v>
      </c>
      <c r="AQ278" s="123">
        <f>K278-(S278+AA278+AI278)</f>
        <v>0</v>
      </c>
      <c r="AR278" s="123">
        <f t="shared" si="134"/>
        <v>0</v>
      </c>
      <c r="AS278" s="123">
        <f>M278-(U278+AC278+AK278)</f>
        <v>0</v>
      </c>
      <c r="AT278" s="123">
        <f>N278-(V278+AD278+AL278)</f>
        <v>0</v>
      </c>
      <c r="AU278" s="123">
        <f t="shared" si="153"/>
        <v>0</v>
      </c>
      <c r="AV278" s="123">
        <f>AR278+AU278</f>
        <v>0</v>
      </c>
      <c r="AW278" s="125" t="s">
        <v>103</v>
      </c>
      <c r="AX278" s="125"/>
      <c r="AY278" s="125"/>
      <c r="AZ278" s="124" t="s">
        <v>88</v>
      </c>
      <c r="BA278" s="124"/>
      <c r="BB278" s="124"/>
      <c r="BC278" s="124"/>
      <c r="BD278" s="124"/>
    </row>
    <row r="279" spans="1:56" s="126" customFormat="1" hidden="1">
      <c r="A279" s="45"/>
      <c r="B279" s="108">
        <v>2013</v>
      </c>
      <c r="C279" s="109">
        <v>8320</v>
      </c>
      <c r="D279" s="108">
        <v>2</v>
      </c>
      <c r="E279" s="108">
        <v>2000</v>
      </c>
      <c r="F279" s="108">
        <v>2400</v>
      </c>
      <c r="G279" s="108"/>
      <c r="H279" s="108"/>
      <c r="I279" s="110" t="s">
        <v>122</v>
      </c>
      <c r="J279" s="111">
        <v>0</v>
      </c>
      <c r="K279" s="111">
        <v>0</v>
      </c>
      <c r="L279" s="111">
        <v>0</v>
      </c>
      <c r="M279" s="111">
        <v>0</v>
      </c>
      <c r="N279" s="111">
        <v>0</v>
      </c>
      <c r="O279" s="111">
        <v>0</v>
      </c>
      <c r="P279" s="111">
        <v>0</v>
      </c>
      <c r="Q279" s="45"/>
      <c r="R279" s="112">
        <f>R280+R282</f>
        <v>0</v>
      </c>
      <c r="S279" s="112">
        <f>S280+S282</f>
        <v>0</v>
      </c>
      <c r="T279" s="112">
        <f t="shared" si="147"/>
        <v>0</v>
      </c>
      <c r="U279" s="112">
        <f>U280+U282</f>
        <v>0</v>
      </c>
      <c r="V279" s="112">
        <f>V280+V282</f>
        <v>0</v>
      </c>
      <c r="W279" s="112">
        <f t="shared" si="148"/>
        <v>0</v>
      </c>
      <c r="X279" s="112">
        <f>T279+W279</f>
        <v>0</v>
      </c>
      <c r="Y279" s="45"/>
      <c r="Z279" s="112">
        <f>Z280+Z282</f>
        <v>0</v>
      </c>
      <c r="AA279" s="112">
        <f>AA280+AA282</f>
        <v>0</v>
      </c>
      <c r="AB279" s="112">
        <f t="shared" si="149"/>
        <v>0</v>
      </c>
      <c r="AC279" s="112">
        <f>AC280+AC282</f>
        <v>0</v>
      </c>
      <c r="AD279" s="112">
        <f>AD280+AD282</f>
        <v>0</v>
      </c>
      <c r="AE279" s="112">
        <f t="shared" si="150"/>
        <v>0</v>
      </c>
      <c r="AF279" s="112">
        <f>AB279+AE279</f>
        <v>0</v>
      </c>
      <c r="AG279" s="45"/>
      <c r="AH279" s="112">
        <f>AH280+AH282</f>
        <v>0</v>
      </c>
      <c r="AI279" s="112">
        <f>AI280+AI282</f>
        <v>0</v>
      </c>
      <c r="AJ279" s="112">
        <f t="shared" si="151"/>
        <v>0</v>
      </c>
      <c r="AK279" s="112">
        <f>AK280+AK282</f>
        <v>0</v>
      </c>
      <c r="AL279" s="112">
        <f>AL280+AL282</f>
        <v>0</v>
      </c>
      <c r="AM279" s="112">
        <f t="shared" si="152"/>
        <v>0</v>
      </c>
      <c r="AN279" s="112">
        <f>AJ279+AM279</f>
        <v>0</v>
      </c>
      <c r="AO279" s="45"/>
      <c r="AP279" s="112">
        <f>AP280+AP282</f>
        <v>0</v>
      </c>
      <c r="AQ279" s="112">
        <f>AQ280+AQ282</f>
        <v>0</v>
      </c>
      <c r="AR279" s="112">
        <f t="shared" si="134"/>
        <v>0</v>
      </c>
      <c r="AS279" s="112">
        <f>AS280+AS282</f>
        <v>0</v>
      </c>
      <c r="AT279" s="112">
        <f>AT280+AT282</f>
        <v>0</v>
      </c>
      <c r="AU279" s="112">
        <f t="shared" si="153"/>
        <v>0</v>
      </c>
      <c r="AV279" s="112">
        <f>AR279+AU279</f>
        <v>0</v>
      </c>
      <c r="AW279" s="113"/>
      <c r="AX279" s="113"/>
      <c r="AY279" s="113"/>
      <c r="AZ279" s="111"/>
      <c r="BA279" s="111"/>
      <c r="BB279" s="111"/>
      <c r="BC279" s="111"/>
      <c r="BD279" s="111"/>
    </row>
    <row r="280" spans="1:56" s="127" customFormat="1" hidden="1">
      <c r="A280" s="45"/>
      <c r="B280" s="114">
        <v>2013</v>
      </c>
      <c r="C280" s="115">
        <v>8320</v>
      </c>
      <c r="D280" s="114">
        <v>2</v>
      </c>
      <c r="E280" s="114">
        <v>2000</v>
      </c>
      <c r="F280" s="114">
        <v>2400</v>
      </c>
      <c r="G280" s="114">
        <v>246</v>
      </c>
      <c r="H280" s="114"/>
      <c r="I280" s="116" t="s">
        <v>126</v>
      </c>
      <c r="J280" s="117">
        <v>0</v>
      </c>
      <c r="K280" s="117">
        <v>0</v>
      </c>
      <c r="L280" s="117">
        <v>0</v>
      </c>
      <c r="M280" s="117">
        <v>0</v>
      </c>
      <c r="N280" s="117">
        <v>0</v>
      </c>
      <c r="O280" s="117">
        <v>0</v>
      </c>
      <c r="P280" s="117">
        <v>0</v>
      </c>
      <c r="Q280" s="45"/>
      <c r="R280" s="118">
        <f t="shared" ref="R280:V282" si="158">R281</f>
        <v>0</v>
      </c>
      <c r="S280" s="118">
        <f t="shared" si="158"/>
        <v>0</v>
      </c>
      <c r="T280" s="118">
        <f t="shared" si="147"/>
        <v>0</v>
      </c>
      <c r="U280" s="118">
        <f t="shared" si="158"/>
        <v>0</v>
      </c>
      <c r="V280" s="118">
        <f t="shared" si="158"/>
        <v>0</v>
      </c>
      <c r="W280" s="118">
        <f t="shared" si="148"/>
        <v>0</v>
      </c>
      <c r="X280" s="118">
        <f t="shared" ref="X280:X354" si="159">T280+W280</f>
        <v>0</v>
      </c>
      <c r="Y280" s="45"/>
      <c r="Z280" s="118">
        <f t="shared" ref="Z280:AD282" si="160">Z281</f>
        <v>0</v>
      </c>
      <c r="AA280" s="118">
        <f t="shared" si="160"/>
        <v>0</v>
      </c>
      <c r="AB280" s="118">
        <f t="shared" si="149"/>
        <v>0</v>
      </c>
      <c r="AC280" s="118">
        <f t="shared" si="160"/>
        <v>0</v>
      </c>
      <c r="AD280" s="118">
        <f t="shared" si="160"/>
        <v>0</v>
      </c>
      <c r="AE280" s="118">
        <f t="shared" si="150"/>
        <v>0</v>
      </c>
      <c r="AF280" s="118">
        <f t="shared" ref="AF280:AF354" si="161">AB280+AE280</f>
        <v>0</v>
      </c>
      <c r="AG280" s="45"/>
      <c r="AH280" s="118">
        <f t="shared" ref="AH280:AL282" si="162">AH281</f>
        <v>0</v>
      </c>
      <c r="AI280" s="118">
        <f t="shared" si="162"/>
        <v>0</v>
      </c>
      <c r="AJ280" s="118">
        <f t="shared" si="151"/>
        <v>0</v>
      </c>
      <c r="AK280" s="118">
        <f t="shared" si="162"/>
        <v>0</v>
      </c>
      <c r="AL280" s="118">
        <f t="shared" si="162"/>
        <v>0</v>
      </c>
      <c r="AM280" s="118">
        <f t="shared" si="152"/>
        <v>0</v>
      </c>
      <c r="AN280" s="118">
        <f t="shared" ref="AN280:AN354" si="163">AJ280+AM280</f>
        <v>0</v>
      </c>
      <c r="AO280" s="45"/>
      <c r="AP280" s="118">
        <f t="shared" ref="AP280:AT282" si="164">AP281</f>
        <v>0</v>
      </c>
      <c r="AQ280" s="118">
        <f t="shared" si="164"/>
        <v>0</v>
      </c>
      <c r="AR280" s="118">
        <f t="shared" si="134"/>
        <v>0</v>
      </c>
      <c r="AS280" s="118">
        <f t="shared" si="164"/>
        <v>0</v>
      </c>
      <c r="AT280" s="118">
        <f t="shared" si="164"/>
        <v>0</v>
      </c>
      <c r="AU280" s="118">
        <f t="shared" si="153"/>
        <v>0</v>
      </c>
      <c r="AV280" s="118">
        <f t="shared" ref="AV280:AV354" si="165">AR280+AU280</f>
        <v>0</v>
      </c>
      <c r="AW280" s="119"/>
      <c r="AX280" s="119"/>
      <c r="AY280" s="119"/>
      <c r="AZ280" s="117"/>
      <c r="BA280" s="117"/>
      <c r="BB280" s="117"/>
      <c r="BC280" s="117"/>
      <c r="BD280" s="117"/>
    </row>
    <row r="281" spans="1:56" s="100" customFormat="1" hidden="1">
      <c r="A281" s="45"/>
      <c r="B281" s="120">
        <v>2013</v>
      </c>
      <c r="C281" s="121">
        <v>8320</v>
      </c>
      <c r="D281" s="120">
        <v>2</v>
      </c>
      <c r="E281" s="120">
        <v>2000</v>
      </c>
      <c r="F281" s="120">
        <v>2400</v>
      </c>
      <c r="G281" s="120">
        <v>246</v>
      </c>
      <c r="H281" s="120">
        <v>24601</v>
      </c>
      <c r="I281" s="122" t="s">
        <v>126</v>
      </c>
      <c r="J281" s="132">
        <v>0</v>
      </c>
      <c r="K281" s="132">
        <v>0</v>
      </c>
      <c r="L281" s="133">
        <v>0</v>
      </c>
      <c r="M281" s="132">
        <v>0</v>
      </c>
      <c r="N281" s="132">
        <v>0</v>
      </c>
      <c r="O281" s="133">
        <v>0</v>
      </c>
      <c r="P281" s="133">
        <v>0</v>
      </c>
      <c r="Q281" s="45"/>
      <c r="R281" s="123">
        <v>0</v>
      </c>
      <c r="S281" s="123">
        <v>0</v>
      </c>
      <c r="T281" s="123">
        <f t="shared" si="147"/>
        <v>0</v>
      </c>
      <c r="U281" s="123">
        <v>0</v>
      </c>
      <c r="V281" s="123">
        <v>0</v>
      </c>
      <c r="W281" s="123">
        <f t="shared" si="148"/>
        <v>0</v>
      </c>
      <c r="X281" s="123">
        <f t="shared" si="159"/>
        <v>0</v>
      </c>
      <c r="Y281" s="45"/>
      <c r="Z281" s="123">
        <v>0</v>
      </c>
      <c r="AA281" s="123">
        <v>0</v>
      </c>
      <c r="AB281" s="123">
        <f t="shared" si="149"/>
        <v>0</v>
      </c>
      <c r="AC281" s="123">
        <v>0</v>
      </c>
      <c r="AD281" s="123">
        <v>0</v>
      </c>
      <c r="AE281" s="123">
        <f t="shared" si="150"/>
        <v>0</v>
      </c>
      <c r="AF281" s="123">
        <f t="shared" si="161"/>
        <v>0</v>
      </c>
      <c r="AG281" s="45"/>
      <c r="AH281" s="123">
        <v>0</v>
      </c>
      <c r="AI281" s="123">
        <v>0</v>
      </c>
      <c r="AJ281" s="123">
        <f t="shared" si="151"/>
        <v>0</v>
      </c>
      <c r="AK281" s="123">
        <v>0</v>
      </c>
      <c r="AL281" s="123">
        <v>0</v>
      </c>
      <c r="AM281" s="123">
        <f t="shared" si="152"/>
        <v>0</v>
      </c>
      <c r="AN281" s="123">
        <f t="shared" si="163"/>
        <v>0</v>
      </c>
      <c r="AO281" s="45"/>
      <c r="AP281" s="123">
        <f>J281-(R281+Z281+AH281)</f>
        <v>0</v>
      </c>
      <c r="AQ281" s="123">
        <f>K281-(S281+AA281+AI281)</f>
        <v>0</v>
      </c>
      <c r="AR281" s="123">
        <f t="shared" si="134"/>
        <v>0</v>
      </c>
      <c r="AS281" s="123">
        <f>M281-(U281+AC281+AK281)</f>
        <v>0</v>
      </c>
      <c r="AT281" s="123">
        <f>N281-(V281+AD281+AL281)</f>
        <v>0</v>
      </c>
      <c r="AU281" s="123">
        <f t="shared" si="153"/>
        <v>0</v>
      </c>
      <c r="AV281" s="123">
        <f t="shared" si="165"/>
        <v>0</v>
      </c>
      <c r="AW281" s="134" t="s">
        <v>103</v>
      </c>
      <c r="AX281" s="134"/>
      <c r="AY281" s="134"/>
      <c r="AZ281" s="133" t="s">
        <v>283</v>
      </c>
      <c r="BA281" s="133"/>
      <c r="BB281" s="133"/>
      <c r="BC281" s="133"/>
      <c r="BD281" s="133"/>
    </row>
    <row r="282" spans="1:56" s="100" customFormat="1" hidden="1">
      <c r="A282" s="45"/>
      <c r="B282" s="114">
        <v>2013</v>
      </c>
      <c r="C282" s="115">
        <v>8320</v>
      </c>
      <c r="D282" s="114">
        <v>2</v>
      </c>
      <c r="E282" s="114">
        <v>2000</v>
      </c>
      <c r="F282" s="114">
        <v>2400</v>
      </c>
      <c r="G282" s="114">
        <v>248</v>
      </c>
      <c r="H282" s="114"/>
      <c r="I282" s="116" t="s">
        <v>288</v>
      </c>
      <c r="J282" s="117">
        <v>0</v>
      </c>
      <c r="K282" s="117">
        <v>0</v>
      </c>
      <c r="L282" s="117">
        <v>0</v>
      </c>
      <c r="M282" s="117">
        <v>0</v>
      </c>
      <c r="N282" s="117">
        <v>0</v>
      </c>
      <c r="O282" s="117">
        <v>0</v>
      </c>
      <c r="P282" s="117">
        <v>0</v>
      </c>
      <c r="Q282" s="45"/>
      <c r="R282" s="118">
        <f t="shared" si="158"/>
        <v>0</v>
      </c>
      <c r="S282" s="118">
        <f t="shared" si="158"/>
        <v>0</v>
      </c>
      <c r="T282" s="118">
        <f t="shared" si="147"/>
        <v>0</v>
      </c>
      <c r="U282" s="118">
        <f t="shared" si="158"/>
        <v>0</v>
      </c>
      <c r="V282" s="118">
        <f t="shared" si="158"/>
        <v>0</v>
      </c>
      <c r="W282" s="118">
        <f t="shared" si="148"/>
        <v>0</v>
      </c>
      <c r="X282" s="118">
        <f t="shared" si="159"/>
        <v>0</v>
      </c>
      <c r="Y282" s="45"/>
      <c r="Z282" s="118">
        <f t="shared" si="160"/>
        <v>0</v>
      </c>
      <c r="AA282" s="118">
        <f t="shared" si="160"/>
        <v>0</v>
      </c>
      <c r="AB282" s="118">
        <f t="shared" si="149"/>
        <v>0</v>
      </c>
      <c r="AC282" s="118">
        <f t="shared" si="160"/>
        <v>0</v>
      </c>
      <c r="AD282" s="118">
        <f t="shared" si="160"/>
        <v>0</v>
      </c>
      <c r="AE282" s="118">
        <f t="shared" si="150"/>
        <v>0</v>
      </c>
      <c r="AF282" s="118">
        <f t="shared" si="161"/>
        <v>0</v>
      </c>
      <c r="AG282" s="45"/>
      <c r="AH282" s="118">
        <f t="shared" si="162"/>
        <v>0</v>
      </c>
      <c r="AI282" s="118">
        <f t="shared" si="162"/>
        <v>0</v>
      </c>
      <c r="AJ282" s="118">
        <f t="shared" si="151"/>
        <v>0</v>
      </c>
      <c r="AK282" s="118">
        <f t="shared" si="162"/>
        <v>0</v>
      </c>
      <c r="AL282" s="118">
        <f t="shared" si="162"/>
        <v>0</v>
      </c>
      <c r="AM282" s="118">
        <f t="shared" si="152"/>
        <v>0</v>
      </c>
      <c r="AN282" s="118">
        <f t="shared" si="163"/>
        <v>0</v>
      </c>
      <c r="AO282" s="45"/>
      <c r="AP282" s="118">
        <f t="shared" si="164"/>
        <v>0</v>
      </c>
      <c r="AQ282" s="118">
        <f t="shared" si="164"/>
        <v>0</v>
      </c>
      <c r="AR282" s="118">
        <f t="shared" si="134"/>
        <v>0</v>
      </c>
      <c r="AS282" s="118">
        <f t="shared" si="164"/>
        <v>0</v>
      </c>
      <c r="AT282" s="118">
        <f t="shared" si="164"/>
        <v>0</v>
      </c>
      <c r="AU282" s="118">
        <f t="shared" si="153"/>
        <v>0</v>
      </c>
      <c r="AV282" s="118">
        <f t="shared" si="165"/>
        <v>0</v>
      </c>
      <c r="AW282" s="119"/>
      <c r="AX282" s="119"/>
      <c r="AY282" s="119"/>
      <c r="AZ282" s="117"/>
      <c r="BA282" s="117"/>
      <c r="BB282" s="117"/>
      <c r="BC282" s="117"/>
      <c r="BD282" s="117"/>
    </row>
    <row r="283" spans="1:56" s="100" customFormat="1" hidden="1">
      <c r="A283" s="45"/>
      <c r="B283" s="120">
        <v>2013</v>
      </c>
      <c r="C283" s="121">
        <v>8320</v>
      </c>
      <c r="D283" s="120">
        <v>2</v>
      </c>
      <c r="E283" s="120">
        <v>2000</v>
      </c>
      <c r="F283" s="120">
        <v>2400</v>
      </c>
      <c r="G283" s="120">
        <v>248</v>
      </c>
      <c r="H283" s="120">
        <v>24801</v>
      </c>
      <c r="I283" s="122" t="s">
        <v>288</v>
      </c>
      <c r="J283" s="123">
        <v>0</v>
      </c>
      <c r="K283" s="123">
        <v>0</v>
      </c>
      <c r="L283" s="124">
        <v>0</v>
      </c>
      <c r="M283" s="123">
        <v>0</v>
      </c>
      <c r="N283" s="123">
        <v>0</v>
      </c>
      <c r="O283" s="124">
        <v>0</v>
      </c>
      <c r="P283" s="124">
        <v>0</v>
      </c>
      <c r="Q283" s="45"/>
      <c r="R283" s="123">
        <v>0</v>
      </c>
      <c r="S283" s="123">
        <v>0</v>
      </c>
      <c r="T283" s="123">
        <f t="shared" si="147"/>
        <v>0</v>
      </c>
      <c r="U283" s="123">
        <v>0</v>
      </c>
      <c r="V283" s="123">
        <v>0</v>
      </c>
      <c r="W283" s="123">
        <f t="shared" si="148"/>
        <v>0</v>
      </c>
      <c r="X283" s="123">
        <f t="shared" si="159"/>
        <v>0</v>
      </c>
      <c r="Y283" s="45"/>
      <c r="Z283" s="123">
        <v>0</v>
      </c>
      <c r="AA283" s="123">
        <v>0</v>
      </c>
      <c r="AB283" s="123">
        <f t="shared" si="149"/>
        <v>0</v>
      </c>
      <c r="AC283" s="123">
        <v>0</v>
      </c>
      <c r="AD283" s="123">
        <v>0</v>
      </c>
      <c r="AE283" s="123">
        <f t="shared" si="150"/>
        <v>0</v>
      </c>
      <c r="AF283" s="123">
        <f t="shared" si="161"/>
        <v>0</v>
      </c>
      <c r="AG283" s="45"/>
      <c r="AH283" s="123">
        <v>0</v>
      </c>
      <c r="AI283" s="123">
        <v>0</v>
      </c>
      <c r="AJ283" s="123">
        <f t="shared" si="151"/>
        <v>0</v>
      </c>
      <c r="AK283" s="123">
        <v>0</v>
      </c>
      <c r="AL283" s="123">
        <v>0</v>
      </c>
      <c r="AM283" s="123">
        <f t="shared" si="152"/>
        <v>0</v>
      </c>
      <c r="AN283" s="123">
        <f t="shared" si="163"/>
        <v>0</v>
      </c>
      <c r="AO283" s="45"/>
      <c r="AP283" s="123">
        <f>J283-(R283+Z283+AH283)</f>
        <v>0</v>
      </c>
      <c r="AQ283" s="123">
        <f>K283-(S283+AA283+AI283)</f>
        <v>0</v>
      </c>
      <c r="AR283" s="123">
        <f t="shared" si="134"/>
        <v>0</v>
      </c>
      <c r="AS283" s="123">
        <f>M283-(U283+AC283+AK283)</f>
        <v>0</v>
      </c>
      <c r="AT283" s="123">
        <f>N283-(V283+AD283+AL283)</f>
        <v>0</v>
      </c>
      <c r="AU283" s="123">
        <f t="shared" si="153"/>
        <v>0</v>
      </c>
      <c r="AV283" s="123">
        <f t="shared" si="165"/>
        <v>0</v>
      </c>
      <c r="AW283" s="125"/>
      <c r="AX283" s="125"/>
      <c r="AY283" s="125"/>
      <c r="AZ283" s="124"/>
      <c r="BA283" s="124"/>
      <c r="BB283" s="124"/>
      <c r="BC283" s="124"/>
      <c r="BD283" s="124"/>
    </row>
    <row r="284" spans="1:56" s="126" customFormat="1" hidden="1">
      <c r="A284" s="45"/>
      <c r="B284" s="108">
        <v>2013</v>
      </c>
      <c r="C284" s="109">
        <v>8320</v>
      </c>
      <c r="D284" s="108">
        <v>2</v>
      </c>
      <c r="E284" s="108">
        <v>2000</v>
      </c>
      <c r="F284" s="108">
        <v>2500</v>
      </c>
      <c r="G284" s="108"/>
      <c r="H284" s="108"/>
      <c r="I284" s="110" t="s">
        <v>129</v>
      </c>
      <c r="J284" s="111">
        <f>1303190-0.04-22.4-57.83</f>
        <v>1303109.73</v>
      </c>
      <c r="K284" s="111">
        <v>0</v>
      </c>
      <c r="L284" s="111">
        <v>1303109.73</v>
      </c>
      <c r="M284" s="111">
        <v>0</v>
      </c>
      <c r="N284" s="111">
        <v>0</v>
      </c>
      <c r="O284" s="111">
        <v>0</v>
      </c>
      <c r="P284" s="111">
        <v>1303109.73</v>
      </c>
      <c r="Q284" s="45"/>
      <c r="R284" s="112">
        <f>R285+R287+R289+R291+R293</f>
        <v>1303109.73</v>
      </c>
      <c r="S284" s="112">
        <f>S285+S287+S289+S291+S293</f>
        <v>0</v>
      </c>
      <c r="T284" s="112">
        <f t="shared" si="147"/>
        <v>1303109.73</v>
      </c>
      <c r="U284" s="112">
        <f>U285+U287+U289+U291+U293</f>
        <v>0</v>
      </c>
      <c r="V284" s="112">
        <f>V285+V287+V289+V291+V293</f>
        <v>0</v>
      </c>
      <c r="W284" s="112">
        <f t="shared" si="148"/>
        <v>0</v>
      </c>
      <c r="X284" s="112">
        <f t="shared" si="159"/>
        <v>1303109.73</v>
      </c>
      <c r="Y284" s="45"/>
      <c r="Z284" s="112">
        <f>Z285+Z287+Z289+Z291+Z293</f>
        <v>0</v>
      </c>
      <c r="AA284" s="112">
        <f>AA285+AA287+AA289+AA291+AA293</f>
        <v>0</v>
      </c>
      <c r="AB284" s="112">
        <f t="shared" si="149"/>
        <v>0</v>
      </c>
      <c r="AC284" s="112">
        <f>AC285+AC287+AC289+AC291+AC293</f>
        <v>0</v>
      </c>
      <c r="AD284" s="112">
        <f>AD285+AD287+AD289+AD291+AD293</f>
        <v>0</v>
      </c>
      <c r="AE284" s="112">
        <f t="shared" si="150"/>
        <v>0</v>
      </c>
      <c r="AF284" s="112">
        <f t="shared" si="161"/>
        <v>0</v>
      </c>
      <c r="AG284" s="45"/>
      <c r="AH284" s="112">
        <f>AH285+AH287+AH289+AH291+AH293</f>
        <v>0</v>
      </c>
      <c r="AI284" s="112">
        <f>AI285+AI287+AI289+AI291+AI293</f>
        <v>0</v>
      </c>
      <c r="AJ284" s="112">
        <f t="shared" si="151"/>
        <v>0</v>
      </c>
      <c r="AK284" s="112">
        <f>AK285+AK287+AK289+AK291+AK293</f>
        <v>0</v>
      </c>
      <c r="AL284" s="112">
        <f>AL285+AL287+AL289+AL291+AL293</f>
        <v>0</v>
      </c>
      <c r="AM284" s="112">
        <f t="shared" si="152"/>
        <v>0</v>
      </c>
      <c r="AN284" s="112">
        <f t="shared" si="163"/>
        <v>0</v>
      </c>
      <c r="AO284" s="45"/>
      <c r="AP284" s="112">
        <f>AP285+AP287+AP289+AP291+AP293</f>
        <v>0</v>
      </c>
      <c r="AQ284" s="112">
        <f>AQ285+AQ287+AQ289+AQ291+AQ293</f>
        <v>0</v>
      </c>
      <c r="AR284" s="112">
        <f t="shared" si="134"/>
        <v>0</v>
      </c>
      <c r="AS284" s="112">
        <f>AS285+AS287+AS289+AS291+AS293</f>
        <v>0</v>
      </c>
      <c r="AT284" s="112">
        <f>AT285+AT287+AT289+AT291+AT293</f>
        <v>0</v>
      </c>
      <c r="AU284" s="112">
        <f t="shared" si="153"/>
        <v>0</v>
      </c>
      <c r="AV284" s="112">
        <f t="shared" si="165"/>
        <v>0</v>
      </c>
      <c r="AW284" s="113"/>
      <c r="AX284" s="113"/>
      <c r="AY284" s="113"/>
      <c r="AZ284" s="111"/>
      <c r="BA284" s="111"/>
      <c r="BB284" s="111"/>
      <c r="BC284" s="111"/>
      <c r="BD284" s="111"/>
    </row>
    <row r="285" spans="1:56" s="127" customFormat="1" hidden="1">
      <c r="A285" s="45"/>
      <c r="B285" s="114">
        <v>2013</v>
      </c>
      <c r="C285" s="115">
        <v>8320</v>
      </c>
      <c r="D285" s="114">
        <v>2</v>
      </c>
      <c r="E285" s="114">
        <v>2000</v>
      </c>
      <c r="F285" s="114">
        <v>2500</v>
      </c>
      <c r="G285" s="114">
        <v>251</v>
      </c>
      <c r="H285" s="114"/>
      <c r="I285" s="116" t="s">
        <v>289</v>
      </c>
      <c r="J285" s="117">
        <v>0</v>
      </c>
      <c r="K285" s="117">
        <v>0</v>
      </c>
      <c r="L285" s="117">
        <v>0</v>
      </c>
      <c r="M285" s="117">
        <v>0</v>
      </c>
      <c r="N285" s="117">
        <v>0</v>
      </c>
      <c r="O285" s="117">
        <v>0</v>
      </c>
      <c r="P285" s="117">
        <v>0</v>
      </c>
      <c r="Q285" s="45"/>
      <c r="R285" s="118">
        <f>R286</f>
        <v>0</v>
      </c>
      <c r="S285" s="118">
        <f>S286</f>
        <v>0</v>
      </c>
      <c r="T285" s="118">
        <f t="shared" si="147"/>
        <v>0</v>
      </c>
      <c r="U285" s="118">
        <f>U286</f>
        <v>0</v>
      </c>
      <c r="V285" s="118">
        <f>V286</f>
        <v>0</v>
      </c>
      <c r="W285" s="118">
        <f t="shared" si="148"/>
        <v>0</v>
      </c>
      <c r="X285" s="118">
        <f t="shared" si="159"/>
        <v>0</v>
      </c>
      <c r="Y285" s="45"/>
      <c r="Z285" s="118">
        <f>Z286</f>
        <v>0</v>
      </c>
      <c r="AA285" s="118">
        <f>AA286</f>
        <v>0</v>
      </c>
      <c r="AB285" s="118">
        <f t="shared" si="149"/>
        <v>0</v>
      </c>
      <c r="AC285" s="118">
        <f>AC286</f>
        <v>0</v>
      </c>
      <c r="AD285" s="118">
        <f>AD286</f>
        <v>0</v>
      </c>
      <c r="AE285" s="118">
        <f t="shared" si="150"/>
        <v>0</v>
      </c>
      <c r="AF285" s="118">
        <f t="shared" si="161"/>
        <v>0</v>
      </c>
      <c r="AG285" s="45"/>
      <c r="AH285" s="118">
        <f>AH286</f>
        <v>0</v>
      </c>
      <c r="AI285" s="118">
        <f>AI286</f>
        <v>0</v>
      </c>
      <c r="AJ285" s="118">
        <f t="shared" si="151"/>
        <v>0</v>
      </c>
      <c r="AK285" s="118">
        <f>AK286</f>
        <v>0</v>
      </c>
      <c r="AL285" s="118">
        <f>AL286</f>
        <v>0</v>
      </c>
      <c r="AM285" s="118">
        <f t="shared" si="152"/>
        <v>0</v>
      </c>
      <c r="AN285" s="118">
        <f t="shared" si="163"/>
        <v>0</v>
      </c>
      <c r="AO285" s="45"/>
      <c r="AP285" s="118">
        <f>AP286</f>
        <v>0</v>
      </c>
      <c r="AQ285" s="118">
        <f>AQ286</f>
        <v>0</v>
      </c>
      <c r="AR285" s="118">
        <f t="shared" si="134"/>
        <v>0</v>
      </c>
      <c r="AS285" s="118">
        <f>AS286</f>
        <v>0</v>
      </c>
      <c r="AT285" s="118">
        <f>AT286</f>
        <v>0</v>
      </c>
      <c r="AU285" s="118">
        <f t="shared" si="153"/>
        <v>0</v>
      </c>
      <c r="AV285" s="118">
        <f t="shared" si="165"/>
        <v>0</v>
      </c>
      <c r="AW285" s="119"/>
      <c r="AX285" s="119"/>
      <c r="AY285" s="119"/>
      <c r="AZ285" s="117"/>
      <c r="BA285" s="117"/>
      <c r="BB285" s="117"/>
      <c r="BC285" s="117"/>
      <c r="BD285" s="117"/>
    </row>
    <row r="286" spans="1:56" s="100" customFormat="1" hidden="1">
      <c r="A286" s="45"/>
      <c r="B286" s="120">
        <v>2013</v>
      </c>
      <c r="C286" s="121">
        <v>8320</v>
      </c>
      <c r="D286" s="120">
        <v>2</v>
      </c>
      <c r="E286" s="120">
        <v>2000</v>
      </c>
      <c r="F286" s="120">
        <v>2500</v>
      </c>
      <c r="G286" s="120">
        <v>251</v>
      </c>
      <c r="H286" s="120">
        <v>25101</v>
      </c>
      <c r="I286" s="122" t="s">
        <v>289</v>
      </c>
      <c r="J286" s="123">
        <v>0</v>
      </c>
      <c r="K286" s="123">
        <v>0</v>
      </c>
      <c r="L286" s="124">
        <v>0</v>
      </c>
      <c r="M286" s="123">
        <v>0</v>
      </c>
      <c r="N286" s="123">
        <v>0</v>
      </c>
      <c r="O286" s="124">
        <v>0</v>
      </c>
      <c r="P286" s="124">
        <v>0</v>
      </c>
      <c r="Q286" s="45"/>
      <c r="R286" s="123">
        <v>0</v>
      </c>
      <c r="S286" s="123">
        <v>0</v>
      </c>
      <c r="T286" s="123">
        <f t="shared" si="147"/>
        <v>0</v>
      </c>
      <c r="U286" s="123">
        <v>0</v>
      </c>
      <c r="V286" s="123">
        <v>0</v>
      </c>
      <c r="W286" s="123">
        <f t="shared" si="148"/>
        <v>0</v>
      </c>
      <c r="X286" s="123">
        <f t="shared" si="159"/>
        <v>0</v>
      </c>
      <c r="Y286" s="45"/>
      <c r="Z286" s="123">
        <v>0</v>
      </c>
      <c r="AA286" s="123">
        <v>0</v>
      </c>
      <c r="AB286" s="123">
        <f t="shared" si="149"/>
        <v>0</v>
      </c>
      <c r="AC286" s="123">
        <v>0</v>
      </c>
      <c r="AD286" s="123">
        <v>0</v>
      </c>
      <c r="AE286" s="123">
        <f t="shared" si="150"/>
        <v>0</v>
      </c>
      <c r="AF286" s="123">
        <f t="shared" si="161"/>
        <v>0</v>
      </c>
      <c r="AG286" s="45"/>
      <c r="AH286" s="123">
        <v>0</v>
      </c>
      <c r="AI286" s="123">
        <v>0</v>
      </c>
      <c r="AJ286" s="123">
        <f t="shared" si="151"/>
        <v>0</v>
      </c>
      <c r="AK286" s="123">
        <v>0</v>
      </c>
      <c r="AL286" s="123">
        <v>0</v>
      </c>
      <c r="AM286" s="123">
        <f t="shared" si="152"/>
        <v>0</v>
      </c>
      <c r="AN286" s="123">
        <f t="shared" si="163"/>
        <v>0</v>
      </c>
      <c r="AO286" s="45"/>
      <c r="AP286" s="123">
        <f>J286-(R286+Z286+AH286)</f>
        <v>0</v>
      </c>
      <c r="AQ286" s="123">
        <f>K286-(S286+AA286+AI286)</f>
        <v>0</v>
      </c>
      <c r="AR286" s="123">
        <f t="shared" si="134"/>
        <v>0</v>
      </c>
      <c r="AS286" s="123">
        <f>M286-(U286+AC286+AK286)</f>
        <v>0</v>
      </c>
      <c r="AT286" s="123">
        <f>N286-(V286+AD286+AL286)</f>
        <v>0</v>
      </c>
      <c r="AU286" s="123">
        <f t="shared" si="153"/>
        <v>0</v>
      </c>
      <c r="AV286" s="123">
        <f t="shared" si="165"/>
        <v>0</v>
      </c>
      <c r="AW286" s="125" t="s">
        <v>290</v>
      </c>
      <c r="AX286" s="125"/>
      <c r="AY286" s="125"/>
      <c r="AZ286" s="124" t="s">
        <v>283</v>
      </c>
      <c r="BA286" s="124"/>
      <c r="BB286" s="124"/>
      <c r="BC286" s="124"/>
      <c r="BD286" s="124"/>
    </row>
    <row r="287" spans="1:56" s="127" customFormat="1" hidden="1">
      <c r="A287" s="45"/>
      <c r="B287" s="114">
        <v>2013</v>
      </c>
      <c r="C287" s="115">
        <v>8320</v>
      </c>
      <c r="D287" s="114">
        <v>2</v>
      </c>
      <c r="E287" s="114">
        <v>2000</v>
      </c>
      <c r="F287" s="114">
        <v>2500</v>
      </c>
      <c r="G287" s="114">
        <v>253</v>
      </c>
      <c r="H287" s="114"/>
      <c r="I287" s="116" t="s">
        <v>291</v>
      </c>
      <c r="J287" s="117">
        <v>0</v>
      </c>
      <c r="K287" s="117">
        <v>0</v>
      </c>
      <c r="L287" s="117">
        <v>0</v>
      </c>
      <c r="M287" s="117">
        <v>0</v>
      </c>
      <c r="N287" s="117">
        <v>0</v>
      </c>
      <c r="O287" s="117">
        <v>0</v>
      </c>
      <c r="P287" s="117">
        <v>0</v>
      </c>
      <c r="Q287" s="45"/>
      <c r="R287" s="118">
        <f>R288</f>
        <v>0</v>
      </c>
      <c r="S287" s="118">
        <f>S288</f>
        <v>0</v>
      </c>
      <c r="T287" s="118">
        <f t="shared" si="147"/>
        <v>0</v>
      </c>
      <c r="U287" s="118">
        <f>U288</f>
        <v>0</v>
      </c>
      <c r="V287" s="118">
        <f>V288</f>
        <v>0</v>
      </c>
      <c r="W287" s="118">
        <f t="shared" si="148"/>
        <v>0</v>
      </c>
      <c r="X287" s="118">
        <f t="shared" si="159"/>
        <v>0</v>
      </c>
      <c r="Y287" s="45"/>
      <c r="Z287" s="118">
        <f>Z288</f>
        <v>0</v>
      </c>
      <c r="AA287" s="118">
        <f>AA288</f>
        <v>0</v>
      </c>
      <c r="AB287" s="118">
        <f t="shared" si="149"/>
        <v>0</v>
      </c>
      <c r="AC287" s="118">
        <f>AC288</f>
        <v>0</v>
      </c>
      <c r="AD287" s="118">
        <f>AD288</f>
        <v>0</v>
      </c>
      <c r="AE287" s="118">
        <f t="shared" si="150"/>
        <v>0</v>
      </c>
      <c r="AF287" s="118">
        <f t="shared" si="161"/>
        <v>0</v>
      </c>
      <c r="AG287" s="45"/>
      <c r="AH287" s="118">
        <f>AH288</f>
        <v>0</v>
      </c>
      <c r="AI287" s="118">
        <f>AI288</f>
        <v>0</v>
      </c>
      <c r="AJ287" s="118">
        <f t="shared" si="151"/>
        <v>0</v>
      </c>
      <c r="AK287" s="118">
        <f>AK288</f>
        <v>0</v>
      </c>
      <c r="AL287" s="118">
        <f>AL288</f>
        <v>0</v>
      </c>
      <c r="AM287" s="118">
        <f t="shared" si="152"/>
        <v>0</v>
      </c>
      <c r="AN287" s="118">
        <f t="shared" si="163"/>
        <v>0</v>
      </c>
      <c r="AO287" s="45"/>
      <c r="AP287" s="118">
        <f>AP288</f>
        <v>0</v>
      </c>
      <c r="AQ287" s="118">
        <f>AQ288</f>
        <v>0</v>
      </c>
      <c r="AR287" s="118">
        <f t="shared" si="134"/>
        <v>0</v>
      </c>
      <c r="AS287" s="118">
        <f>AS288</f>
        <v>0</v>
      </c>
      <c r="AT287" s="118">
        <f>AT288</f>
        <v>0</v>
      </c>
      <c r="AU287" s="118">
        <f t="shared" si="153"/>
        <v>0</v>
      </c>
      <c r="AV287" s="118">
        <f t="shared" si="165"/>
        <v>0</v>
      </c>
      <c r="AW287" s="119"/>
      <c r="AX287" s="119"/>
      <c r="AY287" s="119"/>
      <c r="AZ287" s="117"/>
      <c r="BA287" s="117"/>
      <c r="BB287" s="117"/>
      <c r="BC287" s="117"/>
      <c r="BD287" s="117"/>
    </row>
    <row r="288" spans="1:56" s="100" customFormat="1" hidden="1">
      <c r="A288" s="45"/>
      <c r="B288" s="120">
        <v>2013</v>
      </c>
      <c r="C288" s="121">
        <v>8320</v>
      </c>
      <c r="D288" s="120">
        <v>2</v>
      </c>
      <c r="E288" s="120">
        <v>2000</v>
      </c>
      <c r="F288" s="120">
        <v>2500</v>
      </c>
      <c r="G288" s="120">
        <v>253</v>
      </c>
      <c r="H288" s="120">
        <v>25301</v>
      </c>
      <c r="I288" s="122" t="s">
        <v>291</v>
      </c>
      <c r="J288" s="123">
        <v>0</v>
      </c>
      <c r="K288" s="123">
        <v>0</v>
      </c>
      <c r="L288" s="124">
        <v>0</v>
      </c>
      <c r="M288" s="123">
        <v>0</v>
      </c>
      <c r="N288" s="123">
        <v>0</v>
      </c>
      <c r="O288" s="124">
        <v>0</v>
      </c>
      <c r="P288" s="124">
        <v>0</v>
      </c>
      <c r="Q288" s="45"/>
      <c r="R288" s="123">
        <v>0</v>
      </c>
      <c r="S288" s="123">
        <v>0</v>
      </c>
      <c r="T288" s="123">
        <f t="shared" si="147"/>
        <v>0</v>
      </c>
      <c r="U288" s="123">
        <v>0</v>
      </c>
      <c r="V288" s="123">
        <v>0</v>
      </c>
      <c r="W288" s="123">
        <f t="shared" si="148"/>
        <v>0</v>
      </c>
      <c r="X288" s="123">
        <f t="shared" si="159"/>
        <v>0</v>
      </c>
      <c r="Y288" s="45"/>
      <c r="Z288" s="123">
        <v>0</v>
      </c>
      <c r="AA288" s="123">
        <v>0</v>
      </c>
      <c r="AB288" s="123">
        <f t="shared" si="149"/>
        <v>0</v>
      </c>
      <c r="AC288" s="123">
        <v>0</v>
      </c>
      <c r="AD288" s="123">
        <v>0</v>
      </c>
      <c r="AE288" s="123">
        <f t="shared" si="150"/>
        <v>0</v>
      </c>
      <c r="AF288" s="123">
        <f t="shared" si="161"/>
        <v>0</v>
      </c>
      <c r="AG288" s="45"/>
      <c r="AH288" s="123">
        <v>0</v>
      </c>
      <c r="AI288" s="123">
        <v>0</v>
      </c>
      <c r="AJ288" s="123">
        <f t="shared" si="151"/>
        <v>0</v>
      </c>
      <c r="AK288" s="123">
        <v>0</v>
      </c>
      <c r="AL288" s="123">
        <v>0</v>
      </c>
      <c r="AM288" s="123">
        <f t="shared" si="152"/>
        <v>0</v>
      </c>
      <c r="AN288" s="123">
        <f t="shared" si="163"/>
        <v>0</v>
      </c>
      <c r="AO288" s="45"/>
      <c r="AP288" s="123">
        <f>J288-(R288+Z288+AH288)</f>
        <v>0</v>
      </c>
      <c r="AQ288" s="123">
        <f>K288-(S288+AA288+AI288)</f>
        <v>0</v>
      </c>
      <c r="AR288" s="123">
        <f t="shared" si="134"/>
        <v>0</v>
      </c>
      <c r="AS288" s="123">
        <f>M288-(U288+AC288+AK288)</f>
        <v>0</v>
      </c>
      <c r="AT288" s="123">
        <f>N288-(V288+AD288+AL288)</f>
        <v>0</v>
      </c>
      <c r="AU288" s="123">
        <f t="shared" si="153"/>
        <v>0</v>
      </c>
      <c r="AV288" s="123">
        <f t="shared" si="165"/>
        <v>0</v>
      </c>
      <c r="AW288" s="125" t="s">
        <v>103</v>
      </c>
      <c r="AX288" s="125"/>
      <c r="AY288" s="125"/>
      <c r="AZ288" s="124" t="s">
        <v>283</v>
      </c>
      <c r="BA288" s="124"/>
      <c r="BB288" s="124"/>
      <c r="BC288" s="124"/>
      <c r="BD288" s="124"/>
    </row>
    <row r="289" spans="1:56" s="127" customFormat="1" hidden="1">
      <c r="A289" s="45"/>
      <c r="B289" s="114">
        <v>2013</v>
      </c>
      <c r="C289" s="115">
        <v>8320</v>
      </c>
      <c r="D289" s="114">
        <v>2</v>
      </c>
      <c r="E289" s="114">
        <v>2000</v>
      </c>
      <c r="F289" s="114">
        <v>2500</v>
      </c>
      <c r="G289" s="114">
        <v>254</v>
      </c>
      <c r="H289" s="114"/>
      <c r="I289" s="116" t="s">
        <v>292</v>
      </c>
      <c r="J289" s="117">
        <v>1349.96</v>
      </c>
      <c r="K289" s="117">
        <v>0</v>
      </c>
      <c r="L289" s="117">
        <v>1349.96</v>
      </c>
      <c r="M289" s="117">
        <v>0</v>
      </c>
      <c r="N289" s="117">
        <v>0</v>
      </c>
      <c r="O289" s="117">
        <v>0</v>
      </c>
      <c r="P289" s="117">
        <v>1349.96</v>
      </c>
      <c r="Q289" s="45"/>
      <c r="R289" s="118">
        <f>R290</f>
        <v>1349.96</v>
      </c>
      <c r="S289" s="118">
        <f>S290</f>
        <v>0</v>
      </c>
      <c r="T289" s="118">
        <f t="shared" si="147"/>
        <v>1349.96</v>
      </c>
      <c r="U289" s="118">
        <f>U290</f>
        <v>0</v>
      </c>
      <c r="V289" s="118">
        <f>V290</f>
        <v>0</v>
      </c>
      <c r="W289" s="118">
        <f t="shared" si="148"/>
        <v>0</v>
      </c>
      <c r="X289" s="118">
        <f t="shared" si="159"/>
        <v>1349.96</v>
      </c>
      <c r="Y289" s="45"/>
      <c r="Z289" s="118">
        <f>Z290</f>
        <v>0</v>
      </c>
      <c r="AA289" s="118">
        <f>AA290</f>
        <v>0</v>
      </c>
      <c r="AB289" s="118">
        <f t="shared" si="149"/>
        <v>0</v>
      </c>
      <c r="AC289" s="118">
        <f>AC290</f>
        <v>0</v>
      </c>
      <c r="AD289" s="118">
        <f>AD290</f>
        <v>0</v>
      </c>
      <c r="AE289" s="118">
        <f t="shared" si="150"/>
        <v>0</v>
      </c>
      <c r="AF289" s="118">
        <f t="shared" si="161"/>
        <v>0</v>
      </c>
      <c r="AG289" s="45"/>
      <c r="AH289" s="118">
        <f>AH290</f>
        <v>0</v>
      </c>
      <c r="AI289" s="118">
        <f>AI290</f>
        <v>0</v>
      </c>
      <c r="AJ289" s="118">
        <f t="shared" si="151"/>
        <v>0</v>
      </c>
      <c r="AK289" s="118">
        <f>AK290</f>
        <v>0</v>
      </c>
      <c r="AL289" s="118">
        <f>AL290</f>
        <v>0</v>
      </c>
      <c r="AM289" s="118">
        <f t="shared" si="152"/>
        <v>0</v>
      </c>
      <c r="AN289" s="118">
        <f t="shared" si="163"/>
        <v>0</v>
      </c>
      <c r="AO289" s="45"/>
      <c r="AP289" s="118">
        <f>AP290</f>
        <v>0</v>
      </c>
      <c r="AQ289" s="118">
        <f>AQ290</f>
        <v>0</v>
      </c>
      <c r="AR289" s="118">
        <f t="shared" si="134"/>
        <v>0</v>
      </c>
      <c r="AS289" s="118">
        <f>AS290</f>
        <v>0</v>
      </c>
      <c r="AT289" s="118">
        <f>AT290</f>
        <v>0</v>
      </c>
      <c r="AU289" s="118">
        <f t="shared" si="153"/>
        <v>0</v>
      </c>
      <c r="AV289" s="118">
        <f t="shared" si="165"/>
        <v>0</v>
      </c>
      <c r="AW289" s="119"/>
      <c r="AX289" s="119"/>
      <c r="AY289" s="119"/>
      <c r="AZ289" s="117"/>
      <c r="BA289" s="117"/>
      <c r="BB289" s="117"/>
      <c r="BC289" s="117"/>
      <c r="BD289" s="117"/>
    </row>
    <row r="290" spans="1:56" s="100" customFormat="1" hidden="1">
      <c r="A290" s="45"/>
      <c r="B290" s="120">
        <v>2013</v>
      </c>
      <c r="C290" s="121">
        <v>8320</v>
      </c>
      <c r="D290" s="120">
        <v>2</v>
      </c>
      <c r="E290" s="120">
        <v>2000</v>
      </c>
      <c r="F290" s="120">
        <v>2500</v>
      </c>
      <c r="G290" s="120">
        <v>254</v>
      </c>
      <c r="H290" s="120">
        <v>25401</v>
      </c>
      <c r="I290" s="122" t="s">
        <v>292</v>
      </c>
      <c r="J290" s="132">
        <f>1350-0.04</f>
        <v>1349.96</v>
      </c>
      <c r="K290" s="132">
        <v>0</v>
      </c>
      <c r="L290" s="133">
        <v>1349.96</v>
      </c>
      <c r="M290" s="132">
        <v>0</v>
      </c>
      <c r="N290" s="132">
        <v>0</v>
      </c>
      <c r="O290" s="133">
        <v>0</v>
      </c>
      <c r="P290" s="133">
        <v>1349.96</v>
      </c>
      <c r="Q290" s="45"/>
      <c r="R290" s="123">
        <f>+[1]FCECC!X28</f>
        <v>1349.96</v>
      </c>
      <c r="S290" s="123">
        <v>0</v>
      </c>
      <c r="T290" s="123">
        <f t="shared" si="147"/>
        <v>1349.96</v>
      </c>
      <c r="U290" s="123">
        <v>0</v>
      </c>
      <c r="V290" s="123">
        <v>0</v>
      </c>
      <c r="W290" s="123">
        <f t="shared" si="148"/>
        <v>0</v>
      </c>
      <c r="X290" s="123">
        <f t="shared" si="159"/>
        <v>1349.96</v>
      </c>
      <c r="Y290" s="45"/>
      <c r="Z290" s="123">
        <v>0</v>
      </c>
      <c r="AA290" s="123">
        <v>0</v>
      </c>
      <c r="AB290" s="123">
        <f t="shared" si="149"/>
        <v>0</v>
      </c>
      <c r="AC290" s="123">
        <v>0</v>
      </c>
      <c r="AD290" s="123">
        <v>0</v>
      </c>
      <c r="AE290" s="123">
        <f t="shared" si="150"/>
        <v>0</v>
      </c>
      <c r="AF290" s="123">
        <f t="shared" si="161"/>
        <v>0</v>
      </c>
      <c r="AG290" s="45"/>
      <c r="AH290" s="123">
        <v>0</v>
      </c>
      <c r="AI290" s="123">
        <v>0</v>
      </c>
      <c r="AJ290" s="123">
        <f t="shared" si="151"/>
        <v>0</v>
      </c>
      <c r="AK290" s="123">
        <v>0</v>
      </c>
      <c r="AL290" s="123">
        <v>0</v>
      </c>
      <c r="AM290" s="123">
        <f t="shared" si="152"/>
        <v>0</v>
      </c>
      <c r="AN290" s="123">
        <f t="shared" si="163"/>
        <v>0</v>
      </c>
      <c r="AO290" s="45"/>
      <c r="AP290" s="123">
        <f>J290-(R290+Z290+AH290)</f>
        <v>0</v>
      </c>
      <c r="AQ290" s="123">
        <f>K290-(S290+AA290+AI290)</f>
        <v>0</v>
      </c>
      <c r="AR290" s="123">
        <f t="shared" si="134"/>
        <v>0</v>
      </c>
      <c r="AS290" s="123">
        <f>M290-(U290+AC290+AK290)</f>
        <v>0</v>
      </c>
      <c r="AT290" s="123">
        <f>N290-(V290+AD290+AL290)</f>
        <v>0</v>
      </c>
      <c r="AU290" s="123">
        <f t="shared" si="153"/>
        <v>0</v>
      </c>
      <c r="AV290" s="123">
        <f t="shared" si="165"/>
        <v>0</v>
      </c>
      <c r="AW290" s="134" t="s">
        <v>103</v>
      </c>
      <c r="AX290" s="134">
        <f>4500-3300</f>
        <v>1200</v>
      </c>
      <c r="AY290" s="134"/>
      <c r="AZ290" s="133" t="s">
        <v>283</v>
      </c>
      <c r="BA290" s="124">
        <f>[1]FCECC!AO29</f>
        <v>1200</v>
      </c>
      <c r="BB290" s="133"/>
      <c r="BC290" s="133">
        <f>+AX290-BA290</f>
        <v>0</v>
      </c>
      <c r="BD290" s="133">
        <f>+AY290-BB290</f>
        <v>0</v>
      </c>
    </row>
    <row r="291" spans="1:56" s="127" customFormat="1" hidden="1">
      <c r="A291" s="45"/>
      <c r="B291" s="114">
        <v>2013</v>
      </c>
      <c r="C291" s="115">
        <v>8320</v>
      </c>
      <c r="D291" s="114">
        <v>2</v>
      </c>
      <c r="E291" s="114">
        <v>2000</v>
      </c>
      <c r="F291" s="114">
        <v>2500</v>
      </c>
      <c r="G291" s="114">
        <v>255</v>
      </c>
      <c r="H291" s="114"/>
      <c r="I291" s="116" t="s">
        <v>293</v>
      </c>
      <c r="J291" s="117">
        <v>200517.6</v>
      </c>
      <c r="K291" s="117">
        <v>0</v>
      </c>
      <c r="L291" s="117">
        <v>200517.6</v>
      </c>
      <c r="M291" s="117">
        <v>0</v>
      </c>
      <c r="N291" s="117">
        <v>0</v>
      </c>
      <c r="O291" s="117">
        <v>0</v>
      </c>
      <c r="P291" s="117">
        <v>200517.6</v>
      </c>
      <c r="Q291" s="45"/>
      <c r="R291" s="118">
        <f>R292</f>
        <v>200517.6</v>
      </c>
      <c r="S291" s="118">
        <f>S292</f>
        <v>0</v>
      </c>
      <c r="T291" s="118">
        <f t="shared" si="147"/>
        <v>200517.6</v>
      </c>
      <c r="U291" s="118">
        <f>U292</f>
        <v>0</v>
      </c>
      <c r="V291" s="118">
        <f>V292</f>
        <v>0</v>
      </c>
      <c r="W291" s="118">
        <f t="shared" si="148"/>
        <v>0</v>
      </c>
      <c r="X291" s="118">
        <f t="shared" si="159"/>
        <v>200517.6</v>
      </c>
      <c r="Y291" s="45"/>
      <c r="Z291" s="118">
        <f>Z292</f>
        <v>0</v>
      </c>
      <c r="AA291" s="118">
        <f>AA292</f>
        <v>0</v>
      </c>
      <c r="AB291" s="118">
        <f t="shared" si="149"/>
        <v>0</v>
      </c>
      <c r="AC291" s="118">
        <f>AC292</f>
        <v>0</v>
      </c>
      <c r="AD291" s="118">
        <f>AD292</f>
        <v>0</v>
      </c>
      <c r="AE291" s="118">
        <f t="shared" si="150"/>
        <v>0</v>
      </c>
      <c r="AF291" s="118">
        <f t="shared" si="161"/>
        <v>0</v>
      </c>
      <c r="AG291" s="45"/>
      <c r="AH291" s="118">
        <f>AH292</f>
        <v>0</v>
      </c>
      <c r="AI291" s="118">
        <f>AI292</f>
        <v>0</v>
      </c>
      <c r="AJ291" s="118">
        <f t="shared" si="151"/>
        <v>0</v>
      </c>
      <c r="AK291" s="118">
        <f>AK292</f>
        <v>0</v>
      </c>
      <c r="AL291" s="118">
        <f>AL292</f>
        <v>0</v>
      </c>
      <c r="AM291" s="118">
        <f t="shared" si="152"/>
        <v>0</v>
      </c>
      <c r="AN291" s="118">
        <f t="shared" si="163"/>
        <v>0</v>
      </c>
      <c r="AO291" s="45"/>
      <c r="AP291" s="118">
        <f>AP292</f>
        <v>0</v>
      </c>
      <c r="AQ291" s="118">
        <f>AQ292</f>
        <v>0</v>
      </c>
      <c r="AR291" s="118">
        <f t="shared" si="134"/>
        <v>0</v>
      </c>
      <c r="AS291" s="118">
        <f>AS292</f>
        <v>0</v>
      </c>
      <c r="AT291" s="118">
        <f>AT292</f>
        <v>0</v>
      </c>
      <c r="AU291" s="118">
        <f t="shared" si="153"/>
        <v>0</v>
      </c>
      <c r="AV291" s="118">
        <f t="shared" si="165"/>
        <v>0</v>
      </c>
      <c r="AW291" s="119"/>
      <c r="AX291" s="119"/>
      <c r="AY291" s="119"/>
      <c r="AZ291" s="117"/>
      <c r="BA291" s="117"/>
      <c r="BB291" s="117"/>
      <c r="BC291" s="117"/>
      <c r="BD291" s="117"/>
    </row>
    <row r="292" spans="1:56" s="100" customFormat="1" hidden="1">
      <c r="A292" s="45"/>
      <c r="B292" s="120">
        <v>2013</v>
      </c>
      <c r="C292" s="121">
        <v>8320</v>
      </c>
      <c r="D292" s="120">
        <v>2</v>
      </c>
      <c r="E292" s="120">
        <v>2000</v>
      </c>
      <c r="F292" s="120">
        <v>2500</v>
      </c>
      <c r="G292" s="120">
        <v>255</v>
      </c>
      <c r="H292" s="120">
        <v>25501</v>
      </c>
      <c r="I292" s="122" t="s">
        <v>293</v>
      </c>
      <c r="J292" s="132">
        <f>200540-22.4</f>
        <v>200517.6</v>
      </c>
      <c r="K292" s="132">
        <v>0</v>
      </c>
      <c r="L292" s="133">
        <v>200517.6</v>
      </c>
      <c r="M292" s="132">
        <v>0</v>
      </c>
      <c r="N292" s="132">
        <v>0</v>
      </c>
      <c r="O292" s="133">
        <v>0</v>
      </c>
      <c r="P292" s="133">
        <v>200517.6</v>
      </c>
      <c r="Q292" s="45"/>
      <c r="R292" s="123">
        <f>+[1]FCECC!X30</f>
        <v>200517.6</v>
      </c>
      <c r="S292" s="123">
        <v>0</v>
      </c>
      <c r="T292" s="123">
        <f t="shared" si="147"/>
        <v>200517.6</v>
      </c>
      <c r="U292" s="123">
        <v>0</v>
      </c>
      <c r="V292" s="123">
        <v>0</v>
      </c>
      <c r="W292" s="123">
        <f t="shared" si="148"/>
        <v>0</v>
      </c>
      <c r="X292" s="123">
        <f t="shared" si="159"/>
        <v>200517.6</v>
      </c>
      <c r="Y292" s="45"/>
      <c r="Z292" s="123">
        <v>0</v>
      </c>
      <c r="AA292" s="123">
        <v>0</v>
      </c>
      <c r="AB292" s="123">
        <f t="shared" si="149"/>
        <v>0</v>
      </c>
      <c r="AC292" s="123">
        <v>0</v>
      </c>
      <c r="AD292" s="123">
        <v>0</v>
      </c>
      <c r="AE292" s="123">
        <f t="shared" si="150"/>
        <v>0</v>
      </c>
      <c r="AF292" s="123">
        <f t="shared" si="161"/>
        <v>0</v>
      </c>
      <c r="AG292" s="45"/>
      <c r="AH292" s="123">
        <v>0</v>
      </c>
      <c r="AI292" s="123">
        <v>0</v>
      </c>
      <c r="AJ292" s="123">
        <f t="shared" si="151"/>
        <v>0</v>
      </c>
      <c r="AK292" s="123">
        <v>0</v>
      </c>
      <c r="AL292" s="123">
        <v>0</v>
      </c>
      <c r="AM292" s="123">
        <f t="shared" si="152"/>
        <v>0</v>
      </c>
      <c r="AN292" s="123">
        <f t="shared" si="163"/>
        <v>0</v>
      </c>
      <c r="AO292" s="45"/>
      <c r="AP292" s="123">
        <f>J292-(R292+Z292+AH292)</f>
        <v>0</v>
      </c>
      <c r="AQ292" s="123">
        <f>K292-(S292+AA292+AI292)</f>
        <v>0</v>
      </c>
      <c r="AR292" s="123">
        <f t="shared" si="134"/>
        <v>0</v>
      </c>
      <c r="AS292" s="123">
        <f>M292-(U292+AC292+AK292)</f>
        <v>0</v>
      </c>
      <c r="AT292" s="123">
        <f>N292-(V292+AD292+AL292)</f>
        <v>0</v>
      </c>
      <c r="AU292" s="123">
        <f t="shared" si="153"/>
        <v>0</v>
      </c>
      <c r="AV292" s="123">
        <f t="shared" si="165"/>
        <v>0</v>
      </c>
      <c r="AW292" s="134" t="s">
        <v>103</v>
      </c>
      <c r="AX292" s="134">
        <f>55000-13600</f>
        <v>41400</v>
      </c>
      <c r="AY292" s="134"/>
      <c r="AZ292" s="133" t="s">
        <v>283</v>
      </c>
      <c r="BA292" s="124">
        <f>[1]FCECC!AO31</f>
        <v>41400</v>
      </c>
      <c r="BB292" s="133"/>
      <c r="BC292" s="133">
        <f>+AX292-BA292</f>
        <v>0</v>
      </c>
      <c r="BD292" s="133">
        <f>+AY292-BB292</f>
        <v>0</v>
      </c>
    </row>
    <row r="293" spans="1:56" s="127" customFormat="1" hidden="1">
      <c r="A293" s="45"/>
      <c r="B293" s="114">
        <v>2013</v>
      </c>
      <c r="C293" s="115">
        <v>8320</v>
      </c>
      <c r="D293" s="114">
        <v>2</v>
      </c>
      <c r="E293" s="114">
        <v>2000</v>
      </c>
      <c r="F293" s="114">
        <v>2500</v>
      </c>
      <c r="G293" s="114">
        <v>259</v>
      </c>
      <c r="H293" s="114"/>
      <c r="I293" s="116" t="s">
        <v>294</v>
      </c>
      <c r="J293" s="117">
        <v>1101242.17</v>
      </c>
      <c r="K293" s="117">
        <v>0</v>
      </c>
      <c r="L293" s="117">
        <v>1101242.17</v>
      </c>
      <c r="M293" s="117">
        <v>0</v>
      </c>
      <c r="N293" s="117">
        <v>0</v>
      </c>
      <c r="O293" s="117">
        <v>0</v>
      </c>
      <c r="P293" s="117">
        <v>1101242.17</v>
      </c>
      <c r="Q293" s="45"/>
      <c r="R293" s="118">
        <f>R294</f>
        <v>1101242.17</v>
      </c>
      <c r="S293" s="118">
        <f>S294</f>
        <v>0</v>
      </c>
      <c r="T293" s="118">
        <f t="shared" si="147"/>
        <v>1101242.17</v>
      </c>
      <c r="U293" s="118">
        <f>U294</f>
        <v>0</v>
      </c>
      <c r="V293" s="118">
        <f>V294</f>
        <v>0</v>
      </c>
      <c r="W293" s="118">
        <f t="shared" si="148"/>
        <v>0</v>
      </c>
      <c r="X293" s="118">
        <f t="shared" si="159"/>
        <v>1101242.17</v>
      </c>
      <c r="Y293" s="45"/>
      <c r="Z293" s="118">
        <f>Z294</f>
        <v>0</v>
      </c>
      <c r="AA293" s="118">
        <f>AA294</f>
        <v>0</v>
      </c>
      <c r="AB293" s="118">
        <f t="shared" si="149"/>
        <v>0</v>
      </c>
      <c r="AC293" s="118">
        <f>AC294</f>
        <v>0</v>
      </c>
      <c r="AD293" s="118">
        <f>AD294</f>
        <v>0</v>
      </c>
      <c r="AE293" s="118">
        <f t="shared" si="150"/>
        <v>0</v>
      </c>
      <c r="AF293" s="118">
        <f t="shared" si="161"/>
        <v>0</v>
      </c>
      <c r="AG293" s="45"/>
      <c r="AH293" s="118">
        <f>AH294</f>
        <v>0</v>
      </c>
      <c r="AI293" s="118">
        <f>AI294</f>
        <v>0</v>
      </c>
      <c r="AJ293" s="118">
        <f t="shared" si="151"/>
        <v>0</v>
      </c>
      <c r="AK293" s="118">
        <f>AK294</f>
        <v>0</v>
      </c>
      <c r="AL293" s="118">
        <f>AL294</f>
        <v>0</v>
      </c>
      <c r="AM293" s="118">
        <f t="shared" si="152"/>
        <v>0</v>
      </c>
      <c r="AN293" s="118">
        <f t="shared" si="163"/>
        <v>0</v>
      </c>
      <c r="AO293" s="45"/>
      <c r="AP293" s="118">
        <f>AP294</f>
        <v>0</v>
      </c>
      <c r="AQ293" s="118">
        <f>AQ294</f>
        <v>0</v>
      </c>
      <c r="AR293" s="118">
        <f t="shared" si="134"/>
        <v>0</v>
      </c>
      <c r="AS293" s="118">
        <f>AS294</f>
        <v>0</v>
      </c>
      <c r="AT293" s="118">
        <f>AT294</f>
        <v>0</v>
      </c>
      <c r="AU293" s="118">
        <f t="shared" si="153"/>
        <v>0</v>
      </c>
      <c r="AV293" s="118">
        <f t="shared" si="165"/>
        <v>0</v>
      </c>
      <c r="AW293" s="119"/>
      <c r="AX293" s="119"/>
      <c r="AY293" s="119"/>
      <c r="AZ293" s="117"/>
      <c r="BA293" s="117"/>
      <c r="BB293" s="117"/>
      <c r="BC293" s="117"/>
      <c r="BD293" s="117"/>
    </row>
    <row r="294" spans="1:56" s="100" customFormat="1" ht="44.25" hidden="1" customHeight="1">
      <c r="A294" s="45"/>
      <c r="B294" s="120">
        <v>2013</v>
      </c>
      <c r="C294" s="121">
        <v>8320</v>
      </c>
      <c r="D294" s="120">
        <v>2</v>
      </c>
      <c r="E294" s="120">
        <v>2000</v>
      </c>
      <c r="F294" s="120">
        <v>2500</v>
      </c>
      <c r="G294" s="120">
        <v>259</v>
      </c>
      <c r="H294" s="120">
        <v>25901</v>
      </c>
      <c r="I294" s="122" t="s">
        <v>294</v>
      </c>
      <c r="J294" s="132">
        <f>1101300-57.83</f>
        <v>1101242.17</v>
      </c>
      <c r="K294" s="132">
        <v>0</v>
      </c>
      <c r="L294" s="133">
        <v>1101242.17</v>
      </c>
      <c r="M294" s="132">
        <v>0</v>
      </c>
      <c r="N294" s="132">
        <v>0</v>
      </c>
      <c r="O294" s="133">
        <v>0</v>
      </c>
      <c r="P294" s="133">
        <v>1101242.17</v>
      </c>
      <c r="Q294" s="45"/>
      <c r="R294" s="123">
        <f>[1]FCECC!X38</f>
        <v>1101242.17</v>
      </c>
      <c r="S294" s="123">
        <v>0</v>
      </c>
      <c r="T294" s="123">
        <f t="shared" si="147"/>
        <v>1101242.17</v>
      </c>
      <c r="U294" s="123">
        <v>0</v>
      </c>
      <c r="V294" s="123">
        <v>0</v>
      </c>
      <c r="W294" s="123">
        <f t="shared" si="148"/>
        <v>0</v>
      </c>
      <c r="X294" s="123">
        <f t="shared" si="159"/>
        <v>1101242.17</v>
      </c>
      <c r="Y294" s="45"/>
      <c r="Z294" s="123">
        <v>0</v>
      </c>
      <c r="AA294" s="123">
        <v>0</v>
      </c>
      <c r="AB294" s="123">
        <f t="shared" si="149"/>
        <v>0</v>
      </c>
      <c r="AC294" s="123">
        <v>0</v>
      </c>
      <c r="AD294" s="123">
        <v>0</v>
      </c>
      <c r="AE294" s="123">
        <f t="shared" si="150"/>
        <v>0</v>
      </c>
      <c r="AF294" s="123">
        <f t="shared" si="161"/>
        <v>0</v>
      </c>
      <c r="AG294" s="45"/>
      <c r="AH294" s="123">
        <f>7772-5394-2378</f>
        <v>0</v>
      </c>
      <c r="AI294" s="123">
        <v>0</v>
      </c>
      <c r="AJ294" s="123">
        <f t="shared" si="151"/>
        <v>0</v>
      </c>
      <c r="AK294" s="123">
        <v>0</v>
      </c>
      <c r="AL294" s="123">
        <v>0</v>
      </c>
      <c r="AM294" s="123">
        <f t="shared" si="152"/>
        <v>0</v>
      </c>
      <c r="AN294" s="123">
        <f t="shared" si="163"/>
        <v>0</v>
      </c>
      <c r="AO294" s="45"/>
      <c r="AP294" s="123">
        <f>J294-(R294+Z294+AH294)</f>
        <v>0</v>
      </c>
      <c r="AQ294" s="123">
        <f>K294-(S294+AA294+AI294)</f>
        <v>0</v>
      </c>
      <c r="AR294" s="123">
        <f t="shared" si="134"/>
        <v>0</v>
      </c>
      <c r="AS294" s="123">
        <f>M294-(U294+AC294+AK294)</f>
        <v>0</v>
      </c>
      <c r="AT294" s="123">
        <f>N294-(V294+AD294+AL294)</f>
        <v>0</v>
      </c>
      <c r="AU294" s="123">
        <f t="shared" si="153"/>
        <v>0</v>
      </c>
      <c r="AV294" s="123">
        <f t="shared" si="165"/>
        <v>0</v>
      </c>
      <c r="AW294" s="151" t="s">
        <v>295</v>
      </c>
      <c r="AX294" s="151" t="s">
        <v>296</v>
      </c>
      <c r="AY294" s="134"/>
      <c r="AZ294" s="133" t="s">
        <v>283</v>
      </c>
      <c r="BA294" s="152" t="s">
        <v>297</v>
      </c>
      <c r="BB294" s="133"/>
      <c r="BC294" s="151" t="s">
        <v>298</v>
      </c>
      <c r="BD294" s="133">
        <f>+AY294-BB294</f>
        <v>0</v>
      </c>
    </row>
    <row r="295" spans="1:56" s="126" customFormat="1" ht="31.5" hidden="1" customHeight="1">
      <c r="A295" s="45"/>
      <c r="B295" s="108">
        <v>2013</v>
      </c>
      <c r="C295" s="109">
        <v>8320</v>
      </c>
      <c r="D295" s="108">
        <v>2</v>
      </c>
      <c r="E295" s="108">
        <v>2000</v>
      </c>
      <c r="F295" s="108">
        <v>2600</v>
      </c>
      <c r="G295" s="108"/>
      <c r="H295" s="108"/>
      <c r="I295" s="110" t="s">
        <v>131</v>
      </c>
      <c r="J295" s="111">
        <v>0</v>
      </c>
      <c r="K295" s="111">
        <v>0</v>
      </c>
      <c r="L295" s="111">
        <v>0</v>
      </c>
      <c r="M295" s="111">
        <v>0</v>
      </c>
      <c r="N295" s="111">
        <v>0</v>
      </c>
      <c r="O295" s="111">
        <v>0</v>
      </c>
      <c r="P295" s="111">
        <v>0</v>
      </c>
      <c r="Q295" s="45"/>
      <c r="R295" s="112">
        <f>R296</f>
        <v>0</v>
      </c>
      <c r="S295" s="112">
        <f>S296</f>
        <v>0</v>
      </c>
      <c r="T295" s="112">
        <f t="shared" si="147"/>
        <v>0</v>
      </c>
      <c r="U295" s="112">
        <f>U296</f>
        <v>0</v>
      </c>
      <c r="V295" s="112">
        <f>V296</f>
        <v>0</v>
      </c>
      <c r="W295" s="112">
        <f t="shared" si="148"/>
        <v>0</v>
      </c>
      <c r="X295" s="112">
        <f t="shared" si="159"/>
        <v>0</v>
      </c>
      <c r="Y295" s="45"/>
      <c r="Z295" s="112">
        <f>Z296</f>
        <v>0</v>
      </c>
      <c r="AA295" s="112">
        <f>AA296</f>
        <v>0</v>
      </c>
      <c r="AB295" s="112">
        <f t="shared" si="149"/>
        <v>0</v>
      </c>
      <c r="AC295" s="112">
        <f>AC296</f>
        <v>0</v>
      </c>
      <c r="AD295" s="112">
        <f>AD296</f>
        <v>0</v>
      </c>
      <c r="AE295" s="112">
        <f t="shared" si="150"/>
        <v>0</v>
      </c>
      <c r="AF295" s="112">
        <f t="shared" si="161"/>
        <v>0</v>
      </c>
      <c r="AG295" s="45"/>
      <c r="AH295" s="112">
        <f>AH296</f>
        <v>0</v>
      </c>
      <c r="AI295" s="112">
        <f>AI296</f>
        <v>0</v>
      </c>
      <c r="AJ295" s="112">
        <f t="shared" si="151"/>
        <v>0</v>
      </c>
      <c r="AK295" s="112">
        <f>AK296</f>
        <v>0</v>
      </c>
      <c r="AL295" s="112">
        <f>AL296</f>
        <v>0</v>
      </c>
      <c r="AM295" s="112">
        <f t="shared" si="152"/>
        <v>0</v>
      </c>
      <c r="AN295" s="112">
        <f t="shared" si="163"/>
        <v>0</v>
      </c>
      <c r="AO295" s="45"/>
      <c r="AP295" s="112">
        <f>AP296</f>
        <v>0</v>
      </c>
      <c r="AQ295" s="112">
        <f>AQ296</f>
        <v>0</v>
      </c>
      <c r="AR295" s="112">
        <f t="shared" si="134"/>
        <v>0</v>
      </c>
      <c r="AS295" s="112">
        <f>AS296</f>
        <v>0</v>
      </c>
      <c r="AT295" s="112">
        <f>AT296</f>
        <v>0</v>
      </c>
      <c r="AU295" s="112">
        <f t="shared" si="153"/>
        <v>0</v>
      </c>
      <c r="AV295" s="112">
        <f t="shared" si="165"/>
        <v>0</v>
      </c>
      <c r="AW295" s="113"/>
      <c r="AX295" s="113"/>
      <c r="AY295" s="113"/>
      <c r="AZ295" s="111"/>
      <c r="BA295" s="111"/>
      <c r="BB295" s="111"/>
      <c r="BC295" s="111"/>
      <c r="BD295" s="111"/>
    </row>
    <row r="296" spans="1:56" s="127" customFormat="1" ht="31.5" hidden="1" customHeight="1">
      <c r="A296" s="45"/>
      <c r="B296" s="114">
        <v>2013</v>
      </c>
      <c r="C296" s="115">
        <v>8320</v>
      </c>
      <c r="D296" s="114">
        <v>2</v>
      </c>
      <c r="E296" s="114">
        <v>2000</v>
      </c>
      <c r="F296" s="114">
        <v>2600</v>
      </c>
      <c r="G296" s="114">
        <v>261</v>
      </c>
      <c r="H296" s="114"/>
      <c r="I296" s="116" t="s">
        <v>131</v>
      </c>
      <c r="J296" s="117">
        <v>0</v>
      </c>
      <c r="K296" s="117">
        <v>0</v>
      </c>
      <c r="L296" s="117">
        <v>0</v>
      </c>
      <c r="M296" s="117">
        <v>0</v>
      </c>
      <c r="N296" s="117">
        <v>0</v>
      </c>
      <c r="O296" s="117">
        <v>0</v>
      </c>
      <c r="P296" s="117">
        <v>0</v>
      </c>
      <c r="Q296" s="45"/>
      <c r="R296" s="118">
        <f>R297+R298</f>
        <v>0</v>
      </c>
      <c r="S296" s="118">
        <f>S297+S298</f>
        <v>0</v>
      </c>
      <c r="T296" s="118">
        <f t="shared" si="147"/>
        <v>0</v>
      </c>
      <c r="U296" s="118">
        <f>U297+U298</f>
        <v>0</v>
      </c>
      <c r="V296" s="118">
        <f>V297+V298</f>
        <v>0</v>
      </c>
      <c r="W296" s="118">
        <f t="shared" si="148"/>
        <v>0</v>
      </c>
      <c r="X296" s="118">
        <f t="shared" si="159"/>
        <v>0</v>
      </c>
      <c r="Y296" s="45"/>
      <c r="Z296" s="118">
        <f>Z297+Z298</f>
        <v>0</v>
      </c>
      <c r="AA296" s="118">
        <f>AA297+AA298</f>
        <v>0</v>
      </c>
      <c r="AB296" s="118">
        <f t="shared" si="149"/>
        <v>0</v>
      </c>
      <c r="AC296" s="118">
        <f>AC297+AC298</f>
        <v>0</v>
      </c>
      <c r="AD296" s="118">
        <f>AD297+AD298</f>
        <v>0</v>
      </c>
      <c r="AE296" s="118">
        <f t="shared" si="150"/>
        <v>0</v>
      </c>
      <c r="AF296" s="118">
        <f t="shared" si="161"/>
        <v>0</v>
      </c>
      <c r="AG296" s="45"/>
      <c r="AH296" s="118">
        <f>AH297+AH298</f>
        <v>0</v>
      </c>
      <c r="AI296" s="118">
        <f>AI297+AI298</f>
        <v>0</v>
      </c>
      <c r="AJ296" s="118">
        <f t="shared" si="151"/>
        <v>0</v>
      </c>
      <c r="AK296" s="118">
        <f>AK297+AK298</f>
        <v>0</v>
      </c>
      <c r="AL296" s="118">
        <f>AL297+AL298</f>
        <v>0</v>
      </c>
      <c r="AM296" s="118">
        <f t="shared" si="152"/>
        <v>0</v>
      </c>
      <c r="AN296" s="118">
        <f t="shared" si="163"/>
        <v>0</v>
      </c>
      <c r="AO296" s="45"/>
      <c r="AP296" s="118">
        <f>AP297+AP298</f>
        <v>0</v>
      </c>
      <c r="AQ296" s="118">
        <f>AQ297+AQ298</f>
        <v>0</v>
      </c>
      <c r="AR296" s="118">
        <f t="shared" si="134"/>
        <v>0</v>
      </c>
      <c r="AS296" s="118">
        <f>AS297+AS298</f>
        <v>0</v>
      </c>
      <c r="AT296" s="118">
        <f>AT297+AT298</f>
        <v>0</v>
      </c>
      <c r="AU296" s="118">
        <f t="shared" si="153"/>
        <v>0</v>
      </c>
      <c r="AV296" s="118">
        <f t="shared" si="165"/>
        <v>0</v>
      </c>
      <c r="AW296" s="119"/>
      <c r="AX296" s="119"/>
      <c r="AY296" s="119"/>
      <c r="AZ296" s="117"/>
      <c r="BA296" s="117"/>
      <c r="BB296" s="117"/>
      <c r="BC296" s="117"/>
      <c r="BD296" s="117"/>
    </row>
    <row r="297" spans="1:56" s="100" customFormat="1" ht="63" hidden="1" customHeight="1">
      <c r="A297" s="45"/>
      <c r="B297" s="120">
        <v>2013</v>
      </c>
      <c r="C297" s="121">
        <v>8320</v>
      </c>
      <c r="D297" s="120">
        <v>2</v>
      </c>
      <c r="E297" s="120">
        <v>2000</v>
      </c>
      <c r="F297" s="120">
        <v>2600</v>
      </c>
      <c r="G297" s="120">
        <v>261</v>
      </c>
      <c r="H297" s="120">
        <v>26101</v>
      </c>
      <c r="I297" s="122" t="s">
        <v>132</v>
      </c>
      <c r="J297" s="123">
        <v>0</v>
      </c>
      <c r="K297" s="123">
        <v>0</v>
      </c>
      <c r="L297" s="124">
        <v>0</v>
      </c>
      <c r="M297" s="123">
        <v>0</v>
      </c>
      <c r="N297" s="123">
        <v>0</v>
      </c>
      <c r="O297" s="124">
        <v>0</v>
      </c>
      <c r="P297" s="124">
        <v>0</v>
      </c>
      <c r="Q297" s="45"/>
      <c r="R297" s="123">
        <v>0</v>
      </c>
      <c r="S297" s="123">
        <v>0</v>
      </c>
      <c r="T297" s="123">
        <f t="shared" si="147"/>
        <v>0</v>
      </c>
      <c r="U297" s="123">
        <v>0</v>
      </c>
      <c r="V297" s="123">
        <v>0</v>
      </c>
      <c r="W297" s="123">
        <f t="shared" si="148"/>
        <v>0</v>
      </c>
      <c r="X297" s="123">
        <f t="shared" si="159"/>
        <v>0</v>
      </c>
      <c r="Y297" s="45"/>
      <c r="Z297" s="123">
        <v>0</v>
      </c>
      <c r="AA297" s="123">
        <v>0</v>
      </c>
      <c r="AB297" s="123">
        <f t="shared" si="149"/>
        <v>0</v>
      </c>
      <c r="AC297" s="123">
        <v>0</v>
      </c>
      <c r="AD297" s="123">
        <v>0</v>
      </c>
      <c r="AE297" s="123">
        <f t="shared" si="150"/>
        <v>0</v>
      </c>
      <c r="AF297" s="123">
        <f t="shared" si="161"/>
        <v>0</v>
      </c>
      <c r="AG297" s="45"/>
      <c r="AH297" s="123">
        <v>0</v>
      </c>
      <c r="AI297" s="123">
        <v>0</v>
      </c>
      <c r="AJ297" s="123">
        <f t="shared" si="151"/>
        <v>0</v>
      </c>
      <c r="AK297" s="123">
        <v>0</v>
      </c>
      <c r="AL297" s="123">
        <v>0</v>
      </c>
      <c r="AM297" s="123">
        <f t="shared" si="152"/>
        <v>0</v>
      </c>
      <c r="AN297" s="123">
        <f t="shared" si="163"/>
        <v>0</v>
      </c>
      <c r="AO297" s="45"/>
      <c r="AP297" s="123">
        <f>J297-(R297+Z297+AH297)</f>
        <v>0</v>
      </c>
      <c r="AQ297" s="123">
        <f>K297-(S297+AA297+AI297)</f>
        <v>0</v>
      </c>
      <c r="AR297" s="123">
        <f t="shared" si="134"/>
        <v>0</v>
      </c>
      <c r="AS297" s="123">
        <f>M297-(U297+AC297+AK297)</f>
        <v>0</v>
      </c>
      <c r="AT297" s="123">
        <f>N297-(V297+AD297+AL297)</f>
        <v>0</v>
      </c>
      <c r="AU297" s="123">
        <f t="shared" si="153"/>
        <v>0</v>
      </c>
      <c r="AV297" s="123">
        <f t="shared" si="165"/>
        <v>0</v>
      </c>
      <c r="AW297" s="125" t="s">
        <v>133</v>
      </c>
      <c r="AX297" s="125"/>
      <c r="AY297" s="125"/>
      <c r="AZ297" s="124" t="s">
        <v>88</v>
      </c>
      <c r="BA297" s="124"/>
      <c r="BB297" s="124"/>
      <c r="BC297" s="124"/>
      <c r="BD297" s="124"/>
    </row>
    <row r="298" spans="1:56" s="100" customFormat="1" ht="78.75" hidden="1" customHeight="1">
      <c r="A298" s="45"/>
      <c r="B298" s="120">
        <v>2013</v>
      </c>
      <c r="C298" s="121">
        <v>8320</v>
      </c>
      <c r="D298" s="120">
        <v>2</v>
      </c>
      <c r="E298" s="120">
        <v>2000</v>
      </c>
      <c r="F298" s="120">
        <v>2600</v>
      </c>
      <c r="G298" s="120">
        <v>261</v>
      </c>
      <c r="H298" s="120">
        <v>26102</v>
      </c>
      <c r="I298" s="122" t="s">
        <v>299</v>
      </c>
      <c r="J298" s="123">
        <v>0</v>
      </c>
      <c r="K298" s="123">
        <v>0</v>
      </c>
      <c r="L298" s="124">
        <v>0</v>
      </c>
      <c r="M298" s="123">
        <v>0</v>
      </c>
      <c r="N298" s="123">
        <v>0</v>
      </c>
      <c r="O298" s="124">
        <v>0</v>
      </c>
      <c r="P298" s="124">
        <v>0</v>
      </c>
      <c r="Q298" s="45"/>
      <c r="R298" s="123">
        <v>0</v>
      </c>
      <c r="S298" s="123">
        <v>0</v>
      </c>
      <c r="T298" s="123">
        <f t="shared" si="147"/>
        <v>0</v>
      </c>
      <c r="U298" s="123">
        <v>0</v>
      </c>
      <c r="V298" s="123">
        <v>0</v>
      </c>
      <c r="W298" s="123">
        <f t="shared" si="148"/>
        <v>0</v>
      </c>
      <c r="X298" s="123">
        <f t="shared" si="159"/>
        <v>0</v>
      </c>
      <c r="Y298" s="45"/>
      <c r="Z298" s="123">
        <v>0</v>
      </c>
      <c r="AA298" s="123">
        <v>0</v>
      </c>
      <c r="AB298" s="123">
        <f t="shared" si="149"/>
        <v>0</v>
      </c>
      <c r="AC298" s="123">
        <v>0</v>
      </c>
      <c r="AD298" s="123">
        <v>0</v>
      </c>
      <c r="AE298" s="123">
        <f t="shared" si="150"/>
        <v>0</v>
      </c>
      <c r="AF298" s="123">
        <f t="shared" si="161"/>
        <v>0</v>
      </c>
      <c r="AG298" s="45"/>
      <c r="AH298" s="123">
        <v>0</v>
      </c>
      <c r="AI298" s="123">
        <v>0</v>
      </c>
      <c r="AJ298" s="123">
        <f t="shared" si="151"/>
        <v>0</v>
      </c>
      <c r="AK298" s="123">
        <v>0</v>
      </c>
      <c r="AL298" s="123">
        <v>0</v>
      </c>
      <c r="AM298" s="123">
        <f t="shared" si="152"/>
        <v>0</v>
      </c>
      <c r="AN298" s="123">
        <f t="shared" si="163"/>
        <v>0</v>
      </c>
      <c r="AO298" s="45"/>
      <c r="AP298" s="123">
        <f>J298-(R298+Z298+AH298)</f>
        <v>0</v>
      </c>
      <c r="AQ298" s="123">
        <f>K298-(S298+AA298+AI298)</f>
        <v>0</v>
      </c>
      <c r="AR298" s="123">
        <f t="shared" si="134"/>
        <v>0</v>
      </c>
      <c r="AS298" s="123">
        <f>M298-(U298+AC298+AK298)</f>
        <v>0</v>
      </c>
      <c r="AT298" s="123">
        <f>N298-(V298+AD298+AL298)</f>
        <v>0</v>
      </c>
      <c r="AU298" s="123">
        <f t="shared" si="153"/>
        <v>0</v>
      </c>
      <c r="AV298" s="123">
        <f t="shared" si="165"/>
        <v>0</v>
      </c>
      <c r="AW298" s="125"/>
      <c r="AX298" s="125"/>
      <c r="AY298" s="125"/>
      <c r="AZ298" s="124"/>
      <c r="BA298" s="124"/>
      <c r="BB298" s="124"/>
      <c r="BC298" s="124"/>
      <c r="BD298" s="124"/>
    </row>
    <row r="299" spans="1:56" s="126" customFormat="1" ht="31.5" hidden="1" customHeight="1">
      <c r="A299" s="45"/>
      <c r="B299" s="108">
        <v>2013</v>
      </c>
      <c r="C299" s="109">
        <v>8320</v>
      </c>
      <c r="D299" s="108">
        <v>2</v>
      </c>
      <c r="E299" s="108">
        <v>2000</v>
      </c>
      <c r="F299" s="108">
        <v>2700</v>
      </c>
      <c r="G299" s="108"/>
      <c r="H299" s="108"/>
      <c r="I299" s="110" t="s">
        <v>135</v>
      </c>
      <c r="J299" s="111">
        <v>4025</v>
      </c>
      <c r="K299" s="111">
        <v>0</v>
      </c>
      <c r="L299" s="111">
        <v>4025</v>
      </c>
      <c r="M299" s="111">
        <v>0</v>
      </c>
      <c r="N299" s="111">
        <v>0</v>
      </c>
      <c r="O299" s="111">
        <v>0</v>
      </c>
      <c r="P299" s="111">
        <v>4025</v>
      </c>
      <c r="Q299" s="45"/>
      <c r="R299" s="112">
        <f>R300+R302+R304</f>
        <v>4025</v>
      </c>
      <c r="S299" s="112">
        <f>S300+S302+S304</f>
        <v>0</v>
      </c>
      <c r="T299" s="112">
        <f t="shared" si="147"/>
        <v>4025</v>
      </c>
      <c r="U299" s="112">
        <f>U300+U302+U304</f>
        <v>0</v>
      </c>
      <c r="V299" s="112">
        <f>V300+V302+V304</f>
        <v>0</v>
      </c>
      <c r="W299" s="112">
        <f t="shared" si="148"/>
        <v>0</v>
      </c>
      <c r="X299" s="112">
        <f t="shared" si="159"/>
        <v>4025</v>
      </c>
      <c r="Y299" s="45"/>
      <c r="Z299" s="112">
        <f>Z300+Z302+Z304</f>
        <v>0</v>
      </c>
      <c r="AA299" s="112">
        <f>AA300+AA302+AA304</f>
        <v>0</v>
      </c>
      <c r="AB299" s="112">
        <f t="shared" si="149"/>
        <v>0</v>
      </c>
      <c r="AC299" s="112">
        <f>AC300+AC302+AC304</f>
        <v>0</v>
      </c>
      <c r="AD299" s="112">
        <f>AD300+AD302+AD304</f>
        <v>0</v>
      </c>
      <c r="AE299" s="112">
        <f t="shared" si="150"/>
        <v>0</v>
      </c>
      <c r="AF299" s="112">
        <f t="shared" si="161"/>
        <v>0</v>
      </c>
      <c r="AG299" s="45"/>
      <c r="AH299" s="112">
        <f>AH300+AH302+AH304</f>
        <v>0</v>
      </c>
      <c r="AI299" s="112">
        <f>AI300+AI302+AI304</f>
        <v>0</v>
      </c>
      <c r="AJ299" s="112">
        <f t="shared" si="151"/>
        <v>0</v>
      </c>
      <c r="AK299" s="112">
        <f>AK300+AK302+AK304</f>
        <v>0</v>
      </c>
      <c r="AL299" s="112">
        <f>AL300+AL302+AL304</f>
        <v>0</v>
      </c>
      <c r="AM299" s="112">
        <f t="shared" si="152"/>
        <v>0</v>
      </c>
      <c r="AN299" s="112">
        <f t="shared" si="163"/>
        <v>0</v>
      </c>
      <c r="AO299" s="45"/>
      <c r="AP299" s="112">
        <f>AP300+AP302+AP304</f>
        <v>0</v>
      </c>
      <c r="AQ299" s="112">
        <f>AQ300+AQ302+AQ304</f>
        <v>0</v>
      </c>
      <c r="AR299" s="112">
        <f t="shared" si="134"/>
        <v>0</v>
      </c>
      <c r="AS299" s="112">
        <f>AS300+AS302+AS304</f>
        <v>0</v>
      </c>
      <c r="AT299" s="112">
        <f>AT300+AT302+AT304</f>
        <v>0</v>
      </c>
      <c r="AU299" s="112">
        <f t="shared" si="153"/>
        <v>0</v>
      </c>
      <c r="AV299" s="112">
        <f t="shared" si="165"/>
        <v>0</v>
      </c>
      <c r="AW299" s="113"/>
      <c r="AX299" s="113"/>
      <c r="AY299" s="113"/>
      <c r="AZ299" s="111"/>
      <c r="BA299" s="111"/>
      <c r="BB299" s="111"/>
      <c r="BC299" s="111"/>
      <c r="BD299" s="111"/>
    </row>
    <row r="300" spans="1:56" s="127" customFormat="1" hidden="1">
      <c r="A300" s="45"/>
      <c r="B300" s="114">
        <v>2013</v>
      </c>
      <c r="C300" s="115">
        <v>8320</v>
      </c>
      <c r="D300" s="114">
        <v>2</v>
      </c>
      <c r="E300" s="114">
        <v>2000</v>
      </c>
      <c r="F300" s="114">
        <v>2700</v>
      </c>
      <c r="G300" s="114">
        <v>271</v>
      </c>
      <c r="H300" s="114"/>
      <c r="I300" s="116" t="s">
        <v>136</v>
      </c>
      <c r="J300" s="117">
        <v>0</v>
      </c>
      <c r="K300" s="117">
        <v>0</v>
      </c>
      <c r="L300" s="117">
        <v>0</v>
      </c>
      <c r="M300" s="117">
        <v>0</v>
      </c>
      <c r="N300" s="117">
        <v>0</v>
      </c>
      <c r="O300" s="117">
        <v>0</v>
      </c>
      <c r="P300" s="117">
        <v>0</v>
      </c>
      <c r="Q300" s="45"/>
      <c r="R300" s="118">
        <f>R301</f>
        <v>0</v>
      </c>
      <c r="S300" s="118">
        <f>S301</f>
        <v>0</v>
      </c>
      <c r="T300" s="118">
        <f t="shared" si="147"/>
        <v>0</v>
      </c>
      <c r="U300" s="118">
        <f>U301</f>
        <v>0</v>
      </c>
      <c r="V300" s="118">
        <f>V301</f>
        <v>0</v>
      </c>
      <c r="W300" s="118">
        <f t="shared" si="148"/>
        <v>0</v>
      </c>
      <c r="X300" s="118">
        <f t="shared" si="159"/>
        <v>0</v>
      </c>
      <c r="Y300" s="45"/>
      <c r="Z300" s="118">
        <f>Z301</f>
        <v>0</v>
      </c>
      <c r="AA300" s="118">
        <f>AA301</f>
        <v>0</v>
      </c>
      <c r="AB300" s="118">
        <f t="shared" si="149"/>
        <v>0</v>
      </c>
      <c r="AC300" s="118">
        <f>AC301</f>
        <v>0</v>
      </c>
      <c r="AD300" s="118">
        <f>AD301</f>
        <v>0</v>
      </c>
      <c r="AE300" s="118">
        <f t="shared" si="150"/>
        <v>0</v>
      </c>
      <c r="AF300" s="118">
        <f t="shared" si="161"/>
        <v>0</v>
      </c>
      <c r="AG300" s="45"/>
      <c r="AH300" s="118">
        <f>AH301</f>
        <v>0</v>
      </c>
      <c r="AI300" s="118">
        <f>AI301</f>
        <v>0</v>
      </c>
      <c r="AJ300" s="118">
        <f t="shared" si="151"/>
        <v>0</v>
      </c>
      <c r="AK300" s="118">
        <f>AK301</f>
        <v>0</v>
      </c>
      <c r="AL300" s="118">
        <f>AL301</f>
        <v>0</v>
      </c>
      <c r="AM300" s="118">
        <f t="shared" si="152"/>
        <v>0</v>
      </c>
      <c r="AN300" s="118">
        <f t="shared" si="163"/>
        <v>0</v>
      </c>
      <c r="AO300" s="45"/>
      <c r="AP300" s="118">
        <f>AP301</f>
        <v>0</v>
      </c>
      <c r="AQ300" s="118">
        <f>AQ301</f>
        <v>0</v>
      </c>
      <c r="AR300" s="118">
        <f t="shared" si="134"/>
        <v>0</v>
      </c>
      <c r="AS300" s="118">
        <f>AS301</f>
        <v>0</v>
      </c>
      <c r="AT300" s="118">
        <f>AT301</f>
        <v>0</v>
      </c>
      <c r="AU300" s="118">
        <f t="shared" si="153"/>
        <v>0</v>
      </c>
      <c r="AV300" s="118">
        <f t="shared" si="165"/>
        <v>0</v>
      </c>
      <c r="AW300" s="119"/>
      <c r="AX300" s="119"/>
      <c r="AY300" s="119"/>
      <c r="AZ300" s="117"/>
      <c r="BA300" s="117"/>
      <c r="BB300" s="117"/>
      <c r="BC300" s="117"/>
      <c r="BD300" s="117"/>
    </row>
    <row r="301" spans="1:56" s="100" customFormat="1" hidden="1">
      <c r="A301" s="45"/>
      <c r="B301" s="120">
        <v>2013</v>
      </c>
      <c r="C301" s="121">
        <v>8320</v>
      </c>
      <c r="D301" s="120">
        <v>2</v>
      </c>
      <c r="E301" s="120">
        <v>2000</v>
      </c>
      <c r="F301" s="120">
        <v>2700</v>
      </c>
      <c r="G301" s="120">
        <v>271</v>
      </c>
      <c r="H301" s="120">
        <v>27101</v>
      </c>
      <c r="I301" s="122" t="s">
        <v>136</v>
      </c>
      <c r="J301" s="132">
        <v>0</v>
      </c>
      <c r="K301" s="132">
        <v>0</v>
      </c>
      <c r="L301" s="133">
        <v>0</v>
      </c>
      <c r="M301" s="132">
        <v>0</v>
      </c>
      <c r="N301" s="132">
        <v>0</v>
      </c>
      <c r="O301" s="133">
        <v>0</v>
      </c>
      <c r="P301" s="133">
        <v>0</v>
      </c>
      <c r="Q301" s="45"/>
      <c r="R301" s="123">
        <v>0</v>
      </c>
      <c r="S301" s="123">
        <v>0</v>
      </c>
      <c r="T301" s="123">
        <f t="shared" si="147"/>
        <v>0</v>
      </c>
      <c r="U301" s="123">
        <v>0</v>
      </c>
      <c r="V301" s="123">
        <v>0</v>
      </c>
      <c r="W301" s="123">
        <f t="shared" si="148"/>
        <v>0</v>
      </c>
      <c r="X301" s="123">
        <f t="shared" si="159"/>
        <v>0</v>
      </c>
      <c r="Y301" s="45"/>
      <c r="Z301" s="123">
        <v>0</v>
      </c>
      <c r="AA301" s="123">
        <v>0</v>
      </c>
      <c r="AB301" s="123">
        <f t="shared" si="149"/>
        <v>0</v>
      </c>
      <c r="AC301" s="123">
        <v>0</v>
      </c>
      <c r="AD301" s="123">
        <v>0</v>
      </c>
      <c r="AE301" s="123">
        <f t="shared" si="150"/>
        <v>0</v>
      </c>
      <c r="AF301" s="123">
        <f t="shared" si="161"/>
        <v>0</v>
      </c>
      <c r="AG301" s="45"/>
      <c r="AH301" s="123">
        <v>0</v>
      </c>
      <c r="AI301" s="123">
        <v>0</v>
      </c>
      <c r="AJ301" s="123">
        <f t="shared" si="151"/>
        <v>0</v>
      </c>
      <c r="AK301" s="123">
        <v>0</v>
      </c>
      <c r="AL301" s="123">
        <v>0</v>
      </c>
      <c r="AM301" s="123">
        <f t="shared" si="152"/>
        <v>0</v>
      </c>
      <c r="AN301" s="123">
        <f t="shared" si="163"/>
        <v>0</v>
      </c>
      <c r="AO301" s="45"/>
      <c r="AP301" s="123">
        <f>J301-(R301+Z301+AH301)</f>
        <v>0</v>
      </c>
      <c r="AQ301" s="123">
        <f>K301-(S301+AA301+AI301)</f>
        <v>0</v>
      </c>
      <c r="AR301" s="123">
        <f t="shared" si="134"/>
        <v>0</v>
      </c>
      <c r="AS301" s="123">
        <f>M301-(U301+AC301+AK301)</f>
        <v>0</v>
      </c>
      <c r="AT301" s="123">
        <f>N301-(V301+AD301+AL301)</f>
        <v>0</v>
      </c>
      <c r="AU301" s="123">
        <f t="shared" si="153"/>
        <v>0</v>
      </c>
      <c r="AV301" s="123">
        <f t="shared" si="165"/>
        <v>0</v>
      </c>
      <c r="AW301" s="134" t="s">
        <v>137</v>
      </c>
      <c r="AX301" s="134"/>
      <c r="AY301" s="134"/>
      <c r="AZ301" s="133" t="s">
        <v>283</v>
      </c>
      <c r="BA301" s="133"/>
      <c r="BB301" s="133"/>
      <c r="BC301" s="133"/>
      <c r="BD301" s="133"/>
    </row>
    <row r="302" spans="1:56" s="127" customFormat="1" hidden="1">
      <c r="A302" s="45"/>
      <c r="B302" s="114">
        <v>2013</v>
      </c>
      <c r="C302" s="115">
        <v>8320</v>
      </c>
      <c r="D302" s="114">
        <v>2</v>
      </c>
      <c r="E302" s="114">
        <v>2000</v>
      </c>
      <c r="F302" s="114">
        <v>2700</v>
      </c>
      <c r="G302" s="114">
        <v>272</v>
      </c>
      <c r="H302" s="114"/>
      <c r="I302" s="116" t="s">
        <v>138</v>
      </c>
      <c r="J302" s="117">
        <v>4025</v>
      </c>
      <c r="K302" s="117">
        <v>0</v>
      </c>
      <c r="L302" s="117">
        <v>4025</v>
      </c>
      <c r="M302" s="117">
        <v>0</v>
      </c>
      <c r="N302" s="117">
        <v>0</v>
      </c>
      <c r="O302" s="117">
        <v>0</v>
      </c>
      <c r="P302" s="117">
        <v>4025</v>
      </c>
      <c r="Q302" s="45"/>
      <c r="R302" s="118">
        <f>R303</f>
        <v>4025</v>
      </c>
      <c r="S302" s="118">
        <f>S303</f>
        <v>0</v>
      </c>
      <c r="T302" s="118">
        <f t="shared" si="147"/>
        <v>4025</v>
      </c>
      <c r="U302" s="118">
        <f>U303</f>
        <v>0</v>
      </c>
      <c r="V302" s="118">
        <f>V303</f>
        <v>0</v>
      </c>
      <c r="W302" s="118">
        <f t="shared" si="148"/>
        <v>0</v>
      </c>
      <c r="X302" s="118">
        <f t="shared" si="159"/>
        <v>4025</v>
      </c>
      <c r="Y302" s="45"/>
      <c r="Z302" s="118">
        <f>Z303</f>
        <v>0</v>
      </c>
      <c r="AA302" s="118">
        <f>AA303</f>
        <v>0</v>
      </c>
      <c r="AB302" s="118">
        <f t="shared" si="149"/>
        <v>0</v>
      </c>
      <c r="AC302" s="118">
        <f>AC303</f>
        <v>0</v>
      </c>
      <c r="AD302" s="118">
        <f>AD303</f>
        <v>0</v>
      </c>
      <c r="AE302" s="118">
        <f t="shared" si="150"/>
        <v>0</v>
      </c>
      <c r="AF302" s="118">
        <f t="shared" si="161"/>
        <v>0</v>
      </c>
      <c r="AG302" s="45"/>
      <c r="AH302" s="118">
        <f>AH303</f>
        <v>0</v>
      </c>
      <c r="AI302" s="118">
        <f>AI303</f>
        <v>0</v>
      </c>
      <c r="AJ302" s="118">
        <f t="shared" si="151"/>
        <v>0</v>
      </c>
      <c r="AK302" s="118">
        <f>AK303</f>
        <v>0</v>
      </c>
      <c r="AL302" s="118">
        <f>AL303</f>
        <v>0</v>
      </c>
      <c r="AM302" s="118">
        <f t="shared" si="152"/>
        <v>0</v>
      </c>
      <c r="AN302" s="118">
        <f t="shared" si="163"/>
        <v>0</v>
      </c>
      <c r="AO302" s="45"/>
      <c r="AP302" s="118">
        <f>AP303</f>
        <v>0</v>
      </c>
      <c r="AQ302" s="118">
        <f>AQ303</f>
        <v>0</v>
      </c>
      <c r="AR302" s="118">
        <f t="shared" ref="AR302:AR386" si="166">AP302+AQ302</f>
        <v>0</v>
      </c>
      <c r="AS302" s="118">
        <f>AS303</f>
        <v>0</v>
      </c>
      <c r="AT302" s="118">
        <f>AT303</f>
        <v>0</v>
      </c>
      <c r="AU302" s="118">
        <f t="shared" si="153"/>
        <v>0</v>
      </c>
      <c r="AV302" s="118">
        <f t="shared" si="165"/>
        <v>0</v>
      </c>
      <c r="AW302" s="119"/>
      <c r="AX302" s="119"/>
      <c r="AY302" s="119"/>
      <c r="AZ302" s="117"/>
      <c r="BA302" s="117"/>
      <c r="BB302" s="117"/>
      <c r="BC302" s="117"/>
      <c r="BD302" s="117"/>
    </row>
    <row r="303" spans="1:56" s="100" customFormat="1" hidden="1">
      <c r="A303" s="45"/>
      <c r="B303" s="120">
        <v>2013</v>
      </c>
      <c r="C303" s="121">
        <v>8320</v>
      </c>
      <c r="D303" s="120">
        <v>2</v>
      </c>
      <c r="E303" s="120">
        <v>2000</v>
      </c>
      <c r="F303" s="120">
        <v>2700</v>
      </c>
      <c r="G303" s="120">
        <v>272</v>
      </c>
      <c r="H303" s="120">
        <v>27201</v>
      </c>
      <c r="I303" s="122" t="s">
        <v>139</v>
      </c>
      <c r="J303" s="132">
        <v>4025</v>
      </c>
      <c r="K303" s="132">
        <v>0</v>
      </c>
      <c r="L303" s="133">
        <v>4025</v>
      </c>
      <c r="M303" s="132">
        <v>0</v>
      </c>
      <c r="N303" s="132">
        <v>0</v>
      </c>
      <c r="O303" s="133">
        <v>0</v>
      </c>
      <c r="P303" s="133">
        <v>4025</v>
      </c>
      <c r="Q303" s="45"/>
      <c r="R303" s="123">
        <f>[1]FCECC!X45</f>
        <v>4025</v>
      </c>
      <c r="S303" s="123">
        <v>0</v>
      </c>
      <c r="T303" s="123">
        <f t="shared" si="147"/>
        <v>4025</v>
      </c>
      <c r="U303" s="123">
        <v>0</v>
      </c>
      <c r="V303" s="123">
        <v>0</v>
      </c>
      <c r="W303" s="123">
        <f t="shared" si="148"/>
        <v>0</v>
      </c>
      <c r="X303" s="123">
        <f t="shared" si="159"/>
        <v>4025</v>
      </c>
      <c r="Y303" s="45"/>
      <c r="Z303" s="123">
        <v>0</v>
      </c>
      <c r="AA303" s="123">
        <v>0</v>
      </c>
      <c r="AB303" s="123">
        <f t="shared" si="149"/>
        <v>0</v>
      </c>
      <c r="AC303" s="123">
        <v>0</v>
      </c>
      <c r="AD303" s="123">
        <v>0</v>
      </c>
      <c r="AE303" s="123">
        <f t="shared" si="150"/>
        <v>0</v>
      </c>
      <c r="AF303" s="123">
        <f t="shared" si="161"/>
        <v>0</v>
      </c>
      <c r="AG303" s="45"/>
      <c r="AH303" s="123">
        <v>0</v>
      </c>
      <c r="AI303" s="123">
        <v>0</v>
      </c>
      <c r="AJ303" s="123">
        <f t="shared" si="151"/>
        <v>0</v>
      </c>
      <c r="AK303" s="123">
        <v>0</v>
      </c>
      <c r="AL303" s="123">
        <v>0</v>
      </c>
      <c r="AM303" s="123">
        <f t="shared" si="152"/>
        <v>0</v>
      </c>
      <c r="AN303" s="123">
        <f t="shared" si="163"/>
        <v>0</v>
      </c>
      <c r="AO303" s="45"/>
      <c r="AP303" s="123">
        <f>J303-(R303+Z303+AH303)</f>
        <v>0</v>
      </c>
      <c r="AQ303" s="123">
        <f>K303-(S303+AA303+AI303)</f>
        <v>0</v>
      </c>
      <c r="AR303" s="123">
        <f t="shared" si="166"/>
        <v>0</v>
      </c>
      <c r="AS303" s="123">
        <f>M303-(U303+AC303+AK303)</f>
        <v>0</v>
      </c>
      <c r="AT303" s="123">
        <f>N303-(V303+AD303+AL303)</f>
        <v>0</v>
      </c>
      <c r="AU303" s="123">
        <f t="shared" si="153"/>
        <v>0</v>
      </c>
      <c r="AV303" s="123">
        <f t="shared" si="165"/>
        <v>0</v>
      </c>
      <c r="AW303" s="134" t="s">
        <v>103</v>
      </c>
      <c r="AX303" s="134">
        <v>3500</v>
      </c>
      <c r="AY303" s="134"/>
      <c r="AZ303" s="133" t="s">
        <v>283</v>
      </c>
      <c r="BA303" s="133">
        <f>[1]FCECC!AO46</f>
        <v>3900</v>
      </c>
      <c r="BB303" s="133"/>
      <c r="BC303" s="133">
        <v>0</v>
      </c>
      <c r="BD303" s="133">
        <f>+AY303-BB303</f>
        <v>0</v>
      </c>
    </row>
    <row r="304" spans="1:56" s="127" customFormat="1" hidden="1">
      <c r="A304" s="45"/>
      <c r="B304" s="114">
        <v>2013</v>
      </c>
      <c r="C304" s="115">
        <v>8320</v>
      </c>
      <c r="D304" s="114">
        <v>2</v>
      </c>
      <c r="E304" s="114">
        <v>2000</v>
      </c>
      <c r="F304" s="114">
        <v>2700</v>
      </c>
      <c r="G304" s="114">
        <v>275</v>
      </c>
      <c r="H304" s="114"/>
      <c r="I304" s="116" t="s">
        <v>300</v>
      </c>
      <c r="J304" s="117">
        <v>0</v>
      </c>
      <c r="K304" s="117">
        <v>0</v>
      </c>
      <c r="L304" s="117">
        <v>0</v>
      </c>
      <c r="M304" s="117">
        <v>0</v>
      </c>
      <c r="N304" s="117">
        <v>0</v>
      </c>
      <c r="O304" s="117">
        <v>0</v>
      </c>
      <c r="P304" s="117">
        <v>0</v>
      </c>
      <c r="Q304" s="45"/>
      <c r="R304" s="118">
        <f>R305</f>
        <v>0</v>
      </c>
      <c r="S304" s="118">
        <f>S305</f>
        <v>0</v>
      </c>
      <c r="T304" s="118">
        <f t="shared" si="147"/>
        <v>0</v>
      </c>
      <c r="U304" s="118">
        <f>U305</f>
        <v>0</v>
      </c>
      <c r="V304" s="118">
        <f>V305</f>
        <v>0</v>
      </c>
      <c r="W304" s="118">
        <f t="shared" si="148"/>
        <v>0</v>
      </c>
      <c r="X304" s="118">
        <f t="shared" si="159"/>
        <v>0</v>
      </c>
      <c r="Y304" s="45"/>
      <c r="Z304" s="118">
        <f>Z305</f>
        <v>0</v>
      </c>
      <c r="AA304" s="118">
        <f>AA305</f>
        <v>0</v>
      </c>
      <c r="AB304" s="118">
        <f t="shared" si="149"/>
        <v>0</v>
      </c>
      <c r="AC304" s="118">
        <f>AC305</f>
        <v>0</v>
      </c>
      <c r="AD304" s="118">
        <f>AD305</f>
        <v>0</v>
      </c>
      <c r="AE304" s="118">
        <f t="shared" si="150"/>
        <v>0</v>
      </c>
      <c r="AF304" s="118">
        <f t="shared" si="161"/>
        <v>0</v>
      </c>
      <c r="AG304" s="45"/>
      <c r="AH304" s="118">
        <f>AH305</f>
        <v>0</v>
      </c>
      <c r="AI304" s="118">
        <f>AI305</f>
        <v>0</v>
      </c>
      <c r="AJ304" s="118">
        <f t="shared" si="151"/>
        <v>0</v>
      </c>
      <c r="AK304" s="118">
        <f>AK305</f>
        <v>0</v>
      </c>
      <c r="AL304" s="118">
        <f>AL305</f>
        <v>0</v>
      </c>
      <c r="AM304" s="118">
        <f t="shared" si="152"/>
        <v>0</v>
      </c>
      <c r="AN304" s="118">
        <f t="shared" si="163"/>
        <v>0</v>
      </c>
      <c r="AO304" s="45"/>
      <c r="AP304" s="118">
        <f>AP305</f>
        <v>0</v>
      </c>
      <c r="AQ304" s="118">
        <f>AQ305</f>
        <v>0</v>
      </c>
      <c r="AR304" s="118">
        <f t="shared" si="166"/>
        <v>0</v>
      </c>
      <c r="AS304" s="118">
        <f>AS305</f>
        <v>0</v>
      </c>
      <c r="AT304" s="118">
        <f>AT305</f>
        <v>0</v>
      </c>
      <c r="AU304" s="118">
        <f t="shared" si="153"/>
        <v>0</v>
      </c>
      <c r="AV304" s="118">
        <f t="shared" si="165"/>
        <v>0</v>
      </c>
      <c r="AW304" s="119"/>
      <c r="AX304" s="119"/>
      <c r="AY304" s="119"/>
      <c r="AZ304" s="117"/>
      <c r="BA304" s="117"/>
      <c r="BB304" s="117"/>
      <c r="BC304" s="117"/>
      <c r="BD304" s="117"/>
    </row>
    <row r="305" spans="1:56" s="100" customFormat="1" hidden="1">
      <c r="A305" s="45"/>
      <c r="B305" s="120">
        <v>2013</v>
      </c>
      <c r="C305" s="121">
        <v>8320</v>
      </c>
      <c r="D305" s="120">
        <v>2</v>
      </c>
      <c r="E305" s="120">
        <v>2000</v>
      </c>
      <c r="F305" s="120">
        <v>2700</v>
      </c>
      <c r="G305" s="120">
        <v>275</v>
      </c>
      <c r="H305" s="120">
        <v>27501</v>
      </c>
      <c r="I305" s="122" t="s">
        <v>300</v>
      </c>
      <c r="J305" s="123">
        <v>0</v>
      </c>
      <c r="K305" s="123">
        <v>0</v>
      </c>
      <c r="L305" s="124">
        <v>0</v>
      </c>
      <c r="M305" s="123">
        <v>0</v>
      </c>
      <c r="N305" s="123">
        <v>0</v>
      </c>
      <c r="O305" s="124">
        <v>0</v>
      </c>
      <c r="P305" s="124">
        <v>0</v>
      </c>
      <c r="Q305" s="45"/>
      <c r="R305" s="123">
        <v>0</v>
      </c>
      <c r="S305" s="123">
        <v>0</v>
      </c>
      <c r="T305" s="123">
        <f t="shared" si="147"/>
        <v>0</v>
      </c>
      <c r="U305" s="123">
        <v>0</v>
      </c>
      <c r="V305" s="123">
        <v>0</v>
      </c>
      <c r="W305" s="123">
        <f t="shared" si="148"/>
        <v>0</v>
      </c>
      <c r="X305" s="123">
        <f t="shared" si="159"/>
        <v>0</v>
      </c>
      <c r="Y305" s="45"/>
      <c r="Z305" s="123">
        <v>0</v>
      </c>
      <c r="AA305" s="123">
        <v>0</v>
      </c>
      <c r="AB305" s="123">
        <f t="shared" si="149"/>
        <v>0</v>
      </c>
      <c r="AC305" s="123">
        <v>0</v>
      </c>
      <c r="AD305" s="123">
        <v>0</v>
      </c>
      <c r="AE305" s="123">
        <f t="shared" si="150"/>
        <v>0</v>
      </c>
      <c r="AF305" s="123">
        <f t="shared" si="161"/>
        <v>0</v>
      </c>
      <c r="AG305" s="45"/>
      <c r="AH305" s="123">
        <v>0</v>
      </c>
      <c r="AI305" s="123">
        <v>0</v>
      </c>
      <c r="AJ305" s="123">
        <f t="shared" si="151"/>
        <v>0</v>
      </c>
      <c r="AK305" s="123">
        <v>0</v>
      </c>
      <c r="AL305" s="123">
        <v>0</v>
      </c>
      <c r="AM305" s="123">
        <f t="shared" si="152"/>
        <v>0</v>
      </c>
      <c r="AN305" s="123">
        <f t="shared" si="163"/>
        <v>0</v>
      </c>
      <c r="AO305" s="45"/>
      <c r="AP305" s="123">
        <f>J305-(R305+Z305+AH305)</f>
        <v>0</v>
      </c>
      <c r="AQ305" s="123">
        <f>K305-(S305+AA305+AI305)</f>
        <v>0</v>
      </c>
      <c r="AR305" s="123">
        <f t="shared" si="166"/>
        <v>0</v>
      </c>
      <c r="AS305" s="123">
        <f>M305-(U305+AC305+AK305)</f>
        <v>0</v>
      </c>
      <c r="AT305" s="123">
        <f>N305-(V305+AD305+AL305)</f>
        <v>0</v>
      </c>
      <c r="AU305" s="123">
        <f t="shared" si="153"/>
        <v>0</v>
      </c>
      <c r="AV305" s="123">
        <f t="shared" si="165"/>
        <v>0</v>
      </c>
      <c r="AW305" s="125" t="s">
        <v>141</v>
      </c>
      <c r="AX305" s="125"/>
      <c r="AY305" s="125"/>
      <c r="AZ305" s="124" t="s">
        <v>283</v>
      </c>
      <c r="BA305" s="124"/>
      <c r="BB305" s="124"/>
      <c r="BC305" s="124"/>
      <c r="BD305" s="124"/>
    </row>
    <row r="306" spans="1:56" s="126" customFormat="1" hidden="1">
      <c r="A306" s="45"/>
      <c r="B306" s="108">
        <v>2013</v>
      </c>
      <c r="C306" s="109">
        <v>8320</v>
      </c>
      <c r="D306" s="108">
        <v>2</v>
      </c>
      <c r="E306" s="108">
        <v>2000</v>
      </c>
      <c r="F306" s="108">
        <v>2900</v>
      </c>
      <c r="G306" s="108"/>
      <c r="H306" s="108"/>
      <c r="I306" s="110" t="s">
        <v>142</v>
      </c>
      <c r="J306" s="111">
        <v>0</v>
      </c>
      <c r="K306" s="111">
        <v>0</v>
      </c>
      <c r="L306" s="111">
        <v>0</v>
      </c>
      <c r="M306" s="111">
        <v>0</v>
      </c>
      <c r="N306" s="111">
        <v>0</v>
      </c>
      <c r="O306" s="111">
        <v>0</v>
      </c>
      <c r="P306" s="111">
        <v>0</v>
      </c>
      <c r="Q306" s="45"/>
      <c r="R306" s="112">
        <f>R307+R309+R311+R313+R315</f>
        <v>0</v>
      </c>
      <c r="S306" s="112">
        <f>S307+S309+S311+S313+S315</f>
        <v>0</v>
      </c>
      <c r="T306" s="112">
        <f t="shared" si="147"/>
        <v>0</v>
      </c>
      <c r="U306" s="112">
        <f>U307+U309+U311+U313+U315</f>
        <v>0</v>
      </c>
      <c r="V306" s="112">
        <f>V307+V309+V311+V313+V315</f>
        <v>0</v>
      </c>
      <c r="W306" s="112">
        <f t="shared" si="148"/>
        <v>0</v>
      </c>
      <c r="X306" s="112">
        <f t="shared" si="159"/>
        <v>0</v>
      </c>
      <c r="Y306" s="45"/>
      <c r="Z306" s="112">
        <f>Z307+Z309+Z311+Z313+Z315</f>
        <v>0</v>
      </c>
      <c r="AA306" s="112">
        <f>AA307+AA309+AA311+AA313+AA315</f>
        <v>0</v>
      </c>
      <c r="AB306" s="112">
        <f t="shared" si="149"/>
        <v>0</v>
      </c>
      <c r="AC306" s="112">
        <f>AC307+AC309+AC311+AC313+AC315</f>
        <v>0</v>
      </c>
      <c r="AD306" s="112">
        <f>AD307+AD309+AD311+AD313+AD315</f>
        <v>0</v>
      </c>
      <c r="AE306" s="112">
        <f t="shared" si="150"/>
        <v>0</v>
      </c>
      <c r="AF306" s="112">
        <f t="shared" si="161"/>
        <v>0</v>
      </c>
      <c r="AG306" s="45"/>
      <c r="AH306" s="112">
        <f>AH307+AH309+AH311+AH313+AH315</f>
        <v>0</v>
      </c>
      <c r="AI306" s="112">
        <f>AI307+AI309+AI311+AI313+AI315</f>
        <v>0</v>
      </c>
      <c r="AJ306" s="112">
        <f t="shared" si="151"/>
        <v>0</v>
      </c>
      <c r="AK306" s="112">
        <f>AK307+AK309+AK311+AK313+AK315</f>
        <v>0</v>
      </c>
      <c r="AL306" s="112">
        <f>AL307+AL309+AL311+AL313+AL315</f>
        <v>0</v>
      </c>
      <c r="AM306" s="112">
        <f t="shared" si="152"/>
        <v>0</v>
      </c>
      <c r="AN306" s="112">
        <f t="shared" si="163"/>
        <v>0</v>
      </c>
      <c r="AO306" s="45"/>
      <c r="AP306" s="112">
        <f>AP307+AP309+AP311+AP313+AP315</f>
        <v>0</v>
      </c>
      <c r="AQ306" s="112">
        <f>AQ307+AQ309+AQ311+AQ313+AQ315</f>
        <v>0</v>
      </c>
      <c r="AR306" s="112">
        <f t="shared" si="166"/>
        <v>0</v>
      </c>
      <c r="AS306" s="112">
        <f>AS307+AS309+AS311+AS313+AS315</f>
        <v>0</v>
      </c>
      <c r="AT306" s="112">
        <f>AT307+AT309+AT311+AT313+AT315</f>
        <v>0</v>
      </c>
      <c r="AU306" s="112">
        <f t="shared" si="153"/>
        <v>0</v>
      </c>
      <c r="AV306" s="112">
        <f t="shared" si="165"/>
        <v>0</v>
      </c>
      <c r="AW306" s="113"/>
      <c r="AX306" s="113"/>
      <c r="AY306" s="113"/>
      <c r="AZ306" s="111"/>
      <c r="BA306" s="111"/>
      <c r="BB306" s="111"/>
      <c r="BC306" s="111"/>
      <c r="BD306" s="111"/>
    </row>
    <row r="307" spans="1:56" s="127" customFormat="1" hidden="1">
      <c r="A307" s="45"/>
      <c r="B307" s="114">
        <v>2013</v>
      </c>
      <c r="C307" s="115">
        <v>8320</v>
      </c>
      <c r="D307" s="114">
        <v>2</v>
      </c>
      <c r="E307" s="114">
        <v>2000</v>
      </c>
      <c r="F307" s="114">
        <v>2900</v>
      </c>
      <c r="G307" s="114">
        <v>291</v>
      </c>
      <c r="H307" s="114"/>
      <c r="I307" s="116" t="s">
        <v>143</v>
      </c>
      <c r="J307" s="117">
        <v>0</v>
      </c>
      <c r="K307" s="117">
        <v>0</v>
      </c>
      <c r="L307" s="117">
        <v>0</v>
      </c>
      <c r="M307" s="117">
        <v>0</v>
      </c>
      <c r="N307" s="117">
        <v>0</v>
      </c>
      <c r="O307" s="117">
        <v>0</v>
      </c>
      <c r="P307" s="117">
        <v>0</v>
      </c>
      <c r="Q307" s="45"/>
      <c r="R307" s="118">
        <f>R308</f>
        <v>0</v>
      </c>
      <c r="S307" s="118">
        <f>S308</f>
        <v>0</v>
      </c>
      <c r="T307" s="118">
        <f t="shared" si="147"/>
        <v>0</v>
      </c>
      <c r="U307" s="118">
        <f>U308</f>
        <v>0</v>
      </c>
      <c r="V307" s="118">
        <f>V308</f>
        <v>0</v>
      </c>
      <c r="W307" s="118">
        <f t="shared" si="148"/>
        <v>0</v>
      </c>
      <c r="X307" s="118">
        <f t="shared" si="159"/>
        <v>0</v>
      </c>
      <c r="Y307" s="45"/>
      <c r="Z307" s="118">
        <f>Z308</f>
        <v>0</v>
      </c>
      <c r="AA307" s="118">
        <f>AA308</f>
        <v>0</v>
      </c>
      <c r="AB307" s="118">
        <f t="shared" si="149"/>
        <v>0</v>
      </c>
      <c r="AC307" s="118">
        <f>AC308</f>
        <v>0</v>
      </c>
      <c r="AD307" s="118">
        <f>AD308</f>
        <v>0</v>
      </c>
      <c r="AE307" s="118">
        <f t="shared" si="150"/>
        <v>0</v>
      </c>
      <c r="AF307" s="118">
        <f t="shared" si="161"/>
        <v>0</v>
      </c>
      <c r="AG307" s="45"/>
      <c r="AH307" s="118">
        <f>AH308</f>
        <v>0</v>
      </c>
      <c r="AI307" s="118">
        <f>AI308</f>
        <v>0</v>
      </c>
      <c r="AJ307" s="118">
        <f t="shared" si="151"/>
        <v>0</v>
      </c>
      <c r="AK307" s="118">
        <f>AK308</f>
        <v>0</v>
      </c>
      <c r="AL307" s="118">
        <f>AL308</f>
        <v>0</v>
      </c>
      <c r="AM307" s="118">
        <f t="shared" si="152"/>
        <v>0</v>
      </c>
      <c r="AN307" s="118">
        <f t="shared" si="163"/>
        <v>0</v>
      </c>
      <c r="AO307" s="45"/>
      <c r="AP307" s="118">
        <f>AP308</f>
        <v>0</v>
      </c>
      <c r="AQ307" s="118">
        <f>AQ308</f>
        <v>0</v>
      </c>
      <c r="AR307" s="118">
        <f t="shared" si="166"/>
        <v>0</v>
      </c>
      <c r="AS307" s="118">
        <f>AS308</f>
        <v>0</v>
      </c>
      <c r="AT307" s="118">
        <f>AT308</f>
        <v>0</v>
      </c>
      <c r="AU307" s="118">
        <f t="shared" si="153"/>
        <v>0</v>
      </c>
      <c r="AV307" s="118">
        <f t="shared" si="165"/>
        <v>0</v>
      </c>
      <c r="AW307" s="119"/>
      <c r="AX307" s="119"/>
      <c r="AY307" s="119"/>
      <c r="AZ307" s="117"/>
      <c r="BA307" s="117"/>
      <c r="BB307" s="117"/>
      <c r="BC307" s="117"/>
      <c r="BD307" s="117"/>
    </row>
    <row r="308" spans="1:56" s="100" customFormat="1" hidden="1">
      <c r="A308" s="45"/>
      <c r="B308" s="120">
        <v>2013</v>
      </c>
      <c r="C308" s="121">
        <v>8320</v>
      </c>
      <c r="D308" s="120">
        <v>2</v>
      </c>
      <c r="E308" s="120">
        <v>2000</v>
      </c>
      <c r="F308" s="120">
        <v>2900</v>
      </c>
      <c r="G308" s="120">
        <v>291</v>
      </c>
      <c r="H308" s="120">
        <v>29101</v>
      </c>
      <c r="I308" s="122" t="s">
        <v>143</v>
      </c>
      <c r="J308" s="123">
        <v>0</v>
      </c>
      <c r="K308" s="123">
        <v>0</v>
      </c>
      <c r="L308" s="124">
        <v>0</v>
      </c>
      <c r="M308" s="123">
        <v>0</v>
      </c>
      <c r="N308" s="123">
        <v>0</v>
      </c>
      <c r="O308" s="124">
        <v>0</v>
      </c>
      <c r="P308" s="124">
        <v>0</v>
      </c>
      <c r="Q308" s="45" t="s">
        <v>301</v>
      </c>
      <c r="R308" s="123">
        <v>0</v>
      </c>
      <c r="S308" s="123">
        <v>0</v>
      </c>
      <c r="T308" s="123">
        <f t="shared" si="147"/>
        <v>0</v>
      </c>
      <c r="U308" s="123">
        <v>0</v>
      </c>
      <c r="V308" s="123">
        <v>0</v>
      </c>
      <c r="W308" s="123">
        <f t="shared" si="148"/>
        <v>0</v>
      </c>
      <c r="X308" s="123">
        <f t="shared" si="159"/>
        <v>0</v>
      </c>
      <c r="Y308" s="45"/>
      <c r="Z308" s="123">
        <v>0</v>
      </c>
      <c r="AA308" s="123">
        <v>0</v>
      </c>
      <c r="AB308" s="123">
        <f t="shared" si="149"/>
        <v>0</v>
      </c>
      <c r="AC308" s="123">
        <v>0</v>
      </c>
      <c r="AD308" s="123">
        <v>0</v>
      </c>
      <c r="AE308" s="123">
        <f t="shared" si="150"/>
        <v>0</v>
      </c>
      <c r="AF308" s="123">
        <f t="shared" si="161"/>
        <v>0</v>
      </c>
      <c r="AG308" s="45"/>
      <c r="AH308" s="123">
        <v>0</v>
      </c>
      <c r="AI308" s="123">
        <v>0</v>
      </c>
      <c r="AJ308" s="123">
        <f t="shared" si="151"/>
        <v>0</v>
      </c>
      <c r="AK308" s="123">
        <v>0</v>
      </c>
      <c r="AL308" s="123">
        <v>0</v>
      </c>
      <c r="AM308" s="123">
        <f t="shared" si="152"/>
        <v>0</v>
      </c>
      <c r="AN308" s="123">
        <f t="shared" si="163"/>
        <v>0</v>
      </c>
      <c r="AO308" s="45"/>
      <c r="AP308" s="123">
        <f>J308-(R308+Z308+AH308)</f>
        <v>0</v>
      </c>
      <c r="AQ308" s="123">
        <f>K308-(S308+AA308+AI308)</f>
        <v>0</v>
      </c>
      <c r="AR308" s="123">
        <f t="shared" si="166"/>
        <v>0</v>
      </c>
      <c r="AS308" s="123">
        <f>M308-(U308+AC308+AK308)</f>
        <v>0</v>
      </c>
      <c r="AT308" s="123">
        <f>N308-(V308+AD308+AL308)</f>
        <v>0</v>
      </c>
      <c r="AU308" s="123">
        <f t="shared" si="153"/>
        <v>0</v>
      </c>
      <c r="AV308" s="123">
        <f t="shared" si="165"/>
        <v>0</v>
      </c>
      <c r="AW308" s="125" t="s">
        <v>103</v>
      </c>
      <c r="AX308" s="125">
        <v>0</v>
      </c>
      <c r="AY308" s="125"/>
      <c r="AZ308" s="124" t="s">
        <v>283</v>
      </c>
      <c r="BA308" s="124"/>
      <c r="BB308" s="124"/>
      <c r="BC308" s="124"/>
      <c r="BD308" s="124"/>
    </row>
    <row r="309" spans="1:56" s="127" customFormat="1" hidden="1">
      <c r="A309" s="45"/>
      <c r="B309" s="114">
        <v>2013</v>
      </c>
      <c r="C309" s="115">
        <v>8320</v>
      </c>
      <c r="D309" s="114">
        <v>2</v>
      </c>
      <c r="E309" s="114">
        <v>2000</v>
      </c>
      <c r="F309" s="114">
        <v>2900</v>
      </c>
      <c r="G309" s="114">
        <v>293</v>
      </c>
      <c r="H309" s="114"/>
      <c r="I309" s="116" t="s">
        <v>144</v>
      </c>
      <c r="J309" s="117">
        <v>0</v>
      </c>
      <c r="K309" s="117">
        <v>0</v>
      </c>
      <c r="L309" s="117">
        <v>0</v>
      </c>
      <c r="M309" s="117">
        <v>0</v>
      </c>
      <c r="N309" s="117">
        <v>0</v>
      </c>
      <c r="O309" s="117">
        <v>0</v>
      </c>
      <c r="P309" s="117">
        <v>0</v>
      </c>
      <c r="Q309" s="45"/>
      <c r="R309" s="118">
        <f>R310</f>
        <v>0</v>
      </c>
      <c r="S309" s="118">
        <f>S310</f>
        <v>0</v>
      </c>
      <c r="T309" s="118">
        <f t="shared" si="147"/>
        <v>0</v>
      </c>
      <c r="U309" s="118">
        <f>U310</f>
        <v>0</v>
      </c>
      <c r="V309" s="118">
        <f>V310</f>
        <v>0</v>
      </c>
      <c r="W309" s="118">
        <f t="shared" si="148"/>
        <v>0</v>
      </c>
      <c r="X309" s="118">
        <f t="shared" si="159"/>
        <v>0</v>
      </c>
      <c r="Y309" s="45"/>
      <c r="Z309" s="118">
        <f>Z310</f>
        <v>0</v>
      </c>
      <c r="AA309" s="118">
        <f>AA310</f>
        <v>0</v>
      </c>
      <c r="AB309" s="118">
        <f t="shared" si="149"/>
        <v>0</v>
      </c>
      <c r="AC309" s="118">
        <f>AC310</f>
        <v>0</v>
      </c>
      <c r="AD309" s="118">
        <f>AD310</f>
        <v>0</v>
      </c>
      <c r="AE309" s="118">
        <f t="shared" si="150"/>
        <v>0</v>
      </c>
      <c r="AF309" s="118">
        <f t="shared" si="161"/>
        <v>0</v>
      </c>
      <c r="AG309" s="45"/>
      <c r="AH309" s="118">
        <f>AH310</f>
        <v>0</v>
      </c>
      <c r="AI309" s="118">
        <f>AI310</f>
        <v>0</v>
      </c>
      <c r="AJ309" s="118">
        <f t="shared" si="151"/>
        <v>0</v>
      </c>
      <c r="AK309" s="118">
        <f>AK310</f>
        <v>0</v>
      </c>
      <c r="AL309" s="118">
        <f>AL310</f>
        <v>0</v>
      </c>
      <c r="AM309" s="118">
        <f t="shared" si="152"/>
        <v>0</v>
      </c>
      <c r="AN309" s="118">
        <f t="shared" si="163"/>
        <v>0</v>
      </c>
      <c r="AO309" s="45"/>
      <c r="AP309" s="118">
        <f>AP310</f>
        <v>0</v>
      </c>
      <c r="AQ309" s="118">
        <f>AQ310</f>
        <v>0</v>
      </c>
      <c r="AR309" s="118">
        <f t="shared" si="166"/>
        <v>0</v>
      </c>
      <c r="AS309" s="118">
        <f>AS310</f>
        <v>0</v>
      </c>
      <c r="AT309" s="118">
        <f>AT310</f>
        <v>0</v>
      </c>
      <c r="AU309" s="118">
        <f t="shared" si="153"/>
        <v>0</v>
      </c>
      <c r="AV309" s="118">
        <f t="shared" si="165"/>
        <v>0</v>
      </c>
      <c r="AW309" s="119"/>
      <c r="AX309" s="119"/>
      <c r="AY309" s="119"/>
      <c r="AZ309" s="117"/>
      <c r="BA309" s="117"/>
      <c r="BB309" s="117"/>
      <c r="BC309" s="117"/>
      <c r="BD309" s="117"/>
    </row>
    <row r="310" spans="1:56" s="100" customFormat="1" hidden="1">
      <c r="A310" s="45"/>
      <c r="B310" s="120">
        <v>2013</v>
      </c>
      <c r="C310" s="121">
        <v>8320</v>
      </c>
      <c r="D310" s="120">
        <v>2</v>
      </c>
      <c r="E310" s="120">
        <v>2000</v>
      </c>
      <c r="F310" s="120">
        <v>2900</v>
      </c>
      <c r="G310" s="120">
        <v>293</v>
      </c>
      <c r="H310" s="120">
        <v>29301</v>
      </c>
      <c r="I310" s="122" t="s">
        <v>144</v>
      </c>
      <c r="J310" s="123">
        <v>0</v>
      </c>
      <c r="K310" s="123">
        <v>0</v>
      </c>
      <c r="L310" s="124">
        <v>0</v>
      </c>
      <c r="M310" s="123">
        <v>0</v>
      </c>
      <c r="N310" s="123">
        <v>0</v>
      </c>
      <c r="O310" s="124">
        <v>0</v>
      </c>
      <c r="P310" s="124">
        <v>0</v>
      </c>
      <c r="Q310" s="45"/>
      <c r="R310" s="123">
        <v>0</v>
      </c>
      <c r="S310" s="123">
        <v>0</v>
      </c>
      <c r="T310" s="123">
        <f t="shared" si="147"/>
        <v>0</v>
      </c>
      <c r="U310" s="123">
        <v>0</v>
      </c>
      <c r="V310" s="123">
        <v>0</v>
      </c>
      <c r="W310" s="123">
        <f t="shared" si="148"/>
        <v>0</v>
      </c>
      <c r="X310" s="123">
        <f t="shared" si="159"/>
        <v>0</v>
      </c>
      <c r="Y310" s="45"/>
      <c r="Z310" s="123">
        <v>0</v>
      </c>
      <c r="AA310" s="123">
        <v>0</v>
      </c>
      <c r="AB310" s="123">
        <f t="shared" si="149"/>
        <v>0</v>
      </c>
      <c r="AC310" s="123">
        <v>0</v>
      </c>
      <c r="AD310" s="123">
        <v>0</v>
      </c>
      <c r="AE310" s="123">
        <f t="shared" si="150"/>
        <v>0</v>
      </c>
      <c r="AF310" s="123">
        <f t="shared" si="161"/>
        <v>0</v>
      </c>
      <c r="AG310" s="45"/>
      <c r="AH310" s="123">
        <v>0</v>
      </c>
      <c r="AI310" s="123">
        <v>0</v>
      </c>
      <c r="AJ310" s="123">
        <f t="shared" si="151"/>
        <v>0</v>
      </c>
      <c r="AK310" s="123">
        <v>0</v>
      </c>
      <c r="AL310" s="123">
        <v>0</v>
      </c>
      <c r="AM310" s="123">
        <f t="shared" si="152"/>
        <v>0</v>
      </c>
      <c r="AN310" s="123">
        <f t="shared" si="163"/>
        <v>0</v>
      </c>
      <c r="AO310" s="45"/>
      <c r="AP310" s="123">
        <f>J310-(R310+Z310+AH310)</f>
        <v>0</v>
      </c>
      <c r="AQ310" s="123">
        <f>K310-(S310+AA310+AI310)</f>
        <v>0</v>
      </c>
      <c r="AR310" s="123">
        <f t="shared" si="166"/>
        <v>0</v>
      </c>
      <c r="AS310" s="123">
        <f>M310-(U310+AC310+AK310)</f>
        <v>0</v>
      </c>
      <c r="AT310" s="123">
        <f>N310-(V310+AD310+AL310)</f>
        <v>0</v>
      </c>
      <c r="AU310" s="123">
        <f t="shared" si="153"/>
        <v>0</v>
      </c>
      <c r="AV310" s="123">
        <f t="shared" si="165"/>
        <v>0</v>
      </c>
      <c r="AW310" s="125" t="s">
        <v>103</v>
      </c>
      <c r="AX310" s="125"/>
      <c r="AY310" s="125"/>
      <c r="AZ310" s="124" t="s">
        <v>88</v>
      </c>
      <c r="BA310" s="124"/>
      <c r="BB310" s="124"/>
      <c r="BC310" s="124"/>
      <c r="BD310" s="124"/>
    </row>
    <row r="311" spans="1:56" s="127" customFormat="1" hidden="1">
      <c r="A311" s="45"/>
      <c r="B311" s="114">
        <v>2013</v>
      </c>
      <c r="C311" s="115">
        <v>8320</v>
      </c>
      <c r="D311" s="114">
        <v>2</v>
      </c>
      <c r="E311" s="114">
        <v>2000</v>
      </c>
      <c r="F311" s="114">
        <v>2900</v>
      </c>
      <c r="G311" s="114">
        <v>294</v>
      </c>
      <c r="H311" s="114"/>
      <c r="I311" s="116" t="s">
        <v>145</v>
      </c>
      <c r="J311" s="117">
        <v>0</v>
      </c>
      <c r="K311" s="117">
        <v>0</v>
      </c>
      <c r="L311" s="117">
        <v>0</v>
      </c>
      <c r="M311" s="117">
        <v>0</v>
      </c>
      <c r="N311" s="117">
        <v>0</v>
      </c>
      <c r="O311" s="117">
        <v>0</v>
      </c>
      <c r="P311" s="117">
        <v>0</v>
      </c>
      <c r="Q311" s="45"/>
      <c r="R311" s="118">
        <f>R312</f>
        <v>0</v>
      </c>
      <c r="S311" s="118">
        <f>S312</f>
        <v>0</v>
      </c>
      <c r="T311" s="118">
        <f t="shared" si="147"/>
        <v>0</v>
      </c>
      <c r="U311" s="118">
        <f>U312</f>
        <v>0</v>
      </c>
      <c r="V311" s="118">
        <f>V312</f>
        <v>0</v>
      </c>
      <c r="W311" s="118">
        <f t="shared" si="148"/>
        <v>0</v>
      </c>
      <c r="X311" s="118">
        <f t="shared" si="159"/>
        <v>0</v>
      </c>
      <c r="Y311" s="45"/>
      <c r="Z311" s="118">
        <f>Z312</f>
        <v>0</v>
      </c>
      <c r="AA311" s="118">
        <f>AA312</f>
        <v>0</v>
      </c>
      <c r="AB311" s="118">
        <f t="shared" si="149"/>
        <v>0</v>
      </c>
      <c r="AC311" s="118">
        <f>AC312</f>
        <v>0</v>
      </c>
      <c r="AD311" s="118">
        <f>AD312</f>
        <v>0</v>
      </c>
      <c r="AE311" s="118">
        <f t="shared" si="150"/>
        <v>0</v>
      </c>
      <c r="AF311" s="118">
        <f t="shared" si="161"/>
        <v>0</v>
      </c>
      <c r="AG311" s="45"/>
      <c r="AH311" s="118">
        <f>AH312</f>
        <v>0</v>
      </c>
      <c r="AI311" s="118">
        <f>AI312</f>
        <v>0</v>
      </c>
      <c r="AJ311" s="118">
        <f t="shared" si="151"/>
        <v>0</v>
      </c>
      <c r="AK311" s="118">
        <f>AK312</f>
        <v>0</v>
      </c>
      <c r="AL311" s="118">
        <f>AL312</f>
        <v>0</v>
      </c>
      <c r="AM311" s="118">
        <f t="shared" si="152"/>
        <v>0</v>
      </c>
      <c r="AN311" s="118">
        <f t="shared" si="163"/>
        <v>0</v>
      </c>
      <c r="AO311" s="45"/>
      <c r="AP311" s="118">
        <f>AP312</f>
        <v>0</v>
      </c>
      <c r="AQ311" s="118">
        <f>AQ312</f>
        <v>0</v>
      </c>
      <c r="AR311" s="118">
        <f t="shared" si="166"/>
        <v>0</v>
      </c>
      <c r="AS311" s="118">
        <f>AS312</f>
        <v>0</v>
      </c>
      <c r="AT311" s="118">
        <f>AT312</f>
        <v>0</v>
      </c>
      <c r="AU311" s="118">
        <f t="shared" si="153"/>
        <v>0</v>
      </c>
      <c r="AV311" s="118">
        <f t="shared" si="165"/>
        <v>0</v>
      </c>
      <c r="AW311" s="119"/>
      <c r="AX311" s="119"/>
      <c r="AY311" s="119"/>
      <c r="AZ311" s="117"/>
      <c r="BA311" s="117"/>
      <c r="BB311" s="117"/>
      <c r="BC311" s="117"/>
      <c r="BD311" s="117"/>
    </row>
    <row r="312" spans="1:56" s="100" customFormat="1" hidden="1">
      <c r="A312" s="45"/>
      <c r="B312" s="120">
        <v>2013</v>
      </c>
      <c r="C312" s="121">
        <v>8320</v>
      </c>
      <c r="D312" s="120">
        <v>2</v>
      </c>
      <c r="E312" s="129">
        <v>2000</v>
      </c>
      <c r="F312" s="129">
        <v>2900</v>
      </c>
      <c r="G312" s="120">
        <v>294</v>
      </c>
      <c r="H312" s="120">
        <v>29401</v>
      </c>
      <c r="I312" s="122" t="s">
        <v>146</v>
      </c>
      <c r="J312" s="132">
        <v>0</v>
      </c>
      <c r="K312" s="132">
        <v>0</v>
      </c>
      <c r="L312" s="133">
        <v>0</v>
      </c>
      <c r="M312" s="132">
        <v>0</v>
      </c>
      <c r="N312" s="132">
        <v>0</v>
      </c>
      <c r="O312" s="133">
        <v>0</v>
      </c>
      <c r="P312" s="133"/>
      <c r="Q312" s="45" t="s">
        <v>302</v>
      </c>
      <c r="R312" s="123">
        <v>0</v>
      </c>
      <c r="S312" s="123">
        <v>0</v>
      </c>
      <c r="T312" s="123">
        <f t="shared" si="147"/>
        <v>0</v>
      </c>
      <c r="U312" s="123">
        <v>0</v>
      </c>
      <c r="V312" s="123">
        <v>0</v>
      </c>
      <c r="W312" s="123">
        <f t="shared" si="148"/>
        <v>0</v>
      </c>
      <c r="X312" s="123">
        <f t="shared" si="159"/>
        <v>0</v>
      </c>
      <c r="Y312" s="45"/>
      <c r="Z312" s="123">
        <v>0</v>
      </c>
      <c r="AA312" s="123">
        <v>0</v>
      </c>
      <c r="AB312" s="123">
        <f t="shared" si="149"/>
        <v>0</v>
      </c>
      <c r="AC312" s="123">
        <v>0</v>
      </c>
      <c r="AD312" s="123">
        <v>0</v>
      </c>
      <c r="AE312" s="123">
        <f t="shared" si="150"/>
        <v>0</v>
      </c>
      <c r="AF312" s="123">
        <f t="shared" si="161"/>
        <v>0</v>
      </c>
      <c r="AG312" s="45"/>
      <c r="AH312" s="123">
        <v>0</v>
      </c>
      <c r="AI312" s="123">
        <v>0</v>
      </c>
      <c r="AJ312" s="123">
        <f t="shared" si="151"/>
        <v>0</v>
      </c>
      <c r="AK312" s="123">
        <v>0</v>
      </c>
      <c r="AL312" s="123">
        <v>0</v>
      </c>
      <c r="AM312" s="123">
        <f t="shared" si="152"/>
        <v>0</v>
      </c>
      <c r="AN312" s="123">
        <f t="shared" si="163"/>
        <v>0</v>
      </c>
      <c r="AO312" s="45"/>
      <c r="AP312" s="123">
        <f>J312-(R312+Z312+AH312)</f>
        <v>0</v>
      </c>
      <c r="AQ312" s="123">
        <f>K312-(S312+AA312+AI312)</f>
        <v>0</v>
      </c>
      <c r="AR312" s="123">
        <f t="shared" si="166"/>
        <v>0</v>
      </c>
      <c r="AS312" s="123">
        <f>M312-(U312+AC312+AK312)</f>
        <v>0</v>
      </c>
      <c r="AT312" s="123">
        <f>N312-(V312+AD312+AL312)</f>
        <v>0</v>
      </c>
      <c r="AU312" s="123">
        <f t="shared" si="153"/>
        <v>0</v>
      </c>
      <c r="AV312" s="123">
        <f t="shared" si="165"/>
        <v>0</v>
      </c>
      <c r="AW312" s="134" t="s">
        <v>103</v>
      </c>
      <c r="AX312" s="134"/>
      <c r="AY312" s="134"/>
      <c r="AZ312" s="133" t="s">
        <v>88</v>
      </c>
      <c r="BA312" s="133"/>
      <c r="BB312" s="133"/>
      <c r="BC312" s="133"/>
      <c r="BD312" s="133"/>
    </row>
    <row r="313" spans="1:56" s="127" customFormat="1" hidden="1">
      <c r="A313" s="45"/>
      <c r="B313" s="114">
        <v>2013</v>
      </c>
      <c r="C313" s="115">
        <v>8320</v>
      </c>
      <c r="D313" s="114">
        <v>2</v>
      </c>
      <c r="E313" s="114">
        <v>2000</v>
      </c>
      <c r="F313" s="114">
        <v>2900</v>
      </c>
      <c r="G313" s="114">
        <v>295</v>
      </c>
      <c r="H313" s="114"/>
      <c r="I313" s="116" t="s">
        <v>303</v>
      </c>
      <c r="J313" s="117">
        <v>0</v>
      </c>
      <c r="K313" s="117">
        <v>0</v>
      </c>
      <c r="L313" s="117">
        <v>0</v>
      </c>
      <c r="M313" s="117">
        <v>0</v>
      </c>
      <c r="N313" s="117">
        <v>0</v>
      </c>
      <c r="O313" s="117">
        <v>0</v>
      </c>
      <c r="P313" s="117">
        <v>0</v>
      </c>
      <c r="Q313" s="45"/>
      <c r="R313" s="118">
        <f>R314</f>
        <v>0</v>
      </c>
      <c r="S313" s="118">
        <f>S314</f>
        <v>0</v>
      </c>
      <c r="T313" s="118">
        <f t="shared" si="147"/>
        <v>0</v>
      </c>
      <c r="U313" s="118">
        <f>U314</f>
        <v>0</v>
      </c>
      <c r="V313" s="118">
        <f>V314</f>
        <v>0</v>
      </c>
      <c r="W313" s="118">
        <f t="shared" si="148"/>
        <v>0</v>
      </c>
      <c r="X313" s="118">
        <f t="shared" si="159"/>
        <v>0</v>
      </c>
      <c r="Y313" s="45"/>
      <c r="Z313" s="118">
        <f>Z314</f>
        <v>0</v>
      </c>
      <c r="AA313" s="118">
        <f>AA314</f>
        <v>0</v>
      </c>
      <c r="AB313" s="118">
        <f t="shared" si="149"/>
        <v>0</v>
      </c>
      <c r="AC313" s="118">
        <f>AC314</f>
        <v>0</v>
      </c>
      <c r="AD313" s="118">
        <f>AD314</f>
        <v>0</v>
      </c>
      <c r="AE313" s="118">
        <f t="shared" si="150"/>
        <v>0</v>
      </c>
      <c r="AF313" s="118">
        <f t="shared" si="161"/>
        <v>0</v>
      </c>
      <c r="AG313" s="45"/>
      <c r="AH313" s="118">
        <f>AH314</f>
        <v>0</v>
      </c>
      <c r="AI313" s="118">
        <f>AI314</f>
        <v>0</v>
      </c>
      <c r="AJ313" s="118">
        <f t="shared" si="151"/>
        <v>0</v>
      </c>
      <c r="AK313" s="118">
        <f>AK314</f>
        <v>0</v>
      </c>
      <c r="AL313" s="118">
        <f>AL314</f>
        <v>0</v>
      </c>
      <c r="AM313" s="118">
        <f t="shared" si="152"/>
        <v>0</v>
      </c>
      <c r="AN313" s="118">
        <f t="shared" si="163"/>
        <v>0</v>
      </c>
      <c r="AO313" s="45"/>
      <c r="AP313" s="118">
        <f>AP314</f>
        <v>0</v>
      </c>
      <c r="AQ313" s="118">
        <f>AQ314</f>
        <v>0</v>
      </c>
      <c r="AR313" s="118">
        <f t="shared" si="166"/>
        <v>0</v>
      </c>
      <c r="AS313" s="118">
        <f>AS314</f>
        <v>0</v>
      </c>
      <c r="AT313" s="118">
        <f>AT314</f>
        <v>0</v>
      </c>
      <c r="AU313" s="118">
        <f t="shared" si="153"/>
        <v>0</v>
      </c>
      <c r="AV313" s="118">
        <f t="shared" si="165"/>
        <v>0</v>
      </c>
      <c r="AW313" s="119"/>
      <c r="AX313" s="119"/>
      <c r="AY313" s="119"/>
      <c r="AZ313" s="117"/>
      <c r="BA313" s="117"/>
      <c r="BB313" s="117"/>
      <c r="BC313" s="117"/>
      <c r="BD313" s="117"/>
    </row>
    <row r="314" spans="1:56" s="100" customFormat="1" hidden="1">
      <c r="A314" s="45"/>
      <c r="B314" s="120">
        <v>2013</v>
      </c>
      <c r="C314" s="121">
        <v>8320</v>
      </c>
      <c r="D314" s="120">
        <v>2</v>
      </c>
      <c r="E314" s="120">
        <v>2000</v>
      </c>
      <c r="F314" s="120">
        <v>2900</v>
      </c>
      <c r="G314" s="120">
        <v>295</v>
      </c>
      <c r="H314" s="120">
        <v>29501</v>
      </c>
      <c r="I314" s="122" t="s">
        <v>303</v>
      </c>
      <c r="J314" s="123">
        <v>0</v>
      </c>
      <c r="K314" s="123">
        <v>0</v>
      </c>
      <c r="L314" s="124">
        <v>0</v>
      </c>
      <c r="M314" s="123">
        <v>0</v>
      </c>
      <c r="N314" s="123">
        <v>0</v>
      </c>
      <c r="O314" s="124">
        <v>0</v>
      </c>
      <c r="P314" s="124">
        <v>0</v>
      </c>
      <c r="Q314" s="45"/>
      <c r="R314" s="123">
        <v>0</v>
      </c>
      <c r="S314" s="123">
        <v>0</v>
      </c>
      <c r="T314" s="123">
        <f t="shared" si="147"/>
        <v>0</v>
      </c>
      <c r="U314" s="123">
        <v>0</v>
      </c>
      <c r="V314" s="123">
        <v>0</v>
      </c>
      <c r="W314" s="123">
        <f t="shared" si="148"/>
        <v>0</v>
      </c>
      <c r="X314" s="123">
        <f t="shared" si="159"/>
        <v>0</v>
      </c>
      <c r="Y314" s="45"/>
      <c r="Z314" s="123">
        <v>0</v>
      </c>
      <c r="AA314" s="123">
        <v>0</v>
      </c>
      <c r="AB314" s="123">
        <f t="shared" si="149"/>
        <v>0</v>
      </c>
      <c r="AC314" s="123">
        <v>0</v>
      </c>
      <c r="AD314" s="123">
        <v>0</v>
      </c>
      <c r="AE314" s="123">
        <f t="shared" si="150"/>
        <v>0</v>
      </c>
      <c r="AF314" s="123">
        <f t="shared" si="161"/>
        <v>0</v>
      </c>
      <c r="AG314" s="45"/>
      <c r="AH314" s="123">
        <v>0</v>
      </c>
      <c r="AI314" s="123">
        <v>0</v>
      </c>
      <c r="AJ314" s="123">
        <f t="shared" si="151"/>
        <v>0</v>
      </c>
      <c r="AK314" s="123">
        <v>0</v>
      </c>
      <c r="AL314" s="123">
        <v>0</v>
      </c>
      <c r="AM314" s="123">
        <f t="shared" si="152"/>
        <v>0</v>
      </c>
      <c r="AN314" s="123">
        <f t="shared" si="163"/>
        <v>0</v>
      </c>
      <c r="AO314" s="45"/>
      <c r="AP314" s="123">
        <f>J314-(R314+Z314+AH314)</f>
        <v>0</v>
      </c>
      <c r="AQ314" s="123">
        <f>K314-(S314+AA314+AI314)</f>
        <v>0</v>
      </c>
      <c r="AR314" s="123">
        <f t="shared" si="166"/>
        <v>0</v>
      </c>
      <c r="AS314" s="123">
        <f>M314-(U314+AC314+AK314)</f>
        <v>0</v>
      </c>
      <c r="AT314" s="123">
        <f>N314-(V314+AD314+AL314)</f>
        <v>0</v>
      </c>
      <c r="AU314" s="123">
        <f t="shared" si="153"/>
        <v>0</v>
      </c>
      <c r="AV314" s="123">
        <f t="shared" si="165"/>
        <v>0</v>
      </c>
      <c r="AW314" s="125" t="s">
        <v>103</v>
      </c>
      <c r="AX314" s="125"/>
      <c r="AY314" s="125"/>
      <c r="AZ314" s="124" t="s">
        <v>88</v>
      </c>
      <c r="BA314" s="124"/>
      <c r="BB314" s="124"/>
      <c r="BC314" s="124"/>
      <c r="BD314" s="124"/>
    </row>
    <row r="315" spans="1:56" s="100" customFormat="1" hidden="1">
      <c r="A315" s="45"/>
      <c r="B315" s="114">
        <v>2013</v>
      </c>
      <c r="C315" s="115">
        <v>8320</v>
      </c>
      <c r="D315" s="114">
        <v>2</v>
      </c>
      <c r="E315" s="114">
        <v>2000</v>
      </c>
      <c r="F315" s="114">
        <v>2900</v>
      </c>
      <c r="G315" s="114">
        <v>297</v>
      </c>
      <c r="H315" s="114"/>
      <c r="I315" s="116" t="s">
        <v>304</v>
      </c>
      <c r="J315" s="117">
        <v>0</v>
      </c>
      <c r="K315" s="117">
        <v>0</v>
      </c>
      <c r="L315" s="117">
        <v>0</v>
      </c>
      <c r="M315" s="117">
        <v>0</v>
      </c>
      <c r="N315" s="117">
        <v>0</v>
      </c>
      <c r="O315" s="117">
        <v>0</v>
      </c>
      <c r="P315" s="117">
        <v>0</v>
      </c>
      <c r="Q315" s="45"/>
      <c r="R315" s="118">
        <f>R316</f>
        <v>0</v>
      </c>
      <c r="S315" s="118">
        <f>S316</f>
        <v>0</v>
      </c>
      <c r="T315" s="118">
        <f t="shared" si="147"/>
        <v>0</v>
      </c>
      <c r="U315" s="118">
        <f>U316</f>
        <v>0</v>
      </c>
      <c r="V315" s="118">
        <f>V316</f>
        <v>0</v>
      </c>
      <c r="W315" s="118">
        <f t="shared" si="148"/>
        <v>0</v>
      </c>
      <c r="X315" s="118">
        <f t="shared" si="159"/>
        <v>0</v>
      </c>
      <c r="Y315" s="45"/>
      <c r="Z315" s="118">
        <f>Z316</f>
        <v>0</v>
      </c>
      <c r="AA315" s="118">
        <f>AA316</f>
        <v>0</v>
      </c>
      <c r="AB315" s="118">
        <f t="shared" si="149"/>
        <v>0</v>
      </c>
      <c r="AC315" s="118">
        <f>AC316</f>
        <v>0</v>
      </c>
      <c r="AD315" s="118">
        <f>AD316</f>
        <v>0</v>
      </c>
      <c r="AE315" s="118">
        <f t="shared" si="150"/>
        <v>0</v>
      </c>
      <c r="AF315" s="118">
        <f t="shared" si="161"/>
        <v>0</v>
      </c>
      <c r="AG315" s="45"/>
      <c r="AH315" s="118">
        <f>AH316</f>
        <v>0</v>
      </c>
      <c r="AI315" s="118">
        <f>AI316</f>
        <v>0</v>
      </c>
      <c r="AJ315" s="118">
        <f t="shared" si="151"/>
        <v>0</v>
      </c>
      <c r="AK315" s="118">
        <f>AK316</f>
        <v>0</v>
      </c>
      <c r="AL315" s="118">
        <f>AL316</f>
        <v>0</v>
      </c>
      <c r="AM315" s="118">
        <f t="shared" si="152"/>
        <v>0</v>
      </c>
      <c r="AN315" s="118">
        <f t="shared" si="163"/>
        <v>0</v>
      </c>
      <c r="AO315" s="45"/>
      <c r="AP315" s="118">
        <f>AP316</f>
        <v>0</v>
      </c>
      <c r="AQ315" s="118">
        <f>AQ316</f>
        <v>0</v>
      </c>
      <c r="AR315" s="118">
        <f t="shared" si="166"/>
        <v>0</v>
      </c>
      <c r="AS315" s="118">
        <f>AS316</f>
        <v>0</v>
      </c>
      <c r="AT315" s="118">
        <f>AT316</f>
        <v>0</v>
      </c>
      <c r="AU315" s="118">
        <f t="shared" si="153"/>
        <v>0</v>
      </c>
      <c r="AV315" s="118">
        <f t="shared" si="165"/>
        <v>0</v>
      </c>
      <c r="AW315" s="119"/>
      <c r="AX315" s="119"/>
      <c r="AY315" s="119"/>
      <c r="AZ315" s="117"/>
      <c r="BA315" s="117"/>
      <c r="BB315" s="117"/>
      <c r="BC315" s="117"/>
      <c r="BD315" s="117"/>
    </row>
    <row r="316" spans="1:56" s="100" customFormat="1" hidden="1">
      <c r="A316" s="45"/>
      <c r="B316" s="129">
        <v>2013</v>
      </c>
      <c r="C316" s="130">
        <v>8320</v>
      </c>
      <c r="D316" s="129">
        <v>2</v>
      </c>
      <c r="E316" s="129">
        <v>2000</v>
      </c>
      <c r="F316" s="129">
        <v>2900</v>
      </c>
      <c r="G316" s="129">
        <v>297</v>
      </c>
      <c r="H316" s="129">
        <v>29701</v>
      </c>
      <c r="I316" s="128" t="s">
        <v>304</v>
      </c>
      <c r="J316" s="123">
        <v>0</v>
      </c>
      <c r="K316" s="123">
        <v>0</v>
      </c>
      <c r="L316" s="124">
        <v>0</v>
      </c>
      <c r="M316" s="123">
        <v>0</v>
      </c>
      <c r="N316" s="123">
        <v>0</v>
      </c>
      <c r="O316" s="124">
        <v>0</v>
      </c>
      <c r="P316" s="124">
        <v>0</v>
      </c>
      <c r="Q316" s="45"/>
      <c r="R316" s="123">
        <v>0</v>
      </c>
      <c r="S316" s="123">
        <v>0</v>
      </c>
      <c r="T316" s="123">
        <f t="shared" si="147"/>
        <v>0</v>
      </c>
      <c r="U316" s="123">
        <v>0</v>
      </c>
      <c r="V316" s="123">
        <v>0</v>
      </c>
      <c r="W316" s="123">
        <f t="shared" si="148"/>
        <v>0</v>
      </c>
      <c r="X316" s="123">
        <f t="shared" si="159"/>
        <v>0</v>
      </c>
      <c r="Y316" s="45"/>
      <c r="Z316" s="123">
        <v>0</v>
      </c>
      <c r="AA316" s="123">
        <v>0</v>
      </c>
      <c r="AB316" s="123">
        <f t="shared" si="149"/>
        <v>0</v>
      </c>
      <c r="AC316" s="123">
        <v>0</v>
      </c>
      <c r="AD316" s="123">
        <v>0</v>
      </c>
      <c r="AE316" s="123">
        <f t="shared" si="150"/>
        <v>0</v>
      </c>
      <c r="AF316" s="123">
        <f t="shared" si="161"/>
        <v>0</v>
      </c>
      <c r="AG316" s="45"/>
      <c r="AH316" s="123">
        <v>0</v>
      </c>
      <c r="AI316" s="123">
        <v>0</v>
      </c>
      <c r="AJ316" s="123">
        <f t="shared" si="151"/>
        <v>0</v>
      </c>
      <c r="AK316" s="123">
        <v>0</v>
      </c>
      <c r="AL316" s="123">
        <v>0</v>
      </c>
      <c r="AM316" s="123">
        <f t="shared" si="152"/>
        <v>0</v>
      </c>
      <c r="AN316" s="123">
        <f t="shared" si="163"/>
        <v>0</v>
      </c>
      <c r="AO316" s="45"/>
      <c r="AP316" s="123">
        <f>J316-(R316+Z316+AH316)</f>
        <v>0</v>
      </c>
      <c r="AQ316" s="123">
        <f>K316-(S316+AA316+AI316)</f>
        <v>0</v>
      </c>
      <c r="AR316" s="123">
        <f t="shared" si="166"/>
        <v>0</v>
      </c>
      <c r="AS316" s="123">
        <f>M316-(U316+AC316+AK316)</f>
        <v>0</v>
      </c>
      <c r="AT316" s="123">
        <f>N316-(V316+AD316+AL316)</f>
        <v>0</v>
      </c>
      <c r="AU316" s="123">
        <f t="shared" si="153"/>
        <v>0</v>
      </c>
      <c r="AV316" s="123">
        <f t="shared" si="165"/>
        <v>0</v>
      </c>
      <c r="AW316" s="125"/>
      <c r="AX316" s="125"/>
      <c r="AY316" s="125"/>
      <c r="AZ316" s="124"/>
      <c r="BA316" s="124"/>
      <c r="BB316" s="124"/>
      <c r="BC316" s="124"/>
      <c r="BD316" s="124"/>
    </row>
    <row r="317" spans="1:56" s="107" customFormat="1" hidden="1">
      <c r="A317" s="45"/>
      <c r="B317" s="101">
        <v>2013</v>
      </c>
      <c r="C317" s="102">
        <v>8320</v>
      </c>
      <c r="D317" s="101">
        <v>2</v>
      </c>
      <c r="E317" s="101">
        <v>3000</v>
      </c>
      <c r="F317" s="101"/>
      <c r="G317" s="101"/>
      <c r="H317" s="101"/>
      <c r="I317" s="103" t="s">
        <v>149</v>
      </c>
      <c r="J317" s="104">
        <v>12443215.83</v>
      </c>
      <c r="K317" s="104">
        <v>3000000</v>
      </c>
      <c r="L317" s="104">
        <v>15443215.83</v>
      </c>
      <c r="M317" s="104">
        <v>1264800</v>
      </c>
      <c r="N317" s="104">
        <v>0</v>
      </c>
      <c r="O317" s="104">
        <v>1264800</v>
      </c>
      <c r="P317" s="104">
        <f>16713800-5784.17</f>
        <v>16708015.83</v>
      </c>
      <c r="Q317" s="45"/>
      <c r="R317" s="105">
        <f>R318+R327+R338+R349+R356</f>
        <v>12443215.83</v>
      </c>
      <c r="S317" s="105">
        <f>S318+S327+S338+S349+S356</f>
        <v>3000000</v>
      </c>
      <c r="T317" s="105">
        <f t="shared" si="147"/>
        <v>15443215.83</v>
      </c>
      <c r="U317" s="105">
        <f>U318+U327+U338+U349+U356</f>
        <v>822219</v>
      </c>
      <c r="V317" s="105">
        <f>V318+V327+V338+V349+V356</f>
        <v>0</v>
      </c>
      <c r="W317" s="105">
        <f t="shared" si="148"/>
        <v>822219</v>
      </c>
      <c r="X317" s="105">
        <f t="shared" si="159"/>
        <v>16265434.83</v>
      </c>
      <c r="Y317" s="45"/>
      <c r="Z317" s="105">
        <f>Z318+Z327+Z338+Z349+Z356</f>
        <v>0</v>
      </c>
      <c r="AA317" s="105">
        <f>AA318+AA327+AA338+AA349+AA356</f>
        <v>0</v>
      </c>
      <c r="AB317" s="105">
        <f t="shared" si="149"/>
        <v>0</v>
      </c>
      <c r="AC317" s="105">
        <f>AC318+AC327+AC338+AC349+AC356</f>
        <v>0</v>
      </c>
      <c r="AD317" s="105">
        <f>AD318+AD327+AD338+AD349+AD356</f>
        <v>0</v>
      </c>
      <c r="AE317" s="105">
        <f t="shared" si="150"/>
        <v>0</v>
      </c>
      <c r="AF317" s="105">
        <f t="shared" si="161"/>
        <v>0</v>
      </c>
      <c r="AG317" s="45"/>
      <c r="AH317" s="105">
        <f>AH318+AH327+AH338+AH349+AH356</f>
        <v>0</v>
      </c>
      <c r="AI317" s="105">
        <f>AI318+AI327+AI338+AI349+AI356</f>
        <v>0</v>
      </c>
      <c r="AJ317" s="105">
        <f t="shared" si="151"/>
        <v>0</v>
      </c>
      <c r="AK317" s="105">
        <f>AK318+AK327+AK338+AK349+AK356</f>
        <v>0</v>
      </c>
      <c r="AL317" s="105">
        <f>AL318+AL327+AL338+AL349+AL356</f>
        <v>0</v>
      </c>
      <c r="AM317" s="105">
        <f t="shared" si="152"/>
        <v>0</v>
      </c>
      <c r="AN317" s="105">
        <f t="shared" si="163"/>
        <v>0</v>
      </c>
      <c r="AO317" s="45"/>
      <c r="AP317" s="105">
        <f>AP318+AP327+AP338+AP349+AP356</f>
        <v>0</v>
      </c>
      <c r="AQ317" s="105">
        <f>AQ318+AQ327+AQ338+AQ349+AQ356</f>
        <v>0</v>
      </c>
      <c r="AR317" s="105">
        <f t="shared" si="166"/>
        <v>0</v>
      </c>
      <c r="AS317" s="105">
        <f>AS318+AS327+AS338+AS349+AS356</f>
        <v>0</v>
      </c>
      <c r="AT317" s="105">
        <f>AT318+AT327+AT338+AT349+AT356</f>
        <v>0</v>
      </c>
      <c r="AU317" s="105">
        <f t="shared" si="153"/>
        <v>0</v>
      </c>
      <c r="AV317" s="105">
        <f t="shared" si="165"/>
        <v>0</v>
      </c>
      <c r="AW317" s="106"/>
      <c r="AX317" s="106"/>
      <c r="AY317" s="106"/>
      <c r="AZ317" s="104"/>
      <c r="BA317" s="104"/>
      <c r="BB317" s="104"/>
      <c r="BC317" s="104"/>
      <c r="BD317" s="104"/>
    </row>
    <row r="318" spans="1:56" s="107" customFormat="1" hidden="1">
      <c r="A318" s="45"/>
      <c r="B318" s="108">
        <v>2013</v>
      </c>
      <c r="C318" s="109">
        <v>8320</v>
      </c>
      <c r="D318" s="108">
        <v>2</v>
      </c>
      <c r="E318" s="108">
        <v>3000</v>
      </c>
      <c r="F318" s="108">
        <v>3100</v>
      </c>
      <c r="G318" s="108"/>
      <c r="H318" s="108"/>
      <c r="I318" s="110" t="s">
        <v>150</v>
      </c>
      <c r="J318" s="111">
        <v>0</v>
      </c>
      <c r="K318" s="111">
        <v>0</v>
      </c>
      <c r="L318" s="111">
        <v>0</v>
      </c>
      <c r="M318" s="111">
        <v>136000</v>
      </c>
      <c r="N318" s="111">
        <v>0</v>
      </c>
      <c r="O318" s="111">
        <v>136000</v>
      </c>
      <c r="P318" s="111">
        <v>136000</v>
      </c>
      <c r="Q318" s="45"/>
      <c r="R318" s="112">
        <f>R319+R321+R323+R325</f>
        <v>0</v>
      </c>
      <c r="S318" s="112">
        <f>S319+S321+S323+S325</f>
        <v>0</v>
      </c>
      <c r="T318" s="112">
        <f t="shared" si="147"/>
        <v>0</v>
      </c>
      <c r="U318" s="112">
        <f>U319+U321+U323+U325</f>
        <v>0</v>
      </c>
      <c r="V318" s="112">
        <f>V319+V321+V323+V325</f>
        <v>0</v>
      </c>
      <c r="W318" s="112">
        <f t="shared" si="148"/>
        <v>0</v>
      </c>
      <c r="X318" s="112">
        <f t="shared" si="159"/>
        <v>0</v>
      </c>
      <c r="Y318" s="45"/>
      <c r="Z318" s="112">
        <f>Z319+Z321+Z323+Z325</f>
        <v>0</v>
      </c>
      <c r="AA318" s="112">
        <f>AA319+AA321+AA323+AA325</f>
        <v>0</v>
      </c>
      <c r="AB318" s="112">
        <f t="shared" si="149"/>
        <v>0</v>
      </c>
      <c r="AC318" s="112">
        <f>AC319+AC321+AC323+AC325</f>
        <v>0</v>
      </c>
      <c r="AD318" s="112">
        <f>AD319+AD321+AD323+AD325</f>
        <v>0</v>
      </c>
      <c r="AE318" s="112">
        <f t="shared" si="150"/>
        <v>0</v>
      </c>
      <c r="AF318" s="112">
        <f t="shared" si="161"/>
        <v>0</v>
      </c>
      <c r="AG318" s="45"/>
      <c r="AH318" s="112">
        <f>AH319+AH321+AH323+AH325</f>
        <v>0</v>
      </c>
      <c r="AI318" s="112">
        <f>AI319+AI321+AI323+AI325</f>
        <v>0</v>
      </c>
      <c r="AJ318" s="112">
        <f t="shared" si="151"/>
        <v>0</v>
      </c>
      <c r="AK318" s="112">
        <f>AK319+AK321+AK323+AK325</f>
        <v>0</v>
      </c>
      <c r="AL318" s="112">
        <f>AL319+AL321+AL323+AL325</f>
        <v>0</v>
      </c>
      <c r="AM318" s="112">
        <f t="shared" si="152"/>
        <v>0</v>
      </c>
      <c r="AN318" s="112">
        <f t="shared" si="163"/>
        <v>0</v>
      </c>
      <c r="AO318" s="45"/>
      <c r="AP318" s="112">
        <f>AP319+AP321+AP323+AP325</f>
        <v>0</v>
      </c>
      <c r="AQ318" s="112">
        <f>AQ319+AQ321+AQ323+AQ325</f>
        <v>0</v>
      </c>
      <c r="AR318" s="112">
        <f t="shared" si="166"/>
        <v>0</v>
      </c>
      <c r="AS318" s="112">
        <f>AS319+AS321+AS323+AS325</f>
        <v>0</v>
      </c>
      <c r="AT318" s="112">
        <f>AT319+AT321+AT323+AT325</f>
        <v>0</v>
      </c>
      <c r="AU318" s="112">
        <f t="shared" si="153"/>
        <v>0</v>
      </c>
      <c r="AV318" s="112">
        <f t="shared" si="165"/>
        <v>0</v>
      </c>
      <c r="AW318" s="113"/>
      <c r="AX318" s="113"/>
      <c r="AY318" s="113"/>
      <c r="AZ318" s="111"/>
      <c r="BA318" s="111"/>
      <c r="BB318" s="111"/>
      <c r="BC318" s="111"/>
      <c r="BD318" s="111"/>
    </row>
    <row r="319" spans="1:56" s="107" customFormat="1" hidden="1">
      <c r="A319" s="45"/>
      <c r="B319" s="114">
        <v>2013</v>
      </c>
      <c r="C319" s="115">
        <v>8320</v>
      </c>
      <c r="D319" s="114">
        <v>2</v>
      </c>
      <c r="E319" s="114">
        <v>3000</v>
      </c>
      <c r="F319" s="114">
        <v>3100</v>
      </c>
      <c r="G319" s="114">
        <v>311</v>
      </c>
      <c r="H319" s="114"/>
      <c r="I319" s="116" t="s">
        <v>151</v>
      </c>
      <c r="J319" s="117">
        <v>0</v>
      </c>
      <c r="K319" s="117">
        <v>0</v>
      </c>
      <c r="L319" s="117">
        <v>0</v>
      </c>
      <c r="M319" s="117">
        <v>0</v>
      </c>
      <c r="N319" s="117">
        <v>0</v>
      </c>
      <c r="O319" s="117">
        <v>0</v>
      </c>
      <c r="P319" s="117">
        <v>0</v>
      </c>
      <c r="Q319" s="45"/>
      <c r="R319" s="118">
        <f>R320</f>
        <v>0</v>
      </c>
      <c r="S319" s="118">
        <f>S320</f>
        <v>0</v>
      </c>
      <c r="T319" s="118">
        <f t="shared" si="147"/>
        <v>0</v>
      </c>
      <c r="U319" s="118">
        <f t="shared" ref="U319:U325" si="167">U320</f>
        <v>0</v>
      </c>
      <c r="V319" s="118">
        <f>V320</f>
        <v>0</v>
      </c>
      <c r="W319" s="118">
        <f t="shared" si="148"/>
        <v>0</v>
      </c>
      <c r="X319" s="118">
        <f t="shared" si="159"/>
        <v>0</v>
      </c>
      <c r="Y319" s="45"/>
      <c r="Z319" s="118">
        <f>Z320</f>
        <v>0</v>
      </c>
      <c r="AA319" s="118">
        <f>AA320</f>
        <v>0</v>
      </c>
      <c r="AB319" s="118">
        <f t="shared" si="149"/>
        <v>0</v>
      </c>
      <c r="AC319" s="118">
        <f t="shared" ref="AC319:AC325" si="168">AC320</f>
        <v>0</v>
      </c>
      <c r="AD319" s="118">
        <f>AD320</f>
        <v>0</v>
      </c>
      <c r="AE319" s="118">
        <f t="shared" si="150"/>
        <v>0</v>
      </c>
      <c r="AF319" s="118">
        <f t="shared" si="161"/>
        <v>0</v>
      </c>
      <c r="AG319" s="45"/>
      <c r="AH319" s="118">
        <f>AH320</f>
        <v>0</v>
      </c>
      <c r="AI319" s="118">
        <f>AI320</f>
        <v>0</v>
      </c>
      <c r="AJ319" s="118">
        <f t="shared" si="151"/>
        <v>0</v>
      </c>
      <c r="AK319" s="118">
        <f t="shared" ref="AK319:AK325" si="169">AK320</f>
        <v>0</v>
      </c>
      <c r="AL319" s="118">
        <f>AL320</f>
        <v>0</v>
      </c>
      <c r="AM319" s="118">
        <f t="shared" si="152"/>
        <v>0</v>
      </c>
      <c r="AN319" s="118">
        <f t="shared" si="163"/>
        <v>0</v>
      </c>
      <c r="AO319" s="45"/>
      <c r="AP319" s="118">
        <f>AP320</f>
        <v>0</v>
      </c>
      <c r="AQ319" s="118">
        <f>AQ320</f>
        <v>0</v>
      </c>
      <c r="AR319" s="118">
        <f t="shared" si="166"/>
        <v>0</v>
      </c>
      <c r="AS319" s="118">
        <f t="shared" ref="AS319:AS325" si="170">AS320</f>
        <v>0</v>
      </c>
      <c r="AT319" s="118">
        <f>AT320</f>
        <v>0</v>
      </c>
      <c r="AU319" s="118">
        <f t="shared" si="153"/>
        <v>0</v>
      </c>
      <c r="AV319" s="118">
        <f t="shared" si="165"/>
        <v>0</v>
      </c>
      <c r="AW319" s="119"/>
      <c r="AX319" s="119"/>
      <c r="AY319" s="119"/>
      <c r="AZ319" s="117"/>
      <c r="BA319" s="117"/>
      <c r="BB319" s="117"/>
      <c r="BC319" s="117"/>
      <c r="BD319" s="117"/>
    </row>
    <row r="320" spans="1:56" s="107" customFormat="1" hidden="1">
      <c r="A320" s="45"/>
      <c r="B320" s="120">
        <v>2013</v>
      </c>
      <c r="C320" s="121">
        <v>8320</v>
      </c>
      <c r="D320" s="120">
        <v>2</v>
      </c>
      <c r="E320" s="120">
        <v>3000</v>
      </c>
      <c r="F320" s="120">
        <v>3100</v>
      </c>
      <c r="G320" s="120">
        <v>311</v>
      </c>
      <c r="H320" s="120">
        <v>31101</v>
      </c>
      <c r="I320" s="122" t="s">
        <v>152</v>
      </c>
      <c r="J320" s="123">
        <v>0</v>
      </c>
      <c r="K320" s="123">
        <v>0</v>
      </c>
      <c r="L320" s="124">
        <v>0</v>
      </c>
      <c r="M320" s="123">
        <v>0</v>
      </c>
      <c r="N320" s="123">
        <v>0</v>
      </c>
      <c r="O320" s="124">
        <v>0</v>
      </c>
      <c r="P320" s="124">
        <v>0</v>
      </c>
      <c r="Q320" s="45"/>
      <c r="R320" s="123">
        <v>0</v>
      </c>
      <c r="S320" s="123">
        <v>0</v>
      </c>
      <c r="T320" s="123">
        <f t="shared" si="147"/>
        <v>0</v>
      </c>
      <c r="U320" s="123">
        <v>0</v>
      </c>
      <c r="V320" s="123">
        <v>0</v>
      </c>
      <c r="W320" s="123">
        <f t="shared" si="148"/>
        <v>0</v>
      </c>
      <c r="X320" s="123">
        <f t="shared" si="159"/>
        <v>0</v>
      </c>
      <c r="Y320" s="45"/>
      <c r="Z320" s="123">
        <v>0</v>
      </c>
      <c r="AA320" s="123">
        <v>0</v>
      </c>
      <c r="AB320" s="123">
        <f t="shared" si="149"/>
        <v>0</v>
      </c>
      <c r="AC320" s="123">
        <v>0</v>
      </c>
      <c r="AD320" s="123">
        <v>0</v>
      </c>
      <c r="AE320" s="123">
        <f t="shared" si="150"/>
        <v>0</v>
      </c>
      <c r="AF320" s="123">
        <f t="shared" si="161"/>
        <v>0</v>
      </c>
      <c r="AG320" s="45"/>
      <c r="AH320" s="123">
        <v>0</v>
      </c>
      <c r="AI320" s="123">
        <v>0</v>
      </c>
      <c r="AJ320" s="123">
        <f t="shared" si="151"/>
        <v>0</v>
      </c>
      <c r="AK320" s="123">
        <v>0</v>
      </c>
      <c r="AL320" s="123">
        <v>0</v>
      </c>
      <c r="AM320" s="123">
        <f t="shared" si="152"/>
        <v>0</v>
      </c>
      <c r="AN320" s="123">
        <f t="shared" si="163"/>
        <v>0</v>
      </c>
      <c r="AO320" s="45"/>
      <c r="AP320" s="123">
        <f>J320-(R320+Z320+AH320)</f>
        <v>0</v>
      </c>
      <c r="AQ320" s="123">
        <f>K320-(S320+AA320+AI320)</f>
        <v>0</v>
      </c>
      <c r="AR320" s="123">
        <f t="shared" si="166"/>
        <v>0</v>
      </c>
      <c r="AS320" s="123">
        <f>M320-(U320+AC320+AK320)</f>
        <v>0</v>
      </c>
      <c r="AT320" s="123">
        <f>N320-(V320+AD320+AL320)</f>
        <v>0</v>
      </c>
      <c r="AU320" s="123">
        <f t="shared" si="153"/>
        <v>0</v>
      </c>
      <c r="AV320" s="123">
        <f t="shared" si="165"/>
        <v>0</v>
      </c>
      <c r="AW320" s="125"/>
      <c r="AX320" s="125"/>
      <c r="AY320" s="125"/>
      <c r="AZ320" s="124"/>
      <c r="BA320" s="124"/>
      <c r="BB320" s="124"/>
      <c r="BC320" s="124"/>
      <c r="BD320" s="124"/>
    </row>
    <row r="321" spans="1:56" s="107" customFormat="1" hidden="1">
      <c r="A321" s="45"/>
      <c r="B321" s="114">
        <v>2013</v>
      </c>
      <c r="C321" s="115">
        <v>8320</v>
      </c>
      <c r="D321" s="114">
        <v>2</v>
      </c>
      <c r="E321" s="114">
        <v>3000</v>
      </c>
      <c r="F321" s="114">
        <v>3100</v>
      </c>
      <c r="G321" s="114">
        <v>314</v>
      </c>
      <c r="H321" s="114"/>
      <c r="I321" s="116" t="s">
        <v>156</v>
      </c>
      <c r="J321" s="117">
        <v>0</v>
      </c>
      <c r="K321" s="117">
        <v>0</v>
      </c>
      <c r="L321" s="117">
        <v>0</v>
      </c>
      <c r="M321" s="117">
        <v>100000</v>
      </c>
      <c r="N321" s="117">
        <v>0</v>
      </c>
      <c r="O321" s="117">
        <v>100000</v>
      </c>
      <c r="P321" s="117">
        <v>100000</v>
      </c>
      <c r="Q321" s="45"/>
      <c r="R321" s="118">
        <f>R322</f>
        <v>0</v>
      </c>
      <c r="S321" s="118">
        <f>S322</f>
        <v>0</v>
      </c>
      <c r="T321" s="118">
        <f t="shared" si="147"/>
        <v>0</v>
      </c>
      <c r="U321" s="118">
        <f t="shared" si="167"/>
        <v>0</v>
      </c>
      <c r="V321" s="118">
        <f>V322</f>
        <v>0</v>
      </c>
      <c r="W321" s="118">
        <f t="shared" si="148"/>
        <v>0</v>
      </c>
      <c r="X321" s="118">
        <f t="shared" si="159"/>
        <v>0</v>
      </c>
      <c r="Y321" s="45"/>
      <c r="Z321" s="118">
        <f>Z322</f>
        <v>0</v>
      </c>
      <c r="AA321" s="118">
        <f>AA322</f>
        <v>0</v>
      </c>
      <c r="AB321" s="118">
        <f t="shared" si="149"/>
        <v>0</v>
      </c>
      <c r="AC321" s="118">
        <f t="shared" si="168"/>
        <v>0</v>
      </c>
      <c r="AD321" s="118">
        <f>AD322</f>
        <v>0</v>
      </c>
      <c r="AE321" s="118">
        <f t="shared" si="150"/>
        <v>0</v>
      </c>
      <c r="AF321" s="118">
        <f t="shared" si="161"/>
        <v>0</v>
      </c>
      <c r="AG321" s="45"/>
      <c r="AH321" s="118">
        <f>AH322</f>
        <v>0</v>
      </c>
      <c r="AI321" s="118">
        <f>AI322</f>
        <v>0</v>
      </c>
      <c r="AJ321" s="118">
        <f t="shared" si="151"/>
        <v>0</v>
      </c>
      <c r="AK321" s="118">
        <f t="shared" si="169"/>
        <v>0</v>
      </c>
      <c r="AL321" s="118">
        <f>AL322</f>
        <v>0</v>
      </c>
      <c r="AM321" s="118">
        <f t="shared" si="152"/>
        <v>0</v>
      </c>
      <c r="AN321" s="118">
        <f t="shared" si="163"/>
        <v>0</v>
      </c>
      <c r="AO321" s="45"/>
      <c r="AP321" s="118">
        <f>AP322</f>
        <v>0</v>
      </c>
      <c r="AQ321" s="118">
        <f>AQ322</f>
        <v>0</v>
      </c>
      <c r="AR321" s="118">
        <f t="shared" si="166"/>
        <v>0</v>
      </c>
      <c r="AS321" s="118">
        <f t="shared" si="170"/>
        <v>0</v>
      </c>
      <c r="AT321" s="118">
        <f>AT322</f>
        <v>0</v>
      </c>
      <c r="AU321" s="118">
        <f t="shared" si="153"/>
        <v>0</v>
      </c>
      <c r="AV321" s="118">
        <f t="shared" si="165"/>
        <v>0</v>
      </c>
      <c r="AW321" s="119"/>
      <c r="AX321" s="119"/>
      <c r="AY321" s="119"/>
      <c r="AZ321" s="117"/>
      <c r="BA321" s="117"/>
      <c r="BB321" s="117"/>
      <c r="BC321" s="117"/>
      <c r="BD321" s="117"/>
    </row>
    <row r="322" spans="1:56" s="107" customFormat="1" hidden="1">
      <c r="A322" s="45"/>
      <c r="B322" s="129">
        <v>2013</v>
      </c>
      <c r="C322" s="130">
        <v>8320</v>
      </c>
      <c r="D322" s="129">
        <v>2</v>
      </c>
      <c r="E322" s="129">
        <v>3000</v>
      </c>
      <c r="F322" s="129">
        <v>3100</v>
      </c>
      <c r="G322" s="129">
        <v>314</v>
      </c>
      <c r="H322" s="129">
        <v>31401</v>
      </c>
      <c r="I322" s="128" t="s">
        <v>157</v>
      </c>
      <c r="J322" s="123">
        <v>0</v>
      </c>
      <c r="K322" s="123">
        <v>0</v>
      </c>
      <c r="L322" s="124">
        <v>0</v>
      </c>
      <c r="M322" s="123">
        <v>100000</v>
      </c>
      <c r="N322" s="123">
        <v>0</v>
      </c>
      <c r="O322" s="124">
        <v>100000</v>
      </c>
      <c r="P322" s="124">
        <v>100000</v>
      </c>
      <c r="Q322" s="45"/>
      <c r="R322" s="123">
        <v>0</v>
      </c>
      <c r="S322" s="123">
        <v>0</v>
      </c>
      <c r="T322" s="123">
        <f t="shared" si="147"/>
        <v>0</v>
      </c>
      <c r="U322" s="123">
        <v>0</v>
      </c>
      <c r="V322" s="123">
        <v>0</v>
      </c>
      <c r="W322" s="123">
        <f t="shared" si="148"/>
        <v>0</v>
      </c>
      <c r="X322" s="123">
        <f t="shared" si="159"/>
        <v>0</v>
      </c>
      <c r="Y322" s="45"/>
      <c r="Z322" s="123">
        <v>0</v>
      </c>
      <c r="AA322" s="123">
        <v>0</v>
      </c>
      <c r="AB322" s="123">
        <f t="shared" si="149"/>
        <v>0</v>
      </c>
      <c r="AC322" s="123">
        <v>0</v>
      </c>
      <c r="AD322" s="123">
        <v>0</v>
      </c>
      <c r="AE322" s="123">
        <f t="shared" si="150"/>
        <v>0</v>
      </c>
      <c r="AF322" s="123">
        <f t="shared" si="161"/>
        <v>0</v>
      </c>
      <c r="AG322" s="45"/>
      <c r="AH322" s="123">
        <v>0</v>
      </c>
      <c r="AI322" s="123">
        <v>0</v>
      </c>
      <c r="AJ322" s="123">
        <f t="shared" si="151"/>
        <v>0</v>
      </c>
      <c r="AK322" s="123">
        <v>0</v>
      </c>
      <c r="AL322" s="123">
        <v>0</v>
      </c>
      <c r="AM322" s="123">
        <f t="shared" si="152"/>
        <v>0</v>
      </c>
      <c r="AN322" s="123">
        <f t="shared" si="163"/>
        <v>0</v>
      </c>
      <c r="AO322" s="45"/>
      <c r="AP322" s="123">
        <f>J322-(R322+Z322+AH322)</f>
        <v>0</v>
      </c>
      <c r="AQ322" s="123">
        <f>K322-(S322+AA322+AI322)</f>
        <v>0</v>
      </c>
      <c r="AR322" s="123">
        <f t="shared" si="166"/>
        <v>0</v>
      </c>
      <c r="AS322" s="135">
        <f>M322-(U322+AC322+AK322)-100000</f>
        <v>0</v>
      </c>
      <c r="AT322" s="123">
        <f>N322-(V322+AD322+AL322)</f>
        <v>0</v>
      </c>
      <c r="AU322" s="123">
        <f t="shared" si="153"/>
        <v>0</v>
      </c>
      <c r="AV322" s="123">
        <f t="shared" si="165"/>
        <v>0</v>
      </c>
      <c r="AW322" s="125" t="s">
        <v>153</v>
      </c>
      <c r="AX322" s="125">
        <v>1</v>
      </c>
      <c r="AY322" s="125"/>
      <c r="AZ322" s="124"/>
      <c r="BA322" s="124">
        <f>[1]FCECC!AO59</f>
        <v>0</v>
      </c>
      <c r="BB322" s="124"/>
      <c r="BC322" s="133">
        <f>+AX322-BA322</f>
        <v>1</v>
      </c>
      <c r="BD322" s="133">
        <f>+AY322-BB322</f>
        <v>0</v>
      </c>
    </row>
    <row r="323" spans="1:56" s="107" customFormat="1" hidden="1">
      <c r="A323" s="45"/>
      <c r="B323" s="114">
        <v>2013</v>
      </c>
      <c r="C323" s="115">
        <v>8320</v>
      </c>
      <c r="D323" s="114">
        <v>2</v>
      </c>
      <c r="E323" s="114">
        <v>3000</v>
      </c>
      <c r="F323" s="114">
        <v>3100</v>
      </c>
      <c r="G323" s="114">
        <v>315</v>
      </c>
      <c r="H323" s="114"/>
      <c r="I323" s="116" t="s">
        <v>158</v>
      </c>
      <c r="J323" s="117">
        <v>0</v>
      </c>
      <c r="K323" s="117">
        <v>0</v>
      </c>
      <c r="L323" s="117">
        <v>0</v>
      </c>
      <c r="M323" s="117">
        <v>36000</v>
      </c>
      <c r="N323" s="117">
        <v>0</v>
      </c>
      <c r="O323" s="117">
        <v>36000</v>
      </c>
      <c r="P323" s="117">
        <v>36000</v>
      </c>
      <c r="Q323" s="45"/>
      <c r="R323" s="118">
        <f>R324</f>
        <v>0</v>
      </c>
      <c r="S323" s="118">
        <f>S324</f>
        <v>0</v>
      </c>
      <c r="T323" s="118">
        <f t="shared" si="147"/>
        <v>0</v>
      </c>
      <c r="U323" s="118">
        <f t="shared" si="167"/>
        <v>0</v>
      </c>
      <c r="V323" s="118">
        <f>V324</f>
        <v>0</v>
      </c>
      <c r="W323" s="118">
        <f t="shared" si="148"/>
        <v>0</v>
      </c>
      <c r="X323" s="118">
        <f t="shared" si="159"/>
        <v>0</v>
      </c>
      <c r="Y323" s="45"/>
      <c r="Z323" s="118">
        <f>Z324</f>
        <v>0</v>
      </c>
      <c r="AA323" s="118">
        <f>AA324</f>
        <v>0</v>
      </c>
      <c r="AB323" s="118">
        <f t="shared" si="149"/>
        <v>0</v>
      </c>
      <c r="AC323" s="118">
        <f t="shared" si="168"/>
        <v>0</v>
      </c>
      <c r="AD323" s="118">
        <f>AD324</f>
        <v>0</v>
      </c>
      <c r="AE323" s="118">
        <f t="shared" si="150"/>
        <v>0</v>
      </c>
      <c r="AF323" s="118">
        <f t="shared" si="161"/>
        <v>0</v>
      </c>
      <c r="AG323" s="45"/>
      <c r="AH323" s="118">
        <f>AH324</f>
        <v>0</v>
      </c>
      <c r="AI323" s="118">
        <f>AI324</f>
        <v>0</v>
      </c>
      <c r="AJ323" s="118">
        <f t="shared" si="151"/>
        <v>0</v>
      </c>
      <c r="AK323" s="118">
        <f t="shared" si="169"/>
        <v>0</v>
      </c>
      <c r="AL323" s="118">
        <f>AL324</f>
        <v>0</v>
      </c>
      <c r="AM323" s="118">
        <f t="shared" si="152"/>
        <v>0</v>
      </c>
      <c r="AN323" s="118">
        <f t="shared" si="163"/>
        <v>0</v>
      </c>
      <c r="AO323" s="45"/>
      <c r="AP323" s="118">
        <f>AP324</f>
        <v>0</v>
      </c>
      <c r="AQ323" s="118">
        <f>AQ324</f>
        <v>0</v>
      </c>
      <c r="AR323" s="118">
        <f t="shared" si="166"/>
        <v>0</v>
      </c>
      <c r="AS323" s="118">
        <f t="shared" si="170"/>
        <v>0</v>
      </c>
      <c r="AT323" s="118">
        <f>AT324</f>
        <v>0</v>
      </c>
      <c r="AU323" s="118">
        <f t="shared" si="153"/>
        <v>0</v>
      </c>
      <c r="AV323" s="118">
        <f t="shared" si="165"/>
        <v>0</v>
      </c>
      <c r="AW323" s="119"/>
      <c r="AX323" s="119"/>
      <c r="AY323" s="119"/>
      <c r="AZ323" s="117"/>
      <c r="BA323" s="117"/>
      <c r="BB323" s="117"/>
      <c r="BC323" s="117"/>
      <c r="BD323" s="117"/>
    </row>
    <row r="324" spans="1:56" s="107" customFormat="1" hidden="1">
      <c r="A324" s="45"/>
      <c r="B324" s="129">
        <v>2013</v>
      </c>
      <c r="C324" s="130">
        <v>8320</v>
      </c>
      <c r="D324" s="129">
        <v>2</v>
      </c>
      <c r="E324" s="129">
        <v>3000</v>
      </c>
      <c r="F324" s="129">
        <v>3100</v>
      </c>
      <c r="G324" s="129">
        <v>315</v>
      </c>
      <c r="H324" s="129">
        <v>31501</v>
      </c>
      <c r="I324" s="128" t="s">
        <v>159</v>
      </c>
      <c r="J324" s="123">
        <v>0</v>
      </c>
      <c r="K324" s="123">
        <v>0</v>
      </c>
      <c r="L324" s="124">
        <v>0</v>
      </c>
      <c r="M324" s="123">
        <v>36000</v>
      </c>
      <c r="N324" s="123">
        <v>0</v>
      </c>
      <c r="O324" s="124">
        <v>36000</v>
      </c>
      <c r="P324" s="124">
        <v>36000</v>
      </c>
      <c r="Q324" s="45"/>
      <c r="R324" s="123">
        <v>0</v>
      </c>
      <c r="S324" s="123">
        <v>0</v>
      </c>
      <c r="T324" s="123">
        <f t="shared" si="147"/>
        <v>0</v>
      </c>
      <c r="U324" s="123">
        <v>0</v>
      </c>
      <c r="V324" s="123">
        <v>0</v>
      </c>
      <c r="W324" s="123">
        <f t="shared" ref="W324:W382" si="171">U324+V324</f>
        <v>0</v>
      </c>
      <c r="X324" s="123">
        <f t="shared" si="159"/>
        <v>0</v>
      </c>
      <c r="Y324" s="45"/>
      <c r="Z324" s="123">
        <v>0</v>
      </c>
      <c r="AA324" s="123">
        <v>0</v>
      </c>
      <c r="AB324" s="123">
        <f t="shared" si="149"/>
        <v>0</v>
      </c>
      <c r="AC324" s="123">
        <v>0</v>
      </c>
      <c r="AD324" s="123">
        <v>0</v>
      </c>
      <c r="AE324" s="123">
        <f t="shared" ref="AE324:AE382" si="172">AC324+AD324</f>
        <v>0</v>
      </c>
      <c r="AF324" s="123">
        <f t="shared" si="161"/>
        <v>0</v>
      </c>
      <c r="AG324" s="45"/>
      <c r="AH324" s="123">
        <v>0</v>
      </c>
      <c r="AI324" s="123">
        <v>0</v>
      </c>
      <c r="AJ324" s="123">
        <f t="shared" si="151"/>
        <v>0</v>
      </c>
      <c r="AK324" s="123">
        <v>0</v>
      </c>
      <c r="AL324" s="123">
        <v>0</v>
      </c>
      <c r="AM324" s="123">
        <f t="shared" ref="AM324:AM382" si="173">AK324+AL324</f>
        <v>0</v>
      </c>
      <c r="AN324" s="123">
        <f t="shared" si="163"/>
        <v>0</v>
      </c>
      <c r="AO324" s="45"/>
      <c r="AP324" s="123">
        <f>J324-(R324+Z324+AH324)</f>
        <v>0</v>
      </c>
      <c r="AQ324" s="123">
        <f>K324-(S324+AA324+AI324)</f>
        <v>0</v>
      </c>
      <c r="AR324" s="123">
        <f t="shared" si="166"/>
        <v>0</v>
      </c>
      <c r="AS324" s="135">
        <f>M324-(U324+AC324+AK324)-36000</f>
        <v>0</v>
      </c>
      <c r="AT324" s="123">
        <f>N324-(V324+AD324+AL324)</f>
        <v>0</v>
      </c>
      <c r="AU324" s="123">
        <f t="shared" si="153"/>
        <v>0</v>
      </c>
      <c r="AV324" s="123">
        <f t="shared" si="165"/>
        <v>0</v>
      </c>
      <c r="AW324" s="125" t="s">
        <v>153</v>
      </c>
      <c r="AX324" s="125">
        <v>2</v>
      </c>
      <c r="AY324" s="125"/>
      <c r="AZ324" s="124"/>
      <c r="BA324" s="124">
        <f>[1]FCECC!AO62</f>
        <v>0</v>
      </c>
      <c r="BB324" s="124"/>
      <c r="BC324" s="133">
        <f>+AX324-BA324</f>
        <v>2</v>
      </c>
      <c r="BD324" s="133">
        <f>+AY324-BB324</f>
        <v>0</v>
      </c>
    </row>
    <row r="325" spans="1:56" s="107" customFormat="1" hidden="1">
      <c r="A325" s="45"/>
      <c r="B325" s="114">
        <v>2013</v>
      </c>
      <c r="C325" s="115">
        <v>8320</v>
      </c>
      <c r="D325" s="114">
        <v>2</v>
      </c>
      <c r="E325" s="114">
        <v>3000</v>
      </c>
      <c r="F325" s="114">
        <v>3100</v>
      </c>
      <c r="G325" s="114">
        <v>317</v>
      </c>
      <c r="H325" s="114"/>
      <c r="I325" s="116" t="s">
        <v>305</v>
      </c>
      <c r="J325" s="117">
        <v>0</v>
      </c>
      <c r="K325" s="117">
        <v>0</v>
      </c>
      <c r="L325" s="117">
        <v>0</v>
      </c>
      <c r="M325" s="117">
        <v>0</v>
      </c>
      <c r="N325" s="117">
        <v>0</v>
      </c>
      <c r="O325" s="117">
        <v>0</v>
      </c>
      <c r="P325" s="117">
        <v>0</v>
      </c>
      <c r="Q325" s="45"/>
      <c r="R325" s="118">
        <f>R326</f>
        <v>0</v>
      </c>
      <c r="S325" s="118">
        <f>S326</f>
        <v>0</v>
      </c>
      <c r="T325" s="118">
        <f t="shared" si="147"/>
        <v>0</v>
      </c>
      <c r="U325" s="118">
        <f t="shared" si="167"/>
        <v>0</v>
      </c>
      <c r="V325" s="118">
        <f>V326</f>
        <v>0</v>
      </c>
      <c r="W325" s="118">
        <f t="shared" si="171"/>
        <v>0</v>
      </c>
      <c r="X325" s="118">
        <f t="shared" si="159"/>
        <v>0</v>
      </c>
      <c r="Y325" s="45"/>
      <c r="Z325" s="118">
        <f>Z326</f>
        <v>0</v>
      </c>
      <c r="AA325" s="118">
        <f>AA326</f>
        <v>0</v>
      </c>
      <c r="AB325" s="118">
        <f t="shared" si="149"/>
        <v>0</v>
      </c>
      <c r="AC325" s="118">
        <f t="shared" si="168"/>
        <v>0</v>
      </c>
      <c r="AD325" s="118">
        <f>AD326</f>
        <v>0</v>
      </c>
      <c r="AE325" s="118">
        <f t="shared" si="172"/>
        <v>0</v>
      </c>
      <c r="AF325" s="118">
        <f t="shared" si="161"/>
        <v>0</v>
      </c>
      <c r="AG325" s="45"/>
      <c r="AH325" s="118">
        <f>AH326</f>
        <v>0</v>
      </c>
      <c r="AI325" s="118">
        <f>AI326</f>
        <v>0</v>
      </c>
      <c r="AJ325" s="118">
        <f t="shared" si="151"/>
        <v>0</v>
      </c>
      <c r="AK325" s="118">
        <f t="shared" si="169"/>
        <v>0</v>
      </c>
      <c r="AL325" s="118">
        <f>AL326</f>
        <v>0</v>
      </c>
      <c r="AM325" s="118">
        <f t="shared" si="173"/>
        <v>0</v>
      </c>
      <c r="AN325" s="118">
        <f t="shared" si="163"/>
        <v>0</v>
      </c>
      <c r="AO325" s="45"/>
      <c r="AP325" s="118">
        <f>AP326</f>
        <v>0</v>
      </c>
      <c r="AQ325" s="118">
        <f>AQ326</f>
        <v>0</v>
      </c>
      <c r="AR325" s="118">
        <f t="shared" si="166"/>
        <v>0</v>
      </c>
      <c r="AS325" s="118">
        <f t="shared" si="170"/>
        <v>0</v>
      </c>
      <c r="AT325" s="118">
        <f>AT326</f>
        <v>0</v>
      </c>
      <c r="AU325" s="118">
        <f t="shared" si="153"/>
        <v>0</v>
      </c>
      <c r="AV325" s="118">
        <f t="shared" si="165"/>
        <v>0</v>
      </c>
      <c r="AW325" s="119"/>
      <c r="AX325" s="119"/>
      <c r="AY325" s="119"/>
      <c r="AZ325" s="117"/>
      <c r="BA325" s="117"/>
      <c r="BB325" s="117"/>
      <c r="BC325" s="117"/>
      <c r="BD325" s="117"/>
    </row>
    <row r="326" spans="1:56" s="107" customFormat="1" hidden="1">
      <c r="A326" s="45"/>
      <c r="B326" s="120">
        <v>2013</v>
      </c>
      <c r="C326" s="121">
        <v>8320</v>
      </c>
      <c r="D326" s="120">
        <v>2</v>
      </c>
      <c r="E326" s="120">
        <v>3000</v>
      </c>
      <c r="F326" s="120">
        <v>3100</v>
      </c>
      <c r="G326" s="120">
        <v>317</v>
      </c>
      <c r="H326" s="120">
        <v>31701</v>
      </c>
      <c r="I326" s="122" t="s">
        <v>306</v>
      </c>
      <c r="J326" s="123">
        <v>0</v>
      </c>
      <c r="K326" s="123">
        <v>0</v>
      </c>
      <c r="L326" s="124">
        <v>0</v>
      </c>
      <c r="M326" s="123">
        <v>0</v>
      </c>
      <c r="N326" s="123">
        <v>0</v>
      </c>
      <c r="O326" s="124">
        <v>0</v>
      </c>
      <c r="P326" s="124"/>
      <c r="Q326" s="45"/>
      <c r="R326" s="123">
        <v>0</v>
      </c>
      <c r="S326" s="123">
        <v>0</v>
      </c>
      <c r="T326" s="123">
        <f t="shared" si="147"/>
        <v>0</v>
      </c>
      <c r="U326" s="123">
        <v>0</v>
      </c>
      <c r="V326" s="123">
        <v>0</v>
      </c>
      <c r="W326" s="123">
        <f t="shared" si="171"/>
        <v>0</v>
      </c>
      <c r="X326" s="123">
        <f t="shared" si="159"/>
        <v>0</v>
      </c>
      <c r="Y326" s="45"/>
      <c r="Z326" s="123">
        <v>0</v>
      </c>
      <c r="AA326" s="123">
        <v>0</v>
      </c>
      <c r="AB326" s="123">
        <f t="shared" si="149"/>
        <v>0</v>
      </c>
      <c r="AC326" s="123">
        <v>0</v>
      </c>
      <c r="AD326" s="123">
        <v>0</v>
      </c>
      <c r="AE326" s="123">
        <f t="shared" si="172"/>
        <v>0</v>
      </c>
      <c r="AF326" s="123">
        <f t="shared" si="161"/>
        <v>0</v>
      </c>
      <c r="AG326" s="45"/>
      <c r="AH326" s="123">
        <v>0</v>
      </c>
      <c r="AI326" s="123">
        <v>0</v>
      </c>
      <c r="AJ326" s="123">
        <f t="shared" si="151"/>
        <v>0</v>
      </c>
      <c r="AK326" s="123">
        <v>0</v>
      </c>
      <c r="AL326" s="123">
        <v>0</v>
      </c>
      <c r="AM326" s="123">
        <f t="shared" si="173"/>
        <v>0</v>
      </c>
      <c r="AN326" s="123">
        <f t="shared" si="163"/>
        <v>0</v>
      </c>
      <c r="AO326" s="45"/>
      <c r="AP326" s="123">
        <f>J326-(R326+Z326+AH326)</f>
        <v>0</v>
      </c>
      <c r="AQ326" s="123">
        <f>K326-(S326+AA326+AI326)</f>
        <v>0</v>
      </c>
      <c r="AR326" s="123">
        <f t="shared" si="166"/>
        <v>0</v>
      </c>
      <c r="AS326" s="123">
        <f>M326-(U326+AC326+AK326)</f>
        <v>0</v>
      </c>
      <c r="AT326" s="123">
        <f>N326-(V326+AD326+AL326)</f>
        <v>0</v>
      </c>
      <c r="AU326" s="123">
        <f t="shared" si="153"/>
        <v>0</v>
      </c>
      <c r="AV326" s="123">
        <f t="shared" si="165"/>
        <v>0</v>
      </c>
      <c r="AW326" s="125" t="s">
        <v>153</v>
      </c>
      <c r="AX326" s="125"/>
      <c r="AY326" s="125"/>
      <c r="AZ326" s="124"/>
      <c r="BA326" s="124"/>
      <c r="BB326" s="124"/>
      <c r="BC326" s="124"/>
      <c r="BD326" s="124"/>
    </row>
    <row r="327" spans="1:56" s="126" customFormat="1" hidden="1">
      <c r="A327" s="45"/>
      <c r="B327" s="108">
        <v>2013</v>
      </c>
      <c r="C327" s="109">
        <v>8320</v>
      </c>
      <c r="D327" s="108">
        <v>2</v>
      </c>
      <c r="E327" s="108">
        <v>3000</v>
      </c>
      <c r="F327" s="108">
        <v>3300</v>
      </c>
      <c r="G327" s="108"/>
      <c r="H327" s="108"/>
      <c r="I327" s="110" t="s">
        <v>170</v>
      </c>
      <c r="J327" s="111">
        <v>12243215.83</v>
      </c>
      <c r="K327" s="111">
        <v>3000000</v>
      </c>
      <c r="L327" s="111">
        <v>15243215.83</v>
      </c>
      <c r="M327" s="111">
        <v>0</v>
      </c>
      <c r="N327" s="111">
        <v>0</v>
      </c>
      <c r="O327" s="111">
        <v>0</v>
      </c>
      <c r="P327" s="111">
        <v>15243215.83</v>
      </c>
      <c r="Q327" s="45"/>
      <c r="R327" s="112">
        <f>R328+R330+R332+R334+R336</f>
        <v>12443215.83</v>
      </c>
      <c r="S327" s="112">
        <f>S328+S330+S332+S334+S336</f>
        <v>3000000</v>
      </c>
      <c r="T327" s="112">
        <f t="shared" si="147"/>
        <v>15443215.83</v>
      </c>
      <c r="U327" s="112">
        <f>U328+U330+U332+U334+U336</f>
        <v>0</v>
      </c>
      <c r="V327" s="112">
        <f>V328+V330+V332+V334+V336</f>
        <v>0</v>
      </c>
      <c r="W327" s="112">
        <f t="shared" si="171"/>
        <v>0</v>
      </c>
      <c r="X327" s="112">
        <f t="shared" si="159"/>
        <v>15443215.83</v>
      </c>
      <c r="Y327" s="45"/>
      <c r="Z327" s="112">
        <f>Z328+Z330+Z332+Z334+Z336</f>
        <v>0</v>
      </c>
      <c r="AA327" s="112">
        <f>AA328+AA330+AA332+AA334+AA336</f>
        <v>0</v>
      </c>
      <c r="AB327" s="112">
        <f t="shared" si="149"/>
        <v>0</v>
      </c>
      <c r="AC327" s="112">
        <f>AC328+AC330+AC332+AC334+AC336</f>
        <v>0</v>
      </c>
      <c r="AD327" s="112">
        <f>AD328+AD330+AD332+AD334+AD336</f>
        <v>0</v>
      </c>
      <c r="AE327" s="112">
        <f t="shared" si="172"/>
        <v>0</v>
      </c>
      <c r="AF327" s="112">
        <f t="shared" si="161"/>
        <v>0</v>
      </c>
      <c r="AG327" s="45"/>
      <c r="AH327" s="112">
        <f>AH328+AH330+AH332+AH334+AH336</f>
        <v>0</v>
      </c>
      <c r="AI327" s="112">
        <f>AI328+AI330+AI332+AI334+AI336</f>
        <v>0</v>
      </c>
      <c r="AJ327" s="112">
        <f t="shared" si="151"/>
        <v>0</v>
      </c>
      <c r="AK327" s="112">
        <f>AK328+AK330+AK332+AK334+AK336</f>
        <v>0</v>
      </c>
      <c r="AL327" s="112">
        <f>AL328+AL330+AL332+AL334+AL336</f>
        <v>0</v>
      </c>
      <c r="AM327" s="112">
        <f t="shared" si="173"/>
        <v>0</v>
      </c>
      <c r="AN327" s="112">
        <f t="shared" si="163"/>
        <v>0</v>
      </c>
      <c r="AO327" s="45"/>
      <c r="AP327" s="112">
        <f>AP328+AP330+AP332+AP334+AP336</f>
        <v>0</v>
      </c>
      <c r="AQ327" s="112">
        <f>AQ328+AQ330+AQ332+AQ334+AQ336</f>
        <v>0</v>
      </c>
      <c r="AR327" s="112">
        <f t="shared" si="166"/>
        <v>0</v>
      </c>
      <c r="AS327" s="112">
        <f>AS328+AS330+AS332+AS334+AS336</f>
        <v>0</v>
      </c>
      <c r="AT327" s="112">
        <f>AT328+AT330+AT332+AT334+AT336</f>
        <v>0</v>
      </c>
      <c r="AU327" s="112">
        <f t="shared" si="153"/>
        <v>0</v>
      </c>
      <c r="AV327" s="112">
        <f t="shared" si="165"/>
        <v>0</v>
      </c>
      <c r="AW327" s="113"/>
      <c r="AX327" s="113"/>
      <c r="AY327" s="113"/>
      <c r="AZ327" s="111"/>
      <c r="BA327" s="111"/>
      <c r="BB327" s="111"/>
      <c r="BC327" s="111"/>
      <c r="BD327" s="111"/>
    </row>
    <row r="328" spans="1:56" s="127" customFormat="1" hidden="1">
      <c r="A328" s="45"/>
      <c r="B328" s="114">
        <v>2013</v>
      </c>
      <c r="C328" s="115">
        <v>8320</v>
      </c>
      <c r="D328" s="114">
        <v>2</v>
      </c>
      <c r="E328" s="114">
        <v>3000</v>
      </c>
      <c r="F328" s="114">
        <v>3300</v>
      </c>
      <c r="G328" s="114">
        <v>333</v>
      </c>
      <c r="H328" s="114"/>
      <c r="I328" s="116" t="s">
        <v>174</v>
      </c>
      <c r="J328" s="117">
        <v>0</v>
      </c>
      <c r="K328" s="117">
        <v>0</v>
      </c>
      <c r="L328" s="117">
        <v>0</v>
      </c>
      <c r="M328" s="117">
        <v>0</v>
      </c>
      <c r="N328" s="117">
        <v>0</v>
      </c>
      <c r="O328" s="117">
        <v>0</v>
      </c>
      <c r="P328" s="117">
        <v>0</v>
      </c>
      <c r="Q328" s="45"/>
      <c r="R328" s="118">
        <f>R329</f>
        <v>0</v>
      </c>
      <c r="S328" s="118">
        <f>S329</f>
        <v>0</v>
      </c>
      <c r="T328" s="118">
        <f t="shared" si="147"/>
        <v>0</v>
      </c>
      <c r="U328" s="118">
        <f>U329</f>
        <v>0</v>
      </c>
      <c r="V328" s="118">
        <f>V329</f>
        <v>0</v>
      </c>
      <c r="W328" s="118">
        <f t="shared" si="171"/>
        <v>0</v>
      </c>
      <c r="X328" s="118">
        <f t="shared" si="159"/>
        <v>0</v>
      </c>
      <c r="Y328" s="45"/>
      <c r="Z328" s="118">
        <f>Z329</f>
        <v>0</v>
      </c>
      <c r="AA328" s="118">
        <f>AA329</f>
        <v>0</v>
      </c>
      <c r="AB328" s="118">
        <f t="shared" si="149"/>
        <v>0</v>
      </c>
      <c r="AC328" s="118">
        <f>AC329</f>
        <v>0</v>
      </c>
      <c r="AD328" s="118">
        <f>AD329</f>
        <v>0</v>
      </c>
      <c r="AE328" s="118">
        <f t="shared" si="172"/>
        <v>0</v>
      </c>
      <c r="AF328" s="118">
        <f t="shared" si="161"/>
        <v>0</v>
      </c>
      <c r="AG328" s="45"/>
      <c r="AH328" s="118">
        <f>AH329</f>
        <v>0</v>
      </c>
      <c r="AI328" s="118">
        <f>AI329</f>
        <v>0</v>
      </c>
      <c r="AJ328" s="118">
        <f t="shared" si="151"/>
        <v>0</v>
      </c>
      <c r="AK328" s="118">
        <f>AK329</f>
        <v>0</v>
      </c>
      <c r="AL328" s="118">
        <f>AL329</f>
        <v>0</v>
      </c>
      <c r="AM328" s="118">
        <f t="shared" si="173"/>
        <v>0</v>
      </c>
      <c r="AN328" s="118">
        <f t="shared" si="163"/>
        <v>0</v>
      </c>
      <c r="AO328" s="45"/>
      <c r="AP328" s="118">
        <f>AP329</f>
        <v>0</v>
      </c>
      <c r="AQ328" s="118">
        <f>AQ329</f>
        <v>0</v>
      </c>
      <c r="AR328" s="118">
        <f t="shared" si="166"/>
        <v>0</v>
      </c>
      <c r="AS328" s="118">
        <f>AS329</f>
        <v>0</v>
      </c>
      <c r="AT328" s="118">
        <f>AT329</f>
        <v>0</v>
      </c>
      <c r="AU328" s="118">
        <f t="shared" si="153"/>
        <v>0</v>
      </c>
      <c r="AV328" s="118">
        <f t="shared" si="165"/>
        <v>0</v>
      </c>
      <c r="AW328" s="119"/>
      <c r="AX328" s="119"/>
      <c r="AY328" s="119"/>
      <c r="AZ328" s="117"/>
      <c r="BA328" s="117"/>
      <c r="BB328" s="117"/>
      <c r="BC328" s="117"/>
      <c r="BD328" s="117"/>
    </row>
    <row r="329" spans="1:56" s="100" customFormat="1" hidden="1">
      <c r="A329" s="45"/>
      <c r="B329" s="120">
        <v>2013</v>
      </c>
      <c r="C329" s="121">
        <v>8320</v>
      </c>
      <c r="D329" s="120">
        <v>2</v>
      </c>
      <c r="E329" s="120">
        <v>3000</v>
      </c>
      <c r="F329" s="120">
        <v>3300</v>
      </c>
      <c r="G329" s="120">
        <v>333</v>
      </c>
      <c r="H329" s="120">
        <v>33301</v>
      </c>
      <c r="I329" s="122" t="s">
        <v>175</v>
      </c>
      <c r="J329" s="123">
        <v>0</v>
      </c>
      <c r="K329" s="123">
        <v>0</v>
      </c>
      <c r="L329" s="124">
        <v>0</v>
      </c>
      <c r="M329" s="123">
        <v>0</v>
      </c>
      <c r="N329" s="123">
        <v>0</v>
      </c>
      <c r="O329" s="124">
        <v>0</v>
      </c>
      <c r="P329" s="124">
        <v>0</v>
      </c>
      <c r="Q329" s="45"/>
      <c r="R329" s="123">
        <v>0</v>
      </c>
      <c r="S329" s="123">
        <v>0</v>
      </c>
      <c r="T329" s="123">
        <f t="shared" si="147"/>
        <v>0</v>
      </c>
      <c r="U329" s="123">
        <v>0</v>
      </c>
      <c r="V329" s="123">
        <v>0</v>
      </c>
      <c r="W329" s="123">
        <f t="shared" si="171"/>
        <v>0</v>
      </c>
      <c r="X329" s="123">
        <f t="shared" si="159"/>
        <v>0</v>
      </c>
      <c r="Y329" s="45"/>
      <c r="Z329" s="123">
        <v>0</v>
      </c>
      <c r="AA329" s="123">
        <v>0</v>
      </c>
      <c r="AB329" s="123">
        <f t="shared" si="149"/>
        <v>0</v>
      </c>
      <c r="AC329" s="123">
        <v>0</v>
      </c>
      <c r="AD329" s="123">
        <v>0</v>
      </c>
      <c r="AE329" s="123">
        <f t="shared" si="172"/>
        <v>0</v>
      </c>
      <c r="AF329" s="123">
        <f t="shared" si="161"/>
        <v>0</v>
      </c>
      <c r="AG329" s="45"/>
      <c r="AH329" s="123">
        <v>0</v>
      </c>
      <c r="AI329" s="123">
        <v>0</v>
      </c>
      <c r="AJ329" s="123">
        <f t="shared" si="151"/>
        <v>0</v>
      </c>
      <c r="AK329" s="123">
        <v>0</v>
      </c>
      <c r="AL329" s="123">
        <v>0</v>
      </c>
      <c r="AM329" s="123">
        <f t="shared" si="173"/>
        <v>0</v>
      </c>
      <c r="AN329" s="123">
        <f t="shared" si="163"/>
        <v>0</v>
      </c>
      <c r="AO329" s="45"/>
      <c r="AP329" s="123">
        <f>J329-(R329+Z329+AH329)</f>
        <v>0</v>
      </c>
      <c r="AQ329" s="123">
        <f>K329-(S329+AA329+AI329)</f>
        <v>0</v>
      </c>
      <c r="AR329" s="123">
        <f t="shared" si="166"/>
        <v>0</v>
      </c>
      <c r="AS329" s="123">
        <f>M329-(U329+AC329+AK329)</f>
        <v>0</v>
      </c>
      <c r="AT329" s="123">
        <f>N329-(V329+AD329+AL329)</f>
        <v>0</v>
      </c>
      <c r="AU329" s="123">
        <f t="shared" si="153"/>
        <v>0</v>
      </c>
      <c r="AV329" s="123">
        <f t="shared" si="165"/>
        <v>0</v>
      </c>
      <c r="AW329" s="125" t="s">
        <v>153</v>
      </c>
      <c r="AX329" s="125"/>
      <c r="AY329" s="125"/>
      <c r="AZ329" s="124" t="s">
        <v>283</v>
      </c>
      <c r="BA329" s="124"/>
      <c r="BB329" s="124"/>
      <c r="BC329" s="124"/>
      <c r="BD329" s="124"/>
    </row>
    <row r="330" spans="1:56" s="127" customFormat="1" hidden="1">
      <c r="A330" s="45"/>
      <c r="B330" s="114">
        <v>2013</v>
      </c>
      <c r="C330" s="115">
        <v>8320</v>
      </c>
      <c r="D330" s="114">
        <v>2</v>
      </c>
      <c r="E330" s="114">
        <v>3000</v>
      </c>
      <c r="F330" s="114">
        <v>3300</v>
      </c>
      <c r="G330" s="114">
        <v>334</v>
      </c>
      <c r="H330" s="114"/>
      <c r="I330" s="116" t="s">
        <v>176</v>
      </c>
      <c r="J330" s="117">
        <v>200000</v>
      </c>
      <c r="K330" s="117">
        <v>0</v>
      </c>
      <c r="L330" s="117">
        <v>200000</v>
      </c>
      <c r="M330" s="117">
        <v>0</v>
      </c>
      <c r="N330" s="117">
        <v>0</v>
      </c>
      <c r="O330" s="117">
        <v>0</v>
      </c>
      <c r="P330" s="117">
        <v>200000</v>
      </c>
      <c r="Q330" s="45"/>
      <c r="R330" s="118">
        <f>R331</f>
        <v>200000</v>
      </c>
      <c r="S330" s="118">
        <f>S331</f>
        <v>0</v>
      </c>
      <c r="T330" s="118">
        <f t="shared" si="147"/>
        <v>200000</v>
      </c>
      <c r="U330" s="118">
        <f>U331</f>
        <v>0</v>
      </c>
      <c r="V330" s="118">
        <f>V331</f>
        <v>0</v>
      </c>
      <c r="W330" s="118">
        <f t="shared" si="171"/>
        <v>0</v>
      </c>
      <c r="X330" s="118">
        <f t="shared" si="159"/>
        <v>200000</v>
      </c>
      <c r="Y330" s="45"/>
      <c r="Z330" s="118">
        <f>Z331</f>
        <v>0</v>
      </c>
      <c r="AA330" s="118">
        <f>AA331</f>
        <v>0</v>
      </c>
      <c r="AB330" s="118">
        <f t="shared" si="149"/>
        <v>0</v>
      </c>
      <c r="AC330" s="118">
        <f>AC331</f>
        <v>0</v>
      </c>
      <c r="AD330" s="118">
        <f>AD331</f>
        <v>0</v>
      </c>
      <c r="AE330" s="118">
        <f t="shared" si="172"/>
        <v>0</v>
      </c>
      <c r="AF330" s="118">
        <f t="shared" si="161"/>
        <v>0</v>
      </c>
      <c r="AG330" s="45"/>
      <c r="AH330" s="118">
        <f>AH331</f>
        <v>0</v>
      </c>
      <c r="AI330" s="118">
        <f>AI331</f>
        <v>0</v>
      </c>
      <c r="AJ330" s="118">
        <f t="shared" si="151"/>
        <v>0</v>
      </c>
      <c r="AK330" s="118">
        <f>AK331</f>
        <v>0</v>
      </c>
      <c r="AL330" s="118">
        <f>AL331</f>
        <v>0</v>
      </c>
      <c r="AM330" s="118">
        <f t="shared" si="173"/>
        <v>0</v>
      </c>
      <c r="AN330" s="118">
        <f t="shared" si="163"/>
        <v>0</v>
      </c>
      <c r="AO330" s="45"/>
      <c r="AP330" s="118">
        <f>AP331</f>
        <v>0</v>
      </c>
      <c r="AQ330" s="118">
        <f>AQ331</f>
        <v>0</v>
      </c>
      <c r="AR330" s="118">
        <f t="shared" si="166"/>
        <v>0</v>
      </c>
      <c r="AS330" s="118">
        <f>AS331</f>
        <v>0</v>
      </c>
      <c r="AT330" s="118">
        <f>AT331</f>
        <v>0</v>
      </c>
      <c r="AU330" s="118">
        <f t="shared" si="153"/>
        <v>0</v>
      </c>
      <c r="AV330" s="118">
        <f t="shared" si="165"/>
        <v>0</v>
      </c>
      <c r="AW330" s="119"/>
      <c r="AX330" s="119"/>
      <c r="AY330" s="119"/>
      <c r="AZ330" s="117"/>
      <c r="BA330" s="117"/>
      <c r="BB330" s="117"/>
      <c r="BC330" s="117"/>
      <c r="BD330" s="117"/>
    </row>
    <row r="331" spans="1:56" s="100" customFormat="1" hidden="1">
      <c r="A331" s="45"/>
      <c r="B331" s="120">
        <v>2013</v>
      </c>
      <c r="C331" s="121">
        <v>8320</v>
      </c>
      <c r="D331" s="120">
        <v>2</v>
      </c>
      <c r="E331" s="120">
        <v>3000</v>
      </c>
      <c r="F331" s="120">
        <v>3300</v>
      </c>
      <c r="G331" s="120">
        <v>334</v>
      </c>
      <c r="H331" s="120">
        <v>33401</v>
      </c>
      <c r="I331" s="122" t="s">
        <v>177</v>
      </c>
      <c r="J331" s="132">
        <v>200000</v>
      </c>
      <c r="K331" s="132">
        <v>0</v>
      </c>
      <c r="L331" s="133">
        <v>200000</v>
      </c>
      <c r="M331" s="132">
        <v>0</v>
      </c>
      <c r="N331" s="132">
        <v>0</v>
      </c>
      <c r="O331" s="133">
        <v>0</v>
      </c>
      <c r="P331" s="133">
        <v>200000</v>
      </c>
      <c r="Q331" s="45" t="s">
        <v>307</v>
      </c>
      <c r="R331" s="123">
        <f>[1]FCECC!X68</f>
        <v>200000</v>
      </c>
      <c r="S331" s="123">
        <v>0</v>
      </c>
      <c r="T331" s="123">
        <f t="shared" si="147"/>
        <v>200000</v>
      </c>
      <c r="U331" s="123">
        <v>0</v>
      </c>
      <c r="V331" s="123">
        <v>0</v>
      </c>
      <c r="W331" s="123">
        <f t="shared" si="171"/>
        <v>0</v>
      </c>
      <c r="X331" s="123">
        <f t="shared" si="159"/>
        <v>200000</v>
      </c>
      <c r="Y331" s="45"/>
      <c r="Z331" s="123">
        <v>0</v>
      </c>
      <c r="AA331" s="123">
        <v>0</v>
      </c>
      <c r="AB331" s="123">
        <f t="shared" si="149"/>
        <v>0</v>
      </c>
      <c r="AC331" s="123">
        <v>0</v>
      </c>
      <c r="AD331" s="123">
        <v>0</v>
      </c>
      <c r="AE331" s="123">
        <f t="shared" si="172"/>
        <v>0</v>
      </c>
      <c r="AF331" s="123">
        <f t="shared" si="161"/>
        <v>0</v>
      </c>
      <c r="AG331" s="45"/>
      <c r="AH331" s="123">
        <v>0</v>
      </c>
      <c r="AI331" s="123">
        <v>0</v>
      </c>
      <c r="AJ331" s="123">
        <f t="shared" si="151"/>
        <v>0</v>
      </c>
      <c r="AK331" s="123">
        <v>0</v>
      </c>
      <c r="AL331" s="123">
        <v>0</v>
      </c>
      <c r="AM331" s="123">
        <f t="shared" si="173"/>
        <v>0</v>
      </c>
      <c r="AN331" s="123">
        <f t="shared" si="163"/>
        <v>0</v>
      </c>
      <c r="AO331" s="45"/>
      <c r="AP331" s="123">
        <f>J331-(R331+Z331+AH331)</f>
        <v>0</v>
      </c>
      <c r="AQ331" s="123">
        <f>K331-(S331+AA331+AI331)</f>
        <v>0</v>
      </c>
      <c r="AR331" s="123">
        <f t="shared" si="166"/>
        <v>0</v>
      </c>
      <c r="AS331" s="123">
        <f>M331-(U331+AC331+AK331)</f>
        <v>0</v>
      </c>
      <c r="AT331" s="123">
        <f>N331-(V331+AD331+AL331)</f>
        <v>0</v>
      </c>
      <c r="AU331" s="123">
        <f t="shared" ref="AU331:AU410" si="174">AS331+AT331</f>
        <v>0</v>
      </c>
      <c r="AV331" s="123">
        <f t="shared" si="165"/>
        <v>0</v>
      </c>
      <c r="AW331" s="134" t="s">
        <v>308</v>
      </c>
      <c r="AX331" s="134">
        <v>16</v>
      </c>
      <c r="AY331" s="134"/>
      <c r="AZ331" s="133" t="s">
        <v>283</v>
      </c>
      <c r="BA331" s="133">
        <f>[1]FCECC!AO69</f>
        <v>7</v>
      </c>
      <c r="BB331" s="133"/>
      <c r="BC331" s="133">
        <f>+AX331-BA331</f>
        <v>9</v>
      </c>
      <c r="BD331" s="133">
        <f>+AY331-BB331</f>
        <v>0</v>
      </c>
    </row>
    <row r="332" spans="1:56" s="127" customFormat="1" hidden="1">
      <c r="A332" s="45"/>
      <c r="B332" s="114">
        <v>2013</v>
      </c>
      <c r="C332" s="115">
        <v>8320</v>
      </c>
      <c r="D332" s="114">
        <v>2</v>
      </c>
      <c r="E332" s="114">
        <v>3000</v>
      </c>
      <c r="F332" s="114">
        <v>3300</v>
      </c>
      <c r="G332" s="114">
        <v>336</v>
      </c>
      <c r="H332" s="114"/>
      <c r="I332" s="116" t="s">
        <v>180</v>
      </c>
      <c r="J332" s="117">
        <v>0</v>
      </c>
      <c r="K332" s="117">
        <v>0</v>
      </c>
      <c r="L332" s="117">
        <v>0</v>
      </c>
      <c r="M332" s="117">
        <v>0</v>
      </c>
      <c r="N332" s="117">
        <v>0</v>
      </c>
      <c r="O332" s="117">
        <v>0</v>
      </c>
      <c r="P332" s="117">
        <v>0</v>
      </c>
      <c r="Q332" s="45"/>
      <c r="R332" s="118">
        <f>R333</f>
        <v>0</v>
      </c>
      <c r="S332" s="118">
        <f>S333</f>
        <v>0</v>
      </c>
      <c r="T332" s="118">
        <f t="shared" si="147"/>
        <v>0</v>
      </c>
      <c r="U332" s="118">
        <f>U333</f>
        <v>0</v>
      </c>
      <c r="V332" s="118">
        <f>V333</f>
        <v>0</v>
      </c>
      <c r="W332" s="118">
        <f t="shared" si="171"/>
        <v>0</v>
      </c>
      <c r="X332" s="118">
        <f t="shared" si="159"/>
        <v>0</v>
      </c>
      <c r="Y332" s="45"/>
      <c r="Z332" s="118">
        <f>Z333</f>
        <v>0</v>
      </c>
      <c r="AA332" s="118">
        <f>AA333</f>
        <v>0</v>
      </c>
      <c r="AB332" s="118">
        <f t="shared" si="149"/>
        <v>0</v>
      </c>
      <c r="AC332" s="118">
        <f>AC333</f>
        <v>0</v>
      </c>
      <c r="AD332" s="118">
        <f>AD333</f>
        <v>0</v>
      </c>
      <c r="AE332" s="118">
        <f t="shared" si="172"/>
        <v>0</v>
      </c>
      <c r="AF332" s="118">
        <f t="shared" si="161"/>
        <v>0</v>
      </c>
      <c r="AG332" s="45"/>
      <c r="AH332" s="118">
        <f>AH333</f>
        <v>0</v>
      </c>
      <c r="AI332" s="118">
        <f>AI333</f>
        <v>0</v>
      </c>
      <c r="AJ332" s="118">
        <f t="shared" si="151"/>
        <v>0</v>
      </c>
      <c r="AK332" s="118">
        <f>AK333</f>
        <v>0</v>
      </c>
      <c r="AL332" s="118">
        <f>AL333</f>
        <v>0</v>
      </c>
      <c r="AM332" s="118">
        <f t="shared" si="173"/>
        <v>0</v>
      </c>
      <c r="AN332" s="118">
        <f t="shared" si="163"/>
        <v>0</v>
      </c>
      <c r="AO332" s="45"/>
      <c r="AP332" s="118">
        <f>AP333</f>
        <v>0</v>
      </c>
      <c r="AQ332" s="118">
        <f>AQ333</f>
        <v>0</v>
      </c>
      <c r="AR332" s="118">
        <f t="shared" si="166"/>
        <v>0</v>
      </c>
      <c r="AS332" s="118">
        <f>AS333</f>
        <v>0</v>
      </c>
      <c r="AT332" s="118">
        <f>AT333</f>
        <v>0</v>
      </c>
      <c r="AU332" s="118">
        <f t="shared" si="174"/>
        <v>0</v>
      </c>
      <c r="AV332" s="118">
        <f t="shared" si="165"/>
        <v>0</v>
      </c>
      <c r="AW332" s="119"/>
      <c r="AX332" s="119"/>
      <c r="AY332" s="119"/>
      <c r="AZ332" s="117"/>
      <c r="BA332" s="117"/>
      <c r="BB332" s="117"/>
      <c r="BC332" s="117"/>
      <c r="BD332" s="117"/>
    </row>
    <row r="333" spans="1:56" s="100" customFormat="1" ht="46.8" hidden="1">
      <c r="A333" s="45"/>
      <c r="B333" s="120">
        <v>2013</v>
      </c>
      <c r="C333" s="121">
        <v>8320</v>
      </c>
      <c r="D333" s="120">
        <v>2</v>
      </c>
      <c r="E333" s="120">
        <v>3000</v>
      </c>
      <c r="F333" s="120">
        <v>3300</v>
      </c>
      <c r="G333" s="120">
        <v>336</v>
      </c>
      <c r="H333" s="120">
        <v>33604</v>
      </c>
      <c r="I333" s="122" t="s">
        <v>181</v>
      </c>
      <c r="J333" s="123">
        <v>0</v>
      </c>
      <c r="K333" s="123">
        <v>0</v>
      </c>
      <c r="L333" s="124">
        <v>0</v>
      </c>
      <c r="M333" s="123">
        <v>0</v>
      </c>
      <c r="N333" s="123">
        <v>0</v>
      </c>
      <c r="O333" s="124">
        <v>0</v>
      </c>
      <c r="P333" s="124">
        <v>0</v>
      </c>
      <c r="Q333" s="45"/>
      <c r="R333" s="123">
        <v>0</v>
      </c>
      <c r="S333" s="123">
        <v>0</v>
      </c>
      <c r="T333" s="123">
        <f t="shared" si="147"/>
        <v>0</v>
      </c>
      <c r="U333" s="123">
        <v>0</v>
      </c>
      <c r="V333" s="123">
        <v>0</v>
      </c>
      <c r="W333" s="123">
        <f t="shared" si="171"/>
        <v>0</v>
      </c>
      <c r="X333" s="123">
        <f t="shared" si="159"/>
        <v>0</v>
      </c>
      <c r="Y333" s="45"/>
      <c r="Z333" s="123">
        <v>0</v>
      </c>
      <c r="AA333" s="123">
        <v>0</v>
      </c>
      <c r="AB333" s="123">
        <f t="shared" si="149"/>
        <v>0</v>
      </c>
      <c r="AC333" s="123">
        <v>0</v>
      </c>
      <c r="AD333" s="123">
        <v>0</v>
      </c>
      <c r="AE333" s="123">
        <f t="shared" si="172"/>
        <v>0</v>
      </c>
      <c r="AF333" s="123">
        <f t="shared" si="161"/>
        <v>0</v>
      </c>
      <c r="AG333" s="45"/>
      <c r="AH333" s="123">
        <v>0</v>
      </c>
      <c r="AI333" s="123">
        <v>0</v>
      </c>
      <c r="AJ333" s="123">
        <f t="shared" si="151"/>
        <v>0</v>
      </c>
      <c r="AK333" s="123">
        <v>0</v>
      </c>
      <c r="AL333" s="123">
        <v>0</v>
      </c>
      <c r="AM333" s="123">
        <f t="shared" si="173"/>
        <v>0</v>
      </c>
      <c r="AN333" s="123">
        <f t="shared" si="163"/>
        <v>0</v>
      </c>
      <c r="AO333" s="45"/>
      <c r="AP333" s="123">
        <f>J333-(R333+Z333+AH333)</f>
        <v>0</v>
      </c>
      <c r="AQ333" s="123">
        <f>K333-(S333+AA333+AI333)</f>
        <v>0</v>
      </c>
      <c r="AR333" s="123">
        <f t="shared" si="166"/>
        <v>0</v>
      </c>
      <c r="AS333" s="123">
        <f>M333-(U333+AC333+AK333)</f>
        <v>0</v>
      </c>
      <c r="AT333" s="123">
        <f>N333-(V333+AD333+AL333)</f>
        <v>0</v>
      </c>
      <c r="AU333" s="123">
        <f t="shared" si="174"/>
        <v>0</v>
      </c>
      <c r="AV333" s="123">
        <f t="shared" si="165"/>
        <v>0</v>
      </c>
      <c r="AW333" s="125" t="s">
        <v>153</v>
      </c>
      <c r="AX333" s="125"/>
      <c r="AY333" s="125"/>
      <c r="AZ333" s="124" t="s">
        <v>283</v>
      </c>
      <c r="BA333" s="124"/>
      <c r="BB333" s="124"/>
      <c r="BC333" s="124"/>
      <c r="BD333" s="124"/>
    </row>
    <row r="334" spans="1:56" s="100" customFormat="1" hidden="1">
      <c r="A334" s="45"/>
      <c r="B334" s="114">
        <v>2013</v>
      </c>
      <c r="C334" s="115">
        <v>8320</v>
      </c>
      <c r="D334" s="114">
        <v>2</v>
      </c>
      <c r="E334" s="114">
        <v>3000</v>
      </c>
      <c r="F334" s="114">
        <v>3300</v>
      </c>
      <c r="G334" s="114">
        <v>338</v>
      </c>
      <c r="H334" s="114"/>
      <c r="I334" s="116" t="s">
        <v>309</v>
      </c>
      <c r="J334" s="117">
        <v>0</v>
      </c>
      <c r="K334" s="117">
        <v>0</v>
      </c>
      <c r="L334" s="117">
        <v>0</v>
      </c>
      <c r="M334" s="117">
        <v>0</v>
      </c>
      <c r="N334" s="117">
        <v>0</v>
      </c>
      <c r="O334" s="117">
        <v>0</v>
      </c>
      <c r="P334" s="117">
        <v>0</v>
      </c>
      <c r="Q334" s="45"/>
      <c r="R334" s="118">
        <f>R335</f>
        <v>0</v>
      </c>
      <c r="S334" s="118">
        <f>S335</f>
        <v>0</v>
      </c>
      <c r="T334" s="118">
        <f t="shared" si="147"/>
        <v>0</v>
      </c>
      <c r="U334" s="118">
        <f>U335</f>
        <v>0</v>
      </c>
      <c r="V334" s="118">
        <f>V335</f>
        <v>0</v>
      </c>
      <c r="W334" s="118">
        <f t="shared" si="171"/>
        <v>0</v>
      </c>
      <c r="X334" s="118">
        <f t="shared" si="159"/>
        <v>0</v>
      </c>
      <c r="Y334" s="45"/>
      <c r="Z334" s="118">
        <f>Z335</f>
        <v>0</v>
      </c>
      <c r="AA334" s="118">
        <f>AA335</f>
        <v>0</v>
      </c>
      <c r="AB334" s="118">
        <f t="shared" si="149"/>
        <v>0</v>
      </c>
      <c r="AC334" s="118">
        <f>AC335</f>
        <v>0</v>
      </c>
      <c r="AD334" s="118">
        <f>AD335</f>
        <v>0</v>
      </c>
      <c r="AE334" s="118">
        <f t="shared" si="172"/>
        <v>0</v>
      </c>
      <c r="AF334" s="118">
        <f t="shared" si="161"/>
        <v>0</v>
      </c>
      <c r="AG334" s="45"/>
      <c r="AH334" s="118">
        <f>AH335</f>
        <v>0</v>
      </c>
      <c r="AI334" s="118">
        <f>AI335</f>
        <v>0</v>
      </c>
      <c r="AJ334" s="118">
        <f t="shared" si="151"/>
        <v>0</v>
      </c>
      <c r="AK334" s="118">
        <f>AK335</f>
        <v>0</v>
      </c>
      <c r="AL334" s="118">
        <f>AL335</f>
        <v>0</v>
      </c>
      <c r="AM334" s="118">
        <f t="shared" si="173"/>
        <v>0</v>
      </c>
      <c r="AN334" s="118">
        <f t="shared" si="163"/>
        <v>0</v>
      </c>
      <c r="AO334" s="45"/>
      <c r="AP334" s="118">
        <f>AP335</f>
        <v>0</v>
      </c>
      <c r="AQ334" s="118">
        <f>AQ335</f>
        <v>0</v>
      </c>
      <c r="AR334" s="118">
        <f t="shared" si="166"/>
        <v>0</v>
      </c>
      <c r="AS334" s="118">
        <f>AS335</f>
        <v>0</v>
      </c>
      <c r="AT334" s="118">
        <f>AT335</f>
        <v>0</v>
      </c>
      <c r="AU334" s="118">
        <f t="shared" si="174"/>
        <v>0</v>
      </c>
      <c r="AV334" s="118">
        <f t="shared" si="165"/>
        <v>0</v>
      </c>
      <c r="AW334" s="119"/>
      <c r="AX334" s="119"/>
      <c r="AY334" s="119"/>
      <c r="AZ334" s="117"/>
      <c r="BA334" s="117"/>
      <c r="BB334" s="117"/>
      <c r="BC334" s="117"/>
      <c r="BD334" s="117"/>
    </row>
    <row r="335" spans="1:56" s="100" customFormat="1" hidden="1">
      <c r="A335" s="45"/>
      <c r="B335" s="120">
        <v>2013</v>
      </c>
      <c r="C335" s="121">
        <v>8320</v>
      </c>
      <c r="D335" s="120">
        <v>2</v>
      </c>
      <c r="E335" s="120">
        <v>3000</v>
      </c>
      <c r="F335" s="120">
        <v>3300</v>
      </c>
      <c r="G335" s="120">
        <v>338</v>
      </c>
      <c r="H335" s="120">
        <v>33801</v>
      </c>
      <c r="I335" s="122" t="s">
        <v>309</v>
      </c>
      <c r="J335" s="123">
        <v>0</v>
      </c>
      <c r="K335" s="123">
        <v>0</v>
      </c>
      <c r="L335" s="124">
        <v>0</v>
      </c>
      <c r="M335" s="123">
        <v>0</v>
      </c>
      <c r="N335" s="123">
        <v>0</v>
      </c>
      <c r="O335" s="124">
        <v>0</v>
      </c>
      <c r="P335" s="124">
        <v>0</v>
      </c>
      <c r="Q335" s="45"/>
      <c r="R335" s="123">
        <v>0</v>
      </c>
      <c r="S335" s="123">
        <v>0</v>
      </c>
      <c r="T335" s="123">
        <f t="shared" si="147"/>
        <v>0</v>
      </c>
      <c r="U335" s="123">
        <v>0</v>
      </c>
      <c r="V335" s="123">
        <v>0</v>
      </c>
      <c r="W335" s="123">
        <f t="shared" si="171"/>
        <v>0</v>
      </c>
      <c r="X335" s="123">
        <f t="shared" si="159"/>
        <v>0</v>
      </c>
      <c r="Y335" s="45"/>
      <c r="Z335" s="123">
        <v>0</v>
      </c>
      <c r="AA335" s="123">
        <v>0</v>
      </c>
      <c r="AB335" s="123">
        <f t="shared" si="149"/>
        <v>0</v>
      </c>
      <c r="AC335" s="123">
        <v>0</v>
      </c>
      <c r="AD335" s="123">
        <v>0</v>
      </c>
      <c r="AE335" s="123">
        <f t="shared" si="172"/>
        <v>0</v>
      </c>
      <c r="AF335" s="123">
        <f t="shared" si="161"/>
        <v>0</v>
      </c>
      <c r="AG335" s="45"/>
      <c r="AH335" s="123">
        <v>0</v>
      </c>
      <c r="AI335" s="123">
        <v>0</v>
      </c>
      <c r="AJ335" s="123">
        <f t="shared" si="151"/>
        <v>0</v>
      </c>
      <c r="AK335" s="123">
        <v>0</v>
      </c>
      <c r="AL335" s="123">
        <v>0</v>
      </c>
      <c r="AM335" s="123">
        <f t="shared" si="173"/>
        <v>0</v>
      </c>
      <c r="AN335" s="123">
        <f t="shared" si="163"/>
        <v>0</v>
      </c>
      <c r="AO335" s="45"/>
      <c r="AP335" s="123">
        <f>J335-(R335+Z335+AH335)</f>
        <v>0</v>
      </c>
      <c r="AQ335" s="123">
        <f>K335-(S335+AA335+AI335)</f>
        <v>0</v>
      </c>
      <c r="AR335" s="123">
        <f t="shared" si="166"/>
        <v>0</v>
      </c>
      <c r="AS335" s="123">
        <f>M335-(U335+AC335+AK335)</f>
        <v>0</v>
      </c>
      <c r="AT335" s="123">
        <f>N335-(V335+AD335+AL335)</f>
        <v>0</v>
      </c>
      <c r="AU335" s="123">
        <f t="shared" si="174"/>
        <v>0</v>
      </c>
      <c r="AV335" s="123">
        <f t="shared" si="165"/>
        <v>0</v>
      </c>
      <c r="AW335" s="125"/>
      <c r="AX335" s="125"/>
      <c r="AY335" s="125"/>
      <c r="AZ335" s="124"/>
      <c r="BA335" s="124"/>
      <c r="BB335" s="124"/>
      <c r="BC335" s="124"/>
      <c r="BD335" s="124"/>
    </row>
    <row r="336" spans="1:56" s="127" customFormat="1" hidden="1">
      <c r="A336" s="45"/>
      <c r="B336" s="114">
        <v>2013</v>
      </c>
      <c r="C336" s="115">
        <v>8320</v>
      </c>
      <c r="D336" s="114">
        <v>2</v>
      </c>
      <c r="E336" s="114">
        <v>3000</v>
      </c>
      <c r="F336" s="114">
        <v>3300</v>
      </c>
      <c r="G336" s="114">
        <v>339</v>
      </c>
      <c r="H336" s="114"/>
      <c r="I336" s="116" t="s">
        <v>310</v>
      </c>
      <c r="J336" s="117">
        <v>12243215.83</v>
      </c>
      <c r="K336" s="117">
        <v>3000000</v>
      </c>
      <c r="L336" s="117">
        <v>15243215.83</v>
      </c>
      <c r="M336" s="117">
        <v>0</v>
      </c>
      <c r="N336" s="117">
        <v>0</v>
      </c>
      <c r="O336" s="117">
        <v>0</v>
      </c>
      <c r="P336" s="117">
        <v>15243215.83</v>
      </c>
      <c r="Q336" s="45"/>
      <c r="R336" s="118">
        <f>R337</f>
        <v>12243215.83</v>
      </c>
      <c r="S336" s="118">
        <f>S337</f>
        <v>3000000</v>
      </c>
      <c r="T336" s="118">
        <f t="shared" si="147"/>
        <v>15243215.83</v>
      </c>
      <c r="U336" s="118">
        <f>U337</f>
        <v>0</v>
      </c>
      <c r="V336" s="118">
        <f>V337</f>
        <v>0</v>
      </c>
      <c r="W336" s="118">
        <f t="shared" si="171"/>
        <v>0</v>
      </c>
      <c r="X336" s="118">
        <f t="shared" si="159"/>
        <v>15243215.83</v>
      </c>
      <c r="Y336" s="45"/>
      <c r="Z336" s="118">
        <f>Z337</f>
        <v>0</v>
      </c>
      <c r="AA336" s="118">
        <f>AA337</f>
        <v>0</v>
      </c>
      <c r="AB336" s="118">
        <f t="shared" si="149"/>
        <v>0</v>
      </c>
      <c r="AC336" s="118">
        <f>AC337</f>
        <v>0</v>
      </c>
      <c r="AD336" s="118">
        <f>AD337</f>
        <v>0</v>
      </c>
      <c r="AE336" s="118">
        <f t="shared" si="172"/>
        <v>0</v>
      </c>
      <c r="AF336" s="118">
        <f t="shared" si="161"/>
        <v>0</v>
      </c>
      <c r="AG336" s="45"/>
      <c r="AH336" s="118">
        <f>AH337</f>
        <v>0</v>
      </c>
      <c r="AI336" s="118">
        <f>AI337</f>
        <v>0</v>
      </c>
      <c r="AJ336" s="118">
        <f t="shared" si="151"/>
        <v>0</v>
      </c>
      <c r="AK336" s="118">
        <f>AK337</f>
        <v>0</v>
      </c>
      <c r="AL336" s="118">
        <f>AL337</f>
        <v>0</v>
      </c>
      <c r="AM336" s="118">
        <f t="shared" si="173"/>
        <v>0</v>
      </c>
      <c r="AN336" s="118">
        <f t="shared" si="163"/>
        <v>0</v>
      </c>
      <c r="AO336" s="45"/>
      <c r="AP336" s="118">
        <f>AP337</f>
        <v>0</v>
      </c>
      <c r="AQ336" s="118">
        <f>AQ337</f>
        <v>0</v>
      </c>
      <c r="AR336" s="118">
        <f t="shared" si="166"/>
        <v>0</v>
      </c>
      <c r="AS336" s="118">
        <f>AS337</f>
        <v>0</v>
      </c>
      <c r="AT336" s="118">
        <f>AT337</f>
        <v>0</v>
      </c>
      <c r="AU336" s="118">
        <f t="shared" si="174"/>
        <v>0</v>
      </c>
      <c r="AV336" s="118">
        <f t="shared" si="165"/>
        <v>0</v>
      </c>
      <c r="AW336" s="119"/>
      <c r="AX336" s="119"/>
      <c r="AY336" s="119"/>
      <c r="AZ336" s="117"/>
      <c r="BA336" s="117"/>
      <c r="BB336" s="117"/>
      <c r="BC336" s="117"/>
      <c r="BD336" s="117"/>
    </row>
    <row r="337" spans="1:56" s="100" customFormat="1" ht="41.4" hidden="1">
      <c r="A337" s="45"/>
      <c r="B337" s="120">
        <v>2013</v>
      </c>
      <c r="C337" s="121">
        <v>8320</v>
      </c>
      <c r="D337" s="120">
        <v>2</v>
      </c>
      <c r="E337" s="120">
        <v>3000</v>
      </c>
      <c r="F337" s="120">
        <v>3300</v>
      </c>
      <c r="G337" s="120">
        <v>339</v>
      </c>
      <c r="H337" s="120">
        <v>33901</v>
      </c>
      <c r="I337" s="153" t="s">
        <v>311</v>
      </c>
      <c r="J337" s="132">
        <f>12249000-5784.17</f>
        <v>12243215.83</v>
      </c>
      <c r="K337" s="132">
        <v>3000000</v>
      </c>
      <c r="L337" s="133">
        <v>15243215.83</v>
      </c>
      <c r="M337" s="132">
        <v>0</v>
      </c>
      <c r="N337" s="132">
        <v>0</v>
      </c>
      <c r="O337" s="133">
        <v>0</v>
      </c>
      <c r="P337" s="133">
        <v>15243215.83</v>
      </c>
      <c r="Q337" s="45" t="s">
        <v>312</v>
      </c>
      <c r="R337" s="123">
        <f>[1]FCECC!X71</f>
        <v>12243215.83</v>
      </c>
      <c r="S337" s="123">
        <f>[1]FCECC!Y74</f>
        <v>3000000</v>
      </c>
      <c r="T337" s="123">
        <f t="shared" si="147"/>
        <v>15243215.83</v>
      </c>
      <c r="U337" s="123">
        <v>0</v>
      </c>
      <c r="V337" s="123">
        <v>0</v>
      </c>
      <c r="W337" s="123">
        <f t="shared" si="171"/>
        <v>0</v>
      </c>
      <c r="X337" s="123">
        <f t="shared" si="159"/>
        <v>15243215.83</v>
      </c>
      <c r="Y337" s="45"/>
      <c r="Z337" s="123">
        <v>0</v>
      </c>
      <c r="AA337" s="123">
        <v>0</v>
      </c>
      <c r="AB337" s="123">
        <f t="shared" si="149"/>
        <v>0</v>
      </c>
      <c r="AC337" s="123">
        <v>0</v>
      </c>
      <c r="AD337" s="123">
        <v>0</v>
      </c>
      <c r="AE337" s="123">
        <f t="shared" si="172"/>
        <v>0</v>
      </c>
      <c r="AF337" s="123">
        <f t="shared" si="161"/>
        <v>0</v>
      </c>
      <c r="AG337" s="45"/>
      <c r="AH337" s="154">
        <f>145510.4-145510.4</f>
        <v>0</v>
      </c>
      <c r="AI337" s="123">
        <v>0</v>
      </c>
      <c r="AJ337" s="123">
        <f t="shared" si="151"/>
        <v>0</v>
      </c>
      <c r="AK337" s="123">
        <v>0</v>
      </c>
      <c r="AL337" s="123">
        <v>0</v>
      </c>
      <c r="AM337" s="123">
        <f t="shared" si="173"/>
        <v>0</v>
      </c>
      <c r="AN337" s="123">
        <f t="shared" si="163"/>
        <v>0</v>
      </c>
      <c r="AO337" s="45"/>
      <c r="AP337" s="154">
        <f>J337-(R337+Z337+AH337)</f>
        <v>0</v>
      </c>
      <c r="AQ337" s="123">
        <f>K337-(S337+AA337+AI337)</f>
        <v>0</v>
      </c>
      <c r="AR337" s="123">
        <f t="shared" si="166"/>
        <v>0</v>
      </c>
      <c r="AS337" s="123">
        <f>M337-(U337+AC337+AK337)</f>
        <v>0</v>
      </c>
      <c r="AT337" s="123">
        <f>N337-(V337+AD337+AL337)</f>
        <v>0</v>
      </c>
      <c r="AU337" s="123">
        <f t="shared" si="174"/>
        <v>0</v>
      </c>
      <c r="AV337" s="123">
        <f t="shared" si="165"/>
        <v>0</v>
      </c>
      <c r="AW337" s="151" t="s">
        <v>313</v>
      </c>
      <c r="AX337" s="151" t="s">
        <v>314</v>
      </c>
      <c r="AY337" s="134"/>
      <c r="AZ337" s="133" t="s">
        <v>283</v>
      </c>
      <c r="BA337" s="152" t="s">
        <v>315</v>
      </c>
      <c r="BB337" s="133"/>
      <c r="BC337" s="151" t="s">
        <v>316</v>
      </c>
      <c r="BD337" s="133">
        <f>+AY337-BB337</f>
        <v>0</v>
      </c>
    </row>
    <row r="338" spans="1:56" s="126" customFormat="1" hidden="1">
      <c r="A338" s="45"/>
      <c r="B338" s="108">
        <v>2013</v>
      </c>
      <c r="C338" s="109">
        <v>8320</v>
      </c>
      <c r="D338" s="108">
        <v>2</v>
      </c>
      <c r="E338" s="108">
        <v>3000</v>
      </c>
      <c r="F338" s="108">
        <v>3500</v>
      </c>
      <c r="G338" s="108"/>
      <c r="H338" s="108"/>
      <c r="I338" s="110" t="s">
        <v>317</v>
      </c>
      <c r="J338" s="111">
        <v>0</v>
      </c>
      <c r="K338" s="111">
        <v>0</v>
      </c>
      <c r="L338" s="111">
        <v>0</v>
      </c>
      <c r="M338" s="111">
        <v>32400</v>
      </c>
      <c r="N338" s="111">
        <v>0</v>
      </c>
      <c r="O338" s="111">
        <v>32400</v>
      </c>
      <c r="P338" s="111">
        <v>32400</v>
      </c>
      <c r="Q338" s="45"/>
      <c r="R338" s="112">
        <f>R339+R341+R343+R345+R347</f>
        <v>0</v>
      </c>
      <c r="S338" s="112">
        <f>S339+S341+S343+S345+S347</f>
        <v>0</v>
      </c>
      <c r="T338" s="112">
        <f t="shared" si="147"/>
        <v>0</v>
      </c>
      <c r="U338" s="112">
        <f>U339+U341+U343+U345+U347</f>
        <v>0</v>
      </c>
      <c r="V338" s="112">
        <f>V339+V341+V343+V345+V347</f>
        <v>0</v>
      </c>
      <c r="W338" s="112">
        <f t="shared" si="171"/>
        <v>0</v>
      </c>
      <c r="X338" s="112">
        <f t="shared" si="159"/>
        <v>0</v>
      </c>
      <c r="Y338" s="45"/>
      <c r="Z338" s="112">
        <f>Z339+Z341+Z343+Z345+Z347</f>
        <v>0</v>
      </c>
      <c r="AA338" s="112">
        <f>AA339+AA341+AA343+AA345+AA347</f>
        <v>0</v>
      </c>
      <c r="AB338" s="112">
        <f t="shared" si="149"/>
        <v>0</v>
      </c>
      <c r="AC338" s="112">
        <f>AC339+AC341+AC343+AC345+AC347</f>
        <v>0</v>
      </c>
      <c r="AD338" s="112">
        <f>AD339+AD341+AD343+AD345+AD347</f>
        <v>0</v>
      </c>
      <c r="AE338" s="112">
        <f t="shared" si="172"/>
        <v>0</v>
      </c>
      <c r="AF338" s="112">
        <f t="shared" si="161"/>
        <v>0</v>
      </c>
      <c r="AG338" s="45"/>
      <c r="AH338" s="112">
        <f>AH339+AH341+AH343+AH345+AH347</f>
        <v>0</v>
      </c>
      <c r="AI338" s="112">
        <f>AI339+AI341+AI343+AI345+AI347</f>
        <v>0</v>
      </c>
      <c r="AJ338" s="112">
        <f t="shared" si="151"/>
        <v>0</v>
      </c>
      <c r="AK338" s="112">
        <f>AK339+AK341+AK343+AK345+AK347</f>
        <v>0</v>
      </c>
      <c r="AL338" s="112">
        <f>AL339+AL341+AL343+AL345+AL347</f>
        <v>0</v>
      </c>
      <c r="AM338" s="112">
        <f t="shared" si="173"/>
        <v>0</v>
      </c>
      <c r="AN338" s="112">
        <f t="shared" si="163"/>
        <v>0</v>
      </c>
      <c r="AO338" s="45"/>
      <c r="AP338" s="112">
        <f>AP339+AP341+AP343+AP345+AP347</f>
        <v>0</v>
      </c>
      <c r="AQ338" s="112">
        <f>AQ339+AQ341+AQ343+AQ345+AQ347</f>
        <v>0</v>
      </c>
      <c r="AR338" s="112">
        <f t="shared" si="166"/>
        <v>0</v>
      </c>
      <c r="AS338" s="112">
        <f>AS339+AS341+AS343+AS345+AS347</f>
        <v>0</v>
      </c>
      <c r="AT338" s="112">
        <f>AT339+AT341+AT343+AT345+AT347</f>
        <v>0</v>
      </c>
      <c r="AU338" s="112">
        <f t="shared" si="174"/>
        <v>0</v>
      </c>
      <c r="AV338" s="112">
        <f t="shared" si="165"/>
        <v>0</v>
      </c>
      <c r="AW338" s="113"/>
      <c r="AX338" s="113"/>
      <c r="AY338" s="113"/>
      <c r="AZ338" s="111"/>
      <c r="BA338" s="111"/>
      <c r="BB338" s="111"/>
      <c r="BC338" s="111"/>
      <c r="BD338" s="111"/>
    </row>
    <row r="339" spans="1:56" s="127" customFormat="1" hidden="1">
      <c r="A339" s="45"/>
      <c r="B339" s="114">
        <v>2013</v>
      </c>
      <c r="C339" s="115">
        <v>8320</v>
      </c>
      <c r="D339" s="114">
        <v>2</v>
      </c>
      <c r="E339" s="114">
        <v>3000</v>
      </c>
      <c r="F339" s="114">
        <v>3500</v>
      </c>
      <c r="G339" s="114">
        <v>351</v>
      </c>
      <c r="H339" s="114"/>
      <c r="I339" s="116" t="s">
        <v>183</v>
      </c>
      <c r="J339" s="117">
        <v>0</v>
      </c>
      <c r="K339" s="117">
        <v>0</v>
      </c>
      <c r="L339" s="117">
        <v>0</v>
      </c>
      <c r="M339" s="117">
        <v>0</v>
      </c>
      <c r="N339" s="117">
        <v>0</v>
      </c>
      <c r="O339" s="117">
        <v>0</v>
      </c>
      <c r="P339" s="117">
        <v>0</v>
      </c>
      <c r="Q339" s="45"/>
      <c r="R339" s="118">
        <f>R340</f>
        <v>0</v>
      </c>
      <c r="S339" s="118">
        <f>S340</f>
        <v>0</v>
      </c>
      <c r="T339" s="118">
        <f t="shared" si="147"/>
        <v>0</v>
      </c>
      <c r="U339" s="118">
        <f>U340</f>
        <v>0</v>
      </c>
      <c r="V339" s="118">
        <f>V340</f>
        <v>0</v>
      </c>
      <c r="W339" s="118">
        <f t="shared" si="171"/>
        <v>0</v>
      </c>
      <c r="X339" s="118">
        <f t="shared" si="159"/>
        <v>0</v>
      </c>
      <c r="Y339" s="45"/>
      <c r="Z339" s="118">
        <f>Z340</f>
        <v>0</v>
      </c>
      <c r="AA339" s="118">
        <f>AA340</f>
        <v>0</v>
      </c>
      <c r="AB339" s="118">
        <f t="shared" si="149"/>
        <v>0</v>
      </c>
      <c r="AC339" s="118">
        <f>AC340</f>
        <v>0</v>
      </c>
      <c r="AD339" s="118">
        <f>AD340</f>
        <v>0</v>
      </c>
      <c r="AE339" s="118">
        <f t="shared" si="172"/>
        <v>0</v>
      </c>
      <c r="AF339" s="118">
        <f t="shared" si="161"/>
        <v>0</v>
      </c>
      <c r="AG339" s="45"/>
      <c r="AH339" s="118">
        <f>AH340</f>
        <v>0</v>
      </c>
      <c r="AI339" s="118">
        <f>AI340</f>
        <v>0</v>
      </c>
      <c r="AJ339" s="118">
        <f t="shared" si="151"/>
        <v>0</v>
      </c>
      <c r="AK339" s="118">
        <f>AK340</f>
        <v>0</v>
      </c>
      <c r="AL339" s="118">
        <f>AL340</f>
        <v>0</v>
      </c>
      <c r="AM339" s="118">
        <f t="shared" si="173"/>
        <v>0</v>
      </c>
      <c r="AN339" s="118">
        <f t="shared" si="163"/>
        <v>0</v>
      </c>
      <c r="AO339" s="45"/>
      <c r="AP339" s="118">
        <f>AP340</f>
        <v>0</v>
      </c>
      <c r="AQ339" s="118">
        <f>AQ340</f>
        <v>0</v>
      </c>
      <c r="AR339" s="118">
        <f t="shared" si="166"/>
        <v>0</v>
      </c>
      <c r="AS339" s="118">
        <f>AS340</f>
        <v>0</v>
      </c>
      <c r="AT339" s="118">
        <f>AT340</f>
        <v>0</v>
      </c>
      <c r="AU339" s="118">
        <f t="shared" si="174"/>
        <v>0</v>
      </c>
      <c r="AV339" s="118">
        <f t="shared" si="165"/>
        <v>0</v>
      </c>
      <c r="AW339" s="119"/>
      <c r="AX339" s="119"/>
      <c r="AY339" s="119"/>
      <c r="AZ339" s="117"/>
      <c r="BA339" s="117"/>
      <c r="BB339" s="117"/>
      <c r="BC339" s="117"/>
      <c r="BD339" s="117"/>
    </row>
    <row r="340" spans="1:56" s="100" customFormat="1" hidden="1">
      <c r="A340" s="45"/>
      <c r="B340" s="120">
        <v>2013</v>
      </c>
      <c r="C340" s="121">
        <v>8320</v>
      </c>
      <c r="D340" s="120">
        <v>2</v>
      </c>
      <c r="E340" s="120">
        <v>3000</v>
      </c>
      <c r="F340" s="120">
        <v>3500</v>
      </c>
      <c r="G340" s="120">
        <v>351</v>
      </c>
      <c r="H340" s="120">
        <v>35101</v>
      </c>
      <c r="I340" s="122" t="s">
        <v>184</v>
      </c>
      <c r="J340" s="123">
        <v>0</v>
      </c>
      <c r="K340" s="123">
        <v>0</v>
      </c>
      <c r="L340" s="124">
        <v>0</v>
      </c>
      <c r="M340" s="123">
        <v>0</v>
      </c>
      <c r="N340" s="123">
        <v>0</v>
      </c>
      <c r="O340" s="124">
        <v>0</v>
      </c>
      <c r="P340" s="124">
        <v>0</v>
      </c>
      <c r="Q340" s="45"/>
      <c r="R340" s="123">
        <v>0</v>
      </c>
      <c r="S340" s="123">
        <v>0</v>
      </c>
      <c r="T340" s="123">
        <f t="shared" si="147"/>
        <v>0</v>
      </c>
      <c r="U340" s="123">
        <v>0</v>
      </c>
      <c r="V340" s="123">
        <v>0</v>
      </c>
      <c r="W340" s="123">
        <f t="shared" si="171"/>
        <v>0</v>
      </c>
      <c r="X340" s="123">
        <f t="shared" si="159"/>
        <v>0</v>
      </c>
      <c r="Y340" s="45"/>
      <c r="Z340" s="123">
        <v>0</v>
      </c>
      <c r="AA340" s="123">
        <v>0</v>
      </c>
      <c r="AB340" s="123">
        <f t="shared" si="149"/>
        <v>0</v>
      </c>
      <c r="AC340" s="123">
        <v>0</v>
      </c>
      <c r="AD340" s="123">
        <v>0</v>
      </c>
      <c r="AE340" s="123">
        <f t="shared" si="172"/>
        <v>0</v>
      </c>
      <c r="AF340" s="123">
        <f t="shared" si="161"/>
        <v>0</v>
      </c>
      <c r="AG340" s="45"/>
      <c r="AH340" s="123">
        <v>0</v>
      </c>
      <c r="AI340" s="123">
        <v>0</v>
      </c>
      <c r="AJ340" s="123">
        <f t="shared" si="151"/>
        <v>0</v>
      </c>
      <c r="AK340" s="123">
        <v>0</v>
      </c>
      <c r="AL340" s="123">
        <v>0</v>
      </c>
      <c r="AM340" s="123">
        <f t="shared" si="173"/>
        <v>0</v>
      </c>
      <c r="AN340" s="123">
        <f t="shared" si="163"/>
        <v>0</v>
      </c>
      <c r="AO340" s="45"/>
      <c r="AP340" s="123">
        <f>J340-(R340+Z340+AH340)</f>
        <v>0</v>
      </c>
      <c r="AQ340" s="123">
        <f>K340-(S340+AA340+AI340)</f>
        <v>0</v>
      </c>
      <c r="AR340" s="123">
        <f t="shared" si="166"/>
        <v>0</v>
      </c>
      <c r="AS340" s="123">
        <f>M340-(U340+AC340+AK340)</f>
        <v>0</v>
      </c>
      <c r="AT340" s="123">
        <f>N340-(V340+AD340+AL340)</f>
        <v>0</v>
      </c>
      <c r="AU340" s="123">
        <f t="shared" si="174"/>
        <v>0</v>
      </c>
      <c r="AV340" s="123">
        <f t="shared" si="165"/>
        <v>0</v>
      </c>
      <c r="AW340" s="125" t="s">
        <v>153</v>
      </c>
      <c r="AX340" s="125"/>
      <c r="AY340" s="125"/>
      <c r="AZ340" s="124" t="s">
        <v>283</v>
      </c>
      <c r="BA340" s="124"/>
      <c r="BB340" s="124"/>
      <c r="BC340" s="124"/>
      <c r="BD340" s="124"/>
    </row>
    <row r="341" spans="1:56" s="127" customFormat="1" ht="46.8" hidden="1">
      <c r="A341" s="45"/>
      <c r="B341" s="114">
        <v>2013</v>
      </c>
      <c r="C341" s="115">
        <v>8320</v>
      </c>
      <c r="D341" s="114">
        <v>2</v>
      </c>
      <c r="E341" s="114">
        <v>3000</v>
      </c>
      <c r="F341" s="114">
        <v>3500</v>
      </c>
      <c r="G341" s="114">
        <v>353</v>
      </c>
      <c r="H341" s="114"/>
      <c r="I341" s="116" t="s">
        <v>185</v>
      </c>
      <c r="J341" s="117">
        <v>0</v>
      </c>
      <c r="K341" s="117">
        <v>0</v>
      </c>
      <c r="L341" s="117">
        <v>0</v>
      </c>
      <c r="M341" s="117">
        <v>0</v>
      </c>
      <c r="N341" s="117">
        <v>0</v>
      </c>
      <c r="O341" s="117">
        <v>0</v>
      </c>
      <c r="P341" s="117">
        <v>0</v>
      </c>
      <c r="Q341" s="45"/>
      <c r="R341" s="118">
        <f>R342</f>
        <v>0</v>
      </c>
      <c r="S341" s="118">
        <f>S342</f>
        <v>0</v>
      </c>
      <c r="T341" s="118">
        <f t="shared" si="147"/>
        <v>0</v>
      </c>
      <c r="U341" s="118">
        <f>U342</f>
        <v>0</v>
      </c>
      <c r="V341" s="118">
        <f>V342</f>
        <v>0</v>
      </c>
      <c r="W341" s="118">
        <f t="shared" si="171"/>
        <v>0</v>
      </c>
      <c r="X341" s="118">
        <f t="shared" si="159"/>
        <v>0</v>
      </c>
      <c r="Y341" s="45"/>
      <c r="Z341" s="118">
        <f>Z342</f>
        <v>0</v>
      </c>
      <c r="AA341" s="118">
        <f>AA342</f>
        <v>0</v>
      </c>
      <c r="AB341" s="118">
        <f t="shared" si="149"/>
        <v>0</v>
      </c>
      <c r="AC341" s="118">
        <f>AC342</f>
        <v>0</v>
      </c>
      <c r="AD341" s="118">
        <f>AD342</f>
        <v>0</v>
      </c>
      <c r="AE341" s="118">
        <f t="shared" si="172"/>
        <v>0</v>
      </c>
      <c r="AF341" s="118">
        <f t="shared" si="161"/>
        <v>0</v>
      </c>
      <c r="AG341" s="45"/>
      <c r="AH341" s="118">
        <f>AH342</f>
        <v>0</v>
      </c>
      <c r="AI341" s="118">
        <f>AI342</f>
        <v>0</v>
      </c>
      <c r="AJ341" s="118">
        <f t="shared" si="151"/>
        <v>0</v>
      </c>
      <c r="AK341" s="118">
        <f>AK342</f>
        <v>0</v>
      </c>
      <c r="AL341" s="118">
        <f>AL342</f>
        <v>0</v>
      </c>
      <c r="AM341" s="118">
        <f t="shared" si="173"/>
        <v>0</v>
      </c>
      <c r="AN341" s="118">
        <f t="shared" si="163"/>
        <v>0</v>
      </c>
      <c r="AO341" s="45"/>
      <c r="AP341" s="118">
        <f>AP342</f>
        <v>0</v>
      </c>
      <c r="AQ341" s="118">
        <f>AQ342</f>
        <v>0</v>
      </c>
      <c r="AR341" s="118">
        <f t="shared" si="166"/>
        <v>0</v>
      </c>
      <c r="AS341" s="118">
        <f>AS342</f>
        <v>0</v>
      </c>
      <c r="AT341" s="118">
        <f>AT342</f>
        <v>0</v>
      </c>
      <c r="AU341" s="118">
        <f t="shared" si="174"/>
        <v>0</v>
      </c>
      <c r="AV341" s="118">
        <f t="shared" si="165"/>
        <v>0</v>
      </c>
      <c r="AW341" s="119"/>
      <c r="AX341" s="119"/>
      <c r="AY341" s="119"/>
      <c r="AZ341" s="117"/>
      <c r="BA341" s="117"/>
      <c r="BB341" s="117"/>
      <c r="BC341" s="117"/>
      <c r="BD341" s="117"/>
    </row>
    <row r="342" spans="1:56" s="100" customFormat="1" hidden="1">
      <c r="A342" s="45"/>
      <c r="B342" s="120">
        <v>2013</v>
      </c>
      <c r="C342" s="121">
        <v>8320</v>
      </c>
      <c r="D342" s="120">
        <v>2</v>
      </c>
      <c r="E342" s="120">
        <v>3000</v>
      </c>
      <c r="F342" s="120">
        <v>3500</v>
      </c>
      <c r="G342" s="120">
        <v>353</v>
      </c>
      <c r="H342" s="120">
        <v>35301</v>
      </c>
      <c r="I342" s="122" t="s">
        <v>186</v>
      </c>
      <c r="J342" s="123">
        <v>0</v>
      </c>
      <c r="K342" s="123">
        <v>0</v>
      </c>
      <c r="L342" s="124">
        <v>0</v>
      </c>
      <c r="M342" s="123">
        <v>0</v>
      </c>
      <c r="N342" s="123">
        <v>0</v>
      </c>
      <c r="O342" s="124">
        <v>0</v>
      </c>
      <c r="P342" s="124">
        <v>0</v>
      </c>
      <c r="Q342" s="45"/>
      <c r="R342" s="123">
        <v>0</v>
      </c>
      <c r="S342" s="123">
        <v>0</v>
      </c>
      <c r="T342" s="123">
        <f t="shared" si="147"/>
        <v>0</v>
      </c>
      <c r="U342" s="123">
        <v>0</v>
      </c>
      <c r="V342" s="123">
        <v>0</v>
      </c>
      <c r="W342" s="123">
        <f t="shared" si="171"/>
        <v>0</v>
      </c>
      <c r="X342" s="123">
        <f t="shared" si="159"/>
        <v>0</v>
      </c>
      <c r="Y342" s="45"/>
      <c r="Z342" s="123">
        <v>0</v>
      </c>
      <c r="AA342" s="123">
        <v>0</v>
      </c>
      <c r="AB342" s="123">
        <f t="shared" si="149"/>
        <v>0</v>
      </c>
      <c r="AC342" s="123">
        <v>0</v>
      </c>
      <c r="AD342" s="123">
        <v>0</v>
      </c>
      <c r="AE342" s="123">
        <f t="shared" si="172"/>
        <v>0</v>
      </c>
      <c r="AF342" s="123">
        <f t="shared" si="161"/>
        <v>0</v>
      </c>
      <c r="AG342" s="45"/>
      <c r="AH342" s="123">
        <v>0</v>
      </c>
      <c r="AI342" s="123">
        <v>0</v>
      </c>
      <c r="AJ342" s="123">
        <f t="shared" si="151"/>
        <v>0</v>
      </c>
      <c r="AK342" s="123">
        <v>0</v>
      </c>
      <c r="AL342" s="123">
        <v>0</v>
      </c>
      <c r="AM342" s="123">
        <f t="shared" si="173"/>
        <v>0</v>
      </c>
      <c r="AN342" s="123">
        <f t="shared" si="163"/>
        <v>0</v>
      </c>
      <c r="AO342" s="45"/>
      <c r="AP342" s="123">
        <f>J342-(R342+Z342+AH342)</f>
        <v>0</v>
      </c>
      <c r="AQ342" s="123">
        <f>K342-(S342+AA342+AI342)</f>
        <v>0</v>
      </c>
      <c r="AR342" s="123">
        <f t="shared" si="166"/>
        <v>0</v>
      </c>
      <c r="AS342" s="123">
        <f>M342-(U342+AC342+AK342)</f>
        <v>0</v>
      </c>
      <c r="AT342" s="123">
        <f>N342-(V342+AD342+AL342)</f>
        <v>0</v>
      </c>
      <c r="AU342" s="123">
        <f t="shared" si="174"/>
        <v>0</v>
      </c>
      <c r="AV342" s="123">
        <f t="shared" si="165"/>
        <v>0</v>
      </c>
      <c r="AW342" s="125" t="s">
        <v>318</v>
      </c>
      <c r="AX342" s="125"/>
      <c r="AY342" s="125"/>
      <c r="AZ342" s="124" t="s">
        <v>283</v>
      </c>
      <c r="BA342" s="124"/>
      <c r="BB342" s="124"/>
      <c r="BC342" s="124"/>
      <c r="BD342" s="124"/>
    </row>
    <row r="343" spans="1:56" s="100" customFormat="1" hidden="1">
      <c r="A343" s="45"/>
      <c r="B343" s="114">
        <v>2013</v>
      </c>
      <c r="C343" s="115">
        <v>8320</v>
      </c>
      <c r="D343" s="114">
        <v>2</v>
      </c>
      <c r="E343" s="114">
        <v>3000</v>
      </c>
      <c r="F343" s="114">
        <v>3500</v>
      </c>
      <c r="G343" s="114">
        <v>354</v>
      </c>
      <c r="H343" s="114"/>
      <c r="I343" s="116" t="s">
        <v>319</v>
      </c>
      <c r="J343" s="117">
        <v>0</v>
      </c>
      <c r="K343" s="117">
        <v>0</v>
      </c>
      <c r="L343" s="117">
        <v>0</v>
      </c>
      <c r="M343" s="117">
        <v>0</v>
      </c>
      <c r="N343" s="117">
        <v>0</v>
      </c>
      <c r="O343" s="117">
        <v>0</v>
      </c>
      <c r="P343" s="117">
        <v>0</v>
      </c>
      <c r="Q343" s="45"/>
      <c r="R343" s="118">
        <f t="shared" ref="R343:S347" si="175">R344</f>
        <v>0</v>
      </c>
      <c r="S343" s="118">
        <f t="shared" si="175"/>
        <v>0</v>
      </c>
      <c r="T343" s="118">
        <f t="shared" si="147"/>
        <v>0</v>
      </c>
      <c r="U343" s="118">
        <f t="shared" ref="U343:V347" si="176">U344</f>
        <v>0</v>
      </c>
      <c r="V343" s="118">
        <f t="shared" si="176"/>
        <v>0</v>
      </c>
      <c r="W343" s="118">
        <f t="shared" si="171"/>
        <v>0</v>
      </c>
      <c r="X343" s="118">
        <f t="shared" si="159"/>
        <v>0</v>
      </c>
      <c r="Y343" s="45"/>
      <c r="Z343" s="118">
        <f t="shared" ref="Z343:AA347" si="177">Z344</f>
        <v>0</v>
      </c>
      <c r="AA343" s="118">
        <f t="shared" si="177"/>
        <v>0</v>
      </c>
      <c r="AB343" s="118">
        <f t="shared" si="149"/>
        <v>0</v>
      </c>
      <c r="AC343" s="118">
        <f t="shared" ref="AC343:AD347" si="178">AC344</f>
        <v>0</v>
      </c>
      <c r="AD343" s="118">
        <f t="shared" si="178"/>
        <v>0</v>
      </c>
      <c r="AE343" s="118">
        <f t="shared" si="172"/>
        <v>0</v>
      </c>
      <c r="AF343" s="118">
        <f t="shared" si="161"/>
        <v>0</v>
      </c>
      <c r="AG343" s="45"/>
      <c r="AH343" s="118">
        <f t="shared" ref="AH343:AI347" si="179">AH344</f>
        <v>0</v>
      </c>
      <c r="AI343" s="118">
        <f t="shared" si="179"/>
        <v>0</v>
      </c>
      <c r="AJ343" s="118">
        <f t="shared" si="151"/>
        <v>0</v>
      </c>
      <c r="AK343" s="118">
        <f t="shared" ref="AK343:AL347" si="180">AK344</f>
        <v>0</v>
      </c>
      <c r="AL343" s="118">
        <f t="shared" si="180"/>
        <v>0</v>
      </c>
      <c r="AM343" s="118">
        <f t="shared" si="173"/>
        <v>0</v>
      </c>
      <c r="AN343" s="118">
        <f t="shared" si="163"/>
        <v>0</v>
      </c>
      <c r="AO343" s="45"/>
      <c r="AP343" s="118">
        <f t="shared" ref="AP343:AQ347" si="181">AP344</f>
        <v>0</v>
      </c>
      <c r="AQ343" s="118">
        <f t="shared" si="181"/>
        <v>0</v>
      </c>
      <c r="AR343" s="118">
        <f t="shared" si="166"/>
        <v>0</v>
      </c>
      <c r="AS343" s="118">
        <f t="shared" ref="AS343:AT347" si="182">AS344</f>
        <v>0</v>
      </c>
      <c r="AT343" s="118">
        <f t="shared" si="182"/>
        <v>0</v>
      </c>
      <c r="AU343" s="118">
        <f t="shared" si="174"/>
        <v>0</v>
      </c>
      <c r="AV343" s="118">
        <f t="shared" si="165"/>
        <v>0</v>
      </c>
      <c r="AW343" s="119"/>
      <c r="AX343" s="119"/>
      <c r="AY343" s="119"/>
      <c r="AZ343" s="117"/>
      <c r="BA343" s="117"/>
      <c r="BB343" s="117"/>
      <c r="BC343" s="117"/>
      <c r="BD343" s="117"/>
    </row>
    <row r="344" spans="1:56" s="100" customFormat="1" hidden="1">
      <c r="A344" s="45"/>
      <c r="B344" s="129">
        <v>2013</v>
      </c>
      <c r="C344" s="130">
        <v>8320</v>
      </c>
      <c r="D344" s="129">
        <v>2</v>
      </c>
      <c r="E344" s="129">
        <v>3000</v>
      </c>
      <c r="F344" s="129">
        <v>3500</v>
      </c>
      <c r="G344" s="129">
        <v>354</v>
      </c>
      <c r="H344" s="129">
        <v>35401</v>
      </c>
      <c r="I344" s="128" t="s">
        <v>319</v>
      </c>
      <c r="J344" s="123">
        <v>0</v>
      </c>
      <c r="K344" s="123">
        <v>0</v>
      </c>
      <c r="L344" s="124">
        <v>0</v>
      </c>
      <c r="M344" s="123">
        <v>0</v>
      </c>
      <c r="N344" s="123">
        <v>0</v>
      </c>
      <c r="O344" s="124">
        <v>0</v>
      </c>
      <c r="P344" s="124">
        <v>0</v>
      </c>
      <c r="Q344" s="45"/>
      <c r="R344" s="123">
        <v>0</v>
      </c>
      <c r="S344" s="123">
        <v>0</v>
      </c>
      <c r="T344" s="123">
        <f t="shared" si="147"/>
        <v>0</v>
      </c>
      <c r="U344" s="123">
        <v>0</v>
      </c>
      <c r="V344" s="123">
        <v>0</v>
      </c>
      <c r="W344" s="123">
        <f t="shared" si="171"/>
        <v>0</v>
      </c>
      <c r="X344" s="123">
        <f t="shared" si="159"/>
        <v>0</v>
      </c>
      <c r="Y344" s="45"/>
      <c r="Z344" s="123">
        <v>0</v>
      </c>
      <c r="AA344" s="123">
        <v>0</v>
      </c>
      <c r="AB344" s="123">
        <f t="shared" si="149"/>
        <v>0</v>
      </c>
      <c r="AC344" s="123">
        <v>0</v>
      </c>
      <c r="AD344" s="123">
        <v>0</v>
      </c>
      <c r="AE344" s="123">
        <f t="shared" si="172"/>
        <v>0</v>
      </c>
      <c r="AF344" s="123">
        <f t="shared" si="161"/>
        <v>0</v>
      </c>
      <c r="AG344" s="45"/>
      <c r="AH344" s="123">
        <v>0</v>
      </c>
      <c r="AI344" s="123">
        <v>0</v>
      </c>
      <c r="AJ344" s="123">
        <f t="shared" si="151"/>
        <v>0</v>
      </c>
      <c r="AK344" s="123">
        <v>0</v>
      </c>
      <c r="AL344" s="123">
        <v>0</v>
      </c>
      <c r="AM344" s="123">
        <f t="shared" si="173"/>
        <v>0</v>
      </c>
      <c r="AN344" s="123">
        <f t="shared" si="163"/>
        <v>0</v>
      </c>
      <c r="AO344" s="45"/>
      <c r="AP344" s="123">
        <f>J344-(R344+Z344+AH344)</f>
        <v>0</v>
      </c>
      <c r="AQ344" s="123">
        <f>K344-(S344+AA344+AI344)</f>
        <v>0</v>
      </c>
      <c r="AR344" s="123">
        <f t="shared" si="166"/>
        <v>0</v>
      </c>
      <c r="AS344" s="123">
        <f>M344-(U344+AC344+AK344)</f>
        <v>0</v>
      </c>
      <c r="AT344" s="123">
        <f>N344-(V344+AD344+AL344)</f>
        <v>0</v>
      </c>
      <c r="AU344" s="123">
        <f t="shared" si="174"/>
        <v>0</v>
      </c>
      <c r="AV344" s="123">
        <f t="shared" si="165"/>
        <v>0</v>
      </c>
      <c r="AW344" s="125"/>
      <c r="AX344" s="125"/>
      <c r="AY344" s="125"/>
      <c r="AZ344" s="124"/>
      <c r="BA344" s="124"/>
      <c r="BB344" s="124"/>
      <c r="BC344" s="124"/>
      <c r="BD344" s="124"/>
    </row>
    <row r="345" spans="1:56" s="100" customFormat="1" hidden="1">
      <c r="A345" s="45"/>
      <c r="B345" s="114">
        <v>2013</v>
      </c>
      <c r="C345" s="115">
        <v>8320</v>
      </c>
      <c r="D345" s="114">
        <v>2</v>
      </c>
      <c r="E345" s="114">
        <v>3000</v>
      </c>
      <c r="F345" s="114">
        <v>3500</v>
      </c>
      <c r="G345" s="114">
        <v>357</v>
      </c>
      <c r="H345" s="114"/>
      <c r="I345" s="116" t="s">
        <v>320</v>
      </c>
      <c r="J345" s="117">
        <v>0</v>
      </c>
      <c r="K345" s="117">
        <v>0</v>
      </c>
      <c r="L345" s="117">
        <v>0</v>
      </c>
      <c r="M345" s="117">
        <v>0</v>
      </c>
      <c r="N345" s="117">
        <v>0</v>
      </c>
      <c r="O345" s="117">
        <v>0</v>
      </c>
      <c r="P345" s="117">
        <v>0</v>
      </c>
      <c r="Q345" s="45"/>
      <c r="R345" s="118">
        <f t="shared" si="175"/>
        <v>0</v>
      </c>
      <c r="S345" s="118">
        <f t="shared" si="175"/>
        <v>0</v>
      </c>
      <c r="T345" s="118">
        <f t="shared" si="147"/>
        <v>0</v>
      </c>
      <c r="U345" s="118">
        <f t="shared" si="176"/>
        <v>0</v>
      </c>
      <c r="V345" s="118">
        <f t="shared" si="176"/>
        <v>0</v>
      </c>
      <c r="W345" s="118">
        <f t="shared" si="171"/>
        <v>0</v>
      </c>
      <c r="X345" s="118">
        <f t="shared" si="159"/>
        <v>0</v>
      </c>
      <c r="Y345" s="45"/>
      <c r="Z345" s="118">
        <f t="shared" si="177"/>
        <v>0</v>
      </c>
      <c r="AA345" s="118">
        <f t="shared" si="177"/>
        <v>0</v>
      </c>
      <c r="AB345" s="118">
        <f t="shared" si="149"/>
        <v>0</v>
      </c>
      <c r="AC345" s="118">
        <f t="shared" si="178"/>
        <v>0</v>
      </c>
      <c r="AD345" s="118">
        <f t="shared" si="178"/>
        <v>0</v>
      </c>
      <c r="AE345" s="118">
        <f t="shared" si="172"/>
        <v>0</v>
      </c>
      <c r="AF345" s="118">
        <f t="shared" si="161"/>
        <v>0</v>
      </c>
      <c r="AG345" s="45"/>
      <c r="AH345" s="118">
        <f t="shared" si="179"/>
        <v>0</v>
      </c>
      <c r="AI345" s="118">
        <f t="shared" si="179"/>
        <v>0</v>
      </c>
      <c r="AJ345" s="118">
        <f t="shared" si="151"/>
        <v>0</v>
      </c>
      <c r="AK345" s="118">
        <f t="shared" si="180"/>
        <v>0</v>
      </c>
      <c r="AL345" s="118">
        <f t="shared" si="180"/>
        <v>0</v>
      </c>
      <c r="AM345" s="118">
        <f t="shared" si="173"/>
        <v>0</v>
      </c>
      <c r="AN345" s="118">
        <f t="shared" si="163"/>
        <v>0</v>
      </c>
      <c r="AO345" s="45"/>
      <c r="AP345" s="118">
        <f t="shared" si="181"/>
        <v>0</v>
      </c>
      <c r="AQ345" s="118">
        <f t="shared" si="181"/>
        <v>0</v>
      </c>
      <c r="AR345" s="118">
        <f t="shared" si="166"/>
        <v>0</v>
      </c>
      <c r="AS345" s="118">
        <f t="shared" si="182"/>
        <v>0</v>
      </c>
      <c r="AT345" s="118">
        <f t="shared" si="182"/>
        <v>0</v>
      </c>
      <c r="AU345" s="118">
        <f t="shared" si="174"/>
        <v>0</v>
      </c>
      <c r="AV345" s="118">
        <f t="shared" si="165"/>
        <v>0</v>
      </c>
      <c r="AW345" s="119"/>
      <c r="AX345" s="119"/>
      <c r="AY345" s="119"/>
      <c r="AZ345" s="117"/>
      <c r="BA345" s="117"/>
      <c r="BB345" s="117"/>
      <c r="BC345" s="117"/>
      <c r="BD345" s="117"/>
    </row>
    <row r="346" spans="1:56" s="100" customFormat="1" hidden="1">
      <c r="A346" s="45"/>
      <c r="B346" s="120">
        <v>2013</v>
      </c>
      <c r="C346" s="121">
        <v>8320</v>
      </c>
      <c r="D346" s="120">
        <v>2</v>
      </c>
      <c r="E346" s="120">
        <v>3000</v>
      </c>
      <c r="F346" s="120">
        <v>3500</v>
      </c>
      <c r="G346" s="120">
        <v>357</v>
      </c>
      <c r="H346" s="120">
        <v>35701</v>
      </c>
      <c r="I346" s="122" t="s">
        <v>191</v>
      </c>
      <c r="J346" s="123">
        <v>0</v>
      </c>
      <c r="K346" s="123">
        <v>0</v>
      </c>
      <c r="L346" s="124">
        <v>0</v>
      </c>
      <c r="M346" s="123">
        <v>0</v>
      </c>
      <c r="N346" s="123">
        <v>0</v>
      </c>
      <c r="O346" s="124">
        <v>0</v>
      </c>
      <c r="P346" s="124">
        <v>0</v>
      </c>
      <c r="Q346" s="45"/>
      <c r="R346" s="123">
        <v>0</v>
      </c>
      <c r="S346" s="123">
        <v>0</v>
      </c>
      <c r="T346" s="123">
        <f t="shared" si="147"/>
        <v>0</v>
      </c>
      <c r="U346" s="123">
        <v>0</v>
      </c>
      <c r="V346" s="123">
        <v>0</v>
      </c>
      <c r="W346" s="123">
        <f t="shared" si="171"/>
        <v>0</v>
      </c>
      <c r="X346" s="123">
        <f t="shared" si="159"/>
        <v>0</v>
      </c>
      <c r="Y346" s="45"/>
      <c r="Z346" s="123">
        <v>0</v>
      </c>
      <c r="AA346" s="123">
        <v>0</v>
      </c>
      <c r="AB346" s="123">
        <f t="shared" si="149"/>
        <v>0</v>
      </c>
      <c r="AC346" s="123">
        <v>0</v>
      </c>
      <c r="AD346" s="123">
        <v>0</v>
      </c>
      <c r="AE346" s="123">
        <f t="shared" si="172"/>
        <v>0</v>
      </c>
      <c r="AF346" s="123">
        <f t="shared" si="161"/>
        <v>0</v>
      </c>
      <c r="AG346" s="45"/>
      <c r="AH346" s="123">
        <v>0</v>
      </c>
      <c r="AI346" s="123">
        <v>0</v>
      </c>
      <c r="AJ346" s="123">
        <f t="shared" si="151"/>
        <v>0</v>
      </c>
      <c r="AK346" s="123">
        <v>0</v>
      </c>
      <c r="AL346" s="123">
        <v>0</v>
      </c>
      <c r="AM346" s="123">
        <f t="shared" si="173"/>
        <v>0</v>
      </c>
      <c r="AN346" s="123">
        <f t="shared" si="163"/>
        <v>0</v>
      </c>
      <c r="AO346" s="45"/>
      <c r="AP346" s="123">
        <f>J346-(R346+Z346+AH346)</f>
        <v>0</v>
      </c>
      <c r="AQ346" s="123">
        <f>K346-(S346+AA346+AI346)</f>
        <v>0</v>
      </c>
      <c r="AR346" s="123">
        <f t="shared" si="166"/>
        <v>0</v>
      </c>
      <c r="AS346" s="123">
        <f>M346-(U346+AC346+AK346)</f>
        <v>0</v>
      </c>
      <c r="AT346" s="123">
        <f>N346-(V346+AD346+AL346)</f>
        <v>0</v>
      </c>
      <c r="AU346" s="123">
        <f t="shared" si="174"/>
        <v>0</v>
      </c>
      <c r="AV346" s="123">
        <f t="shared" si="165"/>
        <v>0</v>
      </c>
      <c r="AW346" s="125"/>
      <c r="AX346" s="125"/>
      <c r="AY346" s="125"/>
      <c r="AZ346" s="124"/>
      <c r="BA346" s="124"/>
      <c r="BB346" s="124"/>
      <c r="BC346" s="124"/>
      <c r="BD346" s="124"/>
    </row>
    <row r="347" spans="1:56" s="100" customFormat="1" hidden="1">
      <c r="A347" s="45"/>
      <c r="B347" s="114">
        <v>2013</v>
      </c>
      <c r="C347" s="115">
        <v>8320</v>
      </c>
      <c r="D347" s="114">
        <v>2</v>
      </c>
      <c r="E347" s="114">
        <v>3000</v>
      </c>
      <c r="F347" s="114">
        <v>3500</v>
      </c>
      <c r="G347" s="114">
        <v>358</v>
      </c>
      <c r="H347" s="114"/>
      <c r="I347" s="114" t="s">
        <v>321</v>
      </c>
      <c r="J347" s="117">
        <v>0</v>
      </c>
      <c r="K347" s="117">
        <v>0</v>
      </c>
      <c r="L347" s="117">
        <v>0</v>
      </c>
      <c r="M347" s="117">
        <v>32400</v>
      </c>
      <c r="N347" s="117">
        <v>0</v>
      </c>
      <c r="O347" s="117">
        <v>32400</v>
      </c>
      <c r="P347" s="117">
        <v>32400</v>
      </c>
      <c r="Q347" s="45"/>
      <c r="R347" s="118">
        <f t="shared" si="175"/>
        <v>0</v>
      </c>
      <c r="S347" s="118">
        <f t="shared" si="175"/>
        <v>0</v>
      </c>
      <c r="T347" s="118">
        <f t="shared" si="147"/>
        <v>0</v>
      </c>
      <c r="U347" s="118">
        <f t="shared" si="176"/>
        <v>0</v>
      </c>
      <c r="V347" s="118">
        <f t="shared" si="176"/>
        <v>0</v>
      </c>
      <c r="W347" s="118">
        <f t="shared" si="171"/>
        <v>0</v>
      </c>
      <c r="X347" s="118">
        <f t="shared" si="159"/>
        <v>0</v>
      </c>
      <c r="Y347" s="45"/>
      <c r="Z347" s="118">
        <f t="shared" si="177"/>
        <v>0</v>
      </c>
      <c r="AA347" s="118">
        <f t="shared" si="177"/>
        <v>0</v>
      </c>
      <c r="AB347" s="118">
        <f t="shared" si="149"/>
        <v>0</v>
      </c>
      <c r="AC347" s="118">
        <f t="shared" si="178"/>
        <v>0</v>
      </c>
      <c r="AD347" s="118">
        <f t="shared" si="178"/>
        <v>0</v>
      </c>
      <c r="AE347" s="118">
        <f t="shared" si="172"/>
        <v>0</v>
      </c>
      <c r="AF347" s="118">
        <f t="shared" si="161"/>
        <v>0</v>
      </c>
      <c r="AG347" s="45"/>
      <c r="AH347" s="118">
        <f t="shared" si="179"/>
        <v>0</v>
      </c>
      <c r="AI347" s="118">
        <f t="shared" si="179"/>
        <v>0</v>
      </c>
      <c r="AJ347" s="118">
        <f t="shared" si="151"/>
        <v>0</v>
      </c>
      <c r="AK347" s="118">
        <f t="shared" si="180"/>
        <v>0</v>
      </c>
      <c r="AL347" s="118">
        <f t="shared" si="180"/>
        <v>0</v>
      </c>
      <c r="AM347" s="118">
        <f t="shared" si="173"/>
        <v>0</v>
      </c>
      <c r="AN347" s="118">
        <f t="shared" si="163"/>
        <v>0</v>
      </c>
      <c r="AO347" s="45"/>
      <c r="AP347" s="118">
        <f t="shared" si="181"/>
        <v>0</v>
      </c>
      <c r="AQ347" s="118">
        <f t="shared" si="181"/>
        <v>0</v>
      </c>
      <c r="AR347" s="118">
        <f t="shared" si="166"/>
        <v>0</v>
      </c>
      <c r="AS347" s="118">
        <f t="shared" si="182"/>
        <v>0</v>
      </c>
      <c r="AT347" s="118">
        <f t="shared" si="182"/>
        <v>0</v>
      </c>
      <c r="AU347" s="118">
        <f t="shared" si="174"/>
        <v>0</v>
      </c>
      <c r="AV347" s="118">
        <f t="shared" si="165"/>
        <v>0</v>
      </c>
      <c r="AW347" s="119"/>
      <c r="AX347" s="119"/>
      <c r="AY347" s="119"/>
      <c r="AZ347" s="117"/>
      <c r="BA347" s="117"/>
      <c r="BB347" s="117"/>
      <c r="BC347" s="117"/>
      <c r="BD347" s="117"/>
    </row>
    <row r="348" spans="1:56" s="100" customFormat="1" hidden="1">
      <c r="A348" s="45"/>
      <c r="B348" s="120">
        <v>2013</v>
      </c>
      <c r="C348" s="121">
        <v>8320</v>
      </c>
      <c r="D348" s="120">
        <v>2</v>
      </c>
      <c r="E348" s="120">
        <v>3000</v>
      </c>
      <c r="F348" s="120">
        <v>3500</v>
      </c>
      <c r="G348" s="120">
        <v>358</v>
      </c>
      <c r="H348" s="120">
        <v>35801</v>
      </c>
      <c r="I348" s="122" t="s">
        <v>322</v>
      </c>
      <c r="J348" s="123">
        <v>0</v>
      </c>
      <c r="K348" s="123">
        <v>0</v>
      </c>
      <c r="L348" s="124">
        <v>0</v>
      </c>
      <c r="M348" s="123">
        <v>32400</v>
      </c>
      <c r="N348" s="123">
        <v>0</v>
      </c>
      <c r="O348" s="124">
        <v>32400</v>
      </c>
      <c r="P348" s="124">
        <v>32400</v>
      </c>
      <c r="Q348" s="45"/>
      <c r="R348" s="123">
        <v>0</v>
      </c>
      <c r="S348" s="123">
        <v>0</v>
      </c>
      <c r="T348" s="123">
        <f t="shared" si="147"/>
        <v>0</v>
      </c>
      <c r="U348" s="123">
        <v>0</v>
      </c>
      <c r="V348" s="123">
        <v>0</v>
      </c>
      <c r="W348" s="123">
        <f t="shared" si="171"/>
        <v>0</v>
      </c>
      <c r="X348" s="123">
        <f t="shared" si="159"/>
        <v>0</v>
      </c>
      <c r="Y348" s="45"/>
      <c r="Z348" s="123">
        <v>0</v>
      </c>
      <c r="AA348" s="123">
        <v>0</v>
      </c>
      <c r="AB348" s="123">
        <f t="shared" si="149"/>
        <v>0</v>
      </c>
      <c r="AC348" s="123">
        <v>0</v>
      </c>
      <c r="AD348" s="123">
        <v>0</v>
      </c>
      <c r="AE348" s="123">
        <f t="shared" si="172"/>
        <v>0</v>
      </c>
      <c r="AF348" s="123">
        <f t="shared" si="161"/>
        <v>0</v>
      </c>
      <c r="AG348" s="45"/>
      <c r="AH348" s="123">
        <v>0</v>
      </c>
      <c r="AI348" s="123">
        <v>0</v>
      </c>
      <c r="AJ348" s="123">
        <f t="shared" si="151"/>
        <v>0</v>
      </c>
      <c r="AK348" s="123">
        <v>0</v>
      </c>
      <c r="AL348" s="123">
        <v>0</v>
      </c>
      <c r="AM348" s="123">
        <f t="shared" si="173"/>
        <v>0</v>
      </c>
      <c r="AN348" s="123">
        <f t="shared" si="163"/>
        <v>0</v>
      </c>
      <c r="AO348" s="45"/>
      <c r="AP348" s="123">
        <f>J348-(R348+Z348+AH348)</f>
        <v>0</v>
      </c>
      <c r="AQ348" s="123">
        <f>K348-(S348+AA348+AI348)</f>
        <v>0</v>
      </c>
      <c r="AR348" s="123">
        <f t="shared" si="166"/>
        <v>0</v>
      </c>
      <c r="AS348" s="135">
        <f>M348-(U348+AC348+AK348)-32400</f>
        <v>0</v>
      </c>
      <c r="AT348" s="123">
        <f>N348-(V348+AD348+AL348)</f>
        <v>0</v>
      </c>
      <c r="AU348" s="123">
        <f t="shared" si="174"/>
        <v>0</v>
      </c>
      <c r="AV348" s="123">
        <f t="shared" si="165"/>
        <v>0</v>
      </c>
      <c r="AW348" s="125" t="s">
        <v>153</v>
      </c>
      <c r="AX348" s="125">
        <v>12</v>
      </c>
      <c r="AY348" s="125"/>
      <c r="AZ348" s="124"/>
      <c r="BA348" s="124">
        <f>[1]FCECC!AO78</f>
        <v>0</v>
      </c>
      <c r="BB348" s="124"/>
      <c r="BC348" s="133">
        <f>+AX348-BA348</f>
        <v>12</v>
      </c>
      <c r="BD348" s="133">
        <f>+AY348-BB348</f>
        <v>0</v>
      </c>
    </row>
    <row r="349" spans="1:56" s="126" customFormat="1" hidden="1">
      <c r="A349" s="45"/>
      <c r="B349" s="108">
        <v>2013</v>
      </c>
      <c r="C349" s="109">
        <v>8320</v>
      </c>
      <c r="D349" s="108">
        <v>2</v>
      </c>
      <c r="E349" s="108">
        <v>3000</v>
      </c>
      <c r="F349" s="108">
        <v>3700</v>
      </c>
      <c r="G349" s="108"/>
      <c r="H349" s="108"/>
      <c r="I349" s="110" t="s">
        <v>323</v>
      </c>
      <c r="J349" s="111">
        <v>0</v>
      </c>
      <c r="K349" s="111">
        <v>0</v>
      </c>
      <c r="L349" s="111">
        <v>0</v>
      </c>
      <c r="M349" s="111">
        <v>1096400</v>
      </c>
      <c r="N349" s="111">
        <v>0</v>
      </c>
      <c r="O349" s="111">
        <v>1096400</v>
      </c>
      <c r="P349" s="111">
        <v>1096400</v>
      </c>
      <c r="Q349" s="45"/>
      <c r="R349" s="112">
        <f>R350+R352+R354</f>
        <v>0</v>
      </c>
      <c r="S349" s="112">
        <f>S350+S352+S354</f>
        <v>0</v>
      </c>
      <c r="T349" s="112">
        <f t="shared" si="147"/>
        <v>0</v>
      </c>
      <c r="U349" s="112">
        <f>U350+U352+U354</f>
        <v>822219</v>
      </c>
      <c r="V349" s="112">
        <f>V350+V352+V354</f>
        <v>0</v>
      </c>
      <c r="W349" s="112">
        <f t="shared" si="171"/>
        <v>822219</v>
      </c>
      <c r="X349" s="112">
        <f t="shared" si="159"/>
        <v>822219</v>
      </c>
      <c r="Y349" s="45"/>
      <c r="Z349" s="112">
        <f>Z350+Z352+Z354</f>
        <v>0</v>
      </c>
      <c r="AA349" s="112">
        <f>AA350+AA352+AA354</f>
        <v>0</v>
      </c>
      <c r="AB349" s="112">
        <f t="shared" si="149"/>
        <v>0</v>
      </c>
      <c r="AC349" s="112">
        <f>AC350+AC352+AC354</f>
        <v>0</v>
      </c>
      <c r="AD349" s="112">
        <f>AD350+AD352+AD354</f>
        <v>0</v>
      </c>
      <c r="AE349" s="112">
        <f t="shared" si="172"/>
        <v>0</v>
      </c>
      <c r="AF349" s="112">
        <f t="shared" si="161"/>
        <v>0</v>
      </c>
      <c r="AG349" s="45"/>
      <c r="AH349" s="112">
        <f>AH350+AH352+AH354</f>
        <v>0</v>
      </c>
      <c r="AI349" s="112">
        <f>AI350+AI352+AI354</f>
        <v>0</v>
      </c>
      <c r="AJ349" s="112">
        <f t="shared" si="151"/>
        <v>0</v>
      </c>
      <c r="AK349" s="112">
        <f>AK350+AK352+AK354</f>
        <v>0</v>
      </c>
      <c r="AL349" s="112">
        <f>AL350+AL352+AL354</f>
        <v>0</v>
      </c>
      <c r="AM349" s="112">
        <f t="shared" si="173"/>
        <v>0</v>
      </c>
      <c r="AN349" s="112">
        <f t="shared" si="163"/>
        <v>0</v>
      </c>
      <c r="AO349" s="45"/>
      <c r="AP349" s="112">
        <f>AP350+AP352+AP354</f>
        <v>0</v>
      </c>
      <c r="AQ349" s="112">
        <f>AQ350+AQ352+AQ354</f>
        <v>0</v>
      </c>
      <c r="AR349" s="112">
        <f t="shared" si="166"/>
        <v>0</v>
      </c>
      <c r="AS349" s="112">
        <f>AS350+AS352+AS354</f>
        <v>0</v>
      </c>
      <c r="AT349" s="112">
        <f>AT350+AT352+AT354</f>
        <v>0</v>
      </c>
      <c r="AU349" s="112">
        <f t="shared" si="174"/>
        <v>0</v>
      </c>
      <c r="AV349" s="112">
        <f t="shared" si="165"/>
        <v>0</v>
      </c>
      <c r="AW349" s="113"/>
      <c r="AX349" s="113"/>
      <c r="AY349" s="113"/>
      <c r="AZ349" s="111"/>
      <c r="BA349" s="111"/>
      <c r="BB349" s="111"/>
      <c r="BC349" s="111"/>
      <c r="BD349" s="111"/>
    </row>
    <row r="350" spans="1:56" s="127" customFormat="1" hidden="1">
      <c r="A350" s="45"/>
      <c r="B350" s="114">
        <v>2013</v>
      </c>
      <c r="C350" s="115">
        <v>8320</v>
      </c>
      <c r="D350" s="114">
        <v>2</v>
      </c>
      <c r="E350" s="114">
        <v>3000</v>
      </c>
      <c r="F350" s="114">
        <v>3700</v>
      </c>
      <c r="G350" s="114">
        <v>371</v>
      </c>
      <c r="H350" s="114"/>
      <c r="I350" s="116" t="s">
        <v>198</v>
      </c>
      <c r="J350" s="117">
        <v>0</v>
      </c>
      <c r="K350" s="117">
        <v>0</v>
      </c>
      <c r="L350" s="117">
        <v>0</v>
      </c>
      <c r="M350" s="117">
        <v>80000</v>
      </c>
      <c r="N350" s="117">
        <v>0</v>
      </c>
      <c r="O350" s="117">
        <v>80000</v>
      </c>
      <c r="P350" s="117">
        <v>80000</v>
      </c>
      <c r="Q350" s="45"/>
      <c r="R350" s="118">
        <f>R351</f>
        <v>0</v>
      </c>
      <c r="S350" s="118">
        <f>S351</f>
        <v>0</v>
      </c>
      <c r="T350" s="118">
        <f t="shared" ref="T350:T370" si="183">R350+S350</f>
        <v>0</v>
      </c>
      <c r="U350" s="118">
        <f>U351</f>
        <v>30000</v>
      </c>
      <c r="V350" s="118">
        <f>V351</f>
        <v>0</v>
      </c>
      <c r="W350" s="118">
        <f t="shared" si="171"/>
        <v>30000</v>
      </c>
      <c r="X350" s="118">
        <f t="shared" si="159"/>
        <v>30000</v>
      </c>
      <c r="Y350" s="45"/>
      <c r="Z350" s="118">
        <f>Z351</f>
        <v>0</v>
      </c>
      <c r="AA350" s="118">
        <f>AA351</f>
        <v>0</v>
      </c>
      <c r="AB350" s="118">
        <f t="shared" ref="AB350:AB370" si="184">Z350+AA350</f>
        <v>0</v>
      </c>
      <c r="AC350" s="118">
        <f>AC351</f>
        <v>0</v>
      </c>
      <c r="AD350" s="118">
        <f>AD351</f>
        <v>0</v>
      </c>
      <c r="AE350" s="118">
        <f t="shared" si="172"/>
        <v>0</v>
      </c>
      <c r="AF350" s="118">
        <f t="shared" si="161"/>
        <v>0</v>
      </c>
      <c r="AG350" s="45"/>
      <c r="AH350" s="118">
        <f>AH351</f>
        <v>0</v>
      </c>
      <c r="AI350" s="118">
        <f>AI351</f>
        <v>0</v>
      </c>
      <c r="AJ350" s="118">
        <f t="shared" ref="AJ350:AJ370" si="185">AH350+AI350</f>
        <v>0</v>
      </c>
      <c r="AK350" s="118">
        <f>AK351</f>
        <v>0</v>
      </c>
      <c r="AL350" s="118">
        <f>AL351</f>
        <v>0</v>
      </c>
      <c r="AM350" s="118">
        <f t="shared" si="173"/>
        <v>0</v>
      </c>
      <c r="AN350" s="118">
        <f t="shared" si="163"/>
        <v>0</v>
      </c>
      <c r="AO350" s="45"/>
      <c r="AP350" s="118">
        <f>AP351</f>
        <v>0</v>
      </c>
      <c r="AQ350" s="118">
        <f>AQ351</f>
        <v>0</v>
      </c>
      <c r="AR350" s="118">
        <f t="shared" si="166"/>
        <v>0</v>
      </c>
      <c r="AS350" s="118">
        <f>AS351</f>
        <v>0</v>
      </c>
      <c r="AT350" s="118">
        <f>AT351</f>
        <v>0</v>
      </c>
      <c r="AU350" s="118">
        <f t="shared" si="174"/>
        <v>0</v>
      </c>
      <c r="AV350" s="118">
        <f t="shared" si="165"/>
        <v>0</v>
      </c>
      <c r="AW350" s="119"/>
      <c r="AX350" s="119"/>
      <c r="AY350" s="119"/>
      <c r="AZ350" s="117"/>
      <c r="BA350" s="117"/>
      <c r="BB350" s="117"/>
      <c r="BC350" s="117"/>
      <c r="BD350" s="117"/>
    </row>
    <row r="351" spans="1:56" s="100" customFormat="1" hidden="1">
      <c r="A351" s="45"/>
      <c r="B351" s="120">
        <v>2013</v>
      </c>
      <c r="C351" s="121">
        <v>8320</v>
      </c>
      <c r="D351" s="120">
        <v>2</v>
      </c>
      <c r="E351" s="120">
        <v>3000</v>
      </c>
      <c r="F351" s="120">
        <v>3700</v>
      </c>
      <c r="G351" s="120">
        <v>371</v>
      </c>
      <c r="H351" s="120">
        <v>37102</v>
      </c>
      <c r="I351" s="122" t="s">
        <v>199</v>
      </c>
      <c r="J351" s="123">
        <v>0</v>
      </c>
      <c r="K351" s="123">
        <v>0</v>
      </c>
      <c r="L351" s="124">
        <v>0</v>
      </c>
      <c r="M351" s="123">
        <f>80000-50000</f>
        <v>30000</v>
      </c>
      <c r="N351" s="123">
        <v>0</v>
      </c>
      <c r="O351" s="124">
        <v>80000</v>
      </c>
      <c r="P351" s="124">
        <v>80000</v>
      </c>
      <c r="Q351" s="45"/>
      <c r="R351" s="123">
        <v>0</v>
      </c>
      <c r="S351" s="123">
        <v>0</v>
      </c>
      <c r="T351" s="123">
        <f t="shared" si="183"/>
        <v>0</v>
      </c>
      <c r="U351" s="123">
        <f>+[1]FCECC!AA80</f>
        <v>30000</v>
      </c>
      <c r="V351" s="123">
        <v>0</v>
      </c>
      <c r="W351" s="123">
        <f t="shared" si="171"/>
        <v>30000</v>
      </c>
      <c r="X351" s="123">
        <f t="shared" si="159"/>
        <v>30000</v>
      </c>
      <c r="Y351" s="45"/>
      <c r="Z351" s="123">
        <v>0</v>
      </c>
      <c r="AA351" s="123">
        <v>0</v>
      </c>
      <c r="AB351" s="123">
        <f t="shared" si="184"/>
        <v>0</v>
      </c>
      <c r="AC351" s="123">
        <v>0</v>
      </c>
      <c r="AD351" s="123">
        <v>0</v>
      </c>
      <c r="AE351" s="123">
        <f t="shared" si="172"/>
        <v>0</v>
      </c>
      <c r="AF351" s="123">
        <f t="shared" si="161"/>
        <v>0</v>
      </c>
      <c r="AG351" s="45"/>
      <c r="AH351" s="123">
        <v>0</v>
      </c>
      <c r="AI351" s="123">
        <v>0</v>
      </c>
      <c r="AJ351" s="123">
        <f t="shared" si="185"/>
        <v>0</v>
      </c>
      <c r="AK351" s="123">
        <v>0</v>
      </c>
      <c r="AL351" s="123">
        <v>0</v>
      </c>
      <c r="AM351" s="123">
        <f t="shared" si="173"/>
        <v>0</v>
      </c>
      <c r="AN351" s="123">
        <f t="shared" si="163"/>
        <v>0</v>
      </c>
      <c r="AO351" s="45"/>
      <c r="AP351" s="123">
        <f>J351-(R351+Z351+AH351)</f>
        <v>0</v>
      </c>
      <c r="AQ351" s="123">
        <f>K351-(S351+AA351+AI351)</f>
        <v>0</v>
      </c>
      <c r="AR351" s="123">
        <f t="shared" si="166"/>
        <v>0</v>
      </c>
      <c r="AS351" s="123">
        <f>M351-(U351+AC351+AK351)</f>
        <v>0</v>
      </c>
      <c r="AT351" s="123">
        <f>N351-(V351+AD351+AL351)</f>
        <v>0</v>
      </c>
      <c r="AU351" s="123">
        <f t="shared" si="174"/>
        <v>0</v>
      </c>
      <c r="AV351" s="123">
        <f t="shared" si="165"/>
        <v>0</v>
      </c>
      <c r="AW351" s="125" t="s">
        <v>200</v>
      </c>
      <c r="AX351" s="125">
        <v>20</v>
      </c>
      <c r="AY351" s="125"/>
      <c r="AZ351" s="124" t="s">
        <v>88</v>
      </c>
      <c r="BA351" s="124">
        <f>[1]FCECC!AO82</f>
        <v>1</v>
      </c>
      <c r="BB351" s="124"/>
      <c r="BC351" s="133">
        <f>+AX351-BA351</f>
        <v>19</v>
      </c>
      <c r="BD351" s="133">
        <f>+AY351-BB351</f>
        <v>0</v>
      </c>
    </row>
    <row r="352" spans="1:56" s="127" customFormat="1" hidden="1">
      <c r="A352" s="45"/>
      <c r="B352" s="114">
        <v>2013</v>
      </c>
      <c r="C352" s="115">
        <v>8320</v>
      </c>
      <c r="D352" s="114">
        <v>2</v>
      </c>
      <c r="E352" s="114">
        <v>3000</v>
      </c>
      <c r="F352" s="114">
        <v>3700</v>
      </c>
      <c r="G352" s="114">
        <v>372</v>
      </c>
      <c r="H352" s="114"/>
      <c r="I352" s="116" t="s">
        <v>202</v>
      </c>
      <c r="J352" s="117">
        <v>0</v>
      </c>
      <c r="K352" s="117">
        <v>0</v>
      </c>
      <c r="L352" s="117">
        <v>0</v>
      </c>
      <c r="M352" s="117">
        <v>56400</v>
      </c>
      <c r="N352" s="117">
        <v>0</v>
      </c>
      <c r="O352" s="117">
        <v>56400</v>
      </c>
      <c r="P352" s="117">
        <v>56400</v>
      </c>
      <c r="Q352" s="45"/>
      <c r="R352" s="118">
        <f>R353</f>
        <v>0</v>
      </c>
      <c r="S352" s="118">
        <f>S353</f>
        <v>0</v>
      </c>
      <c r="T352" s="118">
        <f t="shared" si="183"/>
        <v>0</v>
      </c>
      <c r="U352" s="118">
        <f>U353</f>
        <v>77469</v>
      </c>
      <c r="V352" s="118">
        <f>V353</f>
        <v>0</v>
      </c>
      <c r="W352" s="118">
        <f t="shared" si="171"/>
        <v>77469</v>
      </c>
      <c r="X352" s="118">
        <f t="shared" si="159"/>
        <v>77469</v>
      </c>
      <c r="Y352" s="45"/>
      <c r="Z352" s="118">
        <f>Z353</f>
        <v>0</v>
      </c>
      <c r="AA352" s="118">
        <f>AA353</f>
        <v>0</v>
      </c>
      <c r="AB352" s="118">
        <f t="shared" si="184"/>
        <v>0</v>
      </c>
      <c r="AC352" s="118">
        <f>AC353</f>
        <v>0</v>
      </c>
      <c r="AD352" s="118">
        <f>AD353</f>
        <v>0</v>
      </c>
      <c r="AE352" s="118">
        <f t="shared" si="172"/>
        <v>0</v>
      </c>
      <c r="AF352" s="118">
        <f t="shared" si="161"/>
        <v>0</v>
      </c>
      <c r="AG352" s="45"/>
      <c r="AH352" s="118">
        <f>AH353</f>
        <v>0</v>
      </c>
      <c r="AI352" s="118">
        <f>AI353</f>
        <v>0</v>
      </c>
      <c r="AJ352" s="118">
        <f t="shared" si="185"/>
        <v>0</v>
      </c>
      <c r="AK352" s="118">
        <f>AK353</f>
        <v>0</v>
      </c>
      <c r="AL352" s="118">
        <f>AL353</f>
        <v>0</v>
      </c>
      <c r="AM352" s="118">
        <f t="shared" si="173"/>
        <v>0</v>
      </c>
      <c r="AN352" s="118">
        <f t="shared" si="163"/>
        <v>0</v>
      </c>
      <c r="AO352" s="45"/>
      <c r="AP352" s="118">
        <f>AP353</f>
        <v>0</v>
      </c>
      <c r="AQ352" s="118">
        <f>AQ353</f>
        <v>0</v>
      </c>
      <c r="AR352" s="118">
        <f t="shared" si="166"/>
        <v>0</v>
      </c>
      <c r="AS352" s="118">
        <f>AS353</f>
        <v>0</v>
      </c>
      <c r="AT352" s="118">
        <f>AT353</f>
        <v>0</v>
      </c>
      <c r="AU352" s="118">
        <f t="shared" si="174"/>
        <v>0</v>
      </c>
      <c r="AV352" s="118">
        <f t="shared" si="165"/>
        <v>0</v>
      </c>
      <c r="AW352" s="119"/>
      <c r="AX352" s="119"/>
      <c r="AY352" s="119"/>
      <c r="AZ352" s="117"/>
      <c r="BA352" s="117"/>
      <c r="BB352" s="117"/>
      <c r="BC352" s="117"/>
      <c r="BD352" s="117"/>
    </row>
    <row r="353" spans="1:56" s="100" customFormat="1" hidden="1">
      <c r="A353" s="45"/>
      <c r="B353" s="120">
        <v>2013</v>
      </c>
      <c r="C353" s="121">
        <v>8320</v>
      </c>
      <c r="D353" s="120">
        <v>2</v>
      </c>
      <c r="E353" s="120">
        <v>3000</v>
      </c>
      <c r="F353" s="120">
        <v>3700</v>
      </c>
      <c r="G353" s="120">
        <v>372</v>
      </c>
      <c r="H353" s="120">
        <v>37202</v>
      </c>
      <c r="I353" s="122" t="s">
        <v>204</v>
      </c>
      <c r="J353" s="123">
        <v>0</v>
      </c>
      <c r="K353" s="123">
        <v>0</v>
      </c>
      <c r="L353" s="124">
        <v>0</v>
      </c>
      <c r="M353" s="123">
        <f>56400+50000</f>
        <v>106400</v>
      </c>
      <c r="N353" s="123">
        <v>0</v>
      </c>
      <c r="O353" s="124">
        <v>56400</v>
      </c>
      <c r="P353" s="124">
        <v>56400</v>
      </c>
      <c r="Q353" s="45"/>
      <c r="R353" s="123">
        <v>0</v>
      </c>
      <c r="S353" s="123">
        <v>0</v>
      </c>
      <c r="T353" s="123">
        <f t="shared" si="183"/>
        <v>0</v>
      </c>
      <c r="U353" s="123">
        <f>+[1]FCECC!AA83</f>
        <v>77469</v>
      </c>
      <c r="V353" s="123">
        <v>0</v>
      </c>
      <c r="W353" s="123">
        <f t="shared" si="171"/>
        <v>77469</v>
      </c>
      <c r="X353" s="123">
        <f t="shared" si="159"/>
        <v>77469</v>
      </c>
      <c r="Y353" s="45"/>
      <c r="Z353" s="123">
        <v>0</v>
      </c>
      <c r="AA353" s="123">
        <v>0</v>
      </c>
      <c r="AB353" s="123">
        <f t="shared" si="184"/>
        <v>0</v>
      </c>
      <c r="AC353" s="123">
        <v>0</v>
      </c>
      <c r="AD353" s="123">
        <v>0</v>
      </c>
      <c r="AE353" s="123">
        <f t="shared" si="172"/>
        <v>0</v>
      </c>
      <c r="AF353" s="123">
        <f t="shared" si="161"/>
        <v>0</v>
      </c>
      <c r="AG353" s="45"/>
      <c r="AH353" s="123">
        <v>0</v>
      </c>
      <c r="AI353" s="123">
        <v>0</v>
      </c>
      <c r="AJ353" s="123">
        <f t="shared" si="185"/>
        <v>0</v>
      </c>
      <c r="AK353" s="123">
        <v>0</v>
      </c>
      <c r="AL353" s="123">
        <v>0</v>
      </c>
      <c r="AM353" s="123">
        <f t="shared" si="173"/>
        <v>0</v>
      </c>
      <c r="AN353" s="123">
        <f t="shared" si="163"/>
        <v>0</v>
      </c>
      <c r="AO353" s="45"/>
      <c r="AP353" s="123">
        <f>J353-(R353+Z353+AH353)</f>
        <v>0</v>
      </c>
      <c r="AQ353" s="123">
        <f>K353-(S353+AA353+AI353)</f>
        <v>0</v>
      </c>
      <c r="AR353" s="123">
        <f t="shared" si="166"/>
        <v>0</v>
      </c>
      <c r="AS353" s="135">
        <f>M353-(U353+AC353+AK353)-28931</f>
        <v>0</v>
      </c>
      <c r="AT353" s="123">
        <f>N353-(V353+AD353+AL353)</f>
        <v>0</v>
      </c>
      <c r="AU353" s="123">
        <f t="shared" si="174"/>
        <v>0</v>
      </c>
      <c r="AV353" s="123">
        <f t="shared" si="165"/>
        <v>0</v>
      </c>
      <c r="AW353" s="125" t="s">
        <v>200</v>
      </c>
      <c r="AX353" s="125">
        <v>47</v>
      </c>
      <c r="AY353" s="125"/>
      <c r="AZ353" s="124" t="s">
        <v>88</v>
      </c>
      <c r="BA353" s="124">
        <f>[1]FCECC!AO85+[1]FCECC!AO86</f>
        <v>72</v>
      </c>
      <c r="BB353" s="124"/>
      <c r="BC353" s="133">
        <f>+AX353-BA353</f>
        <v>-25</v>
      </c>
      <c r="BD353" s="133">
        <f>+AY353-BB353</f>
        <v>0</v>
      </c>
    </row>
    <row r="354" spans="1:56" s="127" customFormat="1" hidden="1">
      <c r="A354" s="45"/>
      <c r="B354" s="114">
        <v>2013</v>
      </c>
      <c r="C354" s="115">
        <v>8320</v>
      </c>
      <c r="D354" s="114">
        <v>2</v>
      </c>
      <c r="E354" s="114">
        <v>3000</v>
      </c>
      <c r="F354" s="114">
        <v>3700</v>
      </c>
      <c r="G354" s="114">
        <v>375</v>
      </c>
      <c r="H354" s="114"/>
      <c r="I354" s="116" t="s">
        <v>205</v>
      </c>
      <c r="J354" s="117">
        <v>0</v>
      </c>
      <c r="K354" s="117">
        <v>0</v>
      </c>
      <c r="L354" s="117">
        <v>0</v>
      </c>
      <c r="M354" s="117">
        <v>960000</v>
      </c>
      <c r="N354" s="117">
        <v>0</v>
      </c>
      <c r="O354" s="117">
        <v>960000</v>
      </c>
      <c r="P354" s="117">
        <v>960000</v>
      </c>
      <c r="Q354" s="45"/>
      <c r="R354" s="118">
        <f>R355</f>
        <v>0</v>
      </c>
      <c r="S354" s="118">
        <f>S355</f>
        <v>0</v>
      </c>
      <c r="T354" s="118">
        <f t="shared" si="183"/>
        <v>0</v>
      </c>
      <c r="U354" s="118">
        <f>U355</f>
        <v>714750</v>
      </c>
      <c r="V354" s="118">
        <f>V355</f>
        <v>0</v>
      </c>
      <c r="W354" s="118">
        <f t="shared" si="171"/>
        <v>714750</v>
      </c>
      <c r="X354" s="118">
        <f t="shared" si="159"/>
        <v>714750</v>
      </c>
      <c r="Y354" s="45"/>
      <c r="Z354" s="118">
        <f>Z355</f>
        <v>0</v>
      </c>
      <c r="AA354" s="118">
        <f>AA355</f>
        <v>0</v>
      </c>
      <c r="AB354" s="118">
        <f t="shared" si="184"/>
        <v>0</v>
      </c>
      <c r="AC354" s="118">
        <f>AC355</f>
        <v>0</v>
      </c>
      <c r="AD354" s="118">
        <f>AD355</f>
        <v>0</v>
      </c>
      <c r="AE354" s="118">
        <f t="shared" si="172"/>
        <v>0</v>
      </c>
      <c r="AF354" s="118">
        <f t="shared" si="161"/>
        <v>0</v>
      </c>
      <c r="AG354" s="45"/>
      <c r="AH354" s="118">
        <f>AH355</f>
        <v>0</v>
      </c>
      <c r="AI354" s="118">
        <f>AI355</f>
        <v>0</v>
      </c>
      <c r="AJ354" s="118">
        <f t="shared" si="185"/>
        <v>0</v>
      </c>
      <c r="AK354" s="118">
        <f>AK355</f>
        <v>0</v>
      </c>
      <c r="AL354" s="118">
        <f>AL355</f>
        <v>0</v>
      </c>
      <c r="AM354" s="118">
        <f t="shared" si="173"/>
        <v>0</v>
      </c>
      <c r="AN354" s="118">
        <f t="shared" si="163"/>
        <v>0</v>
      </c>
      <c r="AO354" s="45"/>
      <c r="AP354" s="118">
        <f>AP355</f>
        <v>0</v>
      </c>
      <c r="AQ354" s="118">
        <f>AQ355</f>
        <v>0</v>
      </c>
      <c r="AR354" s="118">
        <f t="shared" si="166"/>
        <v>0</v>
      </c>
      <c r="AS354" s="118">
        <f>AS355</f>
        <v>0</v>
      </c>
      <c r="AT354" s="118">
        <f>AT355</f>
        <v>0</v>
      </c>
      <c r="AU354" s="118">
        <f t="shared" si="174"/>
        <v>0</v>
      </c>
      <c r="AV354" s="118">
        <f t="shared" si="165"/>
        <v>0</v>
      </c>
      <c r="AW354" s="119"/>
      <c r="AX354" s="119"/>
      <c r="AY354" s="119"/>
      <c r="AZ354" s="117"/>
      <c r="BA354" s="117"/>
      <c r="BB354" s="117"/>
      <c r="BC354" s="117"/>
      <c r="BD354" s="117"/>
    </row>
    <row r="355" spans="1:56" s="100" customFormat="1" hidden="1">
      <c r="A355" s="45"/>
      <c r="B355" s="120">
        <v>2013</v>
      </c>
      <c r="C355" s="121">
        <v>8320</v>
      </c>
      <c r="D355" s="120">
        <v>2</v>
      </c>
      <c r="E355" s="120">
        <v>3000</v>
      </c>
      <c r="F355" s="120">
        <v>3700</v>
      </c>
      <c r="G355" s="120">
        <v>375</v>
      </c>
      <c r="H355" s="120">
        <v>37502</v>
      </c>
      <c r="I355" s="122" t="s">
        <v>207</v>
      </c>
      <c r="J355" s="123">
        <v>0</v>
      </c>
      <c r="K355" s="123">
        <v>0</v>
      </c>
      <c r="L355" s="124">
        <v>0</v>
      </c>
      <c r="M355" s="123">
        <v>960000</v>
      </c>
      <c r="N355" s="123">
        <v>0</v>
      </c>
      <c r="O355" s="124">
        <v>960000</v>
      </c>
      <c r="P355" s="124">
        <v>960000</v>
      </c>
      <c r="Q355" s="45"/>
      <c r="R355" s="123">
        <v>0</v>
      </c>
      <c r="S355" s="123">
        <v>0</v>
      </c>
      <c r="T355" s="123">
        <f t="shared" si="183"/>
        <v>0</v>
      </c>
      <c r="U355" s="123">
        <f>+[1]FCECC!AA87</f>
        <v>714750</v>
      </c>
      <c r="V355" s="123">
        <v>0</v>
      </c>
      <c r="W355" s="123">
        <f t="shared" si="171"/>
        <v>714750</v>
      </c>
      <c r="X355" s="123">
        <f t="shared" ref="X355:X382" si="186">T355+W355</f>
        <v>714750</v>
      </c>
      <c r="Y355" s="45"/>
      <c r="Z355" s="123">
        <v>0</v>
      </c>
      <c r="AA355" s="123">
        <v>0</v>
      </c>
      <c r="AB355" s="123">
        <f t="shared" si="184"/>
        <v>0</v>
      </c>
      <c r="AC355" s="123">
        <v>0</v>
      </c>
      <c r="AD355" s="123">
        <v>0</v>
      </c>
      <c r="AE355" s="123">
        <f t="shared" si="172"/>
        <v>0</v>
      </c>
      <c r="AF355" s="123">
        <f t="shared" ref="AF355:AF382" si="187">AB355+AE355</f>
        <v>0</v>
      </c>
      <c r="AG355" s="45"/>
      <c r="AH355" s="123">
        <v>0</v>
      </c>
      <c r="AI355" s="123">
        <v>0</v>
      </c>
      <c r="AJ355" s="123">
        <f t="shared" si="185"/>
        <v>0</v>
      </c>
      <c r="AK355" s="123">
        <v>0</v>
      </c>
      <c r="AL355" s="123">
        <v>0</v>
      </c>
      <c r="AM355" s="123">
        <f t="shared" si="173"/>
        <v>0</v>
      </c>
      <c r="AN355" s="123">
        <f t="shared" ref="AN355:AN382" si="188">AJ355+AM355</f>
        <v>0</v>
      </c>
      <c r="AO355" s="45"/>
      <c r="AP355" s="123">
        <f>J355-(R355+Z355+AH355)</f>
        <v>0</v>
      </c>
      <c r="AQ355" s="123">
        <f>K355-(S355+AA355+AI355)</f>
        <v>0</v>
      </c>
      <c r="AR355" s="123">
        <f t="shared" si="166"/>
        <v>0</v>
      </c>
      <c r="AS355" s="135">
        <f>M355-(U355+AC355+AK355)-245250</f>
        <v>0</v>
      </c>
      <c r="AT355" s="123">
        <f>N355-(V355+AD355+AL355)</f>
        <v>0</v>
      </c>
      <c r="AU355" s="123">
        <f t="shared" si="174"/>
        <v>0</v>
      </c>
      <c r="AV355" s="123">
        <f t="shared" ref="AV355:AV437" si="189">AR355+AU355</f>
        <v>0</v>
      </c>
      <c r="AW355" s="125" t="s">
        <v>200</v>
      </c>
      <c r="AX355" s="125">
        <v>640</v>
      </c>
      <c r="AY355" s="125"/>
      <c r="AZ355" s="124" t="s">
        <v>88</v>
      </c>
      <c r="BA355" s="124">
        <f>[1]FCECC!AO89+[1]FCECC!AO90</f>
        <v>75</v>
      </c>
      <c r="BB355" s="124"/>
      <c r="BC355" s="133">
        <f>+AX355-BA355</f>
        <v>565</v>
      </c>
    </row>
    <row r="356" spans="1:56" s="100" customFormat="1" hidden="1">
      <c r="A356" s="45"/>
      <c r="B356" s="108">
        <v>2013</v>
      </c>
      <c r="C356" s="109">
        <v>8320</v>
      </c>
      <c r="D356" s="108">
        <v>2</v>
      </c>
      <c r="E356" s="108">
        <v>3000</v>
      </c>
      <c r="F356" s="108">
        <v>3800</v>
      </c>
      <c r="G356" s="108"/>
      <c r="H356" s="108"/>
      <c r="I356" s="155" t="s">
        <v>213</v>
      </c>
      <c r="J356" s="111">
        <v>0</v>
      </c>
      <c r="K356" s="111">
        <v>0</v>
      </c>
      <c r="L356" s="111">
        <v>0</v>
      </c>
      <c r="M356" s="111">
        <v>0</v>
      </c>
      <c r="N356" s="111">
        <v>0</v>
      </c>
      <c r="O356" s="111">
        <v>0</v>
      </c>
      <c r="P356" s="111">
        <v>0</v>
      </c>
      <c r="Q356" s="45"/>
      <c r="R356" s="112">
        <f>R357</f>
        <v>0</v>
      </c>
      <c r="S356" s="112">
        <f>S357</f>
        <v>0</v>
      </c>
      <c r="T356" s="112">
        <f t="shared" si="183"/>
        <v>0</v>
      </c>
      <c r="U356" s="112">
        <f>U357</f>
        <v>0</v>
      </c>
      <c r="V356" s="112">
        <f>V357</f>
        <v>0</v>
      </c>
      <c r="W356" s="112">
        <f t="shared" si="171"/>
        <v>0</v>
      </c>
      <c r="X356" s="112">
        <f t="shared" si="186"/>
        <v>0</v>
      </c>
      <c r="Y356" s="45"/>
      <c r="Z356" s="112">
        <f>Z357</f>
        <v>0</v>
      </c>
      <c r="AA356" s="112">
        <f>AA357</f>
        <v>0</v>
      </c>
      <c r="AB356" s="112">
        <f t="shared" si="184"/>
        <v>0</v>
      </c>
      <c r="AC356" s="112">
        <f>AC357</f>
        <v>0</v>
      </c>
      <c r="AD356" s="112">
        <f>AD357</f>
        <v>0</v>
      </c>
      <c r="AE356" s="112">
        <f t="shared" si="172"/>
        <v>0</v>
      </c>
      <c r="AF356" s="112">
        <f t="shared" si="187"/>
        <v>0</v>
      </c>
      <c r="AG356" s="45"/>
      <c r="AH356" s="112">
        <f>AH357</f>
        <v>0</v>
      </c>
      <c r="AI356" s="112">
        <f>AI357</f>
        <v>0</v>
      </c>
      <c r="AJ356" s="112">
        <f t="shared" si="185"/>
        <v>0</v>
      </c>
      <c r="AK356" s="112">
        <f>AK357</f>
        <v>0</v>
      </c>
      <c r="AL356" s="112">
        <f>AL357</f>
        <v>0</v>
      </c>
      <c r="AM356" s="112">
        <f t="shared" si="173"/>
        <v>0</v>
      </c>
      <c r="AN356" s="112">
        <f t="shared" si="188"/>
        <v>0</v>
      </c>
      <c r="AO356" s="45"/>
      <c r="AP356" s="112">
        <f>AP357</f>
        <v>0</v>
      </c>
      <c r="AQ356" s="112">
        <f>AQ357</f>
        <v>0</v>
      </c>
      <c r="AR356" s="112">
        <f t="shared" si="166"/>
        <v>0</v>
      </c>
      <c r="AS356" s="112">
        <f>AS357</f>
        <v>0</v>
      </c>
      <c r="AT356" s="112">
        <f>AT357</f>
        <v>0</v>
      </c>
      <c r="AU356" s="112">
        <f t="shared" si="174"/>
        <v>0</v>
      </c>
      <c r="AV356" s="112">
        <f t="shared" si="189"/>
        <v>0</v>
      </c>
      <c r="AW356" s="113"/>
      <c r="AX356" s="113"/>
      <c r="AY356" s="113"/>
      <c r="AZ356" s="111"/>
      <c r="BA356" s="111"/>
      <c r="BB356" s="111"/>
      <c r="BC356" s="111"/>
      <c r="BD356" s="111"/>
    </row>
    <row r="357" spans="1:56" s="100" customFormat="1" hidden="1">
      <c r="A357" s="45"/>
      <c r="B357" s="114">
        <v>2013</v>
      </c>
      <c r="C357" s="115">
        <v>8320</v>
      </c>
      <c r="D357" s="114">
        <v>2</v>
      </c>
      <c r="E357" s="114">
        <v>3000</v>
      </c>
      <c r="F357" s="114">
        <v>3800</v>
      </c>
      <c r="G357" s="114">
        <v>382</v>
      </c>
      <c r="H357" s="114"/>
      <c r="I357" s="156" t="s">
        <v>214</v>
      </c>
      <c r="J357" s="117">
        <v>0</v>
      </c>
      <c r="K357" s="117">
        <v>0</v>
      </c>
      <c r="L357" s="117">
        <v>0</v>
      </c>
      <c r="M357" s="117">
        <v>0</v>
      </c>
      <c r="N357" s="117">
        <v>0</v>
      </c>
      <c r="O357" s="117">
        <v>0</v>
      </c>
      <c r="P357" s="117">
        <v>0</v>
      </c>
      <c r="Q357" s="45"/>
      <c r="R357" s="118">
        <f>R358</f>
        <v>0</v>
      </c>
      <c r="S357" s="118">
        <f>S358</f>
        <v>0</v>
      </c>
      <c r="T357" s="118">
        <f t="shared" si="183"/>
        <v>0</v>
      </c>
      <c r="U357" s="118">
        <f>U358</f>
        <v>0</v>
      </c>
      <c r="V357" s="118">
        <f>V358</f>
        <v>0</v>
      </c>
      <c r="W357" s="118">
        <f t="shared" si="171"/>
        <v>0</v>
      </c>
      <c r="X357" s="118">
        <f t="shared" si="186"/>
        <v>0</v>
      </c>
      <c r="Y357" s="45"/>
      <c r="Z357" s="118">
        <f>Z358</f>
        <v>0</v>
      </c>
      <c r="AA357" s="118">
        <f>AA358</f>
        <v>0</v>
      </c>
      <c r="AB357" s="118">
        <f t="shared" si="184"/>
        <v>0</v>
      </c>
      <c r="AC357" s="118">
        <f>AC358</f>
        <v>0</v>
      </c>
      <c r="AD357" s="118">
        <f>AD358</f>
        <v>0</v>
      </c>
      <c r="AE357" s="118">
        <f t="shared" si="172"/>
        <v>0</v>
      </c>
      <c r="AF357" s="118">
        <f t="shared" si="187"/>
        <v>0</v>
      </c>
      <c r="AG357" s="45"/>
      <c r="AH357" s="118">
        <f>AH358</f>
        <v>0</v>
      </c>
      <c r="AI357" s="118">
        <f>AI358</f>
        <v>0</v>
      </c>
      <c r="AJ357" s="118">
        <f t="shared" si="185"/>
        <v>0</v>
      </c>
      <c r="AK357" s="118">
        <f>AK358</f>
        <v>0</v>
      </c>
      <c r="AL357" s="118">
        <f>AL358</f>
        <v>0</v>
      </c>
      <c r="AM357" s="118">
        <f t="shared" si="173"/>
        <v>0</v>
      </c>
      <c r="AN357" s="118">
        <f t="shared" si="188"/>
        <v>0</v>
      </c>
      <c r="AO357" s="45"/>
      <c r="AP357" s="118">
        <f>AP358</f>
        <v>0</v>
      </c>
      <c r="AQ357" s="118">
        <f>AQ358</f>
        <v>0</v>
      </c>
      <c r="AR357" s="118">
        <f t="shared" si="166"/>
        <v>0</v>
      </c>
      <c r="AS357" s="118">
        <f>AS358</f>
        <v>0</v>
      </c>
      <c r="AT357" s="118">
        <f>AT358</f>
        <v>0</v>
      </c>
      <c r="AU357" s="118">
        <f t="shared" si="174"/>
        <v>0</v>
      </c>
      <c r="AV357" s="118">
        <f t="shared" si="189"/>
        <v>0</v>
      </c>
      <c r="AW357" s="119"/>
      <c r="AX357" s="119"/>
      <c r="AY357" s="119"/>
      <c r="AZ357" s="117"/>
      <c r="BA357" s="117"/>
      <c r="BB357" s="117"/>
      <c r="BC357" s="117"/>
      <c r="BD357" s="117"/>
    </row>
    <row r="358" spans="1:56" s="100" customFormat="1" hidden="1">
      <c r="A358" s="45"/>
      <c r="B358" s="120">
        <v>2013</v>
      </c>
      <c r="C358" s="121">
        <v>8320</v>
      </c>
      <c r="D358" s="120">
        <v>2</v>
      </c>
      <c r="E358" s="120">
        <v>3000</v>
      </c>
      <c r="F358" s="120">
        <v>3800</v>
      </c>
      <c r="G358" s="120">
        <v>382</v>
      </c>
      <c r="H358" s="120">
        <v>38201</v>
      </c>
      <c r="I358" s="128" t="s">
        <v>215</v>
      </c>
      <c r="J358" s="123">
        <v>0</v>
      </c>
      <c r="K358" s="123">
        <v>0</v>
      </c>
      <c r="L358" s="124">
        <v>0</v>
      </c>
      <c r="M358" s="123">
        <v>0</v>
      </c>
      <c r="N358" s="123">
        <v>0</v>
      </c>
      <c r="O358" s="124">
        <v>0</v>
      </c>
      <c r="P358" s="124"/>
      <c r="Q358" s="45" t="s">
        <v>324</v>
      </c>
      <c r="R358" s="123">
        <v>0</v>
      </c>
      <c r="S358" s="123">
        <v>0</v>
      </c>
      <c r="T358" s="123">
        <f t="shared" si="183"/>
        <v>0</v>
      </c>
      <c r="U358" s="123">
        <v>0</v>
      </c>
      <c r="V358" s="123">
        <v>0</v>
      </c>
      <c r="W358" s="123">
        <f t="shared" si="171"/>
        <v>0</v>
      </c>
      <c r="X358" s="123">
        <f t="shared" si="186"/>
        <v>0</v>
      </c>
      <c r="Y358" s="45"/>
      <c r="Z358" s="123">
        <v>0</v>
      </c>
      <c r="AA358" s="123">
        <v>0</v>
      </c>
      <c r="AB358" s="123">
        <f t="shared" si="184"/>
        <v>0</v>
      </c>
      <c r="AC358" s="123">
        <v>0</v>
      </c>
      <c r="AD358" s="123">
        <v>0</v>
      </c>
      <c r="AE358" s="123">
        <f t="shared" si="172"/>
        <v>0</v>
      </c>
      <c r="AF358" s="123">
        <f t="shared" si="187"/>
        <v>0</v>
      </c>
      <c r="AG358" s="45"/>
      <c r="AH358" s="123">
        <v>0</v>
      </c>
      <c r="AI358" s="123">
        <v>0</v>
      </c>
      <c r="AJ358" s="123">
        <f t="shared" si="185"/>
        <v>0</v>
      </c>
      <c r="AK358" s="123">
        <v>0</v>
      </c>
      <c r="AL358" s="123">
        <v>0</v>
      </c>
      <c r="AM358" s="123">
        <f t="shared" si="173"/>
        <v>0</v>
      </c>
      <c r="AN358" s="123">
        <f t="shared" si="188"/>
        <v>0</v>
      </c>
      <c r="AO358" s="45"/>
      <c r="AP358" s="123">
        <f>J358-(R358+Z358+AH358)</f>
        <v>0</v>
      </c>
      <c r="AQ358" s="123">
        <f>K358-(S358+AA358+AI358)</f>
        <v>0</v>
      </c>
      <c r="AR358" s="123">
        <f t="shared" si="166"/>
        <v>0</v>
      </c>
      <c r="AS358" s="123">
        <f>M358-(U358+AC358+AK358)</f>
        <v>0</v>
      </c>
      <c r="AT358" s="123">
        <f>N358-(V358+AD358+AL358)</f>
        <v>0</v>
      </c>
      <c r="AU358" s="123">
        <f t="shared" si="174"/>
        <v>0</v>
      </c>
      <c r="AV358" s="123">
        <f t="shared" si="189"/>
        <v>0</v>
      </c>
      <c r="AW358" s="125" t="s">
        <v>325</v>
      </c>
      <c r="AX358" s="125"/>
      <c r="AY358" s="125"/>
      <c r="AZ358" s="124"/>
      <c r="BA358" s="124"/>
      <c r="BB358" s="124"/>
      <c r="BC358" s="124"/>
      <c r="BD358" s="124"/>
    </row>
    <row r="359" spans="1:56" s="107" customFormat="1" hidden="1">
      <c r="A359" s="45"/>
      <c r="B359" s="101">
        <v>2013</v>
      </c>
      <c r="C359" s="102">
        <v>8320</v>
      </c>
      <c r="D359" s="101">
        <v>2</v>
      </c>
      <c r="E359" s="101">
        <v>5000</v>
      </c>
      <c r="F359" s="101"/>
      <c r="G359" s="101"/>
      <c r="H359" s="101"/>
      <c r="I359" s="103" t="s">
        <v>226</v>
      </c>
      <c r="J359" s="104">
        <f>+J360+J371+J376+J402</f>
        <v>1964591.91</v>
      </c>
      <c r="K359" s="104">
        <v>0</v>
      </c>
      <c r="L359" s="104">
        <f>+L360+L371+L376+L402</f>
        <v>1964591.91</v>
      </c>
      <c r="M359" s="104">
        <v>0</v>
      </c>
      <c r="N359" s="104">
        <v>0</v>
      </c>
      <c r="O359" s="104">
        <v>0</v>
      </c>
      <c r="P359" s="104">
        <f>+P360+P371+P376+P402</f>
        <v>1964591.91</v>
      </c>
      <c r="Q359" s="45"/>
      <c r="R359" s="105">
        <f>R360+R371+R376+R381+R386+R390+R402</f>
        <v>1964591.91</v>
      </c>
      <c r="S359" s="105">
        <f>S360+S371+S376+S381+S386+S390+S402</f>
        <v>0</v>
      </c>
      <c r="T359" s="105">
        <f t="shared" si="183"/>
        <v>1964591.91</v>
      </c>
      <c r="U359" s="105">
        <f>U360+U371+U376+U381+U386+U390+U402</f>
        <v>0</v>
      </c>
      <c r="V359" s="105">
        <f>V360+V371+V376+V381+V386+V390+V402</f>
        <v>0</v>
      </c>
      <c r="W359" s="105">
        <f t="shared" si="171"/>
        <v>0</v>
      </c>
      <c r="X359" s="105">
        <f t="shared" si="186"/>
        <v>1964591.91</v>
      </c>
      <c r="Y359" s="45"/>
      <c r="Z359" s="105">
        <f>Z360+Z371+Z376+Z381+Z386+Z390+Z402</f>
        <v>0</v>
      </c>
      <c r="AA359" s="105">
        <f>AA360+AA371+AA376+AA381+AA386+AA390+AA402</f>
        <v>0</v>
      </c>
      <c r="AB359" s="105">
        <f t="shared" si="184"/>
        <v>0</v>
      </c>
      <c r="AC359" s="105">
        <f>AC360+AC371+AC376+AC381+AC386+AC390+AC402</f>
        <v>0</v>
      </c>
      <c r="AD359" s="105">
        <f>AD360+AD371+AD376+AD381+AD386+AD390+AD402</f>
        <v>0</v>
      </c>
      <c r="AE359" s="105">
        <f t="shared" si="172"/>
        <v>0</v>
      </c>
      <c r="AF359" s="105">
        <f t="shared" si="187"/>
        <v>0</v>
      </c>
      <c r="AG359" s="45"/>
      <c r="AH359" s="105">
        <f>AH360+AH371+AH376+AH381+AH386+AH390+AH402</f>
        <v>0</v>
      </c>
      <c r="AI359" s="105">
        <f>AI360+AI371+AI376+AI381+AI386+AI390+AI402</f>
        <v>0</v>
      </c>
      <c r="AJ359" s="105">
        <f t="shared" si="185"/>
        <v>0</v>
      </c>
      <c r="AK359" s="105">
        <f>AK360+AK371+AK376+AK381+AK386+AK390+AK402</f>
        <v>0</v>
      </c>
      <c r="AL359" s="105">
        <f>AL360+AL371+AL376+AL381+AL386+AL390+AL402</f>
        <v>0</v>
      </c>
      <c r="AM359" s="105">
        <f t="shared" si="173"/>
        <v>0</v>
      </c>
      <c r="AN359" s="105">
        <f t="shared" si="188"/>
        <v>0</v>
      </c>
      <c r="AO359" s="45"/>
      <c r="AP359" s="105">
        <f>AP360+AP371+AP376+AP381+AP386+AP390+AP402</f>
        <v>0</v>
      </c>
      <c r="AQ359" s="105">
        <f>AQ360+AQ371+AQ376+AQ381+AQ386+AQ390+AQ402</f>
        <v>0</v>
      </c>
      <c r="AR359" s="105">
        <f t="shared" si="166"/>
        <v>0</v>
      </c>
      <c r="AS359" s="105">
        <f>AS360+AS371+AS376+AS381+AS386+AS390+AS402</f>
        <v>0</v>
      </c>
      <c r="AT359" s="105">
        <f>AT360+AT371+AT376+AT381+AT386+AT390+AT402</f>
        <v>0</v>
      </c>
      <c r="AU359" s="105">
        <f t="shared" si="174"/>
        <v>0</v>
      </c>
      <c r="AV359" s="105">
        <f t="shared" si="189"/>
        <v>0</v>
      </c>
      <c r="AW359" s="106"/>
      <c r="AX359" s="106"/>
      <c r="AY359" s="106"/>
      <c r="AZ359" s="104"/>
      <c r="BA359" s="104"/>
      <c r="BB359" s="104"/>
      <c r="BC359" s="104"/>
      <c r="BD359" s="104"/>
    </row>
    <row r="360" spans="1:56" s="126" customFormat="1" hidden="1">
      <c r="A360" s="45"/>
      <c r="B360" s="108">
        <v>2013</v>
      </c>
      <c r="C360" s="109">
        <v>8320</v>
      </c>
      <c r="D360" s="108">
        <v>2</v>
      </c>
      <c r="E360" s="108">
        <v>5000</v>
      </c>
      <c r="F360" s="108">
        <v>5100</v>
      </c>
      <c r="G360" s="108"/>
      <c r="H360" s="108"/>
      <c r="I360" s="110" t="s">
        <v>227</v>
      </c>
      <c r="J360" s="111">
        <f>+J361+J365+J369</f>
        <v>1427058.5899999999</v>
      </c>
      <c r="K360" s="111">
        <v>0</v>
      </c>
      <c r="L360" s="111">
        <v>1427058.5899999999</v>
      </c>
      <c r="M360" s="111">
        <v>0</v>
      </c>
      <c r="N360" s="111">
        <v>0</v>
      </c>
      <c r="O360" s="111">
        <v>0</v>
      </c>
      <c r="P360" s="111">
        <f>+P361+P365+P369</f>
        <v>1427058.5899999999</v>
      </c>
      <c r="Q360" s="45"/>
      <c r="R360" s="112">
        <f>R361+R363+R365+R367+R369</f>
        <v>1427058.5899999999</v>
      </c>
      <c r="S360" s="112">
        <f>S361+S363+S365+S367+S369</f>
        <v>0</v>
      </c>
      <c r="T360" s="112">
        <f t="shared" si="183"/>
        <v>1427058.5899999999</v>
      </c>
      <c r="U360" s="112">
        <f>U361+U363+U365+U367+U369</f>
        <v>0</v>
      </c>
      <c r="V360" s="112">
        <f>V361+V363+V365+V367+V369</f>
        <v>0</v>
      </c>
      <c r="W360" s="112">
        <f t="shared" si="171"/>
        <v>0</v>
      </c>
      <c r="X360" s="112">
        <f t="shared" si="186"/>
        <v>1427058.5899999999</v>
      </c>
      <c r="Y360" s="45"/>
      <c r="Z360" s="112">
        <f>Z361+Z363+Z365+Z367+Z369</f>
        <v>0</v>
      </c>
      <c r="AA360" s="112">
        <f>AA361+AA363+AA365+AA367+AA369</f>
        <v>0</v>
      </c>
      <c r="AB360" s="112">
        <f t="shared" si="184"/>
        <v>0</v>
      </c>
      <c r="AC360" s="112">
        <f>AC361+AC363+AC365+AC367+AC369</f>
        <v>0</v>
      </c>
      <c r="AD360" s="112">
        <f>AD361+AD363+AD365+AD367+AD369</f>
        <v>0</v>
      </c>
      <c r="AE360" s="112">
        <f t="shared" si="172"/>
        <v>0</v>
      </c>
      <c r="AF360" s="112">
        <f t="shared" si="187"/>
        <v>0</v>
      </c>
      <c r="AG360" s="45"/>
      <c r="AH360" s="112">
        <f>AH361+AH363+AH365+AH367+AH369</f>
        <v>0</v>
      </c>
      <c r="AI360" s="112">
        <f>AI361+AI363+AI365+AI367+AI369</f>
        <v>0</v>
      </c>
      <c r="AJ360" s="112">
        <f t="shared" si="185"/>
        <v>0</v>
      </c>
      <c r="AK360" s="112">
        <f>AK361+AK363+AK365+AK367+AK369</f>
        <v>0</v>
      </c>
      <c r="AL360" s="112">
        <f>AL361+AL363+AL365+AL367+AL369</f>
        <v>0</v>
      </c>
      <c r="AM360" s="112">
        <f t="shared" si="173"/>
        <v>0</v>
      </c>
      <c r="AN360" s="112">
        <f t="shared" si="188"/>
        <v>0</v>
      </c>
      <c r="AO360" s="45"/>
      <c r="AP360" s="112">
        <f>AP361+AP363+AP365+AP367+AP369</f>
        <v>0</v>
      </c>
      <c r="AQ360" s="112">
        <f>AQ361+AQ363+AQ365+AQ367+AQ369</f>
        <v>0</v>
      </c>
      <c r="AR360" s="112">
        <f t="shared" si="166"/>
        <v>0</v>
      </c>
      <c r="AS360" s="112">
        <f>AS361+AS363+AS365+AS367+AS369</f>
        <v>0</v>
      </c>
      <c r="AT360" s="112">
        <f>AT361+AT363+AT365+AT367+AT369</f>
        <v>0</v>
      </c>
      <c r="AU360" s="112">
        <f t="shared" si="174"/>
        <v>0</v>
      </c>
      <c r="AV360" s="112">
        <f t="shared" si="189"/>
        <v>0</v>
      </c>
      <c r="AW360" s="113"/>
      <c r="AX360" s="113"/>
      <c r="AY360" s="113"/>
      <c r="AZ360" s="111"/>
      <c r="BA360" s="111"/>
      <c r="BB360" s="111"/>
      <c r="BC360" s="111"/>
      <c r="BD360" s="111"/>
    </row>
    <row r="361" spans="1:56" s="127" customFormat="1" hidden="1">
      <c r="A361" s="45"/>
      <c r="B361" s="114">
        <v>2013</v>
      </c>
      <c r="C361" s="115">
        <v>8320</v>
      </c>
      <c r="D361" s="114">
        <v>2</v>
      </c>
      <c r="E361" s="114">
        <v>5000</v>
      </c>
      <c r="F361" s="114">
        <v>5100</v>
      </c>
      <c r="G361" s="114">
        <v>511</v>
      </c>
      <c r="H361" s="114"/>
      <c r="I361" s="116" t="s">
        <v>228</v>
      </c>
      <c r="J361" s="117">
        <v>322700</v>
      </c>
      <c r="K361" s="117">
        <v>0</v>
      </c>
      <c r="L361" s="117">
        <v>322700</v>
      </c>
      <c r="M361" s="117">
        <v>0</v>
      </c>
      <c r="N361" s="117">
        <v>0</v>
      </c>
      <c r="O361" s="117">
        <v>0</v>
      </c>
      <c r="P361" s="117">
        <v>322700</v>
      </c>
      <c r="Q361" s="45"/>
      <c r="R361" s="118">
        <f>R362</f>
        <v>322700</v>
      </c>
      <c r="S361" s="118">
        <f>S362</f>
        <v>0</v>
      </c>
      <c r="T361" s="118">
        <f t="shared" si="183"/>
        <v>322700</v>
      </c>
      <c r="U361" s="118">
        <f>U362</f>
        <v>0</v>
      </c>
      <c r="V361" s="118">
        <f>V362</f>
        <v>0</v>
      </c>
      <c r="W361" s="118">
        <f t="shared" si="171"/>
        <v>0</v>
      </c>
      <c r="X361" s="118">
        <f t="shared" si="186"/>
        <v>322700</v>
      </c>
      <c r="Y361" s="45"/>
      <c r="Z361" s="118">
        <f>Z362</f>
        <v>0</v>
      </c>
      <c r="AA361" s="118">
        <f>AA362</f>
        <v>0</v>
      </c>
      <c r="AB361" s="118">
        <f t="shared" si="184"/>
        <v>0</v>
      </c>
      <c r="AC361" s="118">
        <f>AC362</f>
        <v>0</v>
      </c>
      <c r="AD361" s="118">
        <f>AD362</f>
        <v>0</v>
      </c>
      <c r="AE361" s="118">
        <f t="shared" si="172"/>
        <v>0</v>
      </c>
      <c r="AF361" s="118">
        <f t="shared" si="187"/>
        <v>0</v>
      </c>
      <c r="AG361" s="45"/>
      <c r="AH361" s="118">
        <f>AH362</f>
        <v>0</v>
      </c>
      <c r="AI361" s="118">
        <f>AI362</f>
        <v>0</v>
      </c>
      <c r="AJ361" s="118">
        <f t="shared" si="185"/>
        <v>0</v>
      </c>
      <c r="AK361" s="118">
        <f>AK362</f>
        <v>0</v>
      </c>
      <c r="AL361" s="118">
        <f>AL362</f>
        <v>0</v>
      </c>
      <c r="AM361" s="118">
        <f t="shared" si="173"/>
        <v>0</v>
      </c>
      <c r="AN361" s="118">
        <f t="shared" si="188"/>
        <v>0</v>
      </c>
      <c r="AO361" s="45"/>
      <c r="AP361" s="118">
        <f>AP362</f>
        <v>0</v>
      </c>
      <c r="AQ361" s="118">
        <f>AQ362</f>
        <v>0</v>
      </c>
      <c r="AR361" s="118">
        <f t="shared" si="166"/>
        <v>0</v>
      </c>
      <c r="AS361" s="118">
        <f>AS362</f>
        <v>0</v>
      </c>
      <c r="AT361" s="118">
        <f>AT362</f>
        <v>0</v>
      </c>
      <c r="AU361" s="118">
        <f t="shared" si="174"/>
        <v>0</v>
      </c>
      <c r="AV361" s="118">
        <f t="shared" si="189"/>
        <v>0</v>
      </c>
      <c r="AW361" s="119"/>
      <c r="AX361" s="119"/>
      <c r="AY361" s="119"/>
      <c r="AZ361" s="117"/>
      <c r="BA361" s="117"/>
      <c r="BB361" s="117"/>
      <c r="BC361" s="117"/>
      <c r="BD361" s="117"/>
    </row>
    <row r="362" spans="1:56" s="100" customFormat="1" hidden="1">
      <c r="A362" s="45"/>
      <c r="B362" s="120">
        <v>2013</v>
      </c>
      <c r="C362" s="121">
        <v>8320</v>
      </c>
      <c r="D362" s="120">
        <v>2</v>
      </c>
      <c r="E362" s="120">
        <v>5000</v>
      </c>
      <c r="F362" s="120">
        <v>5100</v>
      </c>
      <c r="G362" s="120">
        <v>511</v>
      </c>
      <c r="H362" s="120">
        <v>51101</v>
      </c>
      <c r="I362" s="122" t="s">
        <v>229</v>
      </c>
      <c r="J362" s="132">
        <v>322700</v>
      </c>
      <c r="K362" s="132">
        <v>0</v>
      </c>
      <c r="L362" s="124">
        <v>322700</v>
      </c>
      <c r="M362" s="132">
        <v>0</v>
      </c>
      <c r="N362" s="132">
        <v>0</v>
      </c>
      <c r="O362" s="133">
        <v>0</v>
      </c>
      <c r="P362" s="133">
        <v>322700</v>
      </c>
      <c r="Q362" s="45"/>
      <c r="R362" s="123">
        <f>+[1]FCECC!Z97</f>
        <v>322700</v>
      </c>
      <c r="S362" s="123">
        <v>0</v>
      </c>
      <c r="T362" s="123">
        <f t="shared" si="183"/>
        <v>322700</v>
      </c>
      <c r="U362" s="123">
        <v>0</v>
      </c>
      <c r="V362" s="123">
        <v>0</v>
      </c>
      <c r="W362" s="123">
        <f t="shared" si="171"/>
        <v>0</v>
      </c>
      <c r="X362" s="123">
        <f t="shared" si="186"/>
        <v>322700</v>
      </c>
      <c r="Y362" s="45"/>
      <c r="Z362" s="123">
        <f>84099.42-84099.42</f>
        <v>0</v>
      </c>
      <c r="AA362" s="123">
        <v>0</v>
      </c>
      <c r="AB362" s="123">
        <f t="shared" si="184"/>
        <v>0</v>
      </c>
      <c r="AC362" s="123">
        <v>0</v>
      </c>
      <c r="AD362" s="123">
        <v>0</v>
      </c>
      <c r="AE362" s="123">
        <f t="shared" si="172"/>
        <v>0</v>
      </c>
      <c r="AF362" s="123">
        <f t="shared" si="187"/>
        <v>0</v>
      </c>
      <c r="AG362" s="45"/>
      <c r="AH362" s="123">
        <v>0</v>
      </c>
      <c r="AI362" s="123">
        <v>0</v>
      </c>
      <c r="AJ362" s="123">
        <f t="shared" si="185"/>
        <v>0</v>
      </c>
      <c r="AK362" s="123">
        <v>0</v>
      </c>
      <c r="AL362" s="123">
        <v>0</v>
      </c>
      <c r="AM362" s="123">
        <f t="shared" si="173"/>
        <v>0</v>
      </c>
      <c r="AN362" s="123">
        <f t="shared" si="188"/>
        <v>0</v>
      </c>
      <c r="AO362" s="45"/>
      <c r="AP362" s="135">
        <f>J362-(R362+Z362+AH362)</f>
        <v>0</v>
      </c>
      <c r="AQ362" s="123">
        <f>K362-(S362+AA362+AI362)</f>
        <v>0</v>
      </c>
      <c r="AR362" s="123">
        <f t="shared" si="166"/>
        <v>0</v>
      </c>
      <c r="AS362" s="123">
        <f>M362-(U362+AC362+AK362)</f>
        <v>0</v>
      </c>
      <c r="AT362" s="123">
        <f>N362-(V362+AD362+AL362)</f>
        <v>0</v>
      </c>
      <c r="AU362" s="123">
        <f t="shared" si="174"/>
        <v>0</v>
      </c>
      <c r="AV362" s="123">
        <f t="shared" si="189"/>
        <v>0</v>
      </c>
      <c r="AW362" s="134" t="s">
        <v>103</v>
      </c>
      <c r="AX362" s="134">
        <v>128</v>
      </c>
      <c r="AY362" s="134"/>
      <c r="AZ362" s="133" t="s">
        <v>326</v>
      </c>
      <c r="BA362" s="98">
        <f>[1]FCECC!AO98</f>
        <v>178</v>
      </c>
      <c r="BB362" s="133"/>
      <c r="BC362" s="133">
        <f>+AX362-BA362</f>
        <v>-50</v>
      </c>
      <c r="BD362" s="133">
        <f>+AY355-BB355</f>
        <v>0</v>
      </c>
    </row>
    <row r="363" spans="1:56" s="127" customFormat="1" hidden="1">
      <c r="A363" s="45"/>
      <c r="B363" s="114">
        <v>2013</v>
      </c>
      <c r="C363" s="115">
        <v>8320</v>
      </c>
      <c r="D363" s="114">
        <v>2</v>
      </c>
      <c r="E363" s="114">
        <v>5000</v>
      </c>
      <c r="F363" s="114">
        <v>5100</v>
      </c>
      <c r="G363" s="114">
        <v>512</v>
      </c>
      <c r="H363" s="114"/>
      <c r="I363" s="116" t="s">
        <v>230</v>
      </c>
      <c r="J363" s="117">
        <v>0</v>
      </c>
      <c r="K363" s="117">
        <v>0</v>
      </c>
      <c r="L363" s="117">
        <v>0</v>
      </c>
      <c r="M363" s="117">
        <v>0</v>
      </c>
      <c r="N363" s="117">
        <v>0</v>
      </c>
      <c r="O363" s="117">
        <v>0</v>
      </c>
      <c r="P363" s="117">
        <v>0</v>
      </c>
      <c r="Q363" s="45"/>
      <c r="R363" s="118">
        <f>R364</f>
        <v>0</v>
      </c>
      <c r="S363" s="118">
        <f>S364</f>
        <v>0</v>
      </c>
      <c r="T363" s="118">
        <f t="shared" si="183"/>
        <v>0</v>
      </c>
      <c r="U363" s="118">
        <f>U364</f>
        <v>0</v>
      </c>
      <c r="V363" s="118">
        <f>V364</f>
        <v>0</v>
      </c>
      <c r="W363" s="118">
        <f t="shared" si="171"/>
        <v>0</v>
      </c>
      <c r="X363" s="118">
        <f t="shared" si="186"/>
        <v>0</v>
      </c>
      <c r="Y363" s="45"/>
      <c r="Z363" s="118">
        <f>Z364</f>
        <v>0</v>
      </c>
      <c r="AA363" s="118">
        <f>AA364</f>
        <v>0</v>
      </c>
      <c r="AB363" s="118">
        <f t="shared" si="184"/>
        <v>0</v>
      </c>
      <c r="AC363" s="118">
        <f>AC364</f>
        <v>0</v>
      </c>
      <c r="AD363" s="118">
        <f>AD364</f>
        <v>0</v>
      </c>
      <c r="AE363" s="118">
        <f t="shared" si="172"/>
        <v>0</v>
      </c>
      <c r="AF363" s="118">
        <f t="shared" si="187"/>
        <v>0</v>
      </c>
      <c r="AG363" s="45"/>
      <c r="AH363" s="118">
        <f>AH364</f>
        <v>0</v>
      </c>
      <c r="AI363" s="118">
        <f>AI364</f>
        <v>0</v>
      </c>
      <c r="AJ363" s="118">
        <f t="shared" si="185"/>
        <v>0</v>
      </c>
      <c r="AK363" s="118">
        <f>AK364</f>
        <v>0</v>
      </c>
      <c r="AL363" s="118">
        <f>AL364</f>
        <v>0</v>
      </c>
      <c r="AM363" s="118">
        <f t="shared" si="173"/>
        <v>0</v>
      </c>
      <c r="AN363" s="118">
        <f t="shared" si="188"/>
        <v>0</v>
      </c>
      <c r="AO363" s="45"/>
      <c r="AP363" s="118">
        <f>AP364</f>
        <v>0</v>
      </c>
      <c r="AQ363" s="118">
        <f>AQ364</f>
        <v>0</v>
      </c>
      <c r="AR363" s="118">
        <f t="shared" si="166"/>
        <v>0</v>
      </c>
      <c r="AS363" s="118">
        <f>AS364</f>
        <v>0</v>
      </c>
      <c r="AT363" s="118">
        <f>AT364</f>
        <v>0</v>
      </c>
      <c r="AU363" s="118">
        <f t="shared" si="174"/>
        <v>0</v>
      </c>
      <c r="AV363" s="118">
        <f t="shared" si="189"/>
        <v>0</v>
      </c>
      <c r="AW363" s="119"/>
      <c r="AX363" s="119"/>
      <c r="AY363" s="119"/>
      <c r="AZ363" s="117"/>
      <c r="BA363" s="117"/>
      <c r="BB363" s="117"/>
      <c r="BC363" s="117"/>
      <c r="BD363" s="117"/>
    </row>
    <row r="364" spans="1:56" s="100" customFormat="1" hidden="1">
      <c r="A364" s="45"/>
      <c r="B364" s="120">
        <v>2013</v>
      </c>
      <c r="C364" s="121">
        <v>8320</v>
      </c>
      <c r="D364" s="120">
        <v>2</v>
      </c>
      <c r="E364" s="120">
        <v>5000</v>
      </c>
      <c r="F364" s="120">
        <v>5100</v>
      </c>
      <c r="G364" s="120">
        <v>512</v>
      </c>
      <c r="H364" s="120">
        <v>51200</v>
      </c>
      <c r="I364" s="122" t="s">
        <v>230</v>
      </c>
      <c r="J364" s="123">
        <v>0</v>
      </c>
      <c r="K364" s="123">
        <v>0</v>
      </c>
      <c r="L364" s="124">
        <v>0</v>
      </c>
      <c r="M364" s="123">
        <v>0</v>
      </c>
      <c r="N364" s="123">
        <v>0</v>
      </c>
      <c r="O364" s="124">
        <v>0</v>
      </c>
      <c r="P364" s="124"/>
      <c r="Q364" s="45"/>
      <c r="R364" s="123">
        <v>0</v>
      </c>
      <c r="S364" s="123">
        <v>0</v>
      </c>
      <c r="T364" s="123">
        <f t="shared" si="183"/>
        <v>0</v>
      </c>
      <c r="U364" s="123">
        <v>0</v>
      </c>
      <c r="V364" s="123">
        <v>0</v>
      </c>
      <c r="W364" s="123">
        <f t="shared" si="171"/>
        <v>0</v>
      </c>
      <c r="X364" s="123">
        <f t="shared" si="186"/>
        <v>0</v>
      </c>
      <c r="Y364" s="45"/>
      <c r="Z364" s="123">
        <v>0</v>
      </c>
      <c r="AA364" s="123">
        <v>0</v>
      </c>
      <c r="AB364" s="123">
        <f t="shared" si="184"/>
        <v>0</v>
      </c>
      <c r="AC364" s="123">
        <v>0</v>
      </c>
      <c r="AD364" s="123">
        <v>0</v>
      </c>
      <c r="AE364" s="123">
        <f t="shared" si="172"/>
        <v>0</v>
      </c>
      <c r="AF364" s="123">
        <f t="shared" si="187"/>
        <v>0</v>
      </c>
      <c r="AG364" s="45"/>
      <c r="AH364" s="123">
        <v>0</v>
      </c>
      <c r="AI364" s="123">
        <v>0</v>
      </c>
      <c r="AJ364" s="123">
        <f t="shared" si="185"/>
        <v>0</v>
      </c>
      <c r="AK364" s="123">
        <v>0</v>
      </c>
      <c r="AL364" s="123">
        <v>0</v>
      </c>
      <c r="AM364" s="123">
        <f t="shared" si="173"/>
        <v>0</v>
      </c>
      <c r="AN364" s="123">
        <f t="shared" si="188"/>
        <v>0</v>
      </c>
      <c r="AO364" s="45"/>
      <c r="AP364" s="123">
        <f>J364-(R364+Z364+AH364)</f>
        <v>0</v>
      </c>
      <c r="AQ364" s="123">
        <f>K364-(S364+AA364+AI364)</f>
        <v>0</v>
      </c>
      <c r="AR364" s="123">
        <f t="shared" si="166"/>
        <v>0</v>
      </c>
      <c r="AS364" s="123">
        <f>M364-(U364+AC364+AK364)</f>
        <v>0</v>
      </c>
      <c r="AT364" s="123">
        <f>N364-(V364+AD364+AL364)</f>
        <v>0</v>
      </c>
      <c r="AU364" s="123">
        <f t="shared" si="174"/>
        <v>0</v>
      </c>
      <c r="AV364" s="123">
        <f t="shared" si="189"/>
        <v>0</v>
      </c>
      <c r="AW364" s="125" t="s">
        <v>103</v>
      </c>
      <c r="AX364" s="125"/>
      <c r="AY364" s="125"/>
      <c r="AZ364" s="124" t="s">
        <v>283</v>
      </c>
      <c r="BA364" s="124"/>
      <c r="BB364" s="124"/>
      <c r="BC364" s="124"/>
      <c r="BD364" s="124"/>
    </row>
    <row r="365" spans="1:56" s="127" customFormat="1" hidden="1">
      <c r="A365" s="45"/>
      <c r="B365" s="114">
        <v>2013</v>
      </c>
      <c r="C365" s="115">
        <v>8320</v>
      </c>
      <c r="D365" s="114">
        <v>2</v>
      </c>
      <c r="E365" s="114">
        <v>5000</v>
      </c>
      <c r="F365" s="114">
        <v>5100</v>
      </c>
      <c r="G365" s="114">
        <v>515</v>
      </c>
      <c r="H365" s="114"/>
      <c r="I365" s="116" t="s">
        <v>231</v>
      </c>
      <c r="J365" s="117">
        <v>855074.59</v>
      </c>
      <c r="K365" s="117">
        <v>0</v>
      </c>
      <c r="L365" s="117">
        <v>855074.59</v>
      </c>
      <c r="M365" s="117">
        <v>0</v>
      </c>
      <c r="N365" s="117">
        <v>0</v>
      </c>
      <c r="O365" s="117">
        <v>0</v>
      </c>
      <c r="P365" s="117">
        <f>+P366</f>
        <v>855074.59</v>
      </c>
      <c r="Q365" s="45"/>
      <c r="R365" s="118">
        <f t="shared" ref="R365:S367" si="190">R366</f>
        <v>855074.59</v>
      </c>
      <c r="S365" s="118">
        <f t="shared" si="190"/>
        <v>0</v>
      </c>
      <c r="T365" s="118">
        <f t="shared" si="183"/>
        <v>855074.59</v>
      </c>
      <c r="U365" s="118">
        <f t="shared" ref="U365:V367" si="191">U366</f>
        <v>0</v>
      </c>
      <c r="V365" s="118">
        <f t="shared" si="191"/>
        <v>0</v>
      </c>
      <c r="W365" s="118">
        <f t="shared" si="171"/>
        <v>0</v>
      </c>
      <c r="X365" s="118">
        <f t="shared" si="186"/>
        <v>855074.59</v>
      </c>
      <c r="Y365" s="45"/>
      <c r="Z365" s="118">
        <f t="shared" ref="Z365:AA367" si="192">Z366</f>
        <v>0</v>
      </c>
      <c r="AA365" s="118">
        <f t="shared" si="192"/>
        <v>0</v>
      </c>
      <c r="AB365" s="118">
        <f t="shared" si="184"/>
        <v>0</v>
      </c>
      <c r="AC365" s="118">
        <f t="shared" ref="AC365:AD367" si="193">AC366</f>
        <v>0</v>
      </c>
      <c r="AD365" s="118">
        <f t="shared" si="193"/>
        <v>0</v>
      </c>
      <c r="AE365" s="118">
        <f t="shared" si="172"/>
        <v>0</v>
      </c>
      <c r="AF365" s="118">
        <f t="shared" si="187"/>
        <v>0</v>
      </c>
      <c r="AG365" s="45"/>
      <c r="AH365" s="118">
        <f t="shared" ref="AH365:AI367" si="194">AH366</f>
        <v>0</v>
      </c>
      <c r="AI365" s="118">
        <f t="shared" si="194"/>
        <v>0</v>
      </c>
      <c r="AJ365" s="118">
        <f t="shared" si="185"/>
        <v>0</v>
      </c>
      <c r="AK365" s="118">
        <f t="shared" ref="AK365:AL367" si="195">AK366</f>
        <v>0</v>
      </c>
      <c r="AL365" s="118">
        <f t="shared" si="195"/>
        <v>0</v>
      </c>
      <c r="AM365" s="118">
        <f t="shared" si="173"/>
        <v>0</v>
      </c>
      <c r="AN365" s="118">
        <f t="shared" si="188"/>
        <v>0</v>
      </c>
      <c r="AO365" s="45"/>
      <c r="AP365" s="118">
        <f t="shared" ref="AP365:AQ367" si="196">AP366</f>
        <v>0</v>
      </c>
      <c r="AQ365" s="118">
        <f t="shared" si="196"/>
        <v>0</v>
      </c>
      <c r="AR365" s="118">
        <f t="shared" si="166"/>
        <v>0</v>
      </c>
      <c r="AS365" s="118">
        <f t="shared" ref="AS365:AT367" si="197">AS366</f>
        <v>0</v>
      </c>
      <c r="AT365" s="118">
        <f t="shared" si="197"/>
        <v>0</v>
      </c>
      <c r="AU365" s="118">
        <f t="shared" si="174"/>
        <v>0</v>
      </c>
      <c r="AV365" s="118">
        <f t="shared" si="189"/>
        <v>0</v>
      </c>
      <c r="AW365" s="119"/>
      <c r="AX365" s="119"/>
      <c r="AY365" s="119"/>
      <c r="AZ365" s="117"/>
      <c r="BA365" s="117"/>
      <c r="BB365" s="117"/>
      <c r="BC365" s="117"/>
      <c r="BD365" s="117"/>
    </row>
    <row r="366" spans="1:56" s="100" customFormat="1" hidden="1">
      <c r="A366" s="45"/>
      <c r="B366" s="120">
        <v>2013</v>
      </c>
      <c r="C366" s="121">
        <v>8320</v>
      </c>
      <c r="D366" s="120">
        <v>2</v>
      </c>
      <c r="E366" s="120">
        <v>5000</v>
      </c>
      <c r="F366" s="120">
        <v>5100</v>
      </c>
      <c r="G366" s="120">
        <v>515</v>
      </c>
      <c r="H366" s="120">
        <v>51501</v>
      </c>
      <c r="I366" s="122" t="s">
        <v>232</v>
      </c>
      <c r="J366" s="123">
        <f>875000-19925.41</f>
        <v>855074.59</v>
      </c>
      <c r="K366" s="123">
        <v>0</v>
      </c>
      <c r="L366" s="124">
        <v>855074.59</v>
      </c>
      <c r="M366" s="123">
        <v>0</v>
      </c>
      <c r="N366" s="123">
        <v>0</v>
      </c>
      <c r="O366" s="124">
        <v>0</v>
      </c>
      <c r="P366" s="124">
        <f>+L366+O366</f>
        <v>855074.59</v>
      </c>
      <c r="Q366" s="45"/>
      <c r="R366" s="123">
        <f>+[1]FCECC!X110</f>
        <v>855074.59</v>
      </c>
      <c r="S366" s="123">
        <v>0</v>
      </c>
      <c r="T366" s="123">
        <f t="shared" si="183"/>
        <v>855074.59</v>
      </c>
      <c r="U366" s="123">
        <v>0</v>
      </c>
      <c r="V366" s="123">
        <v>0</v>
      </c>
      <c r="W366" s="123">
        <f t="shared" si="171"/>
        <v>0</v>
      </c>
      <c r="X366" s="123">
        <f t="shared" si="186"/>
        <v>855074.59</v>
      </c>
      <c r="Y366" s="45"/>
      <c r="Z366" s="123">
        <v>0</v>
      </c>
      <c r="AA366" s="123">
        <v>0</v>
      </c>
      <c r="AB366" s="123">
        <f t="shared" si="184"/>
        <v>0</v>
      </c>
      <c r="AC366" s="123">
        <v>0</v>
      </c>
      <c r="AD366" s="123">
        <v>0</v>
      </c>
      <c r="AE366" s="123">
        <f t="shared" si="172"/>
        <v>0</v>
      </c>
      <c r="AF366" s="123">
        <f t="shared" si="187"/>
        <v>0</v>
      </c>
      <c r="AG366" s="45"/>
      <c r="AH366" s="123">
        <f>267378.84-267378.84</f>
        <v>0</v>
      </c>
      <c r="AI366" s="123">
        <v>0</v>
      </c>
      <c r="AJ366" s="123">
        <f t="shared" si="185"/>
        <v>0</v>
      </c>
      <c r="AK366" s="123">
        <v>0</v>
      </c>
      <c r="AL366" s="123">
        <v>0</v>
      </c>
      <c r="AM366" s="123">
        <f t="shared" si="173"/>
        <v>0</v>
      </c>
      <c r="AN366" s="123">
        <f t="shared" si="188"/>
        <v>0</v>
      </c>
      <c r="AO366" s="45"/>
      <c r="AP366" s="123">
        <f>J366-(R366+Z366+AH366)</f>
        <v>0</v>
      </c>
      <c r="AQ366" s="123">
        <f>K366-(S366+AA366+AI366)</f>
        <v>0</v>
      </c>
      <c r="AR366" s="123">
        <f t="shared" si="166"/>
        <v>0</v>
      </c>
      <c r="AS366" s="123">
        <f>M366-(U366+AC366+AK366)</f>
        <v>0</v>
      </c>
      <c r="AT366" s="123">
        <f>N366-(V366+AD366+AL366)</f>
        <v>0</v>
      </c>
      <c r="AU366" s="123">
        <f t="shared" si="174"/>
        <v>0</v>
      </c>
      <c r="AV366" s="123">
        <f t="shared" si="189"/>
        <v>0</v>
      </c>
      <c r="AW366" s="152" t="s">
        <v>327</v>
      </c>
      <c r="AX366" s="152" t="s">
        <v>328</v>
      </c>
      <c r="AY366" s="125"/>
      <c r="AZ366" s="124" t="s">
        <v>326</v>
      </c>
      <c r="BA366" s="157" t="s">
        <v>329</v>
      </c>
      <c r="BB366" s="124"/>
      <c r="BC366" s="152" t="s">
        <v>330</v>
      </c>
      <c r="BD366" s="133">
        <f>+AY359-BB359</f>
        <v>0</v>
      </c>
    </row>
    <row r="367" spans="1:56" s="100" customFormat="1" hidden="1">
      <c r="A367" s="45"/>
      <c r="B367" s="114">
        <v>2013</v>
      </c>
      <c r="C367" s="115">
        <v>8320</v>
      </c>
      <c r="D367" s="114">
        <v>2</v>
      </c>
      <c r="E367" s="114">
        <v>5000</v>
      </c>
      <c r="F367" s="114">
        <v>5100</v>
      </c>
      <c r="G367" s="114">
        <v>517</v>
      </c>
      <c r="H367" s="114"/>
      <c r="I367" s="116" t="s">
        <v>331</v>
      </c>
      <c r="J367" s="117">
        <v>0</v>
      </c>
      <c r="K367" s="117">
        <v>0</v>
      </c>
      <c r="L367" s="117">
        <v>0</v>
      </c>
      <c r="M367" s="117">
        <v>0</v>
      </c>
      <c r="N367" s="117">
        <v>0</v>
      </c>
      <c r="O367" s="117">
        <v>0</v>
      </c>
      <c r="P367" s="117">
        <v>0</v>
      </c>
      <c r="Q367" s="45"/>
      <c r="R367" s="118">
        <f t="shared" si="190"/>
        <v>0</v>
      </c>
      <c r="S367" s="118">
        <f t="shared" si="190"/>
        <v>0</v>
      </c>
      <c r="T367" s="118">
        <f t="shared" si="183"/>
        <v>0</v>
      </c>
      <c r="U367" s="118">
        <f t="shared" si="191"/>
        <v>0</v>
      </c>
      <c r="V367" s="118">
        <f t="shared" si="191"/>
        <v>0</v>
      </c>
      <c r="W367" s="118">
        <f t="shared" si="171"/>
        <v>0</v>
      </c>
      <c r="X367" s="118">
        <f t="shared" si="186"/>
        <v>0</v>
      </c>
      <c r="Y367" s="45"/>
      <c r="Z367" s="118">
        <f t="shared" si="192"/>
        <v>0</v>
      </c>
      <c r="AA367" s="118">
        <f t="shared" si="192"/>
        <v>0</v>
      </c>
      <c r="AB367" s="118">
        <f t="shared" si="184"/>
        <v>0</v>
      </c>
      <c r="AC367" s="118">
        <f t="shared" si="193"/>
        <v>0</v>
      </c>
      <c r="AD367" s="118">
        <f t="shared" si="193"/>
        <v>0</v>
      </c>
      <c r="AE367" s="118">
        <f t="shared" si="172"/>
        <v>0</v>
      </c>
      <c r="AF367" s="118">
        <f t="shared" si="187"/>
        <v>0</v>
      </c>
      <c r="AG367" s="45"/>
      <c r="AH367" s="118">
        <f t="shared" si="194"/>
        <v>0</v>
      </c>
      <c r="AI367" s="118">
        <f t="shared" si="194"/>
        <v>0</v>
      </c>
      <c r="AJ367" s="118">
        <f t="shared" si="185"/>
        <v>0</v>
      </c>
      <c r="AK367" s="118">
        <f t="shared" si="195"/>
        <v>0</v>
      </c>
      <c r="AL367" s="118">
        <f t="shared" si="195"/>
        <v>0</v>
      </c>
      <c r="AM367" s="118">
        <f t="shared" si="173"/>
        <v>0</v>
      </c>
      <c r="AN367" s="118">
        <f t="shared" si="188"/>
        <v>0</v>
      </c>
      <c r="AO367" s="45"/>
      <c r="AP367" s="118">
        <f t="shared" si="196"/>
        <v>0</v>
      </c>
      <c r="AQ367" s="118">
        <f t="shared" si="196"/>
        <v>0</v>
      </c>
      <c r="AR367" s="118">
        <f t="shared" si="166"/>
        <v>0</v>
      </c>
      <c r="AS367" s="118">
        <f t="shared" si="197"/>
        <v>0</v>
      </c>
      <c r="AT367" s="118">
        <f t="shared" si="197"/>
        <v>0</v>
      </c>
      <c r="AU367" s="118">
        <f t="shared" si="174"/>
        <v>0</v>
      </c>
      <c r="AV367" s="118">
        <f t="shared" si="189"/>
        <v>0</v>
      </c>
      <c r="AW367" s="119"/>
      <c r="AX367" s="119"/>
      <c r="AY367" s="119"/>
      <c r="AZ367" s="117"/>
      <c r="BA367" s="117"/>
      <c r="BB367" s="117"/>
      <c r="BC367" s="117"/>
      <c r="BD367" s="117"/>
    </row>
    <row r="368" spans="1:56" s="100" customFormat="1" hidden="1">
      <c r="A368" s="45"/>
      <c r="B368" s="120">
        <v>2013</v>
      </c>
      <c r="C368" s="121">
        <v>8320</v>
      </c>
      <c r="D368" s="120">
        <v>2</v>
      </c>
      <c r="E368" s="120">
        <v>5000</v>
      </c>
      <c r="F368" s="120">
        <v>5100</v>
      </c>
      <c r="G368" s="120">
        <v>517</v>
      </c>
      <c r="H368" s="120">
        <v>51701</v>
      </c>
      <c r="I368" s="122" t="s">
        <v>332</v>
      </c>
      <c r="J368" s="123">
        <v>0</v>
      </c>
      <c r="K368" s="123">
        <v>0</v>
      </c>
      <c r="L368" s="124">
        <v>0</v>
      </c>
      <c r="M368" s="123">
        <v>0</v>
      </c>
      <c r="N368" s="123">
        <v>0</v>
      </c>
      <c r="O368" s="124">
        <v>0</v>
      </c>
      <c r="P368" s="124">
        <v>0</v>
      </c>
      <c r="Q368" s="45"/>
      <c r="R368" s="123">
        <v>0</v>
      </c>
      <c r="S368" s="123">
        <v>0</v>
      </c>
      <c r="T368" s="123">
        <f t="shared" si="183"/>
        <v>0</v>
      </c>
      <c r="U368" s="123">
        <v>0</v>
      </c>
      <c r="V368" s="123">
        <v>0</v>
      </c>
      <c r="W368" s="123">
        <f t="shared" si="171"/>
        <v>0</v>
      </c>
      <c r="X368" s="123">
        <f t="shared" si="186"/>
        <v>0</v>
      </c>
      <c r="Y368" s="45"/>
      <c r="Z368" s="123">
        <v>0</v>
      </c>
      <c r="AA368" s="123">
        <v>0</v>
      </c>
      <c r="AB368" s="123">
        <f t="shared" si="184"/>
        <v>0</v>
      </c>
      <c r="AC368" s="123">
        <v>0</v>
      </c>
      <c r="AD368" s="123">
        <v>0</v>
      </c>
      <c r="AE368" s="123">
        <f t="shared" si="172"/>
        <v>0</v>
      </c>
      <c r="AF368" s="123">
        <f t="shared" si="187"/>
        <v>0</v>
      </c>
      <c r="AG368" s="45"/>
      <c r="AH368" s="123">
        <v>0</v>
      </c>
      <c r="AI368" s="123">
        <v>0</v>
      </c>
      <c r="AJ368" s="123">
        <f t="shared" si="185"/>
        <v>0</v>
      </c>
      <c r="AK368" s="123">
        <v>0</v>
      </c>
      <c r="AL368" s="123">
        <v>0</v>
      </c>
      <c r="AM368" s="123">
        <f t="shared" si="173"/>
        <v>0</v>
      </c>
      <c r="AN368" s="123">
        <f t="shared" si="188"/>
        <v>0</v>
      </c>
      <c r="AO368" s="45"/>
      <c r="AP368" s="123">
        <f>J368-(R368+Z368+AH368)</f>
        <v>0</v>
      </c>
      <c r="AQ368" s="123">
        <f>K368-(S368+AA368+AI368)</f>
        <v>0</v>
      </c>
      <c r="AR368" s="123">
        <f t="shared" si="166"/>
        <v>0</v>
      </c>
      <c r="AS368" s="123">
        <f>M368-(U368+AC368+AK368)</f>
        <v>0</v>
      </c>
      <c r="AT368" s="123">
        <f>N368-(V368+AD368+AL368)</f>
        <v>0</v>
      </c>
      <c r="AU368" s="123">
        <f t="shared" si="174"/>
        <v>0</v>
      </c>
      <c r="AV368" s="123">
        <f t="shared" si="189"/>
        <v>0</v>
      </c>
      <c r="AW368" s="125"/>
      <c r="AX368" s="125"/>
      <c r="AY368" s="125"/>
      <c r="AZ368" s="124"/>
      <c r="BA368" s="124"/>
      <c r="BB368" s="124"/>
      <c r="BC368" s="124"/>
      <c r="BD368" s="124"/>
    </row>
    <row r="369" spans="1:56" s="127" customFormat="1" hidden="1">
      <c r="A369" s="45"/>
      <c r="B369" s="114">
        <v>2013</v>
      </c>
      <c r="C369" s="115">
        <v>8320</v>
      </c>
      <c r="D369" s="114">
        <v>2</v>
      </c>
      <c r="E369" s="114">
        <v>5000</v>
      </c>
      <c r="F369" s="114">
        <v>5100</v>
      </c>
      <c r="G369" s="114">
        <v>519</v>
      </c>
      <c r="H369" s="114"/>
      <c r="I369" s="116" t="s">
        <v>233</v>
      </c>
      <c r="J369" s="117">
        <v>249284</v>
      </c>
      <c r="K369" s="117">
        <v>0</v>
      </c>
      <c r="L369" s="117">
        <v>249284</v>
      </c>
      <c r="M369" s="117">
        <v>0</v>
      </c>
      <c r="N369" s="117">
        <v>0</v>
      </c>
      <c r="O369" s="117">
        <v>0</v>
      </c>
      <c r="P369" s="117">
        <v>249284</v>
      </c>
      <c r="Q369" s="45"/>
      <c r="R369" s="118">
        <f>R370</f>
        <v>249284</v>
      </c>
      <c r="S369" s="118">
        <f>S370</f>
        <v>0</v>
      </c>
      <c r="T369" s="118">
        <f t="shared" si="183"/>
        <v>249284</v>
      </c>
      <c r="U369" s="118">
        <f>U370</f>
        <v>0</v>
      </c>
      <c r="V369" s="118">
        <f>V370</f>
        <v>0</v>
      </c>
      <c r="W369" s="118">
        <f t="shared" si="171"/>
        <v>0</v>
      </c>
      <c r="X369" s="118">
        <f t="shared" si="186"/>
        <v>249284</v>
      </c>
      <c r="Y369" s="45"/>
      <c r="Z369" s="118">
        <f>Z370</f>
        <v>0</v>
      </c>
      <c r="AA369" s="118">
        <f>AA370</f>
        <v>0</v>
      </c>
      <c r="AB369" s="118">
        <f t="shared" si="184"/>
        <v>0</v>
      </c>
      <c r="AC369" s="118">
        <f>AC370</f>
        <v>0</v>
      </c>
      <c r="AD369" s="118">
        <f>AD370</f>
        <v>0</v>
      </c>
      <c r="AE369" s="118">
        <f t="shared" si="172"/>
        <v>0</v>
      </c>
      <c r="AF369" s="118">
        <f t="shared" si="187"/>
        <v>0</v>
      </c>
      <c r="AG369" s="45"/>
      <c r="AH369" s="118">
        <f>AH370</f>
        <v>0</v>
      </c>
      <c r="AI369" s="118">
        <f>AI370</f>
        <v>0</v>
      </c>
      <c r="AJ369" s="118">
        <f t="shared" si="185"/>
        <v>0</v>
      </c>
      <c r="AK369" s="118">
        <f>AK370</f>
        <v>0</v>
      </c>
      <c r="AL369" s="118">
        <f>AL370</f>
        <v>0</v>
      </c>
      <c r="AM369" s="118">
        <f t="shared" si="173"/>
        <v>0</v>
      </c>
      <c r="AN369" s="118">
        <f t="shared" si="188"/>
        <v>0</v>
      </c>
      <c r="AO369" s="45"/>
      <c r="AP369" s="118">
        <f>AP370</f>
        <v>0</v>
      </c>
      <c r="AQ369" s="118">
        <f>AQ370</f>
        <v>0</v>
      </c>
      <c r="AR369" s="118">
        <f t="shared" si="166"/>
        <v>0</v>
      </c>
      <c r="AS369" s="118">
        <f>AS370</f>
        <v>0</v>
      </c>
      <c r="AT369" s="118">
        <f>AT370</f>
        <v>0</v>
      </c>
      <c r="AU369" s="118">
        <f t="shared" si="174"/>
        <v>0</v>
      </c>
      <c r="AV369" s="118">
        <f t="shared" si="189"/>
        <v>0</v>
      </c>
      <c r="AW369" s="119"/>
      <c r="AX369" s="119"/>
      <c r="AY369" s="119"/>
      <c r="AZ369" s="117"/>
      <c r="BA369" s="117"/>
      <c r="BB369" s="117"/>
      <c r="BC369" s="117"/>
      <c r="BD369" s="117"/>
    </row>
    <row r="370" spans="1:56" s="100" customFormat="1" hidden="1">
      <c r="A370" s="45"/>
      <c r="B370" s="120">
        <v>2013</v>
      </c>
      <c r="C370" s="121">
        <v>8320</v>
      </c>
      <c r="D370" s="120">
        <v>2</v>
      </c>
      <c r="E370" s="120">
        <v>5000</v>
      </c>
      <c r="F370" s="120">
        <v>5100</v>
      </c>
      <c r="G370" s="120">
        <v>519</v>
      </c>
      <c r="H370" s="120">
        <v>51901</v>
      </c>
      <c r="I370" s="122" t="s">
        <v>234</v>
      </c>
      <c r="J370" s="123">
        <v>249284</v>
      </c>
      <c r="K370" s="123">
        <v>0</v>
      </c>
      <c r="L370" s="124">
        <v>249284</v>
      </c>
      <c r="M370" s="123">
        <v>0</v>
      </c>
      <c r="N370" s="123">
        <v>0</v>
      </c>
      <c r="O370" s="124">
        <v>0</v>
      </c>
      <c r="P370" s="124">
        <v>249284</v>
      </c>
      <c r="Q370" s="45"/>
      <c r="R370" s="123">
        <f>[1]FCECC!X117</f>
        <v>249284</v>
      </c>
      <c r="S370" s="123">
        <v>0</v>
      </c>
      <c r="T370" s="123">
        <f t="shared" si="183"/>
        <v>249284</v>
      </c>
      <c r="U370" s="123">
        <v>0</v>
      </c>
      <c r="V370" s="123">
        <v>0</v>
      </c>
      <c r="W370" s="123">
        <f t="shared" si="171"/>
        <v>0</v>
      </c>
      <c r="X370" s="123">
        <f t="shared" si="186"/>
        <v>249284</v>
      </c>
      <c r="Y370" s="45"/>
      <c r="Z370" s="123">
        <v>0</v>
      </c>
      <c r="AA370" s="123">
        <v>0</v>
      </c>
      <c r="AB370" s="123">
        <f t="shared" si="184"/>
        <v>0</v>
      </c>
      <c r="AC370" s="123">
        <v>0</v>
      </c>
      <c r="AD370" s="123">
        <v>0</v>
      </c>
      <c r="AE370" s="123">
        <f t="shared" si="172"/>
        <v>0</v>
      </c>
      <c r="AF370" s="123">
        <f t="shared" si="187"/>
        <v>0</v>
      </c>
      <c r="AG370" s="45"/>
      <c r="AH370" s="123">
        <v>0</v>
      </c>
      <c r="AI370" s="123">
        <v>0</v>
      </c>
      <c r="AJ370" s="123">
        <f t="shared" si="185"/>
        <v>0</v>
      </c>
      <c r="AK370" s="123">
        <v>0</v>
      </c>
      <c r="AL370" s="123">
        <v>0</v>
      </c>
      <c r="AM370" s="123">
        <f t="shared" si="173"/>
        <v>0</v>
      </c>
      <c r="AN370" s="123">
        <f t="shared" si="188"/>
        <v>0</v>
      </c>
      <c r="AO370" s="45"/>
      <c r="AP370" s="123">
        <f>J370-(R370+Z370+AH370)</f>
        <v>0</v>
      </c>
      <c r="AQ370" s="123">
        <f>K370-(S370+AA370+AI370)</f>
        <v>0</v>
      </c>
      <c r="AR370" s="123">
        <f t="shared" si="166"/>
        <v>0</v>
      </c>
      <c r="AS370" s="123">
        <f>M370-(U370+AC370+AK370)</f>
        <v>0</v>
      </c>
      <c r="AT370" s="123">
        <f>N370-(V370+AD370+AL370)</f>
        <v>0</v>
      </c>
      <c r="AU370" s="123">
        <f t="shared" si="174"/>
        <v>0</v>
      </c>
      <c r="AV370" s="123">
        <f t="shared" si="189"/>
        <v>0</v>
      </c>
      <c r="AW370" s="125" t="s">
        <v>103</v>
      </c>
      <c r="AX370" s="125">
        <v>1</v>
      </c>
      <c r="AY370" s="125"/>
      <c r="AZ370" s="124" t="s">
        <v>326</v>
      </c>
      <c r="BA370" s="98">
        <f>[1]FCECC!AO118</f>
        <v>1</v>
      </c>
      <c r="BB370" s="124"/>
      <c r="BC370" s="133">
        <f>+AX370-BA370</f>
        <v>0</v>
      </c>
      <c r="BD370" s="133">
        <f>+AY363-BB363</f>
        <v>0</v>
      </c>
    </row>
    <row r="371" spans="1:56" s="126" customFormat="1" hidden="1">
      <c r="A371" s="45"/>
      <c r="B371" s="108">
        <v>2013</v>
      </c>
      <c r="C371" s="109">
        <v>8320</v>
      </c>
      <c r="D371" s="108">
        <v>2</v>
      </c>
      <c r="E371" s="108">
        <v>5000</v>
      </c>
      <c r="F371" s="108">
        <v>5200</v>
      </c>
      <c r="G371" s="108"/>
      <c r="H371" s="108"/>
      <c r="I371" s="110" t="s">
        <v>333</v>
      </c>
      <c r="J371" s="111">
        <v>69000</v>
      </c>
      <c r="K371" s="111">
        <v>0</v>
      </c>
      <c r="L371" s="111">
        <v>69000</v>
      </c>
      <c r="M371" s="111">
        <v>0</v>
      </c>
      <c r="N371" s="111">
        <v>0</v>
      </c>
      <c r="O371" s="111">
        <v>0</v>
      </c>
      <c r="P371" s="111">
        <v>69000</v>
      </c>
      <c r="Q371" s="45"/>
      <c r="R371" s="112">
        <f>R372+R374</f>
        <v>69000</v>
      </c>
      <c r="S371" s="112">
        <f>S372+S374</f>
        <v>0</v>
      </c>
      <c r="T371" s="112">
        <f>R371+S371</f>
        <v>69000</v>
      </c>
      <c r="U371" s="112">
        <f>U372+U374</f>
        <v>0</v>
      </c>
      <c r="V371" s="112">
        <f>V372+V374</f>
        <v>0</v>
      </c>
      <c r="W371" s="112">
        <f t="shared" si="171"/>
        <v>0</v>
      </c>
      <c r="X371" s="112">
        <f t="shared" si="186"/>
        <v>69000</v>
      </c>
      <c r="Y371" s="45"/>
      <c r="Z371" s="112">
        <f>Z372+Z374</f>
        <v>0</v>
      </c>
      <c r="AA371" s="112">
        <f>AA372+AA374</f>
        <v>0</v>
      </c>
      <c r="AB371" s="112">
        <f>Z371+AA371</f>
        <v>0</v>
      </c>
      <c r="AC371" s="112">
        <f>AC372+AC374</f>
        <v>0</v>
      </c>
      <c r="AD371" s="112">
        <f>AD372+AD374</f>
        <v>0</v>
      </c>
      <c r="AE371" s="112">
        <f t="shared" si="172"/>
        <v>0</v>
      </c>
      <c r="AF371" s="112">
        <f t="shared" si="187"/>
        <v>0</v>
      </c>
      <c r="AG371" s="45"/>
      <c r="AH371" s="112">
        <f>AH372+AH374</f>
        <v>0</v>
      </c>
      <c r="AI371" s="112">
        <f>AI372+AI374</f>
        <v>0</v>
      </c>
      <c r="AJ371" s="112">
        <f>AH371+AI371</f>
        <v>0</v>
      </c>
      <c r="AK371" s="112">
        <f>AK372+AK374</f>
        <v>0</v>
      </c>
      <c r="AL371" s="112">
        <f>AL372+AL374</f>
        <v>0</v>
      </c>
      <c r="AM371" s="112">
        <f t="shared" si="173"/>
        <v>0</v>
      </c>
      <c r="AN371" s="112">
        <f t="shared" si="188"/>
        <v>0</v>
      </c>
      <c r="AO371" s="45"/>
      <c r="AP371" s="112">
        <f>AP372+AP374</f>
        <v>0</v>
      </c>
      <c r="AQ371" s="112">
        <f>AQ372+AQ374</f>
        <v>0</v>
      </c>
      <c r="AR371" s="112">
        <f t="shared" si="166"/>
        <v>0</v>
      </c>
      <c r="AS371" s="112">
        <f>AS372+AS374</f>
        <v>0</v>
      </c>
      <c r="AT371" s="112">
        <f>AT372+AT374</f>
        <v>0</v>
      </c>
      <c r="AU371" s="112">
        <f t="shared" si="174"/>
        <v>0</v>
      </c>
      <c r="AV371" s="112">
        <f t="shared" si="189"/>
        <v>0</v>
      </c>
      <c r="AW371" s="113"/>
      <c r="AX371" s="113"/>
      <c r="AY371" s="113"/>
      <c r="AZ371" s="111"/>
      <c r="BA371" s="111"/>
      <c r="BB371" s="111"/>
      <c r="BC371" s="111"/>
      <c r="BD371" s="111"/>
    </row>
    <row r="372" spans="1:56" s="127" customFormat="1" hidden="1">
      <c r="A372" s="45"/>
      <c r="B372" s="114">
        <v>2013</v>
      </c>
      <c r="C372" s="115">
        <v>8320</v>
      </c>
      <c r="D372" s="114">
        <v>2</v>
      </c>
      <c r="E372" s="114">
        <v>5000</v>
      </c>
      <c r="F372" s="114">
        <v>5200</v>
      </c>
      <c r="G372" s="114">
        <v>521</v>
      </c>
      <c r="H372" s="114"/>
      <c r="I372" s="116" t="s">
        <v>236</v>
      </c>
      <c r="J372" s="117">
        <v>69000</v>
      </c>
      <c r="K372" s="117">
        <v>0</v>
      </c>
      <c r="L372" s="117">
        <v>69000</v>
      </c>
      <c r="M372" s="117">
        <v>0</v>
      </c>
      <c r="N372" s="117">
        <v>0</v>
      </c>
      <c r="O372" s="117">
        <v>0</v>
      </c>
      <c r="P372" s="117">
        <v>69000</v>
      </c>
      <c r="Q372" s="45"/>
      <c r="R372" s="118">
        <f>R373</f>
        <v>69000</v>
      </c>
      <c r="S372" s="118">
        <f>S373</f>
        <v>0</v>
      </c>
      <c r="T372" s="118">
        <f t="shared" ref="T372:T382" si="198">R372+S372</f>
        <v>69000</v>
      </c>
      <c r="U372" s="118">
        <f>U373</f>
        <v>0</v>
      </c>
      <c r="V372" s="118">
        <f>V373</f>
        <v>0</v>
      </c>
      <c r="W372" s="118">
        <f t="shared" si="171"/>
        <v>0</v>
      </c>
      <c r="X372" s="118">
        <f t="shared" si="186"/>
        <v>69000</v>
      </c>
      <c r="Y372" s="45"/>
      <c r="Z372" s="118">
        <f>Z373</f>
        <v>0</v>
      </c>
      <c r="AA372" s="118">
        <f>AA373</f>
        <v>0</v>
      </c>
      <c r="AB372" s="118">
        <f t="shared" ref="AB372:AB382" si="199">Z372+AA372</f>
        <v>0</v>
      </c>
      <c r="AC372" s="118">
        <f>AC373</f>
        <v>0</v>
      </c>
      <c r="AD372" s="118">
        <f>AD373</f>
        <v>0</v>
      </c>
      <c r="AE372" s="118">
        <f t="shared" si="172"/>
        <v>0</v>
      </c>
      <c r="AF372" s="118">
        <f t="shared" si="187"/>
        <v>0</v>
      </c>
      <c r="AG372" s="45"/>
      <c r="AH372" s="118">
        <f>AH373</f>
        <v>0</v>
      </c>
      <c r="AI372" s="118">
        <f>AI373</f>
        <v>0</v>
      </c>
      <c r="AJ372" s="118">
        <f t="shared" ref="AJ372:AJ382" si="200">AH372+AI372</f>
        <v>0</v>
      </c>
      <c r="AK372" s="118">
        <f>AK373</f>
        <v>0</v>
      </c>
      <c r="AL372" s="118">
        <f>AL373</f>
        <v>0</v>
      </c>
      <c r="AM372" s="118">
        <f t="shared" si="173"/>
        <v>0</v>
      </c>
      <c r="AN372" s="118">
        <f t="shared" si="188"/>
        <v>0</v>
      </c>
      <c r="AO372" s="45"/>
      <c r="AP372" s="118">
        <f>AP373</f>
        <v>0</v>
      </c>
      <c r="AQ372" s="118">
        <f>AQ373</f>
        <v>0</v>
      </c>
      <c r="AR372" s="118">
        <f t="shared" si="166"/>
        <v>0</v>
      </c>
      <c r="AS372" s="118">
        <f>AS373</f>
        <v>0</v>
      </c>
      <c r="AT372" s="118">
        <f>AT373</f>
        <v>0</v>
      </c>
      <c r="AU372" s="118">
        <f t="shared" si="174"/>
        <v>0</v>
      </c>
      <c r="AV372" s="118">
        <f t="shared" si="189"/>
        <v>0</v>
      </c>
      <c r="AW372" s="119"/>
      <c r="AX372" s="119"/>
      <c r="AY372" s="119"/>
      <c r="AZ372" s="117"/>
      <c r="BA372" s="117"/>
      <c r="BB372" s="117"/>
      <c r="BC372" s="117"/>
      <c r="BD372" s="117"/>
    </row>
    <row r="373" spans="1:56" s="100" customFormat="1" hidden="1">
      <c r="A373" s="45"/>
      <c r="B373" s="120">
        <v>2013</v>
      </c>
      <c r="C373" s="121">
        <v>8320</v>
      </c>
      <c r="D373" s="120">
        <v>2</v>
      </c>
      <c r="E373" s="120">
        <v>5000</v>
      </c>
      <c r="F373" s="120">
        <v>5200</v>
      </c>
      <c r="G373" s="120">
        <v>521</v>
      </c>
      <c r="H373" s="120">
        <v>52101</v>
      </c>
      <c r="I373" s="122" t="s">
        <v>236</v>
      </c>
      <c r="J373" s="132">
        <f>70000-1000</f>
        <v>69000</v>
      </c>
      <c r="K373" s="132">
        <v>0</v>
      </c>
      <c r="L373" s="124">
        <f>+J373+K373</f>
        <v>69000</v>
      </c>
      <c r="M373" s="132">
        <v>0</v>
      </c>
      <c r="N373" s="132">
        <v>0</v>
      </c>
      <c r="O373" s="133">
        <v>0</v>
      </c>
      <c r="P373" s="133">
        <f>+L373+O373</f>
        <v>69000</v>
      </c>
      <c r="Q373" s="45"/>
      <c r="R373" s="123">
        <f>+[1]FCECC!X121</f>
        <v>69000</v>
      </c>
      <c r="S373" s="123">
        <v>0</v>
      </c>
      <c r="T373" s="123">
        <f t="shared" si="198"/>
        <v>69000</v>
      </c>
      <c r="U373" s="123">
        <v>0</v>
      </c>
      <c r="V373" s="123">
        <v>0</v>
      </c>
      <c r="W373" s="123">
        <f t="shared" si="171"/>
        <v>0</v>
      </c>
      <c r="X373" s="123">
        <f t="shared" si="186"/>
        <v>69000</v>
      </c>
      <c r="Y373" s="45"/>
      <c r="Z373" s="123">
        <v>0</v>
      </c>
      <c r="AA373" s="123">
        <v>0</v>
      </c>
      <c r="AB373" s="123">
        <f t="shared" si="199"/>
        <v>0</v>
      </c>
      <c r="AC373" s="123">
        <v>0</v>
      </c>
      <c r="AD373" s="123">
        <v>0</v>
      </c>
      <c r="AE373" s="123">
        <f t="shared" si="172"/>
        <v>0</v>
      </c>
      <c r="AF373" s="123">
        <f t="shared" si="187"/>
        <v>0</v>
      </c>
      <c r="AG373" s="45"/>
      <c r="AH373" s="123">
        <v>0</v>
      </c>
      <c r="AI373" s="123">
        <v>0</v>
      </c>
      <c r="AJ373" s="123">
        <f t="shared" si="200"/>
        <v>0</v>
      </c>
      <c r="AK373" s="123">
        <v>0</v>
      </c>
      <c r="AL373" s="123">
        <v>0</v>
      </c>
      <c r="AM373" s="123">
        <f t="shared" si="173"/>
        <v>0</v>
      </c>
      <c r="AN373" s="123">
        <f t="shared" si="188"/>
        <v>0</v>
      </c>
      <c r="AO373" s="45"/>
      <c r="AP373" s="123">
        <f>J373-(R373+Z373+AH373)</f>
        <v>0</v>
      </c>
      <c r="AQ373" s="123">
        <f>K373-(S373+AA373+AI373)</f>
        <v>0</v>
      </c>
      <c r="AR373" s="123">
        <f t="shared" si="166"/>
        <v>0</v>
      </c>
      <c r="AS373" s="123">
        <f>M373-(U373+AC373+AK373)</f>
        <v>0</v>
      </c>
      <c r="AT373" s="123">
        <f>N373-(V373+AD373+AL373)</f>
        <v>0</v>
      </c>
      <c r="AU373" s="123">
        <f t="shared" si="174"/>
        <v>0</v>
      </c>
      <c r="AV373" s="123">
        <f t="shared" si="189"/>
        <v>0</v>
      </c>
      <c r="AW373" s="134" t="s">
        <v>237</v>
      </c>
      <c r="AX373" s="134">
        <v>1</v>
      </c>
      <c r="AY373" s="134"/>
      <c r="AZ373" s="133" t="s">
        <v>283</v>
      </c>
      <c r="BA373" s="98">
        <f>[1]FCECC!AO122</f>
        <v>1</v>
      </c>
      <c r="BB373" s="133"/>
      <c r="BC373" s="133">
        <f>+AX373-BA373</f>
        <v>0</v>
      </c>
      <c r="BD373" s="133">
        <f>+AY366-BB366</f>
        <v>0</v>
      </c>
    </row>
    <row r="374" spans="1:56" s="127" customFormat="1" hidden="1">
      <c r="A374" s="45"/>
      <c r="B374" s="114">
        <v>2013</v>
      </c>
      <c r="C374" s="115">
        <v>8320</v>
      </c>
      <c r="D374" s="114">
        <v>2</v>
      </c>
      <c r="E374" s="114">
        <v>5000</v>
      </c>
      <c r="F374" s="114">
        <v>5200</v>
      </c>
      <c r="G374" s="114">
        <v>523</v>
      </c>
      <c r="H374" s="114"/>
      <c r="I374" s="116" t="s">
        <v>238</v>
      </c>
      <c r="J374" s="117">
        <v>0</v>
      </c>
      <c r="K374" s="117">
        <v>0</v>
      </c>
      <c r="L374" s="117">
        <v>0</v>
      </c>
      <c r="M374" s="117">
        <v>0</v>
      </c>
      <c r="N374" s="117">
        <v>0</v>
      </c>
      <c r="O374" s="117">
        <v>0</v>
      </c>
      <c r="P374" s="117">
        <v>0</v>
      </c>
      <c r="Q374" s="45"/>
      <c r="R374" s="118">
        <f>R375</f>
        <v>0</v>
      </c>
      <c r="S374" s="118">
        <f>S375</f>
        <v>0</v>
      </c>
      <c r="T374" s="118">
        <f t="shared" si="198"/>
        <v>0</v>
      </c>
      <c r="U374" s="118">
        <f>U375</f>
        <v>0</v>
      </c>
      <c r="V374" s="118">
        <f>V375</f>
        <v>0</v>
      </c>
      <c r="W374" s="118">
        <f t="shared" si="171"/>
        <v>0</v>
      </c>
      <c r="X374" s="118">
        <f t="shared" si="186"/>
        <v>0</v>
      </c>
      <c r="Y374" s="45"/>
      <c r="Z374" s="118">
        <f>Z375</f>
        <v>0</v>
      </c>
      <c r="AA374" s="118">
        <f>AA375</f>
        <v>0</v>
      </c>
      <c r="AB374" s="118">
        <f t="shared" si="199"/>
        <v>0</v>
      </c>
      <c r="AC374" s="118">
        <f>AC375</f>
        <v>0</v>
      </c>
      <c r="AD374" s="118">
        <f>AD375</f>
        <v>0</v>
      </c>
      <c r="AE374" s="118">
        <f t="shared" si="172"/>
        <v>0</v>
      </c>
      <c r="AF374" s="118">
        <f t="shared" si="187"/>
        <v>0</v>
      </c>
      <c r="AG374" s="45"/>
      <c r="AH374" s="118">
        <f>AH375</f>
        <v>0</v>
      </c>
      <c r="AI374" s="118">
        <f>AI375</f>
        <v>0</v>
      </c>
      <c r="AJ374" s="118">
        <f t="shared" si="200"/>
        <v>0</v>
      </c>
      <c r="AK374" s="118">
        <f>AK375</f>
        <v>0</v>
      </c>
      <c r="AL374" s="118">
        <f>AL375</f>
        <v>0</v>
      </c>
      <c r="AM374" s="118">
        <f t="shared" si="173"/>
        <v>0</v>
      </c>
      <c r="AN374" s="118">
        <f t="shared" si="188"/>
        <v>0</v>
      </c>
      <c r="AO374" s="45"/>
      <c r="AP374" s="118">
        <f>AP375</f>
        <v>0</v>
      </c>
      <c r="AQ374" s="118">
        <f>AQ375</f>
        <v>0</v>
      </c>
      <c r="AR374" s="118">
        <f t="shared" si="166"/>
        <v>0</v>
      </c>
      <c r="AS374" s="118">
        <f>AS375</f>
        <v>0</v>
      </c>
      <c r="AT374" s="118">
        <f>AT375</f>
        <v>0</v>
      </c>
      <c r="AU374" s="118">
        <f t="shared" si="174"/>
        <v>0</v>
      </c>
      <c r="AV374" s="118">
        <f t="shared" si="189"/>
        <v>0</v>
      </c>
      <c r="AW374" s="119"/>
      <c r="AX374" s="119"/>
      <c r="AY374" s="119"/>
      <c r="AZ374" s="117"/>
      <c r="BA374" s="117"/>
      <c r="BB374" s="117"/>
      <c r="BC374" s="117"/>
      <c r="BD374" s="117"/>
    </row>
    <row r="375" spans="1:56" s="100" customFormat="1" hidden="1">
      <c r="A375" s="45"/>
      <c r="B375" s="129">
        <v>2013</v>
      </c>
      <c r="C375" s="130">
        <v>8320</v>
      </c>
      <c r="D375" s="129">
        <v>2</v>
      </c>
      <c r="E375" s="129">
        <v>5000</v>
      </c>
      <c r="F375" s="129">
        <v>5200</v>
      </c>
      <c r="G375" s="129">
        <v>523</v>
      </c>
      <c r="H375" s="129">
        <v>52301</v>
      </c>
      <c r="I375" s="128" t="s">
        <v>238</v>
      </c>
      <c r="J375" s="123">
        <v>0</v>
      </c>
      <c r="K375" s="123">
        <v>0</v>
      </c>
      <c r="L375" s="124">
        <v>0</v>
      </c>
      <c r="M375" s="123">
        <v>0</v>
      </c>
      <c r="N375" s="123">
        <v>0</v>
      </c>
      <c r="O375" s="124">
        <v>0</v>
      </c>
      <c r="P375" s="124">
        <v>0</v>
      </c>
      <c r="Q375" s="45"/>
      <c r="R375" s="123">
        <v>0</v>
      </c>
      <c r="S375" s="123">
        <v>0</v>
      </c>
      <c r="T375" s="123">
        <f t="shared" si="198"/>
        <v>0</v>
      </c>
      <c r="U375" s="123">
        <v>0</v>
      </c>
      <c r="V375" s="123">
        <v>0</v>
      </c>
      <c r="W375" s="123">
        <f t="shared" si="171"/>
        <v>0</v>
      </c>
      <c r="X375" s="123">
        <f t="shared" si="186"/>
        <v>0</v>
      </c>
      <c r="Y375" s="45"/>
      <c r="Z375" s="123">
        <v>0</v>
      </c>
      <c r="AA375" s="123">
        <v>0</v>
      </c>
      <c r="AB375" s="123">
        <f t="shared" si="199"/>
        <v>0</v>
      </c>
      <c r="AC375" s="123">
        <v>0</v>
      </c>
      <c r="AD375" s="123">
        <v>0</v>
      </c>
      <c r="AE375" s="123">
        <f t="shared" si="172"/>
        <v>0</v>
      </c>
      <c r="AF375" s="123">
        <f t="shared" si="187"/>
        <v>0</v>
      </c>
      <c r="AG375" s="45"/>
      <c r="AH375" s="123">
        <v>0</v>
      </c>
      <c r="AI375" s="123">
        <v>0</v>
      </c>
      <c r="AJ375" s="123">
        <f t="shared" si="200"/>
        <v>0</v>
      </c>
      <c r="AK375" s="123">
        <v>0</v>
      </c>
      <c r="AL375" s="123">
        <v>0</v>
      </c>
      <c r="AM375" s="123">
        <f t="shared" si="173"/>
        <v>0</v>
      </c>
      <c r="AN375" s="123">
        <f t="shared" si="188"/>
        <v>0</v>
      </c>
      <c r="AO375" s="45"/>
      <c r="AP375" s="123">
        <f>J375-(R375+Z375+AH375)</f>
        <v>0</v>
      </c>
      <c r="AQ375" s="123">
        <f>K375-(S375+AA375+AI375)</f>
        <v>0</v>
      </c>
      <c r="AR375" s="123">
        <f t="shared" si="166"/>
        <v>0</v>
      </c>
      <c r="AS375" s="123">
        <f>M375-(U375+AC375+AK375)</f>
        <v>0</v>
      </c>
      <c r="AT375" s="123">
        <f>N375-(V375+AD375+AL375)</f>
        <v>0</v>
      </c>
      <c r="AU375" s="123">
        <f t="shared" si="174"/>
        <v>0</v>
      </c>
      <c r="AV375" s="123">
        <f t="shared" si="189"/>
        <v>0</v>
      </c>
      <c r="AW375" s="125" t="s">
        <v>103</v>
      </c>
      <c r="AX375" s="125"/>
      <c r="AY375" s="125"/>
      <c r="AZ375" s="124" t="s">
        <v>326</v>
      </c>
      <c r="BA375" s="124"/>
      <c r="BB375" s="124"/>
      <c r="BC375" s="124"/>
      <c r="BD375" s="124"/>
    </row>
    <row r="376" spans="1:56" s="126" customFormat="1" hidden="1">
      <c r="A376" s="45"/>
      <c r="B376" s="108">
        <v>2013</v>
      </c>
      <c r="C376" s="109">
        <v>8320</v>
      </c>
      <c r="D376" s="108">
        <v>2</v>
      </c>
      <c r="E376" s="108">
        <v>5000</v>
      </c>
      <c r="F376" s="108">
        <v>5300</v>
      </c>
      <c r="G376" s="108"/>
      <c r="H376" s="108"/>
      <c r="I376" s="110" t="s">
        <v>334</v>
      </c>
      <c r="J376" s="111">
        <v>2946.01</v>
      </c>
      <c r="K376" s="111">
        <v>0</v>
      </c>
      <c r="L376" s="111">
        <v>2946.01</v>
      </c>
      <c r="M376" s="111">
        <v>0</v>
      </c>
      <c r="N376" s="111">
        <v>0</v>
      </c>
      <c r="O376" s="111">
        <v>0</v>
      </c>
      <c r="P376" s="111">
        <v>2946.01</v>
      </c>
      <c r="Q376" s="45"/>
      <c r="R376" s="112">
        <f>R377+R379</f>
        <v>2946.01</v>
      </c>
      <c r="S376" s="112">
        <f>S377+S379</f>
        <v>0</v>
      </c>
      <c r="T376" s="112">
        <f t="shared" si="198"/>
        <v>2946.01</v>
      </c>
      <c r="U376" s="112">
        <f>U377+U379</f>
        <v>0</v>
      </c>
      <c r="V376" s="112">
        <f>V377+V379</f>
        <v>0</v>
      </c>
      <c r="W376" s="112">
        <f t="shared" si="171"/>
        <v>0</v>
      </c>
      <c r="X376" s="112">
        <f t="shared" si="186"/>
        <v>2946.01</v>
      </c>
      <c r="Y376" s="45"/>
      <c r="Z376" s="112">
        <f>Z377+Z379</f>
        <v>0</v>
      </c>
      <c r="AA376" s="112">
        <f>AA377+AA379</f>
        <v>0</v>
      </c>
      <c r="AB376" s="112">
        <f t="shared" si="199"/>
        <v>0</v>
      </c>
      <c r="AC376" s="112">
        <f>AC377+AC379</f>
        <v>0</v>
      </c>
      <c r="AD376" s="112">
        <f>AD377+AD379</f>
        <v>0</v>
      </c>
      <c r="AE376" s="112">
        <f t="shared" si="172"/>
        <v>0</v>
      </c>
      <c r="AF376" s="112">
        <f t="shared" si="187"/>
        <v>0</v>
      </c>
      <c r="AG376" s="45"/>
      <c r="AH376" s="112">
        <f>AH377+AH379</f>
        <v>0</v>
      </c>
      <c r="AI376" s="112">
        <f>AI377+AI379</f>
        <v>0</v>
      </c>
      <c r="AJ376" s="112">
        <f t="shared" si="200"/>
        <v>0</v>
      </c>
      <c r="AK376" s="112">
        <f>AK377+AK379</f>
        <v>0</v>
      </c>
      <c r="AL376" s="112">
        <f>AL377+AL379</f>
        <v>0</v>
      </c>
      <c r="AM376" s="112">
        <f t="shared" si="173"/>
        <v>0</v>
      </c>
      <c r="AN376" s="112">
        <f t="shared" si="188"/>
        <v>0</v>
      </c>
      <c r="AO376" s="45"/>
      <c r="AP376" s="112">
        <f>AP377+AP379</f>
        <v>0</v>
      </c>
      <c r="AQ376" s="112">
        <f>AQ377+AQ379</f>
        <v>0</v>
      </c>
      <c r="AR376" s="112">
        <f t="shared" si="166"/>
        <v>0</v>
      </c>
      <c r="AS376" s="112">
        <f>AS377+AS379</f>
        <v>0</v>
      </c>
      <c r="AT376" s="112">
        <f>AT377+AT379</f>
        <v>0</v>
      </c>
      <c r="AU376" s="112">
        <f t="shared" si="174"/>
        <v>0</v>
      </c>
      <c r="AV376" s="112">
        <f t="shared" si="189"/>
        <v>0</v>
      </c>
      <c r="AW376" s="113"/>
      <c r="AX376" s="113"/>
      <c r="AY376" s="113"/>
      <c r="AZ376" s="111"/>
      <c r="BA376" s="111"/>
      <c r="BB376" s="111"/>
      <c r="BC376" s="111"/>
      <c r="BD376" s="111"/>
    </row>
    <row r="377" spans="1:56" s="127" customFormat="1" hidden="1">
      <c r="A377" s="45"/>
      <c r="B377" s="114">
        <v>2013</v>
      </c>
      <c r="C377" s="115">
        <v>8320</v>
      </c>
      <c r="D377" s="114">
        <v>2</v>
      </c>
      <c r="E377" s="114">
        <v>5000</v>
      </c>
      <c r="F377" s="114">
        <v>5300</v>
      </c>
      <c r="G377" s="114">
        <v>531</v>
      </c>
      <c r="H377" s="114"/>
      <c r="I377" s="116" t="s">
        <v>335</v>
      </c>
      <c r="J377" s="117">
        <v>2946.01</v>
      </c>
      <c r="K377" s="117">
        <v>0</v>
      </c>
      <c r="L377" s="117">
        <v>2946.01</v>
      </c>
      <c r="M377" s="117">
        <v>0</v>
      </c>
      <c r="N377" s="117">
        <v>0</v>
      </c>
      <c r="O377" s="117">
        <v>0</v>
      </c>
      <c r="P377" s="117">
        <v>2946.01</v>
      </c>
      <c r="Q377" s="45"/>
      <c r="R377" s="118">
        <f>R378</f>
        <v>2946.01</v>
      </c>
      <c r="S377" s="118">
        <f>S378</f>
        <v>0</v>
      </c>
      <c r="T377" s="118">
        <f t="shared" si="198"/>
        <v>2946.01</v>
      </c>
      <c r="U377" s="118">
        <f>U378</f>
        <v>0</v>
      </c>
      <c r="V377" s="118">
        <f>V378</f>
        <v>0</v>
      </c>
      <c r="W377" s="118">
        <f t="shared" si="171"/>
        <v>0</v>
      </c>
      <c r="X377" s="118">
        <f t="shared" si="186"/>
        <v>2946.01</v>
      </c>
      <c r="Y377" s="45"/>
      <c r="Z377" s="118">
        <f>Z378</f>
        <v>0</v>
      </c>
      <c r="AA377" s="118">
        <f>AA378</f>
        <v>0</v>
      </c>
      <c r="AB377" s="118">
        <f t="shared" si="199"/>
        <v>0</v>
      </c>
      <c r="AC377" s="118">
        <f>AC378</f>
        <v>0</v>
      </c>
      <c r="AD377" s="118">
        <f>AD378</f>
        <v>0</v>
      </c>
      <c r="AE377" s="118">
        <f t="shared" si="172"/>
        <v>0</v>
      </c>
      <c r="AF377" s="118">
        <f t="shared" si="187"/>
        <v>0</v>
      </c>
      <c r="AG377" s="45"/>
      <c r="AH377" s="118">
        <f>AH378</f>
        <v>0</v>
      </c>
      <c r="AI377" s="118">
        <f>AI378</f>
        <v>0</v>
      </c>
      <c r="AJ377" s="118">
        <f t="shared" si="200"/>
        <v>0</v>
      </c>
      <c r="AK377" s="118">
        <f>AK378</f>
        <v>0</v>
      </c>
      <c r="AL377" s="118">
        <f>AL378</f>
        <v>0</v>
      </c>
      <c r="AM377" s="118">
        <f t="shared" si="173"/>
        <v>0</v>
      </c>
      <c r="AN377" s="118">
        <f t="shared" si="188"/>
        <v>0</v>
      </c>
      <c r="AO377" s="45"/>
      <c r="AP377" s="118">
        <f>AP378</f>
        <v>0</v>
      </c>
      <c r="AQ377" s="118">
        <f>AQ378</f>
        <v>0</v>
      </c>
      <c r="AR377" s="118">
        <f t="shared" si="166"/>
        <v>0</v>
      </c>
      <c r="AS377" s="118">
        <f>AS378</f>
        <v>0</v>
      </c>
      <c r="AT377" s="118">
        <f>AT378</f>
        <v>0</v>
      </c>
      <c r="AU377" s="118">
        <f t="shared" si="174"/>
        <v>0</v>
      </c>
      <c r="AV377" s="118">
        <f t="shared" si="189"/>
        <v>0</v>
      </c>
      <c r="AW377" s="119"/>
      <c r="AX377" s="119"/>
      <c r="AY377" s="119"/>
      <c r="AZ377" s="117"/>
      <c r="BA377" s="117"/>
      <c r="BB377" s="117"/>
      <c r="BC377" s="117"/>
      <c r="BD377" s="117"/>
    </row>
    <row r="378" spans="1:56" s="100" customFormat="1" hidden="1">
      <c r="A378" s="45"/>
      <c r="B378" s="120">
        <v>2013</v>
      </c>
      <c r="C378" s="121">
        <v>8320</v>
      </c>
      <c r="D378" s="120">
        <v>2</v>
      </c>
      <c r="E378" s="120">
        <v>5000</v>
      </c>
      <c r="F378" s="120">
        <v>5300</v>
      </c>
      <c r="G378" s="120">
        <v>531</v>
      </c>
      <c r="H378" s="120">
        <v>53101</v>
      </c>
      <c r="I378" s="122" t="s">
        <v>335</v>
      </c>
      <c r="J378" s="132">
        <v>2946.01</v>
      </c>
      <c r="K378" s="132">
        <v>0</v>
      </c>
      <c r="L378" s="124">
        <v>2946.01</v>
      </c>
      <c r="M378" s="132">
        <v>0</v>
      </c>
      <c r="N378" s="132">
        <v>0</v>
      </c>
      <c r="O378" s="133">
        <v>0</v>
      </c>
      <c r="P378" s="133">
        <v>2946.01</v>
      </c>
      <c r="Q378" s="45"/>
      <c r="R378" s="123">
        <f>+[1]FCECC!X125</f>
        <v>2946.01</v>
      </c>
      <c r="S378" s="123">
        <v>0</v>
      </c>
      <c r="T378" s="123">
        <f t="shared" si="198"/>
        <v>2946.01</v>
      </c>
      <c r="U378" s="123">
        <v>0</v>
      </c>
      <c r="V378" s="123">
        <v>0</v>
      </c>
      <c r="W378" s="123">
        <f t="shared" si="171"/>
        <v>0</v>
      </c>
      <c r="X378" s="123">
        <f t="shared" si="186"/>
        <v>2946.01</v>
      </c>
      <c r="Y378" s="45"/>
      <c r="Z378" s="123">
        <v>0</v>
      </c>
      <c r="AA378" s="123">
        <v>0</v>
      </c>
      <c r="AB378" s="123">
        <f t="shared" si="199"/>
        <v>0</v>
      </c>
      <c r="AC378" s="123">
        <v>0</v>
      </c>
      <c r="AD378" s="123">
        <v>0</v>
      </c>
      <c r="AE378" s="123">
        <f t="shared" si="172"/>
        <v>0</v>
      </c>
      <c r="AF378" s="123">
        <f t="shared" si="187"/>
        <v>0</v>
      </c>
      <c r="AG378" s="45"/>
      <c r="AH378" s="123">
        <v>0</v>
      </c>
      <c r="AI378" s="123">
        <v>0</v>
      </c>
      <c r="AJ378" s="123">
        <f t="shared" si="200"/>
        <v>0</v>
      </c>
      <c r="AK378" s="123">
        <v>0</v>
      </c>
      <c r="AL378" s="123">
        <v>0</v>
      </c>
      <c r="AM378" s="123">
        <f t="shared" si="173"/>
        <v>0</v>
      </c>
      <c r="AN378" s="123">
        <f t="shared" si="188"/>
        <v>0</v>
      </c>
      <c r="AO378" s="45"/>
      <c r="AP378" s="123">
        <f>J378-(R378+Z378+AH378)</f>
        <v>0</v>
      </c>
      <c r="AQ378" s="123">
        <f>K378-(S378+AA378+AI378)</f>
        <v>0</v>
      </c>
      <c r="AR378" s="123">
        <f t="shared" si="166"/>
        <v>0</v>
      </c>
      <c r="AS378" s="123">
        <f>M378-(U378+AC378+AK378)</f>
        <v>0</v>
      </c>
      <c r="AT378" s="123">
        <f>N378-(V378+AD378+AL378)</f>
        <v>0</v>
      </c>
      <c r="AU378" s="123">
        <f t="shared" si="174"/>
        <v>0</v>
      </c>
      <c r="AV378" s="123">
        <f t="shared" si="189"/>
        <v>0</v>
      </c>
      <c r="AW378" s="134" t="s">
        <v>103</v>
      </c>
      <c r="AX378" s="134">
        <v>1</v>
      </c>
      <c r="AY378" s="134"/>
      <c r="AZ378" s="133" t="s">
        <v>326</v>
      </c>
      <c r="BA378" s="98">
        <f>[1]FCECC!AO127</f>
        <v>2</v>
      </c>
      <c r="BB378" s="133"/>
      <c r="BC378" s="133">
        <f>+AX378-BA378</f>
        <v>-1</v>
      </c>
      <c r="BD378" s="133">
        <f>+AY371-BB371</f>
        <v>0</v>
      </c>
    </row>
    <row r="379" spans="1:56" s="127" customFormat="1" hidden="1">
      <c r="A379" s="45"/>
      <c r="B379" s="114">
        <v>2013</v>
      </c>
      <c r="C379" s="115">
        <v>8320</v>
      </c>
      <c r="D379" s="114">
        <v>2</v>
      </c>
      <c r="E379" s="114">
        <v>5000</v>
      </c>
      <c r="F379" s="114">
        <v>5300</v>
      </c>
      <c r="G379" s="114">
        <v>532</v>
      </c>
      <c r="H379" s="114"/>
      <c r="I379" s="116" t="s">
        <v>336</v>
      </c>
      <c r="J379" s="117">
        <v>0</v>
      </c>
      <c r="K379" s="117">
        <v>0</v>
      </c>
      <c r="L379" s="117">
        <v>0</v>
      </c>
      <c r="M379" s="117">
        <v>0</v>
      </c>
      <c r="N379" s="117">
        <v>0</v>
      </c>
      <c r="O379" s="117">
        <v>0</v>
      </c>
      <c r="P379" s="117">
        <v>0</v>
      </c>
      <c r="Q379" s="45"/>
      <c r="R379" s="118">
        <f>R380</f>
        <v>0</v>
      </c>
      <c r="S379" s="118">
        <f>S380</f>
        <v>0</v>
      </c>
      <c r="T379" s="118">
        <f t="shared" si="198"/>
        <v>0</v>
      </c>
      <c r="U379" s="118">
        <f>U380</f>
        <v>0</v>
      </c>
      <c r="V379" s="118">
        <f>V380</f>
        <v>0</v>
      </c>
      <c r="W379" s="118">
        <f t="shared" si="171"/>
        <v>0</v>
      </c>
      <c r="X379" s="118">
        <f t="shared" si="186"/>
        <v>0</v>
      </c>
      <c r="Y379" s="45"/>
      <c r="Z379" s="118">
        <f>Z380</f>
        <v>0</v>
      </c>
      <c r="AA379" s="118">
        <f>AA380</f>
        <v>0</v>
      </c>
      <c r="AB379" s="118">
        <f t="shared" si="199"/>
        <v>0</v>
      </c>
      <c r="AC379" s="118">
        <f>AC380</f>
        <v>0</v>
      </c>
      <c r="AD379" s="118">
        <f>AD380</f>
        <v>0</v>
      </c>
      <c r="AE379" s="118">
        <f t="shared" si="172"/>
        <v>0</v>
      </c>
      <c r="AF379" s="118">
        <f t="shared" si="187"/>
        <v>0</v>
      </c>
      <c r="AG379" s="45"/>
      <c r="AH379" s="118">
        <f>AH380</f>
        <v>0</v>
      </c>
      <c r="AI379" s="118">
        <f>AI380</f>
        <v>0</v>
      </c>
      <c r="AJ379" s="118">
        <f t="shared" si="200"/>
        <v>0</v>
      </c>
      <c r="AK379" s="118">
        <f>AK380</f>
        <v>0</v>
      </c>
      <c r="AL379" s="118">
        <f>AL380</f>
        <v>0</v>
      </c>
      <c r="AM379" s="118">
        <f t="shared" si="173"/>
        <v>0</v>
      </c>
      <c r="AN379" s="118">
        <f t="shared" si="188"/>
        <v>0</v>
      </c>
      <c r="AO379" s="45"/>
      <c r="AP379" s="118">
        <f>AP380</f>
        <v>0</v>
      </c>
      <c r="AQ379" s="118">
        <f>AQ380</f>
        <v>0</v>
      </c>
      <c r="AR379" s="118">
        <f t="shared" si="166"/>
        <v>0</v>
      </c>
      <c r="AS379" s="118">
        <f>AS380</f>
        <v>0</v>
      </c>
      <c r="AT379" s="118">
        <f>AT380</f>
        <v>0</v>
      </c>
      <c r="AU379" s="118">
        <f t="shared" si="174"/>
        <v>0</v>
      </c>
      <c r="AV379" s="118">
        <f t="shared" si="189"/>
        <v>0</v>
      </c>
      <c r="AW379" s="119"/>
      <c r="AX379" s="119"/>
      <c r="AY379" s="119"/>
      <c r="AZ379" s="117"/>
      <c r="BA379" s="117"/>
      <c r="BB379" s="117"/>
      <c r="BC379" s="117"/>
      <c r="BD379" s="117"/>
    </row>
    <row r="380" spans="1:56" s="100" customFormat="1" hidden="1">
      <c r="A380" s="45"/>
      <c r="B380" s="120">
        <v>2013</v>
      </c>
      <c r="C380" s="121">
        <v>8320</v>
      </c>
      <c r="D380" s="120">
        <v>2</v>
      </c>
      <c r="E380" s="120">
        <v>5000</v>
      </c>
      <c r="F380" s="120">
        <v>5300</v>
      </c>
      <c r="G380" s="120">
        <v>532</v>
      </c>
      <c r="H380" s="120">
        <v>53201</v>
      </c>
      <c r="I380" s="122" t="s">
        <v>336</v>
      </c>
      <c r="J380" s="132">
        <v>0</v>
      </c>
      <c r="K380" s="132">
        <v>0</v>
      </c>
      <c r="L380" s="133">
        <v>0</v>
      </c>
      <c r="M380" s="132">
        <v>0</v>
      </c>
      <c r="N380" s="132">
        <v>0</v>
      </c>
      <c r="O380" s="133">
        <v>0</v>
      </c>
      <c r="P380" s="133">
        <v>0</v>
      </c>
      <c r="Q380" s="45"/>
      <c r="R380" s="123">
        <v>0</v>
      </c>
      <c r="S380" s="123">
        <v>0</v>
      </c>
      <c r="T380" s="123">
        <f t="shared" si="198"/>
        <v>0</v>
      </c>
      <c r="U380" s="123">
        <v>0</v>
      </c>
      <c r="V380" s="123">
        <v>0</v>
      </c>
      <c r="W380" s="123">
        <f t="shared" si="171"/>
        <v>0</v>
      </c>
      <c r="X380" s="123">
        <f t="shared" si="186"/>
        <v>0</v>
      </c>
      <c r="Y380" s="45"/>
      <c r="Z380" s="123">
        <v>0</v>
      </c>
      <c r="AA380" s="123">
        <v>0</v>
      </c>
      <c r="AB380" s="123">
        <f t="shared" si="199"/>
        <v>0</v>
      </c>
      <c r="AC380" s="123">
        <v>0</v>
      </c>
      <c r="AD380" s="123">
        <v>0</v>
      </c>
      <c r="AE380" s="123">
        <f t="shared" si="172"/>
        <v>0</v>
      </c>
      <c r="AF380" s="123">
        <f t="shared" si="187"/>
        <v>0</v>
      </c>
      <c r="AG380" s="45"/>
      <c r="AH380" s="123">
        <v>0</v>
      </c>
      <c r="AI380" s="123">
        <v>0</v>
      </c>
      <c r="AJ380" s="123">
        <f t="shared" si="200"/>
        <v>0</v>
      </c>
      <c r="AK380" s="123">
        <v>0</v>
      </c>
      <c r="AL380" s="123">
        <v>0</v>
      </c>
      <c r="AM380" s="123">
        <f t="shared" si="173"/>
        <v>0</v>
      </c>
      <c r="AN380" s="123">
        <f t="shared" si="188"/>
        <v>0</v>
      </c>
      <c r="AO380" s="45"/>
      <c r="AP380" s="123">
        <f>J380-(R380+Z380+AH380)</f>
        <v>0</v>
      </c>
      <c r="AQ380" s="123">
        <f>K380-(S380+AA380+AI380)</f>
        <v>0</v>
      </c>
      <c r="AR380" s="123">
        <f t="shared" si="166"/>
        <v>0</v>
      </c>
      <c r="AS380" s="123">
        <f>M380-(U380+AC380+AK380)</f>
        <v>0</v>
      </c>
      <c r="AT380" s="123">
        <f>N380-(V380+AD380+AL380)</f>
        <v>0</v>
      </c>
      <c r="AU380" s="123">
        <f t="shared" si="174"/>
        <v>0</v>
      </c>
      <c r="AV380" s="123">
        <f t="shared" si="189"/>
        <v>0</v>
      </c>
      <c r="AW380" s="134" t="s">
        <v>141</v>
      </c>
      <c r="AX380" s="134"/>
      <c r="AY380" s="134"/>
      <c r="AZ380" s="133" t="s">
        <v>283</v>
      </c>
      <c r="BA380" s="133"/>
      <c r="BB380" s="133"/>
      <c r="BC380" s="133"/>
      <c r="BD380" s="133"/>
    </row>
    <row r="381" spans="1:56" s="126" customFormat="1" hidden="1">
      <c r="A381" s="45"/>
      <c r="B381" s="108">
        <v>2013</v>
      </c>
      <c r="C381" s="109">
        <v>8320</v>
      </c>
      <c r="D381" s="108">
        <v>2</v>
      </c>
      <c r="E381" s="108">
        <v>5000</v>
      </c>
      <c r="F381" s="108">
        <v>5400</v>
      </c>
      <c r="G381" s="108"/>
      <c r="H381" s="108"/>
      <c r="I381" s="110" t="s">
        <v>337</v>
      </c>
      <c r="J381" s="111">
        <v>0</v>
      </c>
      <c r="K381" s="111">
        <v>0</v>
      </c>
      <c r="L381" s="111">
        <v>0</v>
      </c>
      <c r="M381" s="111">
        <v>0</v>
      </c>
      <c r="N381" s="111">
        <v>0</v>
      </c>
      <c r="O381" s="111">
        <v>0</v>
      </c>
      <c r="P381" s="111">
        <v>0</v>
      </c>
      <c r="Q381" s="45"/>
      <c r="R381" s="112">
        <f>R382</f>
        <v>0</v>
      </c>
      <c r="S381" s="112">
        <f>S382</f>
        <v>0</v>
      </c>
      <c r="T381" s="112">
        <f t="shared" si="198"/>
        <v>0</v>
      </c>
      <c r="U381" s="112">
        <f>U382</f>
        <v>0</v>
      </c>
      <c r="V381" s="112">
        <f>V382</f>
        <v>0</v>
      </c>
      <c r="W381" s="112">
        <f t="shared" si="171"/>
        <v>0</v>
      </c>
      <c r="X381" s="112">
        <f t="shared" si="186"/>
        <v>0</v>
      </c>
      <c r="Y381" s="45"/>
      <c r="Z381" s="112">
        <f>Z382</f>
        <v>0</v>
      </c>
      <c r="AA381" s="112">
        <f>AA382</f>
        <v>0</v>
      </c>
      <c r="AB381" s="112">
        <f t="shared" si="199"/>
        <v>0</v>
      </c>
      <c r="AC381" s="112">
        <f>AC382</f>
        <v>0</v>
      </c>
      <c r="AD381" s="112">
        <f>AD382</f>
        <v>0</v>
      </c>
      <c r="AE381" s="112">
        <f t="shared" si="172"/>
        <v>0</v>
      </c>
      <c r="AF381" s="112">
        <f t="shared" si="187"/>
        <v>0</v>
      </c>
      <c r="AG381" s="45"/>
      <c r="AH381" s="112">
        <f>AH382</f>
        <v>0</v>
      </c>
      <c r="AI381" s="112">
        <f>AI382</f>
        <v>0</v>
      </c>
      <c r="AJ381" s="112">
        <f t="shared" si="200"/>
        <v>0</v>
      </c>
      <c r="AK381" s="112">
        <f>AK382</f>
        <v>0</v>
      </c>
      <c r="AL381" s="112">
        <f>AL382</f>
        <v>0</v>
      </c>
      <c r="AM381" s="112">
        <f t="shared" si="173"/>
        <v>0</v>
      </c>
      <c r="AN381" s="112">
        <f t="shared" si="188"/>
        <v>0</v>
      </c>
      <c r="AO381" s="45"/>
      <c r="AP381" s="112">
        <f>AP382</f>
        <v>0</v>
      </c>
      <c r="AQ381" s="112">
        <f>AQ382</f>
        <v>0</v>
      </c>
      <c r="AR381" s="112">
        <f t="shared" si="166"/>
        <v>0</v>
      </c>
      <c r="AS381" s="112">
        <f>AS382</f>
        <v>0</v>
      </c>
      <c r="AT381" s="112">
        <f>AT382</f>
        <v>0</v>
      </c>
      <c r="AU381" s="112">
        <f t="shared" si="174"/>
        <v>0</v>
      </c>
      <c r="AV381" s="112">
        <f t="shared" si="189"/>
        <v>0</v>
      </c>
      <c r="AW381" s="113"/>
      <c r="AX381" s="113"/>
      <c r="AY381" s="113"/>
      <c r="AZ381" s="111"/>
      <c r="BA381" s="111"/>
      <c r="BB381" s="111"/>
      <c r="BC381" s="111"/>
      <c r="BD381" s="111"/>
    </row>
    <row r="382" spans="1:56" s="127" customFormat="1" hidden="1">
      <c r="A382" s="45"/>
      <c r="B382" s="114">
        <v>2013</v>
      </c>
      <c r="C382" s="115">
        <v>8320</v>
      </c>
      <c r="D382" s="114">
        <v>2</v>
      </c>
      <c r="E382" s="114">
        <v>5000</v>
      </c>
      <c r="F382" s="114">
        <v>5400</v>
      </c>
      <c r="G382" s="114">
        <v>541</v>
      </c>
      <c r="H382" s="114"/>
      <c r="I382" s="116" t="s">
        <v>241</v>
      </c>
      <c r="J382" s="117">
        <v>0</v>
      </c>
      <c r="K382" s="117">
        <v>0</v>
      </c>
      <c r="L382" s="117">
        <v>0</v>
      </c>
      <c r="M382" s="117">
        <v>0</v>
      </c>
      <c r="N382" s="117">
        <v>0</v>
      </c>
      <c r="O382" s="117">
        <v>0</v>
      </c>
      <c r="P382" s="117">
        <v>0</v>
      </c>
      <c r="Q382" s="45"/>
      <c r="R382" s="118">
        <f>R383+R384+R385</f>
        <v>0</v>
      </c>
      <c r="S382" s="118">
        <f>S383+S384+S385</f>
        <v>0</v>
      </c>
      <c r="T382" s="118">
        <f t="shared" si="198"/>
        <v>0</v>
      </c>
      <c r="U382" s="118">
        <f>U383+U384+U385</f>
        <v>0</v>
      </c>
      <c r="V382" s="118">
        <f>V383+V384+V385</f>
        <v>0</v>
      </c>
      <c r="W382" s="118">
        <f t="shared" si="171"/>
        <v>0</v>
      </c>
      <c r="X382" s="118">
        <f t="shared" si="186"/>
        <v>0</v>
      </c>
      <c r="Y382" s="45"/>
      <c r="Z382" s="118">
        <f>Z383+Z384+Z385</f>
        <v>0</v>
      </c>
      <c r="AA382" s="118">
        <f>AA383+AA384+AA385</f>
        <v>0</v>
      </c>
      <c r="AB382" s="118">
        <f t="shared" si="199"/>
        <v>0</v>
      </c>
      <c r="AC382" s="118">
        <f>AC383+AC384+AC385</f>
        <v>0</v>
      </c>
      <c r="AD382" s="118">
        <f>AD383+AD384+AD385</f>
        <v>0</v>
      </c>
      <c r="AE382" s="118">
        <f t="shared" si="172"/>
        <v>0</v>
      </c>
      <c r="AF382" s="118">
        <f t="shared" si="187"/>
        <v>0</v>
      </c>
      <c r="AG382" s="45"/>
      <c r="AH382" s="118">
        <f>AH383+AH384+AH385</f>
        <v>0</v>
      </c>
      <c r="AI382" s="118">
        <f>AI383+AI384+AI385</f>
        <v>0</v>
      </c>
      <c r="AJ382" s="118">
        <f t="shared" si="200"/>
        <v>0</v>
      </c>
      <c r="AK382" s="118">
        <f>AK383+AK384+AK385</f>
        <v>0</v>
      </c>
      <c r="AL382" s="118">
        <f>AL383+AL384+AL385</f>
        <v>0</v>
      </c>
      <c r="AM382" s="118">
        <f t="shared" si="173"/>
        <v>0</v>
      </c>
      <c r="AN382" s="118">
        <f t="shared" si="188"/>
        <v>0</v>
      </c>
      <c r="AO382" s="45"/>
      <c r="AP382" s="118">
        <f>AP383+AP384+AP385</f>
        <v>0</v>
      </c>
      <c r="AQ382" s="118">
        <f>AQ383+AQ384+AQ385</f>
        <v>0</v>
      </c>
      <c r="AR382" s="118">
        <f t="shared" si="166"/>
        <v>0</v>
      </c>
      <c r="AS382" s="118">
        <f>AS383+AS384+AS385</f>
        <v>0</v>
      </c>
      <c r="AT382" s="118">
        <f>AT383+AT384+AT385</f>
        <v>0</v>
      </c>
      <c r="AU382" s="118">
        <f t="shared" si="174"/>
        <v>0</v>
      </c>
      <c r="AV382" s="118">
        <f t="shared" si="189"/>
        <v>0</v>
      </c>
      <c r="AW382" s="119"/>
      <c r="AX382" s="119"/>
      <c r="AY382" s="119"/>
      <c r="AZ382" s="117"/>
      <c r="BA382" s="117"/>
      <c r="BB382" s="117"/>
      <c r="BC382" s="117"/>
      <c r="BD382" s="117"/>
    </row>
    <row r="383" spans="1:56" s="100" customFormat="1" hidden="1">
      <c r="A383" s="45"/>
      <c r="B383" s="120">
        <v>2013</v>
      </c>
      <c r="C383" s="121">
        <v>8320</v>
      </c>
      <c r="D383" s="120">
        <v>2</v>
      </c>
      <c r="E383" s="120">
        <v>5000</v>
      </c>
      <c r="F383" s="120">
        <v>5400</v>
      </c>
      <c r="G383" s="120">
        <v>541</v>
      </c>
      <c r="H383" s="120">
        <v>54101</v>
      </c>
      <c r="I383" s="122" t="s">
        <v>242</v>
      </c>
      <c r="J383" s="123">
        <v>0</v>
      </c>
      <c r="K383" s="123">
        <v>0</v>
      </c>
      <c r="L383" s="124">
        <v>0</v>
      </c>
      <c r="M383" s="123">
        <v>0</v>
      </c>
      <c r="N383" s="123">
        <v>0</v>
      </c>
      <c r="O383" s="124">
        <v>0</v>
      </c>
      <c r="P383" s="124">
        <v>0</v>
      </c>
      <c r="Q383" s="45"/>
      <c r="R383" s="123">
        <v>0</v>
      </c>
      <c r="S383" s="123">
        <v>0</v>
      </c>
      <c r="T383" s="123">
        <f>R383+S383</f>
        <v>0</v>
      </c>
      <c r="U383" s="123">
        <f>X383-R383</f>
        <v>0</v>
      </c>
      <c r="V383" s="123">
        <v>0</v>
      </c>
      <c r="W383" s="123">
        <f>U383+V383</f>
        <v>0</v>
      </c>
      <c r="X383" s="123">
        <v>0</v>
      </c>
      <c r="Y383" s="45"/>
      <c r="Z383" s="123">
        <v>0</v>
      </c>
      <c r="AA383" s="123">
        <v>0</v>
      </c>
      <c r="AB383" s="123">
        <f>Z383+AA383</f>
        <v>0</v>
      </c>
      <c r="AC383" s="123">
        <f>AF383-Z383</f>
        <v>0</v>
      </c>
      <c r="AD383" s="123">
        <v>0</v>
      </c>
      <c r="AE383" s="123">
        <f>AC383+AD383</f>
        <v>0</v>
      </c>
      <c r="AF383" s="123">
        <v>0</v>
      </c>
      <c r="AG383" s="45"/>
      <c r="AH383" s="123">
        <v>0</v>
      </c>
      <c r="AI383" s="123">
        <v>0</v>
      </c>
      <c r="AJ383" s="123">
        <f>AH383+AI383</f>
        <v>0</v>
      </c>
      <c r="AK383" s="123">
        <f>AN383-AH383</f>
        <v>0</v>
      </c>
      <c r="AL383" s="123">
        <v>0</v>
      </c>
      <c r="AM383" s="123">
        <f>AK383+AL383</f>
        <v>0</v>
      </c>
      <c r="AN383" s="123">
        <v>0</v>
      </c>
      <c r="AO383" s="45"/>
      <c r="AP383" s="123">
        <f t="shared" ref="AP383:AQ385" si="201">J383-(R383+Z383+AH383)</f>
        <v>0</v>
      </c>
      <c r="AQ383" s="123">
        <f t="shared" si="201"/>
        <v>0</v>
      </c>
      <c r="AR383" s="123">
        <f t="shared" si="166"/>
        <v>0</v>
      </c>
      <c r="AS383" s="123">
        <f t="shared" ref="AS383:AT385" si="202">M383-(U383+AC383+AK383)</f>
        <v>0</v>
      </c>
      <c r="AT383" s="123">
        <f t="shared" si="202"/>
        <v>0</v>
      </c>
      <c r="AU383" s="123">
        <f t="shared" si="174"/>
        <v>0</v>
      </c>
      <c r="AV383" s="123">
        <f t="shared" si="189"/>
        <v>0</v>
      </c>
      <c r="AW383" s="125" t="s">
        <v>103</v>
      </c>
      <c r="AX383" s="125"/>
      <c r="AY383" s="125"/>
      <c r="AZ383" s="124" t="s">
        <v>88</v>
      </c>
      <c r="BA383" s="124"/>
      <c r="BB383" s="124"/>
      <c r="BC383" s="124"/>
      <c r="BD383" s="124"/>
    </row>
    <row r="384" spans="1:56" s="100" customFormat="1" ht="46.8" hidden="1">
      <c r="A384" s="45"/>
      <c r="B384" s="120">
        <v>2013</v>
      </c>
      <c r="C384" s="121">
        <v>8320</v>
      </c>
      <c r="D384" s="120">
        <v>2</v>
      </c>
      <c r="E384" s="120">
        <v>5000</v>
      </c>
      <c r="F384" s="120">
        <v>5400</v>
      </c>
      <c r="G384" s="120">
        <v>541</v>
      </c>
      <c r="H384" s="120">
        <v>54103</v>
      </c>
      <c r="I384" s="128" t="s">
        <v>338</v>
      </c>
      <c r="J384" s="123">
        <v>0</v>
      </c>
      <c r="K384" s="123">
        <v>0</v>
      </c>
      <c r="L384" s="124">
        <v>0</v>
      </c>
      <c r="M384" s="123">
        <v>0</v>
      </c>
      <c r="N384" s="123">
        <v>0</v>
      </c>
      <c r="O384" s="124">
        <v>0</v>
      </c>
      <c r="P384" s="124">
        <v>0</v>
      </c>
      <c r="Q384" s="45" t="s">
        <v>339</v>
      </c>
      <c r="R384" s="123">
        <v>0</v>
      </c>
      <c r="S384" s="123">
        <v>0</v>
      </c>
      <c r="T384" s="123">
        <f>R384+S384</f>
        <v>0</v>
      </c>
      <c r="U384" s="123">
        <f>X384-R384</f>
        <v>0</v>
      </c>
      <c r="V384" s="123">
        <v>0</v>
      </c>
      <c r="W384" s="123">
        <f>U384+V384</f>
        <v>0</v>
      </c>
      <c r="X384" s="123">
        <v>0</v>
      </c>
      <c r="Y384" s="45"/>
      <c r="Z384" s="123">
        <v>0</v>
      </c>
      <c r="AA384" s="123">
        <v>0</v>
      </c>
      <c r="AB384" s="123">
        <f>Z384+AA384</f>
        <v>0</v>
      </c>
      <c r="AC384" s="123">
        <f>AF384-Z384</f>
        <v>0</v>
      </c>
      <c r="AD384" s="123">
        <v>0</v>
      </c>
      <c r="AE384" s="123">
        <f>AC384+AD384</f>
        <v>0</v>
      </c>
      <c r="AF384" s="123">
        <v>0</v>
      </c>
      <c r="AG384" s="45"/>
      <c r="AH384" s="123">
        <v>0</v>
      </c>
      <c r="AI384" s="123">
        <v>0</v>
      </c>
      <c r="AJ384" s="123">
        <f>AH384+AI384</f>
        <v>0</v>
      </c>
      <c r="AK384" s="123">
        <f>AN384-AH384</f>
        <v>0</v>
      </c>
      <c r="AL384" s="123">
        <v>0</v>
      </c>
      <c r="AM384" s="123">
        <f>AK384+AL384</f>
        <v>0</v>
      </c>
      <c r="AN384" s="123">
        <v>0</v>
      </c>
      <c r="AO384" s="45"/>
      <c r="AP384" s="123">
        <f t="shared" si="201"/>
        <v>0</v>
      </c>
      <c r="AQ384" s="123">
        <f t="shared" si="201"/>
        <v>0</v>
      </c>
      <c r="AR384" s="123">
        <f t="shared" si="166"/>
        <v>0</v>
      </c>
      <c r="AS384" s="123">
        <f t="shared" si="202"/>
        <v>0</v>
      </c>
      <c r="AT384" s="123">
        <f t="shared" si="202"/>
        <v>0</v>
      </c>
      <c r="AU384" s="123">
        <f t="shared" si="174"/>
        <v>0</v>
      </c>
      <c r="AV384" s="123">
        <f t="shared" si="189"/>
        <v>0</v>
      </c>
      <c r="AW384" s="125" t="s">
        <v>103</v>
      </c>
      <c r="AX384" s="125">
        <v>0</v>
      </c>
      <c r="AY384" s="125"/>
      <c r="AZ384" s="124"/>
      <c r="BA384" s="124"/>
      <c r="BB384" s="124"/>
      <c r="BC384" s="124"/>
      <c r="BD384" s="124"/>
    </row>
    <row r="385" spans="1:56" s="100" customFormat="1" hidden="1">
      <c r="A385" s="45"/>
      <c r="B385" s="129">
        <v>2013</v>
      </c>
      <c r="C385" s="130">
        <v>8320</v>
      </c>
      <c r="D385" s="129">
        <v>2</v>
      </c>
      <c r="E385" s="120">
        <v>5000</v>
      </c>
      <c r="F385" s="120">
        <v>5400</v>
      </c>
      <c r="G385" s="129">
        <v>541</v>
      </c>
      <c r="H385" s="129">
        <v>54104</v>
      </c>
      <c r="I385" s="128" t="s">
        <v>243</v>
      </c>
      <c r="J385" s="123">
        <v>0</v>
      </c>
      <c r="K385" s="123">
        <v>0</v>
      </c>
      <c r="L385" s="124">
        <v>0</v>
      </c>
      <c r="M385" s="123">
        <v>0</v>
      </c>
      <c r="N385" s="123">
        <v>0</v>
      </c>
      <c r="O385" s="124">
        <v>0</v>
      </c>
      <c r="P385" s="124">
        <v>0</v>
      </c>
      <c r="Q385" s="45" t="s">
        <v>339</v>
      </c>
      <c r="R385" s="123">
        <v>0</v>
      </c>
      <c r="S385" s="123">
        <v>0</v>
      </c>
      <c r="T385" s="123">
        <f>R385+S385</f>
        <v>0</v>
      </c>
      <c r="U385" s="123">
        <f>X385-R385</f>
        <v>0</v>
      </c>
      <c r="V385" s="123">
        <v>0</v>
      </c>
      <c r="W385" s="123">
        <f>U385+V385</f>
        <v>0</v>
      </c>
      <c r="X385" s="123">
        <v>0</v>
      </c>
      <c r="Y385" s="45"/>
      <c r="Z385" s="123">
        <v>0</v>
      </c>
      <c r="AA385" s="123">
        <v>0</v>
      </c>
      <c r="AB385" s="123">
        <f>Z385+AA385</f>
        <v>0</v>
      </c>
      <c r="AC385" s="123">
        <f>AF385-Z385</f>
        <v>0</v>
      </c>
      <c r="AD385" s="123">
        <v>0</v>
      </c>
      <c r="AE385" s="123">
        <f>AC385+AD385</f>
        <v>0</v>
      </c>
      <c r="AF385" s="123">
        <v>0</v>
      </c>
      <c r="AG385" s="45"/>
      <c r="AH385" s="123">
        <v>0</v>
      </c>
      <c r="AI385" s="123">
        <v>0</v>
      </c>
      <c r="AJ385" s="123">
        <f>AH385+AI385</f>
        <v>0</v>
      </c>
      <c r="AK385" s="123">
        <f>AN385-AH385</f>
        <v>0</v>
      </c>
      <c r="AL385" s="123">
        <v>0</v>
      </c>
      <c r="AM385" s="123">
        <f>AK385+AL385</f>
        <v>0</v>
      </c>
      <c r="AN385" s="123">
        <v>0</v>
      </c>
      <c r="AO385" s="45"/>
      <c r="AP385" s="123">
        <f t="shared" si="201"/>
        <v>0</v>
      </c>
      <c r="AQ385" s="123">
        <f t="shared" si="201"/>
        <v>0</v>
      </c>
      <c r="AR385" s="123">
        <f t="shared" si="166"/>
        <v>0</v>
      </c>
      <c r="AS385" s="123">
        <f t="shared" si="202"/>
        <v>0</v>
      </c>
      <c r="AT385" s="123">
        <f t="shared" si="202"/>
        <v>0</v>
      </c>
      <c r="AU385" s="123">
        <f t="shared" si="174"/>
        <v>0</v>
      </c>
      <c r="AV385" s="123">
        <f t="shared" si="189"/>
        <v>0</v>
      </c>
      <c r="AW385" s="125" t="s">
        <v>103</v>
      </c>
      <c r="AX385" s="125">
        <v>0</v>
      </c>
      <c r="AY385" s="125"/>
      <c r="AZ385" s="124" t="s">
        <v>88</v>
      </c>
      <c r="BA385" s="124"/>
      <c r="BB385" s="124"/>
      <c r="BC385" s="124"/>
      <c r="BD385" s="124"/>
    </row>
    <row r="386" spans="1:56" s="100" customFormat="1" hidden="1">
      <c r="A386" s="45"/>
      <c r="B386" s="108">
        <v>2013</v>
      </c>
      <c r="C386" s="109">
        <v>8320</v>
      </c>
      <c r="D386" s="108">
        <v>2</v>
      </c>
      <c r="E386" s="108">
        <v>5000</v>
      </c>
      <c r="F386" s="108">
        <v>5500</v>
      </c>
      <c r="G386" s="108"/>
      <c r="H386" s="108"/>
      <c r="I386" s="110" t="s">
        <v>340</v>
      </c>
      <c r="J386" s="111">
        <v>0</v>
      </c>
      <c r="K386" s="111">
        <v>0</v>
      </c>
      <c r="L386" s="111">
        <v>0</v>
      </c>
      <c r="M386" s="111">
        <v>0</v>
      </c>
      <c r="N386" s="111">
        <v>0</v>
      </c>
      <c r="O386" s="111">
        <v>0</v>
      </c>
      <c r="P386" s="111">
        <v>0</v>
      </c>
      <c r="Q386" s="45"/>
      <c r="R386" s="112">
        <f>R387</f>
        <v>0</v>
      </c>
      <c r="S386" s="112">
        <f>S387</f>
        <v>0</v>
      </c>
      <c r="T386" s="112">
        <f t="shared" ref="T386:T467" si="203">R386+S386</f>
        <v>0</v>
      </c>
      <c r="U386" s="112">
        <f>U387</f>
        <v>0</v>
      </c>
      <c r="V386" s="112">
        <f>V387</f>
        <v>0</v>
      </c>
      <c r="W386" s="112">
        <f t="shared" ref="W386:W471" si="204">U386+V386</f>
        <v>0</v>
      </c>
      <c r="X386" s="112">
        <f t="shared" ref="X386:X405" si="205">T386+W386</f>
        <v>0</v>
      </c>
      <c r="Y386" s="45"/>
      <c r="Z386" s="112">
        <f>Z387</f>
        <v>0</v>
      </c>
      <c r="AA386" s="112">
        <f>AA387</f>
        <v>0</v>
      </c>
      <c r="AB386" s="112">
        <f t="shared" ref="AB386:AB467" si="206">Z386+AA386</f>
        <v>0</v>
      </c>
      <c r="AC386" s="112">
        <f>AC387</f>
        <v>0</v>
      </c>
      <c r="AD386" s="112">
        <f>AD387</f>
        <v>0</v>
      </c>
      <c r="AE386" s="112">
        <f t="shared" ref="AE386:AE471" si="207">AC386+AD386</f>
        <v>0</v>
      </c>
      <c r="AF386" s="112">
        <f t="shared" ref="AF386:AF405" si="208">AB386+AE386</f>
        <v>0</v>
      </c>
      <c r="AG386" s="45"/>
      <c r="AH386" s="112">
        <f>AH387</f>
        <v>0</v>
      </c>
      <c r="AI386" s="112">
        <f>AI387</f>
        <v>0</v>
      </c>
      <c r="AJ386" s="112">
        <f t="shared" ref="AJ386:AJ467" si="209">AH386+AI386</f>
        <v>0</v>
      </c>
      <c r="AK386" s="112">
        <f>AK387</f>
        <v>0</v>
      </c>
      <c r="AL386" s="112">
        <f>AL387</f>
        <v>0</v>
      </c>
      <c r="AM386" s="112">
        <f t="shared" ref="AM386:AM471" si="210">AK386+AL386</f>
        <v>0</v>
      </c>
      <c r="AN386" s="112">
        <f t="shared" ref="AN386:AN405" si="211">AJ386+AM386</f>
        <v>0</v>
      </c>
      <c r="AO386" s="45"/>
      <c r="AP386" s="112">
        <f>AP387</f>
        <v>0</v>
      </c>
      <c r="AQ386" s="112">
        <f>AQ387</f>
        <v>0</v>
      </c>
      <c r="AR386" s="112">
        <f t="shared" si="166"/>
        <v>0</v>
      </c>
      <c r="AS386" s="112">
        <f>AS387</f>
        <v>0</v>
      </c>
      <c r="AT386" s="112">
        <f>AT387</f>
        <v>0</v>
      </c>
      <c r="AU386" s="112">
        <f t="shared" si="174"/>
        <v>0</v>
      </c>
      <c r="AV386" s="112">
        <f t="shared" si="189"/>
        <v>0</v>
      </c>
      <c r="AW386" s="113"/>
      <c r="AX386" s="113"/>
      <c r="AY386" s="113"/>
      <c r="AZ386" s="111"/>
      <c r="BA386" s="111"/>
      <c r="BB386" s="111"/>
      <c r="BC386" s="111"/>
      <c r="BD386" s="111"/>
    </row>
    <row r="387" spans="1:56" s="100" customFormat="1" hidden="1">
      <c r="A387" s="45"/>
      <c r="B387" s="114">
        <v>2013</v>
      </c>
      <c r="C387" s="115">
        <v>8320</v>
      </c>
      <c r="D387" s="114">
        <v>2</v>
      </c>
      <c r="E387" s="114">
        <v>5000</v>
      </c>
      <c r="F387" s="114">
        <v>5500</v>
      </c>
      <c r="G387" s="114">
        <v>551</v>
      </c>
      <c r="H387" s="114"/>
      <c r="I387" s="116" t="s">
        <v>341</v>
      </c>
      <c r="J387" s="117">
        <v>0</v>
      </c>
      <c r="K387" s="117">
        <v>0</v>
      </c>
      <c r="L387" s="117">
        <v>0</v>
      </c>
      <c r="M387" s="117">
        <v>0</v>
      </c>
      <c r="N387" s="117">
        <v>0</v>
      </c>
      <c r="O387" s="117">
        <v>0</v>
      </c>
      <c r="P387" s="117">
        <v>0</v>
      </c>
      <c r="Q387" s="45"/>
      <c r="R387" s="118">
        <f>R388+R389</f>
        <v>0</v>
      </c>
      <c r="S387" s="118">
        <f>S388+S389</f>
        <v>0</v>
      </c>
      <c r="T387" s="118">
        <f t="shared" si="203"/>
        <v>0</v>
      </c>
      <c r="U387" s="118">
        <f>U388+U389</f>
        <v>0</v>
      </c>
      <c r="V387" s="118">
        <f>V388+V389</f>
        <v>0</v>
      </c>
      <c r="W387" s="118">
        <f t="shared" si="204"/>
        <v>0</v>
      </c>
      <c r="X387" s="118">
        <f t="shared" si="205"/>
        <v>0</v>
      </c>
      <c r="Y387" s="45"/>
      <c r="Z387" s="118">
        <f>Z388+Z389</f>
        <v>0</v>
      </c>
      <c r="AA387" s="118">
        <f>AA388+AA389</f>
        <v>0</v>
      </c>
      <c r="AB387" s="118">
        <f t="shared" si="206"/>
        <v>0</v>
      </c>
      <c r="AC387" s="118">
        <f>AC388+AC389</f>
        <v>0</v>
      </c>
      <c r="AD387" s="118">
        <f>AD388+AD389</f>
        <v>0</v>
      </c>
      <c r="AE387" s="118">
        <f t="shared" si="207"/>
        <v>0</v>
      </c>
      <c r="AF387" s="118">
        <f t="shared" si="208"/>
        <v>0</v>
      </c>
      <c r="AG387" s="45"/>
      <c r="AH387" s="118">
        <f>AH388+AH389</f>
        <v>0</v>
      </c>
      <c r="AI387" s="118">
        <f>AI388+AI389</f>
        <v>0</v>
      </c>
      <c r="AJ387" s="118">
        <f t="shared" si="209"/>
        <v>0</v>
      </c>
      <c r="AK387" s="118">
        <f>AK388+AK389</f>
        <v>0</v>
      </c>
      <c r="AL387" s="118">
        <f>AL388+AL389</f>
        <v>0</v>
      </c>
      <c r="AM387" s="118">
        <f t="shared" si="210"/>
        <v>0</v>
      </c>
      <c r="AN387" s="118">
        <f t="shared" si="211"/>
        <v>0</v>
      </c>
      <c r="AO387" s="45"/>
      <c r="AP387" s="118">
        <f>AP388+AP389</f>
        <v>0</v>
      </c>
      <c r="AQ387" s="118">
        <f>AQ388+AQ389</f>
        <v>0</v>
      </c>
      <c r="AR387" s="118">
        <f t="shared" ref="AR387:AR467" si="212">AP387+AQ387</f>
        <v>0</v>
      </c>
      <c r="AS387" s="118">
        <f>AS388+AS389</f>
        <v>0</v>
      </c>
      <c r="AT387" s="118">
        <f>AT388+AT389</f>
        <v>0</v>
      </c>
      <c r="AU387" s="118">
        <f t="shared" si="174"/>
        <v>0</v>
      </c>
      <c r="AV387" s="118">
        <f t="shared" si="189"/>
        <v>0</v>
      </c>
      <c r="AW387" s="119"/>
      <c r="AX387" s="119"/>
      <c r="AY387" s="119"/>
      <c r="AZ387" s="117"/>
      <c r="BA387" s="117"/>
      <c r="BB387" s="117"/>
      <c r="BC387" s="117"/>
      <c r="BD387" s="117"/>
    </row>
    <row r="388" spans="1:56" s="100" customFormat="1" hidden="1">
      <c r="A388" s="45"/>
      <c r="B388" s="129">
        <v>2013</v>
      </c>
      <c r="C388" s="130">
        <v>8320</v>
      </c>
      <c r="D388" s="129">
        <v>2</v>
      </c>
      <c r="E388" s="129">
        <v>5000</v>
      </c>
      <c r="F388" s="129">
        <v>5500</v>
      </c>
      <c r="G388" s="129">
        <v>551</v>
      </c>
      <c r="H388" s="129">
        <v>55101</v>
      </c>
      <c r="I388" s="128" t="s">
        <v>342</v>
      </c>
      <c r="J388" s="123">
        <v>0</v>
      </c>
      <c r="K388" s="123">
        <v>0</v>
      </c>
      <c r="L388" s="124">
        <v>0</v>
      </c>
      <c r="M388" s="123">
        <v>0</v>
      </c>
      <c r="N388" s="123">
        <v>0</v>
      </c>
      <c r="O388" s="124">
        <v>0</v>
      </c>
      <c r="P388" s="124">
        <v>0</v>
      </c>
      <c r="Q388" s="45"/>
      <c r="R388" s="123">
        <v>0</v>
      </c>
      <c r="S388" s="123">
        <v>0</v>
      </c>
      <c r="T388" s="123">
        <f t="shared" si="203"/>
        <v>0</v>
      </c>
      <c r="U388" s="123">
        <v>0</v>
      </c>
      <c r="V388" s="123">
        <v>0</v>
      </c>
      <c r="W388" s="123">
        <f t="shared" si="204"/>
        <v>0</v>
      </c>
      <c r="X388" s="123">
        <f t="shared" si="205"/>
        <v>0</v>
      </c>
      <c r="Y388" s="45"/>
      <c r="Z388" s="123">
        <v>0</v>
      </c>
      <c r="AA388" s="123">
        <v>0</v>
      </c>
      <c r="AB388" s="123">
        <f t="shared" si="206"/>
        <v>0</v>
      </c>
      <c r="AC388" s="123">
        <v>0</v>
      </c>
      <c r="AD388" s="123">
        <v>0</v>
      </c>
      <c r="AE388" s="123">
        <f t="shared" si="207"/>
        <v>0</v>
      </c>
      <c r="AF388" s="123">
        <f t="shared" si="208"/>
        <v>0</v>
      </c>
      <c r="AG388" s="45"/>
      <c r="AH388" s="123">
        <v>0</v>
      </c>
      <c r="AI388" s="123">
        <v>0</v>
      </c>
      <c r="AJ388" s="123">
        <f t="shared" si="209"/>
        <v>0</v>
      </c>
      <c r="AK388" s="123">
        <v>0</v>
      </c>
      <c r="AL388" s="123">
        <v>0</v>
      </c>
      <c r="AM388" s="123">
        <f t="shared" si="210"/>
        <v>0</v>
      </c>
      <c r="AN388" s="123">
        <f t="shared" si="211"/>
        <v>0</v>
      </c>
      <c r="AO388" s="45"/>
      <c r="AP388" s="123">
        <f>J388-(R388+Z388+AH388)</f>
        <v>0</v>
      </c>
      <c r="AQ388" s="123">
        <f>K388-(S388+AA388+AI388)</f>
        <v>0</v>
      </c>
      <c r="AR388" s="123">
        <f t="shared" si="212"/>
        <v>0</v>
      </c>
      <c r="AS388" s="123">
        <f>M388-(U388+AC388+AK388)</f>
        <v>0</v>
      </c>
      <c r="AT388" s="123">
        <f>N388-(V388+AD388+AL388)</f>
        <v>0</v>
      </c>
      <c r="AU388" s="123">
        <f t="shared" si="174"/>
        <v>0</v>
      </c>
      <c r="AV388" s="123">
        <f t="shared" si="189"/>
        <v>0</v>
      </c>
      <c r="AW388" s="125"/>
      <c r="AX388" s="125"/>
      <c r="AY388" s="125"/>
      <c r="AZ388" s="124"/>
      <c r="BA388" s="124"/>
      <c r="BB388" s="124"/>
      <c r="BC388" s="124"/>
      <c r="BD388" s="124"/>
    </row>
    <row r="389" spans="1:56" s="100" customFormat="1" hidden="1">
      <c r="A389" s="45"/>
      <c r="B389" s="129">
        <v>2013</v>
      </c>
      <c r="C389" s="130">
        <v>8320</v>
      </c>
      <c r="D389" s="129">
        <v>2</v>
      </c>
      <c r="E389" s="129">
        <v>5000</v>
      </c>
      <c r="F389" s="129">
        <v>5500</v>
      </c>
      <c r="G389" s="129">
        <v>551</v>
      </c>
      <c r="H389" s="129">
        <v>55102</v>
      </c>
      <c r="I389" s="128" t="s">
        <v>343</v>
      </c>
      <c r="J389" s="123">
        <v>0</v>
      </c>
      <c r="K389" s="123">
        <v>0</v>
      </c>
      <c r="L389" s="124">
        <v>0</v>
      </c>
      <c r="M389" s="123">
        <v>0</v>
      </c>
      <c r="N389" s="123">
        <v>0</v>
      </c>
      <c r="O389" s="124">
        <v>0</v>
      </c>
      <c r="P389" s="124">
        <v>0</v>
      </c>
      <c r="Q389" s="45"/>
      <c r="R389" s="123">
        <v>0</v>
      </c>
      <c r="S389" s="123">
        <v>0</v>
      </c>
      <c r="T389" s="123">
        <f t="shared" si="203"/>
        <v>0</v>
      </c>
      <c r="U389" s="123">
        <v>0</v>
      </c>
      <c r="V389" s="123">
        <v>0</v>
      </c>
      <c r="W389" s="123">
        <f t="shared" si="204"/>
        <v>0</v>
      </c>
      <c r="X389" s="123">
        <f t="shared" si="205"/>
        <v>0</v>
      </c>
      <c r="Y389" s="45"/>
      <c r="Z389" s="123">
        <v>0</v>
      </c>
      <c r="AA389" s="123">
        <v>0</v>
      </c>
      <c r="AB389" s="123">
        <f t="shared" si="206"/>
        <v>0</v>
      </c>
      <c r="AC389" s="123">
        <v>0</v>
      </c>
      <c r="AD389" s="123">
        <v>0</v>
      </c>
      <c r="AE389" s="123">
        <f t="shared" si="207"/>
        <v>0</v>
      </c>
      <c r="AF389" s="123">
        <f t="shared" si="208"/>
        <v>0</v>
      </c>
      <c r="AG389" s="45"/>
      <c r="AH389" s="123">
        <v>0</v>
      </c>
      <c r="AI389" s="123">
        <v>0</v>
      </c>
      <c r="AJ389" s="123">
        <f t="shared" si="209"/>
        <v>0</v>
      </c>
      <c r="AK389" s="123">
        <v>0</v>
      </c>
      <c r="AL389" s="123">
        <v>0</v>
      </c>
      <c r="AM389" s="123">
        <f t="shared" si="210"/>
        <v>0</v>
      </c>
      <c r="AN389" s="123">
        <f t="shared" si="211"/>
        <v>0</v>
      </c>
      <c r="AO389" s="45"/>
      <c r="AP389" s="123">
        <f>J389-(R389+Z389+AH389)</f>
        <v>0</v>
      </c>
      <c r="AQ389" s="123">
        <f>K389-(S389+AA389+AI389)</f>
        <v>0</v>
      </c>
      <c r="AR389" s="123">
        <f t="shared" si="212"/>
        <v>0</v>
      </c>
      <c r="AS389" s="123">
        <f>M389-(U389+AC389+AK389)</f>
        <v>0</v>
      </c>
      <c r="AT389" s="123">
        <f>N389-(V389+AD389+AL389)</f>
        <v>0</v>
      </c>
      <c r="AU389" s="123">
        <f t="shared" si="174"/>
        <v>0</v>
      </c>
      <c r="AV389" s="123">
        <f t="shared" si="189"/>
        <v>0</v>
      </c>
      <c r="AW389" s="125"/>
      <c r="AX389" s="125"/>
      <c r="AY389" s="125"/>
      <c r="AZ389" s="124"/>
      <c r="BA389" s="124"/>
      <c r="BB389" s="124"/>
      <c r="BC389" s="124"/>
      <c r="BD389" s="124"/>
    </row>
    <row r="390" spans="1:56" s="126" customFormat="1" hidden="1">
      <c r="A390" s="45"/>
      <c r="B390" s="108">
        <v>2013</v>
      </c>
      <c r="C390" s="109">
        <v>8320</v>
      </c>
      <c r="D390" s="108">
        <v>2</v>
      </c>
      <c r="E390" s="108">
        <v>5000</v>
      </c>
      <c r="F390" s="108">
        <v>5600</v>
      </c>
      <c r="G390" s="108"/>
      <c r="H390" s="108"/>
      <c r="I390" s="110" t="s">
        <v>244</v>
      </c>
      <c r="J390" s="111">
        <v>0</v>
      </c>
      <c r="K390" s="111">
        <v>0</v>
      </c>
      <c r="L390" s="111">
        <v>0</v>
      </c>
      <c r="M390" s="111">
        <v>0</v>
      </c>
      <c r="N390" s="111">
        <v>0</v>
      </c>
      <c r="O390" s="111">
        <v>0</v>
      </c>
      <c r="P390" s="111">
        <v>0</v>
      </c>
      <c r="Q390" s="45"/>
      <c r="R390" s="112">
        <f>R391+R393+R395+R397+R399</f>
        <v>0</v>
      </c>
      <c r="S390" s="112">
        <f>S391+S393+S395+S397+S399</f>
        <v>0</v>
      </c>
      <c r="T390" s="112">
        <f t="shared" si="203"/>
        <v>0</v>
      </c>
      <c r="U390" s="112">
        <f>U391+U393+U395+U397+U399</f>
        <v>0</v>
      </c>
      <c r="V390" s="112">
        <f>V391+V393+V395+V397+V399</f>
        <v>0</v>
      </c>
      <c r="W390" s="112">
        <f t="shared" si="204"/>
        <v>0</v>
      </c>
      <c r="X390" s="112">
        <f t="shared" si="205"/>
        <v>0</v>
      </c>
      <c r="Y390" s="45"/>
      <c r="Z390" s="112">
        <f>Z391+Z393+Z395+Z397+Z399</f>
        <v>0</v>
      </c>
      <c r="AA390" s="112">
        <f>AA391+AA393+AA395+AA397+AA399</f>
        <v>0</v>
      </c>
      <c r="AB390" s="112">
        <f t="shared" si="206"/>
        <v>0</v>
      </c>
      <c r="AC390" s="112">
        <f>AC391+AC393+AC395+AC397+AC399</f>
        <v>0</v>
      </c>
      <c r="AD390" s="112">
        <f>AD391+AD393+AD395+AD397+AD399</f>
        <v>0</v>
      </c>
      <c r="AE390" s="112">
        <f t="shared" si="207"/>
        <v>0</v>
      </c>
      <c r="AF390" s="112">
        <f t="shared" si="208"/>
        <v>0</v>
      </c>
      <c r="AG390" s="45"/>
      <c r="AH390" s="112">
        <f>AH391+AH393+AH395+AH397+AH399</f>
        <v>0</v>
      </c>
      <c r="AI390" s="112">
        <f>AI391+AI393+AI395+AI397+AI399</f>
        <v>0</v>
      </c>
      <c r="AJ390" s="112">
        <f t="shared" si="209"/>
        <v>0</v>
      </c>
      <c r="AK390" s="112">
        <f>AK391+AK393+AK395+AK397+AK399</f>
        <v>0</v>
      </c>
      <c r="AL390" s="112">
        <f>AL391+AL393+AL395+AL397+AL399</f>
        <v>0</v>
      </c>
      <c r="AM390" s="112">
        <f t="shared" si="210"/>
        <v>0</v>
      </c>
      <c r="AN390" s="112">
        <f t="shared" si="211"/>
        <v>0</v>
      </c>
      <c r="AO390" s="45"/>
      <c r="AP390" s="112">
        <f>AP391+AP393+AP395+AP397+AP399</f>
        <v>0</v>
      </c>
      <c r="AQ390" s="112">
        <f>AQ391+AQ393+AQ395+AQ397+AQ399</f>
        <v>0</v>
      </c>
      <c r="AR390" s="112">
        <f t="shared" si="212"/>
        <v>0</v>
      </c>
      <c r="AS390" s="112">
        <f>AS391+AS393+AS395+AS397+AS399</f>
        <v>0</v>
      </c>
      <c r="AT390" s="112">
        <f>AT391+AT393+AT395+AT397+AT399</f>
        <v>0</v>
      </c>
      <c r="AU390" s="112">
        <f t="shared" si="174"/>
        <v>0</v>
      </c>
      <c r="AV390" s="112">
        <f t="shared" si="189"/>
        <v>0</v>
      </c>
      <c r="AW390" s="113"/>
      <c r="AX390" s="113"/>
      <c r="AY390" s="113"/>
      <c r="AZ390" s="111"/>
      <c r="BA390" s="111"/>
      <c r="BB390" s="111"/>
      <c r="BC390" s="111"/>
      <c r="BD390" s="111"/>
    </row>
    <row r="391" spans="1:56" s="127" customFormat="1" hidden="1">
      <c r="A391" s="45"/>
      <c r="B391" s="114">
        <v>2013</v>
      </c>
      <c r="C391" s="115">
        <v>8320</v>
      </c>
      <c r="D391" s="114">
        <v>2</v>
      </c>
      <c r="E391" s="114">
        <v>5000</v>
      </c>
      <c r="F391" s="114">
        <v>5600</v>
      </c>
      <c r="G391" s="114">
        <v>562</v>
      </c>
      <c r="H391" s="114"/>
      <c r="I391" s="116" t="s">
        <v>344</v>
      </c>
      <c r="J391" s="117">
        <v>0</v>
      </c>
      <c r="K391" s="117">
        <v>0</v>
      </c>
      <c r="L391" s="117">
        <v>0</v>
      </c>
      <c r="M391" s="117">
        <v>0</v>
      </c>
      <c r="N391" s="117">
        <v>0</v>
      </c>
      <c r="O391" s="117">
        <v>0</v>
      </c>
      <c r="P391" s="117">
        <v>0</v>
      </c>
      <c r="Q391" s="45"/>
      <c r="R391" s="118">
        <f>R392</f>
        <v>0</v>
      </c>
      <c r="S391" s="118">
        <f>S392</f>
        <v>0</v>
      </c>
      <c r="T391" s="118">
        <f t="shared" si="203"/>
        <v>0</v>
      </c>
      <c r="U391" s="118">
        <f>U392</f>
        <v>0</v>
      </c>
      <c r="V391" s="118">
        <f>V392</f>
        <v>0</v>
      </c>
      <c r="W391" s="118">
        <f t="shared" si="204"/>
        <v>0</v>
      </c>
      <c r="X391" s="118">
        <f t="shared" si="205"/>
        <v>0</v>
      </c>
      <c r="Y391" s="45"/>
      <c r="Z391" s="118">
        <f>Z392</f>
        <v>0</v>
      </c>
      <c r="AA391" s="118">
        <f>AA392</f>
        <v>0</v>
      </c>
      <c r="AB391" s="118">
        <f t="shared" si="206"/>
        <v>0</v>
      </c>
      <c r="AC391" s="118">
        <f>AC392</f>
        <v>0</v>
      </c>
      <c r="AD391" s="118">
        <f>AD392</f>
        <v>0</v>
      </c>
      <c r="AE391" s="118">
        <f t="shared" si="207"/>
        <v>0</v>
      </c>
      <c r="AF391" s="118">
        <f t="shared" si="208"/>
        <v>0</v>
      </c>
      <c r="AG391" s="45"/>
      <c r="AH391" s="118">
        <f>AH392</f>
        <v>0</v>
      </c>
      <c r="AI391" s="118">
        <f>AI392</f>
        <v>0</v>
      </c>
      <c r="AJ391" s="118">
        <f t="shared" si="209"/>
        <v>0</v>
      </c>
      <c r="AK391" s="118">
        <f>AK392</f>
        <v>0</v>
      </c>
      <c r="AL391" s="118">
        <f>AL392</f>
        <v>0</v>
      </c>
      <c r="AM391" s="118">
        <f t="shared" si="210"/>
        <v>0</v>
      </c>
      <c r="AN391" s="118">
        <f t="shared" si="211"/>
        <v>0</v>
      </c>
      <c r="AO391" s="45"/>
      <c r="AP391" s="118">
        <f>AP392</f>
        <v>0</v>
      </c>
      <c r="AQ391" s="118">
        <f>AQ392</f>
        <v>0</v>
      </c>
      <c r="AR391" s="118">
        <f t="shared" si="212"/>
        <v>0</v>
      </c>
      <c r="AS391" s="118">
        <f>AS392</f>
        <v>0</v>
      </c>
      <c r="AT391" s="118">
        <f>AT392</f>
        <v>0</v>
      </c>
      <c r="AU391" s="118">
        <f t="shared" si="174"/>
        <v>0</v>
      </c>
      <c r="AV391" s="118">
        <f t="shared" si="189"/>
        <v>0</v>
      </c>
      <c r="AW391" s="119"/>
      <c r="AX391" s="119"/>
      <c r="AY391" s="119"/>
      <c r="AZ391" s="117"/>
      <c r="BA391" s="117"/>
      <c r="BB391" s="117"/>
      <c r="BC391" s="117"/>
      <c r="BD391" s="117"/>
    </row>
    <row r="392" spans="1:56" s="45" customFormat="1" hidden="1">
      <c r="B392" s="129">
        <v>2013</v>
      </c>
      <c r="C392" s="130">
        <v>8320</v>
      </c>
      <c r="D392" s="129">
        <v>2</v>
      </c>
      <c r="E392" s="129">
        <v>5000</v>
      </c>
      <c r="F392" s="129">
        <v>5600</v>
      </c>
      <c r="G392" s="129">
        <v>562</v>
      </c>
      <c r="H392" s="120">
        <v>56201</v>
      </c>
      <c r="I392" s="128" t="s">
        <v>344</v>
      </c>
      <c r="J392" s="123">
        <v>0</v>
      </c>
      <c r="K392" s="123">
        <v>0</v>
      </c>
      <c r="L392" s="124">
        <v>0</v>
      </c>
      <c r="M392" s="123">
        <v>0</v>
      </c>
      <c r="N392" s="123">
        <v>0</v>
      </c>
      <c r="O392" s="124">
        <v>0</v>
      </c>
      <c r="P392" s="124">
        <v>0</v>
      </c>
      <c r="R392" s="123">
        <v>0</v>
      </c>
      <c r="S392" s="123">
        <v>0</v>
      </c>
      <c r="T392" s="123">
        <f t="shared" si="203"/>
        <v>0</v>
      </c>
      <c r="U392" s="123">
        <v>0</v>
      </c>
      <c r="V392" s="123">
        <v>0</v>
      </c>
      <c r="W392" s="123">
        <f t="shared" si="204"/>
        <v>0</v>
      </c>
      <c r="X392" s="123">
        <f t="shared" si="205"/>
        <v>0</v>
      </c>
      <c r="Z392" s="123">
        <v>0</v>
      </c>
      <c r="AA392" s="123">
        <v>0</v>
      </c>
      <c r="AB392" s="123">
        <f t="shared" si="206"/>
        <v>0</v>
      </c>
      <c r="AC392" s="123">
        <v>0</v>
      </c>
      <c r="AD392" s="123">
        <v>0</v>
      </c>
      <c r="AE392" s="123">
        <f t="shared" si="207"/>
        <v>0</v>
      </c>
      <c r="AF392" s="123">
        <f t="shared" si="208"/>
        <v>0</v>
      </c>
      <c r="AH392" s="123">
        <v>0</v>
      </c>
      <c r="AI392" s="123">
        <v>0</v>
      </c>
      <c r="AJ392" s="123">
        <f t="shared" si="209"/>
        <v>0</v>
      </c>
      <c r="AK392" s="123">
        <v>0</v>
      </c>
      <c r="AL392" s="123">
        <v>0</v>
      </c>
      <c r="AM392" s="123">
        <f t="shared" si="210"/>
        <v>0</v>
      </c>
      <c r="AN392" s="123">
        <f t="shared" si="211"/>
        <v>0</v>
      </c>
      <c r="AP392" s="123">
        <f>J392-(R392+Z392+AH392)</f>
        <v>0</v>
      </c>
      <c r="AQ392" s="123">
        <f>K392-(S392+AA392+AI392)</f>
        <v>0</v>
      </c>
      <c r="AR392" s="123">
        <f t="shared" si="212"/>
        <v>0</v>
      </c>
      <c r="AS392" s="123">
        <f>M392-(U392+AC392+AK392)</f>
        <v>0</v>
      </c>
      <c r="AT392" s="123">
        <f>N392-(V392+AD392+AL392)</f>
        <v>0</v>
      </c>
      <c r="AU392" s="123">
        <f t="shared" si="174"/>
        <v>0</v>
      </c>
      <c r="AV392" s="123">
        <f t="shared" si="189"/>
        <v>0</v>
      </c>
      <c r="AW392" s="125" t="s">
        <v>345</v>
      </c>
      <c r="AX392" s="125"/>
      <c r="AY392" s="125"/>
      <c r="AZ392" s="124" t="s">
        <v>283</v>
      </c>
      <c r="BA392" s="124"/>
      <c r="BB392" s="124"/>
      <c r="BC392" s="124"/>
      <c r="BD392" s="124"/>
    </row>
    <row r="393" spans="1:56" s="127" customFormat="1" hidden="1">
      <c r="A393" s="45"/>
      <c r="B393" s="114">
        <v>2013</v>
      </c>
      <c r="C393" s="115">
        <v>8320</v>
      </c>
      <c r="D393" s="114">
        <v>2</v>
      </c>
      <c r="E393" s="114">
        <v>5000</v>
      </c>
      <c r="F393" s="114">
        <v>5600</v>
      </c>
      <c r="G393" s="114">
        <v>564</v>
      </c>
      <c r="H393" s="114"/>
      <c r="I393" s="116" t="s">
        <v>245</v>
      </c>
      <c r="J393" s="117">
        <v>0</v>
      </c>
      <c r="K393" s="117">
        <v>0</v>
      </c>
      <c r="L393" s="117">
        <v>0</v>
      </c>
      <c r="M393" s="117">
        <v>0</v>
      </c>
      <c r="N393" s="117">
        <v>0</v>
      </c>
      <c r="O393" s="117">
        <v>0</v>
      </c>
      <c r="P393" s="117">
        <v>0</v>
      </c>
      <c r="Q393" s="45"/>
      <c r="R393" s="118">
        <f>R394</f>
        <v>0</v>
      </c>
      <c r="S393" s="118">
        <f>S394</f>
        <v>0</v>
      </c>
      <c r="T393" s="118">
        <f t="shared" si="203"/>
        <v>0</v>
      </c>
      <c r="U393" s="118">
        <f>U394</f>
        <v>0</v>
      </c>
      <c r="V393" s="118">
        <f>V394</f>
        <v>0</v>
      </c>
      <c r="W393" s="118">
        <f t="shared" si="204"/>
        <v>0</v>
      </c>
      <c r="X393" s="118">
        <f t="shared" si="205"/>
        <v>0</v>
      </c>
      <c r="Y393" s="45"/>
      <c r="Z393" s="118">
        <f>Z394</f>
        <v>0</v>
      </c>
      <c r="AA393" s="118">
        <f>AA394</f>
        <v>0</v>
      </c>
      <c r="AB393" s="118">
        <f t="shared" si="206"/>
        <v>0</v>
      </c>
      <c r="AC393" s="118">
        <f>AC394</f>
        <v>0</v>
      </c>
      <c r="AD393" s="118">
        <f>AD394</f>
        <v>0</v>
      </c>
      <c r="AE393" s="118">
        <f t="shared" si="207"/>
        <v>0</v>
      </c>
      <c r="AF393" s="118">
        <f t="shared" si="208"/>
        <v>0</v>
      </c>
      <c r="AG393" s="45"/>
      <c r="AH393" s="118">
        <f>AH394</f>
        <v>0</v>
      </c>
      <c r="AI393" s="118">
        <f>AI394</f>
        <v>0</v>
      </c>
      <c r="AJ393" s="118">
        <f t="shared" si="209"/>
        <v>0</v>
      </c>
      <c r="AK393" s="118">
        <f>AK394</f>
        <v>0</v>
      </c>
      <c r="AL393" s="118">
        <f>AL394</f>
        <v>0</v>
      </c>
      <c r="AM393" s="118">
        <f t="shared" si="210"/>
        <v>0</v>
      </c>
      <c r="AN393" s="118">
        <f t="shared" si="211"/>
        <v>0</v>
      </c>
      <c r="AO393" s="45"/>
      <c r="AP393" s="118">
        <f>AP394</f>
        <v>0</v>
      </c>
      <c r="AQ393" s="118">
        <f>AQ394</f>
        <v>0</v>
      </c>
      <c r="AR393" s="118">
        <f t="shared" si="212"/>
        <v>0</v>
      </c>
      <c r="AS393" s="118">
        <f>AS394</f>
        <v>0</v>
      </c>
      <c r="AT393" s="118">
        <f>AT394</f>
        <v>0</v>
      </c>
      <c r="AU393" s="118">
        <f t="shared" si="174"/>
        <v>0</v>
      </c>
      <c r="AV393" s="118">
        <f t="shared" si="189"/>
        <v>0</v>
      </c>
      <c r="AW393" s="119"/>
      <c r="AX393" s="119"/>
      <c r="AY393" s="119"/>
      <c r="AZ393" s="117"/>
      <c r="BA393" s="117"/>
      <c r="BB393" s="117"/>
      <c r="BC393" s="117"/>
      <c r="BD393" s="117"/>
    </row>
    <row r="394" spans="1:56" s="100" customFormat="1" hidden="1">
      <c r="A394" s="45"/>
      <c r="B394" s="120">
        <v>2013</v>
      </c>
      <c r="C394" s="121">
        <v>8320</v>
      </c>
      <c r="D394" s="120">
        <v>2</v>
      </c>
      <c r="E394" s="120">
        <v>5000</v>
      </c>
      <c r="F394" s="120">
        <v>5600</v>
      </c>
      <c r="G394" s="120">
        <v>564</v>
      </c>
      <c r="H394" s="120">
        <v>56400</v>
      </c>
      <c r="I394" s="122" t="s">
        <v>245</v>
      </c>
      <c r="J394" s="123">
        <v>0</v>
      </c>
      <c r="K394" s="123">
        <v>0</v>
      </c>
      <c r="L394" s="124">
        <v>0</v>
      </c>
      <c r="M394" s="123">
        <v>0</v>
      </c>
      <c r="N394" s="123">
        <v>0</v>
      </c>
      <c r="O394" s="124">
        <v>0</v>
      </c>
      <c r="P394" s="124">
        <v>0</v>
      </c>
      <c r="Q394" s="45"/>
      <c r="R394" s="123">
        <v>0</v>
      </c>
      <c r="S394" s="123">
        <v>0</v>
      </c>
      <c r="T394" s="123">
        <f t="shared" si="203"/>
        <v>0</v>
      </c>
      <c r="U394" s="123">
        <v>0</v>
      </c>
      <c r="V394" s="123">
        <v>0</v>
      </c>
      <c r="W394" s="123">
        <f t="shared" si="204"/>
        <v>0</v>
      </c>
      <c r="X394" s="123">
        <f t="shared" si="205"/>
        <v>0</v>
      </c>
      <c r="Y394" s="45"/>
      <c r="Z394" s="123">
        <v>0</v>
      </c>
      <c r="AA394" s="123">
        <v>0</v>
      </c>
      <c r="AB394" s="123">
        <f t="shared" si="206"/>
        <v>0</v>
      </c>
      <c r="AC394" s="123">
        <v>0</v>
      </c>
      <c r="AD394" s="123">
        <v>0</v>
      </c>
      <c r="AE394" s="123">
        <f t="shared" si="207"/>
        <v>0</v>
      </c>
      <c r="AF394" s="123">
        <f t="shared" si="208"/>
        <v>0</v>
      </c>
      <c r="AG394" s="45"/>
      <c r="AH394" s="123">
        <v>0</v>
      </c>
      <c r="AI394" s="123">
        <v>0</v>
      </c>
      <c r="AJ394" s="123">
        <f t="shared" si="209"/>
        <v>0</v>
      </c>
      <c r="AK394" s="123">
        <v>0</v>
      </c>
      <c r="AL394" s="123">
        <v>0</v>
      </c>
      <c r="AM394" s="123">
        <f t="shared" si="210"/>
        <v>0</v>
      </c>
      <c r="AN394" s="123">
        <f t="shared" si="211"/>
        <v>0</v>
      </c>
      <c r="AO394" s="45"/>
      <c r="AP394" s="123">
        <f>J394-(R394+Z394+AH394)</f>
        <v>0</v>
      </c>
      <c r="AQ394" s="123">
        <f>K394-(S394+AA394+AI394)</f>
        <v>0</v>
      </c>
      <c r="AR394" s="123">
        <f t="shared" si="212"/>
        <v>0</v>
      </c>
      <c r="AS394" s="123">
        <f>M394-(U394+AC394+AK394)</f>
        <v>0</v>
      </c>
      <c r="AT394" s="123">
        <f>N394-(V394+AD394+AL394)</f>
        <v>0</v>
      </c>
      <c r="AU394" s="123">
        <f t="shared" si="174"/>
        <v>0</v>
      </c>
      <c r="AV394" s="123">
        <f t="shared" si="189"/>
        <v>0</v>
      </c>
      <c r="AW394" s="125" t="s">
        <v>103</v>
      </c>
      <c r="AX394" s="125"/>
      <c r="AY394" s="125"/>
      <c r="AZ394" s="124" t="s">
        <v>283</v>
      </c>
      <c r="BA394" s="124"/>
      <c r="BB394" s="124"/>
      <c r="BC394" s="124"/>
      <c r="BD394" s="124"/>
    </row>
    <row r="395" spans="1:56" s="127" customFormat="1" hidden="1">
      <c r="A395" s="45"/>
      <c r="B395" s="114">
        <v>2013</v>
      </c>
      <c r="C395" s="115">
        <v>8320</v>
      </c>
      <c r="D395" s="114">
        <v>2</v>
      </c>
      <c r="E395" s="114">
        <v>5000</v>
      </c>
      <c r="F395" s="114">
        <v>5600</v>
      </c>
      <c r="G395" s="114">
        <v>565</v>
      </c>
      <c r="H395" s="114"/>
      <c r="I395" s="116" t="s">
        <v>246</v>
      </c>
      <c r="J395" s="117">
        <v>0</v>
      </c>
      <c r="K395" s="117">
        <v>0</v>
      </c>
      <c r="L395" s="117">
        <v>0</v>
      </c>
      <c r="M395" s="117">
        <v>0</v>
      </c>
      <c r="N395" s="117">
        <v>0</v>
      </c>
      <c r="O395" s="117">
        <v>0</v>
      </c>
      <c r="P395" s="117">
        <v>0</v>
      </c>
      <c r="Q395" s="45"/>
      <c r="R395" s="118">
        <f>R396</f>
        <v>0</v>
      </c>
      <c r="S395" s="118">
        <f>S396</f>
        <v>0</v>
      </c>
      <c r="T395" s="118">
        <f t="shared" si="203"/>
        <v>0</v>
      </c>
      <c r="U395" s="118">
        <f>U396</f>
        <v>0</v>
      </c>
      <c r="V395" s="118">
        <f>V396</f>
        <v>0</v>
      </c>
      <c r="W395" s="118">
        <f t="shared" si="204"/>
        <v>0</v>
      </c>
      <c r="X395" s="118">
        <f t="shared" si="205"/>
        <v>0</v>
      </c>
      <c r="Y395" s="45"/>
      <c r="Z395" s="118">
        <f>Z396</f>
        <v>0</v>
      </c>
      <c r="AA395" s="118">
        <f>AA396</f>
        <v>0</v>
      </c>
      <c r="AB395" s="118">
        <f t="shared" si="206"/>
        <v>0</v>
      </c>
      <c r="AC395" s="118">
        <f>AC396</f>
        <v>0</v>
      </c>
      <c r="AD395" s="118">
        <f>AD396</f>
        <v>0</v>
      </c>
      <c r="AE395" s="118">
        <f t="shared" si="207"/>
        <v>0</v>
      </c>
      <c r="AF395" s="118">
        <f t="shared" si="208"/>
        <v>0</v>
      </c>
      <c r="AG395" s="45"/>
      <c r="AH395" s="118">
        <f>AH396</f>
        <v>0</v>
      </c>
      <c r="AI395" s="118">
        <f>AI396</f>
        <v>0</v>
      </c>
      <c r="AJ395" s="118">
        <f t="shared" si="209"/>
        <v>0</v>
      </c>
      <c r="AK395" s="118">
        <f>AK396</f>
        <v>0</v>
      </c>
      <c r="AL395" s="118">
        <f>AL396</f>
        <v>0</v>
      </c>
      <c r="AM395" s="118">
        <f t="shared" si="210"/>
        <v>0</v>
      </c>
      <c r="AN395" s="118">
        <f t="shared" si="211"/>
        <v>0</v>
      </c>
      <c r="AO395" s="45"/>
      <c r="AP395" s="118">
        <f>AP396</f>
        <v>0</v>
      </c>
      <c r="AQ395" s="118">
        <f>AQ396</f>
        <v>0</v>
      </c>
      <c r="AR395" s="118">
        <f t="shared" si="212"/>
        <v>0</v>
      </c>
      <c r="AS395" s="118">
        <f>AS396</f>
        <v>0</v>
      </c>
      <c r="AT395" s="118">
        <f>AT396</f>
        <v>0</v>
      </c>
      <c r="AU395" s="118">
        <f t="shared" si="174"/>
        <v>0</v>
      </c>
      <c r="AV395" s="118">
        <f t="shared" si="189"/>
        <v>0</v>
      </c>
      <c r="AW395" s="119"/>
      <c r="AX395" s="119"/>
      <c r="AY395" s="119"/>
      <c r="AZ395" s="117"/>
      <c r="BA395" s="117"/>
      <c r="BB395" s="117"/>
      <c r="BC395" s="117"/>
      <c r="BD395" s="117"/>
    </row>
    <row r="396" spans="1:56" s="100" customFormat="1" hidden="1">
      <c r="A396" s="45"/>
      <c r="B396" s="120">
        <v>2013</v>
      </c>
      <c r="C396" s="121">
        <v>8320</v>
      </c>
      <c r="D396" s="120">
        <v>2</v>
      </c>
      <c r="E396" s="120">
        <v>5000</v>
      </c>
      <c r="F396" s="120">
        <v>5600</v>
      </c>
      <c r="G396" s="120">
        <v>565</v>
      </c>
      <c r="H396" s="120">
        <v>56501</v>
      </c>
      <c r="I396" s="122" t="s">
        <v>247</v>
      </c>
      <c r="J396" s="123">
        <v>0</v>
      </c>
      <c r="K396" s="123">
        <v>0</v>
      </c>
      <c r="L396" s="124">
        <v>0</v>
      </c>
      <c r="M396" s="123">
        <v>0</v>
      </c>
      <c r="N396" s="123">
        <v>0</v>
      </c>
      <c r="O396" s="124">
        <v>0</v>
      </c>
      <c r="P396" s="124"/>
      <c r="Q396" s="45"/>
      <c r="R396" s="123">
        <v>0</v>
      </c>
      <c r="S396" s="123">
        <v>0</v>
      </c>
      <c r="T396" s="123">
        <f t="shared" si="203"/>
        <v>0</v>
      </c>
      <c r="U396" s="123">
        <v>0</v>
      </c>
      <c r="V396" s="123">
        <v>0</v>
      </c>
      <c r="W396" s="123">
        <f t="shared" si="204"/>
        <v>0</v>
      </c>
      <c r="X396" s="123">
        <f t="shared" si="205"/>
        <v>0</v>
      </c>
      <c r="Y396" s="45"/>
      <c r="Z396" s="123">
        <v>0</v>
      </c>
      <c r="AA396" s="123">
        <v>0</v>
      </c>
      <c r="AB396" s="123">
        <f t="shared" si="206"/>
        <v>0</v>
      </c>
      <c r="AC396" s="123">
        <v>0</v>
      </c>
      <c r="AD396" s="123">
        <v>0</v>
      </c>
      <c r="AE396" s="123">
        <f t="shared" si="207"/>
        <v>0</v>
      </c>
      <c r="AF396" s="123">
        <f t="shared" si="208"/>
        <v>0</v>
      </c>
      <c r="AG396" s="45"/>
      <c r="AH396" s="123">
        <v>0</v>
      </c>
      <c r="AI396" s="123">
        <v>0</v>
      </c>
      <c r="AJ396" s="123">
        <f t="shared" si="209"/>
        <v>0</v>
      </c>
      <c r="AK396" s="123">
        <v>0</v>
      </c>
      <c r="AL396" s="123">
        <v>0</v>
      </c>
      <c r="AM396" s="123">
        <f t="shared" si="210"/>
        <v>0</v>
      </c>
      <c r="AN396" s="123">
        <f t="shared" si="211"/>
        <v>0</v>
      </c>
      <c r="AO396" s="45"/>
      <c r="AP396" s="123">
        <f>J396-(R396+Z396+AH396)</f>
        <v>0</v>
      </c>
      <c r="AQ396" s="123">
        <f>K396-(S396+AA396+AI396)</f>
        <v>0</v>
      </c>
      <c r="AR396" s="123">
        <f t="shared" si="212"/>
        <v>0</v>
      </c>
      <c r="AS396" s="123">
        <f>M396-(U396+AC396+AK396)</f>
        <v>0</v>
      </c>
      <c r="AT396" s="123">
        <f>N396-(V396+AD396+AL396)</f>
        <v>0</v>
      </c>
      <c r="AU396" s="123">
        <f t="shared" si="174"/>
        <v>0</v>
      </c>
      <c r="AV396" s="123">
        <f t="shared" si="189"/>
        <v>0</v>
      </c>
      <c r="AW396" s="125" t="s">
        <v>345</v>
      </c>
      <c r="AX396" s="125"/>
      <c r="AY396" s="125"/>
      <c r="AZ396" s="124" t="s">
        <v>283</v>
      </c>
      <c r="BA396" s="124"/>
      <c r="BB396" s="124"/>
      <c r="BC396" s="124"/>
      <c r="BD396" s="124"/>
    </row>
    <row r="397" spans="1:56" s="127" customFormat="1" hidden="1">
      <c r="A397" s="45"/>
      <c r="B397" s="114">
        <v>2013</v>
      </c>
      <c r="C397" s="115">
        <v>8320</v>
      </c>
      <c r="D397" s="114">
        <v>2</v>
      </c>
      <c r="E397" s="114">
        <v>5000</v>
      </c>
      <c r="F397" s="114">
        <v>5600</v>
      </c>
      <c r="G397" s="114">
        <v>566</v>
      </c>
      <c r="H397" s="114"/>
      <c r="I397" s="116" t="s">
        <v>346</v>
      </c>
      <c r="J397" s="117">
        <v>0</v>
      </c>
      <c r="K397" s="117">
        <v>0</v>
      </c>
      <c r="L397" s="117">
        <v>0</v>
      </c>
      <c r="M397" s="117">
        <v>0</v>
      </c>
      <c r="N397" s="117">
        <v>0</v>
      </c>
      <c r="O397" s="117">
        <v>0</v>
      </c>
      <c r="P397" s="117">
        <v>0</v>
      </c>
      <c r="Q397" s="45"/>
      <c r="R397" s="118">
        <f>R398</f>
        <v>0</v>
      </c>
      <c r="S397" s="118">
        <f>S398</f>
        <v>0</v>
      </c>
      <c r="T397" s="118">
        <f t="shared" si="203"/>
        <v>0</v>
      </c>
      <c r="U397" s="118">
        <f>U398</f>
        <v>0</v>
      </c>
      <c r="V397" s="118">
        <f>V398</f>
        <v>0</v>
      </c>
      <c r="W397" s="118">
        <f t="shared" si="204"/>
        <v>0</v>
      </c>
      <c r="X397" s="118">
        <f t="shared" si="205"/>
        <v>0</v>
      </c>
      <c r="Y397" s="45"/>
      <c r="Z397" s="118">
        <f>Z398</f>
        <v>0</v>
      </c>
      <c r="AA397" s="118">
        <f>AA398</f>
        <v>0</v>
      </c>
      <c r="AB397" s="118">
        <f t="shared" si="206"/>
        <v>0</v>
      </c>
      <c r="AC397" s="118">
        <f>AC398</f>
        <v>0</v>
      </c>
      <c r="AD397" s="118">
        <f>AD398</f>
        <v>0</v>
      </c>
      <c r="AE397" s="118">
        <f t="shared" si="207"/>
        <v>0</v>
      </c>
      <c r="AF397" s="118">
        <f t="shared" si="208"/>
        <v>0</v>
      </c>
      <c r="AG397" s="45"/>
      <c r="AH397" s="118">
        <f>AH398</f>
        <v>0</v>
      </c>
      <c r="AI397" s="118">
        <f>AI398</f>
        <v>0</v>
      </c>
      <c r="AJ397" s="118">
        <f t="shared" si="209"/>
        <v>0</v>
      </c>
      <c r="AK397" s="118">
        <f>AK398</f>
        <v>0</v>
      </c>
      <c r="AL397" s="118">
        <f>AL398</f>
        <v>0</v>
      </c>
      <c r="AM397" s="118">
        <f t="shared" si="210"/>
        <v>0</v>
      </c>
      <c r="AN397" s="118">
        <f t="shared" si="211"/>
        <v>0</v>
      </c>
      <c r="AO397" s="45"/>
      <c r="AP397" s="118">
        <f>AP398</f>
        <v>0</v>
      </c>
      <c r="AQ397" s="118">
        <f>AQ398</f>
        <v>0</v>
      </c>
      <c r="AR397" s="118">
        <f t="shared" si="212"/>
        <v>0</v>
      </c>
      <c r="AS397" s="118">
        <f>AS398</f>
        <v>0</v>
      </c>
      <c r="AT397" s="118">
        <f>AT398</f>
        <v>0</v>
      </c>
      <c r="AU397" s="118">
        <f t="shared" si="174"/>
        <v>0</v>
      </c>
      <c r="AV397" s="118">
        <f t="shared" si="189"/>
        <v>0</v>
      </c>
      <c r="AW397" s="119"/>
      <c r="AX397" s="119"/>
      <c r="AY397" s="119"/>
      <c r="AZ397" s="117"/>
      <c r="BA397" s="117"/>
      <c r="BB397" s="117"/>
      <c r="BC397" s="117"/>
      <c r="BD397" s="117"/>
    </row>
    <row r="398" spans="1:56" s="100" customFormat="1" hidden="1">
      <c r="A398" s="45"/>
      <c r="B398" s="120">
        <v>2013</v>
      </c>
      <c r="C398" s="121">
        <v>8320</v>
      </c>
      <c r="D398" s="120">
        <v>2</v>
      </c>
      <c r="E398" s="120">
        <v>5000</v>
      </c>
      <c r="F398" s="120">
        <v>5600</v>
      </c>
      <c r="G398" s="120">
        <v>566</v>
      </c>
      <c r="H398" s="120">
        <v>56601</v>
      </c>
      <c r="I398" s="122" t="s">
        <v>249</v>
      </c>
      <c r="J398" s="123">
        <v>0</v>
      </c>
      <c r="K398" s="123">
        <v>0</v>
      </c>
      <c r="L398" s="124">
        <v>0</v>
      </c>
      <c r="M398" s="123">
        <v>0</v>
      </c>
      <c r="N398" s="123">
        <v>0</v>
      </c>
      <c r="O398" s="124">
        <v>0</v>
      </c>
      <c r="P398" s="124">
        <v>0</v>
      </c>
      <c r="Q398" s="45"/>
      <c r="R398" s="123">
        <v>0</v>
      </c>
      <c r="S398" s="123">
        <v>0</v>
      </c>
      <c r="T398" s="123">
        <f t="shared" si="203"/>
        <v>0</v>
      </c>
      <c r="U398" s="123">
        <v>0</v>
      </c>
      <c r="V398" s="123">
        <v>0</v>
      </c>
      <c r="W398" s="123">
        <f t="shared" si="204"/>
        <v>0</v>
      </c>
      <c r="X398" s="123">
        <f t="shared" si="205"/>
        <v>0</v>
      </c>
      <c r="Y398" s="45"/>
      <c r="Z398" s="123">
        <v>0</v>
      </c>
      <c r="AA398" s="123">
        <v>0</v>
      </c>
      <c r="AB398" s="123">
        <f t="shared" si="206"/>
        <v>0</v>
      </c>
      <c r="AC398" s="123">
        <v>0</v>
      </c>
      <c r="AD398" s="123">
        <v>0</v>
      </c>
      <c r="AE398" s="123">
        <f t="shared" si="207"/>
        <v>0</v>
      </c>
      <c r="AF398" s="123">
        <f t="shared" si="208"/>
        <v>0</v>
      </c>
      <c r="AG398" s="45"/>
      <c r="AH398" s="123">
        <v>0</v>
      </c>
      <c r="AI398" s="123">
        <v>0</v>
      </c>
      <c r="AJ398" s="123">
        <f t="shared" si="209"/>
        <v>0</v>
      </c>
      <c r="AK398" s="123">
        <v>0</v>
      </c>
      <c r="AL398" s="123">
        <v>0</v>
      </c>
      <c r="AM398" s="123">
        <f t="shared" si="210"/>
        <v>0</v>
      </c>
      <c r="AN398" s="123">
        <f t="shared" si="211"/>
        <v>0</v>
      </c>
      <c r="AO398" s="45"/>
      <c r="AP398" s="123">
        <f>J398-(R398+Z398+AH398)</f>
        <v>0</v>
      </c>
      <c r="AQ398" s="123">
        <f>K398-(S398+AA398+AI398)</f>
        <v>0</v>
      </c>
      <c r="AR398" s="123">
        <f t="shared" si="212"/>
        <v>0</v>
      </c>
      <c r="AS398" s="123">
        <f>M398-(U398+AC398+AK398)</f>
        <v>0</v>
      </c>
      <c r="AT398" s="123">
        <f>N398-(V398+AD398+AL398)</f>
        <v>0</v>
      </c>
      <c r="AU398" s="123">
        <f t="shared" si="174"/>
        <v>0</v>
      </c>
      <c r="AV398" s="123">
        <f t="shared" si="189"/>
        <v>0</v>
      </c>
      <c r="AW398" s="125" t="s">
        <v>103</v>
      </c>
      <c r="AX398" s="125"/>
      <c r="AY398" s="125"/>
      <c r="AZ398" s="124" t="s">
        <v>283</v>
      </c>
      <c r="BA398" s="124"/>
      <c r="BB398" s="124"/>
      <c r="BC398" s="124"/>
      <c r="BD398" s="124"/>
    </row>
    <row r="399" spans="1:56" s="127" customFormat="1" hidden="1">
      <c r="A399" s="45"/>
      <c r="B399" s="114">
        <v>2013</v>
      </c>
      <c r="C399" s="115">
        <v>8320</v>
      </c>
      <c r="D399" s="114">
        <v>2</v>
      </c>
      <c r="E399" s="114">
        <v>5000</v>
      </c>
      <c r="F399" s="114">
        <v>5600</v>
      </c>
      <c r="G399" s="114">
        <v>569</v>
      </c>
      <c r="H399" s="114"/>
      <c r="I399" s="116" t="s">
        <v>347</v>
      </c>
      <c r="J399" s="117">
        <v>0</v>
      </c>
      <c r="K399" s="117">
        <v>0</v>
      </c>
      <c r="L399" s="117">
        <v>0</v>
      </c>
      <c r="M399" s="117">
        <v>0</v>
      </c>
      <c r="N399" s="117">
        <v>0</v>
      </c>
      <c r="O399" s="117">
        <v>0</v>
      </c>
      <c r="P399" s="117">
        <v>0</v>
      </c>
      <c r="Q399" s="45"/>
      <c r="R399" s="118">
        <f>R400+R401</f>
        <v>0</v>
      </c>
      <c r="S399" s="118">
        <f>S400+S401</f>
        <v>0</v>
      </c>
      <c r="T399" s="118">
        <f t="shared" si="203"/>
        <v>0</v>
      </c>
      <c r="U399" s="118">
        <f>U400+U401</f>
        <v>0</v>
      </c>
      <c r="V399" s="118">
        <f>V400+V401</f>
        <v>0</v>
      </c>
      <c r="W399" s="118">
        <f t="shared" si="204"/>
        <v>0</v>
      </c>
      <c r="X399" s="118">
        <f t="shared" si="205"/>
        <v>0</v>
      </c>
      <c r="Y399" s="45"/>
      <c r="Z399" s="118">
        <f>Z400+Z401</f>
        <v>0</v>
      </c>
      <c r="AA399" s="118">
        <f>AA400+AA401</f>
        <v>0</v>
      </c>
      <c r="AB399" s="118">
        <f t="shared" si="206"/>
        <v>0</v>
      </c>
      <c r="AC399" s="118">
        <f>AC400+AC401</f>
        <v>0</v>
      </c>
      <c r="AD399" s="118">
        <f>AD400+AD401</f>
        <v>0</v>
      </c>
      <c r="AE399" s="118">
        <f t="shared" si="207"/>
        <v>0</v>
      </c>
      <c r="AF399" s="118">
        <f t="shared" si="208"/>
        <v>0</v>
      </c>
      <c r="AG399" s="45"/>
      <c r="AH399" s="118">
        <f>AH400+AH401</f>
        <v>0</v>
      </c>
      <c r="AI399" s="118">
        <f>AI400+AI401</f>
        <v>0</v>
      </c>
      <c r="AJ399" s="118">
        <f t="shared" si="209"/>
        <v>0</v>
      </c>
      <c r="AK399" s="118">
        <f>AK400+AK401</f>
        <v>0</v>
      </c>
      <c r="AL399" s="118">
        <f>AL400+AL401</f>
        <v>0</v>
      </c>
      <c r="AM399" s="118">
        <f t="shared" si="210"/>
        <v>0</v>
      </c>
      <c r="AN399" s="118">
        <f t="shared" si="211"/>
        <v>0</v>
      </c>
      <c r="AO399" s="45"/>
      <c r="AP399" s="118">
        <f>AP400+AP401</f>
        <v>0</v>
      </c>
      <c r="AQ399" s="118">
        <f>AQ400+AQ401</f>
        <v>0</v>
      </c>
      <c r="AR399" s="118">
        <f t="shared" si="212"/>
        <v>0</v>
      </c>
      <c r="AS399" s="118">
        <f>AS400+AS401</f>
        <v>0</v>
      </c>
      <c r="AT399" s="118">
        <f>AT400+AT401</f>
        <v>0</v>
      </c>
      <c r="AU399" s="118">
        <f t="shared" si="174"/>
        <v>0</v>
      </c>
      <c r="AV399" s="118">
        <f t="shared" si="189"/>
        <v>0</v>
      </c>
      <c r="AW399" s="119"/>
      <c r="AX399" s="119"/>
      <c r="AY399" s="119"/>
      <c r="AZ399" s="117"/>
      <c r="BA399" s="117"/>
      <c r="BB399" s="117"/>
      <c r="BC399" s="117"/>
      <c r="BD399" s="117"/>
    </row>
    <row r="400" spans="1:56" s="100" customFormat="1" hidden="1">
      <c r="A400" s="45"/>
      <c r="B400" s="120">
        <v>2013</v>
      </c>
      <c r="C400" s="121">
        <v>8320</v>
      </c>
      <c r="D400" s="120">
        <v>2</v>
      </c>
      <c r="E400" s="120">
        <v>5000</v>
      </c>
      <c r="F400" s="120">
        <v>5600</v>
      </c>
      <c r="G400" s="120">
        <v>569</v>
      </c>
      <c r="H400" s="120">
        <v>56901</v>
      </c>
      <c r="I400" s="122" t="s">
        <v>348</v>
      </c>
      <c r="J400" s="123">
        <v>0</v>
      </c>
      <c r="K400" s="123">
        <v>0</v>
      </c>
      <c r="L400" s="124">
        <v>0</v>
      </c>
      <c r="M400" s="123">
        <v>0</v>
      </c>
      <c r="N400" s="123">
        <v>0</v>
      </c>
      <c r="O400" s="124">
        <v>0</v>
      </c>
      <c r="P400" s="124">
        <v>0</v>
      </c>
      <c r="Q400" s="45"/>
      <c r="R400" s="123">
        <v>0</v>
      </c>
      <c r="S400" s="123">
        <v>0</v>
      </c>
      <c r="T400" s="123">
        <f t="shared" si="203"/>
        <v>0</v>
      </c>
      <c r="U400" s="123">
        <v>0</v>
      </c>
      <c r="V400" s="123">
        <v>0</v>
      </c>
      <c r="W400" s="123">
        <f t="shared" si="204"/>
        <v>0</v>
      </c>
      <c r="X400" s="123">
        <f t="shared" si="205"/>
        <v>0</v>
      </c>
      <c r="Y400" s="45"/>
      <c r="Z400" s="123">
        <v>0</v>
      </c>
      <c r="AA400" s="123">
        <v>0</v>
      </c>
      <c r="AB400" s="123">
        <f t="shared" si="206"/>
        <v>0</v>
      </c>
      <c r="AC400" s="123">
        <v>0</v>
      </c>
      <c r="AD400" s="123">
        <v>0</v>
      </c>
      <c r="AE400" s="123">
        <f t="shared" si="207"/>
        <v>0</v>
      </c>
      <c r="AF400" s="123">
        <f t="shared" si="208"/>
        <v>0</v>
      </c>
      <c r="AG400" s="45"/>
      <c r="AH400" s="123">
        <v>0</v>
      </c>
      <c r="AI400" s="123">
        <v>0</v>
      </c>
      <c r="AJ400" s="123">
        <f t="shared" si="209"/>
        <v>0</v>
      </c>
      <c r="AK400" s="123">
        <v>0</v>
      </c>
      <c r="AL400" s="123">
        <v>0</v>
      </c>
      <c r="AM400" s="123">
        <f t="shared" si="210"/>
        <v>0</v>
      </c>
      <c r="AN400" s="123">
        <f t="shared" si="211"/>
        <v>0</v>
      </c>
      <c r="AO400" s="45"/>
      <c r="AP400" s="123">
        <f>J400-(R400+Z400+AH400)</f>
        <v>0</v>
      </c>
      <c r="AQ400" s="123">
        <f>K400-(S400+AA400+AI400)</f>
        <v>0</v>
      </c>
      <c r="AR400" s="123">
        <f t="shared" si="212"/>
        <v>0</v>
      </c>
      <c r="AS400" s="123">
        <f>M400-(U400+AC400+AK400)</f>
        <v>0</v>
      </c>
      <c r="AT400" s="123">
        <f>N400-(V400+AD400+AL400)</f>
        <v>0</v>
      </c>
      <c r="AU400" s="123">
        <f t="shared" si="174"/>
        <v>0</v>
      </c>
      <c r="AV400" s="123">
        <f t="shared" si="189"/>
        <v>0</v>
      </c>
      <c r="AW400" s="125" t="s">
        <v>103</v>
      </c>
      <c r="AX400" s="125"/>
      <c r="AY400" s="125"/>
      <c r="AZ400" s="124" t="s">
        <v>283</v>
      </c>
      <c r="BA400" s="124"/>
      <c r="BB400" s="124"/>
      <c r="BC400" s="124"/>
      <c r="BD400" s="124"/>
    </row>
    <row r="401" spans="1:56" s="100" customFormat="1" hidden="1">
      <c r="A401" s="45"/>
      <c r="B401" s="120">
        <v>2013</v>
      </c>
      <c r="C401" s="121">
        <v>8320</v>
      </c>
      <c r="D401" s="120">
        <v>2</v>
      </c>
      <c r="E401" s="120">
        <v>5000</v>
      </c>
      <c r="F401" s="120">
        <v>5600</v>
      </c>
      <c r="G401" s="120">
        <v>569</v>
      </c>
      <c r="H401" s="120">
        <v>56902</v>
      </c>
      <c r="I401" s="122" t="s">
        <v>251</v>
      </c>
      <c r="J401" s="132">
        <v>0</v>
      </c>
      <c r="K401" s="132">
        <v>0</v>
      </c>
      <c r="L401" s="133">
        <v>0</v>
      </c>
      <c r="M401" s="132">
        <v>0</v>
      </c>
      <c r="N401" s="132">
        <v>0</v>
      </c>
      <c r="O401" s="133">
        <v>0</v>
      </c>
      <c r="P401" s="133">
        <v>0</v>
      </c>
      <c r="Q401" s="45"/>
      <c r="R401" s="123">
        <v>0</v>
      </c>
      <c r="S401" s="123">
        <v>0</v>
      </c>
      <c r="T401" s="123">
        <f t="shared" si="203"/>
        <v>0</v>
      </c>
      <c r="U401" s="123">
        <v>0</v>
      </c>
      <c r="V401" s="123">
        <v>0</v>
      </c>
      <c r="W401" s="123">
        <f t="shared" si="204"/>
        <v>0</v>
      </c>
      <c r="X401" s="123">
        <f t="shared" si="205"/>
        <v>0</v>
      </c>
      <c r="Y401" s="45"/>
      <c r="Z401" s="123">
        <v>0</v>
      </c>
      <c r="AA401" s="123">
        <v>0</v>
      </c>
      <c r="AB401" s="123">
        <f t="shared" si="206"/>
        <v>0</v>
      </c>
      <c r="AC401" s="123">
        <v>0</v>
      </c>
      <c r="AD401" s="123">
        <v>0</v>
      </c>
      <c r="AE401" s="123">
        <f t="shared" si="207"/>
        <v>0</v>
      </c>
      <c r="AF401" s="123">
        <f t="shared" si="208"/>
        <v>0</v>
      </c>
      <c r="AG401" s="45"/>
      <c r="AH401" s="123">
        <v>0</v>
      </c>
      <c r="AI401" s="123">
        <v>0</v>
      </c>
      <c r="AJ401" s="123">
        <f t="shared" si="209"/>
        <v>0</v>
      </c>
      <c r="AK401" s="123">
        <v>0</v>
      </c>
      <c r="AL401" s="123">
        <v>0</v>
      </c>
      <c r="AM401" s="123">
        <f t="shared" si="210"/>
        <v>0</v>
      </c>
      <c r="AN401" s="123">
        <f t="shared" si="211"/>
        <v>0</v>
      </c>
      <c r="AO401" s="45"/>
      <c r="AP401" s="123">
        <f>J401-(R401+Z401+AH401)</f>
        <v>0</v>
      </c>
      <c r="AQ401" s="123">
        <f>K401-(S401+AA401+AI401)</f>
        <v>0</v>
      </c>
      <c r="AR401" s="123">
        <f t="shared" si="212"/>
        <v>0</v>
      </c>
      <c r="AS401" s="123">
        <f>M401-(U401+AC401+AK401)</f>
        <v>0</v>
      </c>
      <c r="AT401" s="123">
        <f>N401-(V401+AD401+AL401)</f>
        <v>0</v>
      </c>
      <c r="AU401" s="123">
        <f t="shared" si="174"/>
        <v>0</v>
      </c>
      <c r="AV401" s="123">
        <f t="shared" si="189"/>
        <v>0</v>
      </c>
      <c r="AW401" s="134" t="s">
        <v>103</v>
      </c>
      <c r="AX401" s="134"/>
      <c r="AY401" s="134"/>
      <c r="AZ401" s="133" t="s">
        <v>283</v>
      </c>
      <c r="BA401" s="133"/>
      <c r="BB401" s="133"/>
      <c r="BC401" s="133"/>
      <c r="BD401" s="133"/>
    </row>
    <row r="402" spans="1:56" s="126" customFormat="1" hidden="1">
      <c r="A402" s="45"/>
      <c r="B402" s="108">
        <v>2013</v>
      </c>
      <c r="C402" s="109">
        <v>8320</v>
      </c>
      <c r="D402" s="108">
        <v>2</v>
      </c>
      <c r="E402" s="108">
        <v>5000</v>
      </c>
      <c r="F402" s="108">
        <v>5900</v>
      </c>
      <c r="G402" s="108"/>
      <c r="H402" s="108"/>
      <c r="I402" s="110" t="s">
        <v>349</v>
      </c>
      <c r="J402" s="111">
        <v>465587.31</v>
      </c>
      <c r="K402" s="111">
        <v>0</v>
      </c>
      <c r="L402" s="111">
        <v>465587.31</v>
      </c>
      <c r="M402" s="111">
        <v>0</v>
      </c>
      <c r="N402" s="111">
        <v>0</v>
      </c>
      <c r="O402" s="111">
        <v>0</v>
      </c>
      <c r="P402" s="111">
        <v>465587.31</v>
      </c>
      <c r="Q402" s="45"/>
      <c r="R402" s="112">
        <f>R403+R405</f>
        <v>465587.31</v>
      </c>
      <c r="S402" s="112">
        <f>S403+S405</f>
        <v>0</v>
      </c>
      <c r="T402" s="112">
        <f t="shared" si="203"/>
        <v>465587.31</v>
      </c>
      <c r="U402" s="112">
        <f>U403+U405</f>
        <v>0</v>
      </c>
      <c r="V402" s="112">
        <f>V403+V405</f>
        <v>0</v>
      </c>
      <c r="W402" s="112">
        <f t="shared" si="204"/>
        <v>0</v>
      </c>
      <c r="X402" s="112">
        <f t="shared" si="205"/>
        <v>465587.31</v>
      </c>
      <c r="Y402" s="45"/>
      <c r="Z402" s="112">
        <f>Z403+Z405</f>
        <v>0</v>
      </c>
      <c r="AA402" s="112">
        <f>AA403+AA405</f>
        <v>0</v>
      </c>
      <c r="AB402" s="112">
        <f t="shared" si="206"/>
        <v>0</v>
      </c>
      <c r="AC402" s="112">
        <f>AC403+AC405</f>
        <v>0</v>
      </c>
      <c r="AD402" s="112">
        <f>AD403+AD405</f>
        <v>0</v>
      </c>
      <c r="AE402" s="112">
        <f t="shared" si="207"/>
        <v>0</v>
      </c>
      <c r="AF402" s="112">
        <f t="shared" si="208"/>
        <v>0</v>
      </c>
      <c r="AG402" s="45"/>
      <c r="AH402" s="112">
        <f>AH403+AH405</f>
        <v>0</v>
      </c>
      <c r="AI402" s="112">
        <f>AI403+AI405</f>
        <v>0</v>
      </c>
      <c r="AJ402" s="112">
        <f t="shared" si="209"/>
        <v>0</v>
      </c>
      <c r="AK402" s="112">
        <f>AK403+AK405</f>
        <v>0</v>
      </c>
      <c r="AL402" s="112">
        <f>AL403+AL405</f>
        <v>0</v>
      </c>
      <c r="AM402" s="112">
        <f t="shared" si="210"/>
        <v>0</v>
      </c>
      <c r="AN402" s="112">
        <f t="shared" si="211"/>
        <v>0</v>
      </c>
      <c r="AO402" s="45"/>
      <c r="AP402" s="112">
        <f>AP403+AP405</f>
        <v>0</v>
      </c>
      <c r="AQ402" s="112">
        <f>AQ403+AQ405</f>
        <v>0</v>
      </c>
      <c r="AR402" s="112">
        <f t="shared" si="212"/>
        <v>0</v>
      </c>
      <c r="AS402" s="112">
        <f>AS403+AS405</f>
        <v>0</v>
      </c>
      <c r="AT402" s="112">
        <f>AT403+AT405</f>
        <v>0</v>
      </c>
      <c r="AU402" s="112">
        <f t="shared" si="174"/>
        <v>0</v>
      </c>
      <c r="AV402" s="112">
        <f t="shared" si="189"/>
        <v>0</v>
      </c>
      <c r="AW402" s="113"/>
      <c r="AX402" s="113"/>
      <c r="AY402" s="113"/>
      <c r="AZ402" s="111"/>
      <c r="BA402" s="111"/>
      <c r="BB402" s="111"/>
      <c r="BC402" s="111"/>
      <c r="BD402" s="111"/>
    </row>
    <row r="403" spans="1:56" s="127" customFormat="1" hidden="1">
      <c r="A403" s="45"/>
      <c r="B403" s="114">
        <v>2013</v>
      </c>
      <c r="C403" s="115">
        <v>8320</v>
      </c>
      <c r="D403" s="114">
        <v>2</v>
      </c>
      <c r="E403" s="114">
        <v>5000</v>
      </c>
      <c r="F403" s="114">
        <v>5900</v>
      </c>
      <c r="G403" s="114">
        <v>591</v>
      </c>
      <c r="H403" s="114"/>
      <c r="I403" s="116" t="s">
        <v>253</v>
      </c>
      <c r="J403" s="117">
        <v>0</v>
      </c>
      <c r="K403" s="117">
        <v>0</v>
      </c>
      <c r="L403" s="117">
        <v>0</v>
      </c>
      <c r="M403" s="117">
        <v>0</v>
      </c>
      <c r="N403" s="117">
        <v>0</v>
      </c>
      <c r="O403" s="117">
        <v>0</v>
      </c>
      <c r="P403" s="117">
        <v>0</v>
      </c>
      <c r="Q403" s="45"/>
      <c r="R403" s="118">
        <f>R404</f>
        <v>0</v>
      </c>
      <c r="S403" s="118">
        <f>S404</f>
        <v>0</v>
      </c>
      <c r="T403" s="118">
        <f t="shared" si="203"/>
        <v>0</v>
      </c>
      <c r="U403" s="118">
        <f>U404</f>
        <v>0</v>
      </c>
      <c r="V403" s="118">
        <f>V404</f>
        <v>0</v>
      </c>
      <c r="W403" s="118">
        <f t="shared" si="204"/>
        <v>0</v>
      </c>
      <c r="X403" s="118">
        <f t="shared" si="205"/>
        <v>0</v>
      </c>
      <c r="Y403" s="45"/>
      <c r="Z403" s="118">
        <f>Z404</f>
        <v>0</v>
      </c>
      <c r="AA403" s="118">
        <f>AA404</f>
        <v>0</v>
      </c>
      <c r="AB403" s="118">
        <f t="shared" si="206"/>
        <v>0</v>
      </c>
      <c r="AC403" s="118">
        <f>AC404</f>
        <v>0</v>
      </c>
      <c r="AD403" s="118">
        <f>AD404</f>
        <v>0</v>
      </c>
      <c r="AE403" s="118">
        <f t="shared" si="207"/>
        <v>0</v>
      </c>
      <c r="AF403" s="118">
        <f t="shared" si="208"/>
        <v>0</v>
      </c>
      <c r="AG403" s="45"/>
      <c r="AH403" s="118">
        <f>AH404</f>
        <v>0</v>
      </c>
      <c r="AI403" s="118">
        <f>AI404</f>
        <v>0</v>
      </c>
      <c r="AJ403" s="118">
        <f t="shared" si="209"/>
        <v>0</v>
      </c>
      <c r="AK403" s="118">
        <f>AK404</f>
        <v>0</v>
      </c>
      <c r="AL403" s="118">
        <f>AL404</f>
        <v>0</v>
      </c>
      <c r="AM403" s="118">
        <f t="shared" si="210"/>
        <v>0</v>
      </c>
      <c r="AN403" s="118">
        <f t="shared" si="211"/>
        <v>0</v>
      </c>
      <c r="AO403" s="45"/>
      <c r="AP403" s="118">
        <f>AP404</f>
        <v>0</v>
      </c>
      <c r="AQ403" s="118">
        <f>AQ404</f>
        <v>0</v>
      </c>
      <c r="AR403" s="118">
        <f t="shared" si="212"/>
        <v>0</v>
      </c>
      <c r="AS403" s="118">
        <f>AS404</f>
        <v>0</v>
      </c>
      <c r="AT403" s="118">
        <f>AT404</f>
        <v>0</v>
      </c>
      <c r="AU403" s="118">
        <f t="shared" si="174"/>
        <v>0</v>
      </c>
      <c r="AV403" s="118">
        <f t="shared" si="189"/>
        <v>0</v>
      </c>
      <c r="AW403" s="119"/>
      <c r="AX403" s="119"/>
      <c r="AY403" s="119"/>
      <c r="AZ403" s="117"/>
      <c r="BA403" s="117"/>
      <c r="BB403" s="117"/>
      <c r="BC403" s="117"/>
      <c r="BD403" s="117"/>
    </row>
    <row r="404" spans="1:56" s="100" customFormat="1" hidden="1">
      <c r="A404" s="45"/>
      <c r="B404" s="120">
        <v>2013</v>
      </c>
      <c r="C404" s="121">
        <v>8320</v>
      </c>
      <c r="D404" s="120">
        <v>2</v>
      </c>
      <c r="E404" s="120">
        <v>5000</v>
      </c>
      <c r="F404" s="120">
        <v>5900</v>
      </c>
      <c r="G404" s="120">
        <v>591</v>
      </c>
      <c r="H404" s="120">
        <v>59101</v>
      </c>
      <c r="I404" s="122" t="s">
        <v>253</v>
      </c>
      <c r="J404" s="123">
        <f>390000-390000</f>
        <v>0</v>
      </c>
      <c r="K404" s="123">
        <v>0</v>
      </c>
      <c r="L404" s="124">
        <v>0</v>
      </c>
      <c r="M404" s="123">
        <v>0</v>
      </c>
      <c r="N404" s="123">
        <v>0</v>
      </c>
      <c r="O404" s="124">
        <v>0</v>
      </c>
      <c r="P404" s="124">
        <v>0</v>
      </c>
      <c r="Q404" s="45"/>
      <c r="R404" s="123">
        <v>0</v>
      </c>
      <c r="S404" s="123">
        <v>0</v>
      </c>
      <c r="T404" s="123">
        <f t="shared" si="203"/>
        <v>0</v>
      </c>
      <c r="U404" s="123">
        <v>0</v>
      </c>
      <c r="V404" s="123">
        <v>0</v>
      </c>
      <c r="W404" s="123">
        <f t="shared" si="204"/>
        <v>0</v>
      </c>
      <c r="X404" s="123">
        <f t="shared" si="205"/>
        <v>0</v>
      </c>
      <c r="Y404" s="45"/>
      <c r="Z404" s="123">
        <v>0</v>
      </c>
      <c r="AA404" s="123">
        <v>0</v>
      </c>
      <c r="AB404" s="123">
        <f t="shared" si="206"/>
        <v>0</v>
      </c>
      <c r="AC404" s="123">
        <v>0</v>
      </c>
      <c r="AD404" s="123">
        <v>0</v>
      </c>
      <c r="AE404" s="123">
        <f t="shared" si="207"/>
        <v>0</v>
      </c>
      <c r="AF404" s="123">
        <f t="shared" si="208"/>
        <v>0</v>
      </c>
      <c r="AG404" s="45"/>
      <c r="AH404" s="123">
        <v>0</v>
      </c>
      <c r="AI404" s="123">
        <v>0</v>
      </c>
      <c r="AJ404" s="123">
        <f t="shared" si="209"/>
        <v>0</v>
      </c>
      <c r="AK404" s="123">
        <v>0</v>
      </c>
      <c r="AL404" s="123">
        <v>0</v>
      </c>
      <c r="AM404" s="123">
        <f t="shared" si="210"/>
        <v>0</v>
      </c>
      <c r="AN404" s="123">
        <f t="shared" si="211"/>
        <v>0</v>
      </c>
      <c r="AO404" s="45"/>
      <c r="AP404" s="123">
        <f>J404-(R404+Z404+AH404)</f>
        <v>0</v>
      </c>
      <c r="AQ404" s="123">
        <f>K404-(S404+AA404+AI404)</f>
        <v>0</v>
      </c>
      <c r="AR404" s="123">
        <f t="shared" si="212"/>
        <v>0</v>
      </c>
      <c r="AS404" s="123">
        <f>M404-(U404+AC404+AK404)</f>
        <v>0</v>
      </c>
      <c r="AT404" s="123">
        <f>N404-(V404+AD404+AL404)</f>
        <v>0</v>
      </c>
      <c r="AU404" s="123">
        <f t="shared" si="174"/>
        <v>0</v>
      </c>
      <c r="AV404" s="123">
        <f t="shared" si="189"/>
        <v>0</v>
      </c>
      <c r="AW404" s="125" t="s">
        <v>187</v>
      </c>
      <c r="AX404" s="125">
        <v>3</v>
      </c>
      <c r="AY404" s="125"/>
      <c r="AZ404" s="124" t="s">
        <v>283</v>
      </c>
      <c r="BA404" s="124">
        <f>[1]FCECC!AO142</f>
        <v>0</v>
      </c>
      <c r="BB404" s="124"/>
      <c r="BC404" s="133">
        <f>+AX404-BA404</f>
        <v>3</v>
      </c>
      <c r="BD404" s="133">
        <f>+AY397-BB397</f>
        <v>0</v>
      </c>
    </row>
    <row r="405" spans="1:56" s="127" customFormat="1" hidden="1">
      <c r="A405" s="45"/>
      <c r="B405" s="114">
        <v>2013</v>
      </c>
      <c r="C405" s="115">
        <v>8320</v>
      </c>
      <c r="D405" s="114">
        <v>2</v>
      </c>
      <c r="E405" s="114">
        <v>5000</v>
      </c>
      <c r="F405" s="114">
        <v>5900</v>
      </c>
      <c r="G405" s="114">
        <v>597</v>
      </c>
      <c r="H405" s="114"/>
      <c r="I405" s="116" t="s">
        <v>254</v>
      </c>
      <c r="J405" s="117">
        <v>465587.31</v>
      </c>
      <c r="K405" s="117">
        <v>0</v>
      </c>
      <c r="L405" s="117">
        <v>465587.31</v>
      </c>
      <c r="M405" s="117">
        <v>0</v>
      </c>
      <c r="N405" s="117">
        <v>0</v>
      </c>
      <c r="O405" s="117">
        <v>0</v>
      </c>
      <c r="P405" s="117">
        <v>465587.31</v>
      </c>
      <c r="Q405" s="45"/>
      <c r="R405" s="118">
        <f>R406</f>
        <v>465587.31</v>
      </c>
      <c r="S405" s="118">
        <f>S406</f>
        <v>0</v>
      </c>
      <c r="T405" s="118">
        <f t="shared" si="203"/>
        <v>465587.31</v>
      </c>
      <c r="U405" s="118">
        <f>U406</f>
        <v>0</v>
      </c>
      <c r="V405" s="118">
        <f>V406</f>
        <v>0</v>
      </c>
      <c r="W405" s="118">
        <f t="shared" si="204"/>
        <v>0</v>
      </c>
      <c r="X405" s="118">
        <f t="shared" si="205"/>
        <v>465587.31</v>
      </c>
      <c r="Y405" s="45"/>
      <c r="Z405" s="118">
        <f>Z406</f>
        <v>0</v>
      </c>
      <c r="AA405" s="118">
        <f>AA406</f>
        <v>0</v>
      </c>
      <c r="AB405" s="118">
        <f t="shared" si="206"/>
        <v>0</v>
      </c>
      <c r="AC405" s="118">
        <f>AC406</f>
        <v>0</v>
      </c>
      <c r="AD405" s="118">
        <f>AD406</f>
        <v>0</v>
      </c>
      <c r="AE405" s="118">
        <f t="shared" si="207"/>
        <v>0</v>
      </c>
      <c r="AF405" s="118">
        <f t="shared" si="208"/>
        <v>0</v>
      </c>
      <c r="AG405" s="45"/>
      <c r="AH405" s="118">
        <f>AH406</f>
        <v>0</v>
      </c>
      <c r="AI405" s="118">
        <f>AI406</f>
        <v>0</v>
      </c>
      <c r="AJ405" s="118">
        <f t="shared" si="209"/>
        <v>0</v>
      </c>
      <c r="AK405" s="118">
        <f>AK406</f>
        <v>0</v>
      </c>
      <c r="AL405" s="118">
        <f>AL406</f>
        <v>0</v>
      </c>
      <c r="AM405" s="118">
        <f t="shared" si="210"/>
        <v>0</v>
      </c>
      <c r="AN405" s="118">
        <f t="shared" si="211"/>
        <v>0</v>
      </c>
      <c r="AO405" s="45"/>
      <c r="AP405" s="118">
        <f>AP406</f>
        <v>0</v>
      </c>
      <c r="AQ405" s="118">
        <f>AQ406</f>
        <v>0</v>
      </c>
      <c r="AR405" s="118">
        <f t="shared" si="212"/>
        <v>0</v>
      </c>
      <c r="AS405" s="118">
        <f>AS406</f>
        <v>0</v>
      </c>
      <c r="AT405" s="118">
        <f>AT406</f>
        <v>0</v>
      </c>
      <c r="AU405" s="118">
        <f t="shared" si="174"/>
        <v>0</v>
      </c>
      <c r="AV405" s="118">
        <f t="shared" si="189"/>
        <v>0</v>
      </c>
      <c r="AW405" s="119"/>
      <c r="AX405" s="119"/>
      <c r="AY405" s="119"/>
      <c r="AZ405" s="117"/>
      <c r="BA405" s="117"/>
      <c r="BB405" s="117"/>
      <c r="BC405" s="117"/>
      <c r="BD405" s="117"/>
    </row>
    <row r="406" spans="1:56" s="100" customFormat="1" hidden="1">
      <c r="A406" s="45"/>
      <c r="B406" s="120">
        <v>2013</v>
      </c>
      <c r="C406" s="121">
        <v>8320</v>
      </c>
      <c r="D406" s="120">
        <v>2</v>
      </c>
      <c r="E406" s="120">
        <v>5000</v>
      </c>
      <c r="F406" s="120">
        <v>5900</v>
      </c>
      <c r="G406" s="120">
        <v>597</v>
      </c>
      <c r="H406" s="120">
        <v>59700</v>
      </c>
      <c r="I406" s="122" t="s">
        <v>254</v>
      </c>
      <c r="J406" s="123">
        <f>48000+410925.41+6661.9</f>
        <v>465587.31</v>
      </c>
      <c r="K406" s="123">
        <v>0</v>
      </c>
      <c r="L406" s="124">
        <v>465587.31</v>
      </c>
      <c r="M406" s="123">
        <v>0</v>
      </c>
      <c r="N406" s="123">
        <v>0</v>
      </c>
      <c r="O406" s="124">
        <v>0</v>
      </c>
      <c r="P406" s="124">
        <v>465587.31</v>
      </c>
      <c r="Q406" s="45"/>
      <c r="R406" s="123">
        <f>+[1]FCECC!X143</f>
        <v>465587.31</v>
      </c>
      <c r="S406" s="123">
        <v>0</v>
      </c>
      <c r="T406" s="123">
        <f t="shared" si="203"/>
        <v>465587.31</v>
      </c>
      <c r="U406" s="123">
        <v>0</v>
      </c>
      <c r="V406" s="123">
        <v>0</v>
      </c>
      <c r="W406" s="123">
        <f t="shared" si="204"/>
        <v>0</v>
      </c>
      <c r="X406" s="123">
        <f>T406+W406</f>
        <v>465587.31</v>
      </c>
      <c r="Y406" s="45"/>
      <c r="Z406" s="123">
        <v>0</v>
      </c>
      <c r="AA406" s="123">
        <v>0</v>
      </c>
      <c r="AB406" s="123">
        <f t="shared" si="206"/>
        <v>0</v>
      </c>
      <c r="AC406" s="123">
        <v>0</v>
      </c>
      <c r="AD406" s="123">
        <v>0</v>
      </c>
      <c r="AE406" s="123">
        <f t="shared" si="207"/>
        <v>0</v>
      </c>
      <c r="AF406" s="123">
        <f>AB406+AE406</f>
        <v>0</v>
      </c>
      <c r="AG406" s="45"/>
      <c r="AH406" s="123">
        <f>442650.12-442650.12</f>
        <v>0</v>
      </c>
      <c r="AI406" s="123">
        <v>0</v>
      </c>
      <c r="AJ406" s="123">
        <f t="shared" si="209"/>
        <v>0</v>
      </c>
      <c r="AK406" s="123">
        <v>0</v>
      </c>
      <c r="AL406" s="123">
        <v>0</v>
      </c>
      <c r="AM406" s="123">
        <f t="shared" si="210"/>
        <v>0</v>
      </c>
      <c r="AN406" s="123">
        <f>AJ406+AM406</f>
        <v>0</v>
      </c>
      <c r="AO406" s="45"/>
      <c r="AP406" s="123">
        <f>J406-(R406+Z406+AH406)</f>
        <v>0</v>
      </c>
      <c r="AQ406" s="123">
        <f>K406-(S406+AA406+AI406)</f>
        <v>0</v>
      </c>
      <c r="AR406" s="123">
        <f t="shared" si="212"/>
        <v>0</v>
      </c>
      <c r="AS406" s="123">
        <f>M406-(U406+AC406+AK406)</f>
        <v>0</v>
      </c>
      <c r="AT406" s="123">
        <f>N406-(V406+AD406+AL406)</f>
        <v>0</v>
      </c>
      <c r="AU406" s="123">
        <f t="shared" si="174"/>
        <v>0</v>
      </c>
      <c r="AV406" s="123">
        <f t="shared" si="189"/>
        <v>0</v>
      </c>
      <c r="AW406" s="125" t="s">
        <v>187</v>
      </c>
      <c r="AX406" s="125">
        <v>5</v>
      </c>
      <c r="AY406" s="125"/>
      <c r="AZ406" s="124" t="s">
        <v>283</v>
      </c>
      <c r="BA406" s="98">
        <f>[1]FCECC!AO145</f>
        <v>5</v>
      </c>
      <c r="BB406" s="124"/>
      <c r="BC406" s="133">
        <f>+AX406-BA406</f>
        <v>0</v>
      </c>
      <c r="BD406" s="133">
        <f>+AY399-BB399</f>
        <v>0</v>
      </c>
    </row>
    <row r="407" spans="1:56" s="107" customFormat="1" hidden="1">
      <c r="A407" s="45"/>
      <c r="B407" s="101">
        <v>2013</v>
      </c>
      <c r="C407" s="102">
        <v>8320</v>
      </c>
      <c r="D407" s="101">
        <v>2</v>
      </c>
      <c r="E407" s="101">
        <v>6000</v>
      </c>
      <c r="F407" s="101"/>
      <c r="G407" s="101"/>
      <c r="H407" s="101"/>
      <c r="I407" s="103" t="s">
        <v>350</v>
      </c>
      <c r="J407" s="104">
        <v>0</v>
      </c>
      <c r="K407" s="104">
        <v>0</v>
      </c>
      <c r="L407" s="104">
        <v>0</v>
      </c>
      <c r="M407" s="104">
        <v>5000000</v>
      </c>
      <c r="N407" s="104">
        <v>0</v>
      </c>
      <c r="O407" s="104">
        <v>5000000</v>
      </c>
      <c r="P407" s="104">
        <v>5000000</v>
      </c>
      <c r="Q407" s="45"/>
      <c r="R407" s="105">
        <f>R408</f>
        <v>0</v>
      </c>
      <c r="S407" s="105">
        <f>S408</f>
        <v>0</v>
      </c>
      <c r="T407" s="105">
        <f t="shared" si="203"/>
        <v>0</v>
      </c>
      <c r="U407" s="105">
        <f>U408</f>
        <v>0</v>
      </c>
      <c r="V407" s="105">
        <f>V408</f>
        <v>0</v>
      </c>
      <c r="W407" s="105">
        <f t="shared" si="204"/>
        <v>0</v>
      </c>
      <c r="X407" s="105">
        <f>T407+W407</f>
        <v>0</v>
      </c>
      <c r="Y407" s="45"/>
      <c r="Z407" s="105">
        <f>Z408</f>
        <v>0</v>
      </c>
      <c r="AA407" s="105">
        <f>AA408</f>
        <v>0</v>
      </c>
      <c r="AB407" s="105">
        <f t="shared" si="206"/>
        <v>0</v>
      </c>
      <c r="AC407" s="105">
        <f>AC408</f>
        <v>0</v>
      </c>
      <c r="AD407" s="105">
        <f>AD408</f>
        <v>0</v>
      </c>
      <c r="AE407" s="105">
        <f t="shared" si="207"/>
        <v>0</v>
      </c>
      <c r="AF407" s="105">
        <f>AB407+AE407</f>
        <v>0</v>
      </c>
      <c r="AG407" s="45"/>
      <c r="AH407" s="105">
        <f>AH408</f>
        <v>0</v>
      </c>
      <c r="AI407" s="105">
        <f>AI408</f>
        <v>0</v>
      </c>
      <c r="AJ407" s="105">
        <f t="shared" si="209"/>
        <v>0</v>
      </c>
      <c r="AK407" s="105">
        <f>AK408</f>
        <v>0</v>
      </c>
      <c r="AL407" s="105">
        <f>AL408</f>
        <v>0</v>
      </c>
      <c r="AM407" s="105">
        <f t="shared" si="210"/>
        <v>0</v>
      </c>
      <c r="AN407" s="105">
        <f>AJ407+AM407</f>
        <v>0</v>
      </c>
      <c r="AO407" s="45"/>
      <c r="AP407" s="105">
        <f>AP408</f>
        <v>0</v>
      </c>
      <c r="AQ407" s="105">
        <f>AQ408</f>
        <v>0</v>
      </c>
      <c r="AR407" s="105">
        <f t="shared" si="212"/>
        <v>0</v>
      </c>
      <c r="AS407" s="105">
        <f>AS408</f>
        <v>0</v>
      </c>
      <c r="AT407" s="105">
        <f>AT408</f>
        <v>0</v>
      </c>
      <c r="AU407" s="105">
        <f t="shared" si="174"/>
        <v>0</v>
      </c>
      <c r="AV407" s="105">
        <f t="shared" si="189"/>
        <v>0</v>
      </c>
      <c r="AW407" s="106"/>
      <c r="AX407" s="106"/>
      <c r="AY407" s="106"/>
      <c r="AZ407" s="104"/>
      <c r="BA407" s="104"/>
      <c r="BB407" s="104"/>
      <c r="BC407" s="104"/>
      <c r="BD407" s="104"/>
    </row>
    <row r="408" spans="1:56" s="126" customFormat="1" hidden="1">
      <c r="A408" s="45"/>
      <c r="B408" s="108">
        <v>2013</v>
      </c>
      <c r="C408" s="109">
        <v>8320</v>
      </c>
      <c r="D408" s="108">
        <v>2</v>
      </c>
      <c r="E408" s="108">
        <v>6000</v>
      </c>
      <c r="F408" s="108">
        <v>6200</v>
      </c>
      <c r="G408" s="108"/>
      <c r="H408" s="108"/>
      <c r="I408" s="110" t="s">
        <v>351</v>
      </c>
      <c r="J408" s="111">
        <v>0</v>
      </c>
      <c r="K408" s="111">
        <v>0</v>
      </c>
      <c r="L408" s="111">
        <v>0</v>
      </c>
      <c r="M408" s="111">
        <v>5000000</v>
      </c>
      <c r="N408" s="111">
        <v>0</v>
      </c>
      <c r="O408" s="111">
        <v>5000000</v>
      </c>
      <c r="P408" s="111">
        <v>5000000</v>
      </c>
      <c r="Q408" s="45"/>
      <c r="R408" s="112">
        <f>R409+R430+R436</f>
        <v>0</v>
      </c>
      <c r="S408" s="112">
        <f>S409+S430+S436</f>
        <v>0</v>
      </c>
      <c r="T408" s="112">
        <f t="shared" si="203"/>
        <v>0</v>
      </c>
      <c r="U408" s="112">
        <f>U409+U430+U436</f>
        <v>0</v>
      </c>
      <c r="V408" s="112">
        <f>V409+V430+V436</f>
        <v>0</v>
      </c>
      <c r="W408" s="112">
        <f t="shared" si="204"/>
        <v>0</v>
      </c>
      <c r="X408" s="112">
        <f>T408+W408</f>
        <v>0</v>
      </c>
      <c r="Y408" s="45"/>
      <c r="Z408" s="112">
        <f>Z409+Z430+Z436</f>
        <v>0</v>
      </c>
      <c r="AA408" s="112">
        <f>AA409+AA430+AA436</f>
        <v>0</v>
      </c>
      <c r="AB408" s="112">
        <f t="shared" si="206"/>
        <v>0</v>
      </c>
      <c r="AC408" s="112">
        <f>AC409+AC430+AC436</f>
        <v>0</v>
      </c>
      <c r="AD408" s="112">
        <f>AD409+AD430+AD436</f>
        <v>0</v>
      </c>
      <c r="AE408" s="112">
        <f t="shared" si="207"/>
        <v>0</v>
      </c>
      <c r="AF408" s="112">
        <f>AB408+AE408</f>
        <v>0</v>
      </c>
      <c r="AG408" s="45"/>
      <c r="AH408" s="112">
        <f>AH409+AH430+AH436</f>
        <v>0</v>
      </c>
      <c r="AI408" s="112">
        <f>AI409+AI430+AI436</f>
        <v>0</v>
      </c>
      <c r="AJ408" s="112">
        <f t="shared" si="209"/>
        <v>0</v>
      </c>
      <c r="AK408" s="112">
        <f>AK409+AK430+AK436</f>
        <v>0</v>
      </c>
      <c r="AL408" s="112">
        <f>AL409+AL430+AL436</f>
        <v>0</v>
      </c>
      <c r="AM408" s="112">
        <f t="shared" si="210"/>
        <v>0</v>
      </c>
      <c r="AN408" s="112">
        <f>AJ408+AM408</f>
        <v>0</v>
      </c>
      <c r="AO408" s="45"/>
      <c r="AP408" s="112">
        <f>AP409+AP430+AP436</f>
        <v>0</v>
      </c>
      <c r="AQ408" s="112">
        <f>AQ409+AQ430+AQ436</f>
        <v>0</v>
      </c>
      <c r="AR408" s="112">
        <f t="shared" si="212"/>
        <v>0</v>
      </c>
      <c r="AS408" s="112">
        <f>AS409+AS430+AS436</f>
        <v>0</v>
      </c>
      <c r="AT408" s="112">
        <f>AT409+AT430+AT436</f>
        <v>0</v>
      </c>
      <c r="AU408" s="112">
        <f t="shared" si="174"/>
        <v>0</v>
      </c>
      <c r="AV408" s="112">
        <f t="shared" si="189"/>
        <v>0</v>
      </c>
      <c r="AW408" s="113"/>
      <c r="AX408" s="113"/>
      <c r="AY408" s="113"/>
      <c r="AZ408" s="111"/>
      <c r="BA408" s="111"/>
      <c r="BB408" s="111"/>
      <c r="BC408" s="111"/>
      <c r="BD408" s="111"/>
    </row>
    <row r="409" spans="1:56" s="127" customFormat="1" hidden="1">
      <c r="A409" s="45"/>
      <c r="B409" s="114">
        <v>2013</v>
      </c>
      <c r="C409" s="115">
        <v>8320</v>
      </c>
      <c r="D409" s="114">
        <v>2</v>
      </c>
      <c r="E409" s="114">
        <v>6000</v>
      </c>
      <c r="F409" s="114">
        <v>6200</v>
      </c>
      <c r="G409" s="114">
        <v>622</v>
      </c>
      <c r="H409" s="114"/>
      <c r="I409" s="116" t="s">
        <v>257</v>
      </c>
      <c r="J409" s="117">
        <v>0</v>
      </c>
      <c r="K409" s="117">
        <v>0</v>
      </c>
      <c r="L409" s="117">
        <v>0</v>
      </c>
      <c r="M409" s="117">
        <v>5000000</v>
      </c>
      <c r="N409" s="117">
        <v>0</v>
      </c>
      <c r="O409" s="117">
        <v>5000000</v>
      </c>
      <c r="P409" s="117">
        <v>5000000</v>
      </c>
      <c r="Q409" s="45"/>
      <c r="R409" s="118">
        <f>R410+R411+R412+R413+R414+R415+R416+R417+R419+R420+R421+R422+R423+R424+R425+R426+R427+R428+R429+R418</f>
        <v>0</v>
      </c>
      <c r="S409" s="118">
        <f>S410+S411+S412+S413+S414+S415+S416+S417+S419+S420+S421+S422+S423+S424+S425+S426+S427+S428+S429+S418</f>
        <v>0</v>
      </c>
      <c r="T409" s="118">
        <f t="shared" si="203"/>
        <v>0</v>
      </c>
      <c r="U409" s="118">
        <f>U410+U411+U412+U413+U414+U415+U416+U417+U419+U420+U421+U422+U423+U424+U425+U426+U427+U428+U429+U418</f>
        <v>0</v>
      </c>
      <c r="V409" s="118">
        <f>V410+V411+V412+V413+V414+V415+V416+V417+V419+V420+V421+V422+V423+V424+V425+V426+V427+V428+V429+V418</f>
        <v>0</v>
      </c>
      <c r="W409" s="118">
        <f t="shared" si="204"/>
        <v>0</v>
      </c>
      <c r="X409" s="118">
        <f>T409+W409</f>
        <v>0</v>
      </c>
      <c r="Y409" s="45"/>
      <c r="Z409" s="118">
        <f>Z410+Z411+Z412+Z413+Z414+Z415+Z416+Z417+Z419+Z420+Z421+Z422+Z423+Z424+Z425+Z426+Z427+Z428+Z429+Z418</f>
        <v>0</v>
      </c>
      <c r="AA409" s="118">
        <f>AA410+AA411+AA412+AA413+AA414+AA415+AA416+AA417+AA419+AA420+AA421+AA422+AA423+AA424+AA425+AA426+AA427+AA428+AA429+AA418</f>
        <v>0</v>
      </c>
      <c r="AB409" s="118">
        <f t="shared" si="206"/>
        <v>0</v>
      </c>
      <c r="AC409" s="118">
        <f>AC410+AC411+AC412+AC413+AC414+AC415+AC416+AC417+AC419+AC420+AC421+AC422+AC423+AC424+AC425+AC426+AC427+AC428+AC429+AC418</f>
        <v>0</v>
      </c>
      <c r="AD409" s="118">
        <f>AD410+AD411+AD412+AD413+AD414+AD415+AD416+AD417+AD419+AD420+AD421+AD422+AD423+AD424+AD425+AD426+AD427+AD428+AD429+AD418</f>
        <v>0</v>
      </c>
      <c r="AE409" s="118">
        <f t="shared" si="207"/>
        <v>0</v>
      </c>
      <c r="AF409" s="118">
        <f>AB409+AE409</f>
        <v>0</v>
      </c>
      <c r="AG409" s="45"/>
      <c r="AH409" s="118">
        <f>AH410+AH411+AH412+AH413+AH414+AH415+AH416+AH417+AH419+AH420+AH421+AH422+AH423+AH424+AH425+AH426+AH427+AH428+AH429+AH418</f>
        <v>0</v>
      </c>
      <c r="AI409" s="118">
        <f>AI410+AI411+AI412+AI413+AI414+AI415+AI416+AI417+AI419+AI420+AI421+AI422+AI423+AI424+AI425+AI426+AI427+AI428+AI429+AI418</f>
        <v>0</v>
      </c>
      <c r="AJ409" s="118">
        <f t="shared" si="209"/>
        <v>0</v>
      </c>
      <c r="AK409" s="118">
        <f>AK410+AK411+AK412+AK413+AK414+AK415+AK416+AK417+AK419+AK420+AK421+AK422+AK423+AK424+AK425+AK426+AK427+AK428+AK429+AK418</f>
        <v>0</v>
      </c>
      <c r="AL409" s="118">
        <f>AL410+AL411+AL412+AL413+AL414+AL415+AL416+AL417+AL419+AL420+AL421+AL422+AL423+AL424+AL425+AL426+AL427+AL428+AL429+AL418</f>
        <v>0</v>
      </c>
      <c r="AM409" s="118">
        <f t="shared" si="210"/>
        <v>0</v>
      </c>
      <c r="AN409" s="118">
        <f>AJ409+AM409</f>
        <v>0</v>
      </c>
      <c r="AO409" s="45"/>
      <c r="AP409" s="118">
        <f>AP410+AP411+AP412+AP413+AP414+AP415+AP416+AP417+AP419+AP420+AP421+AP422+AP423+AP424+AP425+AP426+AP427+AP428+AP429+AP418</f>
        <v>0</v>
      </c>
      <c r="AQ409" s="118">
        <f>AQ410+AQ411+AQ412+AQ413+AQ414+AQ415+AQ416+AQ417+AQ419+AQ420+AQ421+AQ422+AQ423+AQ424+AQ425+AQ426+AQ427+AQ428+AQ429+AQ418</f>
        <v>0</v>
      </c>
      <c r="AR409" s="118">
        <f t="shared" si="212"/>
        <v>0</v>
      </c>
      <c r="AS409" s="118">
        <f>AS410+AS411+AS412+AS413+AS414+AS415+AS416+AS417+AS419+AS420+AS421+AS422+AS423+AS424+AS425+AS426+AS427+AS428+AS429+AS418</f>
        <v>0</v>
      </c>
      <c r="AT409" s="118">
        <f>AT410+AT411+AT412+AT413+AT414+AT415+AT416+AT417+AT419+AT420+AT421+AT422+AT423+AT424+AT425+AT426+AT427+AT428+AT429+AT418</f>
        <v>0</v>
      </c>
      <c r="AU409" s="118">
        <f t="shared" si="174"/>
        <v>0</v>
      </c>
      <c r="AV409" s="118">
        <f t="shared" si="189"/>
        <v>0</v>
      </c>
      <c r="AW409" s="119"/>
      <c r="AX409" s="119"/>
      <c r="AY409" s="119"/>
      <c r="AZ409" s="117"/>
      <c r="BA409" s="117"/>
      <c r="BB409" s="117"/>
      <c r="BC409" s="117"/>
      <c r="BD409" s="117"/>
    </row>
    <row r="410" spans="1:56" s="100" customFormat="1" hidden="1">
      <c r="A410" s="45"/>
      <c r="B410" s="120">
        <v>2013</v>
      </c>
      <c r="C410" s="121">
        <v>8320</v>
      </c>
      <c r="D410" s="120">
        <v>2</v>
      </c>
      <c r="E410" s="120">
        <v>6000</v>
      </c>
      <c r="F410" s="120">
        <v>6200</v>
      </c>
      <c r="G410" s="120">
        <v>622</v>
      </c>
      <c r="H410" s="120">
        <v>62201</v>
      </c>
      <c r="I410" s="122" t="s">
        <v>258</v>
      </c>
      <c r="J410" s="132">
        <v>0</v>
      </c>
      <c r="K410" s="132">
        <v>0</v>
      </c>
      <c r="L410" s="133">
        <v>0</v>
      </c>
      <c r="M410" s="132">
        <v>0</v>
      </c>
      <c r="N410" s="132">
        <v>0</v>
      </c>
      <c r="O410" s="133">
        <v>0</v>
      </c>
      <c r="P410" s="133">
        <v>0</v>
      </c>
      <c r="Q410" s="45"/>
      <c r="R410" s="123">
        <v>0</v>
      </c>
      <c r="S410" s="123">
        <v>0</v>
      </c>
      <c r="T410" s="123">
        <f t="shared" si="203"/>
        <v>0</v>
      </c>
      <c r="U410" s="123">
        <v>0</v>
      </c>
      <c r="V410" s="123">
        <v>0</v>
      </c>
      <c r="W410" s="123">
        <f t="shared" si="204"/>
        <v>0</v>
      </c>
      <c r="X410" s="123">
        <f>T410+W410</f>
        <v>0</v>
      </c>
      <c r="Y410" s="45"/>
      <c r="Z410" s="123">
        <v>0</v>
      </c>
      <c r="AA410" s="123">
        <v>0</v>
      </c>
      <c r="AB410" s="123">
        <f t="shared" si="206"/>
        <v>0</v>
      </c>
      <c r="AC410" s="123">
        <v>0</v>
      </c>
      <c r="AD410" s="123">
        <v>0</v>
      </c>
      <c r="AE410" s="123">
        <f t="shared" si="207"/>
        <v>0</v>
      </c>
      <c r="AF410" s="123">
        <f>AB410+AE410</f>
        <v>0</v>
      </c>
      <c r="AG410" s="45"/>
      <c r="AH410" s="123">
        <v>0</v>
      </c>
      <c r="AI410" s="123">
        <v>0</v>
      </c>
      <c r="AJ410" s="123">
        <f t="shared" si="209"/>
        <v>0</v>
      </c>
      <c r="AK410" s="123">
        <v>0</v>
      </c>
      <c r="AL410" s="123">
        <v>0</v>
      </c>
      <c r="AM410" s="123">
        <f t="shared" si="210"/>
        <v>0</v>
      </c>
      <c r="AN410" s="123">
        <f>AJ410+AM410</f>
        <v>0</v>
      </c>
      <c r="AO410" s="45"/>
      <c r="AP410" s="123">
        <f t="shared" ref="AP410:AQ426" si="213">J410-(R410+Z410+AH410)</f>
        <v>0</v>
      </c>
      <c r="AQ410" s="123">
        <f t="shared" si="213"/>
        <v>0</v>
      </c>
      <c r="AR410" s="123">
        <f t="shared" si="212"/>
        <v>0</v>
      </c>
      <c r="AS410" s="123">
        <f t="shared" ref="AS410:AT426" si="214">M410-(U410+AC410+AK410)</f>
        <v>0</v>
      </c>
      <c r="AT410" s="123">
        <f t="shared" si="214"/>
        <v>0</v>
      </c>
      <c r="AU410" s="123">
        <f t="shared" si="174"/>
        <v>0</v>
      </c>
      <c r="AV410" s="123">
        <f t="shared" si="189"/>
        <v>0</v>
      </c>
      <c r="AW410" s="134" t="s">
        <v>260</v>
      </c>
      <c r="AX410" s="134"/>
      <c r="AY410" s="134"/>
      <c r="AZ410" s="133" t="s">
        <v>283</v>
      </c>
      <c r="BA410" s="133"/>
      <c r="BB410" s="133"/>
      <c r="BC410" s="133"/>
      <c r="BD410" s="133"/>
    </row>
    <row r="411" spans="1:56" s="100" customFormat="1" hidden="1">
      <c r="A411" s="45"/>
      <c r="B411" s="120">
        <v>2013</v>
      </c>
      <c r="C411" s="121">
        <v>8320</v>
      </c>
      <c r="D411" s="120">
        <v>2</v>
      </c>
      <c r="E411" s="120">
        <v>6000</v>
      </c>
      <c r="F411" s="120">
        <v>6200</v>
      </c>
      <c r="G411" s="120">
        <v>622</v>
      </c>
      <c r="H411" s="120">
        <v>62201</v>
      </c>
      <c r="I411" s="122" t="s">
        <v>258</v>
      </c>
      <c r="J411" s="132">
        <v>0</v>
      </c>
      <c r="K411" s="132">
        <v>0</v>
      </c>
      <c r="L411" s="133">
        <v>0</v>
      </c>
      <c r="M411" s="132">
        <v>0</v>
      </c>
      <c r="N411" s="132">
        <v>0</v>
      </c>
      <c r="O411" s="133">
        <v>0</v>
      </c>
      <c r="P411" s="133">
        <v>0</v>
      </c>
      <c r="Q411" s="45"/>
      <c r="R411" s="123">
        <v>0</v>
      </c>
      <c r="S411" s="123">
        <v>0</v>
      </c>
      <c r="T411" s="123">
        <f t="shared" si="203"/>
        <v>0</v>
      </c>
      <c r="U411" s="123">
        <v>0</v>
      </c>
      <c r="V411" s="123">
        <v>0</v>
      </c>
      <c r="W411" s="123">
        <f t="shared" si="204"/>
        <v>0</v>
      </c>
      <c r="X411" s="123">
        <f t="shared" ref="X411:X457" si="215">T411+W411</f>
        <v>0</v>
      </c>
      <c r="Y411" s="45"/>
      <c r="Z411" s="123">
        <v>0</v>
      </c>
      <c r="AA411" s="123">
        <v>0</v>
      </c>
      <c r="AB411" s="123">
        <f t="shared" si="206"/>
        <v>0</v>
      </c>
      <c r="AC411" s="123">
        <v>0</v>
      </c>
      <c r="AD411" s="123">
        <v>0</v>
      </c>
      <c r="AE411" s="123">
        <f t="shared" si="207"/>
        <v>0</v>
      </c>
      <c r="AF411" s="123">
        <f t="shared" ref="AF411:AF454" si="216">AB411+AE411</f>
        <v>0</v>
      </c>
      <c r="AG411" s="45"/>
      <c r="AH411" s="123">
        <v>0</v>
      </c>
      <c r="AI411" s="123">
        <v>0</v>
      </c>
      <c r="AJ411" s="123">
        <f t="shared" si="209"/>
        <v>0</v>
      </c>
      <c r="AK411" s="123">
        <v>0</v>
      </c>
      <c r="AL411" s="123">
        <v>0</v>
      </c>
      <c r="AM411" s="123">
        <f t="shared" si="210"/>
        <v>0</v>
      </c>
      <c r="AN411" s="123">
        <f t="shared" ref="AN411:AN454" si="217">AJ411+AM411</f>
        <v>0</v>
      </c>
      <c r="AO411" s="45"/>
      <c r="AP411" s="123">
        <f t="shared" si="213"/>
        <v>0</v>
      </c>
      <c r="AQ411" s="123">
        <f t="shared" si="213"/>
        <v>0</v>
      </c>
      <c r="AR411" s="123">
        <f t="shared" si="212"/>
        <v>0</v>
      </c>
      <c r="AS411" s="123">
        <f t="shared" si="214"/>
        <v>0</v>
      </c>
      <c r="AT411" s="123">
        <f t="shared" si="214"/>
        <v>0</v>
      </c>
      <c r="AU411" s="123">
        <f t="shared" ref="AU411:AU476" si="218">AS411+AT411</f>
        <v>0</v>
      </c>
      <c r="AV411" s="123">
        <f t="shared" si="189"/>
        <v>0</v>
      </c>
      <c r="AW411" s="134"/>
      <c r="AX411" s="134"/>
      <c r="AY411" s="134"/>
      <c r="AZ411" s="133"/>
      <c r="BA411" s="133"/>
      <c r="BB411" s="133"/>
      <c r="BC411" s="133"/>
      <c r="BD411" s="133"/>
    </row>
    <row r="412" spans="1:56" s="100" customFormat="1" hidden="1">
      <c r="A412" s="45"/>
      <c r="B412" s="120">
        <v>2013</v>
      </c>
      <c r="C412" s="121">
        <v>8320</v>
      </c>
      <c r="D412" s="120">
        <v>2</v>
      </c>
      <c r="E412" s="120">
        <v>6000</v>
      </c>
      <c r="F412" s="120">
        <v>6200</v>
      </c>
      <c r="G412" s="120">
        <v>622</v>
      </c>
      <c r="H412" s="120">
        <v>62201</v>
      </c>
      <c r="I412" s="122" t="s">
        <v>258</v>
      </c>
      <c r="J412" s="132">
        <v>0</v>
      </c>
      <c r="K412" s="132">
        <v>0</v>
      </c>
      <c r="L412" s="133">
        <v>0</v>
      </c>
      <c r="M412" s="132">
        <v>0</v>
      </c>
      <c r="N412" s="132">
        <v>0</v>
      </c>
      <c r="O412" s="133">
        <v>0</v>
      </c>
      <c r="P412" s="133">
        <v>0</v>
      </c>
      <c r="Q412" s="45"/>
      <c r="R412" s="123">
        <v>0</v>
      </c>
      <c r="S412" s="123">
        <v>0</v>
      </c>
      <c r="T412" s="123">
        <f t="shared" si="203"/>
        <v>0</v>
      </c>
      <c r="U412" s="123">
        <v>0</v>
      </c>
      <c r="V412" s="123">
        <v>0</v>
      </c>
      <c r="W412" s="123">
        <f t="shared" si="204"/>
        <v>0</v>
      </c>
      <c r="X412" s="123">
        <f t="shared" si="215"/>
        <v>0</v>
      </c>
      <c r="Y412" s="45"/>
      <c r="Z412" s="123">
        <v>0</v>
      </c>
      <c r="AA412" s="123">
        <v>0</v>
      </c>
      <c r="AB412" s="123">
        <f t="shared" si="206"/>
        <v>0</v>
      </c>
      <c r="AC412" s="123">
        <v>0</v>
      </c>
      <c r="AD412" s="123">
        <v>0</v>
      </c>
      <c r="AE412" s="123">
        <f t="shared" si="207"/>
        <v>0</v>
      </c>
      <c r="AF412" s="123">
        <f t="shared" si="216"/>
        <v>0</v>
      </c>
      <c r="AG412" s="45"/>
      <c r="AH412" s="123">
        <v>0</v>
      </c>
      <c r="AI412" s="123">
        <v>0</v>
      </c>
      <c r="AJ412" s="123">
        <f t="shared" si="209"/>
        <v>0</v>
      </c>
      <c r="AK412" s="123">
        <v>0</v>
      </c>
      <c r="AL412" s="123">
        <v>0</v>
      </c>
      <c r="AM412" s="123">
        <f t="shared" si="210"/>
        <v>0</v>
      </c>
      <c r="AN412" s="123">
        <f t="shared" si="217"/>
        <v>0</v>
      </c>
      <c r="AO412" s="45"/>
      <c r="AP412" s="123">
        <f t="shared" si="213"/>
        <v>0</v>
      </c>
      <c r="AQ412" s="123">
        <f t="shared" si="213"/>
        <v>0</v>
      </c>
      <c r="AR412" s="123">
        <f t="shared" si="212"/>
        <v>0</v>
      </c>
      <c r="AS412" s="123">
        <f t="shared" si="214"/>
        <v>0</v>
      </c>
      <c r="AT412" s="123">
        <f t="shared" si="214"/>
        <v>0</v>
      </c>
      <c r="AU412" s="123">
        <f t="shared" si="218"/>
        <v>0</v>
      </c>
      <c r="AV412" s="123">
        <f t="shared" si="189"/>
        <v>0</v>
      </c>
      <c r="AW412" s="134"/>
      <c r="AX412" s="134"/>
      <c r="AY412" s="134"/>
      <c r="AZ412" s="133"/>
      <c r="BA412" s="133"/>
      <c r="BB412" s="133"/>
      <c r="BC412" s="133"/>
      <c r="BD412" s="133"/>
    </row>
    <row r="413" spans="1:56" s="100" customFormat="1" hidden="1">
      <c r="A413" s="45"/>
      <c r="B413" s="120">
        <v>2013</v>
      </c>
      <c r="C413" s="121">
        <v>8320</v>
      </c>
      <c r="D413" s="120">
        <v>2</v>
      </c>
      <c r="E413" s="120">
        <v>6000</v>
      </c>
      <c r="F413" s="120">
        <v>6200</v>
      </c>
      <c r="G413" s="120">
        <v>622</v>
      </c>
      <c r="H413" s="120">
        <v>62201</v>
      </c>
      <c r="I413" s="122" t="s">
        <v>258</v>
      </c>
      <c r="J413" s="132">
        <v>0</v>
      </c>
      <c r="K413" s="132">
        <v>0</v>
      </c>
      <c r="L413" s="133">
        <v>0</v>
      </c>
      <c r="M413" s="132">
        <v>0</v>
      </c>
      <c r="N413" s="132">
        <v>0</v>
      </c>
      <c r="O413" s="133">
        <v>0</v>
      </c>
      <c r="P413" s="133">
        <v>0</v>
      </c>
      <c r="Q413" s="45"/>
      <c r="R413" s="123">
        <v>0</v>
      </c>
      <c r="S413" s="123">
        <v>0</v>
      </c>
      <c r="T413" s="123">
        <f t="shared" si="203"/>
        <v>0</v>
      </c>
      <c r="U413" s="123">
        <v>0</v>
      </c>
      <c r="V413" s="123">
        <v>0</v>
      </c>
      <c r="W413" s="123">
        <f t="shared" si="204"/>
        <v>0</v>
      </c>
      <c r="X413" s="123">
        <f t="shared" si="215"/>
        <v>0</v>
      </c>
      <c r="Y413" s="45"/>
      <c r="Z413" s="123">
        <v>0</v>
      </c>
      <c r="AA413" s="123">
        <v>0</v>
      </c>
      <c r="AB413" s="123">
        <f t="shared" si="206"/>
        <v>0</v>
      </c>
      <c r="AC413" s="123">
        <v>0</v>
      </c>
      <c r="AD413" s="123">
        <v>0</v>
      </c>
      <c r="AE413" s="123">
        <f t="shared" si="207"/>
        <v>0</v>
      </c>
      <c r="AF413" s="123">
        <f t="shared" si="216"/>
        <v>0</v>
      </c>
      <c r="AG413" s="45"/>
      <c r="AH413" s="123">
        <v>0</v>
      </c>
      <c r="AI413" s="123">
        <v>0</v>
      </c>
      <c r="AJ413" s="123">
        <f t="shared" si="209"/>
        <v>0</v>
      </c>
      <c r="AK413" s="123">
        <v>0</v>
      </c>
      <c r="AL413" s="123">
        <v>0</v>
      </c>
      <c r="AM413" s="123">
        <f t="shared" si="210"/>
        <v>0</v>
      </c>
      <c r="AN413" s="123">
        <f t="shared" si="217"/>
        <v>0</v>
      </c>
      <c r="AO413" s="45"/>
      <c r="AP413" s="123">
        <f t="shared" si="213"/>
        <v>0</v>
      </c>
      <c r="AQ413" s="123">
        <f t="shared" si="213"/>
        <v>0</v>
      </c>
      <c r="AR413" s="123">
        <f t="shared" si="212"/>
        <v>0</v>
      </c>
      <c r="AS413" s="123">
        <f t="shared" si="214"/>
        <v>0</v>
      </c>
      <c r="AT413" s="123">
        <f t="shared" si="214"/>
        <v>0</v>
      </c>
      <c r="AU413" s="123">
        <f t="shared" si="218"/>
        <v>0</v>
      </c>
      <c r="AV413" s="123">
        <f t="shared" si="189"/>
        <v>0</v>
      </c>
      <c r="AW413" s="134"/>
      <c r="AX413" s="134"/>
      <c r="AY413" s="134"/>
      <c r="AZ413" s="133"/>
      <c r="BA413" s="133"/>
      <c r="BB413" s="133"/>
      <c r="BC413" s="133"/>
      <c r="BD413" s="133"/>
    </row>
    <row r="414" spans="1:56" s="100" customFormat="1" hidden="1">
      <c r="A414" s="45"/>
      <c r="B414" s="120">
        <v>2013</v>
      </c>
      <c r="C414" s="121">
        <v>8320</v>
      </c>
      <c r="D414" s="120">
        <v>2</v>
      </c>
      <c r="E414" s="120">
        <v>6000</v>
      </c>
      <c r="F414" s="120">
        <v>6200</v>
      </c>
      <c r="G414" s="120">
        <v>622</v>
      </c>
      <c r="H414" s="120">
        <v>62201</v>
      </c>
      <c r="I414" s="122" t="s">
        <v>258</v>
      </c>
      <c r="J414" s="132">
        <v>0</v>
      </c>
      <c r="K414" s="132">
        <v>0</v>
      </c>
      <c r="L414" s="133">
        <v>0</v>
      </c>
      <c r="M414" s="132">
        <v>0</v>
      </c>
      <c r="N414" s="132">
        <v>0</v>
      </c>
      <c r="O414" s="133">
        <v>0</v>
      </c>
      <c r="P414" s="133">
        <v>0</v>
      </c>
      <c r="Q414" s="45"/>
      <c r="R414" s="123">
        <v>0</v>
      </c>
      <c r="S414" s="123">
        <v>0</v>
      </c>
      <c r="T414" s="123">
        <f t="shared" si="203"/>
        <v>0</v>
      </c>
      <c r="U414" s="123">
        <v>0</v>
      </c>
      <c r="V414" s="123">
        <v>0</v>
      </c>
      <c r="W414" s="123">
        <f t="shared" si="204"/>
        <v>0</v>
      </c>
      <c r="X414" s="123">
        <f t="shared" si="215"/>
        <v>0</v>
      </c>
      <c r="Y414" s="45"/>
      <c r="Z414" s="123">
        <v>0</v>
      </c>
      <c r="AA414" s="123">
        <v>0</v>
      </c>
      <c r="AB414" s="123">
        <f t="shared" si="206"/>
        <v>0</v>
      </c>
      <c r="AC414" s="123">
        <v>0</v>
      </c>
      <c r="AD414" s="123">
        <v>0</v>
      </c>
      <c r="AE414" s="123">
        <f t="shared" si="207"/>
        <v>0</v>
      </c>
      <c r="AF414" s="123">
        <f t="shared" si="216"/>
        <v>0</v>
      </c>
      <c r="AG414" s="45"/>
      <c r="AH414" s="123">
        <v>0</v>
      </c>
      <c r="AI414" s="123">
        <v>0</v>
      </c>
      <c r="AJ414" s="123">
        <f t="shared" si="209"/>
        <v>0</v>
      </c>
      <c r="AK414" s="123">
        <v>0</v>
      </c>
      <c r="AL414" s="123">
        <v>0</v>
      </c>
      <c r="AM414" s="123">
        <f t="shared" si="210"/>
        <v>0</v>
      </c>
      <c r="AN414" s="123">
        <f t="shared" si="217"/>
        <v>0</v>
      </c>
      <c r="AO414" s="45"/>
      <c r="AP414" s="123">
        <f t="shared" si="213"/>
        <v>0</v>
      </c>
      <c r="AQ414" s="123">
        <f t="shared" si="213"/>
        <v>0</v>
      </c>
      <c r="AR414" s="123">
        <f t="shared" si="212"/>
        <v>0</v>
      </c>
      <c r="AS414" s="123">
        <f t="shared" si="214"/>
        <v>0</v>
      </c>
      <c r="AT414" s="123">
        <f t="shared" si="214"/>
        <v>0</v>
      </c>
      <c r="AU414" s="123">
        <f t="shared" si="218"/>
        <v>0</v>
      </c>
      <c r="AV414" s="123">
        <f t="shared" si="189"/>
        <v>0</v>
      </c>
      <c r="AW414" s="134"/>
      <c r="AX414" s="134"/>
      <c r="AY414" s="134"/>
      <c r="AZ414" s="133"/>
      <c r="BA414" s="133"/>
      <c r="BB414" s="133"/>
      <c r="BC414" s="133"/>
      <c r="BD414" s="133"/>
    </row>
    <row r="415" spans="1:56" s="100" customFormat="1" hidden="1">
      <c r="A415" s="45"/>
      <c r="B415" s="120">
        <v>2013</v>
      </c>
      <c r="C415" s="121">
        <v>8320</v>
      </c>
      <c r="D415" s="120">
        <v>2</v>
      </c>
      <c r="E415" s="120">
        <v>6000</v>
      </c>
      <c r="F415" s="120">
        <v>6200</v>
      </c>
      <c r="G415" s="120">
        <v>622</v>
      </c>
      <c r="H415" s="120">
        <v>62201</v>
      </c>
      <c r="I415" s="122" t="s">
        <v>258</v>
      </c>
      <c r="J415" s="132">
        <v>0</v>
      </c>
      <c r="K415" s="132">
        <v>0</v>
      </c>
      <c r="L415" s="133">
        <v>0</v>
      </c>
      <c r="M415" s="132">
        <v>0</v>
      </c>
      <c r="N415" s="132">
        <v>0</v>
      </c>
      <c r="O415" s="133">
        <v>0</v>
      </c>
      <c r="P415" s="133">
        <v>0</v>
      </c>
      <c r="Q415" s="45"/>
      <c r="R415" s="123">
        <v>0</v>
      </c>
      <c r="S415" s="123">
        <v>0</v>
      </c>
      <c r="T415" s="123">
        <f t="shared" si="203"/>
        <v>0</v>
      </c>
      <c r="U415" s="123">
        <v>0</v>
      </c>
      <c r="V415" s="123">
        <v>0</v>
      </c>
      <c r="W415" s="123">
        <f t="shared" si="204"/>
        <v>0</v>
      </c>
      <c r="X415" s="123">
        <f t="shared" si="215"/>
        <v>0</v>
      </c>
      <c r="Y415" s="45"/>
      <c r="Z415" s="123">
        <v>0</v>
      </c>
      <c r="AA415" s="123">
        <v>0</v>
      </c>
      <c r="AB415" s="123">
        <f t="shared" si="206"/>
        <v>0</v>
      </c>
      <c r="AC415" s="123">
        <v>0</v>
      </c>
      <c r="AD415" s="123">
        <v>0</v>
      </c>
      <c r="AE415" s="123">
        <f t="shared" si="207"/>
        <v>0</v>
      </c>
      <c r="AF415" s="123">
        <f t="shared" si="216"/>
        <v>0</v>
      </c>
      <c r="AG415" s="45"/>
      <c r="AH415" s="123">
        <v>0</v>
      </c>
      <c r="AI415" s="123">
        <v>0</v>
      </c>
      <c r="AJ415" s="123">
        <f t="shared" si="209"/>
        <v>0</v>
      </c>
      <c r="AK415" s="123">
        <v>0</v>
      </c>
      <c r="AL415" s="123">
        <v>0</v>
      </c>
      <c r="AM415" s="123">
        <f t="shared" si="210"/>
        <v>0</v>
      </c>
      <c r="AN415" s="123">
        <f t="shared" si="217"/>
        <v>0</v>
      </c>
      <c r="AO415" s="45"/>
      <c r="AP415" s="123">
        <f t="shared" si="213"/>
        <v>0</v>
      </c>
      <c r="AQ415" s="123">
        <f t="shared" si="213"/>
        <v>0</v>
      </c>
      <c r="AR415" s="123">
        <f t="shared" si="212"/>
        <v>0</v>
      </c>
      <c r="AS415" s="123">
        <f t="shared" si="214"/>
        <v>0</v>
      </c>
      <c r="AT415" s="123">
        <f t="shared" si="214"/>
        <v>0</v>
      </c>
      <c r="AU415" s="123">
        <f t="shared" si="218"/>
        <v>0</v>
      </c>
      <c r="AV415" s="123">
        <f t="shared" si="189"/>
        <v>0</v>
      </c>
      <c r="AW415" s="134"/>
      <c r="AX415" s="134"/>
      <c r="AY415" s="134"/>
      <c r="AZ415" s="133"/>
      <c r="BA415" s="133"/>
      <c r="BB415" s="133"/>
      <c r="BC415" s="133"/>
      <c r="BD415" s="133"/>
    </row>
    <row r="416" spans="1:56" s="100" customFormat="1" hidden="1">
      <c r="A416" s="45"/>
      <c r="B416" s="120">
        <v>2013</v>
      </c>
      <c r="C416" s="121">
        <v>8320</v>
      </c>
      <c r="D416" s="120">
        <v>2</v>
      </c>
      <c r="E416" s="120">
        <v>6000</v>
      </c>
      <c r="F416" s="120">
        <v>6200</v>
      </c>
      <c r="G416" s="120">
        <v>622</v>
      </c>
      <c r="H416" s="120">
        <v>62201</v>
      </c>
      <c r="I416" s="122" t="s">
        <v>258</v>
      </c>
      <c r="J416" s="132">
        <v>0</v>
      </c>
      <c r="K416" s="132">
        <v>0</v>
      </c>
      <c r="L416" s="133">
        <v>0</v>
      </c>
      <c r="M416" s="132">
        <v>0</v>
      </c>
      <c r="N416" s="132">
        <v>0</v>
      </c>
      <c r="O416" s="133">
        <v>0</v>
      </c>
      <c r="P416" s="133">
        <v>0</v>
      </c>
      <c r="Q416" s="45"/>
      <c r="R416" s="123">
        <v>0</v>
      </c>
      <c r="S416" s="123">
        <v>0</v>
      </c>
      <c r="T416" s="123">
        <f t="shared" si="203"/>
        <v>0</v>
      </c>
      <c r="U416" s="123">
        <v>0</v>
      </c>
      <c r="V416" s="123">
        <v>0</v>
      </c>
      <c r="W416" s="123">
        <f t="shared" si="204"/>
        <v>0</v>
      </c>
      <c r="X416" s="123">
        <f t="shared" si="215"/>
        <v>0</v>
      </c>
      <c r="Y416" s="45"/>
      <c r="Z416" s="123">
        <v>0</v>
      </c>
      <c r="AA416" s="123">
        <v>0</v>
      </c>
      <c r="AB416" s="123">
        <f t="shared" si="206"/>
        <v>0</v>
      </c>
      <c r="AC416" s="123">
        <v>0</v>
      </c>
      <c r="AD416" s="123">
        <v>0</v>
      </c>
      <c r="AE416" s="123">
        <f t="shared" si="207"/>
        <v>0</v>
      </c>
      <c r="AF416" s="123">
        <f t="shared" si="216"/>
        <v>0</v>
      </c>
      <c r="AG416" s="45"/>
      <c r="AH416" s="123">
        <v>0</v>
      </c>
      <c r="AI416" s="123">
        <v>0</v>
      </c>
      <c r="AJ416" s="123">
        <f t="shared" si="209"/>
        <v>0</v>
      </c>
      <c r="AK416" s="123">
        <v>0</v>
      </c>
      <c r="AL416" s="123">
        <v>0</v>
      </c>
      <c r="AM416" s="123">
        <f t="shared" si="210"/>
        <v>0</v>
      </c>
      <c r="AN416" s="123">
        <f t="shared" si="217"/>
        <v>0</v>
      </c>
      <c r="AO416" s="45"/>
      <c r="AP416" s="123">
        <f t="shared" si="213"/>
        <v>0</v>
      </c>
      <c r="AQ416" s="123">
        <f t="shared" si="213"/>
        <v>0</v>
      </c>
      <c r="AR416" s="123">
        <f t="shared" si="212"/>
        <v>0</v>
      </c>
      <c r="AS416" s="123">
        <f t="shared" si="214"/>
        <v>0</v>
      </c>
      <c r="AT416" s="123">
        <f t="shared" si="214"/>
        <v>0</v>
      </c>
      <c r="AU416" s="123">
        <f t="shared" si="218"/>
        <v>0</v>
      </c>
      <c r="AV416" s="123">
        <f t="shared" si="189"/>
        <v>0</v>
      </c>
      <c r="AW416" s="134"/>
      <c r="AX416" s="134"/>
      <c r="AY416" s="134"/>
      <c r="AZ416" s="133"/>
      <c r="BA416" s="133"/>
      <c r="BB416" s="133"/>
      <c r="BC416" s="133"/>
      <c r="BD416" s="133"/>
    </row>
    <row r="417" spans="1:56" s="100" customFormat="1" hidden="1">
      <c r="A417" s="45"/>
      <c r="B417" s="120">
        <v>2013</v>
      </c>
      <c r="C417" s="121">
        <v>8320</v>
      </c>
      <c r="D417" s="120">
        <v>2</v>
      </c>
      <c r="E417" s="120">
        <v>6000</v>
      </c>
      <c r="F417" s="120">
        <v>6200</v>
      </c>
      <c r="G417" s="120">
        <v>622</v>
      </c>
      <c r="H417" s="120">
        <v>62201</v>
      </c>
      <c r="I417" s="122" t="s">
        <v>258</v>
      </c>
      <c r="J417" s="132">
        <v>0</v>
      </c>
      <c r="K417" s="132">
        <v>0</v>
      </c>
      <c r="L417" s="133">
        <v>0</v>
      </c>
      <c r="M417" s="132">
        <v>0</v>
      </c>
      <c r="N417" s="132">
        <v>0</v>
      </c>
      <c r="O417" s="133">
        <v>0</v>
      </c>
      <c r="P417" s="133">
        <v>0</v>
      </c>
      <c r="Q417" s="45"/>
      <c r="R417" s="123">
        <v>0</v>
      </c>
      <c r="S417" s="123">
        <v>0</v>
      </c>
      <c r="T417" s="123">
        <f t="shared" si="203"/>
        <v>0</v>
      </c>
      <c r="U417" s="123">
        <v>0</v>
      </c>
      <c r="V417" s="123">
        <v>0</v>
      </c>
      <c r="W417" s="123">
        <f t="shared" si="204"/>
        <v>0</v>
      </c>
      <c r="X417" s="123">
        <f t="shared" si="215"/>
        <v>0</v>
      </c>
      <c r="Y417" s="45"/>
      <c r="Z417" s="123">
        <v>0</v>
      </c>
      <c r="AA417" s="123">
        <v>0</v>
      </c>
      <c r="AB417" s="123">
        <f t="shared" si="206"/>
        <v>0</v>
      </c>
      <c r="AC417" s="123">
        <v>0</v>
      </c>
      <c r="AD417" s="123">
        <v>0</v>
      </c>
      <c r="AE417" s="123">
        <f t="shared" si="207"/>
        <v>0</v>
      </c>
      <c r="AF417" s="123">
        <f t="shared" si="216"/>
        <v>0</v>
      </c>
      <c r="AG417" s="45"/>
      <c r="AH417" s="123">
        <v>0</v>
      </c>
      <c r="AI417" s="123">
        <v>0</v>
      </c>
      <c r="AJ417" s="123">
        <f t="shared" si="209"/>
        <v>0</v>
      </c>
      <c r="AK417" s="123">
        <v>0</v>
      </c>
      <c r="AL417" s="123">
        <v>0</v>
      </c>
      <c r="AM417" s="123">
        <f t="shared" si="210"/>
        <v>0</v>
      </c>
      <c r="AN417" s="123">
        <f t="shared" si="217"/>
        <v>0</v>
      </c>
      <c r="AO417" s="45"/>
      <c r="AP417" s="123">
        <f t="shared" si="213"/>
        <v>0</v>
      </c>
      <c r="AQ417" s="123">
        <f t="shared" si="213"/>
        <v>0</v>
      </c>
      <c r="AR417" s="123">
        <f t="shared" si="212"/>
        <v>0</v>
      </c>
      <c r="AS417" s="123">
        <f t="shared" si="214"/>
        <v>0</v>
      </c>
      <c r="AT417" s="123">
        <f t="shared" si="214"/>
        <v>0</v>
      </c>
      <c r="AU417" s="123">
        <f t="shared" si="218"/>
        <v>0</v>
      </c>
      <c r="AV417" s="123">
        <f t="shared" si="189"/>
        <v>0</v>
      </c>
      <c r="AW417" s="134"/>
      <c r="AX417" s="134"/>
      <c r="AY417" s="134"/>
      <c r="AZ417" s="133"/>
      <c r="BA417" s="133"/>
      <c r="BB417" s="133"/>
      <c r="BC417" s="133"/>
      <c r="BD417" s="133"/>
    </row>
    <row r="418" spans="1:56" s="100" customFormat="1" hidden="1">
      <c r="A418" s="45"/>
      <c r="B418" s="120">
        <v>2013</v>
      </c>
      <c r="C418" s="121">
        <v>8320</v>
      </c>
      <c r="D418" s="120">
        <v>2</v>
      </c>
      <c r="E418" s="120">
        <v>6000</v>
      </c>
      <c r="F418" s="120">
        <v>6200</v>
      </c>
      <c r="G418" s="120">
        <v>622</v>
      </c>
      <c r="H418" s="120">
        <v>62201</v>
      </c>
      <c r="I418" s="122" t="s">
        <v>258</v>
      </c>
      <c r="J418" s="132">
        <v>0</v>
      </c>
      <c r="K418" s="132">
        <v>0</v>
      </c>
      <c r="L418" s="133">
        <v>0</v>
      </c>
      <c r="M418" s="132">
        <v>0</v>
      </c>
      <c r="N418" s="132">
        <v>0</v>
      </c>
      <c r="O418" s="133">
        <v>0</v>
      </c>
      <c r="P418" s="133">
        <v>0</v>
      </c>
      <c r="Q418" s="45"/>
      <c r="R418" s="123">
        <v>0</v>
      </c>
      <c r="S418" s="123">
        <v>0</v>
      </c>
      <c r="T418" s="123">
        <f>R418+S418</f>
        <v>0</v>
      </c>
      <c r="U418" s="123">
        <v>0</v>
      </c>
      <c r="V418" s="123">
        <v>0</v>
      </c>
      <c r="W418" s="123">
        <f>U418+V418</f>
        <v>0</v>
      </c>
      <c r="X418" s="123">
        <f>T418+W418</f>
        <v>0</v>
      </c>
      <c r="Y418" s="45"/>
      <c r="Z418" s="123">
        <v>0</v>
      </c>
      <c r="AA418" s="123">
        <v>0</v>
      </c>
      <c r="AB418" s="123">
        <f>Z418+AA418</f>
        <v>0</v>
      </c>
      <c r="AC418" s="123">
        <v>0</v>
      </c>
      <c r="AD418" s="123">
        <v>0</v>
      </c>
      <c r="AE418" s="123">
        <f>AC418+AD418</f>
        <v>0</v>
      </c>
      <c r="AF418" s="123">
        <f>AB418+AE418</f>
        <v>0</v>
      </c>
      <c r="AG418" s="45"/>
      <c r="AH418" s="123">
        <v>0</v>
      </c>
      <c r="AI418" s="123">
        <v>0</v>
      </c>
      <c r="AJ418" s="123">
        <f>AH418+AI418</f>
        <v>0</v>
      </c>
      <c r="AK418" s="123">
        <v>0</v>
      </c>
      <c r="AL418" s="123">
        <v>0</v>
      </c>
      <c r="AM418" s="123">
        <f>AK418+AL418</f>
        <v>0</v>
      </c>
      <c r="AN418" s="123">
        <f>AJ418+AM418</f>
        <v>0</v>
      </c>
      <c r="AO418" s="45"/>
      <c r="AP418" s="123">
        <f>J418-(R418+Z418+AH418)</f>
        <v>0</v>
      </c>
      <c r="AQ418" s="123">
        <f>K418-(S418+AA418+AI418)</f>
        <v>0</v>
      </c>
      <c r="AR418" s="123">
        <f>AP418+AQ418</f>
        <v>0</v>
      </c>
      <c r="AS418" s="123">
        <f>M418-(U418+AC418+AK418)</f>
        <v>0</v>
      </c>
      <c r="AT418" s="123">
        <f>N418-(V418+AD418+AL418)</f>
        <v>0</v>
      </c>
      <c r="AU418" s="123">
        <f>AS418+AT418</f>
        <v>0</v>
      </c>
      <c r="AV418" s="123">
        <f>AR418+AU418</f>
        <v>0</v>
      </c>
      <c r="AW418" s="134"/>
      <c r="AX418" s="134"/>
      <c r="AY418" s="134"/>
      <c r="AZ418" s="133"/>
      <c r="BA418" s="133"/>
      <c r="BB418" s="133"/>
      <c r="BC418" s="133"/>
      <c r="BD418" s="133"/>
    </row>
    <row r="419" spans="1:56" s="100" customFormat="1" hidden="1">
      <c r="A419" s="45"/>
      <c r="B419" s="120">
        <v>2013</v>
      </c>
      <c r="C419" s="121">
        <v>8320</v>
      </c>
      <c r="D419" s="120">
        <v>2</v>
      </c>
      <c r="E419" s="120">
        <v>6000</v>
      </c>
      <c r="F419" s="120">
        <v>6200</v>
      </c>
      <c r="G419" s="120">
        <v>622</v>
      </c>
      <c r="H419" s="120">
        <v>62202</v>
      </c>
      <c r="I419" s="122" t="s">
        <v>261</v>
      </c>
      <c r="J419" s="123">
        <v>0</v>
      </c>
      <c r="K419" s="123">
        <v>0</v>
      </c>
      <c r="L419" s="124">
        <v>0</v>
      </c>
      <c r="M419" s="123">
        <v>0</v>
      </c>
      <c r="N419" s="123">
        <v>0</v>
      </c>
      <c r="O419" s="124">
        <v>0</v>
      </c>
      <c r="P419" s="124">
        <v>0</v>
      </c>
      <c r="Q419" s="45"/>
      <c r="R419" s="123">
        <v>0</v>
      </c>
      <c r="S419" s="123">
        <v>0</v>
      </c>
      <c r="T419" s="123">
        <f t="shared" si="203"/>
        <v>0</v>
      </c>
      <c r="U419" s="123">
        <v>0</v>
      </c>
      <c r="V419" s="123">
        <v>0</v>
      </c>
      <c r="W419" s="123">
        <f t="shared" si="204"/>
        <v>0</v>
      </c>
      <c r="X419" s="123">
        <f t="shared" si="215"/>
        <v>0</v>
      </c>
      <c r="Y419" s="45"/>
      <c r="Z419" s="123">
        <v>0</v>
      </c>
      <c r="AA419" s="123">
        <v>0</v>
      </c>
      <c r="AB419" s="123">
        <f t="shared" si="206"/>
        <v>0</v>
      </c>
      <c r="AC419" s="123">
        <v>0</v>
      </c>
      <c r="AD419" s="123">
        <v>0</v>
      </c>
      <c r="AE419" s="123">
        <f t="shared" si="207"/>
        <v>0</v>
      </c>
      <c r="AF419" s="123">
        <f t="shared" si="216"/>
        <v>0</v>
      </c>
      <c r="AG419" s="45"/>
      <c r="AH419" s="123">
        <v>0</v>
      </c>
      <c r="AI419" s="123">
        <v>0</v>
      </c>
      <c r="AJ419" s="123">
        <f t="shared" si="209"/>
        <v>0</v>
      </c>
      <c r="AK419" s="123">
        <v>0</v>
      </c>
      <c r="AL419" s="123">
        <v>0</v>
      </c>
      <c r="AM419" s="123">
        <f t="shared" si="210"/>
        <v>0</v>
      </c>
      <c r="AN419" s="123">
        <f t="shared" si="217"/>
        <v>0</v>
      </c>
      <c r="AO419" s="45"/>
      <c r="AP419" s="123">
        <f t="shared" si="213"/>
        <v>0</v>
      </c>
      <c r="AQ419" s="123">
        <f t="shared" si="213"/>
        <v>0</v>
      </c>
      <c r="AR419" s="123">
        <f t="shared" si="212"/>
        <v>0</v>
      </c>
      <c r="AS419" s="123">
        <f t="shared" si="214"/>
        <v>0</v>
      </c>
      <c r="AT419" s="123">
        <f t="shared" si="214"/>
        <v>0</v>
      </c>
      <c r="AU419" s="123">
        <f t="shared" si="218"/>
        <v>0</v>
      </c>
      <c r="AV419" s="123">
        <f t="shared" si="189"/>
        <v>0</v>
      </c>
      <c r="AW419" s="125"/>
      <c r="AX419" s="125"/>
      <c r="AY419" s="125"/>
      <c r="AZ419" s="124" t="s">
        <v>283</v>
      </c>
      <c r="BA419" s="124"/>
      <c r="BB419" s="124"/>
      <c r="BC419" s="133">
        <f>+AX419-BA419</f>
        <v>0</v>
      </c>
      <c r="BD419" s="124"/>
    </row>
    <row r="420" spans="1:56" s="158" customFormat="1" ht="171.75" hidden="1" customHeight="1">
      <c r="B420" s="159">
        <v>2013</v>
      </c>
      <c r="C420" s="160">
        <v>8320</v>
      </c>
      <c r="D420" s="159">
        <v>2</v>
      </c>
      <c r="E420" s="159">
        <v>6000</v>
      </c>
      <c r="F420" s="159">
        <v>6200</v>
      </c>
      <c r="G420" s="159">
        <v>622</v>
      </c>
      <c r="H420" s="159">
        <v>62202</v>
      </c>
      <c r="I420" s="161" t="s">
        <v>352</v>
      </c>
      <c r="J420" s="162">
        <v>0</v>
      </c>
      <c r="K420" s="162">
        <v>0</v>
      </c>
      <c r="L420" s="163">
        <v>0</v>
      </c>
      <c r="M420" s="162">
        <v>5000000</v>
      </c>
      <c r="N420" s="162">
        <v>0</v>
      </c>
      <c r="O420" s="163">
        <v>5000000</v>
      </c>
      <c r="P420" s="163">
        <v>5000000</v>
      </c>
      <c r="R420" s="162">
        <v>0</v>
      </c>
      <c r="S420" s="162">
        <v>0</v>
      </c>
      <c r="T420" s="162">
        <f t="shared" si="203"/>
        <v>0</v>
      </c>
      <c r="U420" s="162">
        <v>0</v>
      </c>
      <c r="V420" s="162">
        <v>0</v>
      </c>
      <c r="W420" s="162">
        <f t="shared" si="204"/>
        <v>0</v>
      </c>
      <c r="X420" s="162">
        <f t="shared" si="215"/>
        <v>0</v>
      </c>
      <c r="Z420" s="162">
        <v>0</v>
      </c>
      <c r="AA420" s="162">
        <v>0</v>
      </c>
      <c r="AB420" s="162">
        <f t="shared" si="206"/>
        <v>0</v>
      </c>
      <c r="AC420" s="162">
        <v>0</v>
      </c>
      <c r="AD420" s="162">
        <v>0</v>
      </c>
      <c r="AE420" s="162">
        <f t="shared" si="207"/>
        <v>0</v>
      </c>
      <c r="AF420" s="162">
        <f t="shared" si="216"/>
        <v>0</v>
      </c>
      <c r="AH420" s="162">
        <v>0</v>
      </c>
      <c r="AI420" s="162">
        <v>0</v>
      </c>
      <c r="AJ420" s="162">
        <f t="shared" si="209"/>
        <v>0</v>
      </c>
      <c r="AK420" s="162">
        <v>0</v>
      </c>
      <c r="AL420" s="162">
        <v>0</v>
      </c>
      <c r="AM420" s="162">
        <f t="shared" si="210"/>
        <v>0</v>
      </c>
      <c r="AN420" s="162">
        <f t="shared" si="217"/>
        <v>0</v>
      </c>
      <c r="AP420" s="162">
        <f t="shared" si="213"/>
        <v>0</v>
      </c>
      <c r="AQ420" s="162">
        <f t="shared" si="213"/>
        <v>0</v>
      </c>
      <c r="AR420" s="162">
        <f t="shared" si="212"/>
        <v>0</v>
      </c>
      <c r="AS420" s="162">
        <f>M420-(U420+AC420+AK420)-5000000</f>
        <v>0</v>
      </c>
      <c r="AT420" s="162">
        <f t="shared" si="214"/>
        <v>0</v>
      </c>
      <c r="AU420" s="162">
        <f t="shared" si="218"/>
        <v>0</v>
      </c>
      <c r="AV420" s="162">
        <f t="shared" si="189"/>
        <v>0</v>
      </c>
      <c r="AW420" s="164" t="s">
        <v>260</v>
      </c>
      <c r="AX420" s="164">
        <v>1</v>
      </c>
      <c r="AY420" s="164"/>
      <c r="AZ420" s="163"/>
      <c r="BA420" s="163">
        <f>[1]FCECC!AO150</f>
        <v>0</v>
      </c>
      <c r="BB420" s="163"/>
      <c r="BC420" s="163">
        <f>+AX420-BA420</f>
        <v>1</v>
      </c>
      <c r="BD420" s="163">
        <f>+AY413-BB413</f>
        <v>0</v>
      </c>
    </row>
    <row r="421" spans="1:56" s="100" customFormat="1" hidden="1">
      <c r="A421" s="45"/>
      <c r="B421" s="120">
        <v>2013</v>
      </c>
      <c r="C421" s="121">
        <v>8320</v>
      </c>
      <c r="D421" s="120">
        <v>2</v>
      </c>
      <c r="E421" s="120">
        <v>6000</v>
      </c>
      <c r="F421" s="120">
        <v>6200</v>
      </c>
      <c r="G421" s="120">
        <v>622</v>
      </c>
      <c r="H421" s="120">
        <v>62202</v>
      </c>
      <c r="I421" s="122" t="s">
        <v>261</v>
      </c>
      <c r="J421" s="123">
        <v>0</v>
      </c>
      <c r="K421" s="123">
        <v>0</v>
      </c>
      <c r="L421" s="124">
        <v>0</v>
      </c>
      <c r="M421" s="123">
        <v>0</v>
      </c>
      <c r="N421" s="123">
        <v>0</v>
      </c>
      <c r="O421" s="124">
        <v>0</v>
      </c>
      <c r="P421" s="124">
        <v>0</v>
      </c>
      <c r="Q421" s="45"/>
      <c r="R421" s="123">
        <v>0</v>
      </c>
      <c r="S421" s="123">
        <v>0</v>
      </c>
      <c r="T421" s="123">
        <f t="shared" si="203"/>
        <v>0</v>
      </c>
      <c r="U421" s="123">
        <v>0</v>
      </c>
      <c r="V421" s="123">
        <v>0</v>
      </c>
      <c r="W421" s="123">
        <f t="shared" si="204"/>
        <v>0</v>
      </c>
      <c r="X421" s="123">
        <f t="shared" si="215"/>
        <v>0</v>
      </c>
      <c r="Y421" s="45"/>
      <c r="Z421" s="123">
        <v>0</v>
      </c>
      <c r="AA421" s="123">
        <v>0</v>
      </c>
      <c r="AB421" s="123">
        <f t="shared" si="206"/>
        <v>0</v>
      </c>
      <c r="AC421" s="123">
        <v>0</v>
      </c>
      <c r="AD421" s="123">
        <v>0</v>
      </c>
      <c r="AE421" s="123">
        <f t="shared" si="207"/>
        <v>0</v>
      </c>
      <c r="AF421" s="123">
        <f t="shared" si="216"/>
        <v>0</v>
      </c>
      <c r="AG421" s="45"/>
      <c r="AH421" s="123">
        <v>0</v>
      </c>
      <c r="AI421" s="123">
        <v>0</v>
      </c>
      <c r="AJ421" s="123">
        <f t="shared" si="209"/>
        <v>0</v>
      </c>
      <c r="AK421" s="123">
        <v>0</v>
      </c>
      <c r="AL421" s="123">
        <v>0</v>
      </c>
      <c r="AM421" s="123">
        <f t="shared" si="210"/>
        <v>0</v>
      </c>
      <c r="AN421" s="123">
        <f t="shared" si="217"/>
        <v>0</v>
      </c>
      <c r="AO421" s="45"/>
      <c r="AP421" s="123">
        <f t="shared" si="213"/>
        <v>0</v>
      </c>
      <c r="AQ421" s="123">
        <f t="shared" si="213"/>
        <v>0</v>
      </c>
      <c r="AR421" s="123">
        <f t="shared" si="212"/>
        <v>0</v>
      </c>
      <c r="AS421" s="123">
        <f t="shared" si="214"/>
        <v>0</v>
      </c>
      <c r="AT421" s="123">
        <f t="shared" si="214"/>
        <v>0</v>
      </c>
      <c r="AU421" s="123">
        <f t="shared" si="218"/>
        <v>0</v>
      </c>
      <c r="AV421" s="123">
        <f t="shared" si="189"/>
        <v>0</v>
      </c>
      <c r="AW421" s="125"/>
      <c r="AX421" s="125"/>
      <c r="AY421" s="125"/>
      <c r="AZ421" s="124" t="s">
        <v>283</v>
      </c>
      <c r="BA421" s="124"/>
      <c r="BB421" s="124"/>
      <c r="BC421" s="124"/>
      <c r="BD421" s="124"/>
    </row>
    <row r="422" spans="1:56" s="100" customFormat="1" hidden="1">
      <c r="A422" s="45"/>
      <c r="B422" s="120">
        <v>2013</v>
      </c>
      <c r="C422" s="121">
        <v>8320</v>
      </c>
      <c r="D422" s="120">
        <v>2</v>
      </c>
      <c r="E422" s="120">
        <v>6000</v>
      </c>
      <c r="F422" s="120">
        <v>6200</v>
      </c>
      <c r="G422" s="120">
        <v>622</v>
      </c>
      <c r="H422" s="120">
        <v>62202</v>
      </c>
      <c r="I422" s="122" t="s">
        <v>261</v>
      </c>
      <c r="J422" s="123">
        <v>0</v>
      </c>
      <c r="K422" s="123">
        <v>0</v>
      </c>
      <c r="L422" s="124">
        <v>0</v>
      </c>
      <c r="M422" s="123">
        <v>0</v>
      </c>
      <c r="N422" s="123">
        <v>0</v>
      </c>
      <c r="O422" s="124">
        <v>0</v>
      </c>
      <c r="P422" s="124">
        <v>0</v>
      </c>
      <c r="Q422" s="45"/>
      <c r="R422" s="123">
        <v>0</v>
      </c>
      <c r="S422" s="123">
        <v>0</v>
      </c>
      <c r="T422" s="123">
        <f t="shared" si="203"/>
        <v>0</v>
      </c>
      <c r="U422" s="123">
        <v>0</v>
      </c>
      <c r="V422" s="123">
        <v>0</v>
      </c>
      <c r="W422" s="123">
        <f t="shared" si="204"/>
        <v>0</v>
      </c>
      <c r="X422" s="123">
        <f t="shared" si="215"/>
        <v>0</v>
      </c>
      <c r="Y422" s="45"/>
      <c r="Z422" s="123">
        <v>0</v>
      </c>
      <c r="AA422" s="123">
        <v>0</v>
      </c>
      <c r="AB422" s="123">
        <f t="shared" si="206"/>
        <v>0</v>
      </c>
      <c r="AC422" s="123">
        <v>0</v>
      </c>
      <c r="AD422" s="123">
        <v>0</v>
      </c>
      <c r="AE422" s="123">
        <f t="shared" si="207"/>
        <v>0</v>
      </c>
      <c r="AF422" s="123">
        <f t="shared" si="216"/>
        <v>0</v>
      </c>
      <c r="AG422" s="45"/>
      <c r="AH422" s="123">
        <v>0</v>
      </c>
      <c r="AI422" s="123">
        <v>0</v>
      </c>
      <c r="AJ422" s="123">
        <f t="shared" si="209"/>
        <v>0</v>
      </c>
      <c r="AK422" s="123">
        <v>0</v>
      </c>
      <c r="AL422" s="123">
        <v>0</v>
      </c>
      <c r="AM422" s="123">
        <f t="shared" si="210"/>
        <v>0</v>
      </c>
      <c r="AN422" s="123">
        <f t="shared" si="217"/>
        <v>0</v>
      </c>
      <c r="AO422" s="45"/>
      <c r="AP422" s="123">
        <f t="shared" si="213"/>
        <v>0</v>
      </c>
      <c r="AQ422" s="123">
        <f t="shared" si="213"/>
        <v>0</v>
      </c>
      <c r="AR422" s="123">
        <f t="shared" si="212"/>
        <v>0</v>
      </c>
      <c r="AS422" s="123">
        <f t="shared" si="214"/>
        <v>0</v>
      </c>
      <c r="AT422" s="123">
        <f t="shared" si="214"/>
        <v>0</v>
      </c>
      <c r="AU422" s="123">
        <f t="shared" si="218"/>
        <v>0</v>
      </c>
      <c r="AV422" s="123">
        <f t="shared" si="189"/>
        <v>0</v>
      </c>
      <c r="AW422" s="125"/>
      <c r="AX422" s="125"/>
      <c r="AY422" s="125"/>
      <c r="AZ422" s="124" t="s">
        <v>283</v>
      </c>
      <c r="BA422" s="124"/>
      <c r="BB422" s="124"/>
      <c r="BC422" s="124"/>
      <c r="BD422" s="124"/>
    </row>
    <row r="423" spans="1:56" s="100" customFormat="1" hidden="1">
      <c r="A423" s="45"/>
      <c r="B423" s="120">
        <v>2013</v>
      </c>
      <c r="C423" s="121">
        <v>8320</v>
      </c>
      <c r="D423" s="120">
        <v>2</v>
      </c>
      <c r="E423" s="120">
        <v>6000</v>
      </c>
      <c r="F423" s="120">
        <v>6200</v>
      </c>
      <c r="G423" s="120">
        <v>622</v>
      </c>
      <c r="H423" s="120">
        <v>62202</v>
      </c>
      <c r="I423" s="122" t="s">
        <v>261</v>
      </c>
      <c r="J423" s="123">
        <v>0</v>
      </c>
      <c r="K423" s="123">
        <v>0</v>
      </c>
      <c r="L423" s="124">
        <v>0</v>
      </c>
      <c r="M423" s="123">
        <v>0</v>
      </c>
      <c r="N423" s="123">
        <v>0</v>
      </c>
      <c r="O423" s="124">
        <v>0</v>
      </c>
      <c r="P423" s="124">
        <v>0</v>
      </c>
      <c r="Q423" s="45"/>
      <c r="R423" s="123">
        <v>0</v>
      </c>
      <c r="S423" s="123">
        <v>0</v>
      </c>
      <c r="T423" s="123">
        <f t="shared" si="203"/>
        <v>0</v>
      </c>
      <c r="U423" s="123">
        <v>0</v>
      </c>
      <c r="V423" s="123">
        <v>0</v>
      </c>
      <c r="W423" s="123">
        <f t="shared" si="204"/>
        <v>0</v>
      </c>
      <c r="X423" s="123">
        <f t="shared" si="215"/>
        <v>0</v>
      </c>
      <c r="Y423" s="45"/>
      <c r="Z423" s="123">
        <v>0</v>
      </c>
      <c r="AA423" s="123">
        <v>0</v>
      </c>
      <c r="AB423" s="123">
        <f t="shared" si="206"/>
        <v>0</v>
      </c>
      <c r="AC423" s="123">
        <v>0</v>
      </c>
      <c r="AD423" s="123">
        <v>0</v>
      </c>
      <c r="AE423" s="123">
        <f t="shared" si="207"/>
        <v>0</v>
      </c>
      <c r="AF423" s="123">
        <f t="shared" si="216"/>
        <v>0</v>
      </c>
      <c r="AG423" s="45"/>
      <c r="AH423" s="123">
        <v>0</v>
      </c>
      <c r="AI423" s="123">
        <v>0</v>
      </c>
      <c r="AJ423" s="123">
        <f t="shared" si="209"/>
        <v>0</v>
      </c>
      <c r="AK423" s="123">
        <v>0</v>
      </c>
      <c r="AL423" s="123">
        <v>0</v>
      </c>
      <c r="AM423" s="123">
        <f t="shared" si="210"/>
        <v>0</v>
      </c>
      <c r="AN423" s="123">
        <f t="shared" si="217"/>
        <v>0</v>
      </c>
      <c r="AO423" s="45"/>
      <c r="AP423" s="123">
        <f t="shared" si="213"/>
        <v>0</v>
      </c>
      <c r="AQ423" s="123">
        <f t="shared" si="213"/>
        <v>0</v>
      </c>
      <c r="AR423" s="123">
        <f t="shared" si="212"/>
        <v>0</v>
      </c>
      <c r="AS423" s="123">
        <f t="shared" si="214"/>
        <v>0</v>
      </c>
      <c r="AT423" s="123">
        <f t="shared" si="214"/>
        <v>0</v>
      </c>
      <c r="AU423" s="123">
        <f t="shared" si="218"/>
        <v>0</v>
      </c>
      <c r="AV423" s="123">
        <f t="shared" si="189"/>
        <v>0</v>
      </c>
      <c r="AW423" s="125"/>
      <c r="AX423" s="125"/>
      <c r="AY423" s="125"/>
      <c r="AZ423" s="124" t="s">
        <v>283</v>
      </c>
      <c r="BA423" s="124"/>
      <c r="BB423" s="124"/>
      <c r="BC423" s="124"/>
      <c r="BD423" s="124"/>
    </row>
    <row r="424" spans="1:56" s="100" customFormat="1" hidden="1">
      <c r="A424" s="45"/>
      <c r="B424" s="120">
        <v>2013</v>
      </c>
      <c r="C424" s="121">
        <v>8320</v>
      </c>
      <c r="D424" s="120">
        <v>2</v>
      </c>
      <c r="E424" s="120">
        <v>6000</v>
      </c>
      <c r="F424" s="120">
        <v>6200</v>
      </c>
      <c r="G424" s="120">
        <v>622</v>
      </c>
      <c r="H424" s="120">
        <v>62202</v>
      </c>
      <c r="I424" s="122" t="s">
        <v>261</v>
      </c>
      <c r="J424" s="123">
        <v>0</v>
      </c>
      <c r="K424" s="123">
        <v>0</v>
      </c>
      <c r="L424" s="124">
        <v>0</v>
      </c>
      <c r="M424" s="123">
        <v>0</v>
      </c>
      <c r="N424" s="123">
        <v>0</v>
      </c>
      <c r="O424" s="124">
        <v>0</v>
      </c>
      <c r="P424" s="124">
        <v>0</v>
      </c>
      <c r="Q424" s="45"/>
      <c r="R424" s="123">
        <v>0</v>
      </c>
      <c r="S424" s="123">
        <v>0</v>
      </c>
      <c r="T424" s="123">
        <f t="shared" si="203"/>
        <v>0</v>
      </c>
      <c r="U424" s="123">
        <v>0</v>
      </c>
      <c r="V424" s="123">
        <v>0</v>
      </c>
      <c r="W424" s="123">
        <f t="shared" si="204"/>
        <v>0</v>
      </c>
      <c r="X424" s="123">
        <f t="shared" si="215"/>
        <v>0</v>
      </c>
      <c r="Y424" s="45"/>
      <c r="Z424" s="123">
        <v>0</v>
      </c>
      <c r="AA424" s="123">
        <v>0</v>
      </c>
      <c r="AB424" s="123">
        <f t="shared" si="206"/>
        <v>0</v>
      </c>
      <c r="AC424" s="123">
        <v>0</v>
      </c>
      <c r="AD424" s="123">
        <v>0</v>
      </c>
      <c r="AE424" s="123">
        <f t="shared" si="207"/>
        <v>0</v>
      </c>
      <c r="AF424" s="123">
        <f t="shared" si="216"/>
        <v>0</v>
      </c>
      <c r="AG424" s="45"/>
      <c r="AH424" s="123">
        <v>0</v>
      </c>
      <c r="AI424" s="123">
        <v>0</v>
      </c>
      <c r="AJ424" s="123">
        <f t="shared" si="209"/>
        <v>0</v>
      </c>
      <c r="AK424" s="123">
        <v>0</v>
      </c>
      <c r="AL424" s="123">
        <v>0</v>
      </c>
      <c r="AM424" s="123">
        <f t="shared" si="210"/>
        <v>0</v>
      </c>
      <c r="AN424" s="123">
        <f t="shared" si="217"/>
        <v>0</v>
      </c>
      <c r="AO424" s="45"/>
      <c r="AP424" s="123">
        <f t="shared" si="213"/>
        <v>0</v>
      </c>
      <c r="AQ424" s="123">
        <f t="shared" si="213"/>
        <v>0</v>
      </c>
      <c r="AR424" s="123">
        <f t="shared" si="212"/>
        <v>0</v>
      </c>
      <c r="AS424" s="123">
        <f t="shared" si="214"/>
        <v>0</v>
      </c>
      <c r="AT424" s="123">
        <f t="shared" si="214"/>
        <v>0</v>
      </c>
      <c r="AU424" s="123">
        <f t="shared" si="218"/>
        <v>0</v>
      </c>
      <c r="AV424" s="123">
        <f t="shared" si="189"/>
        <v>0</v>
      </c>
      <c r="AW424" s="125"/>
      <c r="AX424" s="125"/>
      <c r="AY424" s="125"/>
      <c r="AZ424" s="124" t="s">
        <v>283</v>
      </c>
      <c r="BA424" s="124"/>
      <c r="BB424" s="124"/>
      <c r="BC424" s="124"/>
      <c r="BD424" s="124"/>
    </row>
    <row r="425" spans="1:56" s="100" customFormat="1" hidden="1">
      <c r="A425" s="45"/>
      <c r="B425" s="120">
        <v>2013</v>
      </c>
      <c r="C425" s="121">
        <v>8320</v>
      </c>
      <c r="D425" s="120">
        <v>2</v>
      </c>
      <c r="E425" s="120">
        <v>6000</v>
      </c>
      <c r="F425" s="120">
        <v>6200</v>
      </c>
      <c r="G425" s="120">
        <v>622</v>
      </c>
      <c r="H425" s="120">
        <v>62202</v>
      </c>
      <c r="I425" s="122" t="s">
        <v>261</v>
      </c>
      <c r="J425" s="123">
        <v>0</v>
      </c>
      <c r="K425" s="123">
        <v>0</v>
      </c>
      <c r="L425" s="124">
        <v>0</v>
      </c>
      <c r="M425" s="123">
        <v>0</v>
      </c>
      <c r="N425" s="123">
        <v>0</v>
      </c>
      <c r="O425" s="124">
        <v>0</v>
      </c>
      <c r="P425" s="124">
        <v>0</v>
      </c>
      <c r="Q425" s="45"/>
      <c r="R425" s="123">
        <v>0</v>
      </c>
      <c r="S425" s="123">
        <v>0</v>
      </c>
      <c r="T425" s="123">
        <f t="shared" si="203"/>
        <v>0</v>
      </c>
      <c r="U425" s="123">
        <v>0</v>
      </c>
      <c r="V425" s="123">
        <v>0</v>
      </c>
      <c r="W425" s="123">
        <f t="shared" si="204"/>
        <v>0</v>
      </c>
      <c r="X425" s="123">
        <f t="shared" si="215"/>
        <v>0</v>
      </c>
      <c r="Y425" s="45"/>
      <c r="Z425" s="123">
        <v>0</v>
      </c>
      <c r="AA425" s="123">
        <v>0</v>
      </c>
      <c r="AB425" s="123">
        <f t="shared" si="206"/>
        <v>0</v>
      </c>
      <c r="AC425" s="123">
        <v>0</v>
      </c>
      <c r="AD425" s="123">
        <v>0</v>
      </c>
      <c r="AE425" s="123">
        <f t="shared" si="207"/>
        <v>0</v>
      </c>
      <c r="AF425" s="123">
        <f t="shared" si="216"/>
        <v>0</v>
      </c>
      <c r="AG425" s="45"/>
      <c r="AH425" s="123">
        <v>0</v>
      </c>
      <c r="AI425" s="123">
        <v>0</v>
      </c>
      <c r="AJ425" s="123">
        <f t="shared" si="209"/>
        <v>0</v>
      </c>
      <c r="AK425" s="123">
        <v>0</v>
      </c>
      <c r="AL425" s="123">
        <v>0</v>
      </c>
      <c r="AM425" s="123">
        <f t="shared" si="210"/>
        <v>0</v>
      </c>
      <c r="AN425" s="123">
        <f t="shared" si="217"/>
        <v>0</v>
      </c>
      <c r="AO425" s="45"/>
      <c r="AP425" s="123">
        <f t="shared" si="213"/>
        <v>0</v>
      </c>
      <c r="AQ425" s="123">
        <f t="shared" si="213"/>
        <v>0</v>
      </c>
      <c r="AR425" s="123">
        <f t="shared" si="212"/>
        <v>0</v>
      </c>
      <c r="AS425" s="123">
        <f t="shared" si="214"/>
        <v>0</v>
      </c>
      <c r="AT425" s="123">
        <f t="shared" si="214"/>
        <v>0</v>
      </c>
      <c r="AU425" s="123">
        <f t="shared" si="218"/>
        <v>0</v>
      </c>
      <c r="AV425" s="123">
        <f t="shared" si="189"/>
        <v>0</v>
      </c>
      <c r="AW425" s="125"/>
      <c r="AX425" s="125"/>
      <c r="AY425" s="125"/>
      <c r="AZ425" s="124" t="s">
        <v>283</v>
      </c>
      <c r="BA425" s="124"/>
      <c r="BB425" s="124"/>
      <c r="BC425" s="124"/>
      <c r="BD425" s="124"/>
    </row>
    <row r="426" spans="1:56" s="100" customFormat="1" hidden="1">
      <c r="A426" s="45"/>
      <c r="B426" s="120">
        <v>2013</v>
      </c>
      <c r="C426" s="121">
        <v>8320</v>
      </c>
      <c r="D426" s="120">
        <v>2</v>
      </c>
      <c r="E426" s="120">
        <v>6000</v>
      </c>
      <c r="F426" s="120">
        <v>6200</v>
      </c>
      <c r="G426" s="120">
        <v>622</v>
      </c>
      <c r="H426" s="120">
        <v>62202</v>
      </c>
      <c r="I426" s="122" t="s">
        <v>261</v>
      </c>
      <c r="J426" s="123">
        <v>0</v>
      </c>
      <c r="K426" s="123">
        <v>0</v>
      </c>
      <c r="L426" s="124">
        <v>0</v>
      </c>
      <c r="M426" s="123">
        <v>0</v>
      </c>
      <c r="N426" s="123">
        <v>0</v>
      </c>
      <c r="O426" s="124">
        <v>0</v>
      </c>
      <c r="P426" s="124">
        <v>0</v>
      </c>
      <c r="Q426" s="45"/>
      <c r="R426" s="123">
        <v>0</v>
      </c>
      <c r="S426" s="123">
        <v>0</v>
      </c>
      <c r="T426" s="123">
        <f t="shared" si="203"/>
        <v>0</v>
      </c>
      <c r="U426" s="123">
        <v>0</v>
      </c>
      <c r="V426" s="123">
        <v>0</v>
      </c>
      <c r="W426" s="123">
        <f t="shared" si="204"/>
        <v>0</v>
      </c>
      <c r="X426" s="123">
        <f t="shared" si="215"/>
        <v>0</v>
      </c>
      <c r="Y426" s="45"/>
      <c r="Z426" s="123">
        <v>0</v>
      </c>
      <c r="AA426" s="123">
        <v>0</v>
      </c>
      <c r="AB426" s="123">
        <f t="shared" si="206"/>
        <v>0</v>
      </c>
      <c r="AC426" s="123">
        <v>0</v>
      </c>
      <c r="AD426" s="123">
        <v>0</v>
      </c>
      <c r="AE426" s="123">
        <f t="shared" si="207"/>
        <v>0</v>
      </c>
      <c r="AF426" s="123">
        <f t="shared" si="216"/>
        <v>0</v>
      </c>
      <c r="AG426" s="45"/>
      <c r="AH426" s="123">
        <v>0</v>
      </c>
      <c r="AI426" s="123">
        <v>0</v>
      </c>
      <c r="AJ426" s="123">
        <f t="shared" si="209"/>
        <v>0</v>
      </c>
      <c r="AK426" s="123">
        <v>0</v>
      </c>
      <c r="AL426" s="123">
        <v>0</v>
      </c>
      <c r="AM426" s="123">
        <f t="shared" si="210"/>
        <v>0</v>
      </c>
      <c r="AN426" s="123">
        <f t="shared" si="217"/>
        <v>0</v>
      </c>
      <c r="AO426" s="45"/>
      <c r="AP426" s="123">
        <f t="shared" si="213"/>
        <v>0</v>
      </c>
      <c r="AQ426" s="123">
        <f t="shared" si="213"/>
        <v>0</v>
      </c>
      <c r="AR426" s="123">
        <f t="shared" si="212"/>
        <v>0</v>
      </c>
      <c r="AS426" s="123">
        <f t="shared" si="214"/>
        <v>0</v>
      </c>
      <c r="AT426" s="123">
        <f t="shared" si="214"/>
        <v>0</v>
      </c>
      <c r="AU426" s="123">
        <f t="shared" si="218"/>
        <v>0</v>
      </c>
      <c r="AV426" s="123">
        <f t="shared" si="189"/>
        <v>0</v>
      </c>
      <c r="AW426" s="125"/>
      <c r="AX426" s="125"/>
      <c r="AY426" s="125"/>
      <c r="AZ426" s="124" t="s">
        <v>283</v>
      </c>
      <c r="BA426" s="124"/>
      <c r="BB426" s="124"/>
      <c r="BC426" s="124"/>
      <c r="BD426" s="124"/>
    </row>
    <row r="427" spans="1:56" s="100" customFormat="1" hidden="1">
      <c r="A427" s="45"/>
      <c r="B427" s="120">
        <v>2013</v>
      </c>
      <c r="C427" s="121">
        <v>8320</v>
      </c>
      <c r="D427" s="120">
        <v>2</v>
      </c>
      <c r="E427" s="120">
        <v>6000</v>
      </c>
      <c r="F427" s="120">
        <v>6200</v>
      </c>
      <c r="G427" s="120">
        <v>622</v>
      </c>
      <c r="H427" s="120">
        <v>62202</v>
      </c>
      <c r="I427" s="122" t="s">
        <v>261</v>
      </c>
      <c r="J427" s="123">
        <v>0</v>
      </c>
      <c r="K427" s="123">
        <v>0</v>
      </c>
      <c r="L427" s="124">
        <v>0</v>
      </c>
      <c r="M427" s="123">
        <v>0</v>
      </c>
      <c r="N427" s="123">
        <v>0</v>
      </c>
      <c r="O427" s="124">
        <v>0</v>
      </c>
      <c r="P427" s="124">
        <v>0</v>
      </c>
      <c r="Q427" s="45"/>
      <c r="R427" s="123">
        <v>0</v>
      </c>
      <c r="S427" s="123">
        <v>0</v>
      </c>
      <c r="T427" s="123">
        <f t="shared" si="203"/>
        <v>0</v>
      </c>
      <c r="U427" s="123">
        <v>0</v>
      </c>
      <c r="V427" s="123">
        <v>0</v>
      </c>
      <c r="W427" s="123">
        <f t="shared" si="204"/>
        <v>0</v>
      </c>
      <c r="X427" s="123">
        <f t="shared" si="215"/>
        <v>0</v>
      </c>
      <c r="Y427" s="45"/>
      <c r="Z427" s="123">
        <v>0</v>
      </c>
      <c r="AA427" s="123">
        <v>0</v>
      </c>
      <c r="AB427" s="123">
        <f t="shared" si="206"/>
        <v>0</v>
      </c>
      <c r="AC427" s="123">
        <v>0</v>
      </c>
      <c r="AD427" s="123">
        <v>0</v>
      </c>
      <c r="AE427" s="123">
        <f t="shared" si="207"/>
        <v>0</v>
      </c>
      <c r="AF427" s="123">
        <f t="shared" si="216"/>
        <v>0</v>
      </c>
      <c r="AG427" s="45"/>
      <c r="AH427" s="123">
        <v>0</v>
      </c>
      <c r="AI427" s="123">
        <v>0</v>
      </c>
      <c r="AJ427" s="123">
        <f t="shared" si="209"/>
        <v>0</v>
      </c>
      <c r="AK427" s="123">
        <v>0</v>
      </c>
      <c r="AL427" s="123">
        <v>0</v>
      </c>
      <c r="AM427" s="123">
        <f t="shared" si="210"/>
        <v>0</v>
      </c>
      <c r="AN427" s="123">
        <f t="shared" si="217"/>
        <v>0</v>
      </c>
      <c r="AO427" s="45"/>
      <c r="AP427" s="123">
        <f t="shared" ref="AP427:AQ429" si="219">J427-(R427+Z427+AH427)</f>
        <v>0</v>
      </c>
      <c r="AQ427" s="123">
        <f t="shared" si="219"/>
        <v>0</v>
      </c>
      <c r="AR427" s="123">
        <f t="shared" si="212"/>
        <v>0</v>
      </c>
      <c r="AS427" s="123">
        <f t="shared" ref="AS427:AT429" si="220">M427-(U427+AC427+AK427)</f>
        <v>0</v>
      </c>
      <c r="AT427" s="123">
        <f t="shared" si="220"/>
        <v>0</v>
      </c>
      <c r="AU427" s="123">
        <f t="shared" si="218"/>
        <v>0</v>
      </c>
      <c r="AV427" s="123">
        <f t="shared" si="189"/>
        <v>0</v>
      </c>
      <c r="AW427" s="125"/>
      <c r="AX427" s="125"/>
      <c r="AY427" s="125"/>
      <c r="AZ427" s="124" t="s">
        <v>283</v>
      </c>
      <c r="BA427" s="124"/>
      <c r="BB427" s="124"/>
      <c r="BC427" s="124"/>
      <c r="BD427" s="124"/>
    </row>
    <row r="428" spans="1:56" s="100" customFormat="1" hidden="1">
      <c r="A428" s="45"/>
      <c r="B428" s="120">
        <v>2013</v>
      </c>
      <c r="C428" s="121">
        <v>8320</v>
      </c>
      <c r="D428" s="120">
        <v>2</v>
      </c>
      <c r="E428" s="120">
        <v>6000</v>
      </c>
      <c r="F428" s="120">
        <v>6200</v>
      </c>
      <c r="G428" s="120">
        <v>622</v>
      </c>
      <c r="H428" s="120">
        <v>62202</v>
      </c>
      <c r="I428" s="122" t="s">
        <v>261</v>
      </c>
      <c r="J428" s="123">
        <v>0</v>
      </c>
      <c r="K428" s="123">
        <v>0</v>
      </c>
      <c r="L428" s="124">
        <v>0</v>
      </c>
      <c r="M428" s="123">
        <v>0</v>
      </c>
      <c r="N428" s="123">
        <v>0</v>
      </c>
      <c r="O428" s="124">
        <v>0</v>
      </c>
      <c r="P428" s="124">
        <v>0</v>
      </c>
      <c r="Q428" s="45"/>
      <c r="R428" s="123">
        <v>0</v>
      </c>
      <c r="S428" s="123">
        <v>0</v>
      </c>
      <c r="T428" s="123">
        <f t="shared" si="203"/>
        <v>0</v>
      </c>
      <c r="U428" s="123">
        <v>0</v>
      </c>
      <c r="V428" s="123">
        <v>0</v>
      </c>
      <c r="W428" s="123">
        <f t="shared" si="204"/>
        <v>0</v>
      </c>
      <c r="X428" s="123">
        <f t="shared" si="215"/>
        <v>0</v>
      </c>
      <c r="Y428" s="45"/>
      <c r="Z428" s="123">
        <v>0</v>
      </c>
      <c r="AA428" s="123">
        <v>0</v>
      </c>
      <c r="AB428" s="123">
        <f t="shared" si="206"/>
        <v>0</v>
      </c>
      <c r="AC428" s="123">
        <v>0</v>
      </c>
      <c r="AD428" s="123">
        <v>0</v>
      </c>
      <c r="AE428" s="123">
        <f t="shared" si="207"/>
        <v>0</v>
      </c>
      <c r="AF428" s="123">
        <f t="shared" si="216"/>
        <v>0</v>
      </c>
      <c r="AG428" s="45"/>
      <c r="AH428" s="123">
        <v>0</v>
      </c>
      <c r="AI428" s="123">
        <v>0</v>
      </c>
      <c r="AJ428" s="123">
        <f t="shared" si="209"/>
        <v>0</v>
      </c>
      <c r="AK428" s="123">
        <v>0</v>
      </c>
      <c r="AL428" s="123">
        <v>0</v>
      </c>
      <c r="AM428" s="123">
        <f t="shared" si="210"/>
        <v>0</v>
      </c>
      <c r="AN428" s="123">
        <f t="shared" si="217"/>
        <v>0</v>
      </c>
      <c r="AO428" s="45"/>
      <c r="AP428" s="123">
        <f t="shared" si="219"/>
        <v>0</v>
      </c>
      <c r="AQ428" s="123">
        <f t="shared" si="219"/>
        <v>0</v>
      </c>
      <c r="AR428" s="123">
        <f t="shared" si="212"/>
        <v>0</v>
      </c>
      <c r="AS428" s="123">
        <f t="shared" si="220"/>
        <v>0</v>
      </c>
      <c r="AT428" s="123">
        <f t="shared" si="220"/>
        <v>0</v>
      </c>
      <c r="AU428" s="123">
        <f t="shared" si="218"/>
        <v>0</v>
      </c>
      <c r="AV428" s="123">
        <f t="shared" si="189"/>
        <v>0</v>
      </c>
      <c r="AW428" s="125"/>
      <c r="AX428" s="125"/>
      <c r="AY428" s="125"/>
      <c r="AZ428" s="124" t="s">
        <v>283</v>
      </c>
      <c r="BA428" s="124"/>
      <c r="BB428" s="124"/>
      <c r="BC428" s="124"/>
      <c r="BD428" s="124"/>
    </row>
    <row r="429" spans="1:56" s="100" customFormat="1" hidden="1">
      <c r="A429" s="45"/>
      <c r="B429" s="120">
        <v>2013</v>
      </c>
      <c r="C429" s="121">
        <v>8320</v>
      </c>
      <c r="D429" s="120">
        <v>2</v>
      </c>
      <c r="E429" s="120">
        <v>6000</v>
      </c>
      <c r="F429" s="120">
        <v>6200</v>
      </c>
      <c r="G429" s="120">
        <v>622</v>
      </c>
      <c r="H429" s="120">
        <v>62202</v>
      </c>
      <c r="I429" s="122" t="s">
        <v>261</v>
      </c>
      <c r="J429" s="123">
        <v>0</v>
      </c>
      <c r="K429" s="123">
        <v>0</v>
      </c>
      <c r="L429" s="124">
        <v>0</v>
      </c>
      <c r="M429" s="123">
        <v>0</v>
      </c>
      <c r="N429" s="123">
        <v>0</v>
      </c>
      <c r="O429" s="124">
        <v>0</v>
      </c>
      <c r="P429" s="124">
        <v>0</v>
      </c>
      <c r="Q429" s="45"/>
      <c r="R429" s="123">
        <v>0</v>
      </c>
      <c r="S429" s="123">
        <v>0</v>
      </c>
      <c r="T429" s="123">
        <f t="shared" si="203"/>
        <v>0</v>
      </c>
      <c r="U429" s="123">
        <v>0</v>
      </c>
      <c r="V429" s="123">
        <v>0</v>
      </c>
      <c r="W429" s="123">
        <f t="shared" si="204"/>
        <v>0</v>
      </c>
      <c r="X429" s="123">
        <f t="shared" si="215"/>
        <v>0</v>
      </c>
      <c r="Y429" s="45"/>
      <c r="Z429" s="123">
        <v>0</v>
      </c>
      <c r="AA429" s="123">
        <v>0</v>
      </c>
      <c r="AB429" s="123">
        <f t="shared" si="206"/>
        <v>0</v>
      </c>
      <c r="AC429" s="123">
        <v>0</v>
      </c>
      <c r="AD429" s="123">
        <v>0</v>
      </c>
      <c r="AE429" s="123">
        <f t="shared" si="207"/>
        <v>0</v>
      </c>
      <c r="AF429" s="123">
        <f t="shared" si="216"/>
        <v>0</v>
      </c>
      <c r="AG429" s="45"/>
      <c r="AH429" s="123">
        <v>0</v>
      </c>
      <c r="AI429" s="123">
        <v>0</v>
      </c>
      <c r="AJ429" s="123">
        <f t="shared" si="209"/>
        <v>0</v>
      </c>
      <c r="AK429" s="123">
        <v>0</v>
      </c>
      <c r="AL429" s="123">
        <v>0</v>
      </c>
      <c r="AM429" s="123">
        <f t="shared" si="210"/>
        <v>0</v>
      </c>
      <c r="AN429" s="123">
        <f t="shared" si="217"/>
        <v>0</v>
      </c>
      <c r="AO429" s="45"/>
      <c r="AP429" s="123">
        <f t="shared" si="219"/>
        <v>0</v>
      </c>
      <c r="AQ429" s="123">
        <f t="shared" si="219"/>
        <v>0</v>
      </c>
      <c r="AR429" s="123">
        <f t="shared" si="212"/>
        <v>0</v>
      </c>
      <c r="AS429" s="123">
        <f t="shared" si="220"/>
        <v>0</v>
      </c>
      <c r="AT429" s="123">
        <f t="shared" si="220"/>
        <v>0</v>
      </c>
      <c r="AU429" s="123">
        <f t="shared" si="218"/>
        <v>0</v>
      </c>
      <c r="AV429" s="123">
        <f t="shared" si="189"/>
        <v>0</v>
      </c>
      <c r="AW429" s="125"/>
      <c r="AX429" s="125"/>
      <c r="AY429" s="125"/>
      <c r="AZ429" s="124" t="s">
        <v>283</v>
      </c>
      <c r="BA429" s="124"/>
      <c r="BB429" s="124"/>
      <c r="BC429" s="124"/>
      <c r="BD429" s="124"/>
    </row>
    <row r="430" spans="1:56" s="127" customFormat="1" hidden="1">
      <c r="A430" s="45"/>
      <c r="B430" s="114">
        <v>2013</v>
      </c>
      <c r="C430" s="115">
        <v>8320</v>
      </c>
      <c r="D430" s="114">
        <v>2</v>
      </c>
      <c r="E430" s="114">
        <v>6000</v>
      </c>
      <c r="F430" s="114">
        <v>6200</v>
      </c>
      <c r="G430" s="114">
        <v>627</v>
      </c>
      <c r="H430" s="114"/>
      <c r="I430" s="116" t="s">
        <v>262</v>
      </c>
      <c r="J430" s="117">
        <v>0</v>
      </c>
      <c r="K430" s="117">
        <v>0</v>
      </c>
      <c r="L430" s="117">
        <v>0</v>
      </c>
      <c r="M430" s="117">
        <v>0</v>
      </c>
      <c r="N430" s="117">
        <v>0</v>
      </c>
      <c r="O430" s="117">
        <v>0</v>
      </c>
      <c r="P430" s="117">
        <v>0</v>
      </c>
      <c r="Q430" s="45"/>
      <c r="R430" s="118">
        <f>R431+R432+R433+R434+R435</f>
        <v>0</v>
      </c>
      <c r="S430" s="118">
        <f>S431+S432+S433+S434+S435</f>
        <v>0</v>
      </c>
      <c r="T430" s="118">
        <f t="shared" si="203"/>
        <v>0</v>
      </c>
      <c r="U430" s="118">
        <f>U431+U432+U433+U434+U435</f>
        <v>0</v>
      </c>
      <c r="V430" s="118">
        <f>V431+V432+V433+V434+V435</f>
        <v>0</v>
      </c>
      <c r="W430" s="118">
        <f t="shared" si="204"/>
        <v>0</v>
      </c>
      <c r="X430" s="118">
        <f t="shared" si="215"/>
        <v>0</v>
      </c>
      <c r="Y430" s="45"/>
      <c r="Z430" s="118">
        <f>Z431+Z432+Z433+Z434+Z435</f>
        <v>0</v>
      </c>
      <c r="AA430" s="118">
        <f>AA431+AA432+AA433+AA434+AA435</f>
        <v>0</v>
      </c>
      <c r="AB430" s="118">
        <f t="shared" si="206"/>
        <v>0</v>
      </c>
      <c r="AC430" s="118">
        <f>AC431+AC432+AC433+AC434+AC435</f>
        <v>0</v>
      </c>
      <c r="AD430" s="118">
        <f>AD431+AD432+AD433+AD434+AD435</f>
        <v>0</v>
      </c>
      <c r="AE430" s="118">
        <f t="shared" si="207"/>
        <v>0</v>
      </c>
      <c r="AF430" s="118">
        <f t="shared" si="216"/>
        <v>0</v>
      </c>
      <c r="AG430" s="45"/>
      <c r="AH430" s="118">
        <f>AH431+AH432+AH433+AH434+AH435</f>
        <v>0</v>
      </c>
      <c r="AI430" s="118">
        <f>AI431+AI432+AI433+AI434+AI435</f>
        <v>0</v>
      </c>
      <c r="AJ430" s="118">
        <f t="shared" si="209"/>
        <v>0</v>
      </c>
      <c r="AK430" s="118">
        <f>AK431+AK432+AK433+AK434+AK435</f>
        <v>0</v>
      </c>
      <c r="AL430" s="118">
        <f>AL431+AL432+AL433+AL434+AL435</f>
        <v>0</v>
      </c>
      <c r="AM430" s="118">
        <f t="shared" si="210"/>
        <v>0</v>
      </c>
      <c r="AN430" s="118">
        <f t="shared" si="217"/>
        <v>0</v>
      </c>
      <c r="AO430" s="45"/>
      <c r="AP430" s="118">
        <f>AP431+AP432+AP433+AP434+AP435</f>
        <v>0</v>
      </c>
      <c r="AQ430" s="118">
        <f>AQ431+AQ432+AQ433+AQ434+AQ435</f>
        <v>0</v>
      </c>
      <c r="AR430" s="118">
        <f t="shared" si="212"/>
        <v>0</v>
      </c>
      <c r="AS430" s="118">
        <f>AS431+AS432+AS433+AS434+AS435</f>
        <v>0</v>
      </c>
      <c r="AT430" s="118">
        <f>AT431+AT432+AT433+AT434+AT435</f>
        <v>0</v>
      </c>
      <c r="AU430" s="118">
        <f t="shared" si="218"/>
        <v>0</v>
      </c>
      <c r="AV430" s="118">
        <f t="shared" si="189"/>
        <v>0</v>
      </c>
      <c r="AW430" s="119"/>
      <c r="AX430" s="119"/>
      <c r="AY430" s="119"/>
      <c r="AZ430" s="117"/>
      <c r="BA430" s="117"/>
      <c r="BB430" s="117"/>
      <c r="BC430" s="117"/>
      <c r="BD430" s="117"/>
    </row>
    <row r="431" spans="1:56" s="100" customFormat="1" hidden="1">
      <c r="A431" s="45"/>
      <c r="B431" s="120">
        <v>2013</v>
      </c>
      <c r="C431" s="121">
        <v>8320</v>
      </c>
      <c r="D431" s="120">
        <v>2</v>
      </c>
      <c r="E431" s="120">
        <v>6000</v>
      </c>
      <c r="F431" s="120">
        <v>6200</v>
      </c>
      <c r="G431" s="120">
        <v>627</v>
      </c>
      <c r="H431" s="120">
        <v>62701</v>
      </c>
      <c r="I431" s="122" t="s">
        <v>263</v>
      </c>
      <c r="J431" s="123">
        <v>0</v>
      </c>
      <c r="K431" s="123">
        <v>0</v>
      </c>
      <c r="L431" s="124">
        <v>0</v>
      </c>
      <c r="M431" s="123">
        <v>0</v>
      </c>
      <c r="N431" s="123">
        <v>0</v>
      </c>
      <c r="O431" s="124">
        <v>0</v>
      </c>
      <c r="P431" s="124">
        <v>0</v>
      </c>
      <c r="Q431" s="45"/>
      <c r="R431" s="123">
        <v>0</v>
      </c>
      <c r="S431" s="123">
        <v>0</v>
      </c>
      <c r="T431" s="123">
        <f t="shared" si="203"/>
        <v>0</v>
      </c>
      <c r="U431" s="123">
        <v>0</v>
      </c>
      <c r="V431" s="123">
        <v>0</v>
      </c>
      <c r="W431" s="123">
        <f t="shared" si="204"/>
        <v>0</v>
      </c>
      <c r="X431" s="123">
        <f t="shared" si="215"/>
        <v>0</v>
      </c>
      <c r="Y431" s="45"/>
      <c r="Z431" s="123">
        <v>0</v>
      </c>
      <c r="AA431" s="123">
        <v>0</v>
      </c>
      <c r="AB431" s="123">
        <f t="shared" si="206"/>
        <v>0</v>
      </c>
      <c r="AC431" s="123">
        <v>0</v>
      </c>
      <c r="AD431" s="123">
        <v>0</v>
      </c>
      <c r="AE431" s="123">
        <f t="shared" si="207"/>
        <v>0</v>
      </c>
      <c r="AF431" s="123">
        <f t="shared" si="216"/>
        <v>0</v>
      </c>
      <c r="AG431" s="45"/>
      <c r="AH431" s="123">
        <v>0</v>
      </c>
      <c r="AI431" s="123">
        <v>0</v>
      </c>
      <c r="AJ431" s="123">
        <f t="shared" si="209"/>
        <v>0</v>
      </c>
      <c r="AK431" s="123">
        <v>0</v>
      </c>
      <c r="AL431" s="123">
        <v>0</v>
      </c>
      <c r="AM431" s="123">
        <f t="shared" si="210"/>
        <v>0</v>
      </c>
      <c r="AN431" s="123">
        <f t="shared" si="217"/>
        <v>0</v>
      </c>
      <c r="AO431" s="45"/>
      <c r="AP431" s="123">
        <f t="shared" ref="AP431:AQ435" si="221">J431-(R431+Z431+AH431)</f>
        <v>0</v>
      </c>
      <c r="AQ431" s="123">
        <f t="shared" si="221"/>
        <v>0</v>
      </c>
      <c r="AR431" s="123">
        <f t="shared" si="212"/>
        <v>0</v>
      </c>
      <c r="AS431" s="123">
        <f t="shared" ref="AS431:AT435" si="222">M431-(U431+AC431+AK431)</f>
        <v>0</v>
      </c>
      <c r="AT431" s="123">
        <f t="shared" si="222"/>
        <v>0</v>
      </c>
      <c r="AU431" s="123">
        <f t="shared" si="218"/>
        <v>0</v>
      </c>
      <c r="AV431" s="123">
        <f t="shared" si="189"/>
        <v>0</v>
      </c>
      <c r="AW431" s="125" t="s">
        <v>260</v>
      </c>
      <c r="AX431" s="125"/>
      <c r="AY431" s="125"/>
      <c r="AZ431" s="124" t="s">
        <v>283</v>
      </c>
      <c r="BA431" s="124"/>
      <c r="BB431" s="124"/>
      <c r="BC431" s="124"/>
      <c r="BD431" s="124"/>
    </row>
    <row r="432" spans="1:56" s="100" customFormat="1" hidden="1">
      <c r="A432" s="45"/>
      <c r="B432" s="120">
        <v>2013</v>
      </c>
      <c r="C432" s="121">
        <v>8320</v>
      </c>
      <c r="D432" s="120">
        <v>2</v>
      </c>
      <c r="E432" s="120">
        <v>6000</v>
      </c>
      <c r="F432" s="120">
        <v>6200</v>
      </c>
      <c r="G432" s="120">
        <v>627</v>
      </c>
      <c r="H432" s="120">
        <v>62701</v>
      </c>
      <c r="I432" s="122" t="s">
        <v>263</v>
      </c>
      <c r="J432" s="123">
        <v>0</v>
      </c>
      <c r="K432" s="123">
        <v>0</v>
      </c>
      <c r="L432" s="124">
        <v>0</v>
      </c>
      <c r="M432" s="123">
        <v>0</v>
      </c>
      <c r="N432" s="123">
        <v>0</v>
      </c>
      <c r="O432" s="124">
        <v>0</v>
      </c>
      <c r="P432" s="124">
        <v>0</v>
      </c>
      <c r="Q432" s="45"/>
      <c r="R432" s="123">
        <v>0</v>
      </c>
      <c r="S432" s="123">
        <v>0</v>
      </c>
      <c r="T432" s="123">
        <f t="shared" si="203"/>
        <v>0</v>
      </c>
      <c r="U432" s="123">
        <v>0</v>
      </c>
      <c r="V432" s="123">
        <v>0</v>
      </c>
      <c r="W432" s="123">
        <f t="shared" si="204"/>
        <v>0</v>
      </c>
      <c r="X432" s="123">
        <f t="shared" si="215"/>
        <v>0</v>
      </c>
      <c r="Y432" s="45"/>
      <c r="Z432" s="123">
        <v>0</v>
      </c>
      <c r="AA432" s="123">
        <v>0</v>
      </c>
      <c r="AB432" s="123">
        <f t="shared" si="206"/>
        <v>0</v>
      </c>
      <c r="AC432" s="123">
        <v>0</v>
      </c>
      <c r="AD432" s="123">
        <v>0</v>
      </c>
      <c r="AE432" s="123">
        <f t="shared" si="207"/>
        <v>0</v>
      </c>
      <c r="AF432" s="123">
        <f t="shared" si="216"/>
        <v>0</v>
      </c>
      <c r="AG432" s="45"/>
      <c r="AH432" s="123">
        <v>0</v>
      </c>
      <c r="AI432" s="123">
        <v>0</v>
      </c>
      <c r="AJ432" s="123">
        <f t="shared" si="209"/>
        <v>0</v>
      </c>
      <c r="AK432" s="123">
        <v>0</v>
      </c>
      <c r="AL432" s="123">
        <v>0</v>
      </c>
      <c r="AM432" s="123">
        <f t="shared" si="210"/>
        <v>0</v>
      </c>
      <c r="AN432" s="123">
        <f t="shared" si="217"/>
        <v>0</v>
      </c>
      <c r="AO432" s="45"/>
      <c r="AP432" s="123">
        <f t="shared" si="221"/>
        <v>0</v>
      </c>
      <c r="AQ432" s="123">
        <f t="shared" si="221"/>
        <v>0</v>
      </c>
      <c r="AR432" s="123">
        <f t="shared" si="212"/>
        <v>0</v>
      </c>
      <c r="AS432" s="123">
        <f t="shared" si="222"/>
        <v>0</v>
      </c>
      <c r="AT432" s="123">
        <f t="shared" si="222"/>
        <v>0</v>
      </c>
      <c r="AU432" s="123">
        <f t="shared" si="218"/>
        <v>0</v>
      </c>
      <c r="AV432" s="123">
        <f t="shared" si="189"/>
        <v>0</v>
      </c>
      <c r="AW432" s="125"/>
      <c r="AX432" s="125"/>
      <c r="AY432" s="125"/>
      <c r="AZ432" s="124"/>
      <c r="BA432" s="124"/>
      <c r="BB432" s="124"/>
      <c r="BC432" s="124"/>
      <c r="BD432" s="124"/>
    </row>
    <row r="433" spans="1:56" s="100" customFormat="1" hidden="1">
      <c r="A433" s="45"/>
      <c r="B433" s="120">
        <v>2013</v>
      </c>
      <c r="C433" s="121">
        <v>8320</v>
      </c>
      <c r="D433" s="120">
        <v>2</v>
      </c>
      <c r="E433" s="120">
        <v>6000</v>
      </c>
      <c r="F433" s="120">
        <v>6200</v>
      </c>
      <c r="G433" s="120">
        <v>627</v>
      </c>
      <c r="H433" s="120">
        <v>62701</v>
      </c>
      <c r="I433" s="122" t="s">
        <v>263</v>
      </c>
      <c r="J433" s="123">
        <v>0</v>
      </c>
      <c r="K433" s="123">
        <v>0</v>
      </c>
      <c r="L433" s="124">
        <v>0</v>
      </c>
      <c r="M433" s="123">
        <v>0</v>
      </c>
      <c r="N433" s="123">
        <v>0</v>
      </c>
      <c r="O433" s="124">
        <v>0</v>
      </c>
      <c r="P433" s="124">
        <v>0</v>
      </c>
      <c r="Q433" s="45"/>
      <c r="R433" s="123">
        <v>0</v>
      </c>
      <c r="S433" s="123">
        <v>0</v>
      </c>
      <c r="T433" s="123">
        <f t="shared" si="203"/>
        <v>0</v>
      </c>
      <c r="U433" s="123">
        <v>0</v>
      </c>
      <c r="V433" s="123">
        <v>0</v>
      </c>
      <c r="W433" s="123">
        <f t="shared" si="204"/>
        <v>0</v>
      </c>
      <c r="X433" s="123">
        <f t="shared" si="215"/>
        <v>0</v>
      </c>
      <c r="Y433" s="45"/>
      <c r="Z433" s="123">
        <v>0</v>
      </c>
      <c r="AA433" s="123">
        <v>0</v>
      </c>
      <c r="AB433" s="123">
        <f t="shared" si="206"/>
        <v>0</v>
      </c>
      <c r="AC433" s="123">
        <v>0</v>
      </c>
      <c r="AD433" s="123">
        <v>0</v>
      </c>
      <c r="AE433" s="123">
        <f t="shared" si="207"/>
        <v>0</v>
      </c>
      <c r="AF433" s="123">
        <f t="shared" si="216"/>
        <v>0</v>
      </c>
      <c r="AG433" s="45"/>
      <c r="AH433" s="123">
        <v>0</v>
      </c>
      <c r="AI433" s="123">
        <v>0</v>
      </c>
      <c r="AJ433" s="123">
        <f t="shared" si="209"/>
        <v>0</v>
      </c>
      <c r="AK433" s="123">
        <v>0</v>
      </c>
      <c r="AL433" s="123">
        <v>0</v>
      </c>
      <c r="AM433" s="123">
        <f t="shared" si="210"/>
        <v>0</v>
      </c>
      <c r="AN433" s="123">
        <f t="shared" si="217"/>
        <v>0</v>
      </c>
      <c r="AO433" s="45"/>
      <c r="AP433" s="123">
        <f t="shared" si="221"/>
        <v>0</v>
      </c>
      <c r="AQ433" s="123">
        <f t="shared" si="221"/>
        <v>0</v>
      </c>
      <c r="AR433" s="123">
        <f t="shared" si="212"/>
        <v>0</v>
      </c>
      <c r="AS433" s="123">
        <f t="shared" si="222"/>
        <v>0</v>
      </c>
      <c r="AT433" s="123">
        <f t="shared" si="222"/>
        <v>0</v>
      </c>
      <c r="AU433" s="123">
        <f t="shared" si="218"/>
        <v>0</v>
      </c>
      <c r="AV433" s="123">
        <f t="shared" si="189"/>
        <v>0</v>
      </c>
      <c r="AW433" s="125"/>
      <c r="AX433" s="125"/>
      <c r="AY433" s="125"/>
      <c r="AZ433" s="124"/>
      <c r="BA433" s="124"/>
      <c r="BB433" s="124"/>
      <c r="BC433" s="124"/>
      <c r="BD433" s="124"/>
    </row>
    <row r="434" spans="1:56" s="100" customFormat="1" hidden="1">
      <c r="A434" s="45"/>
      <c r="B434" s="120">
        <v>2013</v>
      </c>
      <c r="C434" s="121">
        <v>8320</v>
      </c>
      <c r="D434" s="120">
        <v>2</v>
      </c>
      <c r="E434" s="120">
        <v>6000</v>
      </c>
      <c r="F434" s="120">
        <v>6200</v>
      </c>
      <c r="G434" s="120">
        <v>627</v>
      </c>
      <c r="H434" s="120">
        <v>62701</v>
      </c>
      <c r="I434" s="122" t="s">
        <v>263</v>
      </c>
      <c r="J434" s="123">
        <v>0</v>
      </c>
      <c r="K434" s="123">
        <v>0</v>
      </c>
      <c r="L434" s="124">
        <v>0</v>
      </c>
      <c r="M434" s="123">
        <v>0</v>
      </c>
      <c r="N434" s="123">
        <v>0</v>
      </c>
      <c r="O434" s="124">
        <v>0</v>
      </c>
      <c r="P434" s="124">
        <v>0</v>
      </c>
      <c r="Q434" s="45"/>
      <c r="R434" s="123">
        <v>0</v>
      </c>
      <c r="S434" s="123">
        <v>0</v>
      </c>
      <c r="T434" s="123">
        <f t="shared" si="203"/>
        <v>0</v>
      </c>
      <c r="U434" s="123">
        <v>0</v>
      </c>
      <c r="V434" s="123">
        <v>0</v>
      </c>
      <c r="W434" s="123">
        <f t="shared" si="204"/>
        <v>0</v>
      </c>
      <c r="X434" s="123">
        <f t="shared" si="215"/>
        <v>0</v>
      </c>
      <c r="Y434" s="45"/>
      <c r="Z434" s="123">
        <v>0</v>
      </c>
      <c r="AA434" s="123">
        <v>0</v>
      </c>
      <c r="AB434" s="123">
        <f t="shared" si="206"/>
        <v>0</v>
      </c>
      <c r="AC434" s="123">
        <v>0</v>
      </c>
      <c r="AD434" s="123">
        <v>0</v>
      </c>
      <c r="AE434" s="123">
        <f t="shared" si="207"/>
        <v>0</v>
      </c>
      <c r="AF434" s="123">
        <f t="shared" si="216"/>
        <v>0</v>
      </c>
      <c r="AG434" s="45"/>
      <c r="AH434" s="123">
        <v>0</v>
      </c>
      <c r="AI434" s="123">
        <v>0</v>
      </c>
      <c r="AJ434" s="123">
        <f t="shared" si="209"/>
        <v>0</v>
      </c>
      <c r="AK434" s="123">
        <v>0</v>
      </c>
      <c r="AL434" s="123">
        <v>0</v>
      </c>
      <c r="AM434" s="123">
        <f t="shared" si="210"/>
        <v>0</v>
      </c>
      <c r="AN434" s="123">
        <f t="shared" si="217"/>
        <v>0</v>
      </c>
      <c r="AO434" s="45"/>
      <c r="AP434" s="123">
        <f t="shared" si="221"/>
        <v>0</v>
      </c>
      <c r="AQ434" s="123">
        <f t="shared" si="221"/>
        <v>0</v>
      </c>
      <c r="AR434" s="123">
        <f t="shared" si="212"/>
        <v>0</v>
      </c>
      <c r="AS434" s="123">
        <f t="shared" si="222"/>
        <v>0</v>
      </c>
      <c r="AT434" s="123">
        <f t="shared" si="222"/>
        <v>0</v>
      </c>
      <c r="AU434" s="123">
        <f t="shared" si="218"/>
        <v>0</v>
      </c>
      <c r="AV434" s="123">
        <f t="shared" si="189"/>
        <v>0</v>
      </c>
      <c r="AW434" s="125"/>
      <c r="AX434" s="125"/>
      <c r="AY434" s="125"/>
      <c r="AZ434" s="124"/>
      <c r="BA434" s="124"/>
      <c r="BB434" s="124"/>
      <c r="BC434" s="124"/>
      <c r="BD434" s="124"/>
    </row>
    <row r="435" spans="1:56" s="100" customFormat="1" hidden="1">
      <c r="A435" s="45"/>
      <c r="B435" s="120">
        <v>2013</v>
      </c>
      <c r="C435" s="121">
        <v>8320</v>
      </c>
      <c r="D435" s="120">
        <v>2</v>
      </c>
      <c r="E435" s="120">
        <v>6000</v>
      </c>
      <c r="F435" s="120">
        <v>6200</v>
      </c>
      <c r="G435" s="120">
        <v>627</v>
      </c>
      <c r="H435" s="120">
        <v>62701</v>
      </c>
      <c r="I435" s="122" t="s">
        <v>263</v>
      </c>
      <c r="J435" s="123">
        <v>0</v>
      </c>
      <c r="K435" s="123">
        <v>0</v>
      </c>
      <c r="L435" s="124">
        <v>0</v>
      </c>
      <c r="M435" s="123">
        <v>0</v>
      </c>
      <c r="N435" s="123">
        <v>0</v>
      </c>
      <c r="O435" s="124">
        <v>0</v>
      </c>
      <c r="P435" s="124">
        <v>0</v>
      </c>
      <c r="Q435" s="45"/>
      <c r="R435" s="123">
        <v>0</v>
      </c>
      <c r="S435" s="123">
        <v>0</v>
      </c>
      <c r="T435" s="123">
        <f t="shared" si="203"/>
        <v>0</v>
      </c>
      <c r="U435" s="123">
        <v>0</v>
      </c>
      <c r="V435" s="123">
        <v>0</v>
      </c>
      <c r="W435" s="123">
        <f t="shared" si="204"/>
        <v>0</v>
      </c>
      <c r="X435" s="123">
        <f t="shared" si="215"/>
        <v>0</v>
      </c>
      <c r="Y435" s="45"/>
      <c r="Z435" s="123">
        <v>0</v>
      </c>
      <c r="AA435" s="123">
        <v>0</v>
      </c>
      <c r="AB435" s="123">
        <f t="shared" si="206"/>
        <v>0</v>
      </c>
      <c r="AC435" s="123">
        <v>0</v>
      </c>
      <c r="AD435" s="123">
        <v>0</v>
      </c>
      <c r="AE435" s="123">
        <f t="shared" si="207"/>
        <v>0</v>
      </c>
      <c r="AF435" s="123">
        <f t="shared" si="216"/>
        <v>0</v>
      </c>
      <c r="AG435" s="45"/>
      <c r="AH435" s="123">
        <v>0</v>
      </c>
      <c r="AI435" s="123">
        <v>0</v>
      </c>
      <c r="AJ435" s="123">
        <f t="shared" si="209"/>
        <v>0</v>
      </c>
      <c r="AK435" s="123">
        <v>0</v>
      </c>
      <c r="AL435" s="123">
        <v>0</v>
      </c>
      <c r="AM435" s="123">
        <f t="shared" si="210"/>
        <v>0</v>
      </c>
      <c r="AN435" s="123">
        <f t="shared" si="217"/>
        <v>0</v>
      </c>
      <c r="AO435" s="45"/>
      <c r="AP435" s="123">
        <f t="shared" si="221"/>
        <v>0</v>
      </c>
      <c r="AQ435" s="123">
        <f t="shared" si="221"/>
        <v>0</v>
      </c>
      <c r="AR435" s="123">
        <f t="shared" si="212"/>
        <v>0</v>
      </c>
      <c r="AS435" s="123">
        <f t="shared" si="222"/>
        <v>0</v>
      </c>
      <c r="AT435" s="123">
        <f t="shared" si="222"/>
        <v>0</v>
      </c>
      <c r="AU435" s="123">
        <f t="shared" si="218"/>
        <v>0</v>
      </c>
      <c r="AV435" s="123">
        <f t="shared" si="189"/>
        <v>0</v>
      </c>
      <c r="AW435" s="125"/>
      <c r="AX435" s="125"/>
      <c r="AY435" s="125"/>
      <c r="AZ435" s="124"/>
      <c r="BA435" s="124"/>
      <c r="BB435" s="124"/>
      <c r="BC435" s="124"/>
      <c r="BD435" s="124"/>
    </row>
    <row r="436" spans="1:56" s="127" customFormat="1" hidden="1">
      <c r="A436" s="45"/>
      <c r="B436" s="114">
        <v>2013</v>
      </c>
      <c r="C436" s="115">
        <v>8320</v>
      </c>
      <c r="D436" s="114">
        <v>2</v>
      </c>
      <c r="E436" s="114">
        <v>6000</v>
      </c>
      <c r="F436" s="114">
        <v>6200</v>
      </c>
      <c r="G436" s="114">
        <v>629</v>
      </c>
      <c r="H436" s="114"/>
      <c r="I436" s="116" t="s">
        <v>264</v>
      </c>
      <c r="J436" s="117">
        <v>0</v>
      </c>
      <c r="K436" s="117">
        <v>0</v>
      </c>
      <c r="L436" s="117">
        <v>0</v>
      </c>
      <c r="M436" s="117">
        <v>0</v>
      </c>
      <c r="N436" s="117">
        <v>0</v>
      </c>
      <c r="O436" s="117">
        <v>0</v>
      </c>
      <c r="P436" s="117">
        <v>0</v>
      </c>
      <c r="Q436" s="45"/>
      <c r="R436" s="118">
        <f>R437+R438+R439</f>
        <v>0</v>
      </c>
      <c r="S436" s="118">
        <f>S437+S438+S439</f>
        <v>0</v>
      </c>
      <c r="T436" s="118">
        <f t="shared" si="203"/>
        <v>0</v>
      </c>
      <c r="U436" s="118">
        <f>U437+U438+U439</f>
        <v>0</v>
      </c>
      <c r="V436" s="118">
        <f>V437+V438+V439</f>
        <v>0</v>
      </c>
      <c r="W436" s="118">
        <f t="shared" si="204"/>
        <v>0</v>
      </c>
      <c r="X436" s="118">
        <f t="shared" si="215"/>
        <v>0</v>
      </c>
      <c r="Y436" s="45"/>
      <c r="Z436" s="118">
        <f>Z437+Z438+Z439</f>
        <v>0</v>
      </c>
      <c r="AA436" s="118">
        <f>AA437+AA438+AA439</f>
        <v>0</v>
      </c>
      <c r="AB436" s="118">
        <f t="shared" si="206"/>
        <v>0</v>
      </c>
      <c r="AC436" s="118">
        <f>AC437+AC438+AC439</f>
        <v>0</v>
      </c>
      <c r="AD436" s="118">
        <f>AD437+AD438+AD439</f>
        <v>0</v>
      </c>
      <c r="AE436" s="118">
        <f t="shared" si="207"/>
        <v>0</v>
      </c>
      <c r="AF436" s="118">
        <f t="shared" si="216"/>
        <v>0</v>
      </c>
      <c r="AG436" s="45"/>
      <c r="AH436" s="118">
        <f>AH437+AH438+AH439</f>
        <v>0</v>
      </c>
      <c r="AI436" s="118">
        <f>AI437+AI438+AI439</f>
        <v>0</v>
      </c>
      <c r="AJ436" s="118">
        <f t="shared" si="209"/>
        <v>0</v>
      </c>
      <c r="AK436" s="118">
        <f>AK437+AK438+AK439</f>
        <v>0</v>
      </c>
      <c r="AL436" s="118">
        <f>AL437+AL438+AL439</f>
        <v>0</v>
      </c>
      <c r="AM436" s="118">
        <f t="shared" si="210"/>
        <v>0</v>
      </c>
      <c r="AN436" s="118">
        <f t="shared" si="217"/>
        <v>0</v>
      </c>
      <c r="AO436" s="45"/>
      <c r="AP436" s="118">
        <f>AP437+AP438+AP439</f>
        <v>0</v>
      </c>
      <c r="AQ436" s="118">
        <f>AQ437+AQ438+AQ439</f>
        <v>0</v>
      </c>
      <c r="AR436" s="118">
        <f t="shared" si="212"/>
        <v>0</v>
      </c>
      <c r="AS436" s="118">
        <f>AS437+AS438+AS439</f>
        <v>0</v>
      </c>
      <c r="AT436" s="118">
        <f>AT437+AT438+AT439</f>
        <v>0</v>
      </c>
      <c r="AU436" s="118">
        <f t="shared" si="218"/>
        <v>0</v>
      </c>
      <c r="AV436" s="118">
        <f t="shared" si="189"/>
        <v>0</v>
      </c>
      <c r="AW436" s="119"/>
      <c r="AX436" s="119"/>
      <c r="AY436" s="119"/>
      <c r="AZ436" s="117"/>
      <c r="BA436" s="117"/>
      <c r="BB436" s="117"/>
      <c r="BC436" s="117"/>
      <c r="BD436" s="117"/>
    </row>
    <row r="437" spans="1:56" s="100" customFormat="1" hidden="1">
      <c r="A437" s="45"/>
      <c r="B437" s="120">
        <v>2013</v>
      </c>
      <c r="C437" s="121">
        <v>8320</v>
      </c>
      <c r="D437" s="120">
        <v>2</v>
      </c>
      <c r="E437" s="120">
        <v>6000</v>
      </c>
      <c r="F437" s="120">
        <v>6200</v>
      </c>
      <c r="G437" s="120">
        <v>629</v>
      </c>
      <c r="H437" s="120">
        <v>62901</v>
      </c>
      <c r="I437" s="122" t="s">
        <v>265</v>
      </c>
      <c r="J437" s="123">
        <v>0</v>
      </c>
      <c r="K437" s="123">
        <v>0</v>
      </c>
      <c r="L437" s="124">
        <v>0</v>
      </c>
      <c r="M437" s="123">
        <v>0</v>
      </c>
      <c r="N437" s="123">
        <v>0</v>
      </c>
      <c r="O437" s="124">
        <v>0</v>
      </c>
      <c r="P437" s="124">
        <v>0</v>
      </c>
      <c r="Q437" s="45"/>
      <c r="R437" s="123">
        <v>0</v>
      </c>
      <c r="S437" s="123">
        <v>0</v>
      </c>
      <c r="T437" s="123">
        <f t="shared" si="203"/>
        <v>0</v>
      </c>
      <c r="U437" s="123">
        <v>0</v>
      </c>
      <c r="V437" s="123">
        <v>0</v>
      </c>
      <c r="W437" s="123">
        <f t="shared" si="204"/>
        <v>0</v>
      </c>
      <c r="X437" s="123">
        <f t="shared" si="215"/>
        <v>0</v>
      </c>
      <c r="Y437" s="45"/>
      <c r="Z437" s="123">
        <v>0</v>
      </c>
      <c r="AA437" s="123">
        <v>0</v>
      </c>
      <c r="AB437" s="123">
        <f t="shared" si="206"/>
        <v>0</v>
      </c>
      <c r="AC437" s="123">
        <v>0</v>
      </c>
      <c r="AD437" s="123">
        <v>0</v>
      </c>
      <c r="AE437" s="123">
        <f t="shared" si="207"/>
        <v>0</v>
      </c>
      <c r="AF437" s="123">
        <f t="shared" si="216"/>
        <v>0</v>
      </c>
      <c r="AG437" s="45"/>
      <c r="AH437" s="123">
        <v>0</v>
      </c>
      <c r="AI437" s="123">
        <v>0</v>
      </c>
      <c r="AJ437" s="123">
        <f t="shared" si="209"/>
        <v>0</v>
      </c>
      <c r="AK437" s="123">
        <v>0</v>
      </c>
      <c r="AL437" s="123">
        <v>0</v>
      </c>
      <c r="AM437" s="123">
        <f t="shared" si="210"/>
        <v>0</v>
      </c>
      <c r="AN437" s="123">
        <f t="shared" si="217"/>
        <v>0</v>
      </c>
      <c r="AO437" s="45"/>
      <c r="AP437" s="123">
        <f t="shared" ref="AP437:AQ439" si="223">J437-(R437+Z437+AH437)</f>
        <v>0</v>
      </c>
      <c r="AQ437" s="123">
        <f t="shared" si="223"/>
        <v>0</v>
      </c>
      <c r="AR437" s="123">
        <f t="shared" si="212"/>
        <v>0</v>
      </c>
      <c r="AS437" s="123">
        <f t="shared" ref="AS437:AT439" si="224">M437-(U437+AC437+AK437)</f>
        <v>0</v>
      </c>
      <c r="AT437" s="123">
        <f t="shared" si="224"/>
        <v>0</v>
      </c>
      <c r="AU437" s="123">
        <f t="shared" si="218"/>
        <v>0</v>
      </c>
      <c r="AV437" s="123">
        <f t="shared" si="189"/>
        <v>0</v>
      </c>
      <c r="AW437" s="125" t="s">
        <v>260</v>
      </c>
      <c r="AX437" s="125"/>
      <c r="AY437" s="125"/>
      <c r="AZ437" s="124" t="s">
        <v>283</v>
      </c>
      <c r="BA437" s="124"/>
      <c r="BB437" s="124"/>
      <c r="BC437" s="124"/>
      <c r="BD437" s="124"/>
    </row>
    <row r="438" spans="1:56" s="100" customFormat="1" hidden="1">
      <c r="A438" s="45"/>
      <c r="B438" s="120">
        <v>2013</v>
      </c>
      <c r="C438" s="121">
        <v>8320</v>
      </c>
      <c r="D438" s="120">
        <v>2</v>
      </c>
      <c r="E438" s="120">
        <v>6000</v>
      </c>
      <c r="F438" s="120">
        <v>6200</v>
      </c>
      <c r="G438" s="120">
        <v>629</v>
      </c>
      <c r="H438" s="120">
        <v>62903</v>
      </c>
      <c r="I438" s="122" t="s">
        <v>266</v>
      </c>
      <c r="J438" s="123">
        <v>0</v>
      </c>
      <c r="K438" s="123">
        <v>0</v>
      </c>
      <c r="L438" s="124">
        <v>0</v>
      </c>
      <c r="M438" s="123">
        <v>0</v>
      </c>
      <c r="N438" s="123">
        <v>0</v>
      </c>
      <c r="O438" s="124">
        <v>0</v>
      </c>
      <c r="P438" s="124">
        <v>0</v>
      </c>
      <c r="Q438" s="45"/>
      <c r="R438" s="123">
        <v>0</v>
      </c>
      <c r="S438" s="123">
        <v>0</v>
      </c>
      <c r="T438" s="123">
        <f t="shared" si="203"/>
        <v>0</v>
      </c>
      <c r="U438" s="123">
        <v>0</v>
      </c>
      <c r="V438" s="123">
        <v>0</v>
      </c>
      <c r="W438" s="123">
        <f t="shared" si="204"/>
        <v>0</v>
      </c>
      <c r="X438" s="123">
        <f t="shared" si="215"/>
        <v>0</v>
      </c>
      <c r="Y438" s="45"/>
      <c r="Z438" s="123">
        <v>0</v>
      </c>
      <c r="AA438" s="123">
        <v>0</v>
      </c>
      <c r="AB438" s="123">
        <f t="shared" si="206"/>
        <v>0</v>
      </c>
      <c r="AC438" s="123">
        <v>0</v>
      </c>
      <c r="AD438" s="123">
        <v>0</v>
      </c>
      <c r="AE438" s="123">
        <f t="shared" si="207"/>
        <v>0</v>
      </c>
      <c r="AF438" s="123">
        <f t="shared" si="216"/>
        <v>0</v>
      </c>
      <c r="AG438" s="45"/>
      <c r="AH438" s="123">
        <v>0</v>
      </c>
      <c r="AI438" s="123">
        <v>0</v>
      </c>
      <c r="AJ438" s="123">
        <f t="shared" si="209"/>
        <v>0</v>
      </c>
      <c r="AK438" s="123">
        <v>0</v>
      </c>
      <c r="AL438" s="123">
        <v>0</v>
      </c>
      <c r="AM438" s="123">
        <f t="shared" si="210"/>
        <v>0</v>
      </c>
      <c r="AN438" s="123">
        <f t="shared" si="217"/>
        <v>0</v>
      </c>
      <c r="AO438" s="45"/>
      <c r="AP438" s="123">
        <f t="shared" si="223"/>
        <v>0</v>
      </c>
      <c r="AQ438" s="123">
        <f t="shared" si="223"/>
        <v>0</v>
      </c>
      <c r="AR438" s="123">
        <f t="shared" si="212"/>
        <v>0</v>
      </c>
      <c r="AS438" s="123">
        <f t="shared" si="224"/>
        <v>0</v>
      </c>
      <c r="AT438" s="123">
        <f t="shared" si="224"/>
        <v>0</v>
      </c>
      <c r="AU438" s="123">
        <f t="shared" si="218"/>
        <v>0</v>
      </c>
      <c r="AV438" s="123">
        <f t="shared" ref="AV438:AV454" si="225">AR438+AU438</f>
        <v>0</v>
      </c>
      <c r="AW438" s="125" t="s">
        <v>153</v>
      </c>
      <c r="AX438" s="125"/>
      <c r="AY438" s="125"/>
      <c r="AZ438" s="124" t="s">
        <v>283</v>
      </c>
      <c r="BA438" s="124"/>
      <c r="BB438" s="124"/>
      <c r="BC438" s="124"/>
      <c r="BD438" s="124"/>
    </row>
    <row r="439" spans="1:56" s="100" customFormat="1">
      <c r="A439" s="45"/>
      <c r="B439" s="120">
        <v>2013</v>
      </c>
      <c r="C439" s="121">
        <v>8320</v>
      </c>
      <c r="D439" s="120">
        <v>2</v>
      </c>
      <c r="E439" s="120">
        <v>6000</v>
      </c>
      <c r="F439" s="120">
        <v>6200</v>
      </c>
      <c r="G439" s="120">
        <v>629</v>
      </c>
      <c r="H439" s="120">
        <v>62905</v>
      </c>
      <c r="I439" s="122" t="s">
        <v>267</v>
      </c>
      <c r="J439" s="123">
        <v>0</v>
      </c>
      <c r="K439" s="123">
        <v>0</v>
      </c>
      <c r="L439" s="124">
        <v>0</v>
      </c>
      <c r="M439" s="123">
        <v>0</v>
      </c>
      <c r="N439" s="123">
        <v>0</v>
      </c>
      <c r="O439" s="124">
        <v>0</v>
      </c>
      <c r="P439" s="124">
        <v>0</v>
      </c>
      <c r="Q439" s="45"/>
      <c r="R439" s="123">
        <v>0</v>
      </c>
      <c r="S439" s="123">
        <v>0</v>
      </c>
      <c r="T439" s="123">
        <f t="shared" si="203"/>
        <v>0</v>
      </c>
      <c r="U439" s="123">
        <v>0</v>
      </c>
      <c r="V439" s="123">
        <v>0</v>
      </c>
      <c r="W439" s="123">
        <f t="shared" si="204"/>
        <v>0</v>
      </c>
      <c r="X439" s="123">
        <f t="shared" si="215"/>
        <v>0</v>
      </c>
      <c r="Y439" s="45"/>
      <c r="Z439" s="123">
        <v>0</v>
      </c>
      <c r="AA439" s="123">
        <v>0</v>
      </c>
      <c r="AB439" s="123">
        <f t="shared" si="206"/>
        <v>0</v>
      </c>
      <c r="AC439" s="123">
        <v>0</v>
      </c>
      <c r="AD439" s="123">
        <v>0</v>
      </c>
      <c r="AE439" s="123">
        <f t="shared" si="207"/>
        <v>0</v>
      </c>
      <c r="AF439" s="123">
        <f t="shared" si="216"/>
        <v>0</v>
      </c>
      <c r="AG439" s="45"/>
      <c r="AH439" s="123">
        <v>0</v>
      </c>
      <c r="AI439" s="123">
        <v>0</v>
      </c>
      <c r="AJ439" s="123">
        <f t="shared" si="209"/>
        <v>0</v>
      </c>
      <c r="AK439" s="123">
        <v>0</v>
      </c>
      <c r="AL439" s="123">
        <v>0</v>
      </c>
      <c r="AM439" s="123">
        <f t="shared" si="210"/>
        <v>0</v>
      </c>
      <c r="AN439" s="123">
        <f t="shared" si="217"/>
        <v>0</v>
      </c>
      <c r="AO439" s="45"/>
      <c r="AP439" s="123">
        <f t="shared" si="223"/>
        <v>0</v>
      </c>
      <c r="AQ439" s="123">
        <f t="shared" si="223"/>
        <v>0</v>
      </c>
      <c r="AR439" s="123">
        <f t="shared" si="212"/>
        <v>0</v>
      </c>
      <c r="AS439" s="123">
        <f t="shared" si="224"/>
        <v>0</v>
      </c>
      <c r="AT439" s="123">
        <f t="shared" si="224"/>
        <v>0</v>
      </c>
      <c r="AU439" s="123">
        <f t="shared" si="218"/>
        <v>0</v>
      </c>
      <c r="AV439" s="123">
        <f t="shared" si="225"/>
        <v>0</v>
      </c>
      <c r="AW439" s="125" t="s">
        <v>153</v>
      </c>
      <c r="AX439" s="125"/>
      <c r="AY439" s="125"/>
      <c r="AZ439" s="124" t="s">
        <v>283</v>
      </c>
      <c r="BA439" s="124"/>
      <c r="BB439" s="124"/>
      <c r="BC439" s="124"/>
      <c r="BD439" s="124"/>
    </row>
    <row r="440" spans="1:56" s="150" customFormat="1">
      <c r="A440" s="45"/>
      <c r="B440" s="97">
        <v>2013</v>
      </c>
      <c r="C440" s="97">
        <v>8320</v>
      </c>
      <c r="D440" s="97">
        <v>3</v>
      </c>
      <c r="E440" s="95"/>
      <c r="F440" s="95"/>
      <c r="G440" s="97"/>
      <c r="H440" s="97"/>
      <c r="I440" s="97" t="s">
        <v>63</v>
      </c>
      <c r="J440" s="98">
        <f>+J441+J454+J505+J542+J548+J600</f>
        <v>5523430.21</v>
      </c>
      <c r="K440" s="98">
        <v>800000</v>
      </c>
      <c r="L440" s="98">
        <f>+J440+K440</f>
        <v>6323430.21</v>
      </c>
      <c r="M440" s="98">
        <v>2013305</v>
      </c>
      <c r="N440" s="98">
        <v>0</v>
      </c>
      <c r="O440" s="98">
        <v>2013305</v>
      </c>
      <c r="P440" s="98">
        <f>+L440+O440</f>
        <v>8336735.21</v>
      </c>
      <c r="Q440" s="45"/>
      <c r="R440" s="98">
        <f>R441+R454+R505+R542+R548+R600</f>
        <v>5494956.6000000006</v>
      </c>
      <c r="S440" s="98">
        <f>S441+S454+S505+S542+S548+S600</f>
        <v>800000</v>
      </c>
      <c r="T440" s="98">
        <f t="shared" si="203"/>
        <v>6294956.6000000006</v>
      </c>
      <c r="U440" s="98">
        <f>U441+U454+U505+U542+U548+U600</f>
        <v>1577630</v>
      </c>
      <c r="V440" s="98">
        <f>V441+V454+V505+V542+V548+V600</f>
        <v>0</v>
      </c>
      <c r="W440" s="98">
        <f t="shared" si="204"/>
        <v>1577630</v>
      </c>
      <c r="X440" s="98">
        <f t="shared" si="215"/>
        <v>7872586.6000000006</v>
      </c>
      <c r="Y440" s="45"/>
      <c r="Z440" s="98">
        <f>Z441+Z454+Z505+Z542+Z548+Z600</f>
        <v>0</v>
      </c>
      <c r="AA440" s="98">
        <f>AA441+AA454+AA505+AA542+AA548+AA600</f>
        <v>0</v>
      </c>
      <c r="AB440" s="98">
        <f t="shared" si="206"/>
        <v>0</v>
      </c>
      <c r="AC440" s="98">
        <f>AC441+AC454+AC505+AC542+AC548+AC600</f>
        <v>0</v>
      </c>
      <c r="AD440" s="98">
        <f>AD441+AD454+AD505+AD542+AD548+AD600</f>
        <v>0</v>
      </c>
      <c r="AE440" s="98">
        <f t="shared" si="207"/>
        <v>0</v>
      </c>
      <c r="AF440" s="98">
        <f t="shared" si="216"/>
        <v>0</v>
      </c>
      <c r="AG440" s="45"/>
      <c r="AH440" s="98">
        <f>AH441+AH454+AH505+AH542+AH548+AH600</f>
        <v>0</v>
      </c>
      <c r="AI440" s="98">
        <f>AI441+AI454+AI505+AI542+AI548+AI600</f>
        <v>0</v>
      </c>
      <c r="AJ440" s="98">
        <f t="shared" si="209"/>
        <v>0</v>
      </c>
      <c r="AK440" s="98">
        <f>AK441+AK454+AK505+AK542+AK548+AK600</f>
        <v>0</v>
      </c>
      <c r="AL440" s="98">
        <f>AL441+AL454+AL505+AL542+AL548+AL600</f>
        <v>0</v>
      </c>
      <c r="AM440" s="98">
        <f t="shared" si="210"/>
        <v>0</v>
      </c>
      <c r="AN440" s="98">
        <f t="shared" si="217"/>
        <v>0</v>
      </c>
      <c r="AO440" s="45"/>
      <c r="AP440" s="98">
        <f>AP441+AP454+AP505+AP542+AP548+AP600</f>
        <v>0</v>
      </c>
      <c r="AQ440" s="98">
        <f>AQ441+AQ454+AQ505+AQ542+AQ548+AQ600</f>
        <v>0</v>
      </c>
      <c r="AR440" s="98">
        <f t="shared" si="212"/>
        <v>0</v>
      </c>
      <c r="AS440" s="98">
        <f>AS441+AS454+AS505+AS542+AS548+AS600</f>
        <v>0</v>
      </c>
      <c r="AT440" s="98">
        <f>AT441+AT454+AT505+AT542+AT548+AT600</f>
        <v>0</v>
      </c>
      <c r="AU440" s="98">
        <f t="shared" si="218"/>
        <v>0</v>
      </c>
      <c r="AV440" s="98">
        <f t="shared" si="225"/>
        <v>0</v>
      </c>
      <c r="AW440" s="99"/>
      <c r="AX440" s="99"/>
      <c r="AY440" s="99"/>
      <c r="AZ440" s="98"/>
      <c r="BA440" s="98"/>
      <c r="BB440" s="98"/>
      <c r="BC440" s="98"/>
      <c r="BD440" s="98"/>
    </row>
    <row r="441" spans="1:56" s="107" customFormat="1">
      <c r="A441" s="45"/>
      <c r="B441" s="101">
        <v>2013</v>
      </c>
      <c r="C441" s="102">
        <v>8320</v>
      </c>
      <c r="D441" s="101">
        <v>3</v>
      </c>
      <c r="E441" s="101">
        <v>1000</v>
      </c>
      <c r="F441" s="101"/>
      <c r="G441" s="101"/>
      <c r="H441" s="101"/>
      <c r="I441" s="103" t="s">
        <v>80</v>
      </c>
      <c r="J441" s="104">
        <v>0</v>
      </c>
      <c r="K441" s="104">
        <v>0</v>
      </c>
      <c r="L441" s="104">
        <v>0</v>
      </c>
      <c r="M441" s="104">
        <v>960000</v>
      </c>
      <c r="N441" s="104">
        <v>0</v>
      </c>
      <c r="O441" s="104">
        <v>960000</v>
      </c>
      <c r="P441" s="104">
        <v>960000</v>
      </c>
      <c r="Q441" s="45"/>
      <c r="R441" s="105">
        <f>R442+R445+R448+R451</f>
        <v>0</v>
      </c>
      <c r="S441" s="105">
        <f>S442+S445+S448+S451</f>
        <v>0</v>
      </c>
      <c r="T441" s="105">
        <f t="shared" si="203"/>
        <v>0</v>
      </c>
      <c r="U441" s="105">
        <f>U442+U445+U448+U451</f>
        <v>960000</v>
      </c>
      <c r="V441" s="105">
        <f>V442+V445+V448+V451</f>
        <v>0</v>
      </c>
      <c r="W441" s="105">
        <f t="shared" si="204"/>
        <v>960000</v>
      </c>
      <c r="X441" s="105">
        <f t="shared" si="215"/>
        <v>960000</v>
      </c>
      <c r="Y441" s="45"/>
      <c r="Z441" s="105">
        <f>Z442+Z445+Z448+Z451</f>
        <v>0</v>
      </c>
      <c r="AA441" s="105">
        <f>AA442+AA445+AA448+AA451</f>
        <v>0</v>
      </c>
      <c r="AB441" s="105">
        <f t="shared" si="206"/>
        <v>0</v>
      </c>
      <c r="AC441" s="105">
        <f>AC442+AC445+AC448+AC451</f>
        <v>0</v>
      </c>
      <c r="AD441" s="105">
        <f>AD442+AD445+AD448+AD451</f>
        <v>0</v>
      </c>
      <c r="AE441" s="105">
        <f t="shared" si="207"/>
        <v>0</v>
      </c>
      <c r="AF441" s="105">
        <f t="shared" si="216"/>
        <v>0</v>
      </c>
      <c r="AG441" s="45"/>
      <c r="AH441" s="105">
        <f>AH442+AH445+AH448+AH451</f>
        <v>0</v>
      </c>
      <c r="AI441" s="105">
        <f>AI442+AI445+AI448+AI451</f>
        <v>0</v>
      </c>
      <c r="AJ441" s="105">
        <f t="shared" si="209"/>
        <v>0</v>
      </c>
      <c r="AK441" s="105">
        <f>AK442+AK445+AK448+AK451</f>
        <v>0</v>
      </c>
      <c r="AL441" s="105">
        <f>AL442+AL445+AL448+AL451</f>
        <v>0</v>
      </c>
      <c r="AM441" s="105">
        <f t="shared" si="210"/>
        <v>0</v>
      </c>
      <c r="AN441" s="105">
        <f t="shared" si="217"/>
        <v>0</v>
      </c>
      <c r="AO441" s="45"/>
      <c r="AP441" s="105">
        <f>AP442+AP445+AP448+AP451</f>
        <v>0</v>
      </c>
      <c r="AQ441" s="105">
        <f>AQ442+AQ445+AQ448+AQ451</f>
        <v>0</v>
      </c>
      <c r="AR441" s="105">
        <f t="shared" si="212"/>
        <v>0</v>
      </c>
      <c r="AS441" s="105">
        <f>AS442+AS445+AS448+AS451</f>
        <v>0</v>
      </c>
      <c r="AT441" s="105">
        <f>AT442+AT445+AT448+AT451</f>
        <v>0</v>
      </c>
      <c r="AU441" s="105">
        <f t="shared" si="218"/>
        <v>0</v>
      </c>
      <c r="AV441" s="105">
        <f t="shared" si="225"/>
        <v>0</v>
      </c>
      <c r="AW441" s="106"/>
      <c r="AX441" s="106"/>
      <c r="AY441" s="106"/>
      <c r="AZ441" s="104"/>
      <c r="BA441" s="104"/>
      <c r="BB441" s="104"/>
      <c r="BC441" s="104"/>
      <c r="BD441" s="104"/>
    </row>
    <row r="442" spans="1:56" s="126" customFormat="1">
      <c r="A442" s="45"/>
      <c r="B442" s="108">
        <v>2013</v>
      </c>
      <c r="C442" s="109">
        <v>8320</v>
      </c>
      <c r="D442" s="108">
        <v>3</v>
      </c>
      <c r="E442" s="108">
        <v>1000</v>
      </c>
      <c r="F442" s="108">
        <v>1200</v>
      </c>
      <c r="G442" s="108"/>
      <c r="H442" s="108"/>
      <c r="I442" s="110" t="s">
        <v>84</v>
      </c>
      <c r="J442" s="111">
        <v>0</v>
      </c>
      <c r="K442" s="111">
        <v>0</v>
      </c>
      <c r="L442" s="111">
        <v>0</v>
      </c>
      <c r="M442" s="111">
        <v>960000</v>
      </c>
      <c r="N442" s="111">
        <v>0</v>
      </c>
      <c r="O442" s="111">
        <v>960000</v>
      </c>
      <c r="P442" s="111">
        <v>960000</v>
      </c>
      <c r="Q442" s="45"/>
      <c r="R442" s="112">
        <f>R443</f>
        <v>0</v>
      </c>
      <c r="S442" s="112">
        <f>S443</f>
        <v>0</v>
      </c>
      <c r="T442" s="112">
        <f t="shared" si="203"/>
        <v>0</v>
      </c>
      <c r="U442" s="112">
        <f>U443</f>
        <v>960000</v>
      </c>
      <c r="V442" s="112">
        <f>V443</f>
        <v>0</v>
      </c>
      <c r="W442" s="112">
        <f t="shared" si="204"/>
        <v>960000</v>
      </c>
      <c r="X442" s="112">
        <f t="shared" si="215"/>
        <v>960000</v>
      </c>
      <c r="Y442" s="45"/>
      <c r="Z442" s="112">
        <f>Z443</f>
        <v>0</v>
      </c>
      <c r="AA442" s="112">
        <f>AA443</f>
        <v>0</v>
      </c>
      <c r="AB442" s="112">
        <f t="shared" si="206"/>
        <v>0</v>
      </c>
      <c r="AC442" s="112">
        <f>AC443</f>
        <v>0</v>
      </c>
      <c r="AD442" s="112">
        <f>AD443</f>
        <v>0</v>
      </c>
      <c r="AE442" s="112">
        <f t="shared" si="207"/>
        <v>0</v>
      </c>
      <c r="AF442" s="112">
        <f t="shared" si="216"/>
        <v>0</v>
      </c>
      <c r="AG442" s="45"/>
      <c r="AH442" s="112">
        <f>AH443</f>
        <v>0</v>
      </c>
      <c r="AI442" s="112">
        <f>AI443</f>
        <v>0</v>
      </c>
      <c r="AJ442" s="112">
        <f t="shared" si="209"/>
        <v>0</v>
      </c>
      <c r="AK442" s="112">
        <f>AK443</f>
        <v>0</v>
      </c>
      <c r="AL442" s="112">
        <f>AL443</f>
        <v>0</v>
      </c>
      <c r="AM442" s="112">
        <f t="shared" si="210"/>
        <v>0</v>
      </c>
      <c r="AN442" s="112">
        <f t="shared" si="217"/>
        <v>0</v>
      </c>
      <c r="AO442" s="45"/>
      <c r="AP442" s="112">
        <f>AP443</f>
        <v>0</v>
      </c>
      <c r="AQ442" s="112">
        <f>AQ443</f>
        <v>0</v>
      </c>
      <c r="AR442" s="112">
        <f t="shared" si="212"/>
        <v>0</v>
      </c>
      <c r="AS442" s="112">
        <f>AS443</f>
        <v>0</v>
      </c>
      <c r="AT442" s="112">
        <f>AT443</f>
        <v>0</v>
      </c>
      <c r="AU442" s="112">
        <f t="shared" si="218"/>
        <v>0</v>
      </c>
      <c r="AV442" s="112">
        <f t="shared" si="225"/>
        <v>0</v>
      </c>
      <c r="AW442" s="113"/>
      <c r="AX442" s="113"/>
      <c r="AY442" s="113"/>
      <c r="AZ442" s="111"/>
      <c r="BA442" s="111"/>
      <c r="BB442" s="111"/>
      <c r="BC442" s="111"/>
      <c r="BD442" s="111"/>
    </row>
    <row r="443" spans="1:56" s="127" customFormat="1">
      <c r="A443" s="45"/>
      <c r="B443" s="114">
        <v>2013</v>
      </c>
      <c r="C443" s="115">
        <v>8320</v>
      </c>
      <c r="D443" s="114">
        <v>3</v>
      </c>
      <c r="E443" s="114">
        <v>1000</v>
      </c>
      <c r="F443" s="114">
        <v>1200</v>
      </c>
      <c r="G443" s="114">
        <v>121</v>
      </c>
      <c r="H443" s="114"/>
      <c r="I443" s="116" t="s">
        <v>85</v>
      </c>
      <c r="J443" s="117">
        <v>0</v>
      </c>
      <c r="K443" s="117">
        <v>0</v>
      </c>
      <c r="L443" s="117">
        <v>0</v>
      </c>
      <c r="M443" s="117">
        <v>960000</v>
      </c>
      <c r="N443" s="117">
        <v>0</v>
      </c>
      <c r="O443" s="117">
        <v>960000</v>
      </c>
      <c r="P443" s="117">
        <v>960000</v>
      </c>
      <c r="Q443" s="45"/>
      <c r="R443" s="118">
        <f>R444</f>
        <v>0</v>
      </c>
      <c r="S443" s="118">
        <f>S444</f>
        <v>0</v>
      </c>
      <c r="T443" s="118">
        <f t="shared" si="203"/>
        <v>0</v>
      </c>
      <c r="U443" s="118">
        <f>U444</f>
        <v>960000</v>
      </c>
      <c r="V443" s="118">
        <f>V444</f>
        <v>0</v>
      </c>
      <c r="W443" s="118">
        <f t="shared" si="204"/>
        <v>960000</v>
      </c>
      <c r="X443" s="118">
        <f t="shared" si="215"/>
        <v>960000</v>
      </c>
      <c r="Y443" s="45"/>
      <c r="Z443" s="118">
        <f>Z444</f>
        <v>0</v>
      </c>
      <c r="AA443" s="118">
        <f>AA444</f>
        <v>0</v>
      </c>
      <c r="AB443" s="118">
        <f t="shared" si="206"/>
        <v>0</v>
      </c>
      <c r="AC443" s="118">
        <f>AC444</f>
        <v>0</v>
      </c>
      <c r="AD443" s="118">
        <f>AD444</f>
        <v>0</v>
      </c>
      <c r="AE443" s="118">
        <f t="shared" si="207"/>
        <v>0</v>
      </c>
      <c r="AF443" s="118">
        <f t="shared" si="216"/>
        <v>0</v>
      </c>
      <c r="AG443" s="45"/>
      <c r="AH443" s="118">
        <f>AH444</f>
        <v>0</v>
      </c>
      <c r="AI443" s="118">
        <f>AI444</f>
        <v>0</v>
      </c>
      <c r="AJ443" s="118">
        <f t="shared" si="209"/>
        <v>0</v>
      </c>
      <c r="AK443" s="118">
        <f>AK444</f>
        <v>0</v>
      </c>
      <c r="AL443" s="118">
        <f>AL444</f>
        <v>0</v>
      </c>
      <c r="AM443" s="118">
        <f t="shared" si="210"/>
        <v>0</v>
      </c>
      <c r="AN443" s="118">
        <f t="shared" si="217"/>
        <v>0</v>
      </c>
      <c r="AO443" s="45"/>
      <c r="AP443" s="118">
        <f>AP444</f>
        <v>0</v>
      </c>
      <c r="AQ443" s="118">
        <f>AQ444</f>
        <v>0</v>
      </c>
      <c r="AR443" s="118">
        <f t="shared" si="212"/>
        <v>0</v>
      </c>
      <c r="AS443" s="118">
        <f>AS444</f>
        <v>0</v>
      </c>
      <c r="AT443" s="118">
        <f>AT444</f>
        <v>0</v>
      </c>
      <c r="AU443" s="118">
        <f t="shared" si="218"/>
        <v>0</v>
      </c>
      <c r="AV443" s="118">
        <f t="shared" si="225"/>
        <v>0</v>
      </c>
      <c r="AW443" s="119"/>
      <c r="AX443" s="119"/>
      <c r="AY443" s="119"/>
      <c r="AZ443" s="117"/>
      <c r="BA443" s="117"/>
      <c r="BB443" s="117"/>
      <c r="BC443" s="117"/>
      <c r="BD443" s="117"/>
    </row>
    <row r="444" spans="1:56" s="100" customFormat="1">
      <c r="A444" s="45"/>
      <c r="B444" s="120">
        <v>2013</v>
      </c>
      <c r="C444" s="121">
        <v>8320</v>
      </c>
      <c r="D444" s="120">
        <v>3</v>
      </c>
      <c r="E444" s="120">
        <v>1000</v>
      </c>
      <c r="F444" s="120">
        <v>1200</v>
      </c>
      <c r="G444" s="120">
        <v>121</v>
      </c>
      <c r="H444" s="120">
        <v>12101</v>
      </c>
      <c r="I444" s="122" t="s">
        <v>86</v>
      </c>
      <c r="J444" s="123">
        <v>0</v>
      </c>
      <c r="K444" s="123">
        <v>0</v>
      </c>
      <c r="L444" s="124">
        <v>0</v>
      </c>
      <c r="M444" s="123">
        <v>960000</v>
      </c>
      <c r="N444" s="123">
        <v>0</v>
      </c>
      <c r="O444" s="124">
        <v>960000</v>
      </c>
      <c r="P444" s="124">
        <v>960000</v>
      </c>
      <c r="Q444" s="45"/>
      <c r="R444" s="123">
        <v>0</v>
      </c>
      <c r="S444" s="123">
        <v>0</v>
      </c>
      <c r="T444" s="123">
        <f t="shared" si="203"/>
        <v>0</v>
      </c>
      <c r="U444" s="123">
        <f>+'[1]Profesionalización SIDEPOL'!AC18</f>
        <v>960000</v>
      </c>
      <c r="V444" s="123">
        <v>0</v>
      </c>
      <c r="W444" s="123">
        <f t="shared" si="204"/>
        <v>960000</v>
      </c>
      <c r="X444" s="123">
        <f t="shared" si="215"/>
        <v>960000</v>
      </c>
      <c r="Y444" s="45"/>
      <c r="Z444" s="123">
        <v>0</v>
      </c>
      <c r="AA444" s="123">
        <v>0</v>
      </c>
      <c r="AB444" s="123">
        <f t="shared" si="206"/>
        <v>0</v>
      </c>
      <c r="AC444" s="123">
        <v>0</v>
      </c>
      <c r="AD444" s="123">
        <v>0</v>
      </c>
      <c r="AE444" s="123">
        <f t="shared" si="207"/>
        <v>0</v>
      </c>
      <c r="AF444" s="123">
        <f t="shared" si="216"/>
        <v>0</v>
      </c>
      <c r="AG444" s="45"/>
      <c r="AH444" s="123">
        <v>0</v>
      </c>
      <c r="AI444" s="123">
        <v>0</v>
      </c>
      <c r="AJ444" s="123">
        <f t="shared" si="209"/>
        <v>0</v>
      </c>
      <c r="AK444" s="123">
        <v>0</v>
      </c>
      <c r="AL444" s="123">
        <v>0</v>
      </c>
      <c r="AM444" s="123">
        <f t="shared" si="210"/>
        <v>0</v>
      </c>
      <c r="AN444" s="123">
        <f t="shared" si="217"/>
        <v>0</v>
      </c>
      <c r="AO444" s="45"/>
      <c r="AP444" s="123">
        <f>J444-(R444+Z444+AH444)</f>
        <v>0</v>
      </c>
      <c r="AQ444" s="123">
        <f>K444-(S444+AA444+AI444)</f>
        <v>0</v>
      </c>
      <c r="AR444" s="123">
        <f t="shared" si="212"/>
        <v>0</v>
      </c>
      <c r="AS444" s="123">
        <f>M444-(U444+AC444+AK444)</f>
        <v>0</v>
      </c>
      <c r="AT444" s="123">
        <f>N444-(V444+AD444+AL444)</f>
        <v>0</v>
      </c>
      <c r="AU444" s="123">
        <f t="shared" si="218"/>
        <v>0</v>
      </c>
      <c r="AV444" s="123">
        <f t="shared" si="225"/>
        <v>0</v>
      </c>
      <c r="AW444" s="125" t="s">
        <v>87</v>
      </c>
      <c r="AX444" s="125">
        <v>8</v>
      </c>
      <c r="AY444" s="125"/>
      <c r="AZ444" s="124" t="s">
        <v>88</v>
      </c>
      <c r="BA444" s="124">
        <f>'[1]Profesionalización SIDEPOL'!AO18</f>
        <v>6</v>
      </c>
      <c r="BB444" s="124"/>
      <c r="BC444" s="133">
        <f>+AX444-BA444</f>
        <v>2</v>
      </c>
      <c r="BD444" s="133">
        <f>+AY437-BB437</f>
        <v>0</v>
      </c>
    </row>
    <row r="445" spans="1:56" s="126" customFormat="1">
      <c r="A445" s="45"/>
      <c r="B445" s="108">
        <v>2013</v>
      </c>
      <c r="C445" s="109">
        <v>8320</v>
      </c>
      <c r="D445" s="108">
        <v>3</v>
      </c>
      <c r="E445" s="108">
        <v>1000</v>
      </c>
      <c r="F445" s="108">
        <v>1300</v>
      </c>
      <c r="G445" s="108"/>
      <c r="H445" s="108"/>
      <c r="I445" s="110" t="s">
        <v>353</v>
      </c>
      <c r="J445" s="111">
        <v>0</v>
      </c>
      <c r="K445" s="111">
        <v>0</v>
      </c>
      <c r="L445" s="111">
        <v>0</v>
      </c>
      <c r="M445" s="111">
        <v>0</v>
      </c>
      <c r="N445" s="111">
        <v>0</v>
      </c>
      <c r="O445" s="111">
        <v>0</v>
      </c>
      <c r="P445" s="111">
        <v>0</v>
      </c>
      <c r="Q445" s="45"/>
      <c r="R445" s="112">
        <f>R446</f>
        <v>0</v>
      </c>
      <c r="S445" s="112">
        <f>S446</f>
        <v>0</v>
      </c>
      <c r="T445" s="112">
        <f t="shared" si="203"/>
        <v>0</v>
      </c>
      <c r="U445" s="112">
        <f>U446</f>
        <v>0</v>
      </c>
      <c r="V445" s="112">
        <f>V446</f>
        <v>0</v>
      </c>
      <c r="W445" s="112">
        <f t="shared" si="204"/>
        <v>0</v>
      </c>
      <c r="X445" s="112">
        <f t="shared" si="215"/>
        <v>0</v>
      </c>
      <c r="Y445" s="45"/>
      <c r="Z445" s="112">
        <f>Z446</f>
        <v>0</v>
      </c>
      <c r="AA445" s="112">
        <f>AA446</f>
        <v>0</v>
      </c>
      <c r="AB445" s="112">
        <f t="shared" si="206"/>
        <v>0</v>
      </c>
      <c r="AC445" s="112">
        <f>AC446</f>
        <v>0</v>
      </c>
      <c r="AD445" s="112">
        <f>AD446</f>
        <v>0</v>
      </c>
      <c r="AE445" s="112">
        <f t="shared" si="207"/>
        <v>0</v>
      </c>
      <c r="AF445" s="112">
        <f t="shared" si="216"/>
        <v>0</v>
      </c>
      <c r="AG445" s="45"/>
      <c r="AH445" s="112">
        <f>AH446</f>
        <v>0</v>
      </c>
      <c r="AI445" s="112">
        <f>AI446</f>
        <v>0</v>
      </c>
      <c r="AJ445" s="112">
        <f t="shared" si="209"/>
        <v>0</v>
      </c>
      <c r="AK445" s="112">
        <f>AK446</f>
        <v>0</v>
      </c>
      <c r="AL445" s="112">
        <f>AL446</f>
        <v>0</v>
      </c>
      <c r="AM445" s="112">
        <f t="shared" si="210"/>
        <v>0</v>
      </c>
      <c r="AN445" s="112">
        <f t="shared" si="217"/>
        <v>0</v>
      </c>
      <c r="AO445" s="45"/>
      <c r="AP445" s="112">
        <f>AP446</f>
        <v>0</v>
      </c>
      <c r="AQ445" s="112">
        <f>AQ446</f>
        <v>0</v>
      </c>
      <c r="AR445" s="112">
        <f t="shared" si="212"/>
        <v>0</v>
      </c>
      <c r="AS445" s="112">
        <f>AS446</f>
        <v>0</v>
      </c>
      <c r="AT445" s="112">
        <f>AT446</f>
        <v>0</v>
      </c>
      <c r="AU445" s="112">
        <f t="shared" si="218"/>
        <v>0</v>
      </c>
      <c r="AV445" s="112">
        <f t="shared" si="225"/>
        <v>0</v>
      </c>
      <c r="AW445" s="113"/>
      <c r="AX445" s="113"/>
      <c r="AY445" s="113"/>
      <c r="AZ445" s="111"/>
      <c r="BA445" s="111"/>
      <c r="BB445" s="111"/>
      <c r="BC445" s="111"/>
      <c r="BD445" s="111"/>
    </row>
    <row r="446" spans="1:56" s="127" customFormat="1">
      <c r="A446" s="45"/>
      <c r="B446" s="114">
        <v>2013</v>
      </c>
      <c r="C446" s="115">
        <v>8320</v>
      </c>
      <c r="D446" s="114">
        <v>3</v>
      </c>
      <c r="E446" s="114">
        <v>1000</v>
      </c>
      <c r="F446" s="114">
        <v>1300</v>
      </c>
      <c r="G446" s="114">
        <v>134</v>
      </c>
      <c r="H446" s="114"/>
      <c r="I446" s="116" t="s">
        <v>354</v>
      </c>
      <c r="J446" s="117">
        <v>0</v>
      </c>
      <c r="K446" s="117">
        <v>0</v>
      </c>
      <c r="L446" s="117">
        <v>0</v>
      </c>
      <c r="M446" s="117">
        <v>0</v>
      </c>
      <c r="N446" s="117">
        <v>0</v>
      </c>
      <c r="O446" s="117">
        <v>0</v>
      </c>
      <c r="P446" s="117">
        <v>0</v>
      </c>
      <c r="Q446" s="45"/>
      <c r="R446" s="118">
        <f>R447</f>
        <v>0</v>
      </c>
      <c r="S446" s="118">
        <f>S447</f>
        <v>0</v>
      </c>
      <c r="T446" s="118">
        <f t="shared" si="203"/>
        <v>0</v>
      </c>
      <c r="U446" s="118">
        <f>U447</f>
        <v>0</v>
      </c>
      <c r="V446" s="118">
        <f>V447</f>
        <v>0</v>
      </c>
      <c r="W446" s="118">
        <f t="shared" si="204"/>
        <v>0</v>
      </c>
      <c r="X446" s="118">
        <f t="shared" si="215"/>
        <v>0</v>
      </c>
      <c r="Y446" s="45"/>
      <c r="Z446" s="118">
        <f>Z447</f>
        <v>0</v>
      </c>
      <c r="AA446" s="118">
        <f>AA447</f>
        <v>0</v>
      </c>
      <c r="AB446" s="118">
        <f t="shared" si="206"/>
        <v>0</v>
      </c>
      <c r="AC446" s="118">
        <f>AC447</f>
        <v>0</v>
      </c>
      <c r="AD446" s="118">
        <f>AD447</f>
        <v>0</v>
      </c>
      <c r="AE446" s="118">
        <f t="shared" si="207"/>
        <v>0</v>
      </c>
      <c r="AF446" s="118">
        <f t="shared" si="216"/>
        <v>0</v>
      </c>
      <c r="AG446" s="45"/>
      <c r="AH446" s="118">
        <f>AH447</f>
        <v>0</v>
      </c>
      <c r="AI446" s="118">
        <f>AI447</f>
        <v>0</v>
      </c>
      <c r="AJ446" s="118">
        <f t="shared" si="209"/>
        <v>0</v>
      </c>
      <c r="AK446" s="118">
        <f>AK447</f>
        <v>0</v>
      </c>
      <c r="AL446" s="118">
        <f>AL447</f>
        <v>0</v>
      </c>
      <c r="AM446" s="118">
        <f t="shared" si="210"/>
        <v>0</v>
      </c>
      <c r="AN446" s="118">
        <f t="shared" si="217"/>
        <v>0</v>
      </c>
      <c r="AO446" s="45"/>
      <c r="AP446" s="118">
        <f>AP447</f>
        <v>0</v>
      </c>
      <c r="AQ446" s="118">
        <f>AQ447</f>
        <v>0</v>
      </c>
      <c r="AR446" s="118">
        <f t="shared" si="212"/>
        <v>0</v>
      </c>
      <c r="AS446" s="118">
        <f>AS447</f>
        <v>0</v>
      </c>
      <c r="AT446" s="118">
        <f>AT447</f>
        <v>0</v>
      </c>
      <c r="AU446" s="118">
        <f t="shared" si="218"/>
        <v>0</v>
      </c>
      <c r="AV446" s="118">
        <f t="shared" si="225"/>
        <v>0</v>
      </c>
      <c r="AW446" s="119"/>
      <c r="AX446" s="119"/>
      <c r="AY446" s="119"/>
      <c r="AZ446" s="117"/>
      <c r="BA446" s="117"/>
      <c r="BB446" s="117"/>
      <c r="BC446" s="117"/>
      <c r="BD446" s="117"/>
    </row>
    <row r="447" spans="1:56" s="100" customFormat="1" hidden="1">
      <c r="A447" s="45"/>
      <c r="B447" s="120">
        <v>2013</v>
      </c>
      <c r="C447" s="121">
        <v>8320</v>
      </c>
      <c r="D447" s="120">
        <v>3</v>
      </c>
      <c r="E447" s="120">
        <v>1000</v>
      </c>
      <c r="F447" s="120">
        <v>1300</v>
      </c>
      <c r="G447" s="120">
        <v>134</v>
      </c>
      <c r="H447" s="120">
        <v>13402</v>
      </c>
      <c r="I447" s="122" t="s">
        <v>355</v>
      </c>
      <c r="J447" s="123">
        <v>0</v>
      </c>
      <c r="K447" s="123">
        <v>0</v>
      </c>
      <c r="L447" s="124">
        <v>0</v>
      </c>
      <c r="M447" s="123">
        <v>0</v>
      </c>
      <c r="N447" s="123">
        <v>0</v>
      </c>
      <c r="O447" s="124">
        <v>0</v>
      </c>
      <c r="P447" s="124">
        <v>0</v>
      </c>
      <c r="Q447" s="45"/>
      <c r="R447" s="123">
        <v>0</v>
      </c>
      <c r="S447" s="123">
        <v>0</v>
      </c>
      <c r="T447" s="123">
        <f t="shared" si="203"/>
        <v>0</v>
      </c>
      <c r="U447" s="123">
        <v>0</v>
      </c>
      <c r="V447" s="123">
        <v>0</v>
      </c>
      <c r="W447" s="123">
        <f t="shared" si="204"/>
        <v>0</v>
      </c>
      <c r="X447" s="123">
        <f t="shared" si="215"/>
        <v>0</v>
      </c>
      <c r="Y447" s="45"/>
      <c r="Z447" s="123">
        <v>0</v>
      </c>
      <c r="AA447" s="123">
        <v>0</v>
      </c>
      <c r="AB447" s="123">
        <f t="shared" si="206"/>
        <v>0</v>
      </c>
      <c r="AC447" s="123">
        <v>0</v>
      </c>
      <c r="AD447" s="123">
        <v>0</v>
      </c>
      <c r="AE447" s="123">
        <f t="shared" si="207"/>
        <v>0</v>
      </c>
      <c r="AF447" s="123">
        <f t="shared" si="216"/>
        <v>0</v>
      </c>
      <c r="AG447" s="45"/>
      <c r="AH447" s="123">
        <v>0</v>
      </c>
      <c r="AI447" s="123">
        <v>0</v>
      </c>
      <c r="AJ447" s="123">
        <f t="shared" si="209"/>
        <v>0</v>
      </c>
      <c r="AK447" s="123">
        <v>0</v>
      </c>
      <c r="AL447" s="123">
        <v>0</v>
      </c>
      <c r="AM447" s="123">
        <f t="shared" si="210"/>
        <v>0</v>
      </c>
      <c r="AN447" s="123">
        <f t="shared" si="217"/>
        <v>0</v>
      </c>
      <c r="AO447" s="45"/>
      <c r="AP447" s="123">
        <f>J447-(R447+Z447+AH447)</f>
        <v>0</v>
      </c>
      <c r="AQ447" s="123">
        <f>K447-(S447+AA447+AI447)</f>
        <v>0</v>
      </c>
      <c r="AR447" s="123">
        <f t="shared" si="212"/>
        <v>0</v>
      </c>
      <c r="AS447" s="123">
        <f>M447-(U447+AC447+AK447)</f>
        <v>0</v>
      </c>
      <c r="AT447" s="123">
        <f>N447-(V447+AD447+AL447)</f>
        <v>0</v>
      </c>
      <c r="AU447" s="123">
        <f t="shared" si="218"/>
        <v>0</v>
      </c>
      <c r="AV447" s="123">
        <f t="shared" si="225"/>
        <v>0</v>
      </c>
      <c r="AW447" s="125" t="s">
        <v>87</v>
      </c>
      <c r="AX447" s="125"/>
      <c r="AY447" s="125"/>
      <c r="AZ447" s="124" t="s">
        <v>88</v>
      </c>
      <c r="BA447" s="124"/>
      <c r="BB447" s="124"/>
      <c r="BC447" s="124"/>
      <c r="BD447" s="124"/>
    </row>
    <row r="448" spans="1:56" s="126" customFormat="1" hidden="1">
      <c r="A448" s="45"/>
      <c r="B448" s="108">
        <v>2013</v>
      </c>
      <c r="C448" s="109">
        <v>8320</v>
      </c>
      <c r="D448" s="108">
        <v>3</v>
      </c>
      <c r="E448" s="108">
        <v>1000</v>
      </c>
      <c r="F448" s="108">
        <v>1500</v>
      </c>
      <c r="G448" s="108"/>
      <c r="H448" s="108"/>
      <c r="I448" s="110" t="s">
        <v>272</v>
      </c>
      <c r="J448" s="111">
        <v>0</v>
      </c>
      <c r="K448" s="111">
        <v>0</v>
      </c>
      <c r="L448" s="111">
        <v>0</v>
      </c>
      <c r="M448" s="111">
        <v>0</v>
      </c>
      <c r="N448" s="111">
        <v>0</v>
      </c>
      <c r="O448" s="111">
        <v>0</v>
      </c>
      <c r="P448" s="111">
        <v>0</v>
      </c>
      <c r="Q448" s="45"/>
      <c r="R448" s="112">
        <f>R449</f>
        <v>0</v>
      </c>
      <c r="S448" s="112">
        <f>S449</f>
        <v>0</v>
      </c>
      <c r="T448" s="112">
        <f t="shared" si="203"/>
        <v>0</v>
      </c>
      <c r="U448" s="112">
        <f>U449</f>
        <v>0</v>
      </c>
      <c r="V448" s="112">
        <f>V449</f>
        <v>0</v>
      </c>
      <c r="W448" s="112">
        <f t="shared" si="204"/>
        <v>0</v>
      </c>
      <c r="X448" s="112">
        <f t="shared" si="215"/>
        <v>0</v>
      </c>
      <c r="Y448" s="45"/>
      <c r="Z448" s="112">
        <f>Z449</f>
        <v>0</v>
      </c>
      <c r="AA448" s="112">
        <f>AA449</f>
        <v>0</v>
      </c>
      <c r="AB448" s="112">
        <f t="shared" si="206"/>
        <v>0</v>
      </c>
      <c r="AC448" s="112">
        <f>AC449</f>
        <v>0</v>
      </c>
      <c r="AD448" s="112">
        <f>AD449</f>
        <v>0</v>
      </c>
      <c r="AE448" s="112">
        <f t="shared" si="207"/>
        <v>0</v>
      </c>
      <c r="AF448" s="112">
        <f t="shared" si="216"/>
        <v>0</v>
      </c>
      <c r="AG448" s="45"/>
      <c r="AH448" s="112">
        <f>AH449</f>
        <v>0</v>
      </c>
      <c r="AI448" s="112">
        <f>AI449</f>
        <v>0</v>
      </c>
      <c r="AJ448" s="112">
        <f t="shared" si="209"/>
        <v>0</v>
      </c>
      <c r="AK448" s="112">
        <f>AK449</f>
        <v>0</v>
      </c>
      <c r="AL448" s="112">
        <f>AL449</f>
        <v>0</v>
      </c>
      <c r="AM448" s="112">
        <f t="shared" si="210"/>
        <v>0</v>
      </c>
      <c r="AN448" s="112">
        <f t="shared" si="217"/>
        <v>0</v>
      </c>
      <c r="AO448" s="45"/>
      <c r="AP448" s="112">
        <f>AP449</f>
        <v>0</v>
      </c>
      <c r="AQ448" s="112">
        <f>AQ449</f>
        <v>0</v>
      </c>
      <c r="AR448" s="112">
        <f t="shared" si="212"/>
        <v>0</v>
      </c>
      <c r="AS448" s="112">
        <f>AS449</f>
        <v>0</v>
      </c>
      <c r="AT448" s="112">
        <f>AT449</f>
        <v>0</v>
      </c>
      <c r="AU448" s="112">
        <f t="shared" si="218"/>
        <v>0</v>
      </c>
      <c r="AV448" s="112">
        <f t="shared" si="225"/>
        <v>0</v>
      </c>
      <c r="AW448" s="113"/>
      <c r="AX448" s="113"/>
      <c r="AY448" s="113"/>
      <c r="AZ448" s="111"/>
      <c r="BA448" s="111"/>
      <c r="BB448" s="111"/>
      <c r="BC448" s="111"/>
      <c r="BD448" s="111"/>
    </row>
    <row r="449" spans="1:56" s="127" customFormat="1" hidden="1">
      <c r="A449" s="45"/>
      <c r="B449" s="114">
        <v>2013</v>
      </c>
      <c r="C449" s="115">
        <v>8320</v>
      </c>
      <c r="D449" s="114">
        <v>3</v>
      </c>
      <c r="E449" s="114">
        <v>1000</v>
      </c>
      <c r="F449" s="114">
        <v>1500</v>
      </c>
      <c r="G449" s="114">
        <v>152</v>
      </c>
      <c r="H449" s="114"/>
      <c r="I449" s="116" t="s">
        <v>273</v>
      </c>
      <c r="J449" s="117">
        <v>0</v>
      </c>
      <c r="K449" s="117">
        <v>0</v>
      </c>
      <c r="L449" s="117">
        <v>0</v>
      </c>
      <c r="M449" s="117">
        <v>0</v>
      </c>
      <c r="N449" s="117">
        <v>0</v>
      </c>
      <c r="O449" s="117">
        <v>0</v>
      </c>
      <c r="P449" s="117">
        <v>0</v>
      </c>
      <c r="Q449" s="45"/>
      <c r="R449" s="118">
        <f>R450</f>
        <v>0</v>
      </c>
      <c r="S449" s="118">
        <f>S450</f>
        <v>0</v>
      </c>
      <c r="T449" s="118">
        <f t="shared" si="203"/>
        <v>0</v>
      </c>
      <c r="U449" s="118">
        <f>U450</f>
        <v>0</v>
      </c>
      <c r="V449" s="118">
        <f>V450</f>
        <v>0</v>
      </c>
      <c r="W449" s="118">
        <f t="shared" si="204"/>
        <v>0</v>
      </c>
      <c r="X449" s="118">
        <f t="shared" si="215"/>
        <v>0</v>
      </c>
      <c r="Y449" s="45"/>
      <c r="Z449" s="118">
        <f>Z450</f>
        <v>0</v>
      </c>
      <c r="AA449" s="118">
        <f>AA450</f>
        <v>0</v>
      </c>
      <c r="AB449" s="118">
        <f t="shared" si="206"/>
        <v>0</v>
      </c>
      <c r="AC449" s="118">
        <f>AC450</f>
        <v>0</v>
      </c>
      <c r="AD449" s="118">
        <f>AD450</f>
        <v>0</v>
      </c>
      <c r="AE449" s="118">
        <f t="shared" si="207"/>
        <v>0</v>
      </c>
      <c r="AF449" s="118">
        <f t="shared" si="216"/>
        <v>0</v>
      </c>
      <c r="AG449" s="45"/>
      <c r="AH449" s="118">
        <f>AH450</f>
        <v>0</v>
      </c>
      <c r="AI449" s="118">
        <f>AI450</f>
        <v>0</v>
      </c>
      <c r="AJ449" s="118">
        <f t="shared" si="209"/>
        <v>0</v>
      </c>
      <c r="AK449" s="118">
        <f>AK450</f>
        <v>0</v>
      </c>
      <c r="AL449" s="118">
        <f>AL450</f>
        <v>0</v>
      </c>
      <c r="AM449" s="118">
        <f t="shared" si="210"/>
        <v>0</v>
      </c>
      <c r="AN449" s="118">
        <f t="shared" si="217"/>
        <v>0</v>
      </c>
      <c r="AO449" s="45"/>
      <c r="AP449" s="118">
        <f>AP450</f>
        <v>0</v>
      </c>
      <c r="AQ449" s="118">
        <f>AQ450</f>
        <v>0</v>
      </c>
      <c r="AR449" s="118">
        <f t="shared" si="212"/>
        <v>0</v>
      </c>
      <c r="AS449" s="118">
        <f>AS450</f>
        <v>0</v>
      </c>
      <c r="AT449" s="118">
        <f>AT450</f>
        <v>0</v>
      </c>
      <c r="AU449" s="118">
        <f t="shared" si="218"/>
        <v>0</v>
      </c>
      <c r="AV449" s="118">
        <f t="shared" si="225"/>
        <v>0</v>
      </c>
      <c r="AW449" s="119"/>
      <c r="AX449" s="119"/>
      <c r="AY449" s="119"/>
      <c r="AZ449" s="117"/>
      <c r="BA449" s="117"/>
      <c r="BB449" s="117"/>
      <c r="BC449" s="117"/>
      <c r="BD449" s="117"/>
    </row>
    <row r="450" spans="1:56" s="100" customFormat="1" hidden="1">
      <c r="A450" s="45"/>
      <c r="B450" s="120">
        <v>2013</v>
      </c>
      <c r="C450" s="121">
        <v>8320</v>
      </c>
      <c r="D450" s="120">
        <v>3</v>
      </c>
      <c r="E450" s="120">
        <v>1000</v>
      </c>
      <c r="F450" s="120">
        <v>1500</v>
      </c>
      <c r="G450" s="120">
        <v>152</v>
      </c>
      <c r="H450" s="120">
        <v>15202</v>
      </c>
      <c r="I450" s="122" t="s">
        <v>356</v>
      </c>
      <c r="J450" s="132">
        <v>0</v>
      </c>
      <c r="K450" s="132">
        <v>0</v>
      </c>
      <c r="L450" s="133">
        <v>0</v>
      </c>
      <c r="M450" s="132">
        <v>0</v>
      </c>
      <c r="N450" s="132">
        <v>0</v>
      </c>
      <c r="O450" s="133">
        <v>0</v>
      </c>
      <c r="P450" s="133">
        <v>0</v>
      </c>
      <c r="Q450" s="45"/>
      <c r="R450" s="123">
        <v>0</v>
      </c>
      <c r="S450" s="123">
        <v>0</v>
      </c>
      <c r="T450" s="123">
        <f t="shared" si="203"/>
        <v>0</v>
      </c>
      <c r="U450" s="123">
        <v>0</v>
      </c>
      <c r="V450" s="123">
        <v>0</v>
      </c>
      <c r="W450" s="123">
        <f t="shared" si="204"/>
        <v>0</v>
      </c>
      <c r="X450" s="123">
        <f t="shared" si="215"/>
        <v>0</v>
      </c>
      <c r="Y450" s="45"/>
      <c r="Z450" s="123">
        <v>0</v>
      </c>
      <c r="AA450" s="123">
        <v>0</v>
      </c>
      <c r="AB450" s="123">
        <f t="shared" si="206"/>
        <v>0</v>
      </c>
      <c r="AC450" s="123">
        <v>0</v>
      </c>
      <c r="AD450" s="123">
        <v>0</v>
      </c>
      <c r="AE450" s="123">
        <f t="shared" si="207"/>
        <v>0</v>
      </c>
      <c r="AF450" s="123">
        <f t="shared" si="216"/>
        <v>0</v>
      </c>
      <c r="AG450" s="45"/>
      <c r="AH450" s="123">
        <v>0</v>
      </c>
      <c r="AI450" s="123">
        <v>0</v>
      </c>
      <c r="AJ450" s="123">
        <f t="shared" si="209"/>
        <v>0</v>
      </c>
      <c r="AK450" s="123">
        <v>0</v>
      </c>
      <c r="AL450" s="123">
        <v>0</v>
      </c>
      <c r="AM450" s="123">
        <f t="shared" si="210"/>
        <v>0</v>
      </c>
      <c r="AN450" s="123">
        <f t="shared" si="217"/>
        <v>0</v>
      </c>
      <c r="AO450" s="45"/>
      <c r="AP450" s="123">
        <f>J450-(R450+Z450+AH450)</f>
        <v>0</v>
      </c>
      <c r="AQ450" s="123">
        <f>K450-(S450+AA450+AI450)</f>
        <v>0</v>
      </c>
      <c r="AR450" s="123">
        <f t="shared" si="212"/>
        <v>0</v>
      </c>
      <c r="AS450" s="123">
        <f>M450-(U450+AC450+AK450)</f>
        <v>0</v>
      </c>
      <c r="AT450" s="123">
        <f>N450-(V450+AD450+AL450)</f>
        <v>0</v>
      </c>
      <c r="AU450" s="123">
        <f t="shared" si="218"/>
        <v>0</v>
      </c>
      <c r="AV450" s="123">
        <f t="shared" si="225"/>
        <v>0</v>
      </c>
      <c r="AW450" s="134" t="s">
        <v>87</v>
      </c>
      <c r="AX450" s="134"/>
      <c r="AY450" s="134"/>
      <c r="AZ450" s="133" t="s">
        <v>88</v>
      </c>
      <c r="BA450" s="133"/>
      <c r="BB450" s="133"/>
      <c r="BC450" s="133"/>
      <c r="BD450" s="133"/>
    </row>
    <row r="451" spans="1:56" s="126" customFormat="1" hidden="1">
      <c r="A451" s="45"/>
      <c r="B451" s="108">
        <v>2013</v>
      </c>
      <c r="C451" s="109">
        <v>8320</v>
      </c>
      <c r="D451" s="108">
        <v>3</v>
      </c>
      <c r="E451" s="108">
        <v>1000</v>
      </c>
      <c r="F451" s="108">
        <v>1700</v>
      </c>
      <c r="G451" s="108"/>
      <c r="H451" s="108"/>
      <c r="I451" s="110" t="s">
        <v>279</v>
      </c>
      <c r="J451" s="111">
        <v>0</v>
      </c>
      <c r="K451" s="111">
        <v>0</v>
      </c>
      <c r="L451" s="111">
        <v>0</v>
      </c>
      <c r="M451" s="111">
        <v>0</v>
      </c>
      <c r="N451" s="111">
        <v>0</v>
      </c>
      <c r="O451" s="111">
        <v>0</v>
      </c>
      <c r="P451" s="111">
        <v>0</v>
      </c>
      <c r="Q451" s="45"/>
      <c r="R451" s="112">
        <f>R452</f>
        <v>0</v>
      </c>
      <c r="S451" s="112">
        <f>S452</f>
        <v>0</v>
      </c>
      <c r="T451" s="112">
        <f t="shared" si="203"/>
        <v>0</v>
      </c>
      <c r="U451" s="112">
        <f>U452</f>
        <v>0</v>
      </c>
      <c r="V451" s="112">
        <f>V452</f>
        <v>0</v>
      </c>
      <c r="W451" s="112">
        <f t="shared" si="204"/>
        <v>0</v>
      </c>
      <c r="X451" s="112">
        <f t="shared" si="215"/>
        <v>0</v>
      </c>
      <c r="Y451" s="45"/>
      <c r="Z451" s="112">
        <f>Z452</f>
        <v>0</v>
      </c>
      <c r="AA451" s="112">
        <f>AA452</f>
        <v>0</v>
      </c>
      <c r="AB451" s="112">
        <f t="shared" si="206"/>
        <v>0</v>
      </c>
      <c r="AC451" s="112">
        <f>AC452</f>
        <v>0</v>
      </c>
      <c r="AD451" s="112">
        <f>AD452</f>
        <v>0</v>
      </c>
      <c r="AE451" s="112">
        <f t="shared" si="207"/>
        <v>0</v>
      </c>
      <c r="AF451" s="112">
        <f t="shared" si="216"/>
        <v>0</v>
      </c>
      <c r="AG451" s="45"/>
      <c r="AH451" s="112">
        <f>AH452</f>
        <v>0</v>
      </c>
      <c r="AI451" s="112">
        <f>AI452</f>
        <v>0</v>
      </c>
      <c r="AJ451" s="112">
        <f t="shared" si="209"/>
        <v>0</v>
      </c>
      <c r="AK451" s="112">
        <f>AK452</f>
        <v>0</v>
      </c>
      <c r="AL451" s="112">
        <f>AL452</f>
        <v>0</v>
      </c>
      <c r="AM451" s="112">
        <f t="shared" si="210"/>
        <v>0</v>
      </c>
      <c r="AN451" s="112">
        <f t="shared" si="217"/>
        <v>0</v>
      </c>
      <c r="AO451" s="45"/>
      <c r="AP451" s="112">
        <f>AP452</f>
        <v>0</v>
      </c>
      <c r="AQ451" s="112">
        <f>AQ452</f>
        <v>0</v>
      </c>
      <c r="AR451" s="112">
        <f t="shared" si="212"/>
        <v>0</v>
      </c>
      <c r="AS451" s="112">
        <f>AS452</f>
        <v>0</v>
      </c>
      <c r="AT451" s="112">
        <f>AT452</f>
        <v>0</v>
      </c>
      <c r="AU451" s="112">
        <f t="shared" si="218"/>
        <v>0</v>
      </c>
      <c r="AV451" s="112">
        <f t="shared" si="225"/>
        <v>0</v>
      </c>
      <c r="AW451" s="113"/>
      <c r="AX451" s="113"/>
      <c r="AY451" s="113"/>
      <c r="AZ451" s="111"/>
      <c r="BA451" s="111"/>
      <c r="BB451" s="111"/>
      <c r="BC451" s="111"/>
      <c r="BD451" s="111"/>
    </row>
    <row r="452" spans="1:56" s="127" customFormat="1" hidden="1">
      <c r="A452" s="45"/>
      <c r="B452" s="114">
        <v>2013</v>
      </c>
      <c r="C452" s="115">
        <v>8320</v>
      </c>
      <c r="D452" s="114">
        <v>3</v>
      </c>
      <c r="E452" s="114">
        <v>1000</v>
      </c>
      <c r="F452" s="114">
        <v>1700</v>
      </c>
      <c r="G452" s="114">
        <v>171</v>
      </c>
      <c r="H452" s="114"/>
      <c r="I452" s="116" t="s">
        <v>280</v>
      </c>
      <c r="J452" s="117">
        <v>0</v>
      </c>
      <c r="K452" s="117">
        <v>0</v>
      </c>
      <c r="L452" s="117">
        <v>0</v>
      </c>
      <c r="M452" s="117">
        <v>0</v>
      </c>
      <c r="N452" s="117">
        <v>0</v>
      </c>
      <c r="O452" s="117">
        <v>0</v>
      </c>
      <c r="P452" s="117">
        <v>0</v>
      </c>
      <c r="Q452" s="45"/>
      <c r="R452" s="118">
        <f>R453</f>
        <v>0</v>
      </c>
      <c r="S452" s="118">
        <f>S453</f>
        <v>0</v>
      </c>
      <c r="T452" s="118">
        <f t="shared" si="203"/>
        <v>0</v>
      </c>
      <c r="U452" s="118">
        <f>U453</f>
        <v>0</v>
      </c>
      <c r="V452" s="118">
        <f>V453</f>
        <v>0</v>
      </c>
      <c r="W452" s="118">
        <f t="shared" si="204"/>
        <v>0</v>
      </c>
      <c r="X452" s="118">
        <f t="shared" si="215"/>
        <v>0</v>
      </c>
      <c r="Y452" s="45"/>
      <c r="Z452" s="118">
        <f>Z453</f>
        <v>0</v>
      </c>
      <c r="AA452" s="118">
        <f>AA453</f>
        <v>0</v>
      </c>
      <c r="AB452" s="118">
        <f t="shared" si="206"/>
        <v>0</v>
      </c>
      <c r="AC452" s="118">
        <f>AC453</f>
        <v>0</v>
      </c>
      <c r="AD452" s="118">
        <f>AD453</f>
        <v>0</v>
      </c>
      <c r="AE452" s="118">
        <f t="shared" si="207"/>
        <v>0</v>
      </c>
      <c r="AF452" s="118">
        <f t="shared" si="216"/>
        <v>0</v>
      </c>
      <c r="AG452" s="45"/>
      <c r="AH452" s="118">
        <f>AH453</f>
        <v>0</v>
      </c>
      <c r="AI452" s="118">
        <f>AI453</f>
        <v>0</v>
      </c>
      <c r="AJ452" s="118">
        <f t="shared" si="209"/>
        <v>0</v>
      </c>
      <c r="AK452" s="118">
        <f>AK453</f>
        <v>0</v>
      </c>
      <c r="AL452" s="118">
        <f>AL453</f>
        <v>0</v>
      </c>
      <c r="AM452" s="118">
        <f t="shared" si="210"/>
        <v>0</v>
      </c>
      <c r="AN452" s="118">
        <f t="shared" si="217"/>
        <v>0</v>
      </c>
      <c r="AO452" s="45"/>
      <c r="AP452" s="118">
        <f>AP453</f>
        <v>0</v>
      </c>
      <c r="AQ452" s="118">
        <f>AQ453</f>
        <v>0</v>
      </c>
      <c r="AR452" s="118">
        <f t="shared" si="212"/>
        <v>0</v>
      </c>
      <c r="AS452" s="118">
        <f>AS453</f>
        <v>0</v>
      </c>
      <c r="AT452" s="118">
        <f>AT453</f>
        <v>0</v>
      </c>
      <c r="AU452" s="118">
        <f t="shared" si="218"/>
        <v>0</v>
      </c>
      <c r="AV452" s="118">
        <f t="shared" si="225"/>
        <v>0</v>
      </c>
      <c r="AW452" s="119"/>
      <c r="AX452" s="119"/>
      <c r="AY452" s="119"/>
      <c r="AZ452" s="117"/>
      <c r="BA452" s="117"/>
      <c r="BB452" s="117"/>
      <c r="BC452" s="117"/>
      <c r="BD452" s="117"/>
    </row>
    <row r="453" spans="1:56" s="100" customFormat="1" hidden="1">
      <c r="A453" s="45"/>
      <c r="B453" s="120">
        <v>2013</v>
      </c>
      <c r="C453" s="121">
        <v>8320</v>
      </c>
      <c r="D453" s="120">
        <v>3</v>
      </c>
      <c r="E453" s="120">
        <v>1000</v>
      </c>
      <c r="F453" s="120">
        <v>1700</v>
      </c>
      <c r="G453" s="120">
        <v>171</v>
      </c>
      <c r="H453" s="120">
        <v>17101</v>
      </c>
      <c r="I453" s="122" t="s">
        <v>281</v>
      </c>
      <c r="J453" s="123">
        <v>0</v>
      </c>
      <c r="K453" s="123">
        <v>0</v>
      </c>
      <c r="L453" s="124">
        <v>0</v>
      </c>
      <c r="M453" s="123">
        <v>0</v>
      </c>
      <c r="N453" s="123">
        <v>0</v>
      </c>
      <c r="O453" s="124">
        <v>0</v>
      </c>
      <c r="P453" s="124">
        <v>0</v>
      </c>
      <c r="Q453" s="45"/>
      <c r="R453" s="123">
        <v>0</v>
      </c>
      <c r="S453" s="123">
        <v>0</v>
      </c>
      <c r="T453" s="123">
        <f t="shared" si="203"/>
        <v>0</v>
      </c>
      <c r="U453" s="123">
        <v>0</v>
      </c>
      <c r="V453" s="123">
        <v>0</v>
      </c>
      <c r="W453" s="123">
        <f t="shared" si="204"/>
        <v>0</v>
      </c>
      <c r="X453" s="123">
        <f t="shared" si="215"/>
        <v>0</v>
      </c>
      <c r="Y453" s="45"/>
      <c r="Z453" s="123">
        <v>0</v>
      </c>
      <c r="AA453" s="123">
        <v>0</v>
      </c>
      <c r="AB453" s="123">
        <f t="shared" si="206"/>
        <v>0</v>
      </c>
      <c r="AC453" s="123">
        <v>0</v>
      </c>
      <c r="AD453" s="123">
        <v>0</v>
      </c>
      <c r="AE453" s="123">
        <f t="shared" si="207"/>
        <v>0</v>
      </c>
      <c r="AF453" s="123">
        <f t="shared" si="216"/>
        <v>0</v>
      </c>
      <c r="AG453" s="45"/>
      <c r="AH453" s="123">
        <v>0</v>
      </c>
      <c r="AI453" s="123">
        <v>0</v>
      </c>
      <c r="AJ453" s="123">
        <f t="shared" si="209"/>
        <v>0</v>
      </c>
      <c r="AK453" s="123">
        <v>0</v>
      </c>
      <c r="AL453" s="123">
        <v>0</v>
      </c>
      <c r="AM453" s="123">
        <f t="shared" si="210"/>
        <v>0</v>
      </c>
      <c r="AN453" s="123">
        <f t="shared" si="217"/>
        <v>0</v>
      </c>
      <c r="AO453" s="45"/>
      <c r="AP453" s="123">
        <f>J453-(R453+Z453+AH453)</f>
        <v>0</v>
      </c>
      <c r="AQ453" s="123">
        <f>K453-(S453+AA453+AI453)</f>
        <v>0</v>
      </c>
      <c r="AR453" s="123">
        <f t="shared" si="212"/>
        <v>0</v>
      </c>
      <c r="AS453" s="123">
        <f>M453-(U453+AC453+AK453)</f>
        <v>0</v>
      </c>
      <c r="AT453" s="123">
        <f>N453-(V453+AD453+AL453)</f>
        <v>0</v>
      </c>
      <c r="AU453" s="123">
        <f t="shared" si="218"/>
        <v>0</v>
      </c>
      <c r="AV453" s="123">
        <f t="shared" si="225"/>
        <v>0</v>
      </c>
      <c r="AW453" s="125" t="s">
        <v>87</v>
      </c>
      <c r="AX453" s="125"/>
      <c r="AY453" s="125"/>
      <c r="AZ453" s="124" t="s">
        <v>88</v>
      </c>
      <c r="BA453" s="124"/>
      <c r="BB453" s="124"/>
      <c r="BC453" s="124"/>
      <c r="BD453" s="124"/>
    </row>
    <row r="454" spans="1:56" s="107" customFormat="1" hidden="1">
      <c r="A454" s="45"/>
      <c r="B454" s="101">
        <v>2013</v>
      </c>
      <c r="C454" s="102">
        <v>8320</v>
      </c>
      <c r="D454" s="101">
        <v>3</v>
      </c>
      <c r="E454" s="101">
        <v>2000</v>
      </c>
      <c r="F454" s="101"/>
      <c r="G454" s="101"/>
      <c r="H454" s="101"/>
      <c r="I454" s="103" t="s">
        <v>99</v>
      </c>
      <c r="J454" s="104">
        <v>400409</v>
      </c>
      <c r="K454" s="104">
        <v>0</v>
      </c>
      <c r="L454" s="104">
        <v>400409</v>
      </c>
      <c r="M454" s="104">
        <v>582630</v>
      </c>
      <c r="N454" s="104">
        <v>0</v>
      </c>
      <c r="O454" s="104">
        <v>582630</v>
      </c>
      <c r="P454" s="104">
        <v>983039</v>
      </c>
      <c r="Q454" s="45"/>
      <c r="R454" s="105">
        <f>R455+R468+R473+R476+R482+R491+R496+R479</f>
        <v>399739.82999999996</v>
      </c>
      <c r="S454" s="105">
        <f>S455+S468+S473+S476+S482+S491+S496+S479</f>
        <v>0</v>
      </c>
      <c r="T454" s="105">
        <f t="shared" si="203"/>
        <v>399739.82999999996</v>
      </c>
      <c r="U454" s="105">
        <f>U455+U468+U473+U476+U482+U491+U496+U479</f>
        <v>582630</v>
      </c>
      <c r="V454" s="105">
        <f>V455+V468+V473+V476+V482+V491+V496+V479</f>
        <v>0</v>
      </c>
      <c r="W454" s="105">
        <f t="shared" si="204"/>
        <v>582630</v>
      </c>
      <c r="X454" s="105">
        <f t="shared" si="215"/>
        <v>982369.83</v>
      </c>
      <c r="Y454" s="45"/>
      <c r="Z454" s="105">
        <f>Z455+Z468+Z473+Z476+Z482+Z491+Z496+Z479</f>
        <v>0</v>
      </c>
      <c r="AA454" s="105">
        <f>AA455+AA468+AA473+AA476+AA482+AA491+AA496+AA479</f>
        <v>0</v>
      </c>
      <c r="AB454" s="105">
        <f t="shared" si="206"/>
        <v>0</v>
      </c>
      <c r="AC454" s="105">
        <f>AC455+AC468+AC473+AC476+AC482+AC491+AC496+AC479</f>
        <v>0</v>
      </c>
      <c r="AD454" s="105">
        <f>AD455+AD468+AD473+AD476+AD482+AD491+AD496+AD479</f>
        <v>0</v>
      </c>
      <c r="AE454" s="105">
        <f t="shared" si="207"/>
        <v>0</v>
      </c>
      <c r="AF454" s="105">
        <f t="shared" si="216"/>
        <v>0</v>
      </c>
      <c r="AG454" s="45"/>
      <c r="AH454" s="105">
        <f>AH455+AH468+AH473+AH476+AH482+AH491+AH496+AH479</f>
        <v>0</v>
      </c>
      <c r="AI454" s="105">
        <f>AI455+AI468+AI473+AI476+AI482+AI491+AI496+AI479</f>
        <v>0</v>
      </c>
      <c r="AJ454" s="105">
        <f t="shared" si="209"/>
        <v>0</v>
      </c>
      <c r="AK454" s="105">
        <f>AK455+AK468+AK473+AK476+AK482+AK491+AK496+AK479</f>
        <v>0</v>
      </c>
      <c r="AL454" s="105">
        <f>AL455+AL468+AL473+AL476+AL482+AL491+AL496+AL479</f>
        <v>0</v>
      </c>
      <c r="AM454" s="105">
        <f t="shared" si="210"/>
        <v>0</v>
      </c>
      <c r="AN454" s="105">
        <f t="shared" si="217"/>
        <v>0</v>
      </c>
      <c r="AO454" s="45"/>
      <c r="AP454" s="105">
        <f>AP455+AP468+AP473+AP476+AP482+AP491+AP496+AP479</f>
        <v>0</v>
      </c>
      <c r="AQ454" s="105">
        <f>AQ455+AQ468+AQ473+AQ476+AQ482+AQ491+AQ496+AQ479</f>
        <v>0</v>
      </c>
      <c r="AR454" s="105">
        <f t="shared" si="212"/>
        <v>0</v>
      </c>
      <c r="AS454" s="105">
        <f>AS455+AS468+AS473+AS476+AS482+AS491+AS496+AS479</f>
        <v>0</v>
      </c>
      <c r="AT454" s="105">
        <f>AT455+AT468+AT473+AT476+AT482+AT491+AT496+AT479</f>
        <v>0</v>
      </c>
      <c r="AU454" s="105">
        <f t="shared" si="218"/>
        <v>0</v>
      </c>
      <c r="AV454" s="105">
        <f t="shared" si="225"/>
        <v>0</v>
      </c>
      <c r="AW454" s="106"/>
      <c r="AX454" s="106"/>
      <c r="AY454" s="106"/>
      <c r="AZ454" s="104"/>
      <c r="BA454" s="104"/>
      <c r="BB454" s="104"/>
      <c r="BC454" s="104"/>
      <c r="BD454" s="104"/>
    </row>
    <row r="455" spans="1:56" s="126" customFormat="1" hidden="1">
      <c r="A455" s="45"/>
      <c r="B455" s="108">
        <v>2013</v>
      </c>
      <c r="C455" s="109">
        <v>8320</v>
      </c>
      <c r="D455" s="108">
        <v>3</v>
      </c>
      <c r="E455" s="108">
        <v>2000</v>
      </c>
      <c r="F455" s="108">
        <v>2100</v>
      </c>
      <c r="G455" s="108"/>
      <c r="H455" s="108"/>
      <c r="I455" s="165" t="s">
        <v>357</v>
      </c>
      <c r="J455" s="111">
        <v>0</v>
      </c>
      <c r="K455" s="111">
        <v>0</v>
      </c>
      <c r="L455" s="111">
        <v>0</v>
      </c>
      <c r="M455" s="111">
        <v>508750</v>
      </c>
      <c r="N455" s="111">
        <v>0</v>
      </c>
      <c r="O455" s="111">
        <v>508750</v>
      </c>
      <c r="P455" s="111">
        <v>508750</v>
      </c>
      <c r="Q455" s="45"/>
      <c r="R455" s="112">
        <f>R456+R458+R460+R462+R464+R466</f>
        <v>0</v>
      </c>
      <c r="S455" s="112">
        <f>S456+S458+S460+S462+S464+S466</f>
        <v>0</v>
      </c>
      <c r="T455" s="112">
        <f t="shared" si="203"/>
        <v>0</v>
      </c>
      <c r="U455" s="112">
        <f>U456+U458+U460+U462+U464+U466</f>
        <v>508749.99999999994</v>
      </c>
      <c r="V455" s="112">
        <f>V456+V458+V460+V462+V464+V466</f>
        <v>0</v>
      </c>
      <c r="W455" s="112">
        <f t="shared" si="204"/>
        <v>508749.99999999994</v>
      </c>
      <c r="X455" s="112">
        <f>T455+W455</f>
        <v>508749.99999999994</v>
      </c>
      <c r="Y455" s="45"/>
      <c r="Z455" s="112">
        <f>Z456+Z458+Z460+Z462+Z464+Z466</f>
        <v>0</v>
      </c>
      <c r="AA455" s="112">
        <f>AA456+AA458+AA460+AA462+AA464+AA466</f>
        <v>0</v>
      </c>
      <c r="AB455" s="112">
        <f t="shared" si="206"/>
        <v>0</v>
      </c>
      <c r="AC455" s="112">
        <f>AC456+AC458+AC460+AC462+AC464+AC466</f>
        <v>0</v>
      </c>
      <c r="AD455" s="112">
        <f>AD456+AD458+AD460+AD462+AD464+AD466</f>
        <v>0</v>
      </c>
      <c r="AE455" s="112">
        <f t="shared" si="207"/>
        <v>0</v>
      </c>
      <c r="AF455" s="112">
        <f>AB455+AE455</f>
        <v>0</v>
      </c>
      <c r="AG455" s="45"/>
      <c r="AH455" s="112">
        <f>AH456+AH458+AH460+AH462+AH464+AH466</f>
        <v>0</v>
      </c>
      <c r="AI455" s="112">
        <f>AI456+AI458+AI460+AI462+AI464+AI466</f>
        <v>0</v>
      </c>
      <c r="AJ455" s="112">
        <f t="shared" si="209"/>
        <v>0</v>
      </c>
      <c r="AK455" s="112">
        <f>AK456+AK458+AK460+AK462+AK464+AK466</f>
        <v>0</v>
      </c>
      <c r="AL455" s="112">
        <f>AL456+AL458+AL460+AL462+AL464+AL466</f>
        <v>0</v>
      </c>
      <c r="AM455" s="112">
        <f t="shared" si="210"/>
        <v>0</v>
      </c>
      <c r="AN455" s="112">
        <f>AJ455+AM455</f>
        <v>0</v>
      </c>
      <c r="AO455" s="45"/>
      <c r="AP455" s="112">
        <f>AP456+AP458+AP460+AP462+AP464+AP466</f>
        <v>0</v>
      </c>
      <c r="AQ455" s="112">
        <f>AQ456+AQ458+AQ460+AQ462+AQ464+AQ466</f>
        <v>0</v>
      </c>
      <c r="AR455" s="112">
        <f t="shared" si="212"/>
        <v>0</v>
      </c>
      <c r="AS455" s="112">
        <f>AS456+AS458+AS460+AS462+AS464+AS466</f>
        <v>0</v>
      </c>
      <c r="AT455" s="112">
        <f>AT456+AT458+AT460+AT462+AT464+AT466</f>
        <v>0</v>
      </c>
      <c r="AU455" s="112">
        <f t="shared" si="218"/>
        <v>0</v>
      </c>
      <c r="AV455" s="112">
        <f>AR455+AU455</f>
        <v>0</v>
      </c>
      <c r="AW455" s="113"/>
      <c r="AX455" s="113"/>
      <c r="AY455" s="113"/>
      <c r="AZ455" s="111"/>
      <c r="BA455" s="111"/>
      <c r="BB455" s="111"/>
      <c r="BC455" s="111"/>
      <c r="BD455" s="111"/>
    </row>
    <row r="456" spans="1:56" s="127" customFormat="1" hidden="1">
      <c r="A456" s="45"/>
      <c r="B456" s="114">
        <v>2013</v>
      </c>
      <c r="C456" s="115">
        <v>8320</v>
      </c>
      <c r="D456" s="114">
        <v>3</v>
      </c>
      <c r="E456" s="114">
        <v>2000</v>
      </c>
      <c r="F456" s="114">
        <v>2100</v>
      </c>
      <c r="G456" s="114">
        <v>211</v>
      </c>
      <c r="H456" s="114"/>
      <c r="I456" s="116" t="s">
        <v>101</v>
      </c>
      <c r="J456" s="117">
        <v>0</v>
      </c>
      <c r="K456" s="117">
        <v>0</v>
      </c>
      <c r="L456" s="117">
        <v>0</v>
      </c>
      <c r="M456" s="117">
        <v>500000</v>
      </c>
      <c r="N456" s="117">
        <v>0</v>
      </c>
      <c r="O456" s="117">
        <v>500000</v>
      </c>
      <c r="P456" s="117">
        <v>500000</v>
      </c>
      <c r="Q456" s="45"/>
      <c r="R456" s="118">
        <f>R457</f>
        <v>0</v>
      </c>
      <c r="S456" s="118">
        <f>S457</f>
        <v>0</v>
      </c>
      <c r="T456" s="118">
        <f t="shared" si="203"/>
        <v>0</v>
      </c>
      <c r="U456" s="118">
        <f>U457</f>
        <v>499999.99999999994</v>
      </c>
      <c r="V456" s="118">
        <f>V457</f>
        <v>0</v>
      </c>
      <c r="W456" s="118">
        <f t="shared" si="204"/>
        <v>499999.99999999994</v>
      </c>
      <c r="X456" s="118">
        <f>T456+W456</f>
        <v>499999.99999999994</v>
      </c>
      <c r="Y456" s="45"/>
      <c r="Z456" s="118">
        <f>Z457</f>
        <v>0</v>
      </c>
      <c r="AA456" s="118">
        <f>AA457</f>
        <v>0</v>
      </c>
      <c r="AB456" s="118">
        <f t="shared" si="206"/>
        <v>0</v>
      </c>
      <c r="AC456" s="118">
        <f>AC457</f>
        <v>0</v>
      </c>
      <c r="AD456" s="118">
        <f>AD457</f>
        <v>0</v>
      </c>
      <c r="AE456" s="118">
        <f t="shared" si="207"/>
        <v>0</v>
      </c>
      <c r="AF456" s="118">
        <f>AB456+AE456</f>
        <v>0</v>
      </c>
      <c r="AG456" s="45"/>
      <c r="AH456" s="118">
        <f>AH457</f>
        <v>0</v>
      </c>
      <c r="AI456" s="118">
        <f>AI457</f>
        <v>0</v>
      </c>
      <c r="AJ456" s="118">
        <f t="shared" si="209"/>
        <v>0</v>
      </c>
      <c r="AK456" s="118">
        <f>AK457</f>
        <v>0</v>
      </c>
      <c r="AL456" s="118">
        <f>AL457</f>
        <v>0</v>
      </c>
      <c r="AM456" s="118">
        <f t="shared" si="210"/>
        <v>0</v>
      </c>
      <c r="AN456" s="118">
        <f>AJ456+AM456</f>
        <v>0</v>
      </c>
      <c r="AO456" s="45"/>
      <c r="AP456" s="118">
        <f>AP457</f>
        <v>0</v>
      </c>
      <c r="AQ456" s="118">
        <f>AQ457</f>
        <v>0</v>
      </c>
      <c r="AR456" s="118">
        <f t="shared" si="212"/>
        <v>0</v>
      </c>
      <c r="AS456" s="118">
        <f>AS457</f>
        <v>0</v>
      </c>
      <c r="AT456" s="118">
        <f>AT457</f>
        <v>0</v>
      </c>
      <c r="AU456" s="118">
        <f t="shared" si="218"/>
        <v>0</v>
      </c>
      <c r="AV456" s="118">
        <f>AR456+AU456</f>
        <v>0</v>
      </c>
      <c r="AW456" s="119"/>
      <c r="AX456" s="119"/>
      <c r="AY456" s="119"/>
      <c r="AZ456" s="117"/>
      <c r="BA456" s="117"/>
      <c r="BB456" s="117"/>
      <c r="BC456" s="117"/>
      <c r="BD456" s="117"/>
    </row>
    <row r="457" spans="1:56" s="100" customFormat="1" hidden="1">
      <c r="A457" s="45"/>
      <c r="B457" s="120">
        <v>2013</v>
      </c>
      <c r="C457" s="121">
        <v>8320</v>
      </c>
      <c r="D457" s="120">
        <v>3</v>
      </c>
      <c r="E457" s="120">
        <v>2000</v>
      </c>
      <c r="F457" s="120">
        <v>2100</v>
      </c>
      <c r="G457" s="120">
        <v>211</v>
      </c>
      <c r="H457" s="120">
        <v>21101</v>
      </c>
      <c r="I457" s="122" t="s">
        <v>102</v>
      </c>
      <c r="J457" s="123">
        <v>0</v>
      </c>
      <c r="K457" s="123">
        <v>0</v>
      </c>
      <c r="L457" s="124">
        <v>0</v>
      </c>
      <c r="M457" s="123">
        <v>500000</v>
      </c>
      <c r="N457" s="123">
        <v>0</v>
      </c>
      <c r="O457" s="124">
        <v>500000</v>
      </c>
      <c r="P457" s="124">
        <v>500000</v>
      </c>
      <c r="Q457" s="45"/>
      <c r="R457" s="123">
        <v>0</v>
      </c>
      <c r="S457" s="123">
        <v>0</v>
      </c>
      <c r="T457" s="123">
        <f t="shared" si="203"/>
        <v>0</v>
      </c>
      <c r="U457" s="123">
        <f>+'[1]Profesionalización SIDEPOL'!AA22</f>
        <v>499999.99999999994</v>
      </c>
      <c r="V457" s="123">
        <v>0</v>
      </c>
      <c r="W457" s="123">
        <f t="shared" si="204"/>
        <v>499999.99999999994</v>
      </c>
      <c r="X457" s="123">
        <f t="shared" si="215"/>
        <v>499999.99999999994</v>
      </c>
      <c r="Y457" s="45"/>
      <c r="Z457" s="123">
        <v>0</v>
      </c>
      <c r="AA457" s="123">
        <v>0</v>
      </c>
      <c r="AB457" s="123">
        <f t="shared" si="206"/>
        <v>0</v>
      </c>
      <c r="AC457" s="123">
        <v>0</v>
      </c>
      <c r="AD457" s="123">
        <v>0</v>
      </c>
      <c r="AE457" s="123">
        <f t="shared" si="207"/>
        <v>0</v>
      </c>
      <c r="AF457" s="123">
        <f>AB457+AE457</f>
        <v>0</v>
      </c>
      <c r="AG457" s="45"/>
      <c r="AH457" s="123">
        <v>0</v>
      </c>
      <c r="AI457" s="123">
        <v>0</v>
      </c>
      <c r="AJ457" s="123">
        <f t="shared" si="209"/>
        <v>0</v>
      </c>
      <c r="AK457" s="123">
        <f>238313.94-238313.94+47799.42-47799.42</f>
        <v>0</v>
      </c>
      <c r="AL457" s="123">
        <v>0</v>
      </c>
      <c r="AM457" s="123">
        <f t="shared" si="210"/>
        <v>0</v>
      </c>
      <c r="AN457" s="123">
        <f>AJ457+AM457</f>
        <v>0</v>
      </c>
      <c r="AO457" s="45"/>
      <c r="AP457" s="123">
        <f>J457-(R457+Z457+AH457)</f>
        <v>0</v>
      </c>
      <c r="AQ457" s="123">
        <f>K457-(S457+AA457+AI457)</f>
        <v>0</v>
      </c>
      <c r="AR457" s="123">
        <f t="shared" si="212"/>
        <v>0</v>
      </c>
      <c r="AS457" s="123">
        <f>M457-(U457+AC457+AK457)</f>
        <v>0</v>
      </c>
      <c r="AT457" s="123">
        <f>N457-(V457+AD457+AL457)</f>
        <v>0</v>
      </c>
      <c r="AU457" s="123">
        <f t="shared" si="218"/>
        <v>0</v>
      </c>
      <c r="AV457" s="123">
        <f>AR457+AU457</f>
        <v>0</v>
      </c>
      <c r="AW457" s="125" t="s">
        <v>105</v>
      </c>
      <c r="AX457" s="125">
        <v>1</v>
      </c>
      <c r="AY457" s="125"/>
      <c r="AZ457" s="124" t="s">
        <v>283</v>
      </c>
      <c r="BA457" s="124">
        <f>'[1]Profesionalización SIDEPOL'!AO22</f>
        <v>1</v>
      </c>
      <c r="BB457" s="124"/>
      <c r="BC457" s="133">
        <f>+AX457-BA457</f>
        <v>0</v>
      </c>
      <c r="BD457" s="133">
        <f>+AY450-BB450</f>
        <v>0</v>
      </c>
    </row>
    <row r="458" spans="1:56" s="127" customFormat="1" hidden="1">
      <c r="A458" s="45"/>
      <c r="B458" s="114">
        <v>2013</v>
      </c>
      <c r="C458" s="115">
        <v>8320</v>
      </c>
      <c r="D458" s="114">
        <v>3</v>
      </c>
      <c r="E458" s="114">
        <v>2000</v>
      </c>
      <c r="F458" s="114">
        <v>2100</v>
      </c>
      <c r="G458" s="114">
        <v>212</v>
      </c>
      <c r="H458" s="114"/>
      <c r="I458" s="116" t="s">
        <v>104</v>
      </c>
      <c r="J458" s="117">
        <v>0</v>
      </c>
      <c r="K458" s="117">
        <v>0</v>
      </c>
      <c r="L458" s="117">
        <v>0</v>
      </c>
      <c r="M458" s="117">
        <v>0</v>
      </c>
      <c r="N458" s="117">
        <v>0</v>
      </c>
      <c r="O458" s="117">
        <v>0</v>
      </c>
      <c r="P458" s="117">
        <v>0</v>
      </c>
      <c r="Q458" s="45"/>
      <c r="R458" s="118">
        <f>R459</f>
        <v>0</v>
      </c>
      <c r="S458" s="118">
        <f>S459</f>
        <v>0</v>
      </c>
      <c r="T458" s="118">
        <f t="shared" si="203"/>
        <v>0</v>
      </c>
      <c r="U458" s="118">
        <f>U459</f>
        <v>0</v>
      </c>
      <c r="V458" s="118">
        <f>V459</f>
        <v>0</v>
      </c>
      <c r="W458" s="118">
        <f t="shared" si="204"/>
        <v>0</v>
      </c>
      <c r="X458" s="118">
        <f>T458+W458</f>
        <v>0</v>
      </c>
      <c r="Y458" s="45"/>
      <c r="Z458" s="118">
        <f>Z459</f>
        <v>0</v>
      </c>
      <c r="AA458" s="118">
        <f>AA459</f>
        <v>0</v>
      </c>
      <c r="AB458" s="118">
        <f t="shared" si="206"/>
        <v>0</v>
      </c>
      <c r="AC458" s="118">
        <f>AC459</f>
        <v>0</v>
      </c>
      <c r="AD458" s="118">
        <f>AD459</f>
        <v>0</v>
      </c>
      <c r="AE458" s="118">
        <f t="shared" si="207"/>
        <v>0</v>
      </c>
      <c r="AF458" s="118">
        <f>AB458+AE458</f>
        <v>0</v>
      </c>
      <c r="AG458" s="45"/>
      <c r="AH458" s="118">
        <f>AH459</f>
        <v>0</v>
      </c>
      <c r="AI458" s="118">
        <f>AI459</f>
        <v>0</v>
      </c>
      <c r="AJ458" s="118">
        <f t="shared" si="209"/>
        <v>0</v>
      </c>
      <c r="AK458" s="118">
        <f>AK459</f>
        <v>0</v>
      </c>
      <c r="AL458" s="118">
        <f>AL459</f>
        <v>0</v>
      </c>
      <c r="AM458" s="118">
        <f t="shared" si="210"/>
        <v>0</v>
      </c>
      <c r="AN458" s="118">
        <f>AJ458+AM458</f>
        <v>0</v>
      </c>
      <c r="AO458" s="45"/>
      <c r="AP458" s="118">
        <f>AP459</f>
        <v>0</v>
      </c>
      <c r="AQ458" s="118">
        <f>AQ459</f>
        <v>0</v>
      </c>
      <c r="AR458" s="118">
        <f t="shared" si="212"/>
        <v>0</v>
      </c>
      <c r="AS458" s="118">
        <f>AS459</f>
        <v>0</v>
      </c>
      <c r="AT458" s="118">
        <f>AT459</f>
        <v>0</v>
      </c>
      <c r="AU458" s="118">
        <f t="shared" si="218"/>
        <v>0</v>
      </c>
      <c r="AV458" s="118">
        <f>AR458+AU458</f>
        <v>0</v>
      </c>
      <c r="AW458" s="119"/>
      <c r="AX458" s="119"/>
      <c r="AY458" s="119"/>
      <c r="AZ458" s="117"/>
      <c r="BA458" s="117"/>
      <c r="BB458" s="117"/>
      <c r="BC458" s="117"/>
      <c r="BD458" s="117"/>
    </row>
    <row r="459" spans="1:56" s="100" customFormat="1" hidden="1">
      <c r="A459" s="45"/>
      <c r="B459" s="120">
        <v>2013</v>
      </c>
      <c r="C459" s="121">
        <v>8320</v>
      </c>
      <c r="D459" s="120">
        <v>3</v>
      </c>
      <c r="E459" s="120">
        <v>2000</v>
      </c>
      <c r="F459" s="120">
        <v>2100</v>
      </c>
      <c r="G459" s="120">
        <v>212</v>
      </c>
      <c r="H459" s="120">
        <v>21201</v>
      </c>
      <c r="I459" s="122" t="s">
        <v>104</v>
      </c>
      <c r="J459" s="123">
        <v>0</v>
      </c>
      <c r="K459" s="123">
        <v>0</v>
      </c>
      <c r="L459" s="124">
        <v>0</v>
      </c>
      <c r="M459" s="123">
        <v>0</v>
      </c>
      <c r="N459" s="123">
        <v>0</v>
      </c>
      <c r="O459" s="124">
        <v>0</v>
      </c>
      <c r="P459" s="124">
        <v>0</v>
      </c>
      <c r="Q459" s="45"/>
      <c r="R459" s="123">
        <v>0</v>
      </c>
      <c r="S459" s="123">
        <v>0</v>
      </c>
      <c r="T459" s="123">
        <f t="shared" si="203"/>
        <v>0</v>
      </c>
      <c r="U459" s="123">
        <v>0</v>
      </c>
      <c r="V459" s="123">
        <v>0</v>
      </c>
      <c r="W459" s="123">
        <f t="shared" si="204"/>
        <v>0</v>
      </c>
      <c r="X459" s="123">
        <f t="shared" ref="X459:X504" si="226">T459+W459</f>
        <v>0</v>
      </c>
      <c r="Y459" s="45"/>
      <c r="Z459" s="123">
        <v>0</v>
      </c>
      <c r="AA459" s="123">
        <v>0</v>
      </c>
      <c r="AB459" s="123">
        <f t="shared" si="206"/>
        <v>0</v>
      </c>
      <c r="AC459" s="123">
        <v>0</v>
      </c>
      <c r="AD459" s="123">
        <v>0</v>
      </c>
      <c r="AE459" s="123">
        <f t="shared" si="207"/>
        <v>0</v>
      </c>
      <c r="AF459" s="123">
        <f t="shared" ref="AF459:AF504" si="227">AB459+AE459</f>
        <v>0</v>
      </c>
      <c r="AG459" s="45"/>
      <c r="AH459" s="123">
        <v>0</v>
      </c>
      <c r="AI459" s="123">
        <v>0</v>
      </c>
      <c r="AJ459" s="123">
        <f t="shared" si="209"/>
        <v>0</v>
      </c>
      <c r="AK459" s="123">
        <v>0</v>
      </c>
      <c r="AL459" s="123">
        <v>0</v>
      </c>
      <c r="AM459" s="123">
        <f t="shared" si="210"/>
        <v>0</v>
      </c>
      <c r="AN459" s="123">
        <f t="shared" ref="AN459:AN504" si="228">AJ459+AM459</f>
        <v>0</v>
      </c>
      <c r="AO459" s="45"/>
      <c r="AP459" s="123">
        <f>J459-(R459+Z459+AH459)</f>
        <v>0</v>
      </c>
      <c r="AQ459" s="123">
        <f>K459-(S459+AA459+AI459)</f>
        <v>0</v>
      </c>
      <c r="AR459" s="123">
        <f t="shared" si="212"/>
        <v>0</v>
      </c>
      <c r="AS459" s="123">
        <f>M459-(U459+AC459+AK459)</f>
        <v>0</v>
      </c>
      <c r="AT459" s="123">
        <f>N459-(V459+AD459+AL459)</f>
        <v>0</v>
      </c>
      <c r="AU459" s="123">
        <f t="shared" si="218"/>
        <v>0</v>
      </c>
      <c r="AV459" s="123">
        <f t="shared" ref="AV459:AV504" si="229">AR459+AU459</f>
        <v>0</v>
      </c>
      <c r="AW459" s="125" t="s">
        <v>358</v>
      </c>
      <c r="AX459" s="125"/>
      <c r="AY459" s="125"/>
      <c r="AZ459" s="124" t="s">
        <v>88</v>
      </c>
      <c r="BA459" s="124"/>
      <c r="BB459" s="124"/>
      <c r="BC459" s="124"/>
      <c r="BD459" s="124"/>
    </row>
    <row r="460" spans="1:56" s="127" customFormat="1" hidden="1">
      <c r="A460" s="45"/>
      <c r="B460" s="114">
        <v>2013</v>
      </c>
      <c r="C460" s="115">
        <v>8320</v>
      </c>
      <c r="D460" s="114">
        <v>3</v>
      </c>
      <c r="E460" s="114">
        <v>2000</v>
      </c>
      <c r="F460" s="114">
        <v>2100</v>
      </c>
      <c r="G460" s="114">
        <v>214</v>
      </c>
      <c r="H460" s="114"/>
      <c r="I460" s="116" t="s">
        <v>107</v>
      </c>
      <c r="J460" s="117">
        <v>0</v>
      </c>
      <c r="K460" s="117">
        <v>0</v>
      </c>
      <c r="L460" s="117">
        <v>0</v>
      </c>
      <c r="M460" s="117">
        <v>0</v>
      </c>
      <c r="N460" s="117">
        <v>0</v>
      </c>
      <c r="O460" s="117">
        <v>0</v>
      </c>
      <c r="P460" s="117">
        <v>0</v>
      </c>
      <c r="Q460" s="45"/>
      <c r="R460" s="118">
        <f>R461</f>
        <v>0</v>
      </c>
      <c r="S460" s="118">
        <f>S461</f>
        <v>0</v>
      </c>
      <c r="T460" s="118">
        <f t="shared" si="203"/>
        <v>0</v>
      </c>
      <c r="U460" s="118">
        <f>U461</f>
        <v>0</v>
      </c>
      <c r="V460" s="118">
        <f>V461</f>
        <v>0</v>
      </c>
      <c r="W460" s="118">
        <f t="shared" si="204"/>
        <v>0</v>
      </c>
      <c r="X460" s="118">
        <f t="shared" si="226"/>
        <v>0</v>
      </c>
      <c r="Y460" s="45"/>
      <c r="Z460" s="118">
        <f>Z461</f>
        <v>0</v>
      </c>
      <c r="AA460" s="118">
        <f>AA461</f>
        <v>0</v>
      </c>
      <c r="AB460" s="118">
        <f t="shared" si="206"/>
        <v>0</v>
      </c>
      <c r="AC460" s="118">
        <f>AC461</f>
        <v>0</v>
      </c>
      <c r="AD460" s="118">
        <f>AD461</f>
        <v>0</v>
      </c>
      <c r="AE460" s="118">
        <f t="shared" si="207"/>
        <v>0</v>
      </c>
      <c r="AF460" s="118">
        <f t="shared" si="227"/>
        <v>0</v>
      </c>
      <c r="AG460" s="45"/>
      <c r="AH460" s="118">
        <f>AH461</f>
        <v>0</v>
      </c>
      <c r="AI460" s="118">
        <f>AI461</f>
        <v>0</v>
      </c>
      <c r="AJ460" s="118">
        <f t="shared" si="209"/>
        <v>0</v>
      </c>
      <c r="AK460" s="118">
        <f>AK461</f>
        <v>0</v>
      </c>
      <c r="AL460" s="118">
        <f>AL461</f>
        <v>0</v>
      </c>
      <c r="AM460" s="118">
        <f t="shared" si="210"/>
        <v>0</v>
      </c>
      <c r="AN460" s="118">
        <f t="shared" si="228"/>
        <v>0</v>
      </c>
      <c r="AO460" s="45"/>
      <c r="AP460" s="118">
        <f>AP461</f>
        <v>0</v>
      </c>
      <c r="AQ460" s="118">
        <f>AQ461</f>
        <v>0</v>
      </c>
      <c r="AR460" s="118">
        <f t="shared" si="212"/>
        <v>0</v>
      </c>
      <c r="AS460" s="118">
        <f>AS461</f>
        <v>0</v>
      </c>
      <c r="AT460" s="118">
        <f>AT461</f>
        <v>0</v>
      </c>
      <c r="AU460" s="118">
        <f t="shared" si="218"/>
        <v>0</v>
      </c>
      <c r="AV460" s="118">
        <f t="shared" si="229"/>
        <v>0</v>
      </c>
      <c r="AW460" s="119"/>
      <c r="AX460" s="119"/>
      <c r="AY460" s="119"/>
      <c r="AZ460" s="117"/>
      <c r="BA460" s="117"/>
      <c r="BB460" s="117"/>
      <c r="BC460" s="117"/>
      <c r="BD460" s="117"/>
    </row>
    <row r="461" spans="1:56" s="100" customFormat="1" hidden="1">
      <c r="A461" s="45"/>
      <c r="B461" s="120">
        <v>2013</v>
      </c>
      <c r="C461" s="121">
        <v>8320</v>
      </c>
      <c r="D461" s="120">
        <v>3</v>
      </c>
      <c r="E461" s="120">
        <v>2000</v>
      </c>
      <c r="F461" s="120">
        <v>2100</v>
      </c>
      <c r="G461" s="120">
        <v>214</v>
      </c>
      <c r="H461" s="120">
        <v>21401</v>
      </c>
      <c r="I461" s="122" t="s">
        <v>108</v>
      </c>
      <c r="J461" s="123">
        <v>0</v>
      </c>
      <c r="K461" s="123">
        <v>0</v>
      </c>
      <c r="L461" s="124">
        <v>0</v>
      </c>
      <c r="M461" s="123">
        <v>0</v>
      </c>
      <c r="N461" s="123">
        <v>0</v>
      </c>
      <c r="O461" s="124">
        <v>0</v>
      </c>
      <c r="P461" s="124">
        <v>0</v>
      </c>
      <c r="Q461" s="45"/>
      <c r="R461" s="123">
        <v>0</v>
      </c>
      <c r="S461" s="123">
        <v>0</v>
      </c>
      <c r="T461" s="123">
        <f t="shared" si="203"/>
        <v>0</v>
      </c>
      <c r="U461" s="123">
        <v>0</v>
      </c>
      <c r="V461" s="123">
        <v>0</v>
      </c>
      <c r="W461" s="123">
        <f t="shared" si="204"/>
        <v>0</v>
      </c>
      <c r="X461" s="123">
        <f t="shared" si="226"/>
        <v>0</v>
      </c>
      <c r="Y461" s="45"/>
      <c r="Z461" s="123">
        <v>0</v>
      </c>
      <c r="AA461" s="123">
        <v>0</v>
      </c>
      <c r="AB461" s="123">
        <f t="shared" si="206"/>
        <v>0</v>
      </c>
      <c r="AC461" s="123">
        <v>0</v>
      </c>
      <c r="AD461" s="123">
        <v>0</v>
      </c>
      <c r="AE461" s="123">
        <f t="shared" si="207"/>
        <v>0</v>
      </c>
      <c r="AF461" s="123">
        <f t="shared" si="227"/>
        <v>0</v>
      </c>
      <c r="AG461" s="45"/>
      <c r="AH461" s="123">
        <v>0</v>
      </c>
      <c r="AI461" s="123">
        <v>0</v>
      </c>
      <c r="AJ461" s="123">
        <f t="shared" si="209"/>
        <v>0</v>
      </c>
      <c r="AK461" s="123">
        <v>0</v>
      </c>
      <c r="AL461" s="123">
        <v>0</v>
      </c>
      <c r="AM461" s="123">
        <f t="shared" si="210"/>
        <v>0</v>
      </c>
      <c r="AN461" s="123">
        <f t="shared" si="228"/>
        <v>0</v>
      </c>
      <c r="AO461" s="45"/>
      <c r="AP461" s="123">
        <f>J461-(R461+Z461+AH461)</f>
        <v>0</v>
      </c>
      <c r="AQ461" s="123">
        <f>K461-(S461+AA461+AI461)</f>
        <v>0</v>
      </c>
      <c r="AR461" s="123">
        <f t="shared" si="212"/>
        <v>0</v>
      </c>
      <c r="AS461" s="123">
        <f>M461-(U461+AC461+AK461)</f>
        <v>0</v>
      </c>
      <c r="AT461" s="123">
        <f>N461-(V461+AD461+AL461)</f>
        <v>0</v>
      </c>
      <c r="AU461" s="123">
        <f t="shared" si="218"/>
        <v>0</v>
      </c>
      <c r="AV461" s="123">
        <f t="shared" si="229"/>
        <v>0</v>
      </c>
      <c r="AW461" s="125" t="s">
        <v>103</v>
      </c>
      <c r="AX461" s="125"/>
      <c r="AY461" s="125"/>
      <c r="AZ461" s="124" t="s">
        <v>283</v>
      </c>
      <c r="BA461" s="124"/>
      <c r="BB461" s="124"/>
      <c r="BC461" s="124"/>
      <c r="BD461" s="124"/>
    </row>
    <row r="462" spans="1:56" s="127" customFormat="1" hidden="1">
      <c r="A462" s="45"/>
      <c r="B462" s="114">
        <v>2013</v>
      </c>
      <c r="C462" s="115">
        <v>8320</v>
      </c>
      <c r="D462" s="114">
        <v>3</v>
      </c>
      <c r="E462" s="114">
        <v>2000</v>
      </c>
      <c r="F462" s="114">
        <v>2100</v>
      </c>
      <c r="G462" s="114">
        <v>215</v>
      </c>
      <c r="H462" s="114"/>
      <c r="I462" s="116" t="s">
        <v>109</v>
      </c>
      <c r="J462" s="117">
        <v>0</v>
      </c>
      <c r="K462" s="117">
        <v>0</v>
      </c>
      <c r="L462" s="117">
        <v>0</v>
      </c>
      <c r="M462" s="117">
        <v>8750</v>
      </c>
      <c r="N462" s="117">
        <v>0</v>
      </c>
      <c r="O462" s="117">
        <v>8750</v>
      </c>
      <c r="P462" s="117">
        <v>8750</v>
      </c>
      <c r="Q462" s="45"/>
      <c r="R462" s="118">
        <f>R463</f>
        <v>0</v>
      </c>
      <c r="S462" s="118">
        <f>S463</f>
        <v>0</v>
      </c>
      <c r="T462" s="118">
        <f t="shared" si="203"/>
        <v>0</v>
      </c>
      <c r="U462" s="118">
        <f>U463</f>
        <v>8750</v>
      </c>
      <c r="V462" s="118">
        <f>V463</f>
        <v>0</v>
      </c>
      <c r="W462" s="118">
        <f t="shared" si="204"/>
        <v>8750</v>
      </c>
      <c r="X462" s="118">
        <f t="shared" si="226"/>
        <v>8750</v>
      </c>
      <c r="Y462" s="45"/>
      <c r="Z462" s="118">
        <f>Z463</f>
        <v>0</v>
      </c>
      <c r="AA462" s="118">
        <f>AA463</f>
        <v>0</v>
      </c>
      <c r="AB462" s="118">
        <f t="shared" si="206"/>
        <v>0</v>
      </c>
      <c r="AC462" s="118">
        <f>AC463</f>
        <v>0</v>
      </c>
      <c r="AD462" s="118">
        <f>AD463</f>
        <v>0</v>
      </c>
      <c r="AE462" s="118">
        <f t="shared" si="207"/>
        <v>0</v>
      </c>
      <c r="AF462" s="118">
        <f t="shared" si="227"/>
        <v>0</v>
      </c>
      <c r="AG462" s="45"/>
      <c r="AH462" s="118">
        <f>AH463</f>
        <v>0</v>
      </c>
      <c r="AI462" s="118">
        <f>AI463</f>
        <v>0</v>
      </c>
      <c r="AJ462" s="118">
        <f t="shared" si="209"/>
        <v>0</v>
      </c>
      <c r="AK462" s="118">
        <f>AK463</f>
        <v>0</v>
      </c>
      <c r="AL462" s="118">
        <f>AL463</f>
        <v>0</v>
      </c>
      <c r="AM462" s="118">
        <f t="shared" si="210"/>
        <v>0</v>
      </c>
      <c r="AN462" s="118">
        <f t="shared" si="228"/>
        <v>0</v>
      </c>
      <c r="AO462" s="45"/>
      <c r="AP462" s="118">
        <f>AP463</f>
        <v>0</v>
      </c>
      <c r="AQ462" s="118">
        <f>AQ463</f>
        <v>0</v>
      </c>
      <c r="AR462" s="118">
        <f t="shared" si="212"/>
        <v>0</v>
      </c>
      <c r="AS462" s="118">
        <f>AS463</f>
        <v>0</v>
      </c>
      <c r="AT462" s="118">
        <f>AT463</f>
        <v>0</v>
      </c>
      <c r="AU462" s="118">
        <f t="shared" si="218"/>
        <v>0</v>
      </c>
      <c r="AV462" s="118">
        <f t="shared" si="229"/>
        <v>0</v>
      </c>
      <c r="AW462" s="119"/>
      <c r="AX462" s="119"/>
      <c r="AY462" s="119"/>
      <c r="AZ462" s="117"/>
      <c r="BA462" s="117"/>
      <c r="BB462" s="117"/>
      <c r="BC462" s="117"/>
      <c r="BD462" s="117"/>
    </row>
    <row r="463" spans="1:56" s="100" customFormat="1" hidden="1">
      <c r="A463" s="45"/>
      <c r="B463" s="120">
        <v>2013</v>
      </c>
      <c r="C463" s="121">
        <v>8320</v>
      </c>
      <c r="D463" s="120">
        <v>3</v>
      </c>
      <c r="E463" s="120">
        <v>2000</v>
      </c>
      <c r="F463" s="120">
        <v>2100</v>
      </c>
      <c r="G463" s="120">
        <v>215</v>
      </c>
      <c r="H463" s="120">
        <v>21501</v>
      </c>
      <c r="I463" s="122" t="s">
        <v>110</v>
      </c>
      <c r="J463" s="123">
        <v>0</v>
      </c>
      <c r="K463" s="123">
        <v>0</v>
      </c>
      <c r="L463" s="124">
        <v>0</v>
      </c>
      <c r="M463" s="123">
        <v>8750</v>
      </c>
      <c r="N463" s="123">
        <v>0</v>
      </c>
      <c r="O463" s="124">
        <v>8750</v>
      </c>
      <c r="P463" s="124">
        <v>8750</v>
      </c>
      <c r="Q463" s="45"/>
      <c r="R463" s="123">
        <v>0</v>
      </c>
      <c r="S463" s="123">
        <v>0</v>
      </c>
      <c r="T463" s="123">
        <f t="shared" si="203"/>
        <v>0</v>
      </c>
      <c r="U463" s="123">
        <f>+'[1]Profesionalización SIDEPOL'!AA24</f>
        <v>8750</v>
      </c>
      <c r="V463" s="123">
        <v>0</v>
      </c>
      <c r="W463" s="123">
        <f t="shared" si="204"/>
        <v>8750</v>
      </c>
      <c r="X463" s="123">
        <f t="shared" si="226"/>
        <v>8750</v>
      </c>
      <c r="Y463" s="45"/>
      <c r="Z463" s="123">
        <v>0</v>
      </c>
      <c r="AA463" s="123">
        <v>0</v>
      </c>
      <c r="AB463" s="123">
        <f t="shared" si="206"/>
        <v>0</v>
      </c>
      <c r="AC463" s="123">
        <v>0</v>
      </c>
      <c r="AD463" s="123">
        <v>0</v>
      </c>
      <c r="AE463" s="123">
        <f t="shared" si="207"/>
        <v>0</v>
      </c>
      <c r="AF463" s="123">
        <f t="shared" si="227"/>
        <v>0</v>
      </c>
      <c r="AG463" s="45"/>
      <c r="AH463" s="123">
        <v>0</v>
      </c>
      <c r="AI463" s="123">
        <v>0</v>
      </c>
      <c r="AJ463" s="123">
        <f t="shared" si="209"/>
        <v>0</v>
      </c>
      <c r="AK463" s="123">
        <f>3968-3968</f>
        <v>0</v>
      </c>
      <c r="AL463" s="123">
        <v>0</v>
      </c>
      <c r="AM463" s="123">
        <f t="shared" si="210"/>
        <v>0</v>
      </c>
      <c r="AN463" s="123">
        <f t="shared" si="228"/>
        <v>0</v>
      </c>
      <c r="AO463" s="45"/>
      <c r="AP463" s="123">
        <f>J463-(R463+Z463+AH463)</f>
        <v>0</v>
      </c>
      <c r="AQ463" s="123">
        <f>K463-(S463+AA463+AI463)</f>
        <v>0</v>
      </c>
      <c r="AR463" s="123">
        <f t="shared" si="212"/>
        <v>0</v>
      </c>
      <c r="AS463" s="123">
        <f>M463-(U463+AC463+AK463)</f>
        <v>0</v>
      </c>
      <c r="AT463" s="123">
        <f>N463-(V463+AD463+AL463)</f>
        <v>0</v>
      </c>
      <c r="AU463" s="123">
        <f t="shared" si="218"/>
        <v>0</v>
      </c>
      <c r="AV463" s="123">
        <f t="shared" si="229"/>
        <v>0</v>
      </c>
      <c r="AW463" s="125" t="s">
        <v>105</v>
      </c>
      <c r="AX463" s="125">
        <v>1</v>
      </c>
      <c r="AY463" s="125"/>
      <c r="AZ463" s="124" t="s">
        <v>283</v>
      </c>
      <c r="BA463" s="124">
        <f>'[1]Profesionalización SIDEPOL'!AO24</f>
        <v>1</v>
      </c>
      <c r="BB463" s="124"/>
      <c r="BC463" s="133">
        <f>+AX463-BA463</f>
        <v>0</v>
      </c>
      <c r="BD463" s="133">
        <f>+AY456-BB456</f>
        <v>0</v>
      </c>
    </row>
    <row r="464" spans="1:56" s="127" customFormat="1" hidden="1">
      <c r="A464" s="45"/>
      <c r="B464" s="114">
        <v>2013</v>
      </c>
      <c r="C464" s="115">
        <v>8320</v>
      </c>
      <c r="D464" s="114">
        <v>3</v>
      </c>
      <c r="E464" s="114">
        <v>2000</v>
      </c>
      <c r="F464" s="114">
        <v>2100</v>
      </c>
      <c r="G464" s="114">
        <v>216</v>
      </c>
      <c r="H464" s="114"/>
      <c r="I464" s="116" t="s">
        <v>111</v>
      </c>
      <c r="J464" s="117">
        <v>0</v>
      </c>
      <c r="K464" s="117">
        <v>0</v>
      </c>
      <c r="L464" s="117">
        <v>0</v>
      </c>
      <c r="M464" s="117">
        <v>0</v>
      </c>
      <c r="N464" s="117">
        <v>0</v>
      </c>
      <c r="O464" s="117">
        <v>0</v>
      </c>
      <c r="P464" s="117">
        <v>0</v>
      </c>
      <c r="Q464" s="45"/>
      <c r="R464" s="118">
        <f>R465</f>
        <v>0</v>
      </c>
      <c r="S464" s="118">
        <f>S465</f>
        <v>0</v>
      </c>
      <c r="T464" s="118">
        <f t="shared" si="203"/>
        <v>0</v>
      </c>
      <c r="U464" s="118">
        <f>U465</f>
        <v>0</v>
      </c>
      <c r="V464" s="118">
        <f>V465</f>
        <v>0</v>
      </c>
      <c r="W464" s="118">
        <f t="shared" si="204"/>
        <v>0</v>
      </c>
      <c r="X464" s="118">
        <f t="shared" si="226"/>
        <v>0</v>
      </c>
      <c r="Y464" s="45"/>
      <c r="Z464" s="118">
        <f>Z465</f>
        <v>0</v>
      </c>
      <c r="AA464" s="118">
        <f>AA465</f>
        <v>0</v>
      </c>
      <c r="AB464" s="118">
        <f t="shared" si="206"/>
        <v>0</v>
      </c>
      <c r="AC464" s="118">
        <f>AC465</f>
        <v>0</v>
      </c>
      <c r="AD464" s="118">
        <f>AD465</f>
        <v>0</v>
      </c>
      <c r="AE464" s="118">
        <f t="shared" si="207"/>
        <v>0</v>
      </c>
      <c r="AF464" s="118">
        <f t="shared" si="227"/>
        <v>0</v>
      </c>
      <c r="AG464" s="45"/>
      <c r="AH464" s="118">
        <f>AH465</f>
        <v>0</v>
      </c>
      <c r="AI464" s="118">
        <f>AI465</f>
        <v>0</v>
      </c>
      <c r="AJ464" s="118">
        <f t="shared" si="209"/>
        <v>0</v>
      </c>
      <c r="AK464" s="118">
        <f>AK465</f>
        <v>0</v>
      </c>
      <c r="AL464" s="118">
        <f>AL465</f>
        <v>0</v>
      </c>
      <c r="AM464" s="118">
        <f t="shared" si="210"/>
        <v>0</v>
      </c>
      <c r="AN464" s="118">
        <f t="shared" si="228"/>
        <v>0</v>
      </c>
      <c r="AO464" s="45"/>
      <c r="AP464" s="118">
        <f>AP465</f>
        <v>0</v>
      </c>
      <c r="AQ464" s="118">
        <f>AQ465</f>
        <v>0</v>
      </c>
      <c r="AR464" s="118">
        <f t="shared" si="212"/>
        <v>0</v>
      </c>
      <c r="AS464" s="118">
        <f>AS465</f>
        <v>0</v>
      </c>
      <c r="AT464" s="118">
        <f>AT465</f>
        <v>0</v>
      </c>
      <c r="AU464" s="118">
        <f t="shared" si="218"/>
        <v>0</v>
      </c>
      <c r="AV464" s="118">
        <f t="shared" si="229"/>
        <v>0</v>
      </c>
      <c r="AW464" s="119"/>
      <c r="AX464" s="119"/>
      <c r="AY464" s="119"/>
      <c r="AZ464" s="117"/>
      <c r="BA464" s="117"/>
      <c r="BB464" s="117"/>
      <c r="BC464" s="117"/>
      <c r="BD464" s="117"/>
    </row>
    <row r="465" spans="1:56" s="100" customFormat="1" hidden="1">
      <c r="A465" s="45"/>
      <c r="B465" s="120">
        <v>2013</v>
      </c>
      <c r="C465" s="121">
        <v>8320</v>
      </c>
      <c r="D465" s="120">
        <v>3</v>
      </c>
      <c r="E465" s="120">
        <v>2000</v>
      </c>
      <c r="F465" s="120">
        <v>2100</v>
      </c>
      <c r="G465" s="120">
        <v>216</v>
      </c>
      <c r="H465" s="120">
        <v>21601</v>
      </c>
      <c r="I465" s="122" t="s">
        <v>111</v>
      </c>
      <c r="J465" s="123">
        <v>0</v>
      </c>
      <c r="K465" s="123">
        <v>0</v>
      </c>
      <c r="L465" s="124">
        <v>0</v>
      </c>
      <c r="M465" s="123">
        <v>0</v>
      </c>
      <c r="N465" s="123">
        <v>0</v>
      </c>
      <c r="O465" s="124">
        <v>0</v>
      </c>
      <c r="P465" s="124">
        <v>0</v>
      </c>
      <c r="Q465" s="45"/>
      <c r="R465" s="123">
        <v>0</v>
      </c>
      <c r="S465" s="123">
        <v>0</v>
      </c>
      <c r="T465" s="123">
        <f t="shared" si="203"/>
        <v>0</v>
      </c>
      <c r="U465" s="123">
        <v>0</v>
      </c>
      <c r="V465" s="123">
        <v>0</v>
      </c>
      <c r="W465" s="123">
        <f t="shared" si="204"/>
        <v>0</v>
      </c>
      <c r="X465" s="123">
        <f t="shared" si="226"/>
        <v>0</v>
      </c>
      <c r="Y465" s="45"/>
      <c r="Z465" s="123">
        <v>0</v>
      </c>
      <c r="AA465" s="123">
        <v>0</v>
      </c>
      <c r="AB465" s="123">
        <f t="shared" si="206"/>
        <v>0</v>
      </c>
      <c r="AC465" s="123">
        <v>0</v>
      </c>
      <c r="AD465" s="123">
        <v>0</v>
      </c>
      <c r="AE465" s="123">
        <f t="shared" si="207"/>
        <v>0</v>
      </c>
      <c r="AF465" s="123">
        <f t="shared" si="227"/>
        <v>0</v>
      </c>
      <c r="AG465" s="45"/>
      <c r="AH465" s="123">
        <v>0</v>
      </c>
      <c r="AI465" s="123">
        <v>0</v>
      </c>
      <c r="AJ465" s="123">
        <f t="shared" si="209"/>
        <v>0</v>
      </c>
      <c r="AK465" s="123">
        <v>0</v>
      </c>
      <c r="AL465" s="123">
        <v>0</v>
      </c>
      <c r="AM465" s="123">
        <f t="shared" si="210"/>
        <v>0</v>
      </c>
      <c r="AN465" s="123">
        <f t="shared" si="228"/>
        <v>0</v>
      </c>
      <c r="AO465" s="45"/>
      <c r="AP465" s="123">
        <f>J465-(R465+Z465+AH465)</f>
        <v>0</v>
      </c>
      <c r="AQ465" s="123">
        <f>K465-(S465+AA465+AI465)</f>
        <v>0</v>
      </c>
      <c r="AR465" s="123">
        <f t="shared" si="212"/>
        <v>0</v>
      </c>
      <c r="AS465" s="123">
        <f>M465-(U465+AC465+AK465)</f>
        <v>0</v>
      </c>
      <c r="AT465" s="123">
        <f>N465-(V465+AD465+AL465)</f>
        <v>0</v>
      </c>
      <c r="AU465" s="123">
        <f t="shared" si="218"/>
        <v>0</v>
      </c>
      <c r="AV465" s="123">
        <f t="shared" si="229"/>
        <v>0</v>
      </c>
      <c r="AW465" s="125" t="s">
        <v>103</v>
      </c>
      <c r="AX465" s="125"/>
      <c r="AY465" s="125"/>
      <c r="AZ465" s="124" t="s">
        <v>88</v>
      </c>
      <c r="BA465" s="124"/>
      <c r="BB465" s="124"/>
      <c r="BC465" s="124"/>
      <c r="BD465" s="124"/>
    </row>
    <row r="466" spans="1:56" s="127" customFormat="1" hidden="1">
      <c r="A466" s="45"/>
      <c r="B466" s="114">
        <v>2013</v>
      </c>
      <c r="C466" s="115">
        <v>8320</v>
      </c>
      <c r="D466" s="114">
        <v>3</v>
      </c>
      <c r="E466" s="114">
        <v>2000</v>
      </c>
      <c r="F466" s="114">
        <v>2100</v>
      </c>
      <c r="G466" s="114">
        <v>217</v>
      </c>
      <c r="H466" s="114"/>
      <c r="I466" s="116" t="s">
        <v>112</v>
      </c>
      <c r="J466" s="117">
        <v>0</v>
      </c>
      <c r="K466" s="117">
        <v>0</v>
      </c>
      <c r="L466" s="117">
        <v>0</v>
      </c>
      <c r="M466" s="117">
        <v>0</v>
      </c>
      <c r="N466" s="117">
        <v>0</v>
      </c>
      <c r="O466" s="117">
        <v>0</v>
      </c>
      <c r="P466" s="117">
        <v>0</v>
      </c>
      <c r="Q466" s="45"/>
      <c r="R466" s="118">
        <f>R467</f>
        <v>0</v>
      </c>
      <c r="S466" s="118">
        <f>S467</f>
        <v>0</v>
      </c>
      <c r="T466" s="118">
        <f t="shared" si="203"/>
        <v>0</v>
      </c>
      <c r="U466" s="118">
        <f>U467</f>
        <v>0</v>
      </c>
      <c r="V466" s="118">
        <f>V467</f>
        <v>0</v>
      </c>
      <c r="W466" s="118">
        <f t="shared" si="204"/>
        <v>0</v>
      </c>
      <c r="X466" s="118">
        <f t="shared" si="226"/>
        <v>0</v>
      </c>
      <c r="Y466" s="45"/>
      <c r="Z466" s="118">
        <f>Z467</f>
        <v>0</v>
      </c>
      <c r="AA466" s="118">
        <f>AA467</f>
        <v>0</v>
      </c>
      <c r="AB466" s="118">
        <f t="shared" si="206"/>
        <v>0</v>
      </c>
      <c r="AC466" s="118">
        <f>AC467</f>
        <v>0</v>
      </c>
      <c r="AD466" s="118">
        <f>AD467</f>
        <v>0</v>
      </c>
      <c r="AE466" s="118">
        <f t="shared" si="207"/>
        <v>0</v>
      </c>
      <c r="AF466" s="118">
        <f t="shared" si="227"/>
        <v>0</v>
      </c>
      <c r="AG466" s="45"/>
      <c r="AH466" s="118">
        <f>AH467</f>
        <v>0</v>
      </c>
      <c r="AI466" s="118">
        <f>AI467</f>
        <v>0</v>
      </c>
      <c r="AJ466" s="118">
        <f t="shared" si="209"/>
        <v>0</v>
      </c>
      <c r="AK466" s="118">
        <f>AK467</f>
        <v>0</v>
      </c>
      <c r="AL466" s="118">
        <f>AL467</f>
        <v>0</v>
      </c>
      <c r="AM466" s="118">
        <f t="shared" si="210"/>
        <v>0</v>
      </c>
      <c r="AN466" s="118">
        <f t="shared" si="228"/>
        <v>0</v>
      </c>
      <c r="AO466" s="45"/>
      <c r="AP466" s="118">
        <f>AP467</f>
        <v>0</v>
      </c>
      <c r="AQ466" s="118">
        <f>AQ467</f>
        <v>0</v>
      </c>
      <c r="AR466" s="118">
        <f t="shared" si="212"/>
        <v>0</v>
      </c>
      <c r="AS466" s="118">
        <f>AS467</f>
        <v>0</v>
      </c>
      <c r="AT466" s="118">
        <f>AT467</f>
        <v>0</v>
      </c>
      <c r="AU466" s="118">
        <f t="shared" si="218"/>
        <v>0</v>
      </c>
      <c r="AV466" s="118">
        <f t="shared" si="229"/>
        <v>0</v>
      </c>
      <c r="AW466" s="119"/>
      <c r="AX466" s="119"/>
      <c r="AY466" s="119"/>
      <c r="AZ466" s="117"/>
      <c r="BA466" s="117"/>
      <c r="BB466" s="117"/>
      <c r="BC466" s="117"/>
      <c r="BD466" s="117"/>
    </row>
    <row r="467" spans="1:56" s="100" customFormat="1" hidden="1">
      <c r="A467" s="45"/>
      <c r="B467" s="120">
        <v>2013</v>
      </c>
      <c r="C467" s="121">
        <v>8320</v>
      </c>
      <c r="D467" s="120">
        <v>3</v>
      </c>
      <c r="E467" s="120">
        <v>2000</v>
      </c>
      <c r="F467" s="120">
        <v>2100</v>
      </c>
      <c r="G467" s="120">
        <v>217</v>
      </c>
      <c r="H467" s="120">
        <v>21701</v>
      </c>
      <c r="I467" s="122" t="s">
        <v>113</v>
      </c>
      <c r="J467" s="123">
        <v>0</v>
      </c>
      <c r="K467" s="123">
        <v>0</v>
      </c>
      <c r="L467" s="124">
        <v>0</v>
      </c>
      <c r="M467" s="123">
        <v>0</v>
      </c>
      <c r="N467" s="123">
        <v>0</v>
      </c>
      <c r="O467" s="124">
        <v>0</v>
      </c>
      <c r="P467" s="124">
        <v>0</v>
      </c>
      <c r="Q467" s="45"/>
      <c r="R467" s="123">
        <v>0</v>
      </c>
      <c r="S467" s="123">
        <v>0</v>
      </c>
      <c r="T467" s="123">
        <f t="shared" si="203"/>
        <v>0</v>
      </c>
      <c r="U467" s="123">
        <v>0</v>
      </c>
      <c r="V467" s="123">
        <v>0</v>
      </c>
      <c r="W467" s="123">
        <f t="shared" si="204"/>
        <v>0</v>
      </c>
      <c r="X467" s="123">
        <f t="shared" si="226"/>
        <v>0</v>
      </c>
      <c r="Y467" s="45"/>
      <c r="Z467" s="123">
        <v>0</v>
      </c>
      <c r="AA467" s="123">
        <v>0</v>
      </c>
      <c r="AB467" s="123">
        <f t="shared" si="206"/>
        <v>0</v>
      </c>
      <c r="AC467" s="123">
        <v>0</v>
      </c>
      <c r="AD467" s="123">
        <v>0</v>
      </c>
      <c r="AE467" s="123">
        <f t="shared" si="207"/>
        <v>0</v>
      </c>
      <c r="AF467" s="123">
        <f t="shared" si="227"/>
        <v>0</v>
      </c>
      <c r="AG467" s="45"/>
      <c r="AH467" s="123">
        <v>0</v>
      </c>
      <c r="AI467" s="123">
        <v>0</v>
      </c>
      <c r="AJ467" s="123">
        <f t="shared" si="209"/>
        <v>0</v>
      </c>
      <c r="AK467" s="123">
        <v>0</v>
      </c>
      <c r="AL467" s="123">
        <v>0</v>
      </c>
      <c r="AM467" s="123">
        <f t="shared" si="210"/>
        <v>0</v>
      </c>
      <c r="AN467" s="123">
        <f t="shared" si="228"/>
        <v>0</v>
      </c>
      <c r="AO467" s="45"/>
      <c r="AP467" s="123">
        <f>J467-(R467+Z467+AH467)</f>
        <v>0</v>
      </c>
      <c r="AQ467" s="123">
        <f>K467-(S467+AA467+AI467)</f>
        <v>0</v>
      </c>
      <c r="AR467" s="123">
        <f t="shared" si="212"/>
        <v>0</v>
      </c>
      <c r="AS467" s="123">
        <f>M467-(U467+AC467+AK467)</f>
        <v>0</v>
      </c>
      <c r="AT467" s="123">
        <f>N467-(V467+AD467+AL467)</f>
        <v>0</v>
      </c>
      <c r="AU467" s="123">
        <f t="shared" si="218"/>
        <v>0</v>
      </c>
      <c r="AV467" s="123">
        <f t="shared" si="229"/>
        <v>0</v>
      </c>
      <c r="AW467" s="125" t="s">
        <v>103</v>
      </c>
      <c r="AX467" s="125"/>
      <c r="AY467" s="125"/>
      <c r="AZ467" s="124" t="s">
        <v>283</v>
      </c>
      <c r="BA467" s="124"/>
      <c r="BB467" s="124"/>
      <c r="BC467" s="124"/>
      <c r="BD467" s="124"/>
    </row>
    <row r="468" spans="1:56" s="126" customFormat="1" hidden="1">
      <c r="A468" s="45"/>
      <c r="B468" s="108">
        <v>2013</v>
      </c>
      <c r="C468" s="109">
        <v>8320</v>
      </c>
      <c r="D468" s="108">
        <v>3</v>
      </c>
      <c r="E468" s="108">
        <v>2000</v>
      </c>
      <c r="F468" s="108">
        <v>2200</v>
      </c>
      <c r="G468" s="108"/>
      <c r="H468" s="108"/>
      <c r="I468" s="110" t="s">
        <v>287</v>
      </c>
      <c r="J468" s="111">
        <v>0</v>
      </c>
      <c r="K468" s="111">
        <v>0</v>
      </c>
      <c r="L468" s="111">
        <v>0</v>
      </c>
      <c r="M468" s="111">
        <v>0</v>
      </c>
      <c r="N468" s="111">
        <v>0</v>
      </c>
      <c r="O468" s="111">
        <v>0</v>
      </c>
      <c r="P468" s="111">
        <v>0</v>
      </c>
      <c r="Q468" s="45"/>
      <c r="R468" s="112">
        <f>R469+R471</f>
        <v>0</v>
      </c>
      <c r="S468" s="112">
        <f>S469+S471</f>
        <v>0</v>
      </c>
      <c r="T468" s="112">
        <f>R468+S468</f>
        <v>0</v>
      </c>
      <c r="U468" s="112">
        <f>U469+U471</f>
        <v>0</v>
      </c>
      <c r="V468" s="112">
        <f>V469+V471</f>
        <v>0</v>
      </c>
      <c r="W468" s="112">
        <f t="shared" si="204"/>
        <v>0</v>
      </c>
      <c r="X468" s="112">
        <f t="shared" si="226"/>
        <v>0</v>
      </c>
      <c r="Y468" s="45"/>
      <c r="Z468" s="112">
        <f>Z469+Z471</f>
        <v>0</v>
      </c>
      <c r="AA468" s="112">
        <f>AA469+AA471</f>
        <v>0</v>
      </c>
      <c r="AB468" s="112">
        <f>Z468+AA468</f>
        <v>0</v>
      </c>
      <c r="AC468" s="112">
        <f>AC469+AC471</f>
        <v>0</v>
      </c>
      <c r="AD468" s="112">
        <f>AD469+AD471</f>
        <v>0</v>
      </c>
      <c r="AE468" s="112">
        <f t="shared" si="207"/>
        <v>0</v>
      </c>
      <c r="AF468" s="112">
        <f t="shared" si="227"/>
        <v>0</v>
      </c>
      <c r="AG468" s="45"/>
      <c r="AH468" s="112">
        <f>AH469+AH471</f>
        <v>0</v>
      </c>
      <c r="AI468" s="112">
        <f>AI469+AI471</f>
        <v>0</v>
      </c>
      <c r="AJ468" s="112">
        <f>AH468+AI468</f>
        <v>0</v>
      </c>
      <c r="AK468" s="112">
        <f>AK469+AK471</f>
        <v>0</v>
      </c>
      <c r="AL468" s="112">
        <f>AL469+AL471</f>
        <v>0</v>
      </c>
      <c r="AM468" s="112">
        <f t="shared" si="210"/>
        <v>0</v>
      </c>
      <c r="AN468" s="112">
        <f t="shared" si="228"/>
        <v>0</v>
      </c>
      <c r="AO468" s="45"/>
      <c r="AP468" s="112">
        <f>AP469+AP471</f>
        <v>0</v>
      </c>
      <c r="AQ468" s="112">
        <f>AQ469+AQ471</f>
        <v>0</v>
      </c>
      <c r="AR468" s="112">
        <f>AP468+AQ468</f>
        <v>0</v>
      </c>
      <c r="AS468" s="112">
        <f>AS469+AS471</f>
        <v>0</v>
      </c>
      <c r="AT468" s="112">
        <f>AT469+AT471</f>
        <v>0</v>
      </c>
      <c r="AU468" s="112">
        <f t="shared" si="218"/>
        <v>0</v>
      </c>
      <c r="AV468" s="112">
        <f t="shared" si="229"/>
        <v>0</v>
      </c>
      <c r="AW468" s="113"/>
      <c r="AX468" s="113"/>
      <c r="AY468" s="113"/>
      <c r="AZ468" s="111"/>
      <c r="BA468" s="111"/>
      <c r="BB468" s="111"/>
      <c r="BC468" s="111"/>
      <c r="BD468" s="111"/>
    </row>
    <row r="469" spans="1:56" s="127" customFormat="1" hidden="1">
      <c r="A469" s="45"/>
      <c r="B469" s="114">
        <v>2013</v>
      </c>
      <c r="C469" s="115">
        <v>8320</v>
      </c>
      <c r="D469" s="114">
        <v>3</v>
      </c>
      <c r="E469" s="114">
        <v>2000</v>
      </c>
      <c r="F469" s="114">
        <v>2200</v>
      </c>
      <c r="G469" s="114">
        <v>221</v>
      </c>
      <c r="H469" s="114"/>
      <c r="I469" s="116" t="s">
        <v>115</v>
      </c>
      <c r="J469" s="117">
        <v>0</v>
      </c>
      <c r="K469" s="117">
        <v>0</v>
      </c>
      <c r="L469" s="117">
        <v>0</v>
      </c>
      <c r="M469" s="117">
        <v>0</v>
      </c>
      <c r="N469" s="117">
        <v>0</v>
      </c>
      <c r="O469" s="117">
        <v>0</v>
      </c>
      <c r="P469" s="117">
        <v>0</v>
      </c>
      <c r="Q469" s="45"/>
      <c r="R469" s="118">
        <f>R470</f>
        <v>0</v>
      </c>
      <c r="S469" s="118">
        <f>S470</f>
        <v>0</v>
      </c>
      <c r="T469" s="118">
        <f t="shared" ref="T469:T520" si="230">R469+S469</f>
        <v>0</v>
      </c>
      <c r="U469" s="118">
        <f>U470</f>
        <v>0</v>
      </c>
      <c r="V469" s="118">
        <f>V470</f>
        <v>0</v>
      </c>
      <c r="W469" s="118">
        <f t="shared" si="204"/>
        <v>0</v>
      </c>
      <c r="X469" s="118">
        <f t="shared" si="226"/>
        <v>0</v>
      </c>
      <c r="Y469" s="45"/>
      <c r="Z469" s="118">
        <f>Z470</f>
        <v>0</v>
      </c>
      <c r="AA469" s="118">
        <f>AA470</f>
        <v>0</v>
      </c>
      <c r="AB469" s="118">
        <f t="shared" ref="AB469:AB520" si="231">Z469+AA469</f>
        <v>0</v>
      </c>
      <c r="AC469" s="118">
        <f>AC470</f>
        <v>0</v>
      </c>
      <c r="AD469" s="118">
        <f>AD470</f>
        <v>0</v>
      </c>
      <c r="AE469" s="118">
        <f t="shared" si="207"/>
        <v>0</v>
      </c>
      <c r="AF469" s="118">
        <f t="shared" si="227"/>
        <v>0</v>
      </c>
      <c r="AG469" s="45"/>
      <c r="AH469" s="118">
        <f>AH470</f>
        <v>0</v>
      </c>
      <c r="AI469" s="118">
        <f>AI470</f>
        <v>0</v>
      </c>
      <c r="AJ469" s="118">
        <f t="shared" ref="AJ469:AJ520" si="232">AH469+AI469</f>
        <v>0</v>
      </c>
      <c r="AK469" s="118">
        <f>AK470</f>
        <v>0</v>
      </c>
      <c r="AL469" s="118">
        <f>AL470</f>
        <v>0</v>
      </c>
      <c r="AM469" s="118">
        <f t="shared" si="210"/>
        <v>0</v>
      </c>
      <c r="AN469" s="118">
        <f t="shared" si="228"/>
        <v>0</v>
      </c>
      <c r="AO469" s="45"/>
      <c r="AP469" s="118">
        <f>AP470</f>
        <v>0</v>
      </c>
      <c r="AQ469" s="118">
        <f>AQ470</f>
        <v>0</v>
      </c>
      <c r="AR469" s="118">
        <f t="shared" ref="AR469:AR534" si="233">AP469+AQ469</f>
        <v>0</v>
      </c>
      <c r="AS469" s="118">
        <f>AS470</f>
        <v>0</v>
      </c>
      <c r="AT469" s="118">
        <f>AT470</f>
        <v>0</v>
      </c>
      <c r="AU469" s="118">
        <f t="shared" si="218"/>
        <v>0</v>
      </c>
      <c r="AV469" s="118">
        <f t="shared" si="229"/>
        <v>0</v>
      </c>
      <c r="AW469" s="119"/>
      <c r="AX469" s="119"/>
      <c r="AY469" s="119"/>
      <c r="AZ469" s="117"/>
      <c r="BA469" s="117"/>
      <c r="BB469" s="117"/>
      <c r="BC469" s="117"/>
      <c r="BD469" s="117"/>
    </row>
    <row r="470" spans="1:56" s="100" customFormat="1" ht="47.25" hidden="1" customHeight="1">
      <c r="A470" s="45"/>
      <c r="B470" s="120">
        <v>2013</v>
      </c>
      <c r="C470" s="120">
        <v>8320</v>
      </c>
      <c r="D470" s="120">
        <v>3</v>
      </c>
      <c r="E470" s="120">
        <v>2000</v>
      </c>
      <c r="F470" s="120">
        <v>2200</v>
      </c>
      <c r="G470" s="120">
        <v>221</v>
      </c>
      <c r="H470" s="120">
        <v>22101</v>
      </c>
      <c r="I470" s="122" t="s">
        <v>116</v>
      </c>
      <c r="J470" s="123">
        <v>0</v>
      </c>
      <c r="K470" s="123">
        <v>0</v>
      </c>
      <c r="L470" s="124">
        <v>0</v>
      </c>
      <c r="M470" s="123">
        <v>0</v>
      </c>
      <c r="N470" s="123">
        <v>0</v>
      </c>
      <c r="O470" s="124">
        <v>0</v>
      </c>
      <c r="P470" s="124">
        <v>0</v>
      </c>
      <c r="Q470" s="45"/>
      <c r="R470" s="123">
        <v>0</v>
      </c>
      <c r="S470" s="123">
        <v>0</v>
      </c>
      <c r="T470" s="123">
        <f t="shared" si="230"/>
        <v>0</v>
      </c>
      <c r="U470" s="123">
        <v>0</v>
      </c>
      <c r="V470" s="123">
        <v>0</v>
      </c>
      <c r="W470" s="123">
        <f t="shared" si="204"/>
        <v>0</v>
      </c>
      <c r="X470" s="123">
        <f t="shared" si="226"/>
        <v>0</v>
      </c>
      <c r="Y470" s="45"/>
      <c r="Z470" s="123">
        <v>0</v>
      </c>
      <c r="AA470" s="123">
        <v>0</v>
      </c>
      <c r="AB470" s="123">
        <f t="shared" si="231"/>
        <v>0</v>
      </c>
      <c r="AC470" s="123">
        <v>0</v>
      </c>
      <c r="AD470" s="123">
        <v>0</v>
      </c>
      <c r="AE470" s="123">
        <f t="shared" si="207"/>
        <v>0</v>
      </c>
      <c r="AF470" s="123">
        <f t="shared" si="227"/>
        <v>0</v>
      </c>
      <c r="AG470" s="45"/>
      <c r="AH470" s="123">
        <v>0</v>
      </c>
      <c r="AI470" s="123">
        <v>0</v>
      </c>
      <c r="AJ470" s="123">
        <f t="shared" si="232"/>
        <v>0</v>
      </c>
      <c r="AK470" s="123">
        <v>0</v>
      </c>
      <c r="AL470" s="123">
        <v>0</v>
      </c>
      <c r="AM470" s="123">
        <f t="shared" si="210"/>
        <v>0</v>
      </c>
      <c r="AN470" s="123">
        <f t="shared" si="228"/>
        <v>0</v>
      </c>
      <c r="AO470" s="45"/>
      <c r="AP470" s="123">
        <f>J470-(R470+Z470+AH470)</f>
        <v>0</v>
      </c>
      <c r="AQ470" s="123">
        <f>K470-(S470+AA470+AI470)</f>
        <v>0</v>
      </c>
      <c r="AR470" s="123">
        <f t="shared" si="233"/>
        <v>0</v>
      </c>
      <c r="AS470" s="123">
        <f>M470-(U470+AC470+AK470)</f>
        <v>0</v>
      </c>
      <c r="AT470" s="123">
        <f>N470-(V470+AD470+AL470)</f>
        <v>0</v>
      </c>
      <c r="AU470" s="123">
        <f t="shared" si="218"/>
        <v>0</v>
      </c>
      <c r="AV470" s="123">
        <f t="shared" si="229"/>
        <v>0</v>
      </c>
      <c r="AW470" s="125" t="s">
        <v>105</v>
      </c>
      <c r="AX470" s="125"/>
      <c r="AY470" s="125"/>
      <c r="AZ470" s="124" t="s">
        <v>88</v>
      </c>
      <c r="BA470" s="124"/>
      <c r="BB470" s="124"/>
      <c r="BC470" s="124"/>
      <c r="BD470" s="124"/>
    </row>
    <row r="471" spans="1:56" s="127" customFormat="1" hidden="1">
      <c r="A471" s="45"/>
      <c r="B471" s="114">
        <v>2013</v>
      </c>
      <c r="C471" s="115">
        <v>8320</v>
      </c>
      <c r="D471" s="114">
        <v>3</v>
      </c>
      <c r="E471" s="114">
        <v>2000</v>
      </c>
      <c r="F471" s="114">
        <v>2200</v>
      </c>
      <c r="G471" s="114">
        <v>223</v>
      </c>
      <c r="H471" s="114"/>
      <c r="I471" s="116" t="s">
        <v>119</v>
      </c>
      <c r="J471" s="117">
        <v>0</v>
      </c>
      <c r="K471" s="117">
        <v>0</v>
      </c>
      <c r="L471" s="117">
        <v>0</v>
      </c>
      <c r="M471" s="117">
        <v>0</v>
      </c>
      <c r="N471" s="117">
        <v>0</v>
      </c>
      <c r="O471" s="117">
        <v>0</v>
      </c>
      <c r="P471" s="117">
        <v>0</v>
      </c>
      <c r="Q471" s="45"/>
      <c r="R471" s="118">
        <f>R472</f>
        <v>0</v>
      </c>
      <c r="S471" s="118">
        <f>S472</f>
        <v>0</v>
      </c>
      <c r="T471" s="118">
        <f t="shared" si="230"/>
        <v>0</v>
      </c>
      <c r="U471" s="118">
        <f>U472</f>
        <v>0</v>
      </c>
      <c r="V471" s="118">
        <f>V472</f>
        <v>0</v>
      </c>
      <c r="W471" s="118">
        <f t="shared" si="204"/>
        <v>0</v>
      </c>
      <c r="X471" s="118">
        <f t="shared" si="226"/>
        <v>0</v>
      </c>
      <c r="Y471" s="45"/>
      <c r="Z471" s="118">
        <f>Z472</f>
        <v>0</v>
      </c>
      <c r="AA471" s="118">
        <f>AA472</f>
        <v>0</v>
      </c>
      <c r="AB471" s="118">
        <f t="shared" si="231"/>
        <v>0</v>
      </c>
      <c r="AC471" s="118">
        <f>AC472</f>
        <v>0</v>
      </c>
      <c r="AD471" s="118">
        <f>AD472</f>
        <v>0</v>
      </c>
      <c r="AE471" s="118">
        <f t="shared" si="207"/>
        <v>0</v>
      </c>
      <c r="AF471" s="118">
        <f t="shared" si="227"/>
        <v>0</v>
      </c>
      <c r="AG471" s="45"/>
      <c r="AH471" s="118">
        <f>AH472</f>
        <v>0</v>
      </c>
      <c r="AI471" s="118">
        <f>AI472</f>
        <v>0</v>
      </c>
      <c r="AJ471" s="118">
        <f t="shared" si="232"/>
        <v>0</v>
      </c>
      <c r="AK471" s="118">
        <f>AK472</f>
        <v>0</v>
      </c>
      <c r="AL471" s="118">
        <f>AL472</f>
        <v>0</v>
      </c>
      <c r="AM471" s="118">
        <f t="shared" si="210"/>
        <v>0</v>
      </c>
      <c r="AN471" s="118">
        <f t="shared" si="228"/>
        <v>0</v>
      </c>
      <c r="AO471" s="45"/>
      <c r="AP471" s="118">
        <f>AP472</f>
        <v>0</v>
      </c>
      <c r="AQ471" s="118">
        <f>AQ472</f>
        <v>0</v>
      </c>
      <c r="AR471" s="118">
        <f t="shared" si="233"/>
        <v>0</v>
      </c>
      <c r="AS471" s="118">
        <f>AS472</f>
        <v>0</v>
      </c>
      <c r="AT471" s="118">
        <f>AT472</f>
        <v>0</v>
      </c>
      <c r="AU471" s="118">
        <f t="shared" si="218"/>
        <v>0</v>
      </c>
      <c r="AV471" s="118">
        <f t="shared" si="229"/>
        <v>0</v>
      </c>
      <c r="AW471" s="119"/>
      <c r="AX471" s="119"/>
      <c r="AY471" s="119"/>
      <c r="AZ471" s="117"/>
      <c r="BA471" s="117"/>
      <c r="BB471" s="117"/>
      <c r="BC471" s="117"/>
      <c r="BD471" s="117"/>
    </row>
    <row r="472" spans="1:56" s="100" customFormat="1" hidden="1">
      <c r="A472" s="45"/>
      <c r="B472" s="120">
        <v>2013</v>
      </c>
      <c r="C472" s="121">
        <v>8320</v>
      </c>
      <c r="D472" s="120">
        <v>3</v>
      </c>
      <c r="E472" s="120">
        <v>2000</v>
      </c>
      <c r="F472" s="120">
        <v>2200</v>
      </c>
      <c r="G472" s="120">
        <v>223</v>
      </c>
      <c r="H472" s="120">
        <v>22301</v>
      </c>
      <c r="I472" s="122" t="s">
        <v>119</v>
      </c>
      <c r="J472" s="123">
        <v>0</v>
      </c>
      <c r="K472" s="123">
        <v>0</v>
      </c>
      <c r="L472" s="124">
        <v>0</v>
      </c>
      <c r="M472" s="123">
        <v>0</v>
      </c>
      <c r="N472" s="123">
        <v>0</v>
      </c>
      <c r="O472" s="124">
        <v>0</v>
      </c>
      <c r="P472" s="124">
        <v>0</v>
      </c>
      <c r="Q472" s="45"/>
      <c r="R472" s="123">
        <v>0</v>
      </c>
      <c r="S472" s="123">
        <v>0</v>
      </c>
      <c r="T472" s="123">
        <f t="shared" si="230"/>
        <v>0</v>
      </c>
      <c r="U472" s="123">
        <v>0</v>
      </c>
      <c r="V472" s="123">
        <v>0</v>
      </c>
      <c r="W472" s="123">
        <f t="shared" ref="W472:W520" si="234">U472+V472</f>
        <v>0</v>
      </c>
      <c r="X472" s="123">
        <f t="shared" si="226"/>
        <v>0</v>
      </c>
      <c r="Y472" s="45"/>
      <c r="Z472" s="123">
        <v>0</v>
      </c>
      <c r="AA472" s="123">
        <v>0</v>
      </c>
      <c r="AB472" s="123">
        <f t="shared" si="231"/>
        <v>0</v>
      </c>
      <c r="AC472" s="123">
        <v>0</v>
      </c>
      <c r="AD472" s="123">
        <v>0</v>
      </c>
      <c r="AE472" s="123">
        <f t="shared" ref="AE472:AE520" si="235">AC472+AD472</f>
        <v>0</v>
      </c>
      <c r="AF472" s="123">
        <f t="shared" si="227"/>
        <v>0</v>
      </c>
      <c r="AG472" s="45"/>
      <c r="AH472" s="123">
        <v>0</v>
      </c>
      <c r="AI472" s="123">
        <v>0</v>
      </c>
      <c r="AJ472" s="123">
        <f t="shared" si="232"/>
        <v>0</v>
      </c>
      <c r="AK472" s="123">
        <v>0</v>
      </c>
      <c r="AL472" s="123">
        <v>0</v>
      </c>
      <c r="AM472" s="123">
        <f t="shared" ref="AM472:AM520" si="236">AK472+AL472</f>
        <v>0</v>
      </c>
      <c r="AN472" s="123">
        <f t="shared" si="228"/>
        <v>0</v>
      </c>
      <c r="AO472" s="45"/>
      <c r="AP472" s="123">
        <f>J472-(R472+Z472+AH472)</f>
        <v>0</v>
      </c>
      <c r="AQ472" s="123">
        <f>K472-(S472+AA472+AI472)</f>
        <v>0</v>
      </c>
      <c r="AR472" s="123">
        <f t="shared" si="233"/>
        <v>0</v>
      </c>
      <c r="AS472" s="123">
        <f>M472-(U472+AC472+AK472)</f>
        <v>0</v>
      </c>
      <c r="AT472" s="123">
        <f>N472-(V472+AD472+AL472)</f>
        <v>0</v>
      </c>
      <c r="AU472" s="123">
        <f t="shared" si="218"/>
        <v>0</v>
      </c>
      <c r="AV472" s="123">
        <f t="shared" si="229"/>
        <v>0</v>
      </c>
      <c r="AW472" s="125" t="s">
        <v>103</v>
      </c>
      <c r="AX472" s="125"/>
      <c r="AY472" s="125"/>
      <c r="AZ472" s="124" t="s">
        <v>88</v>
      </c>
      <c r="BA472" s="124"/>
      <c r="BB472" s="124"/>
      <c r="BC472" s="124"/>
      <c r="BD472" s="124"/>
    </row>
    <row r="473" spans="1:56" s="126" customFormat="1" hidden="1">
      <c r="A473" s="45"/>
      <c r="B473" s="108">
        <v>2013</v>
      </c>
      <c r="C473" s="109">
        <v>8320</v>
      </c>
      <c r="D473" s="108">
        <v>3</v>
      </c>
      <c r="E473" s="108">
        <v>2000</v>
      </c>
      <c r="F473" s="108">
        <v>2400</v>
      </c>
      <c r="G473" s="108"/>
      <c r="H473" s="108"/>
      <c r="I473" s="110" t="s">
        <v>122</v>
      </c>
      <c r="J473" s="111">
        <v>0</v>
      </c>
      <c r="K473" s="111">
        <v>0</v>
      </c>
      <c r="L473" s="111">
        <v>0</v>
      </c>
      <c r="M473" s="111">
        <v>0</v>
      </c>
      <c r="N473" s="111">
        <v>0</v>
      </c>
      <c r="O473" s="111">
        <v>0</v>
      </c>
      <c r="P473" s="111">
        <v>0</v>
      </c>
      <c r="Q473" s="45"/>
      <c r="R473" s="112">
        <f t="shared" ref="R473:V480" si="237">R474</f>
        <v>0</v>
      </c>
      <c r="S473" s="112">
        <f t="shared" si="237"/>
        <v>0</v>
      </c>
      <c r="T473" s="112">
        <f t="shared" si="230"/>
        <v>0</v>
      </c>
      <c r="U473" s="112">
        <f t="shared" si="237"/>
        <v>0</v>
      </c>
      <c r="V473" s="112">
        <f t="shared" si="237"/>
        <v>0</v>
      </c>
      <c r="W473" s="112">
        <f t="shared" si="234"/>
        <v>0</v>
      </c>
      <c r="X473" s="112">
        <f t="shared" si="226"/>
        <v>0</v>
      </c>
      <c r="Y473" s="45"/>
      <c r="Z473" s="112">
        <f t="shared" ref="Z473:AD480" si="238">Z474</f>
        <v>0</v>
      </c>
      <c r="AA473" s="112">
        <f t="shared" si="238"/>
        <v>0</v>
      </c>
      <c r="AB473" s="112">
        <f t="shared" si="231"/>
        <v>0</v>
      </c>
      <c r="AC473" s="112">
        <f t="shared" si="238"/>
        <v>0</v>
      </c>
      <c r="AD473" s="112">
        <f t="shared" si="238"/>
        <v>0</v>
      </c>
      <c r="AE473" s="112">
        <f t="shared" si="235"/>
        <v>0</v>
      </c>
      <c r="AF473" s="112">
        <f t="shared" si="227"/>
        <v>0</v>
      </c>
      <c r="AG473" s="45"/>
      <c r="AH473" s="112">
        <f t="shared" ref="AH473:AL480" si="239">AH474</f>
        <v>0</v>
      </c>
      <c r="AI473" s="112">
        <f t="shared" si="239"/>
        <v>0</v>
      </c>
      <c r="AJ473" s="112">
        <f t="shared" si="232"/>
        <v>0</v>
      </c>
      <c r="AK473" s="112">
        <f t="shared" si="239"/>
        <v>0</v>
      </c>
      <c r="AL473" s="112">
        <f t="shared" si="239"/>
        <v>0</v>
      </c>
      <c r="AM473" s="112">
        <f t="shared" si="236"/>
        <v>0</v>
      </c>
      <c r="AN473" s="112">
        <f t="shared" si="228"/>
        <v>0</v>
      </c>
      <c r="AO473" s="45"/>
      <c r="AP473" s="112">
        <f t="shared" ref="AP473:AT480" si="240">AP474</f>
        <v>0</v>
      </c>
      <c r="AQ473" s="112">
        <f t="shared" si="240"/>
        <v>0</v>
      </c>
      <c r="AR473" s="112">
        <f t="shared" si="233"/>
        <v>0</v>
      </c>
      <c r="AS473" s="112">
        <f t="shared" si="240"/>
        <v>0</v>
      </c>
      <c r="AT473" s="112">
        <f t="shared" si="240"/>
        <v>0</v>
      </c>
      <c r="AU473" s="112">
        <f t="shared" si="218"/>
        <v>0</v>
      </c>
      <c r="AV473" s="112">
        <f t="shared" si="229"/>
        <v>0</v>
      </c>
      <c r="AW473" s="113"/>
      <c r="AX473" s="113"/>
      <c r="AY473" s="113"/>
      <c r="AZ473" s="111"/>
      <c r="BA473" s="111"/>
      <c r="BB473" s="111"/>
      <c r="BC473" s="111"/>
      <c r="BD473" s="111"/>
    </row>
    <row r="474" spans="1:56" s="127" customFormat="1" hidden="1">
      <c r="A474" s="45"/>
      <c r="B474" s="114">
        <v>2013</v>
      </c>
      <c r="C474" s="115">
        <v>8320</v>
      </c>
      <c r="D474" s="114">
        <v>3</v>
      </c>
      <c r="E474" s="114">
        <v>2000</v>
      </c>
      <c r="F474" s="114">
        <v>2400</v>
      </c>
      <c r="G474" s="114">
        <v>246</v>
      </c>
      <c r="H474" s="114"/>
      <c r="I474" s="116" t="s">
        <v>126</v>
      </c>
      <c r="J474" s="117">
        <v>0</v>
      </c>
      <c r="K474" s="117">
        <v>0</v>
      </c>
      <c r="L474" s="117">
        <v>0</v>
      </c>
      <c r="M474" s="117">
        <v>0</v>
      </c>
      <c r="N474" s="117">
        <v>0</v>
      </c>
      <c r="O474" s="117">
        <v>0</v>
      </c>
      <c r="P474" s="117">
        <v>0</v>
      </c>
      <c r="Q474" s="45"/>
      <c r="R474" s="118">
        <f t="shared" si="237"/>
        <v>0</v>
      </c>
      <c r="S474" s="118">
        <f t="shared" si="237"/>
        <v>0</v>
      </c>
      <c r="T474" s="118">
        <f t="shared" si="230"/>
        <v>0</v>
      </c>
      <c r="U474" s="118">
        <f t="shared" si="237"/>
        <v>0</v>
      </c>
      <c r="V474" s="118">
        <f t="shared" si="237"/>
        <v>0</v>
      </c>
      <c r="W474" s="118">
        <f t="shared" si="234"/>
        <v>0</v>
      </c>
      <c r="X474" s="118">
        <f t="shared" si="226"/>
        <v>0</v>
      </c>
      <c r="Y474" s="45"/>
      <c r="Z474" s="118">
        <f t="shared" si="238"/>
        <v>0</v>
      </c>
      <c r="AA474" s="118">
        <f t="shared" si="238"/>
        <v>0</v>
      </c>
      <c r="AB474" s="118">
        <f t="shared" si="231"/>
        <v>0</v>
      </c>
      <c r="AC474" s="118">
        <f t="shared" si="238"/>
        <v>0</v>
      </c>
      <c r="AD474" s="118">
        <f t="shared" si="238"/>
        <v>0</v>
      </c>
      <c r="AE474" s="118">
        <f t="shared" si="235"/>
        <v>0</v>
      </c>
      <c r="AF474" s="118">
        <f t="shared" si="227"/>
        <v>0</v>
      </c>
      <c r="AG474" s="45"/>
      <c r="AH474" s="118">
        <f t="shared" si="239"/>
        <v>0</v>
      </c>
      <c r="AI474" s="118">
        <f t="shared" si="239"/>
        <v>0</v>
      </c>
      <c r="AJ474" s="118">
        <f t="shared" si="232"/>
        <v>0</v>
      </c>
      <c r="AK474" s="118">
        <f t="shared" si="239"/>
        <v>0</v>
      </c>
      <c r="AL474" s="118">
        <f t="shared" si="239"/>
        <v>0</v>
      </c>
      <c r="AM474" s="118">
        <f t="shared" si="236"/>
        <v>0</v>
      </c>
      <c r="AN474" s="118">
        <f t="shared" si="228"/>
        <v>0</v>
      </c>
      <c r="AO474" s="45"/>
      <c r="AP474" s="118">
        <f t="shared" si="240"/>
        <v>0</v>
      </c>
      <c r="AQ474" s="118">
        <f t="shared" si="240"/>
        <v>0</v>
      </c>
      <c r="AR474" s="118">
        <f t="shared" si="233"/>
        <v>0</v>
      </c>
      <c r="AS474" s="118">
        <f t="shared" si="240"/>
        <v>0</v>
      </c>
      <c r="AT474" s="118">
        <f t="shared" si="240"/>
        <v>0</v>
      </c>
      <c r="AU474" s="118">
        <f t="shared" si="218"/>
        <v>0</v>
      </c>
      <c r="AV474" s="118">
        <f t="shared" si="229"/>
        <v>0</v>
      </c>
      <c r="AW474" s="119"/>
      <c r="AX474" s="119"/>
      <c r="AY474" s="119"/>
      <c r="AZ474" s="117"/>
      <c r="BA474" s="117"/>
      <c r="BB474" s="117"/>
      <c r="BC474" s="117"/>
      <c r="BD474" s="117"/>
    </row>
    <row r="475" spans="1:56" s="100" customFormat="1" hidden="1">
      <c r="A475" s="45"/>
      <c r="B475" s="120">
        <v>2013</v>
      </c>
      <c r="C475" s="121">
        <v>8320</v>
      </c>
      <c r="D475" s="120">
        <v>3</v>
      </c>
      <c r="E475" s="120">
        <v>2000</v>
      </c>
      <c r="F475" s="120">
        <v>2400</v>
      </c>
      <c r="G475" s="120">
        <v>246</v>
      </c>
      <c r="H475" s="120">
        <v>24601</v>
      </c>
      <c r="I475" s="122" t="s">
        <v>126</v>
      </c>
      <c r="J475" s="123">
        <v>0</v>
      </c>
      <c r="K475" s="123">
        <v>0</v>
      </c>
      <c r="L475" s="124">
        <v>0</v>
      </c>
      <c r="M475" s="123">
        <v>0</v>
      </c>
      <c r="N475" s="123">
        <v>0</v>
      </c>
      <c r="O475" s="124">
        <v>0</v>
      </c>
      <c r="P475" s="124">
        <v>0</v>
      </c>
      <c r="Q475" s="45"/>
      <c r="R475" s="123">
        <v>0</v>
      </c>
      <c r="S475" s="123">
        <v>0</v>
      </c>
      <c r="T475" s="123">
        <f t="shared" si="230"/>
        <v>0</v>
      </c>
      <c r="U475" s="123">
        <v>0</v>
      </c>
      <c r="V475" s="123">
        <v>0</v>
      </c>
      <c r="W475" s="123">
        <f t="shared" si="234"/>
        <v>0</v>
      </c>
      <c r="X475" s="123">
        <f t="shared" si="226"/>
        <v>0</v>
      </c>
      <c r="Y475" s="45"/>
      <c r="Z475" s="123">
        <v>0</v>
      </c>
      <c r="AA475" s="123">
        <v>0</v>
      </c>
      <c r="AB475" s="123">
        <f t="shared" si="231"/>
        <v>0</v>
      </c>
      <c r="AC475" s="123">
        <v>0</v>
      </c>
      <c r="AD475" s="123">
        <v>0</v>
      </c>
      <c r="AE475" s="123">
        <f t="shared" si="235"/>
        <v>0</v>
      </c>
      <c r="AF475" s="123">
        <f t="shared" si="227"/>
        <v>0</v>
      </c>
      <c r="AG475" s="45"/>
      <c r="AH475" s="123">
        <v>0</v>
      </c>
      <c r="AI475" s="123">
        <v>0</v>
      </c>
      <c r="AJ475" s="123">
        <f t="shared" si="232"/>
        <v>0</v>
      </c>
      <c r="AK475" s="123">
        <v>0</v>
      </c>
      <c r="AL475" s="123">
        <v>0</v>
      </c>
      <c r="AM475" s="123">
        <f t="shared" si="236"/>
        <v>0</v>
      </c>
      <c r="AN475" s="123">
        <f t="shared" si="228"/>
        <v>0</v>
      </c>
      <c r="AO475" s="45"/>
      <c r="AP475" s="123">
        <f>J475-(R475+Z475+AH475)</f>
        <v>0</v>
      </c>
      <c r="AQ475" s="123">
        <f>K475-(S475+AA475+AI475)</f>
        <v>0</v>
      </c>
      <c r="AR475" s="123">
        <f t="shared" si="233"/>
        <v>0</v>
      </c>
      <c r="AS475" s="123">
        <f>M475-(U475+AC475+AK475)</f>
        <v>0</v>
      </c>
      <c r="AT475" s="123">
        <f>N475-(V475+AD475+AL475)</f>
        <v>0</v>
      </c>
      <c r="AU475" s="123">
        <f t="shared" si="218"/>
        <v>0</v>
      </c>
      <c r="AV475" s="123">
        <f t="shared" si="229"/>
        <v>0</v>
      </c>
      <c r="AW475" s="125" t="s">
        <v>103</v>
      </c>
      <c r="AX475" s="125"/>
      <c r="AY475" s="125"/>
      <c r="AZ475" s="124" t="s">
        <v>283</v>
      </c>
      <c r="BA475" s="124"/>
      <c r="BB475" s="124"/>
      <c r="BC475" s="124"/>
      <c r="BD475" s="124"/>
    </row>
    <row r="476" spans="1:56" s="100" customFormat="1" hidden="1">
      <c r="A476" s="45"/>
      <c r="B476" s="108">
        <v>2013</v>
      </c>
      <c r="C476" s="109">
        <v>8320</v>
      </c>
      <c r="D476" s="108">
        <v>3</v>
      </c>
      <c r="E476" s="108">
        <v>2000</v>
      </c>
      <c r="F476" s="108">
        <v>2500</v>
      </c>
      <c r="G476" s="108"/>
      <c r="H476" s="108"/>
      <c r="I476" s="110" t="s">
        <v>129</v>
      </c>
      <c r="J476" s="111">
        <v>0</v>
      </c>
      <c r="K476" s="111">
        <v>0</v>
      </c>
      <c r="L476" s="111">
        <v>0</v>
      </c>
      <c r="M476" s="111">
        <v>0</v>
      </c>
      <c r="N476" s="111">
        <v>0</v>
      </c>
      <c r="O476" s="111">
        <v>0</v>
      </c>
      <c r="P476" s="111">
        <v>0</v>
      </c>
      <c r="Q476" s="45"/>
      <c r="R476" s="112">
        <f>R477</f>
        <v>0</v>
      </c>
      <c r="S476" s="112">
        <f t="shared" si="237"/>
        <v>0</v>
      </c>
      <c r="T476" s="112">
        <f t="shared" si="230"/>
        <v>0</v>
      </c>
      <c r="U476" s="112">
        <f t="shared" si="237"/>
        <v>0</v>
      </c>
      <c r="V476" s="112">
        <f t="shared" si="237"/>
        <v>0</v>
      </c>
      <c r="W476" s="112">
        <f t="shared" si="234"/>
        <v>0</v>
      </c>
      <c r="X476" s="112">
        <f t="shared" si="226"/>
        <v>0</v>
      </c>
      <c r="Y476" s="45"/>
      <c r="Z476" s="112">
        <f>Z477</f>
        <v>0</v>
      </c>
      <c r="AA476" s="112">
        <f t="shared" si="238"/>
        <v>0</v>
      </c>
      <c r="AB476" s="112">
        <f t="shared" si="231"/>
        <v>0</v>
      </c>
      <c r="AC476" s="112">
        <f t="shared" si="238"/>
        <v>0</v>
      </c>
      <c r="AD476" s="112">
        <f t="shared" si="238"/>
        <v>0</v>
      </c>
      <c r="AE476" s="112">
        <f t="shared" si="235"/>
        <v>0</v>
      </c>
      <c r="AF476" s="112">
        <f t="shared" si="227"/>
        <v>0</v>
      </c>
      <c r="AG476" s="45"/>
      <c r="AH476" s="112">
        <f>AH477</f>
        <v>0</v>
      </c>
      <c r="AI476" s="112">
        <f t="shared" si="239"/>
        <v>0</v>
      </c>
      <c r="AJ476" s="112">
        <f t="shared" si="232"/>
        <v>0</v>
      </c>
      <c r="AK476" s="112">
        <f t="shared" si="239"/>
        <v>0</v>
      </c>
      <c r="AL476" s="112">
        <f t="shared" si="239"/>
        <v>0</v>
      </c>
      <c r="AM476" s="112">
        <f t="shared" si="236"/>
        <v>0</v>
      </c>
      <c r="AN476" s="112">
        <f t="shared" si="228"/>
        <v>0</v>
      </c>
      <c r="AO476" s="45"/>
      <c r="AP476" s="112">
        <f>AP477</f>
        <v>0</v>
      </c>
      <c r="AQ476" s="112">
        <f t="shared" si="240"/>
        <v>0</v>
      </c>
      <c r="AR476" s="112">
        <f t="shared" si="233"/>
        <v>0</v>
      </c>
      <c r="AS476" s="112">
        <f t="shared" si="240"/>
        <v>0</v>
      </c>
      <c r="AT476" s="112">
        <f t="shared" si="240"/>
        <v>0</v>
      </c>
      <c r="AU476" s="112">
        <f t="shared" si="218"/>
        <v>0</v>
      </c>
      <c r="AV476" s="112">
        <f t="shared" si="229"/>
        <v>0</v>
      </c>
      <c r="AW476" s="113"/>
      <c r="AX476" s="113"/>
      <c r="AY476" s="113"/>
      <c r="AZ476" s="111"/>
      <c r="BA476" s="111"/>
      <c r="BB476" s="111"/>
      <c r="BC476" s="111"/>
      <c r="BD476" s="111"/>
    </row>
    <row r="477" spans="1:56" s="100" customFormat="1" hidden="1">
      <c r="A477" s="45"/>
      <c r="B477" s="114">
        <v>2013</v>
      </c>
      <c r="C477" s="115">
        <v>8320</v>
      </c>
      <c r="D477" s="114">
        <v>3</v>
      </c>
      <c r="E477" s="114">
        <v>2000</v>
      </c>
      <c r="F477" s="114">
        <v>2500</v>
      </c>
      <c r="G477" s="114">
        <v>251</v>
      </c>
      <c r="H477" s="114"/>
      <c r="I477" s="116" t="s">
        <v>289</v>
      </c>
      <c r="J477" s="117">
        <v>0</v>
      </c>
      <c r="K477" s="117">
        <v>0</v>
      </c>
      <c r="L477" s="117">
        <v>0</v>
      </c>
      <c r="M477" s="117">
        <v>0</v>
      </c>
      <c r="N477" s="117">
        <v>0</v>
      </c>
      <c r="O477" s="117">
        <v>0</v>
      </c>
      <c r="P477" s="117">
        <v>0</v>
      </c>
      <c r="Q477" s="45"/>
      <c r="R477" s="118">
        <f>R478</f>
        <v>0</v>
      </c>
      <c r="S477" s="118">
        <f t="shared" si="237"/>
        <v>0</v>
      </c>
      <c r="T477" s="118">
        <f t="shared" si="230"/>
        <v>0</v>
      </c>
      <c r="U477" s="118">
        <f t="shared" si="237"/>
        <v>0</v>
      </c>
      <c r="V477" s="118">
        <f t="shared" si="237"/>
        <v>0</v>
      </c>
      <c r="W477" s="118">
        <f t="shared" si="234"/>
        <v>0</v>
      </c>
      <c r="X477" s="118">
        <f t="shared" si="226"/>
        <v>0</v>
      </c>
      <c r="Y477" s="45"/>
      <c r="Z477" s="118">
        <f>Z478</f>
        <v>0</v>
      </c>
      <c r="AA477" s="118">
        <f t="shared" si="238"/>
        <v>0</v>
      </c>
      <c r="AB477" s="118">
        <f t="shared" si="231"/>
        <v>0</v>
      </c>
      <c r="AC477" s="118">
        <f t="shared" si="238"/>
        <v>0</v>
      </c>
      <c r="AD477" s="118">
        <f t="shared" si="238"/>
        <v>0</v>
      </c>
      <c r="AE477" s="118">
        <f t="shared" si="235"/>
        <v>0</v>
      </c>
      <c r="AF477" s="118">
        <f t="shared" si="227"/>
        <v>0</v>
      </c>
      <c r="AG477" s="45"/>
      <c r="AH477" s="118">
        <f>AH478</f>
        <v>0</v>
      </c>
      <c r="AI477" s="118">
        <f t="shared" si="239"/>
        <v>0</v>
      </c>
      <c r="AJ477" s="118">
        <f t="shared" si="232"/>
        <v>0</v>
      </c>
      <c r="AK477" s="118">
        <f t="shared" si="239"/>
        <v>0</v>
      </c>
      <c r="AL477" s="118">
        <f t="shared" si="239"/>
        <v>0</v>
      </c>
      <c r="AM477" s="118">
        <f t="shared" si="236"/>
        <v>0</v>
      </c>
      <c r="AN477" s="118">
        <f t="shared" si="228"/>
        <v>0</v>
      </c>
      <c r="AO477" s="45"/>
      <c r="AP477" s="118">
        <f>AP478</f>
        <v>0</v>
      </c>
      <c r="AQ477" s="118">
        <f t="shared" si="240"/>
        <v>0</v>
      </c>
      <c r="AR477" s="118">
        <f t="shared" si="233"/>
        <v>0</v>
      </c>
      <c r="AS477" s="118">
        <f t="shared" si="240"/>
        <v>0</v>
      </c>
      <c r="AT477" s="118">
        <f t="shared" si="240"/>
        <v>0</v>
      </c>
      <c r="AU477" s="118">
        <f t="shared" ref="AU477:AU545" si="241">AS477+AT477</f>
        <v>0</v>
      </c>
      <c r="AV477" s="118">
        <f t="shared" si="229"/>
        <v>0</v>
      </c>
      <c r="AW477" s="119"/>
      <c r="AX477" s="119"/>
      <c r="AY477" s="119"/>
      <c r="AZ477" s="117"/>
      <c r="BA477" s="117"/>
      <c r="BB477" s="117"/>
      <c r="BC477" s="117"/>
      <c r="BD477" s="117"/>
    </row>
    <row r="478" spans="1:56" s="100" customFormat="1" hidden="1">
      <c r="A478" s="45"/>
      <c r="B478" s="129">
        <v>2013</v>
      </c>
      <c r="C478" s="130">
        <v>8320</v>
      </c>
      <c r="D478" s="129">
        <v>3</v>
      </c>
      <c r="E478" s="129">
        <v>2000</v>
      </c>
      <c r="F478" s="129">
        <v>2500</v>
      </c>
      <c r="G478" s="129">
        <v>251</v>
      </c>
      <c r="H478" s="129">
        <v>25101</v>
      </c>
      <c r="I478" s="128" t="s">
        <v>289</v>
      </c>
      <c r="J478" s="123">
        <v>0</v>
      </c>
      <c r="K478" s="123">
        <v>0</v>
      </c>
      <c r="L478" s="124">
        <v>0</v>
      </c>
      <c r="M478" s="123">
        <v>0</v>
      </c>
      <c r="N478" s="123">
        <v>0</v>
      </c>
      <c r="O478" s="124">
        <v>0</v>
      </c>
      <c r="P478" s="124">
        <v>0</v>
      </c>
      <c r="Q478" s="45"/>
      <c r="R478" s="123">
        <v>0</v>
      </c>
      <c r="S478" s="123">
        <v>0</v>
      </c>
      <c r="T478" s="123">
        <f t="shared" si="230"/>
        <v>0</v>
      </c>
      <c r="U478" s="123">
        <v>0</v>
      </c>
      <c r="V478" s="123">
        <v>0</v>
      </c>
      <c r="W478" s="123">
        <f t="shared" si="234"/>
        <v>0</v>
      </c>
      <c r="X478" s="123">
        <f>T478+W478</f>
        <v>0</v>
      </c>
      <c r="Y478" s="45"/>
      <c r="Z478" s="123">
        <v>0</v>
      </c>
      <c r="AA478" s="123">
        <v>0</v>
      </c>
      <c r="AB478" s="123">
        <f t="shared" si="231"/>
        <v>0</v>
      </c>
      <c r="AC478" s="123">
        <v>0</v>
      </c>
      <c r="AD478" s="123">
        <v>0</v>
      </c>
      <c r="AE478" s="123">
        <f t="shared" si="235"/>
        <v>0</v>
      </c>
      <c r="AF478" s="123">
        <f t="shared" si="227"/>
        <v>0</v>
      </c>
      <c r="AG478" s="45"/>
      <c r="AH478" s="123">
        <v>0</v>
      </c>
      <c r="AI478" s="123">
        <v>0</v>
      </c>
      <c r="AJ478" s="123">
        <f t="shared" si="232"/>
        <v>0</v>
      </c>
      <c r="AK478" s="123">
        <v>0</v>
      </c>
      <c r="AL478" s="123">
        <v>0</v>
      </c>
      <c r="AM478" s="123">
        <f t="shared" si="236"/>
        <v>0</v>
      </c>
      <c r="AN478" s="123">
        <f t="shared" si="228"/>
        <v>0</v>
      </c>
      <c r="AO478" s="45"/>
      <c r="AP478" s="123">
        <f>J478-(R478+Z478+AH478)</f>
        <v>0</v>
      </c>
      <c r="AQ478" s="123">
        <f>K478-(S478+AA478+AI478)</f>
        <v>0</v>
      </c>
      <c r="AR478" s="123">
        <f t="shared" si="233"/>
        <v>0</v>
      </c>
      <c r="AS478" s="123">
        <f>M478-(U478+AC478+AK478)</f>
        <v>0</v>
      </c>
      <c r="AT478" s="123">
        <f>N478-(V478+AD478+AL478)</f>
        <v>0</v>
      </c>
      <c r="AU478" s="123">
        <f t="shared" si="241"/>
        <v>0</v>
      </c>
      <c r="AV478" s="123">
        <f t="shared" si="229"/>
        <v>0</v>
      </c>
      <c r="AW478" s="125"/>
      <c r="AX478" s="125"/>
      <c r="AY478" s="125"/>
      <c r="AZ478" s="124"/>
      <c r="BA478" s="124"/>
      <c r="BB478" s="124"/>
      <c r="BC478" s="124"/>
      <c r="BD478" s="124"/>
    </row>
    <row r="479" spans="1:56" s="126" customFormat="1" hidden="1">
      <c r="A479" s="45"/>
      <c r="B479" s="108">
        <v>2013</v>
      </c>
      <c r="C479" s="109">
        <v>8320</v>
      </c>
      <c r="D479" s="108">
        <v>3</v>
      </c>
      <c r="E479" s="108">
        <v>2000</v>
      </c>
      <c r="F479" s="108">
        <v>2600</v>
      </c>
      <c r="G479" s="108"/>
      <c r="H479" s="108"/>
      <c r="I479" s="110" t="s">
        <v>131</v>
      </c>
      <c r="J479" s="111">
        <v>0</v>
      </c>
      <c r="K479" s="111">
        <v>0</v>
      </c>
      <c r="L479" s="111">
        <v>0</v>
      </c>
      <c r="M479" s="111">
        <v>0</v>
      </c>
      <c r="N479" s="111">
        <v>0</v>
      </c>
      <c r="O479" s="111">
        <v>0</v>
      </c>
      <c r="P479" s="111">
        <v>0</v>
      </c>
      <c r="Q479" s="45"/>
      <c r="R479" s="112">
        <f>R480</f>
        <v>0</v>
      </c>
      <c r="S479" s="112">
        <f t="shared" si="237"/>
        <v>0</v>
      </c>
      <c r="T479" s="112">
        <f t="shared" si="230"/>
        <v>0</v>
      </c>
      <c r="U479" s="112">
        <f t="shared" si="237"/>
        <v>0</v>
      </c>
      <c r="V479" s="112">
        <f t="shared" si="237"/>
        <v>0</v>
      </c>
      <c r="W479" s="112">
        <f t="shared" si="234"/>
        <v>0</v>
      </c>
      <c r="X479" s="112">
        <f>T479+W479</f>
        <v>0</v>
      </c>
      <c r="Y479" s="45"/>
      <c r="Z479" s="112">
        <f>Z480</f>
        <v>0</v>
      </c>
      <c r="AA479" s="112">
        <f t="shared" si="238"/>
        <v>0</v>
      </c>
      <c r="AB479" s="112">
        <f t="shared" si="231"/>
        <v>0</v>
      </c>
      <c r="AC479" s="112">
        <f t="shared" si="238"/>
        <v>0</v>
      </c>
      <c r="AD479" s="112">
        <f t="shared" si="238"/>
        <v>0</v>
      </c>
      <c r="AE479" s="112">
        <f t="shared" si="235"/>
        <v>0</v>
      </c>
      <c r="AF479" s="112">
        <f t="shared" si="227"/>
        <v>0</v>
      </c>
      <c r="AG479" s="45"/>
      <c r="AH479" s="112">
        <f>AH480</f>
        <v>0</v>
      </c>
      <c r="AI479" s="112">
        <f t="shared" si="239"/>
        <v>0</v>
      </c>
      <c r="AJ479" s="112">
        <f t="shared" si="232"/>
        <v>0</v>
      </c>
      <c r="AK479" s="112">
        <f t="shared" si="239"/>
        <v>0</v>
      </c>
      <c r="AL479" s="112">
        <f t="shared" si="239"/>
        <v>0</v>
      </c>
      <c r="AM479" s="112">
        <f t="shared" si="236"/>
        <v>0</v>
      </c>
      <c r="AN479" s="112">
        <f t="shared" si="228"/>
        <v>0</v>
      </c>
      <c r="AO479" s="45"/>
      <c r="AP479" s="112">
        <f>AP480</f>
        <v>0</v>
      </c>
      <c r="AQ479" s="112">
        <f t="shared" si="240"/>
        <v>0</v>
      </c>
      <c r="AR479" s="112">
        <f t="shared" si="233"/>
        <v>0</v>
      </c>
      <c r="AS479" s="112">
        <f t="shared" si="240"/>
        <v>0</v>
      </c>
      <c r="AT479" s="112">
        <f t="shared" si="240"/>
        <v>0</v>
      </c>
      <c r="AU479" s="112">
        <f t="shared" si="241"/>
        <v>0</v>
      </c>
      <c r="AV479" s="112">
        <f t="shared" si="229"/>
        <v>0</v>
      </c>
      <c r="AW479" s="113"/>
      <c r="AX479" s="113"/>
      <c r="AY479" s="113"/>
      <c r="AZ479" s="111"/>
      <c r="BA479" s="111"/>
      <c r="BB479" s="111"/>
      <c r="BC479" s="111"/>
      <c r="BD479" s="111"/>
    </row>
    <row r="480" spans="1:56" s="127" customFormat="1" hidden="1">
      <c r="A480" s="45"/>
      <c r="B480" s="114">
        <v>2013</v>
      </c>
      <c r="C480" s="115">
        <v>8320</v>
      </c>
      <c r="D480" s="114">
        <v>3</v>
      </c>
      <c r="E480" s="114">
        <v>2000</v>
      </c>
      <c r="F480" s="114">
        <v>2600</v>
      </c>
      <c r="G480" s="114">
        <v>261</v>
      </c>
      <c r="H480" s="114"/>
      <c r="I480" s="116" t="s">
        <v>131</v>
      </c>
      <c r="J480" s="117">
        <v>0</v>
      </c>
      <c r="K480" s="117">
        <v>0</v>
      </c>
      <c r="L480" s="117">
        <v>0</v>
      </c>
      <c r="M480" s="117">
        <v>0</v>
      </c>
      <c r="N480" s="117">
        <v>0</v>
      </c>
      <c r="O480" s="117">
        <v>0</v>
      </c>
      <c r="P480" s="117">
        <v>0</v>
      </c>
      <c r="Q480" s="45"/>
      <c r="R480" s="118">
        <f>R481</f>
        <v>0</v>
      </c>
      <c r="S480" s="118">
        <f t="shared" si="237"/>
        <v>0</v>
      </c>
      <c r="T480" s="118">
        <f t="shared" si="230"/>
        <v>0</v>
      </c>
      <c r="U480" s="118">
        <f t="shared" si="237"/>
        <v>0</v>
      </c>
      <c r="V480" s="118">
        <f t="shared" si="237"/>
        <v>0</v>
      </c>
      <c r="W480" s="118">
        <f t="shared" si="234"/>
        <v>0</v>
      </c>
      <c r="X480" s="118">
        <f>T480+W480</f>
        <v>0</v>
      </c>
      <c r="Y480" s="45"/>
      <c r="Z480" s="118">
        <f>Z481</f>
        <v>0</v>
      </c>
      <c r="AA480" s="118">
        <f t="shared" si="238"/>
        <v>0</v>
      </c>
      <c r="AB480" s="118">
        <f t="shared" si="231"/>
        <v>0</v>
      </c>
      <c r="AC480" s="118">
        <f t="shared" si="238"/>
        <v>0</v>
      </c>
      <c r="AD480" s="118">
        <f t="shared" si="238"/>
        <v>0</v>
      </c>
      <c r="AE480" s="118">
        <f t="shared" si="235"/>
        <v>0</v>
      </c>
      <c r="AF480" s="118">
        <f t="shared" si="227"/>
        <v>0</v>
      </c>
      <c r="AG480" s="45"/>
      <c r="AH480" s="118">
        <f>AH481</f>
        <v>0</v>
      </c>
      <c r="AI480" s="118">
        <f t="shared" si="239"/>
        <v>0</v>
      </c>
      <c r="AJ480" s="118">
        <f t="shared" si="232"/>
        <v>0</v>
      </c>
      <c r="AK480" s="118">
        <f t="shared" si="239"/>
        <v>0</v>
      </c>
      <c r="AL480" s="118">
        <f t="shared" si="239"/>
        <v>0</v>
      </c>
      <c r="AM480" s="118">
        <f t="shared" si="236"/>
        <v>0</v>
      </c>
      <c r="AN480" s="118">
        <f t="shared" si="228"/>
        <v>0</v>
      </c>
      <c r="AO480" s="45"/>
      <c r="AP480" s="118">
        <f>AP481</f>
        <v>0</v>
      </c>
      <c r="AQ480" s="118">
        <f t="shared" si="240"/>
        <v>0</v>
      </c>
      <c r="AR480" s="118">
        <f t="shared" si="233"/>
        <v>0</v>
      </c>
      <c r="AS480" s="118">
        <f t="shared" si="240"/>
        <v>0</v>
      </c>
      <c r="AT480" s="118">
        <f t="shared" si="240"/>
        <v>0</v>
      </c>
      <c r="AU480" s="118">
        <f t="shared" si="241"/>
        <v>0</v>
      </c>
      <c r="AV480" s="118">
        <f t="shared" si="229"/>
        <v>0</v>
      </c>
      <c r="AW480" s="119"/>
      <c r="AX480" s="119"/>
      <c r="AY480" s="119"/>
      <c r="AZ480" s="117"/>
      <c r="BA480" s="117"/>
      <c r="BB480" s="117"/>
      <c r="BC480" s="117"/>
      <c r="BD480" s="117"/>
    </row>
    <row r="481" spans="1:56" s="100" customFormat="1" ht="62.4" hidden="1">
      <c r="A481" s="45"/>
      <c r="B481" s="120">
        <v>2013</v>
      </c>
      <c r="C481" s="121">
        <v>8320</v>
      </c>
      <c r="D481" s="120">
        <v>3</v>
      </c>
      <c r="E481" s="120">
        <v>2000</v>
      </c>
      <c r="F481" s="120">
        <v>2600</v>
      </c>
      <c r="G481" s="120">
        <v>261</v>
      </c>
      <c r="H481" s="120">
        <v>26101</v>
      </c>
      <c r="I481" s="122" t="s">
        <v>132</v>
      </c>
      <c r="J481" s="123">
        <v>0</v>
      </c>
      <c r="K481" s="123">
        <v>0</v>
      </c>
      <c r="L481" s="124">
        <v>0</v>
      </c>
      <c r="M481" s="123">
        <v>0</v>
      </c>
      <c r="N481" s="123">
        <v>0</v>
      </c>
      <c r="O481" s="124">
        <v>0</v>
      </c>
      <c r="P481" s="124">
        <v>0</v>
      </c>
      <c r="Q481" s="45"/>
      <c r="R481" s="123">
        <v>0</v>
      </c>
      <c r="S481" s="123">
        <v>0</v>
      </c>
      <c r="T481" s="123">
        <f t="shared" si="230"/>
        <v>0</v>
      </c>
      <c r="U481" s="123">
        <v>0</v>
      </c>
      <c r="V481" s="123">
        <v>0</v>
      </c>
      <c r="W481" s="123">
        <f t="shared" si="234"/>
        <v>0</v>
      </c>
      <c r="X481" s="123">
        <f>T481+W481</f>
        <v>0</v>
      </c>
      <c r="Y481" s="45"/>
      <c r="Z481" s="123">
        <v>0</v>
      </c>
      <c r="AA481" s="123">
        <v>0</v>
      </c>
      <c r="AB481" s="123">
        <f t="shared" si="231"/>
        <v>0</v>
      </c>
      <c r="AC481" s="123">
        <v>0</v>
      </c>
      <c r="AD481" s="123">
        <v>0</v>
      </c>
      <c r="AE481" s="123">
        <f t="shared" si="235"/>
        <v>0</v>
      </c>
      <c r="AF481" s="123">
        <f t="shared" si="227"/>
        <v>0</v>
      </c>
      <c r="AG481" s="45"/>
      <c r="AH481" s="123">
        <v>0</v>
      </c>
      <c r="AI481" s="123">
        <v>0</v>
      </c>
      <c r="AJ481" s="123">
        <f t="shared" si="232"/>
        <v>0</v>
      </c>
      <c r="AK481" s="123">
        <v>0</v>
      </c>
      <c r="AL481" s="123">
        <v>0</v>
      </c>
      <c r="AM481" s="123">
        <f t="shared" si="236"/>
        <v>0</v>
      </c>
      <c r="AN481" s="123">
        <f t="shared" si="228"/>
        <v>0</v>
      </c>
      <c r="AO481" s="45"/>
      <c r="AP481" s="123">
        <f>J481-(R481+Z481+AH481)</f>
        <v>0</v>
      </c>
      <c r="AQ481" s="123">
        <f>K481-(S481+AA481+AI481)</f>
        <v>0</v>
      </c>
      <c r="AR481" s="123">
        <f t="shared" si="233"/>
        <v>0</v>
      </c>
      <c r="AS481" s="123">
        <f>M481-(U481+AC481+AK481)</f>
        <v>0</v>
      </c>
      <c r="AT481" s="123">
        <f>N481-(V481+AD481+AL481)</f>
        <v>0</v>
      </c>
      <c r="AU481" s="123">
        <f t="shared" si="241"/>
        <v>0</v>
      </c>
      <c r="AV481" s="123">
        <f t="shared" si="229"/>
        <v>0</v>
      </c>
      <c r="AW481" s="125" t="s">
        <v>133</v>
      </c>
      <c r="AX481" s="125"/>
      <c r="AY481" s="125"/>
      <c r="AZ481" s="124" t="s">
        <v>88</v>
      </c>
      <c r="BA481" s="124"/>
      <c r="BB481" s="124"/>
      <c r="BC481" s="124"/>
      <c r="BD481" s="124"/>
    </row>
    <row r="482" spans="1:56" s="126" customFormat="1" hidden="1">
      <c r="A482" s="45"/>
      <c r="B482" s="108">
        <v>2013</v>
      </c>
      <c r="C482" s="109">
        <v>8320</v>
      </c>
      <c r="D482" s="108">
        <v>3</v>
      </c>
      <c r="E482" s="108">
        <v>2000</v>
      </c>
      <c r="F482" s="108">
        <v>2700</v>
      </c>
      <c r="G482" s="108"/>
      <c r="H482" s="108"/>
      <c r="I482" s="110" t="s">
        <v>135</v>
      </c>
      <c r="J482" s="111">
        <v>187439</v>
      </c>
      <c r="K482" s="111">
        <v>0</v>
      </c>
      <c r="L482" s="111">
        <v>187439</v>
      </c>
      <c r="M482" s="111">
        <v>0</v>
      </c>
      <c r="N482" s="111">
        <v>0</v>
      </c>
      <c r="O482" s="111">
        <v>0</v>
      </c>
      <c r="P482" s="111">
        <v>187439</v>
      </c>
      <c r="Q482" s="45"/>
      <c r="R482" s="112">
        <f>R483+R485+R487+R489</f>
        <v>187438.6</v>
      </c>
      <c r="S482" s="112">
        <f>S483+S485+S487+S489</f>
        <v>0</v>
      </c>
      <c r="T482" s="112">
        <f t="shared" si="230"/>
        <v>187438.6</v>
      </c>
      <c r="U482" s="112">
        <f>U483+U485+U487+U489</f>
        <v>0</v>
      </c>
      <c r="V482" s="112">
        <f>V483+V485+V487+V489</f>
        <v>0</v>
      </c>
      <c r="W482" s="112">
        <f t="shared" si="234"/>
        <v>0</v>
      </c>
      <c r="X482" s="112">
        <f t="shared" si="226"/>
        <v>187438.6</v>
      </c>
      <c r="Y482" s="45"/>
      <c r="Z482" s="112">
        <f>Z483+Z485+Z487+Z489</f>
        <v>0</v>
      </c>
      <c r="AA482" s="112">
        <f>AA483+AA485+AA487+AA489</f>
        <v>0</v>
      </c>
      <c r="AB482" s="112">
        <f t="shared" si="231"/>
        <v>0</v>
      </c>
      <c r="AC482" s="112">
        <f>AC483+AC485+AC487+AC489</f>
        <v>0</v>
      </c>
      <c r="AD482" s="112">
        <f>AD483+AD485+AD487+AD489</f>
        <v>0</v>
      </c>
      <c r="AE482" s="112">
        <f t="shared" si="235"/>
        <v>0</v>
      </c>
      <c r="AF482" s="112">
        <f t="shared" si="227"/>
        <v>0</v>
      </c>
      <c r="AG482" s="45"/>
      <c r="AH482" s="112">
        <f>AH483+AH485+AH487+AH489</f>
        <v>0</v>
      </c>
      <c r="AI482" s="112">
        <f>AI483+AI485+AI487+AI489</f>
        <v>0</v>
      </c>
      <c r="AJ482" s="112">
        <f t="shared" si="232"/>
        <v>0</v>
      </c>
      <c r="AK482" s="112">
        <f>AK483+AK485+AK487+AK489</f>
        <v>0</v>
      </c>
      <c r="AL482" s="112">
        <f>AL483+AL485+AL487+AL489</f>
        <v>0</v>
      </c>
      <c r="AM482" s="112">
        <f t="shared" si="236"/>
        <v>0</v>
      </c>
      <c r="AN482" s="112">
        <f t="shared" si="228"/>
        <v>0</v>
      </c>
      <c r="AO482" s="45"/>
      <c r="AP482" s="112">
        <f>AP483+AP485+AP487+AP489</f>
        <v>0</v>
      </c>
      <c r="AQ482" s="112">
        <f>AQ483+AQ485+AQ487+AQ489</f>
        <v>0</v>
      </c>
      <c r="AR482" s="112">
        <f t="shared" si="233"/>
        <v>0</v>
      </c>
      <c r="AS482" s="112">
        <f>AS483+AS485+AS487+AS489</f>
        <v>0</v>
      </c>
      <c r="AT482" s="112">
        <f>AT483+AT485+AT487+AT489</f>
        <v>0</v>
      </c>
      <c r="AU482" s="112">
        <f t="shared" si="241"/>
        <v>0</v>
      </c>
      <c r="AV482" s="112">
        <f t="shared" si="229"/>
        <v>0</v>
      </c>
      <c r="AW482" s="113"/>
      <c r="AX482" s="113"/>
      <c r="AY482" s="113"/>
      <c r="AZ482" s="111"/>
      <c r="BA482" s="111"/>
      <c r="BB482" s="111"/>
      <c r="BC482" s="111"/>
      <c r="BD482" s="111"/>
    </row>
    <row r="483" spans="1:56" s="127" customFormat="1" hidden="1">
      <c r="A483" s="45"/>
      <c r="B483" s="114">
        <v>2013</v>
      </c>
      <c r="C483" s="115">
        <v>8320</v>
      </c>
      <c r="D483" s="114">
        <v>3</v>
      </c>
      <c r="E483" s="114">
        <v>2000</v>
      </c>
      <c r="F483" s="114">
        <v>2700</v>
      </c>
      <c r="G483" s="114">
        <v>271</v>
      </c>
      <c r="H483" s="114"/>
      <c r="I483" s="116" t="s">
        <v>136</v>
      </c>
      <c r="J483" s="117">
        <v>187439</v>
      </c>
      <c r="K483" s="117">
        <v>0</v>
      </c>
      <c r="L483" s="117">
        <v>187439</v>
      </c>
      <c r="M483" s="117">
        <v>0</v>
      </c>
      <c r="N483" s="117">
        <v>0</v>
      </c>
      <c r="O483" s="117">
        <v>0</v>
      </c>
      <c r="P483" s="117">
        <v>187439</v>
      </c>
      <c r="Q483" s="45"/>
      <c r="R483" s="118">
        <f>R484</f>
        <v>187438.6</v>
      </c>
      <c r="S483" s="118">
        <f>S484</f>
        <v>0</v>
      </c>
      <c r="T483" s="118">
        <f t="shared" si="230"/>
        <v>187438.6</v>
      </c>
      <c r="U483" s="118">
        <f>U484</f>
        <v>0</v>
      </c>
      <c r="V483" s="118">
        <f>V484</f>
        <v>0</v>
      </c>
      <c r="W483" s="118">
        <f t="shared" si="234"/>
        <v>0</v>
      </c>
      <c r="X483" s="118">
        <f t="shared" si="226"/>
        <v>187438.6</v>
      </c>
      <c r="Y483" s="45"/>
      <c r="Z483" s="118">
        <f>Z484</f>
        <v>0</v>
      </c>
      <c r="AA483" s="118">
        <f>AA484</f>
        <v>0</v>
      </c>
      <c r="AB483" s="118">
        <f t="shared" si="231"/>
        <v>0</v>
      </c>
      <c r="AC483" s="118">
        <f>AC484</f>
        <v>0</v>
      </c>
      <c r="AD483" s="118">
        <f>AD484</f>
        <v>0</v>
      </c>
      <c r="AE483" s="118">
        <f t="shared" si="235"/>
        <v>0</v>
      </c>
      <c r="AF483" s="118">
        <f t="shared" si="227"/>
        <v>0</v>
      </c>
      <c r="AG483" s="45"/>
      <c r="AH483" s="118">
        <f>AH484</f>
        <v>0</v>
      </c>
      <c r="AI483" s="118">
        <f>AI484</f>
        <v>0</v>
      </c>
      <c r="AJ483" s="118">
        <f t="shared" si="232"/>
        <v>0</v>
      </c>
      <c r="AK483" s="118">
        <f>AK484</f>
        <v>0</v>
      </c>
      <c r="AL483" s="118">
        <f>AL484</f>
        <v>0</v>
      </c>
      <c r="AM483" s="118">
        <f t="shared" si="236"/>
        <v>0</v>
      </c>
      <c r="AN483" s="118">
        <f t="shared" si="228"/>
        <v>0</v>
      </c>
      <c r="AO483" s="45"/>
      <c r="AP483" s="118">
        <f>AP484</f>
        <v>0</v>
      </c>
      <c r="AQ483" s="118">
        <f>AQ484</f>
        <v>0</v>
      </c>
      <c r="AR483" s="118">
        <f t="shared" si="233"/>
        <v>0</v>
      </c>
      <c r="AS483" s="118">
        <f>AS484</f>
        <v>0</v>
      </c>
      <c r="AT483" s="118">
        <f>AT484</f>
        <v>0</v>
      </c>
      <c r="AU483" s="118">
        <f t="shared" si="241"/>
        <v>0</v>
      </c>
      <c r="AV483" s="118">
        <f t="shared" si="229"/>
        <v>0</v>
      </c>
      <c r="AW483" s="119"/>
      <c r="AX483" s="119"/>
      <c r="AY483" s="119"/>
      <c r="AZ483" s="117"/>
      <c r="BA483" s="117"/>
      <c r="BB483" s="117"/>
      <c r="BC483" s="117"/>
      <c r="BD483" s="117"/>
    </row>
    <row r="484" spans="1:56" s="100" customFormat="1" hidden="1">
      <c r="A484" s="45"/>
      <c r="B484" s="120">
        <v>2013</v>
      </c>
      <c r="C484" s="121">
        <v>8320</v>
      </c>
      <c r="D484" s="120">
        <v>3</v>
      </c>
      <c r="E484" s="120">
        <v>2000</v>
      </c>
      <c r="F484" s="120">
        <v>2700</v>
      </c>
      <c r="G484" s="120">
        <v>271</v>
      </c>
      <c r="H484" s="120">
        <v>27101</v>
      </c>
      <c r="I484" s="122" t="s">
        <v>136</v>
      </c>
      <c r="J484" s="123">
        <f>187439-0.4</f>
        <v>187438.6</v>
      </c>
      <c r="K484" s="123">
        <v>0</v>
      </c>
      <c r="L484" s="124">
        <v>187439</v>
      </c>
      <c r="M484" s="123">
        <v>0</v>
      </c>
      <c r="N484" s="123">
        <v>0</v>
      </c>
      <c r="O484" s="124">
        <v>0</v>
      </c>
      <c r="P484" s="124">
        <v>187439</v>
      </c>
      <c r="Q484" s="45"/>
      <c r="R484" s="123">
        <f>+'[1]Profesionalización SIDEPOL'!X44</f>
        <v>187438.6</v>
      </c>
      <c r="S484" s="123">
        <v>0</v>
      </c>
      <c r="T484" s="123">
        <f t="shared" si="230"/>
        <v>187438.6</v>
      </c>
      <c r="U484" s="123">
        <v>0</v>
      </c>
      <c r="V484" s="123">
        <v>0</v>
      </c>
      <c r="W484" s="123">
        <f t="shared" si="234"/>
        <v>0</v>
      </c>
      <c r="X484" s="123">
        <f t="shared" si="226"/>
        <v>187438.6</v>
      </c>
      <c r="Y484" s="45"/>
      <c r="Z484" s="123">
        <v>0</v>
      </c>
      <c r="AA484" s="123">
        <v>0</v>
      </c>
      <c r="AB484" s="123">
        <f t="shared" si="231"/>
        <v>0</v>
      </c>
      <c r="AC484" s="123">
        <v>0</v>
      </c>
      <c r="AD484" s="123">
        <v>0</v>
      </c>
      <c r="AE484" s="123">
        <f t="shared" si="235"/>
        <v>0</v>
      </c>
      <c r="AF484" s="123">
        <f t="shared" si="227"/>
        <v>0</v>
      </c>
      <c r="AG484" s="45"/>
      <c r="AH484" s="123">
        <v>0</v>
      </c>
      <c r="AI484" s="123">
        <v>0</v>
      </c>
      <c r="AJ484" s="123">
        <f t="shared" si="232"/>
        <v>0</v>
      </c>
      <c r="AK484" s="123">
        <v>0</v>
      </c>
      <c r="AL484" s="123">
        <v>0</v>
      </c>
      <c r="AM484" s="123">
        <f t="shared" si="236"/>
        <v>0</v>
      </c>
      <c r="AN484" s="123">
        <f t="shared" si="228"/>
        <v>0</v>
      </c>
      <c r="AO484" s="45"/>
      <c r="AP484" s="132">
        <f>J484-(R484+Z484+AH484)</f>
        <v>0</v>
      </c>
      <c r="AQ484" s="123">
        <f>K484-(S484+AA484+AI484)</f>
        <v>0</v>
      </c>
      <c r="AR484" s="132">
        <f t="shared" si="233"/>
        <v>0</v>
      </c>
      <c r="AS484" s="123">
        <f>M484-(U484+AC484+AK484)</f>
        <v>0</v>
      </c>
      <c r="AT484" s="123">
        <f>N484-(V484+AD484+AL484)</f>
        <v>0</v>
      </c>
      <c r="AU484" s="123">
        <f t="shared" si="241"/>
        <v>0</v>
      </c>
      <c r="AV484" s="132">
        <f t="shared" si="229"/>
        <v>0</v>
      </c>
      <c r="AW484" s="152" t="s">
        <v>359</v>
      </c>
      <c r="AX484" s="152" t="s">
        <v>360</v>
      </c>
      <c r="AY484" s="125"/>
      <c r="AZ484" s="124" t="s">
        <v>283</v>
      </c>
      <c r="BA484" s="152" t="s">
        <v>361</v>
      </c>
      <c r="BB484" s="124"/>
      <c r="BC484" s="152" t="s">
        <v>362</v>
      </c>
      <c r="BD484" s="133">
        <f>+AY477-BB477</f>
        <v>0</v>
      </c>
    </row>
    <row r="485" spans="1:56" s="127" customFormat="1" hidden="1">
      <c r="A485" s="45"/>
      <c r="B485" s="114">
        <v>2013</v>
      </c>
      <c r="C485" s="115">
        <v>8320</v>
      </c>
      <c r="D485" s="114">
        <v>3</v>
      </c>
      <c r="E485" s="114">
        <v>2000</v>
      </c>
      <c r="F485" s="114">
        <v>2700</v>
      </c>
      <c r="G485" s="114">
        <v>272</v>
      </c>
      <c r="H485" s="114"/>
      <c r="I485" s="116" t="s">
        <v>138</v>
      </c>
      <c r="J485" s="117">
        <v>0</v>
      </c>
      <c r="K485" s="117">
        <v>0</v>
      </c>
      <c r="L485" s="117">
        <v>0</v>
      </c>
      <c r="M485" s="117">
        <v>0</v>
      </c>
      <c r="N485" s="117">
        <v>0</v>
      </c>
      <c r="O485" s="117">
        <v>0</v>
      </c>
      <c r="P485" s="117">
        <v>0</v>
      </c>
      <c r="Q485" s="45"/>
      <c r="R485" s="118">
        <f>R486</f>
        <v>0</v>
      </c>
      <c r="S485" s="118">
        <f>S486</f>
        <v>0</v>
      </c>
      <c r="T485" s="118">
        <f t="shared" si="230"/>
        <v>0</v>
      </c>
      <c r="U485" s="118">
        <f>U486</f>
        <v>0</v>
      </c>
      <c r="V485" s="118">
        <f>V486</f>
        <v>0</v>
      </c>
      <c r="W485" s="118">
        <f t="shared" si="234"/>
        <v>0</v>
      </c>
      <c r="X485" s="118">
        <f t="shared" si="226"/>
        <v>0</v>
      </c>
      <c r="Y485" s="45"/>
      <c r="Z485" s="118">
        <f>Z486</f>
        <v>0</v>
      </c>
      <c r="AA485" s="118">
        <f>AA486</f>
        <v>0</v>
      </c>
      <c r="AB485" s="118">
        <f t="shared" si="231"/>
        <v>0</v>
      </c>
      <c r="AC485" s="118">
        <f>AC486</f>
        <v>0</v>
      </c>
      <c r="AD485" s="118">
        <f>AD486</f>
        <v>0</v>
      </c>
      <c r="AE485" s="118">
        <f t="shared" si="235"/>
        <v>0</v>
      </c>
      <c r="AF485" s="118">
        <f t="shared" si="227"/>
        <v>0</v>
      </c>
      <c r="AG485" s="45"/>
      <c r="AH485" s="118">
        <f>AH486</f>
        <v>0</v>
      </c>
      <c r="AI485" s="118">
        <f>AI486</f>
        <v>0</v>
      </c>
      <c r="AJ485" s="118">
        <f t="shared" si="232"/>
        <v>0</v>
      </c>
      <c r="AK485" s="118">
        <f>AK486</f>
        <v>0</v>
      </c>
      <c r="AL485" s="118">
        <f>AL486</f>
        <v>0</v>
      </c>
      <c r="AM485" s="118">
        <f t="shared" si="236"/>
        <v>0</v>
      </c>
      <c r="AN485" s="118">
        <f t="shared" si="228"/>
        <v>0</v>
      </c>
      <c r="AO485" s="45"/>
      <c r="AP485" s="118">
        <f>AP486</f>
        <v>0</v>
      </c>
      <c r="AQ485" s="118">
        <f>AQ486</f>
        <v>0</v>
      </c>
      <c r="AR485" s="118">
        <f t="shared" si="233"/>
        <v>0</v>
      </c>
      <c r="AS485" s="118">
        <f>AS486</f>
        <v>0</v>
      </c>
      <c r="AT485" s="118">
        <f>AT486</f>
        <v>0</v>
      </c>
      <c r="AU485" s="118">
        <f t="shared" si="241"/>
        <v>0</v>
      </c>
      <c r="AV485" s="118">
        <f t="shared" si="229"/>
        <v>0</v>
      </c>
      <c r="AW485" s="119"/>
      <c r="AX485" s="119"/>
      <c r="AY485" s="119"/>
      <c r="AZ485" s="117"/>
      <c r="BA485" s="117"/>
      <c r="BB485" s="117"/>
      <c r="BC485" s="117"/>
      <c r="BD485" s="117"/>
    </row>
    <row r="486" spans="1:56" s="100" customFormat="1" hidden="1">
      <c r="A486" s="45"/>
      <c r="B486" s="120">
        <v>2013</v>
      </c>
      <c r="C486" s="121">
        <v>8320</v>
      </c>
      <c r="D486" s="120">
        <v>3</v>
      </c>
      <c r="E486" s="120">
        <v>2000</v>
      </c>
      <c r="F486" s="120">
        <v>2700</v>
      </c>
      <c r="G486" s="120">
        <v>272</v>
      </c>
      <c r="H486" s="120">
        <v>27201</v>
      </c>
      <c r="I486" s="122" t="s">
        <v>139</v>
      </c>
      <c r="J486" s="123">
        <v>0</v>
      </c>
      <c r="K486" s="123">
        <v>0</v>
      </c>
      <c r="L486" s="124">
        <v>0</v>
      </c>
      <c r="M486" s="123">
        <v>0</v>
      </c>
      <c r="N486" s="123">
        <v>0</v>
      </c>
      <c r="O486" s="124">
        <v>0</v>
      </c>
      <c r="P486" s="124">
        <v>0</v>
      </c>
      <c r="Q486" s="45"/>
      <c r="R486" s="123">
        <v>0</v>
      </c>
      <c r="S486" s="123">
        <v>0</v>
      </c>
      <c r="T486" s="123">
        <f t="shared" si="230"/>
        <v>0</v>
      </c>
      <c r="U486" s="123">
        <v>0</v>
      </c>
      <c r="V486" s="123">
        <v>0</v>
      </c>
      <c r="W486" s="123">
        <f t="shared" si="234"/>
        <v>0</v>
      </c>
      <c r="X486" s="123">
        <f t="shared" si="226"/>
        <v>0</v>
      </c>
      <c r="Y486" s="45"/>
      <c r="Z486" s="123">
        <v>0</v>
      </c>
      <c r="AA486" s="123">
        <v>0</v>
      </c>
      <c r="AB486" s="123">
        <f t="shared" si="231"/>
        <v>0</v>
      </c>
      <c r="AC486" s="123">
        <v>0</v>
      </c>
      <c r="AD486" s="123">
        <v>0</v>
      </c>
      <c r="AE486" s="123">
        <f t="shared" si="235"/>
        <v>0</v>
      </c>
      <c r="AF486" s="123">
        <f t="shared" si="227"/>
        <v>0</v>
      </c>
      <c r="AG486" s="45"/>
      <c r="AH486" s="123">
        <v>0</v>
      </c>
      <c r="AI486" s="123">
        <v>0</v>
      </c>
      <c r="AJ486" s="123">
        <f t="shared" si="232"/>
        <v>0</v>
      </c>
      <c r="AK486" s="123">
        <v>0</v>
      </c>
      <c r="AL486" s="123">
        <v>0</v>
      </c>
      <c r="AM486" s="123">
        <f t="shared" si="236"/>
        <v>0</v>
      </c>
      <c r="AN486" s="123">
        <f t="shared" si="228"/>
        <v>0</v>
      </c>
      <c r="AO486" s="45"/>
      <c r="AP486" s="123">
        <f>J486-(R486+Z486+AH486)</f>
        <v>0</v>
      </c>
      <c r="AQ486" s="123">
        <f>K486-(S486+AA486+AI486)</f>
        <v>0</v>
      </c>
      <c r="AR486" s="123">
        <f t="shared" si="233"/>
        <v>0</v>
      </c>
      <c r="AS486" s="123">
        <f>M486-(U486+AC486+AK486)</f>
        <v>0</v>
      </c>
      <c r="AT486" s="123">
        <f>N486-(V486+AD486+AL486)</f>
        <v>0</v>
      </c>
      <c r="AU486" s="123">
        <f t="shared" si="241"/>
        <v>0</v>
      </c>
      <c r="AV486" s="123">
        <f t="shared" si="229"/>
        <v>0</v>
      </c>
      <c r="AW486" s="125" t="s">
        <v>103</v>
      </c>
      <c r="AX486" s="125"/>
      <c r="AY486" s="125"/>
      <c r="AZ486" s="124" t="s">
        <v>283</v>
      </c>
      <c r="BA486" s="124"/>
      <c r="BB486" s="124"/>
      <c r="BC486" s="124"/>
      <c r="BD486" s="124"/>
    </row>
    <row r="487" spans="1:56" s="127" customFormat="1" hidden="1">
      <c r="A487" s="45"/>
      <c r="B487" s="114">
        <v>2013</v>
      </c>
      <c r="C487" s="115">
        <v>8320</v>
      </c>
      <c r="D487" s="114">
        <v>3</v>
      </c>
      <c r="E487" s="114">
        <v>2000</v>
      </c>
      <c r="F487" s="114">
        <v>2700</v>
      </c>
      <c r="G487" s="114">
        <v>273</v>
      </c>
      <c r="H487" s="114"/>
      <c r="I487" s="116" t="s">
        <v>140</v>
      </c>
      <c r="J487" s="117">
        <v>0</v>
      </c>
      <c r="K487" s="117">
        <v>0</v>
      </c>
      <c r="L487" s="117">
        <v>0</v>
      </c>
      <c r="M487" s="117">
        <v>0</v>
      </c>
      <c r="N487" s="117">
        <v>0</v>
      </c>
      <c r="O487" s="117">
        <v>0</v>
      </c>
      <c r="P487" s="117">
        <v>0</v>
      </c>
      <c r="Q487" s="45"/>
      <c r="R487" s="118">
        <f>R488</f>
        <v>0</v>
      </c>
      <c r="S487" s="118">
        <f>S488</f>
        <v>0</v>
      </c>
      <c r="T487" s="118">
        <f t="shared" si="230"/>
        <v>0</v>
      </c>
      <c r="U487" s="118">
        <f>U488</f>
        <v>0</v>
      </c>
      <c r="V487" s="118">
        <f>V488</f>
        <v>0</v>
      </c>
      <c r="W487" s="118">
        <f t="shared" si="234"/>
        <v>0</v>
      </c>
      <c r="X487" s="118">
        <f t="shared" si="226"/>
        <v>0</v>
      </c>
      <c r="Y487" s="45"/>
      <c r="Z487" s="118">
        <f>Z488</f>
        <v>0</v>
      </c>
      <c r="AA487" s="118">
        <f>AA488</f>
        <v>0</v>
      </c>
      <c r="AB487" s="118">
        <f t="shared" si="231"/>
        <v>0</v>
      </c>
      <c r="AC487" s="118">
        <f>AC488</f>
        <v>0</v>
      </c>
      <c r="AD487" s="118">
        <f>AD488</f>
        <v>0</v>
      </c>
      <c r="AE487" s="118">
        <f t="shared" si="235"/>
        <v>0</v>
      </c>
      <c r="AF487" s="118">
        <f t="shared" si="227"/>
        <v>0</v>
      </c>
      <c r="AG487" s="45"/>
      <c r="AH487" s="118">
        <f>AH488</f>
        <v>0</v>
      </c>
      <c r="AI487" s="118">
        <f>AI488</f>
        <v>0</v>
      </c>
      <c r="AJ487" s="118">
        <f t="shared" si="232"/>
        <v>0</v>
      </c>
      <c r="AK487" s="118">
        <f>AK488</f>
        <v>0</v>
      </c>
      <c r="AL487" s="118">
        <f>AL488</f>
        <v>0</v>
      </c>
      <c r="AM487" s="118">
        <f t="shared" si="236"/>
        <v>0</v>
      </c>
      <c r="AN487" s="118">
        <f t="shared" si="228"/>
        <v>0</v>
      </c>
      <c r="AO487" s="45"/>
      <c r="AP487" s="118">
        <f>AP488</f>
        <v>0</v>
      </c>
      <c r="AQ487" s="118">
        <f>AQ488</f>
        <v>0</v>
      </c>
      <c r="AR487" s="118">
        <f t="shared" si="233"/>
        <v>0</v>
      </c>
      <c r="AS487" s="118">
        <f>AS488</f>
        <v>0</v>
      </c>
      <c r="AT487" s="118">
        <f>AT488</f>
        <v>0</v>
      </c>
      <c r="AU487" s="118">
        <f t="shared" si="241"/>
        <v>0</v>
      </c>
      <c r="AV487" s="118">
        <f t="shared" si="229"/>
        <v>0</v>
      </c>
      <c r="AW487" s="119"/>
      <c r="AX487" s="119"/>
      <c r="AY487" s="119"/>
      <c r="AZ487" s="117"/>
      <c r="BA487" s="117"/>
      <c r="BB487" s="117"/>
      <c r="BC487" s="117"/>
      <c r="BD487" s="117"/>
    </row>
    <row r="488" spans="1:56" s="100" customFormat="1" hidden="1">
      <c r="A488" s="45"/>
      <c r="B488" s="120">
        <v>2013</v>
      </c>
      <c r="C488" s="121">
        <v>8320</v>
      </c>
      <c r="D488" s="120">
        <v>3</v>
      </c>
      <c r="E488" s="120">
        <v>2000</v>
      </c>
      <c r="F488" s="120">
        <v>2700</v>
      </c>
      <c r="G488" s="120">
        <v>273</v>
      </c>
      <c r="H488" s="120">
        <v>27301</v>
      </c>
      <c r="I488" s="122" t="s">
        <v>140</v>
      </c>
      <c r="J488" s="123">
        <v>0</v>
      </c>
      <c r="K488" s="123">
        <v>0</v>
      </c>
      <c r="L488" s="124">
        <v>0</v>
      </c>
      <c r="M488" s="123">
        <v>0</v>
      </c>
      <c r="N488" s="123">
        <v>0</v>
      </c>
      <c r="O488" s="124">
        <v>0</v>
      </c>
      <c r="P488" s="124">
        <v>0</v>
      </c>
      <c r="Q488" s="45"/>
      <c r="R488" s="123">
        <v>0</v>
      </c>
      <c r="S488" s="123">
        <v>0</v>
      </c>
      <c r="T488" s="123">
        <f t="shared" si="230"/>
        <v>0</v>
      </c>
      <c r="U488" s="123">
        <v>0</v>
      </c>
      <c r="V488" s="123">
        <v>0</v>
      </c>
      <c r="W488" s="123">
        <f t="shared" si="234"/>
        <v>0</v>
      </c>
      <c r="X488" s="123">
        <f t="shared" si="226"/>
        <v>0</v>
      </c>
      <c r="Y488" s="45"/>
      <c r="Z488" s="123">
        <v>0</v>
      </c>
      <c r="AA488" s="123">
        <v>0</v>
      </c>
      <c r="AB488" s="123">
        <f t="shared" si="231"/>
        <v>0</v>
      </c>
      <c r="AC488" s="123">
        <v>0</v>
      </c>
      <c r="AD488" s="123">
        <v>0</v>
      </c>
      <c r="AE488" s="123">
        <f t="shared" si="235"/>
        <v>0</v>
      </c>
      <c r="AF488" s="123">
        <f t="shared" si="227"/>
        <v>0</v>
      </c>
      <c r="AG488" s="45"/>
      <c r="AH488" s="123">
        <v>0</v>
      </c>
      <c r="AI488" s="123">
        <v>0</v>
      </c>
      <c r="AJ488" s="123">
        <f t="shared" si="232"/>
        <v>0</v>
      </c>
      <c r="AK488" s="123">
        <v>0</v>
      </c>
      <c r="AL488" s="123">
        <v>0</v>
      </c>
      <c r="AM488" s="123">
        <f t="shared" si="236"/>
        <v>0</v>
      </c>
      <c r="AN488" s="123">
        <f t="shared" si="228"/>
        <v>0</v>
      </c>
      <c r="AO488" s="45"/>
      <c r="AP488" s="123">
        <f>J488-(R488+Z488+AH488)</f>
        <v>0</v>
      </c>
      <c r="AQ488" s="123">
        <f>K488-(S488+AA488+AI488)</f>
        <v>0</v>
      </c>
      <c r="AR488" s="123">
        <f t="shared" si="233"/>
        <v>0</v>
      </c>
      <c r="AS488" s="123">
        <f>M488-(U488+AC488+AK488)</f>
        <v>0</v>
      </c>
      <c r="AT488" s="123">
        <f>N488-(V488+AD488+AL488)</f>
        <v>0</v>
      </c>
      <c r="AU488" s="123">
        <f t="shared" si="241"/>
        <v>0</v>
      </c>
      <c r="AV488" s="123">
        <f t="shared" si="229"/>
        <v>0</v>
      </c>
      <c r="AW488" s="125" t="s">
        <v>103</v>
      </c>
      <c r="AX488" s="125"/>
      <c r="AY488" s="125"/>
      <c r="AZ488" s="124" t="s">
        <v>283</v>
      </c>
      <c r="BA488" s="124"/>
      <c r="BB488" s="124"/>
      <c r="BC488" s="124"/>
      <c r="BD488" s="124"/>
    </row>
    <row r="489" spans="1:56" s="127" customFormat="1" hidden="1">
      <c r="A489" s="45"/>
      <c r="B489" s="114">
        <v>2013</v>
      </c>
      <c r="C489" s="115">
        <v>8320</v>
      </c>
      <c r="D489" s="114">
        <v>3</v>
      </c>
      <c r="E489" s="114">
        <v>2000</v>
      </c>
      <c r="F489" s="114">
        <v>2700</v>
      </c>
      <c r="G489" s="114">
        <v>275</v>
      </c>
      <c r="H489" s="114"/>
      <c r="I489" s="116" t="s">
        <v>300</v>
      </c>
      <c r="J489" s="117">
        <v>0</v>
      </c>
      <c r="K489" s="117">
        <v>0</v>
      </c>
      <c r="L489" s="117">
        <v>0</v>
      </c>
      <c r="M489" s="117">
        <v>0</v>
      </c>
      <c r="N489" s="117">
        <v>0</v>
      </c>
      <c r="O489" s="117">
        <v>0</v>
      </c>
      <c r="P489" s="117">
        <v>0</v>
      </c>
      <c r="Q489" s="45"/>
      <c r="R489" s="118">
        <f>R490</f>
        <v>0</v>
      </c>
      <c r="S489" s="118">
        <f>S490</f>
        <v>0</v>
      </c>
      <c r="T489" s="118">
        <f t="shared" si="230"/>
        <v>0</v>
      </c>
      <c r="U489" s="118">
        <f>U490</f>
        <v>0</v>
      </c>
      <c r="V489" s="118">
        <f>V490</f>
        <v>0</v>
      </c>
      <c r="W489" s="118">
        <f t="shared" si="234"/>
        <v>0</v>
      </c>
      <c r="X489" s="118">
        <f t="shared" si="226"/>
        <v>0</v>
      </c>
      <c r="Y489" s="45"/>
      <c r="Z489" s="118">
        <f>Z490</f>
        <v>0</v>
      </c>
      <c r="AA489" s="118">
        <f>AA490</f>
        <v>0</v>
      </c>
      <c r="AB489" s="118">
        <f t="shared" si="231"/>
        <v>0</v>
      </c>
      <c r="AC489" s="118">
        <f>AC490</f>
        <v>0</v>
      </c>
      <c r="AD489" s="118">
        <f>AD490</f>
        <v>0</v>
      </c>
      <c r="AE489" s="118">
        <f t="shared" si="235"/>
        <v>0</v>
      </c>
      <c r="AF489" s="118">
        <f t="shared" si="227"/>
        <v>0</v>
      </c>
      <c r="AG489" s="45"/>
      <c r="AH489" s="118">
        <f>AH490</f>
        <v>0</v>
      </c>
      <c r="AI489" s="118">
        <f>AI490</f>
        <v>0</v>
      </c>
      <c r="AJ489" s="118">
        <f t="shared" si="232"/>
        <v>0</v>
      </c>
      <c r="AK489" s="118">
        <f>AK490</f>
        <v>0</v>
      </c>
      <c r="AL489" s="118">
        <f>AL490</f>
        <v>0</v>
      </c>
      <c r="AM489" s="118">
        <f t="shared" si="236"/>
        <v>0</v>
      </c>
      <c r="AN489" s="118">
        <f t="shared" si="228"/>
        <v>0</v>
      </c>
      <c r="AO489" s="45"/>
      <c r="AP489" s="118">
        <f>AP490</f>
        <v>0</v>
      </c>
      <c r="AQ489" s="118">
        <f>AQ490</f>
        <v>0</v>
      </c>
      <c r="AR489" s="118">
        <f t="shared" si="233"/>
        <v>0</v>
      </c>
      <c r="AS489" s="118">
        <f>AS490</f>
        <v>0</v>
      </c>
      <c r="AT489" s="118">
        <f>AT490</f>
        <v>0</v>
      </c>
      <c r="AU489" s="118">
        <f t="shared" si="241"/>
        <v>0</v>
      </c>
      <c r="AV489" s="118">
        <f t="shared" si="229"/>
        <v>0</v>
      </c>
      <c r="AW489" s="119"/>
      <c r="AX489" s="119"/>
      <c r="AY489" s="119"/>
      <c r="AZ489" s="117"/>
      <c r="BA489" s="117"/>
      <c r="BB489" s="117"/>
      <c r="BC489" s="117"/>
      <c r="BD489" s="117"/>
    </row>
    <row r="490" spans="1:56" s="100" customFormat="1" hidden="1">
      <c r="A490" s="45"/>
      <c r="B490" s="120">
        <v>2013</v>
      </c>
      <c r="C490" s="121">
        <v>8320</v>
      </c>
      <c r="D490" s="120">
        <v>3</v>
      </c>
      <c r="E490" s="120">
        <v>2000</v>
      </c>
      <c r="F490" s="120">
        <v>2700</v>
      </c>
      <c r="G490" s="120">
        <v>275</v>
      </c>
      <c r="H490" s="120">
        <v>27501</v>
      </c>
      <c r="I490" s="122" t="s">
        <v>300</v>
      </c>
      <c r="J490" s="132">
        <v>0</v>
      </c>
      <c r="K490" s="123">
        <v>0</v>
      </c>
      <c r="L490" s="124">
        <v>0</v>
      </c>
      <c r="M490" s="123">
        <v>0</v>
      </c>
      <c r="N490" s="123">
        <v>0</v>
      </c>
      <c r="O490" s="124">
        <v>0</v>
      </c>
      <c r="P490" s="124">
        <v>0</v>
      </c>
      <c r="Q490" s="45"/>
      <c r="R490" s="123">
        <v>0</v>
      </c>
      <c r="S490" s="123">
        <v>0</v>
      </c>
      <c r="T490" s="123">
        <f t="shared" si="230"/>
        <v>0</v>
      </c>
      <c r="U490" s="123">
        <v>0</v>
      </c>
      <c r="V490" s="123">
        <v>0</v>
      </c>
      <c r="W490" s="123">
        <f t="shared" si="234"/>
        <v>0</v>
      </c>
      <c r="X490" s="123">
        <f t="shared" si="226"/>
        <v>0</v>
      </c>
      <c r="Y490" s="45"/>
      <c r="Z490" s="123">
        <v>0</v>
      </c>
      <c r="AA490" s="123">
        <v>0</v>
      </c>
      <c r="AB490" s="123">
        <f t="shared" si="231"/>
        <v>0</v>
      </c>
      <c r="AC490" s="123">
        <v>0</v>
      </c>
      <c r="AD490" s="123">
        <v>0</v>
      </c>
      <c r="AE490" s="123">
        <f t="shared" si="235"/>
        <v>0</v>
      </c>
      <c r="AF490" s="123">
        <f t="shared" si="227"/>
        <v>0</v>
      </c>
      <c r="AG490" s="45"/>
      <c r="AH490" s="123">
        <v>0</v>
      </c>
      <c r="AI490" s="123">
        <v>0</v>
      </c>
      <c r="AJ490" s="123">
        <f t="shared" si="232"/>
        <v>0</v>
      </c>
      <c r="AK490" s="123">
        <v>0</v>
      </c>
      <c r="AL490" s="123">
        <v>0</v>
      </c>
      <c r="AM490" s="123">
        <f t="shared" si="236"/>
        <v>0</v>
      </c>
      <c r="AN490" s="123">
        <f t="shared" si="228"/>
        <v>0</v>
      </c>
      <c r="AO490" s="45"/>
      <c r="AP490" s="123">
        <f>J490-(R490+Z490+AH490)</f>
        <v>0</v>
      </c>
      <c r="AQ490" s="123">
        <f>K490-(S490+AA490+AI490)</f>
        <v>0</v>
      </c>
      <c r="AR490" s="123">
        <f t="shared" si="233"/>
        <v>0</v>
      </c>
      <c r="AS490" s="123">
        <f>M490-(U490+AC490+AK490)</f>
        <v>0</v>
      </c>
      <c r="AT490" s="123">
        <f>N490-(V490+AD490+AL490)</f>
        <v>0</v>
      </c>
      <c r="AU490" s="123">
        <f t="shared" si="241"/>
        <v>0</v>
      </c>
      <c r="AV490" s="123">
        <f t="shared" si="229"/>
        <v>0</v>
      </c>
      <c r="AW490" s="125" t="s">
        <v>141</v>
      </c>
      <c r="AX490" s="125"/>
      <c r="AY490" s="125"/>
      <c r="AZ490" s="124" t="s">
        <v>283</v>
      </c>
      <c r="BA490" s="124"/>
      <c r="BB490" s="124"/>
      <c r="BC490" s="124"/>
      <c r="BD490" s="124"/>
    </row>
    <row r="491" spans="1:56" s="126" customFormat="1" hidden="1">
      <c r="A491" s="45"/>
      <c r="B491" s="108">
        <v>2013</v>
      </c>
      <c r="C491" s="109">
        <v>8320</v>
      </c>
      <c r="D491" s="108">
        <v>3</v>
      </c>
      <c r="E491" s="108">
        <v>2000</v>
      </c>
      <c r="F491" s="108">
        <v>2800</v>
      </c>
      <c r="G491" s="108"/>
      <c r="H491" s="108"/>
      <c r="I491" s="110" t="s">
        <v>363</v>
      </c>
      <c r="J491" s="111">
        <v>212970</v>
      </c>
      <c r="K491" s="111">
        <v>0</v>
      </c>
      <c r="L491" s="111">
        <v>212970</v>
      </c>
      <c r="M491" s="111">
        <v>0</v>
      </c>
      <c r="N491" s="111">
        <v>0</v>
      </c>
      <c r="O491" s="111">
        <v>0</v>
      </c>
      <c r="P491" s="111">
        <v>212970</v>
      </c>
      <c r="Q491" s="45"/>
      <c r="R491" s="112">
        <f>R492+R494</f>
        <v>212301.22999999998</v>
      </c>
      <c r="S491" s="112">
        <f>S492+S494</f>
        <v>0</v>
      </c>
      <c r="T491" s="112">
        <f t="shared" si="230"/>
        <v>212301.22999999998</v>
      </c>
      <c r="U491" s="112">
        <f>U492+U494</f>
        <v>0</v>
      </c>
      <c r="V491" s="112">
        <f>V492+V494</f>
        <v>0</v>
      </c>
      <c r="W491" s="112">
        <f t="shared" si="234"/>
        <v>0</v>
      </c>
      <c r="X491" s="112">
        <f t="shared" si="226"/>
        <v>212301.22999999998</v>
      </c>
      <c r="Y491" s="45"/>
      <c r="Z491" s="112">
        <f>Z492+Z494</f>
        <v>0</v>
      </c>
      <c r="AA491" s="112">
        <f>AA492+AA494</f>
        <v>0</v>
      </c>
      <c r="AB491" s="112">
        <f t="shared" si="231"/>
        <v>0</v>
      </c>
      <c r="AC491" s="112">
        <f>AC492+AC494</f>
        <v>0</v>
      </c>
      <c r="AD491" s="112">
        <f>AD492+AD494</f>
        <v>0</v>
      </c>
      <c r="AE491" s="112">
        <f t="shared" si="235"/>
        <v>0</v>
      </c>
      <c r="AF491" s="112">
        <f t="shared" si="227"/>
        <v>0</v>
      </c>
      <c r="AG491" s="45"/>
      <c r="AH491" s="112">
        <f>AH492+AH494</f>
        <v>0</v>
      </c>
      <c r="AI491" s="112">
        <f>AI492+AI494</f>
        <v>0</v>
      </c>
      <c r="AJ491" s="112">
        <f t="shared" si="232"/>
        <v>0</v>
      </c>
      <c r="AK491" s="112">
        <f>AK492+AK494</f>
        <v>0</v>
      </c>
      <c r="AL491" s="112">
        <f>AL492+AL494</f>
        <v>0</v>
      </c>
      <c r="AM491" s="112">
        <f t="shared" si="236"/>
        <v>0</v>
      </c>
      <c r="AN491" s="112">
        <f t="shared" si="228"/>
        <v>0</v>
      </c>
      <c r="AO491" s="45"/>
      <c r="AP491" s="112">
        <f>AP492+AP494</f>
        <v>0</v>
      </c>
      <c r="AQ491" s="112">
        <f>AQ492+AQ494</f>
        <v>0</v>
      </c>
      <c r="AR491" s="112">
        <f t="shared" si="233"/>
        <v>0</v>
      </c>
      <c r="AS491" s="112">
        <f>AS492+AS494</f>
        <v>0</v>
      </c>
      <c r="AT491" s="112">
        <f>AT492+AT494</f>
        <v>0</v>
      </c>
      <c r="AU491" s="112">
        <f t="shared" si="241"/>
        <v>0</v>
      </c>
      <c r="AV491" s="112">
        <f t="shared" si="229"/>
        <v>0</v>
      </c>
      <c r="AW491" s="113"/>
      <c r="AX491" s="113"/>
      <c r="AY491" s="113"/>
      <c r="AZ491" s="111"/>
      <c r="BA491" s="111"/>
      <c r="BB491" s="111"/>
      <c r="BC491" s="111"/>
      <c r="BD491" s="111"/>
    </row>
    <row r="492" spans="1:56" s="127" customFormat="1" hidden="1">
      <c r="A492" s="45"/>
      <c r="B492" s="114">
        <v>2013</v>
      </c>
      <c r="C492" s="115">
        <v>8320</v>
      </c>
      <c r="D492" s="114">
        <v>3</v>
      </c>
      <c r="E492" s="114">
        <v>2000</v>
      </c>
      <c r="F492" s="114">
        <v>2800</v>
      </c>
      <c r="G492" s="114">
        <v>282</v>
      </c>
      <c r="H492" s="114"/>
      <c r="I492" s="116" t="s">
        <v>364</v>
      </c>
      <c r="J492" s="117">
        <v>212970</v>
      </c>
      <c r="K492" s="117">
        <v>0</v>
      </c>
      <c r="L492" s="117">
        <v>212970</v>
      </c>
      <c r="M492" s="117">
        <v>0</v>
      </c>
      <c r="N492" s="117">
        <v>0</v>
      </c>
      <c r="O492" s="117">
        <v>0</v>
      </c>
      <c r="P492" s="117">
        <v>212970</v>
      </c>
      <c r="Q492" s="45"/>
      <c r="R492" s="118">
        <f>R493</f>
        <v>212301.22999999998</v>
      </c>
      <c r="S492" s="118">
        <f>S493</f>
        <v>0</v>
      </c>
      <c r="T492" s="118">
        <f t="shared" si="230"/>
        <v>212301.22999999998</v>
      </c>
      <c r="U492" s="118">
        <f>U493</f>
        <v>0</v>
      </c>
      <c r="V492" s="118">
        <f>V493</f>
        <v>0</v>
      </c>
      <c r="W492" s="118">
        <f t="shared" si="234"/>
        <v>0</v>
      </c>
      <c r="X492" s="118">
        <f t="shared" si="226"/>
        <v>212301.22999999998</v>
      </c>
      <c r="Y492" s="45"/>
      <c r="Z492" s="118">
        <f>Z493</f>
        <v>0</v>
      </c>
      <c r="AA492" s="118">
        <f>AA493</f>
        <v>0</v>
      </c>
      <c r="AB492" s="118">
        <f t="shared" si="231"/>
        <v>0</v>
      </c>
      <c r="AC492" s="118">
        <f>AC493</f>
        <v>0</v>
      </c>
      <c r="AD492" s="118">
        <f>AD493</f>
        <v>0</v>
      </c>
      <c r="AE492" s="118">
        <f t="shared" si="235"/>
        <v>0</v>
      </c>
      <c r="AF492" s="118">
        <f t="shared" si="227"/>
        <v>0</v>
      </c>
      <c r="AG492" s="45"/>
      <c r="AH492" s="118">
        <f>AH493</f>
        <v>0</v>
      </c>
      <c r="AI492" s="118">
        <f>AI493</f>
        <v>0</v>
      </c>
      <c r="AJ492" s="118">
        <f t="shared" si="232"/>
        <v>0</v>
      </c>
      <c r="AK492" s="118">
        <f>AK493</f>
        <v>0</v>
      </c>
      <c r="AL492" s="118">
        <f>AL493</f>
        <v>0</v>
      </c>
      <c r="AM492" s="118">
        <f t="shared" si="236"/>
        <v>0</v>
      </c>
      <c r="AN492" s="118">
        <f t="shared" si="228"/>
        <v>0</v>
      </c>
      <c r="AO492" s="45"/>
      <c r="AP492" s="118">
        <f>AP493</f>
        <v>0</v>
      </c>
      <c r="AQ492" s="118">
        <f>AQ493</f>
        <v>0</v>
      </c>
      <c r="AR492" s="118">
        <f t="shared" si="233"/>
        <v>0</v>
      </c>
      <c r="AS492" s="118">
        <f>AS493</f>
        <v>0</v>
      </c>
      <c r="AT492" s="118">
        <f>AT493</f>
        <v>0</v>
      </c>
      <c r="AU492" s="118">
        <f t="shared" si="241"/>
        <v>0</v>
      </c>
      <c r="AV492" s="118">
        <f t="shared" si="229"/>
        <v>0</v>
      </c>
      <c r="AW492" s="119"/>
      <c r="AX492" s="119"/>
      <c r="AY492" s="119"/>
      <c r="AZ492" s="117"/>
      <c r="BA492" s="117"/>
      <c r="BB492" s="117"/>
      <c r="BC492" s="117"/>
      <c r="BD492" s="117"/>
    </row>
    <row r="493" spans="1:56" s="100" customFormat="1" hidden="1">
      <c r="A493" s="45"/>
      <c r="B493" s="120">
        <v>2013</v>
      </c>
      <c r="C493" s="121">
        <v>8320</v>
      </c>
      <c r="D493" s="120">
        <v>3</v>
      </c>
      <c r="E493" s="120">
        <v>2000</v>
      </c>
      <c r="F493" s="120">
        <v>2800</v>
      </c>
      <c r="G493" s="120">
        <v>282</v>
      </c>
      <c r="H493" s="120">
        <v>28201</v>
      </c>
      <c r="I493" s="122" t="s">
        <v>364</v>
      </c>
      <c r="J493" s="123">
        <f>212970-668.77</f>
        <v>212301.23</v>
      </c>
      <c r="K493" s="123">
        <v>0</v>
      </c>
      <c r="L493" s="124">
        <v>212970</v>
      </c>
      <c r="M493" s="123">
        <v>0</v>
      </c>
      <c r="N493" s="123">
        <v>0</v>
      </c>
      <c r="O493" s="124">
        <v>0</v>
      </c>
      <c r="P493" s="124">
        <v>212970</v>
      </c>
      <c r="Q493" s="45"/>
      <c r="R493" s="123">
        <f>'[1]Profesionalización SIDEPOL'!X96</f>
        <v>212301.22999999998</v>
      </c>
      <c r="S493" s="123">
        <v>0</v>
      </c>
      <c r="T493" s="123">
        <f t="shared" si="230"/>
        <v>212301.22999999998</v>
      </c>
      <c r="U493" s="123">
        <v>0</v>
      </c>
      <c r="V493" s="123">
        <v>0</v>
      </c>
      <c r="W493" s="123">
        <f t="shared" si="234"/>
        <v>0</v>
      </c>
      <c r="X493" s="123">
        <f t="shared" si="226"/>
        <v>212301.22999999998</v>
      </c>
      <c r="Y493" s="45"/>
      <c r="Z493" s="123">
        <v>0</v>
      </c>
      <c r="AA493" s="123">
        <v>0</v>
      </c>
      <c r="AB493" s="123">
        <f t="shared" si="231"/>
        <v>0</v>
      </c>
      <c r="AC493" s="123">
        <v>0</v>
      </c>
      <c r="AD493" s="123">
        <v>0</v>
      </c>
      <c r="AE493" s="123">
        <f t="shared" si="235"/>
        <v>0</v>
      </c>
      <c r="AF493" s="123">
        <f t="shared" si="227"/>
        <v>0</v>
      </c>
      <c r="AG493" s="45"/>
      <c r="AH493" s="123">
        <v>0</v>
      </c>
      <c r="AI493" s="123">
        <v>0</v>
      </c>
      <c r="AJ493" s="123">
        <f t="shared" si="232"/>
        <v>0</v>
      </c>
      <c r="AK493" s="123">
        <v>0</v>
      </c>
      <c r="AL493" s="123">
        <v>0</v>
      </c>
      <c r="AM493" s="123">
        <f t="shared" si="236"/>
        <v>0</v>
      </c>
      <c r="AN493" s="123">
        <f t="shared" si="228"/>
        <v>0</v>
      </c>
      <c r="AO493" s="45"/>
      <c r="AP493" s="123">
        <f>J493-(R493+Z493+AH493)</f>
        <v>0</v>
      </c>
      <c r="AQ493" s="123">
        <f>K493-(S493+AA493+AI493)</f>
        <v>0</v>
      </c>
      <c r="AR493" s="123">
        <f t="shared" si="233"/>
        <v>0</v>
      </c>
      <c r="AS493" s="123">
        <f>M493-(U493+AC493+AK493)</f>
        <v>0</v>
      </c>
      <c r="AT493" s="123">
        <f>N493-(V493+AD493+AL493)</f>
        <v>0</v>
      </c>
      <c r="AU493" s="123">
        <f t="shared" si="241"/>
        <v>0</v>
      </c>
      <c r="AV493" s="123">
        <f t="shared" si="229"/>
        <v>0</v>
      </c>
      <c r="AW493" s="125" t="s">
        <v>365</v>
      </c>
      <c r="AX493" s="125">
        <v>20</v>
      </c>
      <c r="AY493" s="125"/>
      <c r="AZ493" s="124" t="s">
        <v>283</v>
      </c>
      <c r="BA493" s="124">
        <f>'[1]Profesionalización SIDEPOL'!AO98</f>
        <v>37</v>
      </c>
      <c r="BB493" s="124"/>
      <c r="BC493" s="133">
        <f>+AX493-BA493</f>
        <v>-17</v>
      </c>
      <c r="BD493" s="133">
        <f>+AY486-BB486</f>
        <v>0</v>
      </c>
    </row>
    <row r="494" spans="1:56" s="127" customFormat="1" hidden="1">
      <c r="A494" s="45"/>
      <c r="B494" s="114">
        <v>2013</v>
      </c>
      <c r="C494" s="115">
        <v>8320</v>
      </c>
      <c r="D494" s="114">
        <v>3</v>
      </c>
      <c r="E494" s="114">
        <v>2000</v>
      </c>
      <c r="F494" s="114">
        <v>2800</v>
      </c>
      <c r="G494" s="114">
        <v>283</v>
      </c>
      <c r="H494" s="114"/>
      <c r="I494" s="116" t="s">
        <v>366</v>
      </c>
      <c r="J494" s="117">
        <v>0</v>
      </c>
      <c r="K494" s="117">
        <v>0</v>
      </c>
      <c r="L494" s="117">
        <v>0</v>
      </c>
      <c r="M494" s="117">
        <v>0</v>
      </c>
      <c r="N494" s="117">
        <v>0</v>
      </c>
      <c r="O494" s="117">
        <v>0</v>
      </c>
      <c r="P494" s="117">
        <v>0</v>
      </c>
      <c r="Q494" s="45"/>
      <c r="R494" s="118">
        <f>R495</f>
        <v>0</v>
      </c>
      <c r="S494" s="118">
        <f>S495</f>
        <v>0</v>
      </c>
      <c r="T494" s="118">
        <f t="shared" si="230"/>
        <v>0</v>
      </c>
      <c r="U494" s="118">
        <f>U495</f>
        <v>0</v>
      </c>
      <c r="V494" s="118">
        <f>V495</f>
        <v>0</v>
      </c>
      <c r="W494" s="118">
        <f t="shared" si="234"/>
        <v>0</v>
      </c>
      <c r="X494" s="118">
        <f t="shared" si="226"/>
        <v>0</v>
      </c>
      <c r="Y494" s="45"/>
      <c r="Z494" s="118">
        <f>Z495</f>
        <v>0</v>
      </c>
      <c r="AA494" s="118">
        <f>AA495</f>
        <v>0</v>
      </c>
      <c r="AB494" s="118">
        <f t="shared" si="231"/>
        <v>0</v>
      </c>
      <c r="AC494" s="118">
        <f>AC495</f>
        <v>0</v>
      </c>
      <c r="AD494" s="118">
        <f>AD495</f>
        <v>0</v>
      </c>
      <c r="AE494" s="118">
        <f t="shared" si="235"/>
        <v>0</v>
      </c>
      <c r="AF494" s="118">
        <f t="shared" si="227"/>
        <v>0</v>
      </c>
      <c r="AG494" s="45"/>
      <c r="AH494" s="118">
        <f>AH495</f>
        <v>0</v>
      </c>
      <c r="AI494" s="118">
        <f>AI495</f>
        <v>0</v>
      </c>
      <c r="AJ494" s="118">
        <f t="shared" si="232"/>
        <v>0</v>
      </c>
      <c r="AK494" s="118">
        <f>AK495</f>
        <v>0</v>
      </c>
      <c r="AL494" s="118">
        <f>AL495</f>
        <v>0</v>
      </c>
      <c r="AM494" s="118">
        <f t="shared" si="236"/>
        <v>0</v>
      </c>
      <c r="AN494" s="118">
        <f t="shared" si="228"/>
        <v>0</v>
      </c>
      <c r="AO494" s="45"/>
      <c r="AP494" s="118">
        <f>AP495</f>
        <v>0</v>
      </c>
      <c r="AQ494" s="118">
        <f>AQ495</f>
        <v>0</v>
      </c>
      <c r="AR494" s="118">
        <f t="shared" si="233"/>
        <v>0</v>
      </c>
      <c r="AS494" s="118">
        <f>AS495</f>
        <v>0</v>
      </c>
      <c r="AT494" s="118">
        <f>AT495</f>
        <v>0</v>
      </c>
      <c r="AU494" s="118">
        <f t="shared" si="241"/>
        <v>0</v>
      </c>
      <c r="AV494" s="118">
        <f t="shared" si="229"/>
        <v>0</v>
      </c>
      <c r="AW494" s="119"/>
      <c r="AX494" s="119"/>
      <c r="AY494" s="119"/>
      <c r="AZ494" s="117"/>
      <c r="BA494" s="117"/>
      <c r="BB494" s="117"/>
      <c r="BC494" s="117"/>
      <c r="BD494" s="117"/>
    </row>
    <row r="495" spans="1:56" s="100" customFormat="1" hidden="1">
      <c r="A495" s="45"/>
      <c r="B495" s="120">
        <v>2013</v>
      </c>
      <c r="C495" s="121">
        <v>8320</v>
      </c>
      <c r="D495" s="120">
        <v>3</v>
      </c>
      <c r="E495" s="120">
        <v>2000</v>
      </c>
      <c r="F495" s="120">
        <v>2800</v>
      </c>
      <c r="G495" s="120">
        <v>283</v>
      </c>
      <c r="H495" s="120">
        <v>28301</v>
      </c>
      <c r="I495" s="122" t="s">
        <v>366</v>
      </c>
      <c r="J495" s="132">
        <v>0</v>
      </c>
      <c r="K495" s="132">
        <v>0</v>
      </c>
      <c r="L495" s="133">
        <v>0</v>
      </c>
      <c r="M495" s="132">
        <v>0</v>
      </c>
      <c r="N495" s="132">
        <v>0</v>
      </c>
      <c r="O495" s="133">
        <v>0</v>
      </c>
      <c r="P495" s="133">
        <v>0</v>
      </c>
      <c r="Q495" s="45"/>
      <c r="R495" s="123">
        <v>0</v>
      </c>
      <c r="S495" s="123">
        <v>0</v>
      </c>
      <c r="T495" s="123">
        <f t="shared" si="230"/>
        <v>0</v>
      </c>
      <c r="U495" s="123">
        <v>0</v>
      </c>
      <c r="V495" s="123">
        <v>0</v>
      </c>
      <c r="W495" s="123">
        <f t="shared" si="234"/>
        <v>0</v>
      </c>
      <c r="X495" s="123">
        <f t="shared" si="226"/>
        <v>0</v>
      </c>
      <c r="Y495" s="45"/>
      <c r="Z495" s="123">
        <v>0</v>
      </c>
      <c r="AA495" s="123">
        <v>0</v>
      </c>
      <c r="AB495" s="123">
        <f t="shared" si="231"/>
        <v>0</v>
      </c>
      <c r="AC495" s="123">
        <v>0</v>
      </c>
      <c r="AD495" s="123">
        <v>0</v>
      </c>
      <c r="AE495" s="123">
        <f t="shared" si="235"/>
        <v>0</v>
      </c>
      <c r="AF495" s="123">
        <f t="shared" si="227"/>
        <v>0</v>
      </c>
      <c r="AG495" s="45"/>
      <c r="AH495" s="123">
        <v>0</v>
      </c>
      <c r="AI495" s="123">
        <v>0</v>
      </c>
      <c r="AJ495" s="123">
        <f t="shared" si="232"/>
        <v>0</v>
      </c>
      <c r="AK495" s="123">
        <v>0</v>
      </c>
      <c r="AL495" s="123">
        <v>0</v>
      </c>
      <c r="AM495" s="123">
        <f t="shared" si="236"/>
        <v>0</v>
      </c>
      <c r="AN495" s="123">
        <f t="shared" si="228"/>
        <v>0</v>
      </c>
      <c r="AO495" s="45"/>
      <c r="AP495" s="123">
        <f>J495-(R495+Z495+AH495)</f>
        <v>0</v>
      </c>
      <c r="AQ495" s="123">
        <f>K495-(S495+AA495+AI495)</f>
        <v>0</v>
      </c>
      <c r="AR495" s="123">
        <f t="shared" si="233"/>
        <v>0</v>
      </c>
      <c r="AS495" s="123">
        <f>M495-(U495+AC495+AK495)</f>
        <v>0</v>
      </c>
      <c r="AT495" s="123">
        <f>N495-(V495+AD495+AL495)</f>
        <v>0</v>
      </c>
      <c r="AU495" s="123">
        <f t="shared" si="241"/>
        <v>0</v>
      </c>
      <c r="AV495" s="123">
        <f t="shared" si="229"/>
        <v>0</v>
      </c>
      <c r="AW495" s="134" t="s">
        <v>103</v>
      </c>
      <c r="AX495" s="134"/>
      <c r="AY495" s="134"/>
      <c r="AZ495" s="133" t="s">
        <v>283</v>
      </c>
      <c r="BA495" s="133"/>
      <c r="BB495" s="133"/>
      <c r="BC495" s="133"/>
      <c r="BD495" s="133"/>
    </row>
    <row r="496" spans="1:56" s="126" customFormat="1" hidden="1">
      <c r="A496" s="45"/>
      <c r="B496" s="108">
        <v>2013</v>
      </c>
      <c r="C496" s="109">
        <v>8320</v>
      </c>
      <c r="D496" s="108">
        <v>3</v>
      </c>
      <c r="E496" s="108">
        <v>2000</v>
      </c>
      <c r="F496" s="108">
        <v>2900</v>
      </c>
      <c r="G496" s="108"/>
      <c r="H496" s="108"/>
      <c r="I496" s="110" t="s">
        <v>142</v>
      </c>
      <c r="J496" s="111">
        <v>0</v>
      </c>
      <c r="K496" s="111">
        <v>0</v>
      </c>
      <c r="L496" s="111">
        <v>0</v>
      </c>
      <c r="M496" s="111">
        <v>73880</v>
      </c>
      <c r="N496" s="111">
        <v>0</v>
      </c>
      <c r="O496" s="111">
        <v>73880</v>
      </c>
      <c r="P496" s="111">
        <v>73880</v>
      </c>
      <c r="Q496" s="45"/>
      <c r="R496" s="112">
        <f>R497+R499+R501+R503</f>
        <v>0</v>
      </c>
      <c r="S496" s="112">
        <f>S497+S499+S501+S503</f>
        <v>0</v>
      </c>
      <c r="T496" s="112">
        <f t="shared" si="230"/>
        <v>0</v>
      </c>
      <c r="U496" s="112">
        <f>U497+U499+U501+U503</f>
        <v>73880</v>
      </c>
      <c r="V496" s="112">
        <f>V497+V499+V501+V503</f>
        <v>0</v>
      </c>
      <c r="W496" s="112">
        <f t="shared" si="234"/>
        <v>73880</v>
      </c>
      <c r="X496" s="112">
        <f t="shared" si="226"/>
        <v>73880</v>
      </c>
      <c r="Y496" s="45"/>
      <c r="Z496" s="112">
        <f>Z497+Z499+Z501+Z503</f>
        <v>0</v>
      </c>
      <c r="AA496" s="112">
        <f>AA497+AA499+AA501+AA503</f>
        <v>0</v>
      </c>
      <c r="AB496" s="112">
        <f t="shared" si="231"/>
        <v>0</v>
      </c>
      <c r="AC496" s="112">
        <f>AC497+AC499+AC501+AC503</f>
        <v>0</v>
      </c>
      <c r="AD496" s="112">
        <f>AD497+AD499+AD501+AD503</f>
        <v>0</v>
      </c>
      <c r="AE496" s="112">
        <f t="shared" si="235"/>
        <v>0</v>
      </c>
      <c r="AF496" s="112">
        <f t="shared" si="227"/>
        <v>0</v>
      </c>
      <c r="AG496" s="45"/>
      <c r="AH496" s="112">
        <f>AH497+AH499+AH501+AH503</f>
        <v>0</v>
      </c>
      <c r="AI496" s="112">
        <f>AI497+AI499+AI501+AI503</f>
        <v>0</v>
      </c>
      <c r="AJ496" s="112">
        <f t="shared" si="232"/>
        <v>0</v>
      </c>
      <c r="AK496" s="112">
        <f>AK497+AK499+AK501+AK503</f>
        <v>0</v>
      </c>
      <c r="AL496" s="112">
        <f>AL497+AL499+AL501+AL503</f>
        <v>0</v>
      </c>
      <c r="AM496" s="112">
        <f t="shared" si="236"/>
        <v>0</v>
      </c>
      <c r="AN496" s="112">
        <f t="shared" si="228"/>
        <v>0</v>
      </c>
      <c r="AO496" s="45"/>
      <c r="AP496" s="112">
        <f>AP497+AP499+AP501+AP503</f>
        <v>0</v>
      </c>
      <c r="AQ496" s="112">
        <f>AQ497+AQ499+AQ501+AQ503</f>
        <v>0</v>
      </c>
      <c r="AR496" s="112">
        <f t="shared" si="233"/>
        <v>0</v>
      </c>
      <c r="AS496" s="112">
        <f>AS497+AS499+AS501+AS503</f>
        <v>0</v>
      </c>
      <c r="AT496" s="112">
        <f>AT497+AT499+AT501+AT503</f>
        <v>0</v>
      </c>
      <c r="AU496" s="112">
        <f t="shared" si="241"/>
        <v>0</v>
      </c>
      <c r="AV496" s="112">
        <f t="shared" si="229"/>
        <v>0</v>
      </c>
      <c r="AW496" s="113"/>
      <c r="AX496" s="113"/>
      <c r="AY496" s="113"/>
      <c r="AZ496" s="111"/>
      <c r="BA496" s="111"/>
      <c r="BB496" s="111"/>
      <c r="BC496" s="111"/>
      <c r="BD496" s="111"/>
    </row>
    <row r="497" spans="1:56" s="126" customFormat="1" hidden="1">
      <c r="A497" s="45"/>
      <c r="B497" s="114">
        <v>2013</v>
      </c>
      <c r="C497" s="115">
        <v>8320</v>
      </c>
      <c r="D497" s="114">
        <v>3</v>
      </c>
      <c r="E497" s="114">
        <v>2000</v>
      </c>
      <c r="F497" s="114">
        <v>2900</v>
      </c>
      <c r="G497" s="114">
        <v>291</v>
      </c>
      <c r="H497" s="114"/>
      <c r="I497" s="116" t="s">
        <v>143</v>
      </c>
      <c r="J497" s="117">
        <v>0</v>
      </c>
      <c r="K497" s="117">
        <v>0</v>
      </c>
      <c r="L497" s="117">
        <v>0</v>
      </c>
      <c r="M497" s="117">
        <v>73880</v>
      </c>
      <c r="N497" s="117">
        <v>0</v>
      </c>
      <c r="O497" s="117">
        <v>73880</v>
      </c>
      <c r="P497" s="117">
        <v>73880</v>
      </c>
      <c r="Q497" s="45"/>
      <c r="R497" s="118">
        <f>R498</f>
        <v>0</v>
      </c>
      <c r="S497" s="118">
        <f>S498</f>
        <v>0</v>
      </c>
      <c r="T497" s="118">
        <f t="shared" si="230"/>
        <v>0</v>
      </c>
      <c r="U497" s="118">
        <f>U498</f>
        <v>73880</v>
      </c>
      <c r="V497" s="118">
        <f>V498</f>
        <v>0</v>
      </c>
      <c r="W497" s="118">
        <f t="shared" si="234"/>
        <v>73880</v>
      </c>
      <c r="X497" s="118">
        <f t="shared" si="226"/>
        <v>73880</v>
      </c>
      <c r="Y497" s="45"/>
      <c r="Z497" s="118">
        <f>Z498</f>
        <v>0</v>
      </c>
      <c r="AA497" s="118">
        <f>AA498</f>
        <v>0</v>
      </c>
      <c r="AB497" s="118">
        <f t="shared" si="231"/>
        <v>0</v>
      </c>
      <c r="AC497" s="118">
        <f>AC498</f>
        <v>0</v>
      </c>
      <c r="AD497" s="118">
        <f>AD498</f>
        <v>0</v>
      </c>
      <c r="AE497" s="118">
        <f t="shared" si="235"/>
        <v>0</v>
      </c>
      <c r="AF497" s="118">
        <f t="shared" si="227"/>
        <v>0</v>
      </c>
      <c r="AG497" s="45"/>
      <c r="AH497" s="118">
        <f>AH498</f>
        <v>0</v>
      </c>
      <c r="AI497" s="118">
        <f>AI498</f>
        <v>0</v>
      </c>
      <c r="AJ497" s="118">
        <f t="shared" si="232"/>
        <v>0</v>
      </c>
      <c r="AK497" s="118">
        <f>AK498</f>
        <v>0</v>
      </c>
      <c r="AL497" s="118">
        <f>AL498</f>
        <v>0</v>
      </c>
      <c r="AM497" s="118">
        <f t="shared" si="236"/>
        <v>0</v>
      </c>
      <c r="AN497" s="118">
        <f t="shared" si="228"/>
        <v>0</v>
      </c>
      <c r="AO497" s="45"/>
      <c r="AP497" s="118">
        <f>AP498</f>
        <v>0</v>
      </c>
      <c r="AQ497" s="118">
        <f>AQ498</f>
        <v>0</v>
      </c>
      <c r="AR497" s="118">
        <f t="shared" si="233"/>
        <v>0</v>
      </c>
      <c r="AS497" s="118">
        <f>AS498</f>
        <v>0</v>
      </c>
      <c r="AT497" s="118">
        <f>AT498</f>
        <v>0</v>
      </c>
      <c r="AU497" s="118">
        <f t="shared" si="241"/>
        <v>0</v>
      </c>
      <c r="AV497" s="118">
        <f t="shared" si="229"/>
        <v>0</v>
      </c>
      <c r="AW497" s="119"/>
      <c r="AX497" s="119"/>
      <c r="AY497" s="119"/>
      <c r="AZ497" s="117"/>
      <c r="BA497" s="117"/>
      <c r="BB497" s="117"/>
      <c r="BC497" s="117"/>
      <c r="BD497" s="117"/>
    </row>
    <row r="498" spans="1:56" s="126" customFormat="1" hidden="1">
      <c r="A498" s="45"/>
      <c r="B498" s="120">
        <v>2013</v>
      </c>
      <c r="C498" s="121">
        <v>8320</v>
      </c>
      <c r="D498" s="120">
        <v>3</v>
      </c>
      <c r="E498" s="120">
        <v>2000</v>
      </c>
      <c r="F498" s="120">
        <v>2900</v>
      </c>
      <c r="G498" s="120">
        <v>291</v>
      </c>
      <c r="H498" s="120">
        <v>29101</v>
      </c>
      <c r="I498" s="122" t="s">
        <v>143</v>
      </c>
      <c r="J498" s="123">
        <v>0</v>
      </c>
      <c r="K498" s="123">
        <v>0</v>
      </c>
      <c r="L498" s="124">
        <v>0</v>
      </c>
      <c r="M498" s="123">
        <v>73880</v>
      </c>
      <c r="N498" s="123">
        <v>0</v>
      </c>
      <c r="O498" s="124">
        <v>73880</v>
      </c>
      <c r="P498" s="124">
        <v>73880</v>
      </c>
      <c r="Q498" s="45"/>
      <c r="R498" s="123">
        <v>0</v>
      </c>
      <c r="S498" s="123">
        <v>0</v>
      </c>
      <c r="T498" s="123">
        <f t="shared" si="230"/>
        <v>0</v>
      </c>
      <c r="U498" s="123">
        <f>+'[1]Profesionalización SIDEPOL'!AA134</f>
        <v>73880</v>
      </c>
      <c r="V498" s="123">
        <v>0</v>
      </c>
      <c r="W498" s="123">
        <f t="shared" si="234"/>
        <v>73880</v>
      </c>
      <c r="X498" s="123">
        <f t="shared" si="226"/>
        <v>73880</v>
      </c>
      <c r="Y498" s="45"/>
      <c r="Z498" s="123">
        <v>0</v>
      </c>
      <c r="AA498" s="123">
        <v>0</v>
      </c>
      <c r="AB498" s="123">
        <f t="shared" si="231"/>
        <v>0</v>
      </c>
      <c r="AC498" s="123">
        <v>0</v>
      </c>
      <c r="AD498" s="123">
        <v>0</v>
      </c>
      <c r="AE498" s="123">
        <f t="shared" si="235"/>
        <v>0</v>
      </c>
      <c r="AF498" s="123">
        <f t="shared" si="227"/>
        <v>0</v>
      </c>
      <c r="AG498" s="45"/>
      <c r="AH498" s="123">
        <v>0</v>
      </c>
      <c r="AI498" s="123">
        <v>0</v>
      </c>
      <c r="AJ498" s="123">
        <f t="shared" si="232"/>
        <v>0</v>
      </c>
      <c r="AK498" s="123">
        <f>26883.51+38275.36-38275.36-26883.51</f>
        <v>0</v>
      </c>
      <c r="AL498" s="123">
        <v>0</v>
      </c>
      <c r="AM498" s="123">
        <f t="shared" si="236"/>
        <v>0</v>
      </c>
      <c r="AN498" s="123">
        <f t="shared" si="228"/>
        <v>0</v>
      </c>
      <c r="AO498" s="45"/>
      <c r="AP498" s="123">
        <f>J498-(R498+Z498+AH498)</f>
        <v>0</v>
      </c>
      <c r="AQ498" s="123">
        <f>K498-(S498+AA498+AI498)</f>
        <v>0</v>
      </c>
      <c r="AR498" s="123">
        <f t="shared" si="233"/>
        <v>0</v>
      </c>
      <c r="AS498" s="123">
        <f>M498-(U498+AC498+AK498)</f>
        <v>0</v>
      </c>
      <c r="AT498" s="123">
        <f>N498-(V498+AD498+AL498)</f>
        <v>0</v>
      </c>
      <c r="AU498" s="123">
        <f t="shared" si="241"/>
        <v>0</v>
      </c>
      <c r="AV498" s="123">
        <f t="shared" si="229"/>
        <v>0</v>
      </c>
      <c r="AW498" s="125" t="s">
        <v>105</v>
      </c>
      <c r="AX498" s="125">
        <v>1</v>
      </c>
      <c r="AY498" s="125"/>
      <c r="AZ498" s="124"/>
      <c r="BA498" s="124">
        <f>'[1]Profesionalización SIDEPOL'!AO134</f>
        <v>2</v>
      </c>
      <c r="BB498" s="124"/>
      <c r="BC498" s="133">
        <f>+AX498-BA498</f>
        <v>-1</v>
      </c>
      <c r="BD498" s="133">
        <f>+AY491-BB491</f>
        <v>0</v>
      </c>
    </row>
    <row r="499" spans="1:56" s="127" customFormat="1" hidden="1">
      <c r="A499" s="45"/>
      <c r="B499" s="114">
        <v>2013</v>
      </c>
      <c r="C499" s="115">
        <v>8320</v>
      </c>
      <c r="D499" s="114">
        <v>3</v>
      </c>
      <c r="E499" s="114">
        <v>2000</v>
      </c>
      <c r="F499" s="114">
        <v>2900</v>
      </c>
      <c r="G499" s="114">
        <v>293</v>
      </c>
      <c r="H499" s="114"/>
      <c r="I499" s="116" t="s">
        <v>144</v>
      </c>
      <c r="J499" s="117">
        <v>0</v>
      </c>
      <c r="K499" s="117">
        <v>0</v>
      </c>
      <c r="L499" s="117">
        <v>0</v>
      </c>
      <c r="M499" s="117">
        <v>0</v>
      </c>
      <c r="N499" s="117">
        <v>0</v>
      </c>
      <c r="O499" s="117">
        <v>0</v>
      </c>
      <c r="P499" s="117">
        <v>0</v>
      </c>
      <c r="Q499" s="166"/>
      <c r="R499" s="118">
        <f t="shared" ref="R499:S503" si="242">R500</f>
        <v>0</v>
      </c>
      <c r="S499" s="118">
        <f t="shared" si="242"/>
        <v>0</v>
      </c>
      <c r="T499" s="118">
        <f>R499+S499</f>
        <v>0</v>
      </c>
      <c r="U499" s="118">
        <f t="shared" ref="U499:V503" si="243">U500</f>
        <v>0</v>
      </c>
      <c r="V499" s="118">
        <f t="shared" si="243"/>
        <v>0</v>
      </c>
      <c r="W499" s="118">
        <f>U499+V499</f>
        <v>0</v>
      </c>
      <c r="X499" s="118">
        <f>T499+W499</f>
        <v>0</v>
      </c>
      <c r="Y499" s="45"/>
      <c r="Z499" s="118">
        <f t="shared" ref="Z499:AA503" si="244">Z500</f>
        <v>0</v>
      </c>
      <c r="AA499" s="118">
        <f t="shared" si="244"/>
        <v>0</v>
      </c>
      <c r="AB499" s="118">
        <f>Z499+AA499</f>
        <v>0</v>
      </c>
      <c r="AC499" s="118">
        <f t="shared" ref="AC499:AD503" si="245">AC500</f>
        <v>0</v>
      </c>
      <c r="AD499" s="118">
        <f t="shared" si="245"/>
        <v>0</v>
      </c>
      <c r="AE499" s="118">
        <f>AC499+AD499</f>
        <v>0</v>
      </c>
      <c r="AF499" s="118">
        <f>AB499+AE499</f>
        <v>0</v>
      </c>
      <c r="AG499" s="45"/>
      <c r="AH499" s="118">
        <f t="shared" ref="AH499:AI503" si="246">AH500</f>
        <v>0</v>
      </c>
      <c r="AI499" s="118">
        <f t="shared" si="246"/>
        <v>0</v>
      </c>
      <c r="AJ499" s="118">
        <f>AH499+AI499</f>
        <v>0</v>
      </c>
      <c r="AK499" s="118">
        <f t="shared" ref="AK499:AL503" si="247">AK500</f>
        <v>0</v>
      </c>
      <c r="AL499" s="118">
        <f t="shared" si="247"/>
        <v>0</v>
      </c>
      <c r="AM499" s="118">
        <f>AK499+AL499</f>
        <v>0</v>
      </c>
      <c r="AN499" s="118">
        <f>AJ499+AM499</f>
        <v>0</v>
      </c>
      <c r="AO499" s="45"/>
      <c r="AP499" s="118">
        <f t="shared" ref="AP499:AQ503" si="248">AP500</f>
        <v>0</v>
      </c>
      <c r="AQ499" s="118">
        <f t="shared" si="248"/>
        <v>0</v>
      </c>
      <c r="AR499" s="118">
        <f>AP499+AQ499</f>
        <v>0</v>
      </c>
      <c r="AS499" s="118">
        <f t="shared" ref="AS499:AT503" si="249">AS500</f>
        <v>0</v>
      </c>
      <c r="AT499" s="118">
        <f t="shared" si="249"/>
        <v>0</v>
      </c>
      <c r="AU499" s="118">
        <f>AS499+AT499</f>
        <v>0</v>
      </c>
      <c r="AV499" s="118">
        <f>AR499+AU499</f>
        <v>0</v>
      </c>
      <c r="AW499" s="119"/>
      <c r="AX499" s="119"/>
      <c r="AY499" s="119"/>
      <c r="AZ499" s="117"/>
      <c r="BA499" s="117"/>
      <c r="BB499" s="117"/>
      <c r="BC499" s="117"/>
      <c r="BD499" s="117"/>
    </row>
    <row r="500" spans="1:56" s="100" customFormat="1" hidden="1">
      <c r="A500" s="45"/>
      <c r="B500" s="120">
        <v>2013</v>
      </c>
      <c r="C500" s="121">
        <v>8320</v>
      </c>
      <c r="D500" s="120">
        <v>3</v>
      </c>
      <c r="E500" s="120">
        <v>2000</v>
      </c>
      <c r="F500" s="120">
        <v>2900</v>
      </c>
      <c r="G500" s="120">
        <v>293</v>
      </c>
      <c r="H500" s="120">
        <v>29301</v>
      </c>
      <c r="I500" s="122" t="s">
        <v>144</v>
      </c>
      <c r="J500" s="123">
        <v>0</v>
      </c>
      <c r="K500" s="123">
        <v>0</v>
      </c>
      <c r="L500" s="124">
        <v>0</v>
      </c>
      <c r="M500" s="123">
        <v>0</v>
      </c>
      <c r="N500" s="123">
        <v>0</v>
      </c>
      <c r="O500" s="124">
        <v>0</v>
      </c>
      <c r="P500" s="124">
        <v>0</v>
      </c>
      <c r="Q500" s="166"/>
      <c r="R500" s="123">
        <v>0</v>
      </c>
      <c r="S500" s="123">
        <v>0</v>
      </c>
      <c r="T500" s="123">
        <f>R500+S500</f>
        <v>0</v>
      </c>
      <c r="U500" s="123">
        <v>0</v>
      </c>
      <c r="V500" s="123">
        <v>0</v>
      </c>
      <c r="W500" s="123">
        <f>U500+V500</f>
        <v>0</v>
      </c>
      <c r="X500" s="123">
        <f>T500+W500</f>
        <v>0</v>
      </c>
      <c r="Y500" s="45"/>
      <c r="Z500" s="123">
        <v>0</v>
      </c>
      <c r="AA500" s="123">
        <v>0</v>
      </c>
      <c r="AB500" s="123">
        <f>Z500+AA500</f>
        <v>0</v>
      </c>
      <c r="AC500" s="123">
        <v>0</v>
      </c>
      <c r="AD500" s="123">
        <v>0</v>
      </c>
      <c r="AE500" s="123">
        <f>AC500+AD500</f>
        <v>0</v>
      </c>
      <c r="AF500" s="123">
        <f>AB500+AE500</f>
        <v>0</v>
      </c>
      <c r="AG500" s="45"/>
      <c r="AH500" s="123">
        <v>0</v>
      </c>
      <c r="AI500" s="123">
        <v>0</v>
      </c>
      <c r="AJ500" s="123">
        <f>AH500+AI500</f>
        <v>0</v>
      </c>
      <c r="AK500" s="123">
        <v>0</v>
      </c>
      <c r="AL500" s="123">
        <v>0</v>
      </c>
      <c r="AM500" s="123">
        <f>AK500+AL500</f>
        <v>0</v>
      </c>
      <c r="AN500" s="123">
        <f>AJ500+AM500</f>
        <v>0</v>
      </c>
      <c r="AO500" s="45"/>
      <c r="AP500" s="123">
        <f>J500-(R500+Z500+AH500)</f>
        <v>0</v>
      </c>
      <c r="AQ500" s="123">
        <f>K500-(S500+AA500+AI500)</f>
        <v>0</v>
      </c>
      <c r="AR500" s="123">
        <f>AP500+AQ500</f>
        <v>0</v>
      </c>
      <c r="AS500" s="123">
        <f>M500-(U500+AC500+AK500)</f>
        <v>0</v>
      </c>
      <c r="AT500" s="123">
        <f>N500-(V500+AD500+AL500)</f>
        <v>0</v>
      </c>
      <c r="AU500" s="123">
        <f>AS500+AT500</f>
        <v>0</v>
      </c>
      <c r="AV500" s="123">
        <f>AR500+AU500</f>
        <v>0</v>
      </c>
      <c r="AW500" s="125" t="s">
        <v>103</v>
      </c>
      <c r="AX500" s="125"/>
      <c r="AY500" s="125"/>
      <c r="AZ500" s="124" t="s">
        <v>88</v>
      </c>
      <c r="BA500" s="124"/>
      <c r="BB500" s="124"/>
      <c r="BC500" s="124"/>
      <c r="BD500" s="124"/>
    </row>
    <row r="501" spans="1:56" s="127" customFormat="1" hidden="1">
      <c r="A501" s="45"/>
      <c r="B501" s="114">
        <v>2013</v>
      </c>
      <c r="C501" s="115">
        <v>8320</v>
      </c>
      <c r="D501" s="114">
        <v>3</v>
      </c>
      <c r="E501" s="114">
        <v>2000</v>
      </c>
      <c r="F501" s="114">
        <v>2900</v>
      </c>
      <c r="G501" s="114">
        <v>294</v>
      </c>
      <c r="H501" s="114"/>
      <c r="I501" s="116" t="s">
        <v>145</v>
      </c>
      <c r="J501" s="117">
        <v>0</v>
      </c>
      <c r="K501" s="117">
        <v>0</v>
      </c>
      <c r="L501" s="117">
        <v>0</v>
      </c>
      <c r="M501" s="117">
        <v>0</v>
      </c>
      <c r="N501" s="117">
        <v>0</v>
      </c>
      <c r="O501" s="117">
        <v>0</v>
      </c>
      <c r="P501" s="117">
        <v>0</v>
      </c>
      <c r="Q501" s="166"/>
      <c r="R501" s="118">
        <f t="shared" si="242"/>
        <v>0</v>
      </c>
      <c r="S501" s="118">
        <f t="shared" si="242"/>
        <v>0</v>
      </c>
      <c r="T501" s="118">
        <f t="shared" si="230"/>
        <v>0</v>
      </c>
      <c r="U501" s="118">
        <f t="shared" si="243"/>
        <v>0</v>
      </c>
      <c r="V501" s="118">
        <f t="shared" si="243"/>
        <v>0</v>
      </c>
      <c r="W501" s="118">
        <f t="shared" si="234"/>
        <v>0</v>
      </c>
      <c r="X501" s="118">
        <f t="shared" si="226"/>
        <v>0</v>
      </c>
      <c r="Y501" s="45"/>
      <c r="Z501" s="118">
        <f t="shared" si="244"/>
        <v>0</v>
      </c>
      <c r="AA501" s="118">
        <f t="shared" si="244"/>
        <v>0</v>
      </c>
      <c r="AB501" s="118">
        <f t="shared" si="231"/>
        <v>0</v>
      </c>
      <c r="AC501" s="118">
        <f t="shared" si="245"/>
        <v>0</v>
      </c>
      <c r="AD501" s="118">
        <f t="shared" si="245"/>
        <v>0</v>
      </c>
      <c r="AE501" s="118">
        <f t="shared" si="235"/>
        <v>0</v>
      </c>
      <c r="AF501" s="118">
        <f t="shared" si="227"/>
        <v>0</v>
      </c>
      <c r="AG501" s="45"/>
      <c r="AH501" s="118">
        <f t="shared" si="246"/>
        <v>0</v>
      </c>
      <c r="AI501" s="118">
        <f t="shared" si="246"/>
        <v>0</v>
      </c>
      <c r="AJ501" s="118">
        <f t="shared" si="232"/>
        <v>0</v>
      </c>
      <c r="AK501" s="118">
        <f t="shared" si="247"/>
        <v>0</v>
      </c>
      <c r="AL501" s="118">
        <f t="shared" si="247"/>
        <v>0</v>
      </c>
      <c r="AM501" s="118">
        <f t="shared" si="236"/>
        <v>0</v>
      </c>
      <c r="AN501" s="118">
        <f t="shared" si="228"/>
        <v>0</v>
      </c>
      <c r="AO501" s="45"/>
      <c r="AP501" s="118">
        <f t="shared" si="248"/>
        <v>0</v>
      </c>
      <c r="AQ501" s="118">
        <f t="shared" si="248"/>
        <v>0</v>
      </c>
      <c r="AR501" s="118">
        <f t="shared" si="233"/>
        <v>0</v>
      </c>
      <c r="AS501" s="118">
        <f t="shared" si="249"/>
        <v>0</v>
      </c>
      <c r="AT501" s="118">
        <f t="shared" si="249"/>
        <v>0</v>
      </c>
      <c r="AU501" s="118">
        <f t="shared" si="241"/>
        <v>0</v>
      </c>
      <c r="AV501" s="118">
        <f t="shared" si="229"/>
        <v>0</v>
      </c>
      <c r="AW501" s="119"/>
      <c r="AX501" s="119"/>
      <c r="AY501" s="119"/>
      <c r="AZ501" s="117"/>
      <c r="BA501" s="117"/>
      <c r="BB501" s="117"/>
      <c r="BC501" s="117"/>
      <c r="BD501" s="117"/>
    </row>
    <row r="502" spans="1:56" s="100" customFormat="1" hidden="1">
      <c r="A502" s="45"/>
      <c r="B502" s="120">
        <v>2013</v>
      </c>
      <c r="C502" s="121">
        <v>8320</v>
      </c>
      <c r="D502" s="120">
        <v>3</v>
      </c>
      <c r="E502" s="120">
        <v>2000</v>
      </c>
      <c r="F502" s="120">
        <v>2900</v>
      </c>
      <c r="G502" s="120">
        <v>294</v>
      </c>
      <c r="H502" s="120">
        <v>29401</v>
      </c>
      <c r="I502" s="122" t="s">
        <v>146</v>
      </c>
      <c r="J502" s="123">
        <v>0</v>
      </c>
      <c r="K502" s="123">
        <v>0</v>
      </c>
      <c r="L502" s="124">
        <v>0</v>
      </c>
      <c r="M502" s="123">
        <v>0</v>
      </c>
      <c r="N502" s="123">
        <v>0</v>
      </c>
      <c r="O502" s="124">
        <v>0</v>
      </c>
      <c r="P502" s="124">
        <v>0</v>
      </c>
      <c r="Q502" s="166"/>
      <c r="R502" s="123">
        <v>0</v>
      </c>
      <c r="S502" s="123">
        <v>0</v>
      </c>
      <c r="T502" s="123">
        <f t="shared" si="230"/>
        <v>0</v>
      </c>
      <c r="U502" s="123">
        <v>0</v>
      </c>
      <c r="V502" s="123">
        <v>0</v>
      </c>
      <c r="W502" s="123">
        <f t="shared" si="234"/>
        <v>0</v>
      </c>
      <c r="X502" s="123">
        <f t="shared" si="226"/>
        <v>0</v>
      </c>
      <c r="Y502" s="45"/>
      <c r="Z502" s="123">
        <v>0</v>
      </c>
      <c r="AA502" s="123">
        <v>0</v>
      </c>
      <c r="AB502" s="123">
        <f t="shared" si="231"/>
        <v>0</v>
      </c>
      <c r="AC502" s="123">
        <v>0</v>
      </c>
      <c r="AD502" s="123">
        <v>0</v>
      </c>
      <c r="AE502" s="123">
        <f t="shared" si="235"/>
        <v>0</v>
      </c>
      <c r="AF502" s="123">
        <f t="shared" si="227"/>
        <v>0</v>
      </c>
      <c r="AG502" s="45"/>
      <c r="AH502" s="123">
        <v>0</v>
      </c>
      <c r="AI502" s="123">
        <v>0</v>
      </c>
      <c r="AJ502" s="123">
        <f t="shared" si="232"/>
        <v>0</v>
      </c>
      <c r="AK502" s="123">
        <v>0</v>
      </c>
      <c r="AL502" s="123">
        <v>0</v>
      </c>
      <c r="AM502" s="123">
        <f t="shared" si="236"/>
        <v>0</v>
      </c>
      <c r="AN502" s="123">
        <f t="shared" si="228"/>
        <v>0</v>
      </c>
      <c r="AO502" s="45"/>
      <c r="AP502" s="123">
        <f>J502-(R502+Z502+AH502)</f>
        <v>0</v>
      </c>
      <c r="AQ502" s="123">
        <f>K502-(S502+AA502+AI502)</f>
        <v>0</v>
      </c>
      <c r="AR502" s="123">
        <f t="shared" si="233"/>
        <v>0</v>
      </c>
      <c r="AS502" s="123">
        <f>M502-(U502+AC502+AK502)</f>
        <v>0</v>
      </c>
      <c r="AT502" s="123">
        <f>N502-(V502+AD502+AL502)</f>
        <v>0</v>
      </c>
      <c r="AU502" s="123">
        <f t="shared" si="241"/>
        <v>0</v>
      </c>
      <c r="AV502" s="123">
        <f t="shared" si="229"/>
        <v>0</v>
      </c>
      <c r="AW502" s="125" t="s">
        <v>103</v>
      </c>
      <c r="AX502" s="125"/>
      <c r="AY502" s="125"/>
      <c r="AZ502" s="124" t="s">
        <v>88</v>
      </c>
      <c r="BA502" s="124"/>
      <c r="BB502" s="124"/>
      <c r="BC502" s="124"/>
      <c r="BD502" s="124"/>
    </row>
    <row r="503" spans="1:56" s="127" customFormat="1" hidden="1">
      <c r="A503" s="45"/>
      <c r="B503" s="114">
        <v>2013</v>
      </c>
      <c r="C503" s="115">
        <v>8320</v>
      </c>
      <c r="D503" s="114">
        <v>3</v>
      </c>
      <c r="E503" s="114">
        <v>2000</v>
      </c>
      <c r="F503" s="114">
        <v>2900</v>
      </c>
      <c r="G503" s="114">
        <v>297</v>
      </c>
      <c r="H503" s="114"/>
      <c r="I503" s="116" t="s">
        <v>304</v>
      </c>
      <c r="J503" s="117">
        <v>0</v>
      </c>
      <c r="K503" s="117">
        <v>0</v>
      </c>
      <c r="L503" s="117">
        <v>0</v>
      </c>
      <c r="M503" s="117">
        <v>0</v>
      </c>
      <c r="N503" s="117">
        <v>0</v>
      </c>
      <c r="O503" s="117">
        <v>0</v>
      </c>
      <c r="P503" s="117">
        <v>0</v>
      </c>
      <c r="Q503" s="45"/>
      <c r="R503" s="118">
        <f t="shared" si="242"/>
        <v>0</v>
      </c>
      <c r="S503" s="118">
        <f t="shared" si="242"/>
        <v>0</v>
      </c>
      <c r="T503" s="118">
        <f t="shared" si="230"/>
        <v>0</v>
      </c>
      <c r="U503" s="118">
        <f t="shared" si="243"/>
        <v>0</v>
      </c>
      <c r="V503" s="118">
        <f t="shared" si="243"/>
        <v>0</v>
      </c>
      <c r="W503" s="118">
        <f t="shared" si="234"/>
        <v>0</v>
      </c>
      <c r="X503" s="118">
        <f t="shared" si="226"/>
        <v>0</v>
      </c>
      <c r="Y503" s="45"/>
      <c r="Z503" s="118">
        <f t="shared" si="244"/>
        <v>0</v>
      </c>
      <c r="AA503" s="118">
        <f t="shared" si="244"/>
        <v>0</v>
      </c>
      <c r="AB503" s="118">
        <f t="shared" si="231"/>
        <v>0</v>
      </c>
      <c r="AC503" s="118">
        <f t="shared" si="245"/>
        <v>0</v>
      </c>
      <c r="AD503" s="118">
        <f t="shared" si="245"/>
        <v>0</v>
      </c>
      <c r="AE503" s="118">
        <f t="shared" si="235"/>
        <v>0</v>
      </c>
      <c r="AF503" s="118">
        <f t="shared" si="227"/>
        <v>0</v>
      </c>
      <c r="AG503" s="45"/>
      <c r="AH503" s="118">
        <f t="shared" si="246"/>
        <v>0</v>
      </c>
      <c r="AI503" s="118">
        <f t="shared" si="246"/>
        <v>0</v>
      </c>
      <c r="AJ503" s="118">
        <f t="shared" si="232"/>
        <v>0</v>
      </c>
      <c r="AK503" s="118">
        <f t="shared" si="247"/>
        <v>0</v>
      </c>
      <c r="AL503" s="118">
        <f t="shared" si="247"/>
        <v>0</v>
      </c>
      <c r="AM503" s="118">
        <f t="shared" si="236"/>
        <v>0</v>
      </c>
      <c r="AN503" s="118">
        <f t="shared" si="228"/>
        <v>0</v>
      </c>
      <c r="AO503" s="45"/>
      <c r="AP503" s="118">
        <f t="shared" si="248"/>
        <v>0</v>
      </c>
      <c r="AQ503" s="118">
        <f t="shared" si="248"/>
        <v>0</v>
      </c>
      <c r="AR503" s="118">
        <f t="shared" si="233"/>
        <v>0</v>
      </c>
      <c r="AS503" s="118">
        <f t="shared" si="249"/>
        <v>0</v>
      </c>
      <c r="AT503" s="118">
        <f t="shared" si="249"/>
        <v>0</v>
      </c>
      <c r="AU503" s="118">
        <f t="shared" si="241"/>
        <v>0</v>
      </c>
      <c r="AV503" s="118">
        <f t="shared" si="229"/>
        <v>0</v>
      </c>
      <c r="AW503" s="119"/>
      <c r="AX503" s="119"/>
      <c r="AY503" s="119"/>
      <c r="AZ503" s="117"/>
      <c r="BA503" s="117"/>
      <c r="BB503" s="117"/>
      <c r="BC503" s="117"/>
      <c r="BD503" s="117"/>
    </row>
    <row r="504" spans="1:56" s="100" customFormat="1" hidden="1">
      <c r="A504" s="45"/>
      <c r="B504" s="120">
        <v>2013</v>
      </c>
      <c r="C504" s="121">
        <v>8320</v>
      </c>
      <c r="D504" s="120">
        <v>3</v>
      </c>
      <c r="E504" s="120">
        <v>2000</v>
      </c>
      <c r="F504" s="120">
        <v>2900</v>
      </c>
      <c r="G504" s="120">
        <v>297</v>
      </c>
      <c r="H504" s="120">
        <v>29701</v>
      </c>
      <c r="I504" s="122" t="s">
        <v>304</v>
      </c>
      <c r="J504" s="123">
        <v>0</v>
      </c>
      <c r="K504" s="123">
        <v>0</v>
      </c>
      <c r="L504" s="124">
        <v>0</v>
      </c>
      <c r="M504" s="123">
        <v>0</v>
      </c>
      <c r="N504" s="123">
        <v>0</v>
      </c>
      <c r="O504" s="124">
        <v>0</v>
      </c>
      <c r="P504" s="124">
        <v>0</v>
      </c>
      <c r="Q504" s="45"/>
      <c r="R504" s="123">
        <v>0</v>
      </c>
      <c r="S504" s="123">
        <v>0</v>
      </c>
      <c r="T504" s="123">
        <f t="shared" si="230"/>
        <v>0</v>
      </c>
      <c r="U504" s="123">
        <v>0</v>
      </c>
      <c r="V504" s="123">
        <v>0</v>
      </c>
      <c r="W504" s="123">
        <f t="shared" si="234"/>
        <v>0</v>
      </c>
      <c r="X504" s="123">
        <f t="shared" si="226"/>
        <v>0</v>
      </c>
      <c r="Y504" s="45"/>
      <c r="Z504" s="123">
        <v>0</v>
      </c>
      <c r="AA504" s="123">
        <v>0</v>
      </c>
      <c r="AB504" s="123">
        <f t="shared" si="231"/>
        <v>0</v>
      </c>
      <c r="AC504" s="123">
        <v>0</v>
      </c>
      <c r="AD504" s="123">
        <v>0</v>
      </c>
      <c r="AE504" s="123">
        <f t="shared" si="235"/>
        <v>0</v>
      </c>
      <c r="AF504" s="123">
        <f t="shared" si="227"/>
        <v>0</v>
      </c>
      <c r="AG504" s="45"/>
      <c r="AH504" s="123">
        <v>0</v>
      </c>
      <c r="AI504" s="123">
        <v>0</v>
      </c>
      <c r="AJ504" s="123">
        <f t="shared" si="232"/>
        <v>0</v>
      </c>
      <c r="AK504" s="123">
        <v>0</v>
      </c>
      <c r="AL504" s="123">
        <v>0</v>
      </c>
      <c r="AM504" s="123">
        <f t="shared" si="236"/>
        <v>0</v>
      </c>
      <c r="AN504" s="123">
        <f t="shared" si="228"/>
        <v>0</v>
      </c>
      <c r="AO504" s="45"/>
      <c r="AP504" s="123">
        <f>J504-(R504+Z504+AH504)</f>
        <v>0</v>
      </c>
      <c r="AQ504" s="123">
        <f>K504-(S504+AA504+AI504)</f>
        <v>0</v>
      </c>
      <c r="AR504" s="123">
        <f t="shared" si="233"/>
        <v>0</v>
      </c>
      <c r="AS504" s="123">
        <f>M504-(U504+AC504+AK504)</f>
        <v>0</v>
      </c>
      <c r="AT504" s="123">
        <f>N504-(V504+AD504+AL504)</f>
        <v>0</v>
      </c>
      <c r="AU504" s="123">
        <f t="shared" si="241"/>
        <v>0</v>
      </c>
      <c r="AV504" s="123">
        <f t="shared" si="229"/>
        <v>0</v>
      </c>
      <c r="AW504" s="125" t="s">
        <v>103</v>
      </c>
      <c r="AX504" s="125"/>
      <c r="AY504" s="125"/>
      <c r="AZ504" s="124" t="s">
        <v>88</v>
      </c>
      <c r="BA504" s="124"/>
      <c r="BB504" s="124"/>
      <c r="BC504" s="124"/>
      <c r="BD504" s="124"/>
    </row>
    <row r="505" spans="1:56" s="107" customFormat="1" hidden="1">
      <c r="A505" s="45"/>
      <c r="B505" s="101">
        <v>2013</v>
      </c>
      <c r="C505" s="102">
        <v>8320</v>
      </c>
      <c r="D505" s="101">
        <v>3</v>
      </c>
      <c r="E505" s="101">
        <v>3000</v>
      </c>
      <c r="F505" s="101"/>
      <c r="G505" s="101"/>
      <c r="H505" s="101"/>
      <c r="I505" s="103" t="s">
        <v>149</v>
      </c>
      <c r="J505" s="104">
        <f>+J509+J527+J532</f>
        <v>1725000</v>
      </c>
      <c r="K505" s="104">
        <v>800000</v>
      </c>
      <c r="L505" s="104">
        <f>+J505+K505</f>
        <v>2525000</v>
      </c>
      <c r="M505" s="104">
        <v>470675</v>
      </c>
      <c r="N505" s="104">
        <v>0</v>
      </c>
      <c r="O505" s="104">
        <v>470675</v>
      </c>
      <c r="P505" s="104">
        <f>+L505+O505</f>
        <v>2995675</v>
      </c>
      <c r="Q505" s="45"/>
      <c r="R505" s="105">
        <f>R506+R509+R532+R527+R539</f>
        <v>1725000</v>
      </c>
      <c r="S505" s="105">
        <f>S506+S509+S532+S527+S539</f>
        <v>800000</v>
      </c>
      <c r="T505" s="105">
        <f t="shared" si="230"/>
        <v>2525000</v>
      </c>
      <c r="U505" s="105">
        <f>U506+U509+U532+U527+U539</f>
        <v>35000</v>
      </c>
      <c r="V505" s="105">
        <f>V506+V509+V532+V527+V539</f>
        <v>0</v>
      </c>
      <c r="W505" s="105">
        <f t="shared" si="234"/>
        <v>35000</v>
      </c>
      <c r="X505" s="105">
        <f>T505+W505</f>
        <v>2560000</v>
      </c>
      <c r="Y505" s="45"/>
      <c r="Z505" s="105">
        <f>Z506+Z509+Z532+Z527+Z539</f>
        <v>0</v>
      </c>
      <c r="AA505" s="105">
        <f>AA506+AA509+AA532+AA527+AA539</f>
        <v>0</v>
      </c>
      <c r="AB505" s="105">
        <f t="shared" si="231"/>
        <v>0</v>
      </c>
      <c r="AC505" s="105">
        <f>AC506+AC509+AC532+AC527+AC539</f>
        <v>0</v>
      </c>
      <c r="AD505" s="105">
        <f>AD506+AD509+AD532+AD527+AD539</f>
        <v>0</v>
      </c>
      <c r="AE505" s="105">
        <f t="shared" si="235"/>
        <v>0</v>
      </c>
      <c r="AF505" s="105">
        <f>AB505+AE505</f>
        <v>0</v>
      </c>
      <c r="AG505" s="45"/>
      <c r="AH505" s="105">
        <f>AH506+AH509+AH532+AH527+AH539</f>
        <v>0</v>
      </c>
      <c r="AI505" s="105">
        <f>AI506+AI509+AI532+AI527+AI539</f>
        <v>0</v>
      </c>
      <c r="AJ505" s="105">
        <f t="shared" si="232"/>
        <v>0</v>
      </c>
      <c r="AK505" s="105">
        <f>AK506+AK509+AK532+AK527+AK539</f>
        <v>0</v>
      </c>
      <c r="AL505" s="105">
        <f>AL506+AL509+AL532+AL527+AL539</f>
        <v>0</v>
      </c>
      <c r="AM505" s="105">
        <f t="shared" si="236"/>
        <v>0</v>
      </c>
      <c r="AN505" s="105">
        <f>AJ505+AM505</f>
        <v>0</v>
      </c>
      <c r="AO505" s="45"/>
      <c r="AP505" s="105">
        <f>AP506+AP509+AP532+AP527+AP539</f>
        <v>0</v>
      </c>
      <c r="AQ505" s="105">
        <f>AQ506+AQ509+AQ532+AQ527+AQ539</f>
        <v>0</v>
      </c>
      <c r="AR505" s="105">
        <f t="shared" si="233"/>
        <v>0</v>
      </c>
      <c r="AS505" s="105">
        <f>AS506+AS509+AS532+AS527+AS539</f>
        <v>0</v>
      </c>
      <c r="AT505" s="105">
        <f>AT506+AT509+AT532+AT527+AT539</f>
        <v>0</v>
      </c>
      <c r="AU505" s="105">
        <f t="shared" si="241"/>
        <v>0</v>
      </c>
      <c r="AV505" s="105">
        <f>AR505+AU505</f>
        <v>0</v>
      </c>
      <c r="AW505" s="106"/>
      <c r="AX505" s="106"/>
      <c r="AY505" s="106"/>
      <c r="AZ505" s="104"/>
      <c r="BA505" s="104"/>
      <c r="BB505" s="104"/>
      <c r="BC505" s="104"/>
      <c r="BD505" s="104"/>
    </row>
    <row r="506" spans="1:56" s="126" customFormat="1" hidden="1">
      <c r="A506" s="45"/>
      <c r="B506" s="108">
        <v>2013</v>
      </c>
      <c r="C506" s="109">
        <v>8320</v>
      </c>
      <c r="D506" s="108">
        <v>3</v>
      </c>
      <c r="E506" s="108">
        <v>3000</v>
      </c>
      <c r="F506" s="108">
        <v>3100</v>
      </c>
      <c r="G506" s="108"/>
      <c r="H506" s="108"/>
      <c r="I506" s="110" t="s">
        <v>150</v>
      </c>
      <c r="J506" s="111">
        <v>0</v>
      </c>
      <c r="K506" s="111">
        <v>0</v>
      </c>
      <c r="L506" s="111">
        <v>0</v>
      </c>
      <c r="M506" s="111">
        <v>0</v>
      </c>
      <c r="N506" s="111">
        <v>0</v>
      </c>
      <c r="O506" s="111">
        <v>0</v>
      </c>
      <c r="P506" s="111">
        <v>0</v>
      </c>
      <c r="Q506" s="45"/>
      <c r="R506" s="112">
        <f>R507</f>
        <v>0</v>
      </c>
      <c r="S506" s="112">
        <f t="shared" ref="R506:V507" si="250">S507</f>
        <v>0</v>
      </c>
      <c r="T506" s="112">
        <f t="shared" si="230"/>
        <v>0</v>
      </c>
      <c r="U506" s="112">
        <f t="shared" si="250"/>
        <v>0</v>
      </c>
      <c r="V506" s="112">
        <f t="shared" si="250"/>
        <v>0</v>
      </c>
      <c r="W506" s="112">
        <f t="shared" si="234"/>
        <v>0</v>
      </c>
      <c r="X506" s="112">
        <f t="shared" ref="X506:X520" si="251">T506+W506</f>
        <v>0</v>
      </c>
      <c r="Y506" s="45"/>
      <c r="Z506" s="112">
        <f t="shared" ref="Z506:AD507" si="252">Z507</f>
        <v>0</v>
      </c>
      <c r="AA506" s="112">
        <f t="shared" si="252"/>
        <v>0</v>
      </c>
      <c r="AB506" s="112">
        <f t="shared" si="231"/>
        <v>0</v>
      </c>
      <c r="AC506" s="112">
        <f t="shared" si="252"/>
        <v>0</v>
      </c>
      <c r="AD506" s="112">
        <f t="shared" si="252"/>
        <v>0</v>
      </c>
      <c r="AE506" s="112">
        <f t="shared" si="235"/>
        <v>0</v>
      </c>
      <c r="AF506" s="112">
        <f t="shared" ref="AF506:AF520" si="253">AB506+AE506</f>
        <v>0</v>
      </c>
      <c r="AG506" s="45"/>
      <c r="AH506" s="112">
        <f t="shared" ref="AH506:AL507" si="254">AH507</f>
        <v>0</v>
      </c>
      <c r="AI506" s="112">
        <f t="shared" si="254"/>
        <v>0</v>
      </c>
      <c r="AJ506" s="112">
        <f t="shared" si="232"/>
        <v>0</v>
      </c>
      <c r="AK506" s="112">
        <f t="shared" si="254"/>
        <v>0</v>
      </c>
      <c r="AL506" s="112">
        <f t="shared" si="254"/>
        <v>0</v>
      </c>
      <c r="AM506" s="112">
        <f t="shared" si="236"/>
        <v>0</v>
      </c>
      <c r="AN506" s="112">
        <f t="shared" ref="AN506:AN520" si="255">AJ506+AM506</f>
        <v>0</v>
      </c>
      <c r="AO506" s="45"/>
      <c r="AP506" s="112">
        <f t="shared" ref="AP506:AT507" si="256">AP507</f>
        <v>0</v>
      </c>
      <c r="AQ506" s="112">
        <f t="shared" si="256"/>
        <v>0</v>
      </c>
      <c r="AR506" s="112">
        <f t="shared" si="233"/>
        <v>0</v>
      </c>
      <c r="AS506" s="112">
        <f t="shared" si="256"/>
        <v>0</v>
      </c>
      <c r="AT506" s="112">
        <f t="shared" si="256"/>
        <v>0</v>
      </c>
      <c r="AU506" s="112">
        <f t="shared" si="241"/>
        <v>0</v>
      </c>
      <c r="AV506" s="112">
        <f t="shared" ref="AV506:AV538" si="257">AR506+AU506</f>
        <v>0</v>
      </c>
      <c r="AW506" s="113"/>
      <c r="AX506" s="113"/>
      <c r="AY506" s="113"/>
      <c r="AZ506" s="111"/>
      <c r="BA506" s="111"/>
      <c r="BB506" s="111"/>
      <c r="BC506" s="111"/>
      <c r="BD506" s="111"/>
    </row>
    <row r="507" spans="1:56" s="127" customFormat="1" hidden="1">
      <c r="A507" s="45"/>
      <c r="B507" s="114">
        <v>2013</v>
      </c>
      <c r="C507" s="115">
        <v>8320</v>
      </c>
      <c r="D507" s="114">
        <v>3</v>
      </c>
      <c r="E507" s="114">
        <v>3000</v>
      </c>
      <c r="F507" s="114">
        <v>3100</v>
      </c>
      <c r="G507" s="114">
        <v>312</v>
      </c>
      <c r="H507" s="114"/>
      <c r="I507" s="116" t="s">
        <v>367</v>
      </c>
      <c r="J507" s="117">
        <v>0</v>
      </c>
      <c r="K507" s="117">
        <v>0</v>
      </c>
      <c r="L507" s="117">
        <v>0</v>
      </c>
      <c r="M507" s="117">
        <v>0</v>
      </c>
      <c r="N507" s="117">
        <v>0</v>
      </c>
      <c r="O507" s="117">
        <v>0</v>
      </c>
      <c r="P507" s="117">
        <v>0</v>
      </c>
      <c r="Q507" s="45"/>
      <c r="R507" s="118">
        <f t="shared" si="250"/>
        <v>0</v>
      </c>
      <c r="S507" s="118">
        <f t="shared" si="250"/>
        <v>0</v>
      </c>
      <c r="T507" s="118">
        <f t="shared" si="230"/>
        <v>0</v>
      </c>
      <c r="U507" s="118">
        <f t="shared" si="250"/>
        <v>0</v>
      </c>
      <c r="V507" s="118">
        <f t="shared" si="250"/>
        <v>0</v>
      </c>
      <c r="W507" s="118">
        <f t="shared" si="234"/>
        <v>0</v>
      </c>
      <c r="X507" s="118">
        <f t="shared" si="251"/>
        <v>0</v>
      </c>
      <c r="Y507" s="45"/>
      <c r="Z507" s="118">
        <f t="shared" si="252"/>
        <v>0</v>
      </c>
      <c r="AA507" s="118">
        <f t="shared" si="252"/>
        <v>0</v>
      </c>
      <c r="AB507" s="118">
        <f t="shared" si="231"/>
        <v>0</v>
      </c>
      <c r="AC507" s="118">
        <f t="shared" si="252"/>
        <v>0</v>
      </c>
      <c r="AD507" s="118">
        <f t="shared" si="252"/>
        <v>0</v>
      </c>
      <c r="AE507" s="118">
        <f t="shared" si="235"/>
        <v>0</v>
      </c>
      <c r="AF507" s="118">
        <f t="shared" si="253"/>
        <v>0</v>
      </c>
      <c r="AG507" s="45"/>
      <c r="AH507" s="118">
        <f t="shared" si="254"/>
        <v>0</v>
      </c>
      <c r="AI507" s="118">
        <f t="shared" si="254"/>
        <v>0</v>
      </c>
      <c r="AJ507" s="118">
        <f t="shared" si="232"/>
        <v>0</v>
      </c>
      <c r="AK507" s="118">
        <f t="shared" si="254"/>
        <v>0</v>
      </c>
      <c r="AL507" s="118">
        <f t="shared" si="254"/>
        <v>0</v>
      </c>
      <c r="AM507" s="118">
        <f t="shared" si="236"/>
        <v>0</v>
      </c>
      <c r="AN507" s="118">
        <f t="shared" si="255"/>
        <v>0</v>
      </c>
      <c r="AO507" s="45"/>
      <c r="AP507" s="118">
        <f t="shared" si="256"/>
        <v>0</v>
      </c>
      <c r="AQ507" s="118">
        <f t="shared" si="256"/>
        <v>0</v>
      </c>
      <c r="AR507" s="118">
        <f t="shared" si="233"/>
        <v>0</v>
      </c>
      <c r="AS507" s="118">
        <f t="shared" si="256"/>
        <v>0</v>
      </c>
      <c r="AT507" s="118">
        <f t="shared" si="256"/>
        <v>0</v>
      </c>
      <c r="AU507" s="118">
        <f t="shared" si="241"/>
        <v>0</v>
      </c>
      <c r="AV507" s="118">
        <f t="shared" si="257"/>
        <v>0</v>
      </c>
      <c r="AW507" s="119"/>
      <c r="AX507" s="119"/>
      <c r="AY507" s="119"/>
      <c r="AZ507" s="117"/>
      <c r="BA507" s="117"/>
      <c r="BB507" s="117"/>
      <c r="BC507" s="117"/>
      <c r="BD507" s="117"/>
    </row>
    <row r="508" spans="1:56" s="100" customFormat="1" hidden="1">
      <c r="A508" s="45"/>
      <c r="B508" s="120">
        <v>2013</v>
      </c>
      <c r="C508" s="121">
        <v>8320</v>
      </c>
      <c r="D508" s="120">
        <v>3</v>
      </c>
      <c r="E508" s="120">
        <v>3000</v>
      </c>
      <c r="F508" s="120">
        <v>3100</v>
      </c>
      <c r="G508" s="120">
        <v>312</v>
      </c>
      <c r="H508" s="120">
        <v>31201</v>
      </c>
      <c r="I508" s="122" t="s">
        <v>368</v>
      </c>
      <c r="J508" s="123">
        <v>0</v>
      </c>
      <c r="K508" s="123">
        <v>0</v>
      </c>
      <c r="L508" s="124">
        <v>0</v>
      </c>
      <c r="M508" s="123">
        <v>0</v>
      </c>
      <c r="N508" s="123">
        <v>0</v>
      </c>
      <c r="O508" s="124">
        <v>0</v>
      </c>
      <c r="P508" s="124">
        <v>0</v>
      </c>
      <c r="Q508" s="45"/>
      <c r="R508" s="123">
        <v>0</v>
      </c>
      <c r="S508" s="123">
        <v>0</v>
      </c>
      <c r="T508" s="123">
        <f t="shared" si="230"/>
        <v>0</v>
      </c>
      <c r="U508" s="123">
        <v>0</v>
      </c>
      <c r="V508" s="123">
        <v>0</v>
      </c>
      <c r="W508" s="123">
        <f t="shared" si="234"/>
        <v>0</v>
      </c>
      <c r="X508" s="123">
        <f t="shared" si="251"/>
        <v>0</v>
      </c>
      <c r="Y508" s="45"/>
      <c r="Z508" s="123">
        <v>0</v>
      </c>
      <c r="AA508" s="123">
        <v>0</v>
      </c>
      <c r="AB508" s="123">
        <f t="shared" si="231"/>
        <v>0</v>
      </c>
      <c r="AC508" s="123">
        <v>0</v>
      </c>
      <c r="AD508" s="123">
        <v>0</v>
      </c>
      <c r="AE508" s="123">
        <f t="shared" si="235"/>
        <v>0</v>
      </c>
      <c r="AF508" s="123">
        <f t="shared" si="253"/>
        <v>0</v>
      </c>
      <c r="AG508" s="45"/>
      <c r="AH508" s="123">
        <v>0</v>
      </c>
      <c r="AI508" s="123">
        <v>0</v>
      </c>
      <c r="AJ508" s="123">
        <f t="shared" si="232"/>
        <v>0</v>
      </c>
      <c r="AK508" s="123">
        <v>0</v>
      </c>
      <c r="AL508" s="123">
        <v>0</v>
      </c>
      <c r="AM508" s="123">
        <f t="shared" si="236"/>
        <v>0</v>
      </c>
      <c r="AN508" s="123">
        <f t="shared" si="255"/>
        <v>0</v>
      </c>
      <c r="AO508" s="45"/>
      <c r="AP508" s="123">
        <f>J508-(R508+Z508+AH508)</f>
        <v>0</v>
      </c>
      <c r="AQ508" s="123">
        <f>K508-(S508+AA508+AI508)</f>
        <v>0</v>
      </c>
      <c r="AR508" s="123">
        <f t="shared" si="233"/>
        <v>0</v>
      </c>
      <c r="AS508" s="123">
        <f>M508-(U508+AC508+AK508)</f>
        <v>0</v>
      </c>
      <c r="AT508" s="123">
        <f>N508-(V508+AD508+AL508)</f>
        <v>0</v>
      </c>
      <c r="AU508" s="123">
        <f t="shared" si="241"/>
        <v>0</v>
      </c>
      <c r="AV508" s="123">
        <f t="shared" si="257"/>
        <v>0</v>
      </c>
      <c r="AW508" s="125" t="s">
        <v>153</v>
      </c>
      <c r="AX508" s="125"/>
      <c r="AY508" s="125"/>
      <c r="AZ508" s="124" t="s">
        <v>88</v>
      </c>
      <c r="BA508" s="124"/>
      <c r="BB508" s="124"/>
      <c r="BC508" s="124"/>
      <c r="BD508" s="124"/>
    </row>
    <row r="509" spans="1:56" s="126" customFormat="1" hidden="1">
      <c r="A509" s="45"/>
      <c r="B509" s="108">
        <v>2013</v>
      </c>
      <c r="C509" s="109">
        <v>8320</v>
      </c>
      <c r="D509" s="108">
        <v>3</v>
      </c>
      <c r="E509" s="108">
        <v>3000</v>
      </c>
      <c r="F509" s="108">
        <v>3300</v>
      </c>
      <c r="G509" s="108"/>
      <c r="H509" s="108"/>
      <c r="I509" s="110" t="s">
        <v>170</v>
      </c>
      <c r="J509" s="111">
        <f>+J517+J524</f>
        <v>1725000</v>
      </c>
      <c r="K509" s="111">
        <v>800000</v>
      </c>
      <c r="L509" s="111">
        <f>+J509+K509</f>
        <v>2525000</v>
      </c>
      <c r="M509" s="111">
        <v>0</v>
      </c>
      <c r="N509" s="111">
        <v>0</v>
      </c>
      <c r="O509" s="111">
        <v>0</v>
      </c>
      <c r="P509" s="111">
        <f>+L509+O509</f>
        <v>2525000</v>
      </c>
      <c r="Q509" s="45"/>
      <c r="R509" s="112">
        <f>R510+R512+R514+R517+R519+R524</f>
        <v>1725000</v>
      </c>
      <c r="S509" s="112">
        <f>S510+S512+S514+S517+S519+S524</f>
        <v>800000</v>
      </c>
      <c r="T509" s="112">
        <f t="shared" si="230"/>
        <v>2525000</v>
      </c>
      <c r="U509" s="112">
        <f>U510+U512+U514+U517+U519+U524</f>
        <v>0</v>
      </c>
      <c r="V509" s="112">
        <f>V510+V512+V514+V517+V519+V524</f>
        <v>0</v>
      </c>
      <c r="W509" s="112">
        <f t="shared" si="234"/>
        <v>0</v>
      </c>
      <c r="X509" s="112">
        <f t="shared" si="251"/>
        <v>2525000</v>
      </c>
      <c r="Y509" s="45"/>
      <c r="Z509" s="112">
        <f>Z510+Z512+Z514+Z517+Z519+Z524</f>
        <v>0</v>
      </c>
      <c r="AA509" s="112">
        <f>AA510+AA512+AA514+AA517+AA519+AA524</f>
        <v>0</v>
      </c>
      <c r="AB509" s="112">
        <f t="shared" si="231"/>
        <v>0</v>
      </c>
      <c r="AC509" s="112">
        <f>AC510+AC512+AC514+AC517+AC519+AC524</f>
        <v>0</v>
      </c>
      <c r="AD509" s="112">
        <f>AD510+AD512+AD514+AD517+AD519+AD524</f>
        <v>0</v>
      </c>
      <c r="AE509" s="112">
        <f t="shared" si="235"/>
        <v>0</v>
      </c>
      <c r="AF509" s="112">
        <f t="shared" si="253"/>
        <v>0</v>
      </c>
      <c r="AG509" s="45"/>
      <c r="AH509" s="112">
        <f>AH510+AH512+AH514+AH517+AH519+AH524</f>
        <v>0</v>
      </c>
      <c r="AI509" s="112">
        <f>AI510+AI512+AI514+AI517+AI519+AI524</f>
        <v>0</v>
      </c>
      <c r="AJ509" s="112">
        <f t="shared" si="232"/>
        <v>0</v>
      </c>
      <c r="AK509" s="112">
        <f>AK510+AK512+AK514+AK517+AK519+AK524</f>
        <v>0</v>
      </c>
      <c r="AL509" s="112">
        <f>AL510+AL512+AL514+AL517+AL519+AL524</f>
        <v>0</v>
      </c>
      <c r="AM509" s="112">
        <f t="shared" si="236"/>
        <v>0</v>
      </c>
      <c r="AN509" s="112">
        <f t="shared" si="255"/>
        <v>0</v>
      </c>
      <c r="AO509" s="45"/>
      <c r="AP509" s="112">
        <f>AP510+AP512+AP514+AP517+AP519+AP524</f>
        <v>0</v>
      </c>
      <c r="AQ509" s="112">
        <f>AQ510+AQ512+AQ514+AQ517+AQ519+AQ524</f>
        <v>0</v>
      </c>
      <c r="AR509" s="112">
        <f t="shared" si="233"/>
        <v>0</v>
      </c>
      <c r="AS509" s="112">
        <f>AS510+AS512+AS514+AS517+AS519+AS524</f>
        <v>0</v>
      </c>
      <c r="AT509" s="112">
        <f>AT510+AT512+AT514+AT517+AT519+AT524</f>
        <v>0</v>
      </c>
      <c r="AU509" s="112">
        <f t="shared" si="241"/>
        <v>0</v>
      </c>
      <c r="AV509" s="112">
        <f t="shared" si="257"/>
        <v>0</v>
      </c>
      <c r="AW509" s="113"/>
      <c r="AX509" s="113"/>
      <c r="AY509" s="113"/>
      <c r="AZ509" s="111"/>
      <c r="BA509" s="111"/>
      <c r="BB509" s="111"/>
      <c r="BC509" s="111"/>
      <c r="BD509" s="111"/>
    </row>
    <row r="510" spans="1:56" s="45" customFormat="1" hidden="1">
      <c r="B510" s="114">
        <v>2013</v>
      </c>
      <c r="C510" s="115">
        <v>8320</v>
      </c>
      <c r="D510" s="114">
        <v>3</v>
      </c>
      <c r="E510" s="114">
        <v>3000</v>
      </c>
      <c r="F510" s="114">
        <v>3300</v>
      </c>
      <c r="G510" s="114">
        <v>331</v>
      </c>
      <c r="H510" s="114"/>
      <c r="I510" s="116" t="s">
        <v>171</v>
      </c>
      <c r="J510" s="117">
        <v>0</v>
      </c>
      <c r="K510" s="117">
        <v>0</v>
      </c>
      <c r="L510" s="117">
        <v>0</v>
      </c>
      <c r="M510" s="117">
        <v>0</v>
      </c>
      <c r="N510" s="117">
        <v>0</v>
      </c>
      <c r="O510" s="117">
        <v>0</v>
      </c>
      <c r="P510" s="117">
        <v>0</v>
      </c>
      <c r="R510" s="118">
        <f>R511</f>
        <v>0</v>
      </c>
      <c r="S510" s="118">
        <f>S511</f>
        <v>0</v>
      </c>
      <c r="T510" s="118">
        <f t="shared" si="230"/>
        <v>0</v>
      </c>
      <c r="U510" s="118">
        <f>U511</f>
        <v>0</v>
      </c>
      <c r="V510" s="118">
        <f>V511</f>
        <v>0</v>
      </c>
      <c r="W510" s="118">
        <f t="shared" si="234"/>
        <v>0</v>
      </c>
      <c r="X510" s="118">
        <f t="shared" si="251"/>
        <v>0</v>
      </c>
      <c r="Z510" s="118">
        <f>Z511</f>
        <v>0</v>
      </c>
      <c r="AA510" s="118">
        <f>AA511</f>
        <v>0</v>
      </c>
      <c r="AB510" s="118">
        <f t="shared" si="231"/>
        <v>0</v>
      </c>
      <c r="AC510" s="118">
        <f>AC511</f>
        <v>0</v>
      </c>
      <c r="AD510" s="118">
        <f>AD511</f>
        <v>0</v>
      </c>
      <c r="AE510" s="118">
        <f t="shared" si="235"/>
        <v>0</v>
      </c>
      <c r="AF510" s="118">
        <f t="shared" si="253"/>
        <v>0</v>
      </c>
      <c r="AH510" s="118">
        <f>AH511</f>
        <v>0</v>
      </c>
      <c r="AI510" s="118">
        <f>AI511</f>
        <v>0</v>
      </c>
      <c r="AJ510" s="118">
        <f t="shared" si="232"/>
        <v>0</v>
      </c>
      <c r="AK510" s="118">
        <f>AK511</f>
        <v>0</v>
      </c>
      <c r="AL510" s="118">
        <f>AL511</f>
        <v>0</v>
      </c>
      <c r="AM510" s="118">
        <f t="shared" si="236"/>
        <v>0</v>
      </c>
      <c r="AN510" s="118">
        <f t="shared" si="255"/>
        <v>0</v>
      </c>
      <c r="AP510" s="118">
        <f>AP511</f>
        <v>0</v>
      </c>
      <c r="AQ510" s="118">
        <f>AQ511</f>
        <v>0</v>
      </c>
      <c r="AR510" s="118">
        <f t="shared" si="233"/>
        <v>0</v>
      </c>
      <c r="AS510" s="118">
        <f>AS511</f>
        <v>0</v>
      </c>
      <c r="AT510" s="118">
        <f>AT511</f>
        <v>0</v>
      </c>
      <c r="AU510" s="118">
        <f t="shared" si="241"/>
        <v>0</v>
      </c>
      <c r="AV510" s="118">
        <f t="shared" si="257"/>
        <v>0</v>
      </c>
      <c r="AW510" s="119"/>
      <c r="AX510" s="119"/>
      <c r="AY510" s="119"/>
      <c r="AZ510" s="117"/>
      <c r="BA510" s="117"/>
      <c r="BB510" s="117"/>
      <c r="BC510" s="117"/>
      <c r="BD510" s="117"/>
    </row>
    <row r="511" spans="1:56" s="45" customFormat="1" hidden="1">
      <c r="B511" s="129">
        <v>2013</v>
      </c>
      <c r="C511" s="130">
        <v>8320</v>
      </c>
      <c r="D511" s="129">
        <v>3</v>
      </c>
      <c r="E511" s="129">
        <v>3000</v>
      </c>
      <c r="F511" s="129">
        <v>3300</v>
      </c>
      <c r="G511" s="129">
        <v>331</v>
      </c>
      <c r="H511" s="129">
        <v>33104</v>
      </c>
      <c r="I511" s="128" t="s">
        <v>173</v>
      </c>
      <c r="J511" s="123">
        <v>0</v>
      </c>
      <c r="K511" s="123">
        <v>0</v>
      </c>
      <c r="L511" s="124">
        <v>0</v>
      </c>
      <c r="M511" s="123">
        <v>0</v>
      </c>
      <c r="N511" s="123">
        <v>0</v>
      </c>
      <c r="O511" s="124">
        <v>0</v>
      </c>
      <c r="P511" s="124">
        <v>0</v>
      </c>
      <c r="R511" s="123">
        <v>0</v>
      </c>
      <c r="S511" s="123">
        <v>0</v>
      </c>
      <c r="T511" s="123">
        <f t="shared" si="230"/>
        <v>0</v>
      </c>
      <c r="U511" s="123">
        <v>0</v>
      </c>
      <c r="V511" s="123">
        <v>0</v>
      </c>
      <c r="W511" s="123">
        <f t="shared" si="234"/>
        <v>0</v>
      </c>
      <c r="X511" s="123">
        <f t="shared" si="251"/>
        <v>0</v>
      </c>
      <c r="Z511" s="123">
        <v>0</v>
      </c>
      <c r="AA511" s="123">
        <v>0</v>
      </c>
      <c r="AB511" s="123">
        <f t="shared" si="231"/>
        <v>0</v>
      </c>
      <c r="AC511" s="123">
        <v>0</v>
      </c>
      <c r="AD511" s="123">
        <v>0</v>
      </c>
      <c r="AE511" s="123">
        <f t="shared" si="235"/>
        <v>0</v>
      </c>
      <c r="AF511" s="123">
        <f t="shared" si="253"/>
        <v>0</v>
      </c>
      <c r="AH511" s="123">
        <v>0</v>
      </c>
      <c r="AI511" s="123">
        <v>0</v>
      </c>
      <c r="AJ511" s="123">
        <f t="shared" si="232"/>
        <v>0</v>
      </c>
      <c r="AK511" s="123">
        <v>0</v>
      </c>
      <c r="AL511" s="123">
        <v>0</v>
      </c>
      <c r="AM511" s="123">
        <f t="shared" si="236"/>
        <v>0</v>
      </c>
      <c r="AN511" s="123">
        <f t="shared" si="255"/>
        <v>0</v>
      </c>
      <c r="AP511" s="123">
        <f>J511-(R511+Z511+AH511)</f>
        <v>0</v>
      </c>
      <c r="AQ511" s="123">
        <f>K511-(S511+AA511+AI511)</f>
        <v>0</v>
      </c>
      <c r="AR511" s="123">
        <f t="shared" si="233"/>
        <v>0</v>
      </c>
      <c r="AS511" s="123">
        <f>M511-(U511+AC511+AK511)</f>
        <v>0</v>
      </c>
      <c r="AT511" s="123">
        <f>N511-(V511+AD511+AL511)</f>
        <v>0</v>
      </c>
      <c r="AU511" s="123">
        <f t="shared" si="241"/>
        <v>0</v>
      </c>
      <c r="AV511" s="123">
        <f t="shared" si="257"/>
        <v>0</v>
      </c>
      <c r="AW511" s="125" t="s">
        <v>153</v>
      </c>
      <c r="AX511" s="125">
        <v>1</v>
      </c>
      <c r="AY511" s="125"/>
      <c r="AZ511" s="124"/>
      <c r="BA511" s="124"/>
      <c r="BB511" s="124"/>
      <c r="BC511" s="133">
        <f>+AX511-BA511</f>
        <v>1</v>
      </c>
      <c r="BD511" s="133">
        <f>+AY504-BB504</f>
        <v>0</v>
      </c>
    </row>
    <row r="512" spans="1:56" s="127" customFormat="1" hidden="1">
      <c r="A512" s="45"/>
      <c r="B512" s="114">
        <v>2013</v>
      </c>
      <c r="C512" s="115">
        <v>8320</v>
      </c>
      <c r="D512" s="114">
        <v>3</v>
      </c>
      <c r="E512" s="114">
        <v>3000</v>
      </c>
      <c r="F512" s="114">
        <v>3300</v>
      </c>
      <c r="G512" s="114">
        <v>332</v>
      </c>
      <c r="H512" s="114"/>
      <c r="I512" s="116" t="s">
        <v>369</v>
      </c>
      <c r="J512" s="117">
        <v>0</v>
      </c>
      <c r="K512" s="117">
        <v>0</v>
      </c>
      <c r="L512" s="117">
        <v>0</v>
      </c>
      <c r="M512" s="117">
        <v>0</v>
      </c>
      <c r="N512" s="117">
        <v>0</v>
      </c>
      <c r="O512" s="117">
        <v>0</v>
      </c>
      <c r="P512" s="117">
        <v>0</v>
      </c>
      <c r="Q512" s="45"/>
      <c r="R512" s="118">
        <f>R513</f>
        <v>0</v>
      </c>
      <c r="S512" s="118">
        <f>S513</f>
        <v>0</v>
      </c>
      <c r="T512" s="118">
        <f t="shared" si="230"/>
        <v>0</v>
      </c>
      <c r="U512" s="118">
        <f>U513</f>
        <v>0</v>
      </c>
      <c r="V512" s="118">
        <f>V513</f>
        <v>0</v>
      </c>
      <c r="W512" s="118">
        <f t="shared" si="234"/>
        <v>0</v>
      </c>
      <c r="X512" s="118">
        <f t="shared" si="251"/>
        <v>0</v>
      </c>
      <c r="Y512" s="45"/>
      <c r="Z512" s="118">
        <f>Z513</f>
        <v>0</v>
      </c>
      <c r="AA512" s="118">
        <f>AA513</f>
        <v>0</v>
      </c>
      <c r="AB512" s="118">
        <f t="shared" si="231"/>
        <v>0</v>
      </c>
      <c r="AC512" s="118">
        <f>AC513</f>
        <v>0</v>
      </c>
      <c r="AD512" s="118">
        <f>AD513</f>
        <v>0</v>
      </c>
      <c r="AE512" s="118">
        <f t="shared" si="235"/>
        <v>0</v>
      </c>
      <c r="AF512" s="118">
        <f t="shared" si="253"/>
        <v>0</v>
      </c>
      <c r="AG512" s="45"/>
      <c r="AH512" s="118">
        <f>AH513</f>
        <v>0</v>
      </c>
      <c r="AI512" s="118">
        <f>AI513</f>
        <v>0</v>
      </c>
      <c r="AJ512" s="118">
        <f t="shared" si="232"/>
        <v>0</v>
      </c>
      <c r="AK512" s="118">
        <f>AK513</f>
        <v>0</v>
      </c>
      <c r="AL512" s="118">
        <f>AL513</f>
        <v>0</v>
      </c>
      <c r="AM512" s="118">
        <f t="shared" si="236"/>
        <v>0</v>
      </c>
      <c r="AN512" s="118">
        <f t="shared" si="255"/>
        <v>0</v>
      </c>
      <c r="AO512" s="45"/>
      <c r="AP512" s="118">
        <f>AP513</f>
        <v>0</v>
      </c>
      <c r="AQ512" s="118">
        <f>AQ513</f>
        <v>0</v>
      </c>
      <c r="AR512" s="118">
        <f t="shared" si="233"/>
        <v>0</v>
      </c>
      <c r="AS512" s="118">
        <f>AS513</f>
        <v>0</v>
      </c>
      <c r="AT512" s="118">
        <f>AT513</f>
        <v>0</v>
      </c>
      <c r="AU512" s="118">
        <f t="shared" si="241"/>
        <v>0</v>
      </c>
      <c r="AV512" s="118">
        <f t="shared" si="257"/>
        <v>0</v>
      </c>
      <c r="AW512" s="119"/>
      <c r="AX512" s="119"/>
      <c r="AY512" s="119"/>
      <c r="AZ512" s="117"/>
      <c r="BA512" s="117"/>
      <c r="BB512" s="117"/>
      <c r="BC512" s="117"/>
      <c r="BD512" s="117"/>
    </row>
    <row r="513" spans="1:56" s="100" customFormat="1" hidden="1">
      <c r="A513" s="45"/>
      <c r="B513" s="120">
        <v>2013</v>
      </c>
      <c r="C513" s="121">
        <v>8320</v>
      </c>
      <c r="D513" s="120">
        <v>3</v>
      </c>
      <c r="E513" s="120">
        <v>3000</v>
      </c>
      <c r="F513" s="120">
        <v>3300</v>
      </c>
      <c r="G513" s="120">
        <v>332</v>
      </c>
      <c r="H513" s="120">
        <v>33200</v>
      </c>
      <c r="I513" s="122" t="s">
        <v>369</v>
      </c>
      <c r="J513" s="123">
        <v>0</v>
      </c>
      <c r="K513" s="123">
        <v>0</v>
      </c>
      <c r="L513" s="124">
        <v>0</v>
      </c>
      <c r="M513" s="123">
        <v>0</v>
      </c>
      <c r="N513" s="123">
        <v>0</v>
      </c>
      <c r="O513" s="124">
        <v>0</v>
      </c>
      <c r="P513" s="124">
        <v>0</v>
      </c>
      <c r="Q513" s="45"/>
      <c r="R513" s="123">
        <v>0</v>
      </c>
      <c r="S513" s="123">
        <v>0</v>
      </c>
      <c r="T513" s="123">
        <f t="shared" si="230"/>
        <v>0</v>
      </c>
      <c r="U513" s="123">
        <v>0</v>
      </c>
      <c r="V513" s="123">
        <v>0</v>
      </c>
      <c r="W513" s="123">
        <f t="shared" si="234"/>
        <v>0</v>
      </c>
      <c r="X513" s="123">
        <f t="shared" si="251"/>
        <v>0</v>
      </c>
      <c r="Y513" s="45"/>
      <c r="Z513" s="123">
        <v>0</v>
      </c>
      <c r="AA513" s="123">
        <v>0</v>
      </c>
      <c r="AB513" s="123">
        <f t="shared" si="231"/>
        <v>0</v>
      </c>
      <c r="AC513" s="123">
        <v>0</v>
      </c>
      <c r="AD513" s="123">
        <v>0</v>
      </c>
      <c r="AE513" s="123">
        <f t="shared" si="235"/>
        <v>0</v>
      </c>
      <c r="AF513" s="123">
        <f t="shared" si="253"/>
        <v>0</v>
      </c>
      <c r="AG513" s="45"/>
      <c r="AH513" s="123">
        <v>0</v>
      </c>
      <c r="AI513" s="123">
        <v>0</v>
      </c>
      <c r="AJ513" s="123">
        <f t="shared" si="232"/>
        <v>0</v>
      </c>
      <c r="AK513" s="123">
        <v>0</v>
      </c>
      <c r="AL513" s="123">
        <v>0</v>
      </c>
      <c r="AM513" s="123">
        <f t="shared" si="236"/>
        <v>0</v>
      </c>
      <c r="AN513" s="123">
        <f t="shared" si="255"/>
        <v>0</v>
      </c>
      <c r="AO513" s="45"/>
      <c r="AP513" s="123">
        <f>J513-(R513+Z513+AH513)</f>
        <v>0</v>
      </c>
      <c r="AQ513" s="123">
        <f>K513-(S513+AA513+AI513)</f>
        <v>0</v>
      </c>
      <c r="AR513" s="123">
        <f t="shared" si="233"/>
        <v>0</v>
      </c>
      <c r="AS513" s="123">
        <f>M513-(U513+AC513+AK513)</f>
        <v>0</v>
      </c>
      <c r="AT513" s="123">
        <f>N513-(V513+AD513+AL513)</f>
        <v>0</v>
      </c>
      <c r="AU513" s="123">
        <f t="shared" si="241"/>
        <v>0</v>
      </c>
      <c r="AV513" s="123">
        <f t="shared" si="257"/>
        <v>0</v>
      </c>
      <c r="AW513" s="125" t="s">
        <v>153</v>
      </c>
      <c r="AX513" s="125"/>
      <c r="AY513" s="125"/>
      <c r="AZ513" s="124" t="s">
        <v>283</v>
      </c>
      <c r="BA513" s="124"/>
      <c r="BB513" s="124"/>
      <c r="BC513" s="124"/>
      <c r="BD513" s="124"/>
    </row>
    <row r="514" spans="1:56" s="127" customFormat="1" hidden="1">
      <c r="A514" s="45"/>
      <c r="B514" s="114">
        <v>2013</v>
      </c>
      <c r="C514" s="115">
        <v>8320</v>
      </c>
      <c r="D514" s="114">
        <v>3</v>
      </c>
      <c r="E514" s="114">
        <v>3000</v>
      </c>
      <c r="F514" s="114">
        <v>3300</v>
      </c>
      <c r="G514" s="114">
        <v>333</v>
      </c>
      <c r="H514" s="114"/>
      <c r="I514" s="116" t="s">
        <v>174</v>
      </c>
      <c r="J514" s="117">
        <v>0</v>
      </c>
      <c r="K514" s="117">
        <v>0</v>
      </c>
      <c r="L514" s="117">
        <v>0</v>
      </c>
      <c r="M514" s="117">
        <v>0</v>
      </c>
      <c r="N514" s="117">
        <v>0</v>
      </c>
      <c r="O514" s="117">
        <v>0</v>
      </c>
      <c r="P514" s="117">
        <v>0</v>
      </c>
      <c r="Q514" s="45"/>
      <c r="R514" s="118">
        <f>R515+R516</f>
        <v>0</v>
      </c>
      <c r="S514" s="118">
        <f>S515+S516</f>
        <v>0</v>
      </c>
      <c r="T514" s="118">
        <f t="shared" si="230"/>
        <v>0</v>
      </c>
      <c r="U514" s="118">
        <f>U515+U516</f>
        <v>0</v>
      </c>
      <c r="V514" s="118">
        <f>V515+V516</f>
        <v>0</v>
      </c>
      <c r="W514" s="118">
        <f t="shared" si="234"/>
        <v>0</v>
      </c>
      <c r="X514" s="118">
        <f t="shared" si="251"/>
        <v>0</v>
      </c>
      <c r="Y514" s="45"/>
      <c r="Z514" s="118">
        <f>Z515+Z516</f>
        <v>0</v>
      </c>
      <c r="AA514" s="118">
        <f>AA515+AA516</f>
        <v>0</v>
      </c>
      <c r="AB514" s="118">
        <f t="shared" si="231"/>
        <v>0</v>
      </c>
      <c r="AC514" s="118">
        <f>AC515+AC516</f>
        <v>0</v>
      </c>
      <c r="AD514" s="118">
        <f>AD515+AD516</f>
        <v>0</v>
      </c>
      <c r="AE514" s="118">
        <f t="shared" si="235"/>
        <v>0</v>
      </c>
      <c r="AF514" s="118">
        <f t="shared" si="253"/>
        <v>0</v>
      </c>
      <c r="AG514" s="45"/>
      <c r="AH514" s="118">
        <f>AH515+AH516</f>
        <v>0</v>
      </c>
      <c r="AI514" s="118">
        <f>AI515+AI516</f>
        <v>0</v>
      </c>
      <c r="AJ514" s="118">
        <f t="shared" si="232"/>
        <v>0</v>
      </c>
      <c r="AK514" s="118">
        <f>AK515+AK516</f>
        <v>0</v>
      </c>
      <c r="AL514" s="118">
        <f>AL515+AL516</f>
        <v>0</v>
      </c>
      <c r="AM514" s="118">
        <f t="shared" si="236"/>
        <v>0</v>
      </c>
      <c r="AN514" s="118">
        <f t="shared" si="255"/>
        <v>0</v>
      </c>
      <c r="AO514" s="45"/>
      <c r="AP514" s="118">
        <f>AP515+AP516</f>
        <v>0</v>
      </c>
      <c r="AQ514" s="118">
        <f>AQ515+AQ516</f>
        <v>0</v>
      </c>
      <c r="AR514" s="118">
        <f t="shared" si="233"/>
        <v>0</v>
      </c>
      <c r="AS514" s="118">
        <f>AS515+AS516</f>
        <v>0</v>
      </c>
      <c r="AT514" s="118">
        <f>AT515+AT516</f>
        <v>0</v>
      </c>
      <c r="AU514" s="118">
        <f t="shared" si="241"/>
        <v>0</v>
      </c>
      <c r="AV514" s="118">
        <f t="shared" si="257"/>
        <v>0</v>
      </c>
      <c r="AW514" s="119"/>
      <c r="AX514" s="119"/>
      <c r="AY514" s="119"/>
      <c r="AZ514" s="117"/>
      <c r="BA514" s="117"/>
      <c r="BB514" s="117"/>
      <c r="BC514" s="117"/>
      <c r="BD514" s="117"/>
    </row>
    <row r="515" spans="1:56" s="100" customFormat="1" hidden="1">
      <c r="A515" s="45"/>
      <c r="B515" s="120">
        <v>2013</v>
      </c>
      <c r="C515" s="121">
        <v>8320</v>
      </c>
      <c r="D515" s="120">
        <v>3</v>
      </c>
      <c r="E515" s="120">
        <v>3000</v>
      </c>
      <c r="F515" s="120">
        <v>3300</v>
      </c>
      <c r="G515" s="120">
        <v>333</v>
      </c>
      <c r="H515" s="120">
        <v>33301</v>
      </c>
      <c r="I515" s="122" t="s">
        <v>175</v>
      </c>
      <c r="J515" s="123">
        <v>0</v>
      </c>
      <c r="K515" s="123">
        <v>0</v>
      </c>
      <c r="L515" s="124">
        <v>0</v>
      </c>
      <c r="M515" s="123">
        <v>0</v>
      </c>
      <c r="N515" s="123">
        <v>0</v>
      </c>
      <c r="O515" s="124">
        <v>0</v>
      </c>
      <c r="P515" s="124">
        <v>0</v>
      </c>
      <c r="Q515" s="45"/>
      <c r="R515" s="123">
        <v>0</v>
      </c>
      <c r="S515" s="123">
        <v>0</v>
      </c>
      <c r="T515" s="123">
        <f t="shared" si="230"/>
        <v>0</v>
      </c>
      <c r="U515" s="123">
        <v>0</v>
      </c>
      <c r="V515" s="123">
        <v>0</v>
      </c>
      <c r="W515" s="123">
        <f t="shared" si="234"/>
        <v>0</v>
      </c>
      <c r="X515" s="123">
        <f t="shared" si="251"/>
        <v>0</v>
      </c>
      <c r="Y515" s="45"/>
      <c r="Z515" s="123">
        <v>0</v>
      </c>
      <c r="AA515" s="123">
        <v>0</v>
      </c>
      <c r="AB515" s="123">
        <f t="shared" si="231"/>
        <v>0</v>
      </c>
      <c r="AC515" s="123">
        <v>0</v>
      </c>
      <c r="AD515" s="123">
        <v>0</v>
      </c>
      <c r="AE515" s="123">
        <f t="shared" si="235"/>
        <v>0</v>
      </c>
      <c r="AF515" s="123">
        <f t="shared" si="253"/>
        <v>0</v>
      </c>
      <c r="AG515" s="45"/>
      <c r="AH515" s="123">
        <v>0</v>
      </c>
      <c r="AI515" s="123">
        <v>0</v>
      </c>
      <c r="AJ515" s="123">
        <f t="shared" si="232"/>
        <v>0</v>
      </c>
      <c r="AK515" s="123">
        <v>0</v>
      </c>
      <c r="AL515" s="123">
        <v>0</v>
      </c>
      <c r="AM515" s="123">
        <f t="shared" si="236"/>
        <v>0</v>
      </c>
      <c r="AN515" s="123">
        <f t="shared" si="255"/>
        <v>0</v>
      </c>
      <c r="AO515" s="45"/>
      <c r="AP515" s="123">
        <f>J515-(R515+Z515+AH515)</f>
        <v>0</v>
      </c>
      <c r="AQ515" s="123">
        <f>K515-(S515+AA515+AI515)</f>
        <v>0</v>
      </c>
      <c r="AR515" s="123">
        <f t="shared" si="233"/>
        <v>0</v>
      </c>
      <c r="AS515" s="123">
        <f>M515-(U515+AC515+AK515)</f>
        <v>0</v>
      </c>
      <c r="AT515" s="123">
        <f>N515-(V515+AD515+AL515)</f>
        <v>0</v>
      </c>
      <c r="AU515" s="123">
        <f t="shared" si="241"/>
        <v>0</v>
      </c>
      <c r="AV515" s="123">
        <f t="shared" si="257"/>
        <v>0</v>
      </c>
      <c r="AW515" s="125" t="s">
        <v>153</v>
      </c>
      <c r="AX515" s="125">
        <v>1</v>
      </c>
      <c r="AY515" s="125"/>
      <c r="AZ515" s="124" t="s">
        <v>283</v>
      </c>
      <c r="BA515" s="124"/>
      <c r="BB515" s="124"/>
      <c r="BC515" s="133">
        <f>+AX515-BA515</f>
        <v>1</v>
      </c>
      <c r="BD515" s="133">
        <f>+AY508-BB508</f>
        <v>0</v>
      </c>
    </row>
    <row r="516" spans="1:56" s="100" customFormat="1" hidden="1">
      <c r="A516" s="45"/>
      <c r="B516" s="129">
        <v>2013</v>
      </c>
      <c r="C516" s="130">
        <v>8320</v>
      </c>
      <c r="D516" s="129">
        <v>3</v>
      </c>
      <c r="E516" s="129">
        <v>3000</v>
      </c>
      <c r="F516" s="129">
        <v>3300</v>
      </c>
      <c r="G516" s="129">
        <v>333</v>
      </c>
      <c r="H516" s="129">
        <v>33303</v>
      </c>
      <c r="I516" s="128" t="s">
        <v>370</v>
      </c>
      <c r="J516" s="123">
        <v>0</v>
      </c>
      <c r="K516" s="123">
        <v>0</v>
      </c>
      <c r="L516" s="124">
        <v>0</v>
      </c>
      <c r="M516" s="123">
        <v>0</v>
      </c>
      <c r="N516" s="123">
        <v>0</v>
      </c>
      <c r="O516" s="124">
        <v>0</v>
      </c>
      <c r="P516" s="124">
        <v>0</v>
      </c>
      <c r="Q516" s="45"/>
      <c r="R516" s="123">
        <v>0</v>
      </c>
      <c r="S516" s="123">
        <v>0</v>
      </c>
      <c r="T516" s="123">
        <f t="shared" si="230"/>
        <v>0</v>
      </c>
      <c r="U516" s="123">
        <v>0</v>
      </c>
      <c r="V516" s="123">
        <v>0</v>
      </c>
      <c r="W516" s="123">
        <f t="shared" si="234"/>
        <v>0</v>
      </c>
      <c r="X516" s="123">
        <f t="shared" si="251"/>
        <v>0</v>
      </c>
      <c r="Y516" s="45"/>
      <c r="Z516" s="123">
        <v>0</v>
      </c>
      <c r="AA516" s="123">
        <v>0</v>
      </c>
      <c r="AB516" s="123">
        <f t="shared" si="231"/>
        <v>0</v>
      </c>
      <c r="AC516" s="123">
        <v>0</v>
      </c>
      <c r="AD516" s="123">
        <v>0</v>
      </c>
      <c r="AE516" s="123">
        <f t="shared" si="235"/>
        <v>0</v>
      </c>
      <c r="AF516" s="123">
        <f t="shared" si="253"/>
        <v>0</v>
      </c>
      <c r="AG516" s="45"/>
      <c r="AH516" s="123">
        <v>0</v>
      </c>
      <c r="AI516" s="123">
        <v>0</v>
      </c>
      <c r="AJ516" s="123">
        <f t="shared" si="232"/>
        <v>0</v>
      </c>
      <c r="AK516" s="123">
        <v>0</v>
      </c>
      <c r="AL516" s="123">
        <v>0</v>
      </c>
      <c r="AM516" s="123">
        <f t="shared" si="236"/>
        <v>0</v>
      </c>
      <c r="AN516" s="123">
        <f t="shared" si="255"/>
        <v>0</v>
      </c>
      <c r="AO516" s="45"/>
      <c r="AP516" s="123">
        <f>J516-(R516+Z516+AH516)</f>
        <v>0</v>
      </c>
      <c r="AQ516" s="123">
        <f>K516-(S516+AA516+AI516)</f>
        <v>0</v>
      </c>
      <c r="AR516" s="123">
        <f t="shared" si="233"/>
        <v>0</v>
      </c>
      <c r="AS516" s="123">
        <f>M516-(U516+AC516+AK516)</f>
        <v>0</v>
      </c>
      <c r="AT516" s="123">
        <f>N516-(V516+AD516+AL516)</f>
        <v>0</v>
      </c>
      <c r="AU516" s="123">
        <f t="shared" si="241"/>
        <v>0</v>
      </c>
      <c r="AV516" s="123">
        <f t="shared" si="257"/>
        <v>0</v>
      </c>
      <c r="AW516" s="125"/>
      <c r="AX516" s="125"/>
      <c r="AY516" s="125"/>
      <c r="AZ516" s="124"/>
      <c r="BA516" s="124"/>
      <c r="BB516" s="124"/>
      <c r="BC516" s="124"/>
      <c r="BD516" s="124"/>
    </row>
    <row r="517" spans="1:56" s="127" customFormat="1" hidden="1">
      <c r="A517" s="45"/>
      <c r="B517" s="114">
        <v>2013</v>
      </c>
      <c r="C517" s="115">
        <v>8320</v>
      </c>
      <c r="D517" s="114">
        <v>3</v>
      </c>
      <c r="E517" s="114">
        <v>3000</v>
      </c>
      <c r="F517" s="114">
        <v>3300</v>
      </c>
      <c r="G517" s="114">
        <v>334</v>
      </c>
      <c r="H517" s="114"/>
      <c r="I517" s="116" t="s">
        <v>176</v>
      </c>
      <c r="J517" s="117">
        <f>+J518</f>
        <v>1400000</v>
      </c>
      <c r="K517" s="117">
        <v>800000</v>
      </c>
      <c r="L517" s="117">
        <f>+J517+K517</f>
        <v>2200000</v>
      </c>
      <c r="M517" s="117">
        <v>0</v>
      </c>
      <c r="N517" s="117">
        <v>0</v>
      </c>
      <c r="O517" s="117">
        <v>0</v>
      </c>
      <c r="P517" s="117">
        <f>+L517+O517</f>
        <v>2200000</v>
      </c>
      <c r="Q517" s="45"/>
      <c r="R517" s="118">
        <f>R518</f>
        <v>1400000</v>
      </c>
      <c r="S517" s="118">
        <f>S518</f>
        <v>800000</v>
      </c>
      <c r="T517" s="118">
        <f t="shared" si="230"/>
        <v>2200000</v>
      </c>
      <c r="U517" s="118">
        <f>U518</f>
        <v>0</v>
      </c>
      <c r="V517" s="118">
        <f>V518</f>
        <v>0</v>
      </c>
      <c r="W517" s="118">
        <f t="shared" si="234"/>
        <v>0</v>
      </c>
      <c r="X517" s="118">
        <f t="shared" si="251"/>
        <v>2200000</v>
      </c>
      <c r="Y517" s="45"/>
      <c r="Z517" s="118">
        <f>Z518</f>
        <v>0</v>
      </c>
      <c r="AA517" s="118">
        <f>AA518</f>
        <v>0</v>
      </c>
      <c r="AB517" s="118">
        <f t="shared" si="231"/>
        <v>0</v>
      </c>
      <c r="AC517" s="118">
        <f>AC518</f>
        <v>0</v>
      </c>
      <c r="AD517" s="118">
        <f>AD518</f>
        <v>0</v>
      </c>
      <c r="AE517" s="118">
        <f t="shared" si="235"/>
        <v>0</v>
      </c>
      <c r="AF517" s="118">
        <f t="shared" si="253"/>
        <v>0</v>
      </c>
      <c r="AG517" s="45"/>
      <c r="AH517" s="118">
        <f>AH518</f>
        <v>0</v>
      </c>
      <c r="AI517" s="118">
        <f>AI518</f>
        <v>0</v>
      </c>
      <c r="AJ517" s="118">
        <f t="shared" si="232"/>
        <v>0</v>
      </c>
      <c r="AK517" s="118">
        <f>AK518</f>
        <v>0</v>
      </c>
      <c r="AL517" s="118">
        <f>AL518</f>
        <v>0</v>
      </c>
      <c r="AM517" s="118">
        <f t="shared" si="236"/>
        <v>0</v>
      </c>
      <c r="AN517" s="118">
        <f t="shared" si="255"/>
        <v>0</v>
      </c>
      <c r="AO517" s="45"/>
      <c r="AP517" s="118">
        <f>AP518</f>
        <v>0</v>
      </c>
      <c r="AQ517" s="118">
        <f>AQ518</f>
        <v>0</v>
      </c>
      <c r="AR517" s="118">
        <f t="shared" si="233"/>
        <v>0</v>
      </c>
      <c r="AS517" s="118">
        <f>AS518</f>
        <v>0</v>
      </c>
      <c r="AT517" s="118">
        <f>AT518</f>
        <v>0</v>
      </c>
      <c r="AU517" s="118">
        <f t="shared" si="241"/>
        <v>0</v>
      </c>
      <c r="AV517" s="118">
        <f t="shared" si="257"/>
        <v>0</v>
      </c>
      <c r="AW517" s="119"/>
      <c r="AX517" s="119"/>
      <c r="AY517" s="119"/>
      <c r="AZ517" s="117"/>
      <c r="BA517" s="117"/>
      <c r="BB517" s="117"/>
      <c r="BC517" s="117"/>
      <c r="BD517" s="117"/>
    </row>
    <row r="518" spans="1:56" s="100" customFormat="1" hidden="1">
      <c r="A518" s="45"/>
      <c r="B518" s="120">
        <v>2013</v>
      </c>
      <c r="C518" s="121">
        <v>8320</v>
      </c>
      <c r="D518" s="120">
        <v>3</v>
      </c>
      <c r="E518" s="120">
        <v>3000</v>
      </c>
      <c r="F518" s="120">
        <v>3300</v>
      </c>
      <c r="G518" s="120">
        <v>334</v>
      </c>
      <c r="H518" s="120">
        <v>33401</v>
      </c>
      <c r="I518" s="122" t="s">
        <v>177</v>
      </c>
      <c r="J518" s="132">
        <v>1400000</v>
      </c>
      <c r="K518" s="132">
        <v>800000</v>
      </c>
      <c r="L518" s="133">
        <f>+J518+K518</f>
        <v>2200000</v>
      </c>
      <c r="M518" s="132">
        <v>0</v>
      </c>
      <c r="N518" s="132">
        <v>0</v>
      </c>
      <c r="O518" s="133">
        <v>0</v>
      </c>
      <c r="P518" s="133">
        <f>+L518+O518</f>
        <v>2200000</v>
      </c>
      <c r="Q518" s="45"/>
      <c r="R518" s="123">
        <f>+'[1]Profesionalización SIDEPOL'!X145</f>
        <v>1400000</v>
      </c>
      <c r="S518" s="123">
        <f>+'[1]Profesionalización SIDEPOL'!Y145</f>
        <v>800000</v>
      </c>
      <c r="T518" s="123">
        <f t="shared" si="230"/>
        <v>2200000</v>
      </c>
      <c r="U518" s="123">
        <v>0</v>
      </c>
      <c r="V518" s="123">
        <v>0</v>
      </c>
      <c r="W518" s="123">
        <f t="shared" si="234"/>
        <v>0</v>
      </c>
      <c r="X518" s="123">
        <f t="shared" si="251"/>
        <v>2200000</v>
      </c>
      <c r="Y518" s="45"/>
      <c r="Z518" s="123">
        <v>0</v>
      </c>
      <c r="AA518" s="123">
        <v>0</v>
      </c>
      <c r="AB518" s="123">
        <f t="shared" si="231"/>
        <v>0</v>
      </c>
      <c r="AC518" s="123">
        <v>0</v>
      </c>
      <c r="AD518" s="123">
        <v>0</v>
      </c>
      <c r="AE518" s="123">
        <f t="shared" si="235"/>
        <v>0</v>
      </c>
      <c r="AF518" s="123">
        <f t="shared" si="253"/>
        <v>0</v>
      </c>
      <c r="AG518" s="45"/>
      <c r="AH518" s="123">
        <v>0</v>
      </c>
      <c r="AI518" s="123">
        <v>0</v>
      </c>
      <c r="AJ518" s="123">
        <f t="shared" si="232"/>
        <v>0</v>
      </c>
      <c r="AK518" s="123">
        <v>0</v>
      </c>
      <c r="AL518" s="123">
        <v>0</v>
      </c>
      <c r="AM518" s="123">
        <f t="shared" si="236"/>
        <v>0</v>
      </c>
      <c r="AN518" s="123">
        <f t="shared" si="255"/>
        <v>0</v>
      </c>
      <c r="AO518" s="45"/>
      <c r="AP518" s="135">
        <f>J518-(R518+Z518+AH518)</f>
        <v>0</v>
      </c>
      <c r="AQ518" s="123">
        <f>K518-(S518+AA518+AI518)</f>
        <v>0</v>
      </c>
      <c r="AR518" s="123">
        <f t="shared" si="233"/>
        <v>0</v>
      </c>
      <c r="AS518" s="123">
        <f>M518-(U518+AC518+AK518)</f>
        <v>0</v>
      </c>
      <c r="AT518" s="123">
        <f>N518-(V518+AD518+AL518)</f>
        <v>0</v>
      </c>
      <c r="AU518" s="123">
        <f t="shared" si="241"/>
        <v>0</v>
      </c>
      <c r="AV518" s="123">
        <f t="shared" si="257"/>
        <v>0</v>
      </c>
      <c r="AW518" s="134" t="s">
        <v>153</v>
      </c>
      <c r="AX518" s="134">
        <v>4</v>
      </c>
      <c r="AY518" s="134">
        <v>1295</v>
      </c>
      <c r="AZ518" s="133" t="s">
        <v>283</v>
      </c>
      <c r="BA518" s="133">
        <f>'[1]Profesionalización SIDEPOL'!AO145</f>
        <v>4</v>
      </c>
      <c r="BB518" s="133"/>
      <c r="BC518" s="133">
        <f>+AX518-BA518</f>
        <v>0</v>
      </c>
      <c r="BD518" s="133">
        <f>+AY511-BB511</f>
        <v>0</v>
      </c>
    </row>
    <row r="519" spans="1:56" s="127" customFormat="1" hidden="1">
      <c r="A519" s="45"/>
      <c r="B519" s="114">
        <v>2013</v>
      </c>
      <c r="C519" s="115">
        <v>8320</v>
      </c>
      <c r="D519" s="114">
        <v>3</v>
      </c>
      <c r="E519" s="114">
        <v>3000</v>
      </c>
      <c r="F519" s="114">
        <v>3300</v>
      </c>
      <c r="G519" s="114">
        <v>336</v>
      </c>
      <c r="H519" s="114"/>
      <c r="I519" s="116" t="s">
        <v>180</v>
      </c>
      <c r="J519" s="117">
        <v>0</v>
      </c>
      <c r="K519" s="117">
        <v>0</v>
      </c>
      <c r="L519" s="117">
        <v>0</v>
      </c>
      <c r="M519" s="117">
        <v>0</v>
      </c>
      <c r="N519" s="117">
        <v>0</v>
      </c>
      <c r="O519" s="117">
        <v>0</v>
      </c>
      <c r="P519" s="117">
        <v>0</v>
      </c>
      <c r="Q519" s="45"/>
      <c r="R519" s="118">
        <f>R520+R521+R522+R523</f>
        <v>0</v>
      </c>
      <c r="S519" s="118">
        <f>S520+S521+S522+S523</f>
        <v>0</v>
      </c>
      <c r="T519" s="118">
        <f t="shared" si="230"/>
        <v>0</v>
      </c>
      <c r="U519" s="118">
        <f>U520+U521+U522+U523</f>
        <v>0</v>
      </c>
      <c r="V519" s="118">
        <f>V520+V521+V522+V523</f>
        <v>0</v>
      </c>
      <c r="W519" s="118">
        <f t="shared" si="234"/>
        <v>0</v>
      </c>
      <c r="X519" s="118">
        <f t="shared" si="251"/>
        <v>0</v>
      </c>
      <c r="Y519" s="45"/>
      <c r="Z519" s="118">
        <f>Z520+Z521+Z522+Z523</f>
        <v>0</v>
      </c>
      <c r="AA519" s="118">
        <f>AA520+AA521+AA522+AA523</f>
        <v>0</v>
      </c>
      <c r="AB519" s="118">
        <f t="shared" si="231"/>
        <v>0</v>
      </c>
      <c r="AC519" s="118">
        <f>AC520+AC521+AC522+AC523</f>
        <v>0</v>
      </c>
      <c r="AD519" s="118">
        <f>AD520+AD521+AD522+AD523</f>
        <v>0</v>
      </c>
      <c r="AE519" s="118">
        <f t="shared" si="235"/>
        <v>0</v>
      </c>
      <c r="AF519" s="118">
        <f t="shared" si="253"/>
        <v>0</v>
      </c>
      <c r="AG519" s="45"/>
      <c r="AH519" s="118">
        <f>AH520+AH521+AH522+AH523</f>
        <v>0</v>
      </c>
      <c r="AI519" s="118">
        <f>AI520+AI521+AI522+AI523</f>
        <v>0</v>
      </c>
      <c r="AJ519" s="118">
        <f t="shared" si="232"/>
        <v>0</v>
      </c>
      <c r="AK519" s="118">
        <f>AK520+AK521+AK522+AK523</f>
        <v>0</v>
      </c>
      <c r="AL519" s="118">
        <f>AL520+AL521+AL522+AL523</f>
        <v>0</v>
      </c>
      <c r="AM519" s="118">
        <f t="shared" si="236"/>
        <v>0</v>
      </c>
      <c r="AN519" s="118">
        <f t="shared" si="255"/>
        <v>0</v>
      </c>
      <c r="AO519" s="45"/>
      <c r="AP519" s="118">
        <f>AP520+AP521+AP522+AP523</f>
        <v>0</v>
      </c>
      <c r="AQ519" s="118">
        <f>AQ520+AQ521+AQ522+AQ523</f>
        <v>0</v>
      </c>
      <c r="AR519" s="118">
        <f t="shared" si="233"/>
        <v>0</v>
      </c>
      <c r="AS519" s="118">
        <f>AS520+AS521+AS522+AS523</f>
        <v>0</v>
      </c>
      <c r="AT519" s="118">
        <f>AT520+AT521+AT522+AT523</f>
        <v>0</v>
      </c>
      <c r="AU519" s="118">
        <f t="shared" si="241"/>
        <v>0</v>
      </c>
      <c r="AV519" s="118">
        <f t="shared" si="257"/>
        <v>0</v>
      </c>
      <c r="AW519" s="119"/>
      <c r="AX519" s="119"/>
      <c r="AY519" s="119"/>
      <c r="AZ519" s="117"/>
      <c r="BA519" s="117"/>
      <c r="BB519" s="117"/>
      <c r="BC519" s="117"/>
      <c r="BD519" s="117"/>
    </row>
    <row r="520" spans="1:56" s="100" customFormat="1" hidden="1">
      <c r="A520" s="45"/>
      <c r="B520" s="120">
        <v>2013</v>
      </c>
      <c r="C520" s="121">
        <v>8320</v>
      </c>
      <c r="D520" s="120">
        <v>3</v>
      </c>
      <c r="E520" s="120">
        <v>3000</v>
      </c>
      <c r="F520" s="120">
        <v>3300</v>
      </c>
      <c r="G520" s="120">
        <v>336</v>
      </c>
      <c r="H520" s="120">
        <v>33601</v>
      </c>
      <c r="I520" s="122" t="s">
        <v>371</v>
      </c>
      <c r="J520" s="123">
        <v>0</v>
      </c>
      <c r="K520" s="123">
        <v>0</v>
      </c>
      <c r="L520" s="124">
        <v>0</v>
      </c>
      <c r="M520" s="123">
        <v>0</v>
      </c>
      <c r="N520" s="123">
        <v>0</v>
      </c>
      <c r="O520" s="124">
        <v>0</v>
      </c>
      <c r="P520" s="124">
        <v>0</v>
      </c>
      <c r="Q520" s="45"/>
      <c r="R520" s="123">
        <v>0</v>
      </c>
      <c r="S520" s="123">
        <v>0</v>
      </c>
      <c r="T520" s="123">
        <f t="shared" si="230"/>
        <v>0</v>
      </c>
      <c r="U520" s="123">
        <v>0</v>
      </c>
      <c r="V520" s="123">
        <v>0</v>
      </c>
      <c r="W520" s="123">
        <f t="shared" si="234"/>
        <v>0</v>
      </c>
      <c r="X520" s="123">
        <f t="shared" si="251"/>
        <v>0</v>
      </c>
      <c r="Y520" s="45"/>
      <c r="Z520" s="123">
        <v>0</v>
      </c>
      <c r="AA520" s="123">
        <v>0</v>
      </c>
      <c r="AB520" s="123">
        <f t="shared" si="231"/>
        <v>0</v>
      </c>
      <c r="AC520" s="123">
        <v>0</v>
      </c>
      <c r="AD520" s="123">
        <v>0</v>
      </c>
      <c r="AE520" s="123">
        <f t="shared" si="235"/>
        <v>0</v>
      </c>
      <c r="AF520" s="123">
        <f t="shared" si="253"/>
        <v>0</v>
      </c>
      <c r="AG520" s="45"/>
      <c r="AH520" s="123">
        <v>0</v>
      </c>
      <c r="AI520" s="123">
        <v>0</v>
      </c>
      <c r="AJ520" s="123">
        <f t="shared" si="232"/>
        <v>0</v>
      </c>
      <c r="AK520" s="123">
        <v>0</v>
      </c>
      <c r="AL520" s="123">
        <v>0</v>
      </c>
      <c r="AM520" s="123">
        <f t="shared" si="236"/>
        <v>0</v>
      </c>
      <c r="AN520" s="123">
        <f t="shared" si="255"/>
        <v>0</v>
      </c>
      <c r="AO520" s="45"/>
      <c r="AP520" s="123">
        <f t="shared" ref="AP520:AQ523" si="258">J520-(R520+Z520+AH520)</f>
        <v>0</v>
      </c>
      <c r="AQ520" s="123">
        <f t="shared" si="258"/>
        <v>0</v>
      </c>
      <c r="AR520" s="123">
        <f t="shared" si="233"/>
        <v>0</v>
      </c>
      <c r="AS520" s="123">
        <f t="shared" ref="AS520:AT523" si="259">M520-(U520+AC520+AK520)</f>
        <v>0</v>
      </c>
      <c r="AT520" s="123">
        <f t="shared" si="259"/>
        <v>0</v>
      </c>
      <c r="AU520" s="123">
        <f t="shared" si="241"/>
        <v>0</v>
      </c>
      <c r="AV520" s="123">
        <f t="shared" si="257"/>
        <v>0</v>
      </c>
      <c r="AW520" s="125" t="s">
        <v>153</v>
      </c>
      <c r="AX520" s="125"/>
      <c r="AY520" s="125"/>
      <c r="AZ520" s="124" t="s">
        <v>283</v>
      </c>
      <c r="BA520" s="124"/>
      <c r="BB520" s="124"/>
      <c r="BC520" s="124"/>
      <c r="BD520" s="124"/>
    </row>
    <row r="521" spans="1:56" s="100" customFormat="1" hidden="1">
      <c r="A521" s="45"/>
      <c r="B521" s="129">
        <v>2013</v>
      </c>
      <c r="C521" s="130">
        <v>8320</v>
      </c>
      <c r="D521" s="129">
        <v>3</v>
      </c>
      <c r="E521" s="129">
        <v>3000</v>
      </c>
      <c r="F521" s="129">
        <v>3300</v>
      </c>
      <c r="G521" s="129">
        <v>336</v>
      </c>
      <c r="H521" s="129">
        <v>33602</v>
      </c>
      <c r="I521" s="128" t="s">
        <v>372</v>
      </c>
      <c r="J521" s="123">
        <v>0</v>
      </c>
      <c r="K521" s="123">
        <v>0</v>
      </c>
      <c r="L521" s="124">
        <v>0</v>
      </c>
      <c r="M521" s="123">
        <v>0</v>
      </c>
      <c r="N521" s="123">
        <v>0</v>
      </c>
      <c r="O521" s="124">
        <v>0</v>
      </c>
      <c r="P521" s="124">
        <v>0</v>
      </c>
      <c r="Q521" s="45"/>
      <c r="R521" s="123">
        <f>ROUND(X521*0,0)</f>
        <v>0</v>
      </c>
      <c r="S521" s="123">
        <v>0</v>
      </c>
      <c r="T521" s="123">
        <f>R521+S521</f>
        <v>0</v>
      </c>
      <c r="U521" s="123">
        <f>X521-R521</f>
        <v>0</v>
      </c>
      <c r="V521" s="123">
        <v>0</v>
      </c>
      <c r="W521" s="123">
        <f>U521+V521</f>
        <v>0</v>
      </c>
      <c r="X521" s="123">
        <v>0</v>
      </c>
      <c r="Y521" s="45"/>
      <c r="Z521" s="123">
        <f>ROUND(AF521*0,0)</f>
        <v>0</v>
      </c>
      <c r="AA521" s="123">
        <v>0</v>
      </c>
      <c r="AB521" s="123">
        <f>Z521+AA521</f>
        <v>0</v>
      </c>
      <c r="AC521" s="123">
        <f>AF521-Z521</f>
        <v>0</v>
      </c>
      <c r="AD521" s="123">
        <v>0</v>
      </c>
      <c r="AE521" s="123">
        <f>AC521+AD521</f>
        <v>0</v>
      </c>
      <c r="AF521" s="123">
        <v>0</v>
      </c>
      <c r="AG521" s="45"/>
      <c r="AH521" s="123">
        <f>ROUND(AN521*0,0)</f>
        <v>0</v>
      </c>
      <c r="AI521" s="123">
        <v>0</v>
      </c>
      <c r="AJ521" s="123">
        <f>AH521+AI521</f>
        <v>0</v>
      </c>
      <c r="AK521" s="123">
        <f>AN521-AH521</f>
        <v>0</v>
      </c>
      <c r="AL521" s="123">
        <v>0</v>
      </c>
      <c r="AM521" s="123">
        <f>AK521+AL521</f>
        <v>0</v>
      </c>
      <c r="AN521" s="123">
        <v>0</v>
      </c>
      <c r="AO521" s="45"/>
      <c r="AP521" s="123">
        <f t="shared" si="258"/>
        <v>0</v>
      </c>
      <c r="AQ521" s="123">
        <f t="shared" si="258"/>
        <v>0</v>
      </c>
      <c r="AR521" s="123">
        <f t="shared" si="233"/>
        <v>0</v>
      </c>
      <c r="AS521" s="123">
        <f t="shared" si="259"/>
        <v>0</v>
      </c>
      <c r="AT521" s="123">
        <f t="shared" si="259"/>
        <v>0</v>
      </c>
      <c r="AU521" s="123">
        <f t="shared" si="241"/>
        <v>0</v>
      </c>
      <c r="AV521" s="123">
        <f t="shared" si="257"/>
        <v>0</v>
      </c>
      <c r="AW521" s="125"/>
      <c r="AX521" s="125"/>
      <c r="AY521" s="125"/>
      <c r="AZ521" s="124"/>
      <c r="BA521" s="124"/>
      <c r="BB521" s="124"/>
      <c r="BC521" s="124"/>
      <c r="BD521" s="124"/>
    </row>
    <row r="522" spans="1:56" s="100" customFormat="1" ht="46.8" hidden="1">
      <c r="A522" s="45"/>
      <c r="B522" s="120">
        <v>2013</v>
      </c>
      <c r="C522" s="121">
        <v>8320</v>
      </c>
      <c r="D522" s="120">
        <v>3</v>
      </c>
      <c r="E522" s="120">
        <v>3000</v>
      </c>
      <c r="F522" s="120">
        <v>3300</v>
      </c>
      <c r="G522" s="120">
        <v>336</v>
      </c>
      <c r="H522" s="120">
        <v>33604</v>
      </c>
      <c r="I522" s="122" t="s">
        <v>181</v>
      </c>
      <c r="J522" s="123">
        <v>0</v>
      </c>
      <c r="K522" s="123">
        <v>0</v>
      </c>
      <c r="L522" s="124">
        <v>0</v>
      </c>
      <c r="M522" s="123">
        <v>0</v>
      </c>
      <c r="N522" s="123">
        <v>0</v>
      </c>
      <c r="O522" s="124">
        <v>0</v>
      </c>
      <c r="P522" s="124">
        <v>0</v>
      </c>
      <c r="Q522" s="45"/>
      <c r="R522" s="123">
        <f>ROUND(X522*0.8,0)</f>
        <v>0</v>
      </c>
      <c r="S522" s="123">
        <v>0</v>
      </c>
      <c r="T522" s="123">
        <f>R522+S522</f>
        <v>0</v>
      </c>
      <c r="U522" s="123">
        <f>X522-R522</f>
        <v>0</v>
      </c>
      <c r="V522" s="123">
        <v>0</v>
      </c>
      <c r="W522" s="123">
        <f>U522+V522</f>
        <v>0</v>
      </c>
      <c r="X522" s="123">
        <v>0</v>
      </c>
      <c r="Y522" s="45"/>
      <c r="Z522" s="123">
        <f>ROUND(AF522*0.8,0)</f>
        <v>0</v>
      </c>
      <c r="AA522" s="123">
        <v>0</v>
      </c>
      <c r="AB522" s="123">
        <f>Z522+AA522</f>
        <v>0</v>
      </c>
      <c r="AC522" s="123">
        <f>AF522-Z522</f>
        <v>0</v>
      </c>
      <c r="AD522" s="123">
        <v>0</v>
      </c>
      <c r="AE522" s="123">
        <f>AC522+AD522</f>
        <v>0</v>
      </c>
      <c r="AF522" s="123">
        <v>0</v>
      </c>
      <c r="AG522" s="45"/>
      <c r="AH522" s="123">
        <f>ROUND(AN522*0.8,0)</f>
        <v>0</v>
      </c>
      <c r="AI522" s="123">
        <v>0</v>
      </c>
      <c r="AJ522" s="123">
        <f>AH522+AI522</f>
        <v>0</v>
      </c>
      <c r="AK522" s="123">
        <f>AN522-AH522</f>
        <v>0</v>
      </c>
      <c r="AL522" s="123">
        <v>0</v>
      </c>
      <c r="AM522" s="123">
        <f>AK522+AL522</f>
        <v>0</v>
      </c>
      <c r="AN522" s="123">
        <v>0</v>
      </c>
      <c r="AO522" s="45"/>
      <c r="AP522" s="123">
        <f t="shared" si="258"/>
        <v>0</v>
      </c>
      <c r="AQ522" s="123">
        <f t="shared" si="258"/>
        <v>0</v>
      </c>
      <c r="AR522" s="123">
        <f t="shared" si="233"/>
        <v>0</v>
      </c>
      <c r="AS522" s="123">
        <f t="shared" si="259"/>
        <v>0</v>
      </c>
      <c r="AT522" s="123">
        <f t="shared" si="259"/>
        <v>0</v>
      </c>
      <c r="AU522" s="123">
        <f t="shared" si="241"/>
        <v>0</v>
      </c>
      <c r="AV522" s="123">
        <f t="shared" si="257"/>
        <v>0</v>
      </c>
      <c r="AW522" s="125" t="s">
        <v>153</v>
      </c>
      <c r="AX522" s="125"/>
      <c r="AY522" s="125"/>
      <c r="AZ522" s="124" t="s">
        <v>283</v>
      </c>
      <c r="BA522" s="124"/>
      <c r="BB522" s="124"/>
      <c r="BC522" s="124"/>
      <c r="BD522" s="124"/>
    </row>
    <row r="523" spans="1:56" s="100" customFormat="1" ht="46.8" hidden="1">
      <c r="A523" s="45"/>
      <c r="B523" s="120">
        <v>2013</v>
      </c>
      <c r="C523" s="121">
        <v>8320</v>
      </c>
      <c r="D523" s="120">
        <v>3</v>
      </c>
      <c r="E523" s="120">
        <v>3000</v>
      </c>
      <c r="F523" s="120">
        <v>3300</v>
      </c>
      <c r="G523" s="120">
        <v>336</v>
      </c>
      <c r="H523" s="120">
        <v>33605</v>
      </c>
      <c r="I523" s="122" t="s">
        <v>373</v>
      </c>
      <c r="J523" s="123">
        <v>0</v>
      </c>
      <c r="K523" s="123">
        <v>0</v>
      </c>
      <c r="L523" s="124">
        <v>0</v>
      </c>
      <c r="M523" s="123">
        <v>0</v>
      </c>
      <c r="N523" s="123">
        <v>0</v>
      </c>
      <c r="O523" s="124">
        <v>0</v>
      </c>
      <c r="P523" s="124">
        <v>0</v>
      </c>
      <c r="Q523" s="45"/>
      <c r="R523" s="123">
        <f>ROUND(X523*0.8,0)</f>
        <v>0</v>
      </c>
      <c r="S523" s="123">
        <v>0</v>
      </c>
      <c r="T523" s="123">
        <f>R523+S523</f>
        <v>0</v>
      </c>
      <c r="U523" s="123">
        <f>X523-R523</f>
        <v>0</v>
      </c>
      <c r="V523" s="123">
        <v>0</v>
      </c>
      <c r="W523" s="123">
        <f>U523+V523</f>
        <v>0</v>
      </c>
      <c r="X523" s="123">
        <v>0</v>
      </c>
      <c r="Y523" s="45"/>
      <c r="Z523" s="123">
        <f>ROUND(AF523*0.8,0)</f>
        <v>0</v>
      </c>
      <c r="AA523" s="123">
        <v>0</v>
      </c>
      <c r="AB523" s="123">
        <f>Z523+AA523</f>
        <v>0</v>
      </c>
      <c r="AC523" s="123">
        <f>AF523-Z523</f>
        <v>0</v>
      </c>
      <c r="AD523" s="123">
        <v>0</v>
      </c>
      <c r="AE523" s="123">
        <f>AC523+AD523</f>
        <v>0</v>
      </c>
      <c r="AF523" s="123">
        <v>0</v>
      </c>
      <c r="AG523" s="45"/>
      <c r="AH523" s="123">
        <f>ROUND(AN523*0.8,0)</f>
        <v>0</v>
      </c>
      <c r="AI523" s="123">
        <v>0</v>
      </c>
      <c r="AJ523" s="123">
        <f>AH523+AI523</f>
        <v>0</v>
      </c>
      <c r="AK523" s="123">
        <f>AN523-AH523</f>
        <v>0</v>
      </c>
      <c r="AL523" s="123">
        <v>0</v>
      </c>
      <c r="AM523" s="123">
        <f>AK523+AL523</f>
        <v>0</v>
      </c>
      <c r="AN523" s="123">
        <v>0</v>
      </c>
      <c r="AO523" s="45"/>
      <c r="AP523" s="123">
        <f t="shared" si="258"/>
        <v>0</v>
      </c>
      <c r="AQ523" s="123">
        <f t="shared" si="258"/>
        <v>0</v>
      </c>
      <c r="AR523" s="123">
        <f t="shared" si="233"/>
        <v>0</v>
      </c>
      <c r="AS523" s="123">
        <f t="shared" si="259"/>
        <v>0</v>
      </c>
      <c r="AT523" s="123">
        <f t="shared" si="259"/>
        <v>0</v>
      </c>
      <c r="AU523" s="123">
        <f t="shared" si="241"/>
        <v>0</v>
      </c>
      <c r="AV523" s="123">
        <f t="shared" si="257"/>
        <v>0</v>
      </c>
      <c r="AW523" s="125"/>
      <c r="AX523" s="125"/>
      <c r="AY523" s="125"/>
      <c r="AZ523" s="124"/>
      <c r="BA523" s="124"/>
      <c r="BB523" s="124"/>
      <c r="BC523" s="124"/>
      <c r="BD523" s="124"/>
    </row>
    <row r="524" spans="1:56" s="127" customFormat="1" hidden="1">
      <c r="A524" s="45"/>
      <c r="B524" s="114">
        <v>2013</v>
      </c>
      <c r="C524" s="115">
        <v>8320</v>
      </c>
      <c r="D524" s="114">
        <v>3</v>
      </c>
      <c r="E524" s="114">
        <v>3000</v>
      </c>
      <c r="F524" s="114">
        <v>3300</v>
      </c>
      <c r="G524" s="114">
        <v>339</v>
      </c>
      <c r="H524" s="114"/>
      <c r="I524" s="116" t="s">
        <v>310</v>
      </c>
      <c r="J524" s="117">
        <v>325000</v>
      </c>
      <c r="K524" s="117">
        <v>0</v>
      </c>
      <c r="L524" s="117">
        <v>325000</v>
      </c>
      <c r="M524" s="117">
        <v>0</v>
      </c>
      <c r="N524" s="117">
        <v>0</v>
      </c>
      <c r="O524" s="117">
        <v>0</v>
      </c>
      <c r="P524" s="117">
        <f>+L524+O524</f>
        <v>325000</v>
      </c>
      <c r="Q524" s="45"/>
      <c r="R524" s="118">
        <f>R525+R526</f>
        <v>325000</v>
      </c>
      <c r="S524" s="118">
        <f>S525+S526</f>
        <v>0</v>
      </c>
      <c r="T524" s="118">
        <f t="shared" ref="T524:T587" si="260">R524+S524</f>
        <v>325000</v>
      </c>
      <c r="U524" s="118">
        <f>U525+U526</f>
        <v>0</v>
      </c>
      <c r="V524" s="118">
        <f>V525+V526</f>
        <v>0</v>
      </c>
      <c r="W524" s="118">
        <f t="shared" ref="W524:W587" si="261">U524+V524</f>
        <v>0</v>
      </c>
      <c r="X524" s="118">
        <f t="shared" ref="X524:X538" si="262">T524+W524</f>
        <v>325000</v>
      </c>
      <c r="Y524" s="45"/>
      <c r="Z524" s="118">
        <f>Z525+Z526</f>
        <v>0</v>
      </c>
      <c r="AA524" s="118">
        <f>AA525+AA526</f>
        <v>0</v>
      </c>
      <c r="AB524" s="118">
        <f t="shared" ref="AB524:AB587" si="263">Z524+AA524</f>
        <v>0</v>
      </c>
      <c r="AC524" s="118">
        <f>AC525+AC526</f>
        <v>0</v>
      </c>
      <c r="AD524" s="118">
        <f>AD525+AD526</f>
        <v>0</v>
      </c>
      <c r="AE524" s="118">
        <f t="shared" ref="AE524:AE587" si="264">AC524+AD524</f>
        <v>0</v>
      </c>
      <c r="AF524" s="118">
        <f t="shared" ref="AF524:AF538" si="265">AB524+AE524</f>
        <v>0</v>
      </c>
      <c r="AG524" s="45"/>
      <c r="AH524" s="118">
        <f>AH525+AH526</f>
        <v>0</v>
      </c>
      <c r="AI524" s="118">
        <f>AI525+AI526</f>
        <v>0</v>
      </c>
      <c r="AJ524" s="118">
        <f t="shared" ref="AJ524:AJ587" si="266">AH524+AI524</f>
        <v>0</v>
      </c>
      <c r="AK524" s="118">
        <f>AK525+AK526</f>
        <v>0</v>
      </c>
      <c r="AL524" s="118">
        <f>AL525+AL526</f>
        <v>0</v>
      </c>
      <c r="AM524" s="118">
        <f t="shared" ref="AM524:AM587" si="267">AK524+AL524</f>
        <v>0</v>
      </c>
      <c r="AN524" s="118">
        <f t="shared" ref="AN524:AN538" si="268">AJ524+AM524</f>
        <v>0</v>
      </c>
      <c r="AO524" s="45"/>
      <c r="AP524" s="118">
        <f>AP525+AP526</f>
        <v>0</v>
      </c>
      <c r="AQ524" s="118">
        <f>AQ525+AQ526</f>
        <v>0</v>
      </c>
      <c r="AR524" s="118">
        <f t="shared" si="233"/>
        <v>0</v>
      </c>
      <c r="AS524" s="118">
        <f>AS525+AS526</f>
        <v>0</v>
      </c>
      <c r="AT524" s="118">
        <f>AT525+AT526</f>
        <v>0</v>
      </c>
      <c r="AU524" s="118">
        <f t="shared" si="241"/>
        <v>0</v>
      </c>
      <c r="AV524" s="118">
        <f t="shared" si="257"/>
        <v>0</v>
      </c>
      <c r="AW524" s="119"/>
      <c r="AX524" s="119"/>
      <c r="AY524" s="119"/>
      <c r="AZ524" s="117"/>
      <c r="BA524" s="117"/>
      <c r="BB524" s="117"/>
      <c r="BC524" s="117"/>
      <c r="BD524" s="117"/>
    </row>
    <row r="525" spans="1:56" s="100" customFormat="1" hidden="1">
      <c r="A525" s="45"/>
      <c r="B525" s="121">
        <v>2013</v>
      </c>
      <c r="C525" s="121">
        <v>8320</v>
      </c>
      <c r="D525" s="120">
        <v>3</v>
      </c>
      <c r="E525" s="120">
        <v>3000</v>
      </c>
      <c r="F525" s="120">
        <v>3300</v>
      </c>
      <c r="G525" s="120">
        <v>339</v>
      </c>
      <c r="H525" s="120">
        <v>33903</v>
      </c>
      <c r="I525" s="122" t="s">
        <v>311</v>
      </c>
      <c r="J525" s="123">
        <v>325000</v>
      </c>
      <c r="K525" s="123">
        <v>0</v>
      </c>
      <c r="L525" s="124">
        <v>325000</v>
      </c>
      <c r="M525" s="123">
        <v>0</v>
      </c>
      <c r="N525" s="123">
        <v>0</v>
      </c>
      <c r="O525" s="124">
        <v>0</v>
      </c>
      <c r="P525" s="124">
        <f>+L525+O525</f>
        <v>325000</v>
      </c>
      <c r="Q525" s="45"/>
      <c r="R525" s="123">
        <f>+'[1]Profesionalización SIDEPOL'!X147</f>
        <v>325000</v>
      </c>
      <c r="S525" s="123">
        <v>0</v>
      </c>
      <c r="T525" s="123">
        <f t="shared" si="260"/>
        <v>325000</v>
      </c>
      <c r="U525" s="123">
        <v>0</v>
      </c>
      <c r="V525" s="123">
        <v>0</v>
      </c>
      <c r="W525" s="123">
        <f t="shared" si="261"/>
        <v>0</v>
      </c>
      <c r="X525" s="123">
        <f t="shared" si="262"/>
        <v>325000</v>
      </c>
      <c r="Y525" s="45"/>
      <c r="Z525" s="123">
        <v>0</v>
      </c>
      <c r="AA525" s="123">
        <v>0</v>
      </c>
      <c r="AB525" s="123">
        <f t="shared" si="263"/>
        <v>0</v>
      </c>
      <c r="AC525" s="123">
        <v>0</v>
      </c>
      <c r="AD525" s="123">
        <v>0</v>
      </c>
      <c r="AE525" s="123">
        <f t="shared" si="264"/>
        <v>0</v>
      </c>
      <c r="AF525" s="123">
        <f t="shared" si="265"/>
        <v>0</v>
      </c>
      <c r="AG525" s="45"/>
      <c r="AH525" s="123">
        <v>0</v>
      </c>
      <c r="AI525" s="123">
        <v>0</v>
      </c>
      <c r="AJ525" s="123">
        <f t="shared" si="266"/>
        <v>0</v>
      </c>
      <c r="AK525" s="123">
        <v>0</v>
      </c>
      <c r="AL525" s="123">
        <v>0</v>
      </c>
      <c r="AM525" s="123">
        <f t="shared" si="267"/>
        <v>0</v>
      </c>
      <c r="AN525" s="123">
        <f t="shared" si="268"/>
        <v>0</v>
      </c>
      <c r="AO525" s="45"/>
      <c r="AP525" s="123">
        <f>J525-(R525+Z525+AH525)</f>
        <v>0</v>
      </c>
      <c r="AQ525" s="123">
        <f>K525-(S525+AA525+AI525)</f>
        <v>0</v>
      </c>
      <c r="AR525" s="123">
        <f t="shared" si="233"/>
        <v>0</v>
      </c>
      <c r="AS525" s="123">
        <f>M525-(U525+AC525+AK525)</f>
        <v>0</v>
      </c>
      <c r="AT525" s="123">
        <f>N525-(V525+AD525+AL525)</f>
        <v>0</v>
      </c>
      <c r="AU525" s="123">
        <f t="shared" si="241"/>
        <v>0</v>
      </c>
      <c r="AV525" s="123">
        <f t="shared" si="257"/>
        <v>0</v>
      </c>
      <c r="AW525" s="125" t="s">
        <v>153</v>
      </c>
      <c r="AX525" s="125">
        <v>1</v>
      </c>
      <c r="AY525" s="125">
        <v>500</v>
      </c>
      <c r="AZ525" s="124" t="s">
        <v>283</v>
      </c>
      <c r="BA525" s="124">
        <f>'[1]Profesionalización SIDEPOL'!AO147</f>
        <v>1</v>
      </c>
      <c r="BB525" s="124"/>
      <c r="BC525" s="133">
        <f>+AX525-BA525</f>
        <v>0</v>
      </c>
      <c r="BD525" s="133">
        <f>+AY518-BB518</f>
        <v>1295</v>
      </c>
    </row>
    <row r="526" spans="1:56" s="100" customFormat="1" hidden="1">
      <c r="A526" s="45"/>
      <c r="B526" s="121">
        <v>2013</v>
      </c>
      <c r="C526" s="121">
        <v>8320</v>
      </c>
      <c r="D526" s="120">
        <v>3</v>
      </c>
      <c r="E526" s="120">
        <v>3000</v>
      </c>
      <c r="F526" s="120">
        <v>3300</v>
      </c>
      <c r="G526" s="120">
        <v>339</v>
      </c>
      <c r="H526" s="120">
        <v>33903</v>
      </c>
      <c r="I526" s="122" t="s">
        <v>374</v>
      </c>
      <c r="J526" s="123">
        <v>0</v>
      </c>
      <c r="K526" s="123">
        <v>0</v>
      </c>
      <c r="L526" s="124">
        <v>0</v>
      </c>
      <c r="M526" s="123">
        <v>0</v>
      </c>
      <c r="N526" s="123">
        <v>0</v>
      </c>
      <c r="O526" s="124">
        <v>0</v>
      </c>
      <c r="P526" s="124">
        <v>0</v>
      </c>
      <c r="Q526" s="45"/>
      <c r="R526" s="123">
        <v>0</v>
      </c>
      <c r="S526" s="123">
        <v>0</v>
      </c>
      <c r="T526" s="123">
        <f t="shared" si="260"/>
        <v>0</v>
      </c>
      <c r="U526" s="123">
        <v>0</v>
      </c>
      <c r="V526" s="123">
        <v>0</v>
      </c>
      <c r="W526" s="123">
        <f t="shared" si="261"/>
        <v>0</v>
      </c>
      <c r="X526" s="123">
        <f t="shared" si="262"/>
        <v>0</v>
      </c>
      <c r="Y526" s="45"/>
      <c r="Z526" s="123">
        <v>0</v>
      </c>
      <c r="AA526" s="123">
        <v>0</v>
      </c>
      <c r="AB526" s="123">
        <f t="shared" si="263"/>
        <v>0</v>
      </c>
      <c r="AC526" s="123">
        <v>0</v>
      </c>
      <c r="AD526" s="123">
        <v>0</v>
      </c>
      <c r="AE526" s="123">
        <f t="shared" si="264"/>
        <v>0</v>
      </c>
      <c r="AF526" s="123">
        <f t="shared" si="265"/>
        <v>0</v>
      </c>
      <c r="AG526" s="45"/>
      <c r="AH526" s="123">
        <v>0</v>
      </c>
      <c r="AI526" s="123">
        <v>0</v>
      </c>
      <c r="AJ526" s="123">
        <f t="shared" si="266"/>
        <v>0</v>
      </c>
      <c r="AK526" s="123">
        <v>0</v>
      </c>
      <c r="AL526" s="123">
        <v>0</v>
      </c>
      <c r="AM526" s="123">
        <f t="shared" si="267"/>
        <v>0</v>
      </c>
      <c r="AN526" s="123">
        <f t="shared" si="268"/>
        <v>0</v>
      </c>
      <c r="AO526" s="45"/>
      <c r="AP526" s="123">
        <f>J526-(R526+Z526+AH526)</f>
        <v>0</v>
      </c>
      <c r="AQ526" s="123">
        <f>K526-(S526+AA526+AI526)</f>
        <v>0</v>
      </c>
      <c r="AR526" s="123">
        <f t="shared" si="233"/>
        <v>0</v>
      </c>
      <c r="AS526" s="123">
        <f>M526-(U526+AC526+AK526)</f>
        <v>0</v>
      </c>
      <c r="AT526" s="123">
        <f>N526-(V526+AD526+AL526)</f>
        <v>0</v>
      </c>
      <c r="AU526" s="123">
        <f t="shared" si="241"/>
        <v>0</v>
      </c>
      <c r="AV526" s="123">
        <f t="shared" si="257"/>
        <v>0</v>
      </c>
      <c r="AW526" s="125"/>
      <c r="AX526" s="125"/>
      <c r="AY526" s="125"/>
      <c r="AZ526" s="124"/>
      <c r="BA526" s="124"/>
      <c r="BB526" s="124"/>
      <c r="BC526" s="124"/>
      <c r="BD526" s="124"/>
    </row>
    <row r="527" spans="1:56" s="100" customFormat="1" hidden="1">
      <c r="A527" s="45"/>
      <c r="B527" s="108">
        <v>2013</v>
      </c>
      <c r="C527" s="109">
        <v>8320</v>
      </c>
      <c r="D527" s="108">
        <v>3</v>
      </c>
      <c r="E527" s="108">
        <v>3000</v>
      </c>
      <c r="F527" s="108">
        <v>3600</v>
      </c>
      <c r="G527" s="108"/>
      <c r="H527" s="108"/>
      <c r="I527" s="110" t="s">
        <v>375</v>
      </c>
      <c r="J527" s="111">
        <v>0</v>
      </c>
      <c r="K527" s="111">
        <v>0</v>
      </c>
      <c r="L527" s="111">
        <v>0</v>
      </c>
      <c r="M527" s="111">
        <v>150000</v>
      </c>
      <c r="N527" s="111">
        <v>0</v>
      </c>
      <c r="O527" s="111">
        <v>150000</v>
      </c>
      <c r="P527" s="111">
        <f>+L527+O527</f>
        <v>150000</v>
      </c>
      <c r="Q527" s="45"/>
      <c r="R527" s="112">
        <f>R528+R530</f>
        <v>0</v>
      </c>
      <c r="S527" s="112">
        <f>S528+S530</f>
        <v>0</v>
      </c>
      <c r="T527" s="112">
        <f t="shared" si="260"/>
        <v>0</v>
      </c>
      <c r="U527" s="112">
        <f>U528+U530</f>
        <v>0</v>
      </c>
      <c r="V527" s="112">
        <f>V528+V530</f>
        <v>0</v>
      </c>
      <c r="W527" s="112">
        <f t="shared" si="261"/>
        <v>0</v>
      </c>
      <c r="X527" s="112">
        <f t="shared" si="262"/>
        <v>0</v>
      </c>
      <c r="Y527" s="45"/>
      <c r="Z527" s="112">
        <f>Z528+Z530</f>
        <v>0</v>
      </c>
      <c r="AA527" s="112">
        <f>AA528+AA530</f>
        <v>0</v>
      </c>
      <c r="AB527" s="112">
        <f t="shared" si="263"/>
        <v>0</v>
      </c>
      <c r="AC527" s="112">
        <f>AC528+AC530</f>
        <v>0</v>
      </c>
      <c r="AD527" s="112">
        <f>AD528+AD530</f>
        <v>0</v>
      </c>
      <c r="AE527" s="112">
        <f t="shared" si="264"/>
        <v>0</v>
      </c>
      <c r="AF527" s="112">
        <f t="shared" si="265"/>
        <v>0</v>
      </c>
      <c r="AG527" s="45"/>
      <c r="AH527" s="112">
        <f>AH528+AH530</f>
        <v>0</v>
      </c>
      <c r="AI527" s="112">
        <f>AI528+AI530</f>
        <v>0</v>
      </c>
      <c r="AJ527" s="112">
        <f t="shared" si="266"/>
        <v>0</v>
      </c>
      <c r="AK527" s="112">
        <f>AK528+AK530</f>
        <v>0</v>
      </c>
      <c r="AL527" s="112">
        <f>AL528+AL530</f>
        <v>0</v>
      </c>
      <c r="AM527" s="112">
        <f t="shared" si="267"/>
        <v>0</v>
      </c>
      <c r="AN527" s="112">
        <f t="shared" si="268"/>
        <v>0</v>
      </c>
      <c r="AO527" s="45"/>
      <c r="AP527" s="112">
        <f>AP528+AP530</f>
        <v>0</v>
      </c>
      <c r="AQ527" s="112">
        <f>AQ528+AQ530</f>
        <v>0</v>
      </c>
      <c r="AR527" s="112">
        <f t="shared" si="233"/>
        <v>0</v>
      </c>
      <c r="AS527" s="112">
        <f>AS528+AS530</f>
        <v>0</v>
      </c>
      <c r="AT527" s="112">
        <f>AT528+AT530</f>
        <v>0</v>
      </c>
      <c r="AU527" s="112">
        <f t="shared" si="241"/>
        <v>0</v>
      </c>
      <c r="AV527" s="112">
        <f t="shared" si="257"/>
        <v>0</v>
      </c>
      <c r="AW527" s="113"/>
      <c r="AX527" s="113"/>
      <c r="AY527" s="113"/>
      <c r="AZ527" s="111"/>
      <c r="BA527" s="111"/>
      <c r="BB527" s="111"/>
      <c r="BC527" s="111"/>
      <c r="BD527" s="111"/>
    </row>
    <row r="528" spans="1:56" s="100" customFormat="1" ht="46.8" hidden="1">
      <c r="A528" s="45"/>
      <c r="B528" s="114">
        <v>2013</v>
      </c>
      <c r="C528" s="115">
        <v>8320</v>
      </c>
      <c r="D528" s="114">
        <v>3</v>
      </c>
      <c r="E528" s="114">
        <v>3000</v>
      </c>
      <c r="F528" s="114">
        <v>3600</v>
      </c>
      <c r="G528" s="114">
        <v>361</v>
      </c>
      <c r="H528" s="114"/>
      <c r="I528" s="116" t="s">
        <v>376</v>
      </c>
      <c r="J528" s="117">
        <v>0</v>
      </c>
      <c r="K528" s="117">
        <v>0</v>
      </c>
      <c r="L528" s="117">
        <v>0</v>
      </c>
      <c r="M528" s="117">
        <v>150000</v>
      </c>
      <c r="N528" s="117">
        <v>0</v>
      </c>
      <c r="O528" s="117">
        <v>150000</v>
      </c>
      <c r="P528" s="117">
        <f>+L528+O528</f>
        <v>150000</v>
      </c>
      <c r="Q528" s="45"/>
      <c r="R528" s="118">
        <f t="shared" ref="R528:V530" si="269">R529</f>
        <v>0</v>
      </c>
      <c r="S528" s="118">
        <f t="shared" si="269"/>
        <v>0</v>
      </c>
      <c r="T528" s="118">
        <f t="shared" si="260"/>
        <v>0</v>
      </c>
      <c r="U528" s="118">
        <f t="shared" si="269"/>
        <v>0</v>
      </c>
      <c r="V528" s="118">
        <f t="shared" si="269"/>
        <v>0</v>
      </c>
      <c r="W528" s="118">
        <f t="shared" si="261"/>
        <v>0</v>
      </c>
      <c r="X528" s="118">
        <f t="shared" si="262"/>
        <v>0</v>
      </c>
      <c r="Y528" s="45"/>
      <c r="Z528" s="118">
        <f t="shared" ref="Z528:AD530" si="270">Z529</f>
        <v>0</v>
      </c>
      <c r="AA528" s="118">
        <f t="shared" si="270"/>
        <v>0</v>
      </c>
      <c r="AB528" s="118">
        <f t="shared" si="263"/>
        <v>0</v>
      </c>
      <c r="AC528" s="118">
        <f t="shared" si="270"/>
        <v>0</v>
      </c>
      <c r="AD528" s="118">
        <f t="shared" si="270"/>
        <v>0</v>
      </c>
      <c r="AE528" s="118">
        <f t="shared" si="264"/>
        <v>0</v>
      </c>
      <c r="AF528" s="118">
        <f t="shared" si="265"/>
        <v>0</v>
      </c>
      <c r="AG528" s="45"/>
      <c r="AH528" s="118">
        <f t="shared" ref="AH528:AL530" si="271">AH529</f>
        <v>0</v>
      </c>
      <c r="AI528" s="118">
        <f t="shared" si="271"/>
        <v>0</v>
      </c>
      <c r="AJ528" s="118">
        <f t="shared" si="266"/>
        <v>0</v>
      </c>
      <c r="AK528" s="118">
        <f t="shared" si="271"/>
        <v>0</v>
      </c>
      <c r="AL528" s="118">
        <f t="shared" si="271"/>
        <v>0</v>
      </c>
      <c r="AM528" s="118">
        <f t="shared" si="267"/>
        <v>0</v>
      </c>
      <c r="AN528" s="118">
        <f t="shared" si="268"/>
        <v>0</v>
      </c>
      <c r="AO528" s="45"/>
      <c r="AP528" s="118">
        <f t="shared" ref="AP528:AT530" si="272">AP529</f>
        <v>0</v>
      </c>
      <c r="AQ528" s="118">
        <f t="shared" si="272"/>
        <v>0</v>
      </c>
      <c r="AR528" s="118">
        <f t="shared" si="233"/>
        <v>0</v>
      </c>
      <c r="AS528" s="118">
        <f t="shared" si="272"/>
        <v>0</v>
      </c>
      <c r="AT528" s="118">
        <f t="shared" si="272"/>
        <v>0</v>
      </c>
      <c r="AU528" s="118">
        <f t="shared" si="241"/>
        <v>0</v>
      </c>
      <c r="AV528" s="118">
        <f t="shared" si="257"/>
        <v>0</v>
      </c>
      <c r="AW528" s="119"/>
      <c r="AX528" s="119"/>
      <c r="AY528" s="119"/>
      <c r="AZ528" s="117"/>
      <c r="BA528" s="117"/>
      <c r="BB528" s="117"/>
      <c r="BC528" s="117"/>
      <c r="BD528" s="117"/>
    </row>
    <row r="529" spans="1:56" s="100" customFormat="1" hidden="1">
      <c r="A529" s="45"/>
      <c r="B529" s="129">
        <v>2013</v>
      </c>
      <c r="C529" s="130">
        <v>8320</v>
      </c>
      <c r="D529" s="129">
        <v>3</v>
      </c>
      <c r="E529" s="129">
        <v>3000</v>
      </c>
      <c r="F529" s="129">
        <v>3600</v>
      </c>
      <c r="G529" s="129">
        <v>361</v>
      </c>
      <c r="H529" s="129">
        <v>36101</v>
      </c>
      <c r="I529" s="128" t="s">
        <v>194</v>
      </c>
      <c r="J529" s="123">
        <v>0</v>
      </c>
      <c r="K529" s="123">
        <v>0</v>
      </c>
      <c r="L529" s="124">
        <v>0</v>
      </c>
      <c r="M529" s="123">
        <v>150000</v>
      </c>
      <c r="N529" s="123">
        <v>0</v>
      </c>
      <c r="O529" s="124">
        <v>150000</v>
      </c>
      <c r="P529" s="124">
        <f>+L529+O529</f>
        <v>150000</v>
      </c>
      <c r="Q529" s="45"/>
      <c r="R529" s="123">
        <v>0</v>
      </c>
      <c r="S529" s="123">
        <v>0</v>
      </c>
      <c r="T529" s="123">
        <f t="shared" si="260"/>
        <v>0</v>
      </c>
      <c r="U529" s="123">
        <v>0</v>
      </c>
      <c r="V529" s="123">
        <v>0</v>
      </c>
      <c r="W529" s="123">
        <f t="shared" si="261"/>
        <v>0</v>
      </c>
      <c r="X529" s="123">
        <f t="shared" si="262"/>
        <v>0</v>
      </c>
      <c r="Y529" s="45"/>
      <c r="Z529" s="123">
        <v>0</v>
      </c>
      <c r="AA529" s="123">
        <v>0</v>
      </c>
      <c r="AB529" s="123">
        <f t="shared" si="263"/>
        <v>0</v>
      </c>
      <c r="AC529" s="123">
        <v>0</v>
      </c>
      <c r="AD529" s="123">
        <v>0</v>
      </c>
      <c r="AE529" s="123">
        <f t="shared" si="264"/>
        <v>0</v>
      </c>
      <c r="AF529" s="123">
        <f t="shared" si="265"/>
        <v>0</v>
      </c>
      <c r="AG529" s="45"/>
      <c r="AH529" s="123">
        <v>0</v>
      </c>
      <c r="AI529" s="123">
        <v>0</v>
      </c>
      <c r="AJ529" s="123">
        <f t="shared" si="266"/>
        <v>0</v>
      </c>
      <c r="AK529" s="123">
        <v>0</v>
      </c>
      <c r="AL529" s="123">
        <v>0</v>
      </c>
      <c r="AM529" s="123">
        <f t="shared" si="267"/>
        <v>0</v>
      </c>
      <c r="AN529" s="123">
        <f t="shared" si="268"/>
        <v>0</v>
      </c>
      <c r="AO529" s="45"/>
      <c r="AP529" s="123">
        <f>J529-(R529+Z529+AH529)</f>
        <v>0</v>
      </c>
      <c r="AQ529" s="123">
        <f>K529-(S529+AA529+AI529)</f>
        <v>0</v>
      </c>
      <c r="AR529" s="123">
        <f t="shared" si="233"/>
        <v>0</v>
      </c>
      <c r="AS529" s="135">
        <f>M529-(U529+AC529+AK529)-150000</f>
        <v>0</v>
      </c>
      <c r="AT529" s="123">
        <f>N529-(V529+AD529+AL529)</f>
        <v>0</v>
      </c>
      <c r="AU529" s="123">
        <f t="shared" si="241"/>
        <v>0</v>
      </c>
      <c r="AV529" s="123">
        <f t="shared" si="257"/>
        <v>0</v>
      </c>
      <c r="AW529" s="125" t="s">
        <v>153</v>
      </c>
      <c r="AX529" s="125">
        <v>1</v>
      </c>
      <c r="AY529" s="125"/>
      <c r="AZ529" s="124"/>
      <c r="BA529" s="124">
        <f>'[1]Profesionalización SIDEPOL'!AO152</f>
        <v>0</v>
      </c>
      <c r="BB529" s="124"/>
      <c r="BC529" s="133">
        <f>+AX529-BA529</f>
        <v>1</v>
      </c>
      <c r="BD529" s="133">
        <f>+AY522-BB522</f>
        <v>0</v>
      </c>
    </row>
    <row r="530" spans="1:56" s="100" customFormat="1" hidden="1">
      <c r="A530" s="45"/>
      <c r="B530" s="114">
        <v>2013</v>
      </c>
      <c r="C530" s="115">
        <v>8320</v>
      </c>
      <c r="D530" s="114">
        <v>3</v>
      </c>
      <c r="E530" s="114">
        <v>3000</v>
      </c>
      <c r="F530" s="114">
        <v>3600</v>
      </c>
      <c r="G530" s="114">
        <v>363</v>
      </c>
      <c r="H530" s="114"/>
      <c r="I530" s="116" t="s">
        <v>198</v>
      </c>
      <c r="J530" s="117">
        <v>0</v>
      </c>
      <c r="K530" s="117">
        <v>0</v>
      </c>
      <c r="L530" s="117">
        <v>0</v>
      </c>
      <c r="M530" s="117">
        <v>0</v>
      </c>
      <c r="N530" s="117">
        <v>0</v>
      </c>
      <c r="O530" s="117">
        <v>0</v>
      </c>
      <c r="P530" s="117">
        <v>0</v>
      </c>
      <c r="Q530" s="45"/>
      <c r="R530" s="118">
        <f t="shared" si="269"/>
        <v>0</v>
      </c>
      <c r="S530" s="118">
        <f t="shared" si="269"/>
        <v>0</v>
      </c>
      <c r="T530" s="118">
        <f t="shared" si="260"/>
        <v>0</v>
      </c>
      <c r="U530" s="118">
        <f t="shared" si="269"/>
        <v>0</v>
      </c>
      <c r="V530" s="118">
        <f t="shared" si="269"/>
        <v>0</v>
      </c>
      <c r="W530" s="118">
        <f t="shared" si="261"/>
        <v>0</v>
      </c>
      <c r="X530" s="118">
        <f t="shared" si="262"/>
        <v>0</v>
      </c>
      <c r="Y530" s="45"/>
      <c r="Z530" s="118">
        <f t="shared" si="270"/>
        <v>0</v>
      </c>
      <c r="AA530" s="118">
        <f t="shared" si="270"/>
        <v>0</v>
      </c>
      <c r="AB530" s="118">
        <f t="shared" si="263"/>
        <v>0</v>
      </c>
      <c r="AC530" s="118">
        <f t="shared" si="270"/>
        <v>0</v>
      </c>
      <c r="AD530" s="118">
        <f t="shared" si="270"/>
        <v>0</v>
      </c>
      <c r="AE530" s="118">
        <f t="shared" si="264"/>
        <v>0</v>
      </c>
      <c r="AF530" s="118">
        <f t="shared" si="265"/>
        <v>0</v>
      </c>
      <c r="AG530" s="45"/>
      <c r="AH530" s="118">
        <f t="shared" si="271"/>
        <v>0</v>
      </c>
      <c r="AI530" s="118">
        <f t="shared" si="271"/>
        <v>0</v>
      </c>
      <c r="AJ530" s="118">
        <f t="shared" si="266"/>
        <v>0</v>
      </c>
      <c r="AK530" s="118">
        <f t="shared" si="271"/>
        <v>0</v>
      </c>
      <c r="AL530" s="118">
        <f t="shared" si="271"/>
        <v>0</v>
      </c>
      <c r="AM530" s="118">
        <f t="shared" si="267"/>
        <v>0</v>
      </c>
      <c r="AN530" s="118">
        <f t="shared" si="268"/>
        <v>0</v>
      </c>
      <c r="AO530" s="45"/>
      <c r="AP530" s="118">
        <f t="shared" si="272"/>
        <v>0</v>
      </c>
      <c r="AQ530" s="118">
        <f t="shared" si="272"/>
        <v>0</v>
      </c>
      <c r="AR530" s="118">
        <f t="shared" si="233"/>
        <v>0</v>
      </c>
      <c r="AS530" s="118">
        <f t="shared" si="272"/>
        <v>0</v>
      </c>
      <c r="AT530" s="118">
        <f t="shared" si="272"/>
        <v>0</v>
      </c>
      <c r="AU530" s="118">
        <f t="shared" si="241"/>
        <v>0</v>
      </c>
      <c r="AV530" s="118">
        <f t="shared" si="257"/>
        <v>0</v>
      </c>
      <c r="AW530" s="119"/>
      <c r="AX530" s="119"/>
      <c r="AY530" s="119"/>
      <c r="AZ530" s="117"/>
      <c r="BA530" s="117"/>
      <c r="BB530" s="117"/>
      <c r="BC530" s="117"/>
      <c r="BD530" s="117"/>
    </row>
    <row r="531" spans="1:56" s="100" customFormat="1" hidden="1">
      <c r="A531" s="45"/>
      <c r="B531" s="120">
        <v>2013</v>
      </c>
      <c r="C531" s="121">
        <v>8320</v>
      </c>
      <c r="D531" s="120">
        <v>3</v>
      </c>
      <c r="E531" s="120">
        <v>3000</v>
      </c>
      <c r="F531" s="120">
        <v>3600</v>
      </c>
      <c r="G531" s="120">
        <v>363</v>
      </c>
      <c r="H531" s="120">
        <v>36300</v>
      </c>
      <c r="I531" s="122" t="s">
        <v>199</v>
      </c>
      <c r="J531" s="123">
        <v>0</v>
      </c>
      <c r="K531" s="123">
        <v>0</v>
      </c>
      <c r="L531" s="124">
        <v>0</v>
      </c>
      <c r="M531" s="123">
        <v>0</v>
      </c>
      <c r="N531" s="123">
        <v>0</v>
      </c>
      <c r="O531" s="124">
        <v>0</v>
      </c>
      <c r="P531" s="124">
        <v>0</v>
      </c>
      <c r="Q531" s="45"/>
      <c r="R531" s="123">
        <v>0</v>
      </c>
      <c r="S531" s="123">
        <v>0</v>
      </c>
      <c r="T531" s="123">
        <f t="shared" si="260"/>
        <v>0</v>
      </c>
      <c r="U531" s="123">
        <v>0</v>
      </c>
      <c r="V531" s="123">
        <v>0</v>
      </c>
      <c r="W531" s="123">
        <f t="shared" si="261"/>
        <v>0</v>
      </c>
      <c r="X531" s="123">
        <f t="shared" si="262"/>
        <v>0</v>
      </c>
      <c r="Y531" s="45"/>
      <c r="Z531" s="123">
        <v>0</v>
      </c>
      <c r="AA531" s="123">
        <v>0</v>
      </c>
      <c r="AB531" s="123">
        <f t="shared" si="263"/>
        <v>0</v>
      </c>
      <c r="AC531" s="123">
        <v>0</v>
      </c>
      <c r="AD531" s="123">
        <v>0</v>
      </c>
      <c r="AE531" s="123">
        <f t="shared" si="264"/>
        <v>0</v>
      </c>
      <c r="AF531" s="123">
        <f t="shared" si="265"/>
        <v>0</v>
      </c>
      <c r="AG531" s="45"/>
      <c r="AH531" s="123">
        <v>0</v>
      </c>
      <c r="AI531" s="123">
        <v>0</v>
      </c>
      <c r="AJ531" s="123">
        <f t="shared" si="266"/>
        <v>0</v>
      </c>
      <c r="AK531" s="123">
        <v>0</v>
      </c>
      <c r="AL531" s="123">
        <v>0</v>
      </c>
      <c r="AM531" s="123">
        <f t="shared" si="267"/>
        <v>0</v>
      </c>
      <c r="AN531" s="123">
        <f t="shared" si="268"/>
        <v>0</v>
      </c>
      <c r="AO531" s="45"/>
      <c r="AP531" s="123">
        <f>J531-(R531+Z531+AH531)</f>
        <v>0</v>
      </c>
      <c r="AQ531" s="123">
        <f>K531-(S531+AA531+AI531)</f>
        <v>0</v>
      </c>
      <c r="AR531" s="123">
        <f t="shared" si="233"/>
        <v>0</v>
      </c>
      <c r="AS531" s="123">
        <f>M531-(U531+AC531+AK531)</f>
        <v>0</v>
      </c>
      <c r="AT531" s="123">
        <f>N531-(V531+AD531+AL531)</f>
        <v>0</v>
      </c>
      <c r="AU531" s="123">
        <f t="shared" si="241"/>
        <v>0</v>
      </c>
      <c r="AV531" s="123">
        <f t="shared" si="257"/>
        <v>0</v>
      </c>
      <c r="AW531" s="125"/>
      <c r="AX531" s="125"/>
      <c r="AY531" s="125"/>
      <c r="AZ531" s="124"/>
      <c r="BA531" s="124"/>
      <c r="BB531" s="124"/>
      <c r="BC531" s="124"/>
      <c r="BD531" s="124"/>
    </row>
    <row r="532" spans="1:56" s="126" customFormat="1" hidden="1">
      <c r="A532" s="45"/>
      <c r="B532" s="108">
        <v>2013</v>
      </c>
      <c r="C532" s="109">
        <v>8320</v>
      </c>
      <c r="D532" s="108">
        <v>3</v>
      </c>
      <c r="E532" s="108">
        <v>3000</v>
      </c>
      <c r="F532" s="108">
        <v>3700</v>
      </c>
      <c r="G532" s="108"/>
      <c r="H532" s="108"/>
      <c r="I532" s="110" t="s">
        <v>323</v>
      </c>
      <c r="J532" s="111">
        <v>0</v>
      </c>
      <c r="K532" s="111">
        <v>0</v>
      </c>
      <c r="L532" s="111">
        <v>0</v>
      </c>
      <c r="M532" s="111">
        <v>320675</v>
      </c>
      <c r="N532" s="111">
        <v>0</v>
      </c>
      <c r="O532" s="111">
        <v>320675</v>
      </c>
      <c r="P532" s="111">
        <f>+L532+O532</f>
        <v>320675</v>
      </c>
      <c r="Q532" s="45"/>
      <c r="R532" s="112">
        <f>R533+R535+R537</f>
        <v>0</v>
      </c>
      <c r="S532" s="112">
        <f>S533+S535+S537</f>
        <v>0</v>
      </c>
      <c r="T532" s="112">
        <f t="shared" si="260"/>
        <v>0</v>
      </c>
      <c r="U532" s="112">
        <f>U533+U535+U537</f>
        <v>35000</v>
      </c>
      <c r="V532" s="112">
        <f>V533+V535+V537</f>
        <v>0</v>
      </c>
      <c r="W532" s="112">
        <f t="shared" si="261"/>
        <v>35000</v>
      </c>
      <c r="X532" s="112">
        <f t="shared" si="262"/>
        <v>35000</v>
      </c>
      <c r="Y532" s="45"/>
      <c r="Z532" s="112">
        <f>Z533+Z535+Z537</f>
        <v>0</v>
      </c>
      <c r="AA532" s="112">
        <f>AA533+AA535+AA537</f>
        <v>0</v>
      </c>
      <c r="AB532" s="112">
        <f t="shared" si="263"/>
        <v>0</v>
      </c>
      <c r="AC532" s="112">
        <f>AC533+AC535+AC537</f>
        <v>0</v>
      </c>
      <c r="AD532" s="112">
        <f>AD533+AD535+AD537</f>
        <v>0</v>
      </c>
      <c r="AE532" s="112">
        <f t="shared" si="264"/>
        <v>0</v>
      </c>
      <c r="AF532" s="112">
        <f t="shared" si="265"/>
        <v>0</v>
      </c>
      <c r="AG532" s="45"/>
      <c r="AH532" s="112">
        <f>AH533+AH535+AH537</f>
        <v>0</v>
      </c>
      <c r="AI532" s="112">
        <f>AI533+AI535+AI537</f>
        <v>0</v>
      </c>
      <c r="AJ532" s="112">
        <f t="shared" si="266"/>
        <v>0</v>
      </c>
      <c r="AK532" s="112">
        <f>AK533+AK535+AK537</f>
        <v>0</v>
      </c>
      <c r="AL532" s="112">
        <f>AL533+AL535+AL537</f>
        <v>0</v>
      </c>
      <c r="AM532" s="112">
        <f t="shared" si="267"/>
        <v>0</v>
      </c>
      <c r="AN532" s="112">
        <f t="shared" si="268"/>
        <v>0</v>
      </c>
      <c r="AO532" s="45"/>
      <c r="AP532" s="112">
        <f>AP533+AP535+AP537</f>
        <v>0</v>
      </c>
      <c r="AQ532" s="112">
        <f>AQ533+AQ535+AQ537</f>
        <v>0</v>
      </c>
      <c r="AR532" s="112">
        <f t="shared" si="233"/>
        <v>0</v>
      </c>
      <c r="AS532" s="112">
        <f>AS533+AS535+AS537</f>
        <v>0</v>
      </c>
      <c r="AT532" s="112">
        <f>AT533+AT535+AT537</f>
        <v>0</v>
      </c>
      <c r="AU532" s="112">
        <f t="shared" si="241"/>
        <v>0</v>
      </c>
      <c r="AV532" s="112">
        <f t="shared" si="257"/>
        <v>0</v>
      </c>
      <c r="AW532" s="113"/>
      <c r="AX532" s="113"/>
      <c r="AY532" s="113"/>
      <c r="AZ532" s="111"/>
      <c r="BA532" s="111"/>
      <c r="BB532" s="111"/>
      <c r="BC532" s="111"/>
      <c r="BD532" s="111"/>
    </row>
    <row r="533" spans="1:56" s="127" customFormat="1" hidden="1">
      <c r="A533" s="45"/>
      <c r="B533" s="114">
        <v>2013</v>
      </c>
      <c r="C533" s="115">
        <v>8320</v>
      </c>
      <c r="D533" s="114">
        <v>3</v>
      </c>
      <c r="E533" s="114">
        <v>3000</v>
      </c>
      <c r="F533" s="114">
        <v>3700</v>
      </c>
      <c r="G533" s="114">
        <v>371</v>
      </c>
      <c r="H533" s="114"/>
      <c r="I533" s="116" t="s">
        <v>198</v>
      </c>
      <c r="J533" s="117">
        <v>0</v>
      </c>
      <c r="K533" s="117">
        <v>0</v>
      </c>
      <c r="L533" s="117">
        <v>0</v>
      </c>
      <c r="M533" s="117">
        <v>0</v>
      </c>
      <c r="N533" s="117">
        <v>0</v>
      </c>
      <c r="O533" s="117">
        <v>0</v>
      </c>
      <c r="P533" s="117">
        <v>0</v>
      </c>
      <c r="Q533" s="45"/>
      <c r="R533" s="118">
        <f>R534</f>
        <v>0</v>
      </c>
      <c r="S533" s="118">
        <f>S534</f>
        <v>0</v>
      </c>
      <c r="T533" s="118">
        <f t="shared" si="260"/>
        <v>0</v>
      </c>
      <c r="U533" s="118">
        <f>U534</f>
        <v>0</v>
      </c>
      <c r="V533" s="118">
        <f>V534</f>
        <v>0</v>
      </c>
      <c r="W533" s="118">
        <f t="shared" si="261"/>
        <v>0</v>
      </c>
      <c r="X533" s="118">
        <f t="shared" si="262"/>
        <v>0</v>
      </c>
      <c r="Y533" s="45"/>
      <c r="Z533" s="118">
        <f>Z534</f>
        <v>0</v>
      </c>
      <c r="AA533" s="118">
        <f>AA534</f>
        <v>0</v>
      </c>
      <c r="AB533" s="118">
        <f t="shared" si="263"/>
        <v>0</v>
      </c>
      <c r="AC533" s="118">
        <f>AC534</f>
        <v>0</v>
      </c>
      <c r="AD533" s="118">
        <f>AD534</f>
        <v>0</v>
      </c>
      <c r="AE533" s="118">
        <f t="shared" si="264"/>
        <v>0</v>
      </c>
      <c r="AF533" s="118">
        <f t="shared" si="265"/>
        <v>0</v>
      </c>
      <c r="AG533" s="45"/>
      <c r="AH533" s="118">
        <f>AH534</f>
        <v>0</v>
      </c>
      <c r="AI533" s="118">
        <f>AI534</f>
        <v>0</v>
      </c>
      <c r="AJ533" s="118">
        <f t="shared" si="266"/>
        <v>0</v>
      </c>
      <c r="AK533" s="118">
        <f>AK534</f>
        <v>0</v>
      </c>
      <c r="AL533" s="118">
        <f>AL534</f>
        <v>0</v>
      </c>
      <c r="AM533" s="118">
        <f t="shared" si="267"/>
        <v>0</v>
      </c>
      <c r="AN533" s="118">
        <f t="shared" si="268"/>
        <v>0</v>
      </c>
      <c r="AO533" s="45"/>
      <c r="AP533" s="118">
        <f>AP534</f>
        <v>0</v>
      </c>
      <c r="AQ533" s="118">
        <f>AQ534</f>
        <v>0</v>
      </c>
      <c r="AR533" s="118">
        <f t="shared" si="233"/>
        <v>0</v>
      </c>
      <c r="AS533" s="118">
        <f>AS534</f>
        <v>0</v>
      </c>
      <c r="AT533" s="118">
        <f>AT534</f>
        <v>0</v>
      </c>
      <c r="AU533" s="118">
        <f t="shared" si="241"/>
        <v>0</v>
      </c>
      <c r="AV533" s="118">
        <f t="shared" si="257"/>
        <v>0</v>
      </c>
      <c r="AW533" s="119"/>
      <c r="AX533" s="119"/>
      <c r="AY533" s="119"/>
      <c r="AZ533" s="117"/>
      <c r="BA533" s="117"/>
      <c r="BB533" s="117"/>
      <c r="BC533" s="117"/>
      <c r="BD533" s="117"/>
    </row>
    <row r="534" spans="1:56" s="100" customFormat="1" hidden="1">
      <c r="A534" s="45"/>
      <c r="B534" s="120">
        <v>2013</v>
      </c>
      <c r="C534" s="121">
        <v>8320</v>
      </c>
      <c r="D534" s="120">
        <v>3</v>
      </c>
      <c r="E534" s="120">
        <v>3000</v>
      </c>
      <c r="F534" s="120">
        <v>3700</v>
      </c>
      <c r="G534" s="120">
        <v>371</v>
      </c>
      <c r="H534" s="120">
        <v>37102</v>
      </c>
      <c r="I534" s="122" t="s">
        <v>199</v>
      </c>
      <c r="J534" s="123">
        <v>0</v>
      </c>
      <c r="K534" s="123">
        <v>0</v>
      </c>
      <c r="L534" s="124">
        <v>0</v>
      </c>
      <c r="M534" s="123">
        <v>0</v>
      </c>
      <c r="N534" s="123">
        <v>0</v>
      </c>
      <c r="O534" s="124">
        <v>0</v>
      </c>
      <c r="P534" s="124">
        <v>0</v>
      </c>
      <c r="Q534" s="45"/>
      <c r="R534" s="123">
        <v>0</v>
      </c>
      <c r="S534" s="123">
        <v>0</v>
      </c>
      <c r="T534" s="123">
        <f t="shared" si="260"/>
        <v>0</v>
      </c>
      <c r="U534" s="123">
        <v>0</v>
      </c>
      <c r="V534" s="123">
        <v>0</v>
      </c>
      <c r="W534" s="123">
        <f t="shared" si="261"/>
        <v>0</v>
      </c>
      <c r="X534" s="123">
        <f t="shared" si="262"/>
        <v>0</v>
      </c>
      <c r="Y534" s="45"/>
      <c r="Z534" s="123">
        <v>0</v>
      </c>
      <c r="AA534" s="123">
        <v>0</v>
      </c>
      <c r="AB534" s="123">
        <f t="shared" si="263"/>
        <v>0</v>
      </c>
      <c r="AC534" s="123">
        <v>0</v>
      </c>
      <c r="AD534" s="123">
        <v>0</v>
      </c>
      <c r="AE534" s="123">
        <f t="shared" si="264"/>
        <v>0</v>
      </c>
      <c r="AF534" s="123">
        <f t="shared" si="265"/>
        <v>0</v>
      </c>
      <c r="AG534" s="45"/>
      <c r="AH534" s="123">
        <v>0</v>
      </c>
      <c r="AI534" s="123">
        <v>0</v>
      </c>
      <c r="AJ534" s="123">
        <f t="shared" si="266"/>
        <v>0</v>
      </c>
      <c r="AK534" s="123">
        <v>0</v>
      </c>
      <c r="AL534" s="123">
        <v>0</v>
      </c>
      <c r="AM534" s="123">
        <f t="shared" si="267"/>
        <v>0</v>
      </c>
      <c r="AN534" s="123">
        <f t="shared" si="268"/>
        <v>0</v>
      </c>
      <c r="AO534" s="45"/>
      <c r="AP534" s="123">
        <f>J534-(R534+Z534+AH534)</f>
        <v>0</v>
      </c>
      <c r="AQ534" s="123">
        <f>K534-(S534+AA534+AI534)</f>
        <v>0</v>
      </c>
      <c r="AR534" s="123">
        <f t="shared" si="233"/>
        <v>0</v>
      </c>
      <c r="AS534" s="123">
        <f>M534-(U534+AC534+AK534)</f>
        <v>0</v>
      </c>
      <c r="AT534" s="123">
        <f>N534-(V534+AD534+AL534)</f>
        <v>0</v>
      </c>
      <c r="AU534" s="123">
        <f t="shared" si="241"/>
        <v>0</v>
      </c>
      <c r="AV534" s="123">
        <f t="shared" si="257"/>
        <v>0</v>
      </c>
      <c r="AW534" s="125" t="s">
        <v>200</v>
      </c>
      <c r="AX534" s="125"/>
      <c r="AY534" s="125"/>
      <c r="AZ534" s="124" t="s">
        <v>283</v>
      </c>
      <c r="BA534" s="124"/>
      <c r="BB534" s="124"/>
      <c r="BC534" s="124"/>
      <c r="BD534" s="124"/>
    </row>
    <row r="535" spans="1:56" s="127" customFormat="1" hidden="1">
      <c r="A535" s="45"/>
      <c r="B535" s="114">
        <v>2013</v>
      </c>
      <c r="C535" s="115">
        <v>8320</v>
      </c>
      <c r="D535" s="114">
        <v>3</v>
      </c>
      <c r="E535" s="114">
        <v>3000</v>
      </c>
      <c r="F535" s="114">
        <v>3700</v>
      </c>
      <c r="G535" s="114">
        <v>372</v>
      </c>
      <c r="H535" s="114"/>
      <c r="I535" s="116" t="s">
        <v>202</v>
      </c>
      <c r="J535" s="117">
        <v>0</v>
      </c>
      <c r="K535" s="117">
        <v>0</v>
      </c>
      <c r="L535" s="117">
        <v>0</v>
      </c>
      <c r="M535" s="117">
        <v>285675</v>
      </c>
      <c r="N535" s="117">
        <v>0</v>
      </c>
      <c r="O535" s="117">
        <v>285675</v>
      </c>
      <c r="P535" s="117">
        <f>+L535+O535</f>
        <v>285675</v>
      </c>
      <c r="Q535" s="45"/>
      <c r="R535" s="118">
        <f t="shared" ref="R535:V537" si="273">R536</f>
        <v>0</v>
      </c>
      <c r="S535" s="118">
        <f t="shared" si="273"/>
        <v>0</v>
      </c>
      <c r="T535" s="118">
        <f t="shared" si="260"/>
        <v>0</v>
      </c>
      <c r="U535" s="118">
        <f t="shared" si="273"/>
        <v>0</v>
      </c>
      <c r="V535" s="118">
        <f t="shared" si="273"/>
        <v>0</v>
      </c>
      <c r="W535" s="118">
        <f t="shared" si="261"/>
        <v>0</v>
      </c>
      <c r="X535" s="118">
        <f t="shared" si="262"/>
        <v>0</v>
      </c>
      <c r="Y535" s="45"/>
      <c r="Z535" s="118">
        <f t="shared" ref="Z535:AD537" si="274">Z536</f>
        <v>0</v>
      </c>
      <c r="AA535" s="118">
        <f t="shared" si="274"/>
        <v>0</v>
      </c>
      <c r="AB535" s="118">
        <f t="shared" si="263"/>
        <v>0</v>
      </c>
      <c r="AC535" s="118">
        <f t="shared" si="274"/>
        <v>0</v>
      </c>
      <c r="AD535" s="118">
        <f t="shared" si="274"/>
        <v>0</v>
      </c>
      <c r="AE535" s="118">
        <f t="shared" si="264"/>
        <v>0</v>
      </c>
      <c r="AF535" s="118">
        <f t="shared" si="265"/>
        <v>0</v>
      </c>
      <c r="AG535" s="45"/>
      <c r="AH535" s="118">
        <f t="shared" ref="AH535:AL537" si="275">AH536</f>
        <v>0</v>
      </c>
      <c r="AI535" s="118">
        <f t="shared" si="275"/>
        <v>0</v>
      </c>
      <c r="AJ535" s="118">
        <f t="shared" si="266"/>
        <v>0</v>
      </c>
      <c r="AK535" s="118">
        <f t="shared" si="275"/>
        <v>0</v>
      </c>
      <c r="AL535" s="118">
        <f t="shared" si="275"/>
        <v>0</v>
      </c>
      <c r="AM535" s="118">
        <f t="shared" si="267"/>
        <v>0</v>
      </c>
      <c r="AN535" s="118">
        <f t="shared" si="268"/>
        <v>0</v>
      </c>
      <c r="AO535" s="45"/>
      <c r="AP535" s="118">
        <f t="shared" ref="AP535:AT537" si="276">AP536</f>
        <v>0</v>
      </c>
      <c r="AQ535" s="118">
        <f t="shared" si="276"/>
        <v>0</v>
      </c>
      <c r="AR535" s="118">
        <f t="shared" ref="AR535:AR594" si="277">AP535+AQ535</f>
        <v>0</v>
      </c>
      <c r="AS535" s="118">
        <f t="shared" si="276"/>
        <v>0</v>
      </c>
      <c r="AT535" s="118">
        <f t="shared" si="276"/>
        <v>0</v>
      </c>
      <c r="AU535" s="118">
        <f t="shared" si="241"/>
        <v>0</v>
      </c>
      <c r="AV535" s="118">
        <f t="shared" si="257"/>
        <v>0</v>
      </c>
      <c r="AW535" s="119"/>
      <c r="AX535" s="119"/>
      <c r="AY535" s="119"/>
      <c r="AZ535" s="117"/>
      <c r="BA535" s="117"/>
      <c r="BB535" s="117"/>
      <c r="BC535" s="117"/>
      <c r="BD535" s="117"/>
    </row>
    <row r="536" spans="1:56" s="100" customFormat="1" hidden="1">
      <c r="A536" s="45"/>
      <c r="B536" s="120">
        <v>2013</v>
      </c>
      <c r="C536" s="121">
        <v>8320</v>
      </c>
      <c r="D536" s="120">
        <v>3</v>
      </c>
      <c r="E536" s="120">
        <v>3000</v>
      </c>
      <c r="F536" s="120">
        <v>3700</v>
      </c>
      <c r="G536" s="120">
        <v>372</v>
      </c>
      <c r="H536" s="120">
        <v>37202</v>
      </c>
      <c r="I536" s="122" t="s">
        <v>204</v>
      </c>
      <c r="J536" s="123">
        <v>0</v>
      </c>
      <c r="K536" s="123">
        <v>0</v>
      </c>
      <c r="L536" s="124">
        <v>0</v>
      </c>
      <c r="M536" s="123">
        <v>285675</v>
      </c>
      <c r="N536" s="123">
        <v>0</v>
      </c>
      <c r="O536" s="124">
        <v>285675</v>
      </c>
      <c r="P536" s="124">
        <f>+L536+O536</f>
        <v>285675</v>
      </c>
      <c r="Q536" s="45"/>
      <c r="R536" s="123">
        <v>0</v>
      </c>
      <c r="S536" s="123">
        <v>0</v>
      </c>
      <c r="T536" s="123">
        <f t="shared" si="260"/>
        <v>0</v>
      </c>
      <c r="U536" s="123">
        <v>0</v>
      </c>
      <c r="V536" s="123">
        <v>0</v>
      </c>
      <c r="W536" s="123">
        <f t="shared" si="261"/>
        <v>0</v>
      </c>
      <c r="X536" s="123">
        <f t="shared" si="262"/>
        <v>0</v>
      </c>
      <c r="Y536" s="45"/>
      <c r="Z536" s="123">
        <v>0</v>
      </c>
      <c r="AA536" s="123">
        <v>0</v>
      </c>
      <c r="AB536" s="123">
        <f t="shared" si="263"/>
        <v>0</v>
      </c>
      <c r="AC536" s="123">
        <v>0</v>
      </c>
      <c r="AD536" s="123">
        <v>0</v>
      </c>
      <c r="AE536" s="123">
        <f t="shared" si="264"/>
        <v>0</v>
      </c>
      <c r="AF536" s="123">
        <f t="shared" si="265"/>
        <v>0</v>
      </c>
      <c r="AG536" s="45"/>
      <c r="AH536" s="123">
        <v>0</v>
      </c>
      <c r="AI536" s="123">
        <v>0</v>
      </c>
      <c r="AJ536" s="123">
        <f t="shared" si="266"/>
        <v>0</v>
      </c>
      <c r="AK536" s="123">
        <v>0</v>
      </c>
      <c r="AL536" s="123">
        <v>0</v>
      </c>
      <c r="AM536" s="123">
        <f t="shared" si="267"/>
        <v>0</v>
      </c>
      <c r="AN536" s="123">
        <f t="shared" si="268"/>
        <v>0</v>
      </c>
      <c r="AO536" s="45"/>
      <c r="AP536" s="123">
        <f>J536-(R536+Z536+AH536)</f>
        <v>0</v>
      </c>
      <c r="AQ536" s="123">
        <f>K536-(S536+AA536+AI536)</f>
        <v>0</v>
      </c>
      <c r="AR536" s="123">
        <f t="shared" si="277"/>
        <v>0</v>
      </c>
      <c r="AS536" s="135">
        <f>M536-(U536+AC536+AK536)-285675</f>
        <v>0</v>
      </c>
      <c r="AT536" s="123">
        <f>N536-(V536+AD536+AL536)</f>
        <v>0</v>
      </c>
      <c r="AU536" s="123">
        <f t="shared" si="241"/>
        <v>0</v>
      </c>
      <c r="AV536" s="123">
        <f t="shared" si="257"/>
        <v>0</v>
      </c>
      <c r="AW536" s="125" t="s">
        <v>200</v>
      </c>
      <c r="AX536" s="125">
        <v>325</v>
      </c>
      <c r="AY536" s="125"/>
      <c r="AZ536" s="124" t="s">
        <v>283</v>
      </c>
      <c r="BA536" s="124">
        <f>'[1]Profesionalización SIDEPOL'!AO160</f>
        <v>0</v>
      </c>
      <c r="BB536" s="124"/>
      <c r="BC536" s="133">
        <f>+AX536-BA536</f>
        <v>325</v>
      </c>
      <c r="BD536" s="133">
        <f>+AY529-BB529</f>
        <v>0</v>
      </c>
    </row>
    <row r="537" spans="1:56" s="127" customFormat="1" hidden="1">
      <c r="A537" s="45"/>
      <c r="B537" s="114">
        <v>2013</v>
      </c>
      <c r="C537" s="115">
        <v>8320</v>
      </c>
      <c r="D537" s="114">
        <v>3</v>
      </c>
      <c r="E537" s="114">
        <v>3000</v>
      </c>
      <c r="F537" s="114">
        <v>3700</v>
      </c>
      <c r="G537" s="114">
        <v>375</v>
      </c>
      <c r="H537" s="114"/>
      <c r="I537" s="116" t="s">
        <v>205</v>
      </c>
      <c r="J537" s="117">
        <v>0</v>
      </c>
      <c r="K537" s="117">
        <v>0</v>
      </c>
      <c r="L537" s="117">
        <v>0</v>
      </c>
      <c r="M537" s="117">
        <v>35000</v>
      </c>
      <c r="N537" s="117">
        <v>0</v>
      </c>
      <c r="O537" s="117">
        <v>35000</v>
      </c>
      <c r="P537" s="117">
        <f>+L537+O537</f>
        <v>35000</v>
      </c>
      <c r="Q537" s="45"/>
      <c r="R537" s="118">
        <f t="shared" si="273"/>
        <v>0</v>
      </c>
      <c r="S537" s="118">
        <f t="shared" si="273"/>
        <v>0</v>
      </c>
      <c r="T537" s="118">
        <f t="shared" si="260"/>
        <v>0</v>
      </c>
      <c r="U537" s="118">
        <f t="shared" si="273"/>
        <v>35000</v>
      </c>
      <c r="V537" s="118">
        <f t="shared" si="273"/>
        <v>0</v>
      </c>
      <c r="W537" s="118">
        <f t="shared" si="261"/>
        <v>35000</v>
      </c>
      <c r="X537" s="118">
        <f t="shared" si="262"/>
        <v>35000</v>
      </c>
      <c r="Y537" s="45"/>
      <c r="Z537" s="118">
        <f t="shared" si="274"/>
        <v>0</v>
      </c>
      <c r="AA537" s="118">
        <f t="shared" si="274"/>
        <v>0</v>
      </c>
      <c r="AB537" s="118">
        <f t="shared" si="263"/>
        <v>0</v>
      </c>
      <c r="AC537" s="118">
        <f t="shared" si="274"/>
        <v>0</v>
      </c>
      <c r="AD537" s="118">
        <f t="shared" si="274"/>
        <v>0</v>
      </c>
      <c r="AE537" s="118">
        <f t="shared" si="264"/>
        <v>0</v>
      </c>
      <c r="AF537" s="118">
        <f t="shared" si="265"/>
        <v>0</v>
      </c>
      <c r="AG537" s="45"/>
      <c r="AH537" s="118">
        <f t="shared" si="275"/>
        <v>0</v>
      </c>
      <c r="AI537" s="118">
        <f t="shared" si="275"/>
        <v>0</v>
      </c>
      <c r="AJ537" s="118">
        <f t="shared" si="266"/>
        <v>0</v>
      </c>
      <c r="AK537" s="118">
        <f t="shared" si="275"/>
        <v>0</v>
      </c>
      <c r="AL537" s="118">
        <f t="shared" si="275"/>
        <v>0</v>
      </c>
      <c r="AM537" s="118">
        <f t="shared" si="267"/>
        <v>0</v>
      </c>
      <c r="AN537" s="118">
        <f t="shared" si="268"/>
        <v>0</v>
      </c>
      <c r="AO537" s="45"/>
      <c r="AP537" s="118">
        <f t="shared" si="276"/>
        <v>0</v>
      </c>
      <c r="AQ537" s="118">
        <f t="shared" si="276"/>
        <v>0</v>
      </c>
      <c r="AR537" s="118">
        <f t="shared" si="277"/>
        <v>0</v>
      </c>
      <c r="AS537" s="118">
        <f t="shared" si="276"/>
        <v>0</v>
      </c>
      <c r="AT537" s="118">
        <f t="shared" si="276"/>
        <v>0</v>
      </c>
      <c r="AU537" s="118">
        <f t="shared" si="241"/>
        <v>0</v>
      </c>
      <c r="AV537" s="118">
        <f t="shared" si="257"/>
        <v>0</v>
      </c>
      <c r="AW537" s="119"/>
      <c r="AX537" s="119"/>
      <c r="AY537" s="119"/>
      <c r="AZ537" s="117"/>
      <c r="BA537" s="117"/>
      <c r="BB537" s="117"/>
      <c r="BC537" s="117"/>
      <c r="BD537" s="117"/>
    </row>
    <row r="538" spans="1:56" s="100" customFormat="1" hidden="1">
      <c r="A538" s="45"/>
      <c r="B538" s="120">
        <v>2013</v>
      </c>
      <c r="C538" s="121">
        <v>8320</v>
      </c>
      <c r="D538" s="120">
        <v>3</v>
      </c>
      <c r="E538" s="120">
        <v>3000</v>
      </c>
      <c r="F538" s="120">
        <v>3700</v>
      </c>
      <c r="G538" s="120">
        <v>375</v>
      </c>
      <c r="H538" s="120">
        <v>37502</v>
      </c>
      <c r="I538" s="122" t="s">
        <v>207</v>
      </c>
      <c r="J538" s="123">
        <v>0</v>
      </c>
      <c r="K538" s="123">
        <v>0</v>
      </c>
      <c r="L538" s="124">
        <v>0</v>
      </c>
      <c r="M538" s="123">
        <v>35000</v>
      </c>
      <c r="N538" s="123">
        <v>0</v>
      </c>
      <c r="O538" s="124">
        <v>35000</v>
      </c>
      <c r="P538" s="124">
        <f>+L538+O538</f>
        <v>35000</v>
      </c>
      <c r="Q538" s="45"/>
      <c r="R538" s="123">
        <v>0</v>
      </c>
      <c r="S538" s="123">
        <v>0</v>
      </c>
      <c r="T538" s="123">
        <f t="shared" si="260"/>
        <v>0</v>
      </c>
      <c r="U538" s="123">
        <f>+'[1]Profesionalización SIDEPOL'!AA163</f>
        <v>35000</v>
      </c>
      <c r="V538" s="123">
        <v>0</v>
      </c>
      <c r="W538" s="123">
        <f t="shared" si="261"/>
        <v>35000</v>
      </c>
      <c r="X538" s="123">
        <f t="shared" si="262"/>
        <v>35000</v>
      </c>
      <c r="Y538" s="45"/>
      <c r="Z538" s="123">
        <v>0</v>
      </c>
      <c r="AA538" s="123">
        <v>0</v>
      </c>
      <c r="AB538" s="123">
        <f t="shared" si="263"/>
        <v>0</v>
      </c>
      <c r="AC538" s="123">
        <v>0</v>
      </c>
      <c r="AD538" s="123">
        <v>0</v>
      </c>
      <c r="AE538" s="123">
        <f t="shared" si="264"/>
        <v>0</v>
      </c>
      <c r="AF538" s="123">
        <f t="shared" si="265"/>
        <v>0</v>
      </c>
      <c r="AG538" s="45"/>
      <c r="AH538" s="123">
        <v>0</v>
      </c>
      <c r="AI538" s="123">
        <v>0</v>
      </c>
      <c r="AJ538" s="123">
        <f t="shared" si="266"/>
        <v>0</v>
      </c>
      <c r="AK538" s="123">
        <v>0</v>
      </c>
      <c r="AL538" s="123">
        <v>0</v>
      </c>
      <c r="AM538" s="123">
        <f t="shared" si="267"/>
        <v>0</v>
      </c>
      <c r="AN538" s="123">
        <f t="shared" si="268"/>
        <v>0</v>
      </c>
      <c r="AO538" s="45"/>
      <c r="AP538" s="123">
        <f>J538-(R538+Z538+AH538)</f>
        <v>0</v>
      </c>
      <c r="AQ538" s="123">
        <f>K538-(S538+AA538+AI538)</f>
        <v>0</v>
      </c>
      <c r="AR538" s="123">
        <f t="shared" si="277"/>
        <v>0</v>
      </c>
      <c r="AS538" s="123">
        <f>M538-(U538+AC538+AK538)</f>
        <v>0</v>
      </c>
      <c r="AT538" s="123">
        <f>N538-(V538+AD538+AL538)</f>
        <v>0</v>
      </c>
      <c r="AU538" s="123">
        <f t="shared" si="241"/>
        <v>0</v>
      </c>
      <c r="AV538" s="123">
        <f t="shared" si="257"/>
        <v>0</v>
      </c>
      <c r="AW538" s="125" t="s">
        <v>200</v>
      </c>
      <c r="AX538" s="125">
        <v>20</v>
      </c>
      <c r="AY538" s="125"/>
      <c r="AZ538" s="124" t="s">
        <v>283</v>
      </c>
      <c r="BA538" s="124">
        <f>'[1]Profesionalización SIDEPOL'!AO163</f>
        <v>1</v>
      </c>
      <c r="BB538" s="124"/>
      <c r="BC538" s="133">
        <f>+AX538-BA538</f>
        <v>19</v>
      </c>
      <c r="BD538" s="133">
        <f>+AY531-BB531</f>
        <v>0</v>
      </c>
    </row>
    <row r="539" spans="1:56" s="100" customFormat="1" hidden="1">
      <c r="A539" s="45"/>
      <c r="B539" s="108">
        <v>2013</v>
      </c>
      <c r="C539" s="109">
        <v>8320</v>
      </c>
      <c r="D539" s="108">
        <v>3</v>
      </c>
      <c r="E539" s="108">
        <v>3000</v>
      </c>
      <c r="F539" s="108">
        <v>3800</v>
      </c>
      <c r="G539" s="108"/>
      <c r="H539" s="108"/>
      <c r="I539" s="110" t="s">
        <v>213</v>
      </c>
      <c r="J539" s="111">
        <v>0</v>
      </c>
      <c r="K539" s="111">
        <v>0</v>
      </c>
      <c r="L539" s="111">
        <v>0</v>
      </c>
      <c r="M539" s="111">
        <v>0</v>
      </c>
      <c r="N539" s="111">
        <v>0</v>
      </c>
      <c r="O539" s="111">
        <v>0</v>
      </c>
      <c r="P539" s="111">
        <v>0</v>
      </c>
      <c r="Q539" s="45"/>
      <c r="R539" s="112">
        <f>R540</f>
        <v>0</v>
      </c>
      <c r="S539" s="112">
        <f>S540</f>
        <v>0</v>
      </c>
      <c r="T539" s="112">
        <f t="shared" si="260"/>
        <v>0</v>
      </c>
      <c r="U539" s="112">
        <f>U540</f>
        <v>0</v>
      </c>
      <c r="V539" s="112">
        <f>V540</f>
        <v>0</v>
      </c>
      <c r="W539" s="112">
        <f t="shared" si="261"/>
        <v>0</v>
      </c>
      <c r="X539" s="112">
        <f>T539+W539</f>
        <v>0</v>
      </c>
      <c r="Y539" s="45"/>
      <c r="Z539" s="112">
        <f>Z540</f>
        <v>0</v>
      </c>
      <c r="AA539" s="112">
        <f>AA540</f>
        <v>0</v>
      </c>
      <c r="AB539" s="112">
        <f t="shared" si="263"/>
        <v>0</v>
      </c>
      <c r="AC539" s="112">
        <f>AC540</f>
        <v>0</v>
      </c>
      <c r="AD539" s="112">
        <f>AD540</f>
        <v>0</v>
      </c>
      <c r="AE539" s="112">
        <f t="shared" si="264"/>
        <v>0</v>
      </c>
      <c r="AF539" s="112">
        <f>AB539+AE539</f>
        <v>0</v>
      </c>
      <c r="AG539" s="45"/>
      <c r="AH539" s="112">
        <f>AH540</f>
        <v>0</v>
      </c>
      <c r="AI539" s="112">
        <f>AI540</f>
        <v>0</v>
      </c>
      <c r="AJ539" s="112">
        <f t="shared" si="266"/>
        <v>0</v>
      </c>
      <c r="AK539" s="112">
        <f>AK540</f>
        <v>0</v>
      </c>
      <c r="AL539" s="112">
        <f>AL540</f>
        <v>0</v>
      </c>
      <c r="AM539" s="112">
        <f t="shared" si="267"/>
        <v>0</v>
      </c>
      <c r="AN539" s="112">
        <f>AJ539+AM539</f>
        <v>0</v>
      </c>
      <c r="AO539" s="45"/>
      <c r="AP539" s="112">
        <f>AP540</f>
        <v>0</v>
      </c>
      <c r="AQ539" s="112">
        <f>AQ540</f>
        <v>0</v>
      </c>
      <c r="AR539" s="112">
        <f t="shared" si="277"/>
        <v>0</v>
      </c>
      <c r="AS539" s="112">
        <f>AS540</f>
        <v>0</v>
      </c>
      <c r="AT539" s="112">
        <f>AT540</f>
        <v>0</v>
      </c>
      <c r="AU539" s="112">
        <f t="shared" si="241"/>
        <v>0</v>
      </c>
      <c r="AV539" s="112">
        <f>AR539+AU539</f>
        <v>0</v>
      </c>
      <c r="AW539" s="113"/>
      <c r="AX539" s="113"/>
      <c r="AY539" s="113"/>
      <c r="AZ539" s="111"/>
      <c r="BA539" s="111"/>
      <c r="BB539" s="111"/>
      <c r="BC539" s="111"/>
      <c r="BD539" s="111"/>
    </row>
    <row r="540" spans="1:56" s="100" customFormat="1" hidden="1">
      <c r="A540" s="45"/>
      <c r="B540" s="114">
        <v>2013</v>
      </c>
      <c r="C540" s="115">
        <v>8320</v>
      </c>
      <c r="D540" s="114">
        <v>3</v>
      </c>
      <c r="E540" s="114">
        <v>3000</v>
      </c>
      <c r="F540" s="114">
        <v>3800</v>
      </c>
      <c r="G540" s="114">
        <v>383</v>
      </c>
      <c r="H540" s="114"/>
      <c r="I540" s="116" t="s">
        <v>216</v>
      </c>
      <c r="J540" s="117">
        <v>0</v>
      </c>
      <c r="K540" s="117">
        <v>0</v>
      </c>
      <c r="L540" s="117">
        <v>0</v>
      </c>
      <c r="M540" s="117">
        <v>0</v>
      </c>
      <c r="N540" s="117">
        <v>0</v>
      </c>
      <c r="O540" s="117">
        <v>0</v>
      </c>
      <c r="P540" s="117">
        <v>0</v>
      </c>
      <c r="Q540" s="45"/>
      <c r="R540" s="118">
        <f>R541</f>
        <v>0</v>
      </c>
      <c r="S540" s="118">
        <f>S541</f>
        <v>0</v>
      </c>
      <c r="T540" s="118">
        <f t="shared" si="260"/>
        <v>0</v>
      </c>
      <c r="U540" s="118">
        <f>U541</f>
        <v>0</v>
      </c>
      <c r="V540" s="118">
        <f>V541</f>
        <v>0</v>
      </c>
      <c r="W540" s="118">
        <f t="shared" si="261"/>
        <v>0</v>
      </c>
      <c r="X540" s="118">
        <f>T540+W540</f>
        <v>0</v>
      </c>
      <c r="Y540" s="45"/>
      <c r="Z540" s="118">
        <f>Z541</f>
        <v>0</v>
      </c>
      <c r="AA540" s="118">
        <f>AA541</f>
        <v>0</v>
      </c>
      <c r="AB540" s="118">
        <f t="shared" si="263"/>
        <v>0</v>
      </c>
      <c r="AC540" s="118">
        <f>AC541</f>
        <v>0</v>
      </c>
      <c r="AD540" s="118">
        <f>AD541</f>
        <v>0</v>
      </c>
      <c r="AE540" s="118">
        <f t="shared" si="264"/>
        <v>0</v>
      </c>
      <c r="AF540" s="118">
        <f>AB540+AE540</f>
        <v>0</v>
      </c>
      <c r="AG540" s="45"/>
      <c r="AH540" s="118">
        <f>AH541</f>
        <v>0</v>
      </c>
      <c r="AI540" s="118">
        <f>AI541</f>
        <v>0</v>
      </c>
      <c r="AJ540" s="118">
        <f t="shared" si="266"/>
        <v>0</v>
      </c>
      <c r="AK540" s="118">
        <f>AK541</f>
        <v>0</v>
      </c>
      <c r="AL540" s="118">
        <f>AL541</f>
        <v>0</v>
      </c>
      <c r="AM540" s="118">
        <f t="shared" si="267"/>
        <v>0</v>
      </c>
      <c r="AN540" s="118">
        <f>AJ540+AM540</f>
        <v>0</v>
      </c>
      <c r="AO540" s="45"/>
      <c r="AP540" s="118">
        <f>AP541</f>
        <v>0</v>
      </c>
      <c r="AQ540" s="118">
        <f>AQ541</f>
        <v>0</v>
      </c>
      <c r="AR540" s="118">
        <f t="shared" si="277"/>
        <v>0</v>
      </c>
      <c r="AS540" s="118">
        <f>AS541</f>
        <v>0</v>
      </c>
      <c r="AT540" s="118">
        <f>AT541</f>
        <v>0</v>
      </c>
      <c r="AU540" s="118">
        <f t="shared" si="241"/>
        <v>0</v>
      </c>
      <c r="AV540" s="118">
        <f>AR540+AU540</f>
        <v>0</v>
      </c>
      <c r="AW540" s="119"/>
      <c r="AX540" s="119"/>
      <c r="AY540" s="119"/>
      <c r="AZ540" s="117"/>
      <c r="BA540" s="117"/>
      <c r="BB540" s="117"/>
      <c r="BC540" s="117"/>
      <c r="BD540" s="117"/>
    </row>
    <row r="541" spans="1:56" s="100" customFormat="1" hidden="1">
      <c r="A541" s="45"/>
      <c r="B541" s="129">
        <v>2013</v>
      </c>
      <c r="C541" s="130">
        <v>8320</v>
      </c>
      <c r="D541" s="129">
        <v>3</v>
      </c>
      <c r="E541" s="129">
        <v>3000</v>
      </c>
      <c r="F541" s="129">
        <v>3800</v>
      </c>
      <c r="G541" s="129">
        <v>383</v>
      </c>
      <c r="H541" s="129">
        <v>38301</v>
      </c>
      <c r="I541" s="128" t="s">
        <v>216</v>
      </c>
      <c r="J541" s="123">
        <v>0</v>
      </c>
      <c r="K541" s="123">
        <v>0</v>
      </c>
      <c r="L541" s="124">
        <v>0</v>
      </c>
      <c r="M541" s="123">
        <v>0</v>
      </c>
      <c r="N541" s="123">
        <v>0</v>
      </c>
      <c r="O541" s="124">
        <v>0</v>
      </c>
      <c r="P541" s="124">
        <v>0</v>
      </c>
      <c r="Q541" s="45"/>
      <c r="R541" s="123">
        <v>0</v>
      </c>
      <c r="S541" s="123">
        <v>0</v>
      </c>
      <c r="T541" s="123">
        <f t="shared" si="260"/>
        <v>0</v>
      </c>
      <c r="U541" s="123">
        <v>0</v>
      </c>
      <c r="V541" s="123">
        <v>0</v>
      </c>
      <c r="W541" s="123">
        <f t="shared" si="261"/>
        <v>0</v>
      </c>
      <c r="X541" s="123">
        <f>T541+W541</f>
        <v>0</v>
      </c>
      <c r="Y541" s="45"/>
      <c r="Z541" s="123">
        <v>0</v>
      </c>
      <c r="AA541" s="123">
        <v>0</v>
      </c>
      <c r="AB541" s="123">
        <f t="shared" si="263"/>
        <v>0</v>
      </c>
      <c r="AC541" s="123">
        <v>0</v>
      </c>
      <c r="AD541" s="123">
        <v>0</v>
      </c>
      <c r="AE541" s="123">
        <f t="shared" si="264"/>
        <v>0</v>
      </c>
      <c r="AF541" s="123">
        <f>AB541+AE541</f>
        <v>0</v>
      </c>
      <c r="AG541" s="45"/>
      <c r="AH541" s="123">
        <v>0</v>
      </c>
      <c r="AI541" s="123">
        <v>0</v>
      </c>
      <c r="AJ541" s="123">
        <f t="shared" si="266"/>
        <v>0</v>
      </c>
      <c r="AK541" s="123">
        <v>0</v>
      </c>
      <c r="AL541" s="123">
        <v>0</v>
      </c>
      <c r="AM541" s="123">
        <f t="shared" si="267"/>
        <v>0</v>
      </c>
      <c r="AN541" s="123">
        <f>AJ541+AM541</f>
        <v>0</v>
      </c>
      <c r="AO541" s="45"/>
      <c r="AP541" s="123">
        <f>J541-(R541+Z541+AH541)</f>
        <v>0</v>
      </c>
      <c r="AQ541" s="123">
        <f>K541-(S541+AA541+AI541)</f>
        <v>0</v>
      </c>
      <c r="AR541" s="123">
        <f t="shared" si="277"/>
        <v>0</v>
      </c>
      <c r="AS541" s="123">
        <f>M541-(U541+AC541+AK541)</f>
        <v>0</v>
      </c>
      <c r="AT541" s="123">
        <f>N541-(V541+AD541+AL541)</f>
        <v>0</v>
      </c>
      <c r="AU541" s="123">
        <f t="shared" si="241"/>
        <v>0</v>
      </c>
      <c r="AV541" s="123">
        <f>AR541+AU541</f>
        <v>0</v>
      </c>
      <c r="AW541" s="125"/>
      <c r="AX541" s="125"/>
      <c r="AY541" s="125"/>
      <c r="AZ541" s="124"/>
      <c r="BA541" s="124"/>
      <c r="BB541" s="124"/>
      <c r="BC541" s="124"/>
      <c r="BD541" s="124"/>
    </row>
    <row r="542" spans="1:56" s="107" customFormat="1" hidden="1">
      <c r="A542" s="45"/>
      <c r="B542" s="101">
        <v>2013</v>
      </c>
      <c r="C542" s="102">
        <v>8320</v>
      </c>
      <c r="D542" s="101">
        <v>3</v>
      </c>
      <c r="E542" s="101">
        <v>4000</v>
      </c>
      <c r="F542" s="101"/>
      <c r="G542" s="101"/>
      <c r="H542" s="101"/>
      <c r="I542" s="103" t="s">
        <v>220</v>
      </c>
      <c r="J542" s="104">
        <v>2250000</v>
      </c>
      <c r="K542" s="104">
        <v>0</v>
      </c>
      <c r="L542" s="104">
        <v>2250000</v>
      </c>
      <c r="M542" s="104">
        <v>0</v>
      </c>
      <c r="N542" s="104">
        <v>0</v>
      </c>
      <c r="O542" s="104">
        <v>0</v>
      </c>
      <c r="P542" s="104">
        <v>2250000</v>
      </c>
      <c r="Q542" s="45"/>
      <c r="R542" s="105">
        <f>R543</f>
        <v>2222195.56</v>
      </c>
      <c r="S542" s="105">
        <f>S543</f>
        <v>0</v>
      </c>
      <c r="T542" s="105">
        <f t="shared" si="260"/>
        <v>2222195.56</v>
      </c>
      <c r="U542" s="105">
        <f>U543</f>
        <v>0</v>
      </c>
      <c r="V542" s="105">
        <f>V543</f>
        <v>0</v>
      </c>
      <c r="W542" s="105">
        <f t="shared" si="261"/>
        <v>0</v>
      </c>
      <c r="X542" s="105">
        <f>T542+W542</f>
        <v>2222195.56</v>
      </c>
      <c r="Y542" s="45"/>
      <c r="Z542" s="105">
        <f>Z543</f>
        <v>0</v>
      </c>
      <c r="AA542" s="105">
        <f>AA543</f>
        <v>0</v>
      </c>
      <c r="AB542" s="105">
        <f t="shared" si="263"/>
        <v>0</v>
      </c>
      <c r="AC542" s="105">
        <f>AC543</f>
        <v>0</v>
      </c>
      <c r="AD542" s="105">
        <f>AD543</f>
        <v>0</v>
      </c>
      <c r="AE542" s="105">
        <f t="shared" si="264"/>
        <v>0</v>
      </c>
      <c r="AF542" s="105">
        <f>AB542+AE542</f>
        <v>0</v>
      </c>
      <c r="AG542" s="45"/>
      <c r="AH542" s="105">
        <f>AH543</f>
        <v>0</v>
      </c>
      <c r="AI542" s="105">
        <f>AI543</f>
        <v>0</v>
      </c>
      <c r="AJ542" s="105">
        <f t="shared" si="266"/>
        <v>0</v>
      </c>
      <c r="AK542" s="105">
        <f>AK543</f>
        <v>0</v>
      </c>
      <c r="AL542" s="105">
        <f>AL543</f>
        <v>0</v>
      </c>
      <c r="AM542" s="105">
        <f t="shared" si="267"/>
        <v>0</v>
      </c>
      <c r="AN542" s="105">
        <f>AJ542+AM542</f>
        <v>0</v>
      </c>
      <c r="AO542" s="45"/>
      <c r="AP542" s="105">
        <f>AP543</f>
        <v>0</v>
      </c>
      <c r="AQ542" s="105">
        <f>AQ543</f>
        <v>0</v>
      </c>
      <c r="AR542" s="105">
        <f t="shared" si="277"/>
        <v>0</v>
      </c>
      <c r="AS542" s="105">
        <f>AS543</f>
        <v>0</v>
      </c>
      <c r="AT542" s="105">
        <f>AT543</f>
        <v>0</v>
      </c>
      <c r="AU542" s="105">
        <f t="shared" si="241"/>
        <v>0</v>
      </c>
      <c r="AV542" s="105">
        <f>AR542+AU542</f>
        <v>0</v>
      </c>
      <c r="AW542" s="106"/>
      <c r="AX542" s="106"/>
      <c r="AY542" s="106"/>
      <c r="AZ542" s="104"/>
      <c r="BA542" s="104"/>
      <c r="BB542" s="104"/>
      <c r="BC542" s="104"/>
      <c r="BD542" s="104"/>
    </row>
    <row r="543" spans="1:56" s="126" customFormat="1" hidden="1">
      <c r="A543" s="45"/>
      <c r="B543" s="108">
        <v>2013</v>
      </c>
      <c r="C543" s="109">
        <v>8320</v>
      </c>
      <c r="D543" s="108">
        <v>3</v>
      </c>
      <c r="E543" s="108">
        <v>4000</v>
      </c>
      <c r="F543" s="108">
        <v>4400</v>
      </c>
      <c r="G543" s="108"/>
      <c r="H543" s="108"/>
      <c r="I543" s="110" t="s">
        <v>221</v>
      </c>
      <c r="J543" s="111">
        <v>2250000</v>
      </c>
      <c r="K543" s="111">
        <v>0</v>
      </c>
      <c r="L543" s="111">
        <v>2250000</v>
      </c>
      <c r="M543" s="111">
        <v>0</v>
      </c>
      <c r="N543" s="111">
        <v>0</v>
      </c>
      <c r="O543" s="111">
        <v>0</v>
      </c>
      <c r="P543" s="111">
        <v>2250000</v>
      </c>
      <c r="Q543" s="45"/>
      <c r="R543" s="112">
        <f>R544+R546</f>
        <v>2222195.56</v>
      </c>
      <c r="S543" s="112">
        <f>S544+S546</f>
        <v>0</v>
      </c>
      <c r="T543" s="112">
        <f t="shared" si="260"/>
        <v>2222195.56</v>
      </c>
      <c r="U543" s="112">
        <f>U544+U546</f>
        <v>0</v>
      </c>
      <c r="V543" s="112">
        <f>V544+V546</f>
        <v>0</v>
      </c>
      <c r="W543" s="112">
        <f t="shared" si="261"/>
        <v>0</v>
      </c>
      <c r="X543" s="112">
        <f>T543+W543</f>
        <v>2222195.56</v>
      </c>
      <c r="Y543" s="45"/>
      <c r="Z543" s="112">
        <f>Z544+Z546</f>
        <v>0</v>
      </c>
      <c r="AA543" s="112">
        <f>AA544+AA546</f>
        <v>0</v>
      </c>
      <c r="AB543" s="112">
        <f t="shared" si="263"/>
        <v>0</v>
      </c>
      <c r="AC543" s="112">
        <f>AC544+AC546</f>
        <v>0</v>
      </c>
      <c r="AD543" s="112">
        <f>AD544+AD546</f>
        <v>0</v>
      </c>
      <c r="AE543" s="112">
        <f t="shared" si="264"/>
        <v>0</v>
      </c>
      <c r="AF543" s="112">
        <f>AB543+AE543</f>
        <v>0</v>
      </c>
      <c r="AG543" s="45"/>
      <c r="AH543" s="112">
        <f>AH544+AH546</f>
        <v>0</v>
      </c>
      <c r="AI543" s="112">
        <f>AI544+AI546</f>
        <v>0</v>
      </c>
      <c r="AJ543" s="112">
        <f t="shared" si="266"/>
        <v>0</v>
      </c>
      <c r="AK543" s="112">
        <f>AK544+AK546</f>
        <v>0</v>
      </c>
      <c r="AL543" s="112">
        <f>AL544+AL546</f>
        <v>0</v>
      </c>
      <c r="AM543" s="112">
        <f t="shared" si="267"/>
        <v>0</v>
      </c>
      <c r="AN543" s="112">
        <f>AJ543+AM543</f>
        <v>0</v>
      </c>
      <c r="AO543" s="45"/>
      <c r="AP543" s="112">
        <f>AP544+AP546</f>
        <v>0</v>
      </c>
      <c r="AQ543" s="112">
        <f>AQ544+AQ546</f>
        <v>0</v>
      </c>
      <c r="AR543" s="112">
        <f t="shared" si="277"/>
        <v>0</v>
      </c>
      <c r="AS543" s="112">
        <f>AS544+AS546</f>
        <v>0</v>
      </c>
      <c r="AT543" s="112">
        <f>AT544+AT546</f>
        <v>0</v>
      </c>
      <c r="AU543" s="112">
        <f t="shared" si="241"/>
        <v>0</v>
      </c>
      <c r="AV543" s="112">
        <f>AR543+AU543</f>
        <v>0</v>
      </c>
      <c r="AW543" s="113"/>
      <c r="AX543" s="113"/>
      <c r="AY543" s="113"/>
      <c r="AZ543" s="111"/>
      <c r="BA543" s="111"/>
      <c r="BB543" s="111"/>
      <c r="BC543" s="111"/>
      <c r="BD543" s="111"/>
    </row>
    <row r="544" spans="1:56" s="127" customFormat="1" hidden="1">
      <c r="A544" s="45"/>
      <c r="B544" s="114">
        <v>2013</v>
      </c>
      <c r="C544" s="115">
        <v>8320</v>
      </c>
      <c r="D544" s="114">
        <v>3</v>
      </c>
      <c r="E544" s="114">
        <v>4000</v>
      </c>
      <c r="F544" s="114">
        <v>4400</v>
      </c>
      <c r="G544" s="114">
        <v>441</v>
      </c>
      <c r="H544" s="114"/>
      <c r="I544" s="116" t="s">
        <v>377</v>
      </c>
      <c r="J544" s="117">
        <v>0</v>
      </c>
      <c r="K544" s="117">
        <v>0</v>
      </c>
      <c r="L544" s="117">
        <v>0</v>
      </c>
      <c r="M544" s="117">
        <v>0</v>
      </c>
      <c r="N544" s="117">
        <v>0</v>
      </c>
      <c r="O544" s="117">
        <v>0</v>
      </c>
      <c r="P544" s="117">
        <v>0</v>
      </c>
      <c r="Q544" s="45"/>
      <c r="R544" s="118">
        <f>R545</f>
        <v>0</v>
      </c>
      <c r="S544" s="118">
        <f>S545</f>
        <v>0</v>
      </c>
      <c r="T544" s="118">
        <f t="shared" si="260"/>
        <v>0</v>
      </c>
      <c r="U544" s="118">
        <f>U545</f>
        <v>0</v>
      </c>
      <c r="V544" s="118">
        <f>V545</f>
        <v>0</v>
      </c>
      <c r="W544" s="118">
        <f t="shared" si="261"/>
        <v>0</v>
      </c>
      <c r="X544" s="118">
        <f t="shared" ref="X544:X576" si="278">T544+W544</f>
        <v>0</v>
      </c>
      <c r="Y544" s="45"/>
      <c r="Z544" s="118">
        <f>Z545</f>
        <v>0</v>
      </c>
      <c r="AA544" s="118">
        <f>AA545</f>
        <v>0</v>
      </c>
      <c r="AB544" s="118">
        <f t="shared" si="263"/>
        <v>0</v>
      </c>
      <c r="AC544" s="118">
        <f>AC545</f>
        <v>0</v>
      </c>
      <c r="AD544" s="118">
        <f>AD545</f>
        <v>0</v>
      </c>
      <c r="AE544" s="118">
        <f t="shared" si="264"/>
        <v>0</v>
      </c>
      <c r="AF544" s="118">
        <f t="shared" ref="AF544:AF576" si="279">AB544+AE544</f>
        <v>0</v>
      </c>
      <c r="AG544" s="45"/>
      <c r="AH544" s="118">
        <f>AH545</f>
        <v>0</v>
      </c>
      <c r="AI544" s="118">
        <f>AI545</f>
        <v>0</v>
      </c>
      <c r="AJ544" s="118">
        <f t="shared" si="266"/>
        <v>0</v>
      </c>
      <c r="AK544" s="118">
        <f>AK545</f>
        <v>0</v>
      </c>
      <c r="AL544" s="118">
        <f>AL545</f>
        <v>0</v>
      </c>
      <c r="AM544" s="118">
        <f t="shared" si="267"/>
        <v>0</v>
      </c>
      <c r="AN544" s="118">
        <f t="shared" ref="AN544:AN576" si="280">AJ544+AM544</f>
        <v>0</v>
      </c>
      <c r="AO544" s="45"/>
      <c r="AP544" s="118">
        <f>AP545</f>
        <v>0</v>
      </c>
      <c r="AQ544" s="118">
        <f>AQ545</f>
        <v>0</v>
      </c>
      <c r="AR544" s="118">
        <f t="shared" si="277"/>
        <v>0</v>
      </c>
      <c r="AS544" s="118">
        <f>AS545</f>
        <v>0</v>
      </c>
      <c r="AT544" s="118">
        <f>AT545</f>
        <v>0</v>
      </c>
      <c r="AU544" s="118">
        <f t="shared" si="241"/>
        <v>0</v>
      </c>
      <c r="AV544" s="118">
        <f t="shared" ref="AV544:AV594" si="281">AR544+AU544</f>
        <v>0</v>
      </c>
      <c r="AW544" s="119"/>
      <c r="AX544" s="119"/>
      <c r="AY544" s="119"/>
      <c r="AZ544" s="117"/>
      <c r="BA544" s="117"/>
      <c r="BB544" s="117"/>
      <c r="BC544" s="117"/>
      <c r="BD544" s="117"/>
    </row>
    <row r="545" spans="1:56" s="100" customFormat="1" hidden="1">
      <c r="A545" s="45"/>
      <c r="B545" s="120">
        <v>2013</v>
      </c>
      <c r="C545" s="121">
        <v>8320</v>
      </c>
      <c r="D545" s="120">
        <v>3</v>
      </c>
      <c r="E545" s="120">
        <v>4000</v>
      </c>
      <c r="F545" s="120">
        <v>4400</v>
      </c>
      <c r="G545" s="120">
        <v>441</v>
      </c>
      <c r="H545" s="120">
        <v>44101</v>
      </c>
      <c r="I545" s="122" t="s">
        <v>378</v>
      </c>
      <c r="J545" s="123">
        <v>0</v>
      </c>
      <c r="K545" s="123">
        <v>0</v>
      </c>
      <c r="L545" s="124">
        <v>0</v>
      </c>
      <c r="M545" s="123">
        <v>0</v>
      </c>
      <c r="N545" s="123">
        <v>0</v>
      </c>
      <c r="O545" s="124">
        <v>0</v>
      </c>
      <c r="P545" s="124">
        <v>0</v>
      </c>
      <c r="Q545" s="45"/>
      <c r="R545" s="123">
        <v>0</v>
      </c>
      <c r="S545" s="123">
        <v>0</v>
      </c>
      <c r="T545" s="123">
        <f t="shared" si="260"/>
        <v>0</v>
      </c>
      <c r="U545" s="123">
        <v>0</v>
      </c>
      <c r="V545" s="123">
        <v>0</v>
      </c>
      <c r="W545" s="123">
        <f t="shared" si="261"/>
        <v>0</v>
      </c>
      <c r="X545" s="123">
        <f t="shared" si="278"/>
        <v>0</v>
      </c>
      <c r="Y545" s="45"/>
      <c r="Z545" s="123">
        <v>0</v>
      </c>
      <c r="AA545" s="123">
        <v>0</v>
      </c>
      <c r="AB545" s="123">
        <f t="shared" si="263"/>
        <v>0</v>
      </c>
      <c r="AC545" s="123">
        <v>0</v>
      </c>
      <c r="AD545" s="123">
        <v>0</v>
      </c>
      <c r="AE545" s="123">
        <f t="shared" si="264"/>
        <v>0</v>
      </c>
      <c r="AF545" s="123">
        <f t="shared" si="279"/>
        <v>0</v>
      </c>
      <c r="AG545" s="45"/>
      <c r="AH545" s="123">
        <v>0</v>
      </c>
      <c r="AI545" s="123">
        <v>0</v>
      </c>
      <c r="AJ545" s="123">
        <f t="shared" si="266"/>
        <v>0</v>
      </c>
      <c r="AK545" s="123">
        <v>0</v>
      </c>
      <c r="AL545" s="123">
        <v>0</v>
      </c>
      <c r="AM545" s="123">
        <f t="shared" si="267"/>
        <v>0</v>
      </c>
      <c r="AN545" s="123">
        <f t="shared" si="280"/>
        <v>0</v>
      </c>
      <c r="AO545" s="45"/>
      <c r="AP545" s="123">
        <f>J545-(R545+Z545+AH545)</f>
        <v>0</v>
      </c>
      <c r="AQ545" s="123">
        <f>K545-(S545+AA545+AI545)</f>
        <v>0</v>
      </c>
      <c r="AR545" s="123">
        <f t="shared" si="277"/>
        <v>0</v>
      </c>
      <c r="AS545" s="123">
        <f>M545-(U545+AC545+AK545)</f>
        <v>0</v>
      </c>
      <c r="AT545" s="123">
        <f>N545-(V545+AD545+AL545)</f>
        <v>0</v>
      </c>
      <c r="AU545" s="123">
        <f t="shared" si="241"/>
        <v>0</v>
      </c>
      <c r="AV545" s="123">
        <f t="shared" si="281"/>
        <v>0</v>
      </c>
      <c r="AW545" s="125" t="s">
        <v>87</v>
      </c>
      <c r="AX545" s="125"/>
      <c r="AY545" s="125"/>
      <c r="AZ545" s="124" t="s">
        <v>283</v>
      </c>
      <c r="BA545" s="124"/>
      <c r="BB545" s="124"/>
      <c r="BC545" s="124"/>
      <c r="BD545" s="124"/>
    </row>
    <row r="546" spans="1:56" s="127" customFormat="1" hidden="1">
      <c r="A546" s="45"/>
      <c r="B546" s="114">
        <v>2013</v>
      </c>
      <c r="C546" s="115">
        <v>8320</v>
      </c>
      <c r="D546" s="114">
        <v>3</v>
      </c>
      <c r="E546" s="114">
        <v>4000</v>
      </c>
      <c r="F546" s="114">
        <v>4400</v>
      </c>
      <c r="G546" s="114">
        <v>442</v>
      </c>
      <c r="H546" s="114"/>
      <c r="I546" s="116" t="s">
        <v>379</v>
      </c>
      <c r="J546" s="117">
        <v>2250000</v>
      </c>
      <c r="K546" s="117">
        <v>0</v>
      </c>
      <c r="L546" s="117">
        <v>2250000</v>
      </c>
      <c r="M546" s="117">
        <v>0</v>
      </c>
      <c r="N546" s="117">
        <v>0</v>
      </c>
      <c r="O546" s="117">
        <v>0</v>
      </c>
      <c r="P546" s="117">
        <v>2250000</v>
      </c>
      <c r="Q546" s="45"/>
      <c r="R546" s="118">
        <f>R547</f>
        <v>2222195.56</v>
      </c>
      <c r="S546" s="118">
        <f>S547</f>
        <v>0</v>
      </c>
      <c r="T546" s="118">
        <f t="shared" si="260"/>
        <v>2222195.56</v>
      </c>
      <c r="U546" s="118">
        <f>U547</f>
        <v>0</v>
      </c>
      <c r="V546" s="118">
        <f>V547</f>
        <v>0</v>
      </c>
      <c r="W546" s="118">
        <f t="shared" si="261"/>
        <v>0</v>
      </c>
      <c r="X546" s="118">
        <f t="shared" si="278"/>
        <v>2222195.56</v>
      </c>
      <c r="Y546" s="45"/>
      <c r="Z546" s="118">
        <f>Z547</f>
        <v>0</v>
      </c>
      <c r="AA546" s="118">
        <f>AA547</f>
        <v>0</v>
      </c>
      <c r="AB546" s="118">
        <f t="shared" si="263"/>
        <v>0</v>
      </c>
      <c r="AC546" s="118">
        <f>AC547</f>
        <v>0</v>
      </c>
      <c r="AD546" s="118">
        <f>AD547</f>
        <v>0</v>
      </c>
      <c r="AE546" s="118">
        <f t="shared" si="264"/>
        <v>0</v>
      </c>
      <c r="AF546" s="118">
        <f t="shared" si="279"/>
        <v>0</v>
      </c>
      <c r="AG546" s="45"/>
      <c r="AH546" s="118">
        <f>AH547</f>
        <v>0</v>
      </c>
      <c r="AI546" s="118">
        <f>AI547</f>
        <v>0</v>
      </c>
      <c r="AJ546" s="118">
        <f t="shared" si="266"/>
        <v>0</v>
      </c>
      <c r="AK546" s="118">
        <f>AK547</f>
        <v>0</v>
      </c>
      <c r="AL546" s="118">
        <f>AL547</f>
        <v>0</v>
      </c>
      <c r="AM546" s="118">
        <f t="shared" si="267"/>
        <v>0</v>
      </c>
      <c r="AN546" s="118">
        <f t="shared" si="280"/>
        <v>0</v>
      </c>
      <c r="AO546" s="45"/>
      <c r="AP546" s="118">
        <f>AP547</f>
        <v>0</v>
      </c>
      <c r="AQ546" s="118">
        <f>AQ547</f>
        <v>0</v>
      </c>
      <c r="AR546" s="118">
        <f t="shared" si="277"/>
        <v>0</v>
      </c>
      <c r="AS546" s="118">
        <f>AS547</f>
        <v>0</v>
      </c>
      <c r="AT546" s="118">
        <f>AT547</f>
        <v>0</v>
      </c>
      <c r="AU546" s="118">
        <f t="shared" ref="AU546:AU610" si="282">AS546+AT546</f>
        <v>0</v>
      </c>
      <c r="AV546" s="118">
        <f t="shared" si="281"/>
        <v>0</v>
      </c>
      <c r="AW546" s="119"/>
      <c r="AX546" s="119"/>
      <c r="AY546" s="119"/>
      <c r="AZ546" s="117"/>
      <c r="BA546" s="117"/>
      <c r="BB546" s="117"/>
      <c r="BC546" s="117"/>
      <c r="BD546" s="117"/>
    </row>
    <row r="547" spans="1:56" s="100" customFormat="1" hidden="1">
      <c r="A547" s="45"/>
      <c r="B547" s="120">
        <v>2013</v>
      </c>
      <c r="C547" s="121">
        <v>8320</v>
      </c>
      <c r="D547" s="120">
        <v>3</v>
      </c>
      <c r="E547" s="120">
        <v>4000</v>
      </c>
      <c r="F547" s="120">
        <v>4400</v>
      </c>
      <c r="G547" s="120">
        <v>442</v>
      </c>
      <c r="H547" s="120">
        <v>44200</v>
      </c>
      <c r="I547" s="122" t="s">
        <v>379</v>
      </c>
      <c r="J547" s="123">
        <f>2250000-27804.44</f>
        <v>2222195.56</v>
      </c>
      <c r="K547" s="123">
        <v>0</v>
      </c>
      <c r="L547" s="124">
        <v>2250000</v>
      </c>
      <c r="M547" s="123">
        <v>0</v>
      </c>
      <c r="N547" s="123">
        <v>0</v>
      </c>
      <c r="O547" s="124">
        <v>0</v>
      </c>
      <c r="P547" s="124">
        <v>2250000</v>
      </c>
      <c r="Q547" s="45"/>
      <c r="R547" s="123">
        <f>'[1]Profesionalización SIDEPOL'!X169</f>
        <v>2222195.56</v>
      </c>
      <c r="S547" s="123">
        <v>0</v>
      </c>
      <c r="T547" s="123">
        <f t="shared" si="260"/>
        <v>2222195.56</v>
      </c>
      <c r="U547" s="123">
        <v>0</v>
      </c>
      <c r="V547" s="123">
        <v>0</v>
      </c>
      <c r="W547" s="123">
        <f t="shared" si="261"/>
        <v>0</v>
      </c>
      <c r="X547" s="123">
        <f t="shared" si="278"/>
        <v>2222195.56</v>
      </c>
      <c r="Y547" s="45"/>
      <c r="Z547" s="123">
        <v>0</v>
      </c>
      <c r="AA547" s="123">
        <v>0</v>
      </c>
      <c r="AB547" s="123">
        <f t="shared" si="263"/>
        <v>0</v>
      </c>
      <c r="AC547" s="123">
        <v>0</v>
      </c>
      <c r="AD547" s="123">
        <v>0</v>
      </c>
      <c r="AE547" s="123">
        <f t="shared" si="264"/>
        <v>0</v>
      </c>
      <c r="AF547" s="123">
        <f t="shared" si="279"/>
        <v>0</v>
      </c>
      <c r="AG547" s="45"/>
      <c r="AH547" s="123">
        <v>0</v>
      </c>
      <c r="AI547" s="123">
        <v>0</v>
      </c>
      <c r="AJ547" s="123">
        <f t="shared" si="266"/>
        <v>0</v>
      </c>
      <c r="AK547" s="123">
        <v>0</v>
      </c>
      <c r="AL547" s="123">
        <v>0</v>
      </c>
      <c r="AM547" s="123">
        <f t="shared" si="267"/>
        <v>0</v>
      </c>
      <c r="AN547" s="123">
        <f t="shared" si="280"/>
        <v>0</v>
      </c>
      <c r="AO547" s="45"/>
      <c r="AP547" s="123">
        <f>J547-(R547+Z547+AH547)</f>
        <v>0</v>
      </c>
      <c r="AQ547" s="123">
        <f>K547-(S547+AA547+AI547)</f>
        <v>0</v>
      </c>
      <c r="AR547" s="132">
        <f t="shared" si="277"/>
        <v>0</v>
      </c>
      <c r="AS547" s="123">
        <f>M547-(U547+AC547+AK547)</f>
        <v>0</v>
      </c>
      <c r="AT547" s="123">
        <f>N547-(V547+AD547+AL547)</f>
        <v>0</v>
      </c>
      <c r="AU547" s="123">
        <f t="shared" si="282"/>
        <v>0</v>
      </c>
      <c r="AV547" s="132">
        <f t="shared" si="281"/>
        <v>0</v>
      </c>
      <c r="AW547" s="125" t="s">
        <v>380</v>
      </c>
      <c r="AX547" s="125">
        <v>100</v>
      </c>
      <c r="AY547" s="125"/>
      <c r="AZ547" s="124" t="s">
        <v>283</v>
      </c>
      <c r="BA547" s="124">
        <f>'[1]Profesionalización SIDEPOL'!AO169</f>
        <v>100</v>
      </c>
      <c r="BB547" s="124"/>
      <c r="BC547" s="133">
        <f>+AX547-BA547</f>
        <v>0</v>
      </c>
      <c r="BD547" s="133">
        <f>+AY540-BB540</f>
        <v>0</v>
      </c>
    </row>
    <row r="548" spans="1:56" s="107" customFormat="1" hidden="1">
      <c r="A548" s="45"/>
      <c r="B548" s="101">
        <v>2013</v>
      </c>
      <c r="C548" s="102">
        <v>8320</v>
      </c>
      <c r="D548" s="101">
        <v>3</v>
      </c>
      <c r="E548" s="101">
        <v>5000</v>
      </c>
      <c r="F548" s="101"/>
      <c r="G548" s="101"/>
      <c r="H548" s="101"/>
      <c r="I548" s="103" t="s">
        <v>226</v>
      </c>
      <c r="J548" s="104">
        <f>+J549+J560+J584</f>
        <v>297054.20999999996</v>
      </c>
      <c r="K548" s="104">
        <v>0</v>
      </c>
      <c r="L548" s="104">
        <f>+J548+K548</f>
        <v>297054.20999999996</v>
      </c>
      <c r="M548" s="104">
        <v>0</v>
      </c>
      <c r="N548" s="104">
        <v>0</v>
      </c>
      <c r="O548" s="104">
        <v>0</v>
      </c>
      <c r="P548" s="104">
        <f>+L548+O548</f>
        <v>297054.20999999996</v>
      </c>
      <c r="Q548" s="45"/>
      <c r="R548" s="105">
        <f>R549+R560+R569+R574+R580+R584+R595</f>
        <v>297054.20999999996</v>
      </c>
      <c r="S548" s="105">
        <f>S549+S560+S569+S574+S580+S584+S595</f>
        <v>0</v>
      </c>
      <c r="T548" s="105">
        <f t="shared" si="260"/>
        <v>297054.20999999996</v>
      </c>
      <c r="U548" s="105">
        <f>U549+U560+U569+U574+U580+U584+U595</f>
        <v>0</v>
      </c>
      <c r="V548" s="105">
        <f>V549+V560+V569+V574+V580+V584+V595</f>
        <v>0</v>
      </c>
      <c r="W548" s="105">
        <f t="shared" si="261"/>
        <v>0</v>
      </c>
      <c r="X548" s="105">
        <f t="shared" si="278"/>
        <v>297054.20999999996</v>
      </c>
      <c r="Y548" s="45"/>
      <c r="Z548" s="105">
        <f>Z549+Z560+Z569+Z574+Z580+Z584+Z595</f>
        <v>0</v>
      </c>
      <c r="AA548" s="105">
        <f>AA549+AA560+AA569+AA574+AA580+AA584+AA595</f>
        <v>0</v>
      </c>
      <c r="AB548" s="105">
        <f t="shared" si="263"/>
        <v>0</v>
      </c>
      <c r="AC548" s="105">
        <f>AC549+AC560+AC569+AC574+AC580+AC584+AC595</f>
        <v>0</v>
      </c>
      <c r="AD548" s="105">
        <f>AD549+AD560+AD569+AD574+AD580+AD584+AD595</f>
        <v>0</v>
      </c>
      <c r="AE548" s="105">
        <f t="shared" si="264"/>
        <v>0</v>
      </c>
      <c r="AF548" s="105">
        <f t="shared" si="279"/>
        <v>0</v>
      </c>
      <c r="AG548" s="45"/>
      <c r="AH548" s="105">
        <f>AH549+AH560+AH569+AH574+AH580+AH584+AH595</f>
        <v>0</v>
      </c>
      <c r="AI548" s="105">
        <f>AI549+AI560+AI569+AI574+AI580+AI584+AI595</f>
        <v>0</v>
      </c>
      <c r="AJ548" s="105">
        <f t="shared" si="266"/>
        <v>0</v>
      </c>
      <c r="AK548" s="105">
        <f>AK549+AK560+AK569+AK574+AK580+AK584+AK595</f>
        <v>0</v>
      </c>
      <c r="AL548" s="105">
        <f>AL549+AL560+AL569+AL574+AL580+AL584+AL595</f>
        <v>0</v>
      </c>
      <c r="AM548" s="105">
        <f t="shared" si="267"/>
        <v>0</v>
      </c>
      <c r="AN548" s="105">
        <f t="shared" si="280"/>
        <v>0</v>
      </c>
      <c r="AO548" s="45"/>
      <c r="AP548" s="105">
        <f>AP549+AP560+AP569+AP574+AP580+AP584+AP595</f>
        <v>0</v>
      </c>
      <c r="AQ548" s="105">
        <f>AQ549+AQ560+AQ569+AQ574+AQ580+AQ584+AQ595</f>
        <v>0</v>
      </c>
      <c r="AR548" s="105">
        <f t="shared" si="277"/>
        <v>0</v>
      </c>
      <c r="AS548" s="105">
        <f>AS549+AS560+AS569+AS574+AS580+AS584+AS595</f>
        <v>0</v>
      </c>
      <c r="AT548" s="105">
        <f>AT549+AT560+AT569+AT574+AT580+AT584+AT595</f>
        <v>0</v>
      </c>
      <c r="AU548" s="105">
        <f t="shared" si="282"/>
        <v>0</v>
      </c>
      <c r="AV548" s="105">
        <f t="shared" si="281"/>
        <v>0</v>
      </c>
      <c r="AW548" s="106"/>
      <c r="AX548" s="106"/>
      <c r="AY548" s="106"/>
      <c r="AZ548" s="104"/>
      <c r="BA548" s="104"/>
      <c r="BB548" s="104"/>
      <c r="BC548" s="104"/>
      <c r="BD548" s="104"/>
    </row>
    <row r="549" spans="1:56" s="126" customFormat="1" hidden="1">
      <c r="A549" s="45"/>
      <c r="B549" s="108">
        <v>2013</v>
      </c>
      <c r="C549" s="109">
        <v>8320</v>
      </c>
      <c r="D549" s="108">
        <v>3</v>
      </c>
      <c r="E549" s="108">
        <v>5000</v>
      </c>
      <c r="F549" s="108">
        <v>5100</v>
      </c>
      <c r="G549" s="108"/>
      <c r="H549" s="108"/>
      <c r="I549" s="110" t="s">
        <v>227</v>
      </c>
      <c r="J549" s="111">
        <f>+J550+J552+J556</f>
        <v>275054.20999999996</v>
      </c>
      <c r="K549" s="111">
        <v>0</v>
      </c>
      <c r="L549" s="111">
        <f>+J549+K549</f>
        <v>275054.20999999996</v>
      </c>
      <c r="M549" s="111">
        <v>0</v>
      </c>
      <c r="N549" s="111">
        <v>0</v>
      </c>
      <c r="O549" s="111">
        <v>0</v>
      </c>
      <c r="P549" s="111">
        <f>+L549+O549</f>
        <v>275054.20999999996</v>
      </c>
      <c r="Q549" s="45"/>
      <c r="R549" s="112">
        <f>R550+R552+R554+R556+R558</f>
        <v>275054.20999999996</v>
      </c>
      <c r="S549" s="112">
        <f>S550+S552+S554+S556+S558</f>
        <v>0</v>
      </c>
      <c r="T549" s="112">
        <f t="shared" si="260"/>
        <v>275054.20999999996</v>
      </c>
      <c r="U549" s="112">
        <f>U550+U552+U554+U556+U558</f>
        <v>0</v>
      </c>
      <c r="V549" s="112">
        <f>V550+V552+V554+V556+V558</f>
        <v>0</v>
      </c>
      <c r="W549" s="112">
        <f t="shared" si="261"/>
        <v>0</v>
      </c>
      <c r="X549" s="112">
        <f t="shared" si="278"/>
        <v>275054.20999999996</v>
      </c>
      <c r="Y549" s="45"/>
      <c r="Z549" s="112">
        <f>Z550+Z552+Z554+Z556+Z558</f>
        <v>0</v>
      </c>
      <c r="AA549" s="112">
        <f>AA550+AA552+AA554+AA556+AA558</f>
        <v>0</v>
      </c>
      <c r="AB549" s="112">
        <f t="shared" si="263"/>
        <v>0</v>
      </c>
      <c r="AC549" s="112">
        <f>AC550+AC552+AC554+AC556+AC558</f>
        <v>0</v>
      </c>
      <c r="AD549" s="112">
        <f>AD550+AD552+AD554+AD556+AD558</f>
        <v>0</v>
      </c>
      <c r="AE549" s="112">
        <f t="shared" si="264"/>
        <v>0</v>
      </c>
      <c r="AF549" s="112">
        <f t="shared" si="279"/>
        <v>0</v>
      </c>
      <c r="AG549" s="45"/>
      <c r="AH549" s="112">
        <f>AH550+AH552+AH554+AH556+AH558</f>
        <v>0</v>
      </c>
      <c r="AI549" s="112">
        <f>AI550+AI552+AI554+AI556+AI558</f>
        <v>0</v>
      </c>
      <c r="AJ549" s="112">
        <f t="shared" si="266"/>
        <v>0</v>
      </c>
      <c r="AK549" s="112">
        <f>AK550+AK552+AK554+AK556+AK558</f>
        <v>0</v>
      </c>
      <c r="AL549" s="112">
        <f>AL550+AL552+AL554+AL556+AL558</f>
        <v>0</v>
      </c>
      <c r="AM549" s="112">
        <f t="shared" si="267"/>
        <v>0</v>
      </c>
      <c r="AN549" s="112">
        <f t="shared" si="280"/>
        <v>0</v>
      </c>
      <c r="AO549" s="45"/>
      <c r="AP549" s="112">
        <f>AP550+AP552+AP554+AP556+AP558</f>
        <v>0</v>
      </c>
      <c r="AQ549" s="112">
        <f>AQ550+AQ552+AQ554+AQ556+AQ558</f>
        <v>0</v>
      </c>
      <c r="AR549" s="112">
        <f t="shared" si="277"/>
        <v>0</v>
      </c>
      <c r="AS549" s="112">
        <f>AS550+AS552+AS554+AS556+AS558</f>
        <v>0</v>
      </c>
      <c r="AT549" s="112">
        <f>AT550+AT552+AT554+AT556+AT558</f>
        <v>0</v>
      </c>
      <c r="AU549" s="112">
        <f t="shared" si="282"/>
        <v>0</v>
      </c>
      <c r="AV549" s="112">
        <f t="shared" si="281"/>
        <v>0</v>
      </c>
      <c r="AW549" s="113"/>
      <c r="AX549" s="113"/>
      <c r="AY549" s="113"/>
      <c r="AZ549" s="111"/>
      <c r="BA549" s="111"/>
      <c r="BB549" s="111"/>
      <c r="BC549" s="111"/>
      <c r="BD549" s="111"/>
    </row>
    <row r="550" spans="1:56" s="127" customFormat="1" hidden="1">
      <c r="A550" s="45"/>
      <c r="B550" s="114">
        <v>2013</v>
      </c>
      <c r="C550" s="115">
        <v>8320</v>
      </c>
      <c r="D550" s="114">
        <v>3</v>
      </c>
      <c r="E550" s="114">
        <v>5000</v>
      </c>
      <c r="F550" s="114">
        <v>5100</v>
      </c>
      <c r="G550" s="114">
        <v>511</v>
      </c>
      <c r="H550" s="114"/>
      <c r="I550" s="116" t="s">
        <v>228</v>
      </c>
      <c r="J550" s="117">
        <f>+J551</f>
        <v>35999.21</v>
      </c>
      <c r="K550" s="117">
        <v>0</v>
      </c>
      <c r="L550" s="117">
        <f>+J550+K550</f>
        <v>35999.21</v>
      </c>
      <c r="M550" s="117">
        <v>0</v>
      </c>
      <c r="N550" s="117">
        <v>0</v>
      </c>
      <c r="O550" s="117">
        <v>0</v>
      </c>
      <c r="P550" s="117">
        <f>+L550+O550</f>
        <v>35999.21</v>
      </c>
      <c r="Q550" s="45"/>
      <c r="R550" s="118">
        <f>R551</f>
        <v>35999.21</v>
      </c>
      <c r="S550" s="118">
        <f>S551</f>
        <v>0</v>
      </c>
      <c r="T550" s="118">
        <f t="shared" si="260"/>
        <v>35999.21</v>
      </c>
      <c r="U550" s="118">
        <f>U551</f>
        <v>0</v>
      </c>
      <c r="V550" s="118">
        <f>V551</f>
        <v>0</v>
      </c>
      <c r="W550" s="118">
        <f t="shared" si="261"/>
        <v>0</v>
      </c>
      <c r="X550" s="118">
        <f t="shared" si="278"/>
        <v>35999.21</v>
      </c>
      <c r="Y550" s="45"/>
      <c r="Z550" s="118">
        <f>Z551</f>
        <v>0</v>
      </c>
      <c r="AA550" s="118">
        <f>AA551</f>
        <v>0</v>
      </c>
      <c r="AB550" s="118">
        <f t="shared" si="263"/>
        <v>0</v>
      </c>
      <c r="AC550" s="118">
        <f>AC551</f>
        <v>0</v>
      </c>
      <c r="AD550" s="118">
        <f>AD551</f>
        <v>0</v>
      </c>
      <c r="AE550" s="118">
        <f t="shared" si="264"/>
        <v>0</v>
      </c>
      <c r="AF550" s="118">
        <f t="shared" si="279"/>
        <v>0</v>
      </c>
      <c r="AG550" s="45"/>
      <c r="AH550" s="118">
        <f>AH551</f>
        <v>0</v>
      </c>
      <c r="AI550" s="118">
        <f>AI551</f>
        <v>0</v>
      </c>
      <c r="AJ550" s="118">
        <f t="shared" si="266"/>
        <v>0</v>
      </c>
      <c r="AK550" s="118">
        <f>AK551</f>
        <v>0</v>
      </c>
      <c r="AL550" s="118">
        <f>AL551</f>
        <v>0</v>
      </c>
      <c r="AM550" s="118">
        <f t="shared" si="267"/>
        <v>0</v>
      </c>
      <c r="AN550" s="118">
        <f t="shared" si="280"/>
        <v>0</v>
      </c>
      <c r="AO550" s="45"/>
      <c r="AP550" s="118">
        <f>AP551</f>
        <v>0</v>
      </c>
      <c r="AQ550" s="118">
        <f>AQ551</f>
        <v>0</v>
      </c>
      <c r="AR550" s="118">
        <f t="shared" si="277"/>
        <v>0</v>
      </c>
      <c r="AS550" s="118">
        <f>AS551</f>
        <v>0</v>
      </c>
      <c r="AT550" s="118">
        <f>AT551</f>
        <v>0</v>
      </c>
      <c r="AU550" s="118">
        <f t="shared" si="282"/>
        <v>0</v>
      </c>
      <c r="AV550" s="118">
        <f t="shared" si="281"/>
        <v>0</v>
      </c>
      <c r="AW550" s="119"/>
      <c r="AX550" s="119"/>
      <c r="AY550" s="119"/>
      <c r="AZ550" s="117"/>
      <c r="BA550" s="117"/>
      <c r="BB550" s="117"/>
      <c r="BC550" s="117"/>
      <c r="BD550" s="117"/>
    </row>
    <row r="551" spans="1:56" s="100" customFormat="1" hidden="1">
      <c r="A551" s="45"/>
      <c r="B551" s="120">
        <v>2013</v>
      </c>
      <c r="C551" s="121">
        <v>8320</v>
      </c>
      <c r="D551" s="120">
        <v>3</v>
      </c>
      <c r="E551" s="120">
        <v>5000</v>
      </c>
      <c r="F551" s="120">
        <v>5100</v>
      </c>
      <c r="G551" s="120">
        <v>511</v>
      </c>
      <c r="H551" s="120">
        <v>51101</v>
      </c>
      <c r="I551" s="122" t="s">
        <v>229</v>
      </c>
      <c r="J551" s="132">
        <f>36000-0.79</f>
        <v>35999.21</v>
      </c>
      <c r="K551" s="132">
        <v>0</v>
      </c>
      <c r="L551" s="124">
        <f>+J551+K551</f>
        <v>35999.21</v>
      </c>
      <c r="M551" s="132">
        <v>0</v>
      </c>
      <c r="N551" s="132">
        <v>0</v>
      </c>
      <c r="O551" s="133">
        <v>0</v>
      </c>
      <c r="P551" s="133">
        <f>+L551+O551</f>
        <v>35999.21</v>
      </c>
      <c r="Q551" s="45"/>
      <c r="R551" s="123">
        <f>+'[1]Profesionalización SIDEPOL'!X173</f>
        <v>35999.21</v>
      </c>
      <c r="S551" s="123">
        <v>0</v>
      </c>
      <c r="T551" s="123">
        <f t="shared" si="260"/>
        <v>35999.21</v>
      </c>
      <c r="U551" s="123">
        <v>0</v>
      </c>
      <c r="V551" s="123">
        <v>0</v>
      </c>
      <c r="W551" s="123">
        <f t="shared" si="261"/>
        <v>0</v>
      </c>
      <c r="X551" s="123">
        <f t="shared" si="278"/>
        <v>35999.21</v>
      </c>
      <c r="Y551" s="45"/>
      <c r="Z551" s="123">
        <v>0</v>
      </c>
      <c r="AA551" s="123">
        <v>0</v>
      </c>
      <c r="AB551" s="123">
        <f t="shared" si="263"/>
        <v>0</v>
      </c>
      <c r="AC551" s="123">
        <v>0</v>
      </c>
      <c r="AD551" s="123">
        <v>0</v>
      </c>
      <c r="AE551" s="123">
        <f t="shared" si="264"/>
        <v>0</v>
      </c>
      <c r="AF551" s="123">
        <f t="shared" si="279"/>
        <v>0</v>
      </c>
      <c r="AG551" s="45"/>
      <c r="AH551" s="123">
        <f>258.1-258.1</f>
        <v>0</v>
      </c>
      <c r="AI551" s="123">
        <v>0</v>
      </c>
      <c r="AJ551" s="123">
        <f t="shared" si="266"/>
        <v>0</v>
      </c>
      <c r="AK551" s="123">
        <v>0</v>
      </c>
      <c r="AL551" s="123">
        <v>0</v>
      </c>
      <c r="AM551" s="123">
        <f t="shared" si="267"/>
        <v>0</v>
      </c>
      <c r="AN551" s="123">
        <f t="shared" si="280"/>
        <v>0</v>
      </c>
      <c r="AO551" s="45"/>
      <c r="AP551" s="132">
        <f>J551-(R551+Z551+AH551)</f>
        <v>0</v>
      </c>
      <c r="AQ551" s="123">
        <f>K551-(S551+AA551+AI551)</f>
        <v>0</v>
      </c>
      <c r="AR551" s="132">
        <f t="shared" si="277"/>
        <v>0</v>
      </c>
      <c r="AS551" s="123">
        <f>M551-(U551+AC551+AK551)</f>
        <v>0</v>
      </c>
      <c r="AT551" s="123">
        <f>N551-(V551+AD551+AL551)</f>
        <v>0</v>
      </c>
      <c r="AU551" s="123">
        <f t="shared" si="282"/>
        <v>0</v>
      </c>
      <c r="AV551" s="132">
        <f t="shared" si="281"/>
        <v>0</v>
      </c>
      <c r="AW551" s="134" t="s">
        <v>103</v>
      </c>
      <c r="AX551" s="134">
        <v>120</v>
      </c>
      <c r="AY551" s="134"/>
      <c r="AZ551" s="133" t="s">
        <v>283</v>
      </c>
      <c r="BA551" s="98">
        <f>'[1]Profesionalización SIDEPOL'!AO202</f>
        <v>98</v>
      </c>
      <c r="BB551" s="133"/>
      <c r="BC551" s="133">
        <f>+AX551-BA551</f>
        <v>22</v>
      </c>
      <c r="BD551" s="133">
        <f>+AY544-BB544</f>
        <v>0</v>
      </c>
    </row>
    <row r="552" spans="1:56" s="127" customFormat="1" hidden="1">
      <c r="A552" s="45"/>
      <c r="B552" s="114">
        <v>2013</v>
      </c>
      <c r="C552" s="115">
        <v>8320</v>
      </c>
      <c r="D552" s="114">
        <v>3</v>
      </c>
      <c r="E552" s="114">
        <v>5000</v>
      </c>
      <c r="F552" s="114">
        <v>5100</v>
      </c>
      <c r="G552" s="114">
        <v>512</v>
      </c>
      <c r="H552" s="114"/>
      <c r="I552" s="116" t="s">
        <v>230</v>
      </c>
      <c r="J552" s="117">
        <v>149300</v>
      </c>
      <c r="K552" s="117">
        <v>0</v>
      </c>
      <c r="L552" s="117">
        <v>149300</v>
      </c>
      <c r="M552" s="117">
        <v>0</v>
      </c>
      <c r="N552" s="117">
        <v>0</v>
      </c>
      <c r="O552" s="117">
        <v>0</v>
      </c>
      <c r="P552" s="117">
        <v>149300</v>
      </c>
      <c r="Q552" s="45"/>
      <c r="R552" s="118">
        <f>R553</f>
        <v>149300</v>
      </c>
      <c r="S552" s="118">
        <f>S553</f>
        <v>0</v>
      </c>
      <c r="T552" s="118">
        <f t="shared" si="260"/>
        <v>149300</v>
      </c>
      <c r="U552" s="118">
        <f>U553</f>
        <v>0</v>
      </c>
      <c r="V552" s="118">
        <f>V553</f>
        <v>0</v>
      </c>
      <c r="W552" s="118">
        <f t="shared" si="261"/>
        <v>0</v>
      </c>
      <c r="X552" s="118">
        <f t="shared" si="278"/>
        <v>149300</v>
      </c>
      <c r="Y552" s="45"/>
      <c r="Z552" s="118">
        <f>Z553</f>
        <v>0</v>
      </c>
      <c r="AA552" s="118">
        <f>AA553</f>
        <v>0</v>
      </c>
      <c r="AB552" s="118">
        <f t="shared" si="263"/>
        <v>0</v>
      </c>
      <c r="AC552" s="118">
        <f>AC553</f>
        <v>0</v>
      </c>
      <c r="AD552" s="118">
        <f>AD553</f>
        <v>0</v>
      </c>
      <c r="AE552" s="118">
        <f t="shared" si="264"/>
        <v>0</v>
      </c>
      <c r="AF552" s="118">
        <f t="shared" si="279"/>
        <v>0</v>
      </c>
      <c r="AG552" s="45"/>
      <c r="AH552" s="118">
        <f>AH553</f>
        <v>0</v>
      </c>
      <c r="AI552" s="118">
        <f>AI553</f>
        <v>0</v>
      </c>
      <c r="AJ552" s="118">
        <f t="shared" si="266"/>
        <v>0</v>
      </c>
      <c r="AK552" s="118">
        <f>AK553</f>
        <v>0</v>
      </c>
      <c r="AL552" s="118">
        <f>AL553</f>
        <v>0</v>
      </c>
      <c r="AM552" s="118">
        <f t="shared" si="267"/>
        <v>0</v>
      </c>
      <c r="AN552" s="118">
        <f t="shared" si="280"/>
        <v>0</v>
      </c>
      <c r="AO552" s="45"/>
      <c r="AP552" s="118">
        <f>AP553</f>
        <v>0</v>
      </c>
      <c r="AQ552" s="118">
        <f>AQ553</f>
        <v>0</v>
      </c>
      <c r="AR552" s="118">
        <f t="shared" si="277"/>
        <v>0</v>
      </c>
      <c r="AS552" s="118">
        <f>AS553</f>
        <v>0</v>
      </c>
      <c r="AT552" s="118">
        <f>AT553</f>
        <v>0</v>
      </c>
      <c r="AU552" s="118">
        <f t="shared" si="282"/>
        <v>0</v>
      </c>
      <c r="AV552" s="118">
        <f t="shared" si="281"/>
        <v>0</v>
      </c>
      <c r="AW552" s="119"/>
      <c r="AX552" s="119"/>
      <c r="AY552" s="119"/>
      <c r="AZ552" s="117"/>
      <c r="BA552" s="117"/>
      <c r="BB552" s="117"/>
      <c r="BC552" s="117"/>
      <c r="BD552" s="117"/>
    </row>
    <row r="553" spans="1:56" s="100" customFormat="1" hidden="1">
      <c r="A553" s="45"/>
      <c r="B553" s="120">
        <v>2013</v>
      </c>
      <c r="C553" s="121">
        <v>8320</v>
      </c>
      <c r="D553" s="120">
        <v>3</v>
      </c>
      <c r="E553" s="120">
        <v>5000</v>
      </c>
      <c r="F553" s="120">
        <v>5100</v>
      </c>
      <c r="G553" s="120">
        <v>512</v>
      </c>
      <c r="H553" s="120">
        <v>51200</v>
      </c>
      <c r="I553" s="122" t="s">
        <v>230</v>
      </c>
      <c r="J553" s="132">
        <v>149300</v>
      </c>
      <c r="K553" s="132">
        <v>0</v>
      </c>
      <c r="L553" s="167">
        <v>149300</v>
      </c>
      <c r="M553" s="132">
        <v>0</v>
      </c>
      <c r="N553" s="132">
        <v>0</v>
      </c>
      <c r="O553" s="133">
        <v>0</v>
      </c>
      <c r="P553" s="133">
        <v>149300</v>
      </c>
      <c r="Q553" s="45"/>
      <c r="R553" s="123">
        <f>+'[1]Profesionalización SIDEPOL'!X207</f>
        <v>149300</v>
      </c>
      <c r="S553" s="123">
        <v>0</v>
      </c>
      <c r="T553" s="123">
        <f t="shared" si="260"/>
        <v>149300</v>
      </c>
      <c r="U553" s="123">
        <v>0</v>
      </c>
      <c r="V553" s="123">
        <v>0</v>
      </c>
      <c r="W553" s="123">
        <f t="shared" si="261"/>
        <v>0</v>
      </c>
      <c r="X553" s="123">
        <f t="shared" si="278"/>
        <v>149300</v>
      </c>
      <c r="Y553" s="45"/>
      <c r="Z553" s="123">
        <v>0</v>
      </c>
      <c r="AA553" s="123">
        <v>0</v>
      </c>
      <c r="AB553" s="123">
        <f t="shared" si="263"/>
        <v>0</v>
      </c>
      <c r="AC553" s="123">
        <v>0</v>
      </c>
      <c r="AD553" s="123">
        <v>0</v>
      </c>
      <c r="AE553" s="123">
        <f t="shared" si="264"/>
        <v>0</v>
      </c>
      <c r="AF553" s="123">
        <f t="shared" si="279"/>
        <v>0</v>
      </c>
      <c r="AG553" s="45"/>
      <c r="AH553" s="123">
        <v>0</v>
      </c>
      <c r="AI553" s="123">
        <v>0</v>
      </c>
      <c r="AJ553" s="123">
        <f t="shared" si="266"/>
        <v>0</v>
      </c>
      <c r="AK553" s="123">
        <v>0</v>
      </c>
      <c r="AL553" s="123">
        <v>0</v>
      </c>
      <c r="AM553" s="123">
        <f t="shared" si="267"/>
        <v>0</v>
      </c>
      <c r="AN553" s="123">
        <f t="shared" si="280"/>
        <v>0</v>
      </c>
      <c r="AO553" s="45"/>
      <c r="AP553" s="123">
        <f>J553-(R553+Z553+AH553)</f>
        <v>0</v>
      </c>
      <c r="AQ553" s="123">
        <f>K553-(S553+AA553+AI553)</f>
        <v>0</v>
      </c>
      <c r="AR553" s="123">
        <f t="shared" si="277"/>
        <v>0</v>
      </c>
      <c r="AS553" s="123">
        <f>M553-(U553+AC553+AK553)</f>
        <v>0</v>
      </c>
      <c r="AT553" s="123">
        <f>N553-(V553+AD553+AL553)</f>
        <v>0</v>
      </c>
      <c r="AU553" s="123">
        <f t="shared" si="282"/>
        <v>0</v>
      </c>
      <c r="AV553" s="123">
        <f t="shared" si="281"/>
        <v>0</v>
      </c>
      <c r="AW553" s="134" t="s">
        <v>103</v>
      </c>
      <c r="AX553" s="134">
        <v>75</v>
      </c>
      <c r="AY553" s="134"/>
      <c r="AZ553" s="133" t="s">
        <v>283</v>
      </c>
      <c r="BA553" s="133">
        <f>'[1]Profesionalización SIDEPOL'!AO209+'[1]Profesionalización SIDEPOL'!AO210+'[1]Profesionalización SIDEPOL'!AO211</f>
        <v>75</v>
      </c>
      <c r="BB553" s="133"/>
      <c r="BC553" s="133">
        <f>+AX553-BA553</f>
        <v>0</v>
      </c>
      <c r="BD553" s="133">
        <f>+AY546-BB546</f>
        <v>0</v>
      </c>
    </row>
    <row r="554" spans="1:56" s="100" customFormat="1" hidden="1">
      <c r="A554" s="45"/>
      <c r="B554" s="114">
        <v>2013</v>
      </c>
      <c r="C554" s="115">
        <v>8320</v>
      </c>
      <c r="D554" s="114">
        <v>3</v>
      </c>
      <c r="E554" s="114">
        <v>5000</v>
      </c>
      <c r="F554" s="114">
        <v>5100</v>
      </c>
      <c r="G554" s="114">
        <v>513</v>
      </c>
      <c r="H554" s="114"/>
      <c r="I554" s="116" t="s">
        <v>381</v>
      </c>
      <c r="J554" s="117"/>
      <c r="K554" s="117"/>
      <c r="L554" s="117"/>
      <c r="M554" s="117"/>
      <c r="N554" s="117"/>
      <c r="O554" s="117"/>
      <c r="P554" s="117"/>
      <c r="Q554" s="45"/>
      <c r="R554" s="118">
        <f>R555</f>
        <v>0</v>
      </c>
      <c r="S554" s="118">
        <f>S555</f>
        <v>0</v>
      </c>
      <c r="T554" s="118">
        <f t="shared" si="260"/>
        <v>0</v>
      </c>
      <c r="U554" s="118">
        <f>U555</f>
        <v>0</v>
      </c>
      <c r="V554" s="118">
        <f>V555</f>
        <v>0</v>
      </c>
      <c r="W554" s="118">
        <f t="shared" si="261"/>
        <v>0</v>
      </c>
      <c r="X554" s="118">
        <f t="shared" si="278"/>
        <v>0</v>
      </c>
      <c r="Y554" s="45"/>
      <c r="Z554" s="118">
        <f>Z555</f>
        <v>0</v>
      </c>
      <c r="AA554" s="118">
        <f>AA555</f>
        <v>0</v>
      </c>
      <c r="AB554" s="118">
        <f t="shared" si="263"/>
        <v>0</v>
      </c>
      <c r="AC554" s="118">
        <f>AC555</f>
        <v>0</v>
      </c>
      <c r="AD554" s="118">
        <f>AD555</f>
        <v>0</v>
      </c>
      <c r="AE554" s="118">
        <f t="shared" si="264"/>
        <v>0</v>
      </c>
      <c r="AF554" s="118">
        <f t="shared" si="279"/>
        <v>0</v>
      </c>
      <c r="AG554" s="45"/>
      <c r="AH554" s="118">
        <f>AH555</f>
        <v>0</v>
      </c>
      <c r="AI554" s="118">
        <f>AI555</f>
        <v>0</v>
      </c>
      <c r="AJ554" s="118">
        <f t="shared" si="266"/>
        <v>0</v>
      </c>
      <c r="AK554" s="118">
        <f>AK555</f>
        <v>0</v>
      </c>
      <c r="AL554" s="118">
        <f>AL555</f>
        <v>0</v>
      </c>
      <c r="AM554" s="118">
        <f t="shared" si="267"/>
        <v>0</v>
      </c>
      <c r="AN554" s="118">
        <f t="shared" si="280"/>
        <v>0</v>
      </c>
      <c r="AO554" s="45"/>
      <c r="AP554" s="118">
        <f>AP555</f>
        <v>0</v>
      </c>
      <c r="AQ554" s="118">
        <f>AQ555</f>
        <v>0</v>
      </c>
      <c r="AR554" s="118">
        <f t="shared" si="277"/>
        <v>0</v>
      </c>
      <c r="AS554" s="118">
        <f>AS555</f>
        <v>0</v>
      </c>
      <c r="AT554" s="118">
        <f>AT555</f>
        <v>0</v>
      </c>
      <c r="AU554" s="118">
        <f t="shared" si="282"/>
        <v>0</v>
      </c>
      <c r="AV554" s="118">
        <f t="shared" si="281"/>
        <v>0</v>
      </c>
      <c r="AW554" s="119"/>
      <c r="AX554" s="119"/>
      <c r="AY554" s="119"/>
      <c r="AZ554" s="117"/>
      <c r="BA554" s="117"/>
      <c r="BB554" s="117"/>
      <c r="BC554" s="117"/>
      <c r="BD554" s="117"/>
    </row>
    <row r="555" spans="1:56" s="100" customFormat="1" hidden="1">
      <c r="A555" s="45"/>
      <c r="B555" s="129">
        <v>2013</v>
      </c>
      <c r="C555" s="130">
        <v>8320</v>
      </c>
      <c r="D555" s="129">
        <v>3</v>
      </c>
      <c r="E555" s="129">
        <v>5000</v>
      </c>
      <c r="F555" s="129">
        <v>5100</v>
      </c>
      <c r="G555" s="129">
        <v>513</v>
      </c>
      <c r="H555" s="129">
        <v>51301</v>
      </c>
      <c r="I555" s="128" t="s">
        <v>382</v>
      </c>
      <c r="J555" s="123"/>
      <c r="K555" s="123"/>
      <c r="L555" s="124"/>
      <c r="M555" s="123"/>
      <c r="N555" s="123"/>
      <c r="O555" s="124"/>
      <c r="P555" s="124"/>
      <c r="Q555" s="45"/>
      <c r="R555" s="123">
        <v>0</v>
      </c>
      <c r="S555" s="123">
        <v>0</v>
      </c>
      <c r="T555" s="123">
        <f t="shared" si="260"/>
        <v>0</v>
      </c>
      <c r="U555" s="123">
        <v>0</v>
      </c>
      <c r="V555" s="123">
        <v>0</v>
      </c>
      <c r="W555" s="123">
        <f t="shared" si="261"/>
        <v>0</v>
      </c>
      <c r="X555" s="123">
        <f t="shared" si="278"/>
        <v>0</v>
      </c>
      <c r="Y555" s="45"/>
      <c r="Z555" s="123">
        <v>0</v>
      </c>
      <c r="AA555" s="123">
        <v>0</v>
      </c>
      <c r="AB555" s="123">
        <f t="shared" si="263"/>
        <v>0</v>
      </c>
      <c r="AC555" s="123">
        <v>0</v>
      </c>
      <c r="AD555" s="123">
        <v>0</v>
      </c>
      <c r="AE555" s="123">
        <f t="shared" si="264"/>
        <v>0</v>
      </c>
      <c r="AF555" s="123">
        <f t="shared" si="279"/>
        <v>0</v>
      </c>
      <c r="AG555" s="45"/>
      <c r="AH555" s="123">
        <v>0</v>
      </c>
      <c r="AI555" s="123">
        <v>0</v>
      </c>
      <c r="AJ555" s="123">
        <f t="shared" si="266"/>
        <v>0</v>
      </c>
      <c r="AK555" s="123">
        <v>0</v>
      </c>
      <c r="AL555" s="123">
        <v>0</v>
      </c>
      <c r="AM555" s="123">
        <f t="shared" si="267"/>
        <v>0</v>
      </c>
      <c r="AN555" s="123">
        <f t="shared" si="280"/>
        <v>0</v>
      </c>
      <c r="AO555" s="45"/>
      <c r="AP555" s="123">
        <f>J555-(R555+Z555+AH555)</f>
        <v>0</v>
      </c>
      <c r="AQ555" s="123">
        <f>K555-(S555+AA555+AI555)</f>
        <v>0</v>
      </c>
      <c r="AR555" s="123">
        <f t="shared" si="277"/>
        <v>0</v>
      </c>
      <c r="AS555" s="123">
        <f>M555-(U555+AC555+AK555)</f>
        <v>0</v>
      </c>
      <c r="AT555" s="123">
        <f>N555-(V555+AD555+AL555)</f>
        <v>0</v>
      </c>
      <c r="AU555" s="123">
        <f t="shared" si="282"/>
        <v>0</v>
      </c>
      <c r="AV555" s="123">
        <f t="shared" si="281"/>
        <v>0</v>
      </c>
      <c r="AW555" s="125"/>
      <c r="AX555" s="125"/>
      <c r="AY555" s="125"/>
      <c r="AZ555" s="124"/>
      <c r="BA555" s="124"/>
      <c r="BB555" s="124"/>
      <c r="BC555" s="124"/>
      <c r="BD555" s="124"/>
    </row>
    <row r="556" spans="1:56" s="127" customFormat="1" hidden="1">
      <c r="A556" s="45"/>
      <c r="B556" s="114">
        <v>2013</v>
      </c>
      <c r="C556" s="115">
        <v>8320</v>
      </c>
      <c r="D556" s="114">
        <v>3</v>
      </c>
      <c r="E556" s="114">
        <v>5000</v>
      </c>
      <c r="F556" s="114">
        <v>5100</v>
      </c>
      <c r="G556" s="114">
        <v>515</v>
      </c>
      <c r="H556" s="114"/>
      <c r="I556" s="116" t="s">
        <v>231</v>
      </c>
      <c r="J556" s="117">
        <f>+J557</f>
        <v>89755</v>
      </c>
      <c r="K556" s="117">
        <v>0</v>
      </c>
      <c r="L556" s="117">
        <f>+J556+K556</f>
        <v>89755</v>
      </c>
      <c r="M556" s="117">
        <v>0</v>
      </c>
      <c r="N556" s="117">
        <v>0</v>
      </c>
      <c r="O556" s="117">
        <v>0</v>
      </c>
      <c r="P556" s="117">
        <f>+L556+O556</f>
        <v>89755</v>
      </c>
      <c r="Q556" s="45"/>
      <c r="R556" s="118">
        <f>R557</f>
        <v>89755</v>
      </c>
      <c r="S556" s="118">
        <f>S557</f>
        <v>0</v>
      </c>
      <c r="T556" s="118">
        <f t="shared" si="260"/>
        <v>89755</v>
      </c>
      <c r="U556" s="118">
        <f>U557</f>
        <v>0</v>
      </c>
      <c r="V556" s="118">
        <f>V557</f>
        <v>0</v>
      </c>
      <c r="W556" s="118">
        <f t="shared" si="261"/>
        <v>0</v>
      </c>
      <c r="X556" s="118">
        <f t="shared" si="278"/>
        <v>89755</v>
      </c>
      <c r="Y556" s="45"/>
      <c r="Z556" s="118">
        <f>Z557</f>
        <v>0</v>
      </c>
      <c r="AA556" s="118">
        <f>AA557</f>
        <v>0</v>
      </c>
      <c r="AB556" s="118">
        <f t="shared" si="263"/>
        <v>0</v>
      </c>
      <c r="AC556" s="118">
        <f>AC557</f>
        <v>0</v>
      </c>
      <c r="AD556" s="118">
        <f>AD557</f>
        <v>0</v>
      </c>
      <c r="AE556" s="118">
        <f t="shared" si="264"/>
        <v>0</v>
      </c>
      <c r="AF556" s="118">
        <f t="shared" si="279"/>
        <v>0</v>
      </c>
      <c r="AG556" s="45"/>
      <c r="AH556" s="118">
        <f>AH557</f>
        <v>0</v>
      </c>
      <c r="AI556" s="118">
        <f>AI557</f>
        <v>0</v>
      </c>
      <c r="AJ556" s="118">
        <f t="shared" si="266"/>
        <v>0</v>
      </c>
      <c r="AK556" s="118">
        <f>AK557</f>
        <v>0</v>
      </c>
      <c r="AL556" s="118">
        <f>AL557</f>
        <v>0</v>
      </c>
      <c r="AM556" s="118">
        <f t="shared" si="267"/>
        <v>0</v>
      </c>
      <c r="AN556" s="118">
        <f t="shared" si="280"/>
        <v>0</v>
      </c>
      <c r="AO556" s="45"/>
      <c r="AP556" s="118">
        <f>AP557</f>
        <v>0</v>
      </c>
      <c r="AQ556" s="118">
        <f>AQ557</f>
        <v>0</v>
      </c>
      <c r="AR556" s="118">
        <f t="shared" si="277"/>
        <v>0</v>
      </c>
      <c r="AS556" s="118">
        <f>AS557</f>
        <v>0</v>
      </c>
      <c r="AT556" s="118">
        <f>AT557</f>
        <v>0</v>
      </c>
      <c r="AU556" s="118">
        <f t="shared" si="282"/>
        <v>0</v>
      </c>
      <c r="AV556" s="118">
        <f t="shared" si="281"/>
        <v>0</v>
      </c>
      <c r="AW556" s="119"/>
      <c r="AX556" s="119"/>
      <c r="AY556" s="119"/>
      <c r="AZ556" s="117"/>
      <c r="BA556" s="117"/>
      <c r="BB556" s="117"/>
      <c r="BC556" s="117"/>
      <c r="BD556" s="117"/>
    </row>
    <row r="557" spans="1:56" s="100" customFormat="1" hidden="1">
      <c r="A557" s="45"/>
      <c r="B557" s="120">
        <v>2013</v>
      </c>
      <c r="C557" s="121">
        <v>8320</v>
      </c>
      <c r="D557" s="120">
        <v>3</v>
      </c>
      <c r="E557" s="120">
        <v>5000</v>
      </c>
      <c r="F557" s="120">
        <v>5100</v>
      </c>
      <c r="G557" s="120">
        <v>515</v>
      </c>
      <c r="H557" s="120">
        <v>51501</v>
      </c>
      <c r="I557" s="122" t="s">
        <v>232</v>
      </c>
      <c r="J557" s="132">
        <f>90000-245</f>
        <v>89755</v>
      </c>
      <c r="K557" s="132">
        <v>0</v>
      </c>
      <c r="L557" s="124">
        <f>+J557+K557</f>
        <v>89755</v>
      </c>
      <c r="M557" s="132">
        <v>0</v>
      </c>
      <c r="N557" s="132">
        <v>0</v>
      </c>
      <c r="O557" s="133">
        <v>0</v>
      </c>
      <c r="P557" s="133">
        <f>+L557+O557</f>
        <v>89755</v>
      </c>
      <c r="Q557" s="45"/>
      <c r="R557" s="123">
        <f>+'[1]Profesionalización SIDEPOL'!X214</f>
        <v>89755</v>
      </c>
      <c r="S557" s="123">
        <v>0</v>
      </c>
      <c r="T557" s="123">
        <f t="shared" si="260"/>
        <v>89755</v>
      </c>
      <c r="U557" s="123">
        <v>0</v>
      </c>
      <c r="V557" s="123">
        <v>0</v>
      </c>
      <c r="W557" s="123">
        <f t="shared" si="261"/>
        <v>0</v>
      </c>
      <c r="X557" s="123">
        <f t="shared" si="278"/>
        <v>89755</v>
      </c>
      <c r="Y557" s="45"/>
      <c r="Z557" s="123">
        <v>0</v>
      </c>
      <c r="AA557" s="123">
        <v>0</v>
      </c>
      <c r="AB557" s="123">
        <f t="shared" si="263"/>
        <v>0</v>
      </c>
      <c r="AC557" s="123">
        <v>0</v>
      </c>
      <c r="AD557" s="123">
        <v>0</v>
      </c>
      <c r="AE557" s="123">
        <f t="shared" si="264"/>
        <v>0</v>
      </c>
      <c r="AF557" s="123">
        <f t="shared" si="279"/>
        <v>0</v>
      </c>
      <c r="AG557" s="45"/>
      <c r="AH557" s="123">
        <f>12093-12093</f>
        <v>0</v>
      </c>
      <c r="AI557" s="123">
        <v>0</v>
      </c>
      <c r="AJ557" s="123">
        <f t="shared" si="266"/>
        <v>0</v>
      </c>
      <c r="AK557" s="123">
        <v>0</v>
      </c>
      <c r="AL557" s="123">
        <v>0</v>
      </c>
      <c r="AM557" s="123">
        <f t="shared" si="267"/>
        <v>0</v>
      </c>
      <c r="AN557" s="123">
        <f t="shared" si="280"/>
        <v>0</v>
      </c>
      <c r="AO557" s="45"/>
      <c r="AP557" s="123">
        <f>J557-(R557+Z557+AH557)</f>
        <v>0</v>
      </c>
      <c r="AQ557" s="123">
        <f>K557-(S557+AA557+AI557)</f>
        <v>0</v>
      </c>
      <c r="AR557" s="168">
        <f t="shared" si="277"/>
        <v>0</v>
      </c>
      <c r="AS557" s="123">
        <f>M557-(U557+AC557+AK557)</f>
        <v>0</v>
      </c>
      <c r="AT557" s="123">
        <f>N557-(V557+AD557+AL557)</f>
        <v>0</v>
      </c>
      <c r="AU557" s="123">
        <f t="shared" si="282"/>
        <v>0</v>
      </c>
      <c r="AV557" s="168">
        <f t="shared" si="281"/>
        <v>0</v>
      </c>
      <c r="AW557" s="134" t="s">
        <v>103</v>
      </c>
      <c r="AX557" s="134">
        <v>10</v>
      </c>
      <c r="AY557" s="134"/>
      <c r="AZ557" s="133" t="s">
        <v>283</v>
      </c>
      <c r="BA557" s="98">
        <f>'[1]Profesionalización SIDEPOL'!AO216</f>
        <v>6</v>
      </c>
      <c r="BB557" s="133"/>
      <c r="BC557" s="133">
        <f>+AX557-BA557</f>
        <v>4</v>
      </c>
      <c r="BD557" s="133">
        <f>+AY550-BB550</f>
        <v>0</v>
      </c>
    </row>
    <row r="558" spans="1:56" s="127" customFormat="1" hidden="1">
      <c r="A558" s="45"/>
      <c r="B558" s="114">
        <v>2013</v>
      </c>
      <c r="C558" s="115">
        <v>8320</v>
      </c>
      <c r="D558" s="114">
        <v>3</v>
      </c>
      <c r="E558" s="114">
        <v>5000</v>
      </c>
      <c r="F558" s="114">
        <v>5100</v>
      </c>
      <c r="G558" s="114">
        <v>519</v>
      </c>
      <c r="H558" s="114"/>
      <c r="I558" s="116" t="s">
        <v>383</v>
      </c>
      <c r="J558" s="117">
        <v>0</v>
      </c>
      <c r="K558" s="117">
        <v>0</v>
      </c>
      <c r="L558" s="117">
        <v>0</v>
      </c>
      <c r="M558" s="117">
        <v>0</v>
      </c>
      <c r="N558" s="117">
        <v>0</v>
      </c>
      <c r="O558" s="117">
        <v>0</v>
      </c>
      <c r="P558" s="117">
        <v>0</v>
      </c>
      <c r="Q558" s="45"/>
      <c r="R558" s="118">
        <f>R559</f>
        <v>0</v>
      </c>
      <c r="S558" s="118">
        <f>S559</f>
        <v>0</v>
      </c>
      <c r="T558" s="118">
        <f t="shared" si="260"/>
        <v>0</v>
      </c>
      <c r="U558" s="118">
        <f>U559</f>
        <v>0</v>
      </c>
      <c r="V558" s="118">
        <f>V559</f>
        <v>0</v>
      </c>
      <c r="W558" s="118">
        <f t="shared" si="261"/>
        <v>0</v>
      </c>
      <c r="X558" s="118">
        <f t="shared" si="278"/>
        <v>0</v>
      </c>
      <c r="Y558" s="45"/>
      <c r="Z558" s="118">
        <f>Z559</f>
        <v>0</v>
      </c>
      <c r="AA558" s="118">
        <f>AA559</f>
        <v>0</v>
      </c>
      <c r="AB558" s="118">
        <f t="shared" si="263"/>
        <v>0</v>
      </c>
      <c r="AC558" s="118">
        <f>AC559</f>
        <v>0</v>
      </c>
      <c r="AD558" s="118">
        <f>AD559</f>
        <v>0</v>
      </c>
      <c r="AE558" s="118">
        <f t="shared" si="264"/>
        <v>0</v>
      </c>
      <c r="AF558" s="118">
        <f t="shared" si="279"/>
        <v>0</v>
      </c>
      <c r="AG558" s="45"/>
      <c r="AH558" s="118">
        <f>AH559</f>
        <v>0</v>
      </c>
      <c r="AI558" s="118">
        <f>AI559</f>
        <v>0</v>
      </c>
      <c r="AJ558" s="118">
        <f t="shared" si="266"/>
        <v>0</v>
      </c>
      <c r="AK558" s="118">
        <f>AK559</f>
        <v>0</v>
      </c>
      <c r="AL558" s="118">
        <f>AL559</f>
        <v>0</v>
      </c>
      <c r="AM558" s="118">
        <f t="shared" si="267"/>
        <v>0</v>
      </c>
      <c r="AN558" s="118">
        <f t="shared" si="280"/>
        <v>0</v>
      </c>
      <c r="AO558" s="45"/>
      <c r="AP558" s="118">
        <f>AP559</f>
        <v>0</v>
      </c>
      <c r="AQ558" s="118">
        <f>AQ559</f>
        <v>0</v>
      </c>
      <c r="AR558" s="118">
        <f t="shared" si="277"/>
        <v>0</v>
      </c>
      <c r="AS558" s="118">
        <f>AS559</f>
        <v>0</v>
      </c>
      <c r="AT558" s="118">
        <f>AT559</f>
        <v>0</v>
      </c>
      <c r="AU558" s="118">
        <f t="shared" si="282"/>
        <v>0</v>
      </c>
      <c r="AV558" s="118">
        <f t="shared" si="281"/>
        <v>0</v>
      </c>
      <c r="AW558" s="119"/>
      <c r="AX558" s="119"/>
      <c r="AY558" s="119"/>
      <c r="AZ558" s="117"/>
      <c r="BA558" s="117"/>
      <c r="BB558" s="117"/>
      <c r="BC558" s="117"/>
      <c r="BD558" s="117"/>
    </row>
    <row r="559" spans="1:56" s="100" customFormat="1" hidden="1">
      <c r="A559" s="45"/>
      <c r="B559" s="120">
        <v>2013</v>
      </c>
      <c r="C559" s="121">
        <v>8320</v>
      </c>
      <c r="D559" s="120">
        <v>3</v>
      </c>
      <c r="E559" s="120">
        <v>5000</v>
      </c>
      <c r="F559" s="120">
        <v>5100</v>
      </c>
      <c r="G559" s="120">
        <v>519</v>
      </c>
      <c r="H559" s="120">
        <v>51901</v>
      </c>
      <c r="I559" s="122" t="s">
        <v>234</v>
      </c>
      <c r="J559" s="123">
        <v>0</v>
      </c>
      <c r="K559" s="123">
        <v>0</v>
      </c>
      <c r="L559" s="124">
        <v>0</v>
      </c>
      <c r="M559" s="123">
        <v>0</v>
      </c>
      <c r="N559" s="123">
        <v>0</v>
      </c>
      <c r="O559" s="124">
        <v>0</v>
      </c>
      <c r="P559" s="124">
        <v>0</v>
      </c>
      <c r="Q559" s="45"/>
      <c r="R559" s="123">
        <v>0</v>
      </c>
      <c r="S559" s="123">
        <v>0</v>
      </c>
      <c r="T559" s="123">
        <f t="shared" si="260"/>
        <v>0</v>
      </c>
      <c r="U559" s="123">
        <v>0</v>
      </c>
      <c r="V559" s="123">
        <v>0</v>
      </c>
      <c r="W559" s="123">
        <f t="shared" si="261"/>
        <v>0</v>
      </c>
      <c r="X559" s="123">
        <f t="shared" si="278"/>
        <v>0</v>
      </c>
      <c r="Y559" s="45"/>
      <c r="Z559" s="123">
        <v>0</v>
      </c>
      <c r="AA559" s="123">
        <v>0</v>
      </c>
      <c r="AB559" s="123">
        <f t="shared" si="263"/>
        <v>0</v>
      </c>
      <c r="AC559" s="123">
        <v>0</v>
      </c>
      <c r="AD559" s="123">
        <v>0</v>
      </c>
      <c r="AE559" s="123">
        <f t="shared" si="264"/>
        <v>0</v>
      </c>
      <c r="AF559" s="123">
        <f t="shared" si="279"/>
        <v>0</v>
      </c>
      <c r="AG559" s="45"/>
      <c r="AH559" s="123">
        <v>0</v>
      </c>
      <c r="AI559" s="123">
        <v>0</v>
      </c>
      <c r="AJ559" s="123">
        <f t="shared" si="266"/>
        <v>0</v>
      </c>
      <c r="AK559" s="123">
        <v>0</v>
      </c>
      <c r="AL559" s="123">
        <v>0</v>
      </c>
      <c r="AM559" s="123">
        <f t="shared" si="267"/>
        <v>0</v>
      </c>
      <c r="AN559" s="123">
        <f t="shared" si="280"/>
        <v>0</v>
      </c>
      <c r="AO559" s="45"/>
      <c r="AP559" s="123">
        <f>J559-(R559+Z559+AH559)</f>
        <v>0</v>
      </c>
      <c r="AQ559" s="123">
        <f>K559-(S559+AA559+AI559)</f>
        <v>0</v>
      </c>
      <c r="AR559" s="123">
        <f t="shared" si="277"/>
        <v>0</v>
      </c>
      <c r="AS559" s="123">
        <f>M559-(U559+AC559+AK559)</f>
        <v>0</v>
      </c>
      <c r="AT559" s="123">
        <f>N559-(V559+AD559+AL559)</f>
        <v>0</v>
      </c>
      <c r="AU559" s="123">
        <f t="shared" si="282"/>
        <v>0</v>
      </c>
      <c r="AV559" s="123">
        <f t="shared" si="281"/>
        <v>0</v>
      </c>
      <c r="AW559" s="125" t="s">
        <v>103</v>
      </c>
      <c r="AX559" s="125">
        <v>5</v>
      </c>
      <c r="AY559" s="125"/>
      <c r="AZ559" s="124" t="s">
        <v>283</v>
      </c>
      <c r="BA559" s="124"/>
      <c r="BB559" s="124"/>
      <c r="BC559" s="133">
        <f>+AX559-BA559</f>
        <v>5</v>
      </c>
      <c r="BD559" s="133">
        <f>+AY552-BB552</f>
        <v>0</v>
      </c>
    </row>
    <row r="560" spans="1:56" s="126" customFormat="1" hidden="1">
      <c r="A560" s="45"/>
      <c r="B560" s="108">
        <v>2013</v>
      </c>
      <c r="C560" s="109">
        <v>8320</v>
      </c>
      <c r="D560" s="108">
        <v>3</v>
      </c>
      <c r="E560" s="108">
        <v>5000</v>
      </c>
      <c r="F560" s="108">
        <v>5200</v>
      </c>
      <c r="G560" s="108"/>
      <c r="H560" s="108"/>
      <c r="I560" s="110" t="s">
        <v>333</v>
      </c>
      <c r="J560" s="111">
        <f>+J561+J565</f>
        <v>7000</v>
      </c>
      <c r="K560" s="111">
        <v>0</v>
      </c>
      <c r="L560" s="111">
        <f>+J560+K560</f>
        <v>7000</v>
      </c>
      <c r="M560" s="111">
        <v>0</v>
      </c>
      <c r="N560" s="111">
        <v>0</v>
      </c>
      <c r="O560" s="111">
        <v>0</v>
      </c>
      <c r="P560" s="111">
        <f>+L560+O560</f>
        <v>7000</v>
      </c>
      <c r="Q560" s="45"/>
      <c r="R560" s="112">
        <f>R561+R563+R565+R567</f>
        <v>7000</v>
      </c>
      <c r="S560" s="112">
        <f>S561+S563+S565+S567</f>
        <v>0</v>
      </c>
      <c r="T560" s="112">
        <f t="shared" si="260"/>
        <v>7000</v>
      </c>
      <c r="U560" s="112">
        <f>U561+U563+U565+U567</f>
        <v>0</v>
      </c>
      <c r="V560" s="112">
        <f>V561+V563+V565+V567</f>
        <v>0</v>
      </c>
      <c r="W560" s="112">
        <f t="shared" si="261"/>
        <v>0</v>
      </c>
      <c r="X560" s="112">
        <f t="shared" si="278"/>
        <v>7000</v>
      </c>
      <c r="Y560" s="45"/>
      <c r="Z560" s="112">
        <f>Z561+Z563+Z565+Z567</f>
        <v>0</v>
      </c>
      <c r="AA560" s="112">
        <f>AA561+AA563+AA565+AA567</f>
        <v>0</v>
      </c>
      <c r="AB560" s="112">
        <f t="shared" si="263"/>
        <v>0</v>
      </c>
      <c r="AC560" s="112">
        <f>AC561+AC563+AC565+AC567</f>
        <v>0</v>
      </c>
      <c r="AD560" s="112">
        <f>AD561+AD563+AD565+AD567</f>
        <v>0</v>
      </c>
      <c r="AE560" s="112">
        <f t="shared" si="264"/>
        <v>0</v>
      </c>
      <c r="AF560" s="112">
        <f t="shared" si="279"/>
        <v>0</v>
      </c>
      <c r="AG560" s="45"/>
      <c r="AH560" s="112">
        <f>AH561+AH563+AH565+AH567</f>
        <v>0</v>
      </c>
      <c r="AI560" s="112">
        <f>AI561+AI563+AI565+AI567</f>
        <v>0</v>
      </c>
      <c r="AJ560" s="112">
        <f t="shared" si="266"/>
        <v>0</v>
      </c>
      <c r="AK560" s="112">
        <f>AK561+AK563+AK565+AK567</f>
        <v>0</v>
      </c>
      <c r="AL560" s="112">
        <f>AL561+AL563+AL565+AL567</f>
        <v>0</v>
      </c>
      <c r="AM560" s="112">
        <f t="shared" si="267"/>
        <v>0</v>
      </c>
      <c r="AN560" s="112">
        <f t="shared" si="280"/>
        <v>0</v>
      </c>
      <c r="AO560" s="45"/>
      <c r="AP560" s="112">
        <f>AP561+AP563+AP565+AP567</f>
        <v>0</v>
      </c>
      <c r="AQ560" s="112">
        <f>AQ561+AQ563+AQ565+AQ567</f>
        <v>0</v>
      </c>
      <c r="AR560" s="112">
        <f t="shared" si="277"/>
        <v>0</v>
      </c>
      <c r="AS560" s="112">
        <f>AS561+AS563+AS565+AS567</f>
        <v>0</v>
      </c>
      <c r="AT560" s="112">
        <f>AT561+AT563+AT565+AT567</f>
        <v>0</v>
      </c>
      <c r="AU560" s="112">
        <f t="shared" si="282"/>
        <v>0</v>
      </c>
      <c r="AV560" s="112">
        <f t="shared" si="281"/>
        <v>0</v>
      </c>
      <c r="AW560" s="113"/>
      <c r="AX560" s="113"/>
      <c r="AY560" s="113"/>
      <c r="AZ560" s="111"/>
      <c r="BA560" s="111"/>
      <c r="BB560" s="111"/>
      <c r="BC560" s="111"/>
      <c r="BD560" s="111"/>
    </row>
    <row r="561" spans="1:56" s="127" customFormat="1" hidden="1">
      <c r="A561" s="45"/>
      <c r="B561" s="114">
        <v>2013</v>
      </c>
      <c r="C561" s="115">
        <v>8320</v>
      </c>
      <c r="D561" s="114">
        <v>3</v>
      </c>
      <c r="E561" s="114">
        <v>5000</v>
      </c>
      <c r="F561" s="114">
        <v>5200</v>
      </c>
      <c r="G561" s="114">
        <v>521</v>
      </c>
      <c r="H561" s="114"/>
      <c r="I561" s="116" t="s">
        <v>236</v>
      </c>
      <c r="J561" s="117">
        <f>+J562</f>
        <v>7000</v>
      </c>
      <c r="K561" s="117">
        <v>0</v>
      </c>
      <c r="L561" s="117">
        <f>+J561+K561</f>
        <v>7000</v>
      </c>
      <c r="M561" s="117">
        <v>0</v>
      </c>
      <c r="N561" s="117">
        <v>0</v>
      </c>
      <c r="O561" s="117">
        <v>0</v>
      </c>
      <c r="P561" s="117">
        <f>+L561+O561</f>
        <v>7000</v>
      </c>
      <c r="Q561" s="45"/>
      <c r="R561" s="118">
        <f>R562</f>
        <v>7000</v>
      </c>
      <c r="S561" s="118">
        <f>S562</f>
        <v>0</v>
      </c>
      <c r="T561" s="118">
        <f t="shared" si="260"/>
        <v>7000</v>
      </c>
      <c r="U561" s="118">
        <f>U562</f>
        <v>0</v>
      </c>
      <c r="V561" s="118">
        <f>V562</f>
        <v>0</v>
      </c>
      <c r="W561" s="118">
        <f t="shared" si="261"/>
        <v>0</v>
      </c>
      <c r="X561" s="118">
        <f t="shared" si="278"/>
        <v>7000</v>
      </c>
      <c r="Y561" s="45"/>
      <c r="Z561" s="118">
        <f>Z562</f>
        <v>0</v>
      </c>
      <c r="AA561" s="118">
        <f>AA562</f>
        <v>0</v>
      </c>
      <c r="AB561" s="118">
        <f t="shared" si="263"/>
        <v>0</v>
      </c>
      <c r="AC561" s="118">
        <f>AC562</f>
        <v>0</v>
      </c>
      <c r="AD561" s="118">
        <f>AD562</f>
        <v>0</v>
      </c>
      <c r="AE561" s="118">
        <f t="shared" si="264"/>
        <v>0</v>
      </c>
      <c r="AF561" s="118">
        <f t="shared" si="279"/>
        <v>0</v>
      </c>
      <c r="AG561" s="45"/>
      <c r="AH561" s="118">
        <f>AH562</f>
        <v>0</v>
      </c>
      <c r="AI561" s="118">
        <f>AI562</f>
        <v>0</v>
      </c>
      <c r="AJ561" s="118">
        <f t="shared" si="266"/>
        <v>0</v>
      </c>
      <c r="AK561" s="118">
        <f>AK562</f>
        <v>0</v>
      </c>
      <c r="AL561" s="118">
        <f>AL562</f>
        <v>0</v>
      </c>
      <c r="AM561" s="118">
        <f t="shared" si="267"/>
        <v>0</v>
      </c>
      <c r="AN561" s="118">
        <f t="shared" si="280"/>
        <v>0</v>
      </c>
      <c r="AO561" s="45"/>
      <c r="AP561" s="118">
        <f>AP562</f>
        <v>0</v>
      </c>
      <c r="AQ561" s="118">
        <f>AQ562</f>
        <v>0</v>
      </c>
      <c r="AR561" s="118">
        <f t="shared" si="277"/>
        <v>0</v>
      </c>
      <c r="AS561" s="118">
        <f>AS562</f>
        <v>0</v>
      </c>
      <c r="AT561" s="118">
        <f>AT562</f>
        <v>0</v>
      </c>
      <c r="AU561" s="118">
        <f t="shared" si="282"/>
        <v>0</v>
      </c>
      <c r="AV561" s="118">
        <f t="shared" si="281"/>
        <v>0</v>
      </c>
      <c r="AW561" s="119"/>
      <c r="AX561" s="119"/>
      <c r="AY561" s="119"/>
      <c r="AZ561" s="117"/>
      <c r="BA561" s="117"/>
      <c r="BB561" s="117"/>
      <c r="BC561" s="117"/>
      <c r="BD561" s="117"/>
    </row>
    <row r="562" spans="1:56" s="100" customFormat="1" hidden="1">
      <c r="A562" s="45"/>
      <c r="B562" s="120">
        <v>2013</v>
      </c>
      <c r="C562" s="121">
        <v>8320</v>
      </c>
      <c r="D562" s="120">
        <v>3</v>
      </c>
      <c r="E562" s="120">
        <v>5000</v>
      </c>
      <c r="F562" s="120">
        <v>5200</v>
      </c>
      <c r="G562" s="120">
        <v>521</v>
      </c>
      <c r="H562" s="120">
        <v>52101</v>
      </c>
      <c r="I562" s="122" t="s">
        <v>236</v>
      </c>
      <c r="J562" s="123">
        <v>7000</v>
      </c>
      <c r="K562" s="123">
        <v>0</v>
      </c>
      <c r="L562" s="167">
        <f>+J562+K562</f>
        <v>7000</v>
      </c>
      <c r="M562" s="123">
        <v>0</v>
      </c>
      <c r="N562" s="123">
        <v>0</v>
      </c>
      <c r="O562" s="124">
        <v>0</v>
      </c>
      <c r="P562" s="124">
        <f>+L562+O562</f>
        <v>7000</v>
      </c>
      <c r="Q562" s="45"/>
      <c r="R562" s="123">
        <f>+'[1]Profesionalización SIDEPOL'!X241</f>
        <v>7000</v>
      </c>
      <c r="S562" s="123">
        <v>0</v>
      </c>
      <c r="T562" s="123">
        <f t="shared" si="260"/>
        <v>7000</v>
      </c>
      <c r="U562" s="123">
        <v>0</v>
      </c>
      <c r="V562" s="123">
        <v>0</v>
      </c>
      <c r="W562" s="123">
        <f t="shared" si="261"/>
        <v>0</v>
      </c>
      <c r="X562" s="123">
        <f t="shared" si="278"/>
        <v>7000</v>
      </c>
      <c r="Y562" s="45"/>
      <c r="Z562" s="123">
        <v>0</v>
      </c>
      <c r="AA562" s="123">
        <v>0</v>
      </c>
      <c r="AB562" s="123">
        <f t="shared" si="263"/>
        <v>0</v>
      </c>
      <c r="AC562" s="123">
        <v>0</v>
      </c>
      <c r="AD562" s="123">
        <v>0</v>
      </c>
      <c r="AE562" s="123">
        <f t="shared" si="264"/>
        <v>0</v>
      </c>
      <c r="AF562" s="123">
        <f t="shared" si="279"/>
        <v>0</v>
      </c>
      <c r="AG562" s="45"/>
      <c r="AH562" s="123">
        <f>6728-6728</f>
        <v>0</v>
      </c>
      <c r="AI562" s="123">
        <v>0</v>
      </c>
      <c r="AJ562" s="123">
        <f t="shared" si="266"/>
        <v>0</v>
      </c>
      <c r="AK562" s="123">
        <v>0</v>
      </c>
      <c r="AL562" s="123">
        <v>0</v>
      </c>
      <c r="AM562" s="123">
        <f t="shared" si="267"/>
        <v>0</v>
      </c>
      <c r="AN562" s="123">
        <f t="shared" si="280"/>
        <v>0</v>
      </c>
      <c r="AO562" s="45"/>
      <c r="AP562" s="123">
        <f>J562-(R562+Z562+AH562)</f>
        <v>0</v>
      </c>
      <c r="AQ562" s="123">
        <f>K562-(S562+AA562+AI562)</f>
        <v>0</v>
      </c>
      <c r="AR562" s="123">
        <f t="shared" si="277"/>
        <v>0</v>
      </c>
      <c r="AS562" s="123">
        <f>M562-(U562+AC562+AK562)</f>
        <v>0</v>
      </c>
      <c r="AT562" s="123">
        <f>N562-(V562+AD562+AL562)</f>
        <v>0</v>
      </c>
      <c r="AU562" s="123">
        <f t="shared" si="282"/>
        <v>0</v>
      </c>
      <c r="AV562" s="123">
        <f t="shared" si="281"/>
        <v>0</v>
      </c>
      <c r="AW562" s="152" t="s">
        <v>384</v>
      </c>
      <c r="AX562" s="169" t="s">
        <v>385</v>
      </c>
      <c r="AY562" s="125"/>
      <c r="AZ562" s="124" t="s">
        <v>283</v>
      </c>
      <c r="BA562" s="169" t="s">
        <v>386</v>
      </c>
      <c r="BB562" s="124"/>
      <c r="BC562" s="133">
        <v>0</v>
      </c>
      <c r="BD562" s="133">
        <f>+AY555-BB555</f>
        <v>0</v>
      </c>
    </row>
    <row r="563" spans="1:56" s="127" customFormat="1" hidden="1">
      <c r="A563" s="45"/>
      <c r="B563" s="114">
        <v>2013</v>
      </c>
      <c r="C563" s="115">
        <v>8320</v>
      </c>
      <c r="D563" s="114">
        <v>3</v>
      </c>
      <c r="E563" s="114">
        <v>5000</v>
      </c>
      <c r="F563" s="114">
        <v>5200</v>
      </c>
      <c r="G563" s="114">
        <v>522</v>
      </c>
      <c r="H563" s="114"/>
      <c r="I563" s="116" t="s">
        <v>387</v>
      </c>
      <c r="J563" s="117">
        <v>0</v>
      </c>
      <c r="K563" s="117">
        <v>0</v>
      </c>
      <c r="L563" s="117">
        <v>0</v>
      </c>
      <c r="M563" s="117">
        <v>0</v>
      </c>
      <c r="N563" s="117">
        <v>0</v>
      </c>
      <c r="O563" s="117">
        <v>0</v>
      </c>
      <c r="P563" s="117">
        <v>0</v>
      </c>
      <c r="Q563" s="45"/>
      <c r="R563" s="118">
        <f>R564</f>
        <v>0</v>
      </c>
      <c r="S563" s="118">
        <f>S564</f>
        <v>0</v>
      </c>
      <c r="T563" s="118">
        <f t="shared" si="260"/>
        <v>0</v>
      </c>
      <c r="U563" s="118">
        <f>U564</f>
        <v>0</v>
      </c>
      <c r="V563" s="118">
        <f>V564</f>
        <v>0</v>
      </c>
      <c r="W563" s="118">
        <f t="shared" si="261"/>
        <v>0</v>
      </c>
      <c r="X563" s="118">
        <f t="shared" si="278"/>
        <v>0</v>
      </c>
      <c r="Y563" s="45"/>
      <c r="Z563" s="118">
        <f>Z564</f>
        <v>0</v>
      </c>
      <c r="AA563" s="118">
        <f>AA564</f>
        <v>0</v>
      </c>
      <c r="AB563" s="118">
        <f t="shared" si="263"/>
        <v>0</v>
      </c>
      <c r="AC563" s="118">
        <f>AC564</f>
        <v>0</v>
      </c>
      <c r="AD563" s="118">
        <f>AD564</f>
        <v>0</v>
      </c>
      <c r="AE563" s="118">
        <f t="shared" si="264"/>
        <v>0</v>
      </c>
      <c r="AF563" s="118">
        <f t="shared" si="279"/>
        <v>0</v>
      </c>
      <c r="AG563" s="45"/>
      <c r="AH563" s="118">
        <f>AH564</f>
        <v>0</v>
      </c>
      <c r="AI563" s="118">
        <f>AI564</f>
        <v>0</v>
      </c>
      <c r="AJ563" s="118">
        <f t="shared" si="266"/>
        <v>0</v>
      </c>
      <c r="AK563" s="118">
        <f>AK564</f>
        <v>0</v>
      </c>
      <c r="AL563" s="118">
        <f>AL564</f>
        <v>0</v>
      </c>
      <c r="AM563" s="118">
        <f t="shared" si="267"/>
        <v>0</v>
      </c>
      <c r="AN563" s="118">
        <f t="shared" si="280"/>
        <v>0</v>
      </c>
      <c r="AO563" s="45"/>
      <c r="AP563" s="118">
        <f>AP564</f>
        <v>0</v>
      </c>
      <c r="AQ563" s="118">
        <f>AQ564</f>
        <v>0</v>
      </c>
      <c r="AR563" s="118">
        <f t="shared" si="277"/>
        <v>0</v>
      </c>
      <c r="AS563" s="118">
        <f>AS564</f>
        <v>0</v>
      </c>
      <c r="AT563" s="118">
        <f>AT564</f>
        <v>0</v>
      </c>
      <c r="AU563" s="118">
        <f t="shared" si="282"/>
        <v>0</v>
      </c>
      <c r="AV563" s="118">
        <f t="shared" si="281"/>
        <v>0</v>
      </c>
      <c r="AW563" s="119"/>
      <c r="AX563" s="119"/>
      <c r="AY563" s="119"/>
      <c r="AZ563" s="117"/>
      <c r="BA563" s="117"/>
      <c r="BB563" s="117"/>
      <c r="BC563" s="117"/>
      <c r="BD563" s="117"/>
    </row>
    <row r="564" spans="1:56" s="100" customFormat="1" hidden="1">
      <c r="A564" s="45"/>
      <c r="B564" s="120">
        <v>2013</v>
      </c>
      <c r="C564" s="121">
        <v>8320</v>
      </c>
      <c r="D564" s="120">
        <v>3</v>
      </c>
      <c r="E564" s="120">
        <v>5000</v>
      </c>
      <c r="F564" s="120">
        <v>5200</v>
      </c>
      <c r="G564" s="120">
        <v>522</v>
      </c>
      <c r="H564" s="120">
        <v>52201</v>
      </c>
      <c r="I564" s="122" t="s">
        <v>387</v>
      </c>
      <c r="J564" s="123">
        <v>0</v>
      </c>
      <c r="K564" s="123">
        <v>0</v>
      </c>
      <c r="L564" s="124">
        <v>0</v>
      </c>
      <c r="M564" s="123">
        <v>0</v>
      </c>
      <c r="N564" s="123">
        <v>0</v>
      </c>
      <c r="O564" s="124">
        <v>0</v>
      </c>
      <c r="P564" s="124">
        <v>0</v>
      </c>
      <c r="Q564" s="45"/>
      <c r="R564" s="123">
        <v>0</v>
      </c>
      <c r="S564" s="123">
        <v>0</v>
      </c>
      <c r="T564" s="123">
        <f t="shared" si="260"/>
        <v>0</v>
      </c>
      <c r="U564" s="123">
        <v>0</v>
      </c>
      <c r="V564" s="123">
        <v>0</v>
      </c>
      <c r="W564" s="123">
        <f t="shared" si="261"/>
        <v>0</v>
      </c>
      <c r="X564" s="123">
        <f t="shared" si="278"/>
        <v>0</v>
      </c>
      <c r="Y564" s="45"/>
      <c r="Z564" s="123">
        <v>0</v>
      </c>
      <c r="AA564" s="123">
        <v>0</v>
      </c>
      <c r="AB564" s="123">
        <f t="shared" si="263"/>
        <v>0</v>
      </c>
      <c r="AC564" s="123">
        <v>0</v>
      </c>
      <c r="AD564" s="123">
        <v>0</v>
      </c>
      <c r="AE564" s="123">
        <f t="shared" si="264"/>
        <v>0</v>
      </c>
      <c r="AF564" s="123">
        <f t="shared" si="279"/>
        <v>0</v>
      </c>
      <c r="AG564" s="45"/>
      <c r="AH564" s="123">
        <v>0</v>
      </c>
      <c r="AI564" s="123">
        <v>0</v>
      </c>
      <c r="AJ564" s="123">
        <f t="shared" si="266"/>
        <v>0</v>
      </c>
      <c r="AK564" s="123">
        <v>0</v>
      </c>
      <c r="AL564" s="123">
        <v>0</v>
      </c>
      <c r="AM564" s="123">
        <f t="shared" si="267"/>
        <v>0</v>
      </c>
      <c r="AN564" s="123">
        <f t="shared" si="280"/>
        <v>0</v>
      </c>
      <c r="AO564" s="45"/>
      <c r="AP564" s="123">
        <f>J564-(R564+Z564+AH564)</f>
        <v>0</v>
      </c>
      <c r="AQ564" s="123">
        <f>K564-(S564+AA564+AI564)</f>
        <v>0</v>
      </c>
      <c r="AR564" s="123">
        <f t="shared" si="277"/>
        <v>0</v>
      </c>
      <c r="AS564" s="123">
        <f>M564-(U564+AC564+AK564)</f>
        <v>0</v>
      </c>
      <c r="AT564" s="123">
        <f>N564-(V564+AD564+AL564)</f>
        <v>0</v>
      </c>
      <c r="AU564" s="123">
        <f t="shared" si="282"/>
        <v>0</v>
      </c>
      <c r="AV564" s="123">
        <f t="shared" si="281"/>
        <v>0</v>
      </c>
      <c r="AW564" s="125" t="s">
        <v>103</v>
      </c>
      <c r="AX564" s="125"/>
      <c r="AY564" s="125"/>
      <c r="AZ564" s="124" t="s">
        <v>283</v>
      </c>
      <c r="BA564" s="124"/>
      <c r="BB564" s="124"/>
      <c r="BC564" s="124"/>
      <c r="BD564" s="124"/>
    </row>
    <row r="565" spans="1:56" s="127" customFormat="1" hidden="1">
      <c r="A565" s="45"/>
      <c r="B565" s="114">
        <v>2013</v>
      </c>
      <c r="C565" s="115">
        <v>8320</v>
      </c>
      <c r="D565" s="114">
        <v>3</v>
      </c>
      <c r="E565" s="114">
        <v>5000</v>
      </c>
      <c r="F565" s="114">
        <v>5200</v>
      </c>
      <c r="G565" s="114">
        <v>523</v>
      </c>
      <c r="H565" s="114"/>
      <c r="I565" s="116" t="s">
        <v>238</v>
      </c>
      <c r="J565" s="117">
        <v>0</v>
      </c>
      <c r="K565" s="117">
        <v>0</v>
      </c>
      <c r="L565" s="117">
        <v>0</v>
      </c>
      <c r="M565" s="117">
        <v>0</v>
      </c>
      <c r="N565" s="117">
        <v>0</v>
      </c>
      <c r="O565" s="117">
        <v>0</v>
      </c>
      <c r="P565" s="117">
        <v>0</v>
      </c>
      <c r="Q565" s="45"/>
      <c r="R565" s="118">
        <f>R566</f>
        <v>0</v>
      </c>
      <c r="S565" s="118">
        <f>S566</f>
        <v>0</v>
      </c>
      <c r="T565" s="118">
        <f t="shared" si="260"/>
        <v>0</v>
      </c>
      <c r="U565" s="118">
        <f>U566</f>
        <v>0</v>
      </c>
      <c r="V565" s="118">
        <f>V566</f>
        <v>0</v>
      </c>
      <c r="W565" s="118">
        <f t="shared" si="261"/>
        <v>0</v>
      </c>
      <c r="X565" s="118">
        <f t="shared" si="278"/>
        <v>0</v>
      </c>
      <c r="Y565" s="45"/>
      <c r="Z565" s="118">
        <f>Z566</f>
        <v>0</v>
      </c>
      <c r="AA565" s="118">
        <f>AA566</f>
        <v>0</v>
      </c>
      <c r="AB565" s="118">
        <f t="shared" si="263"/>
        <v>0</v>
      </c>
      <c r="AC565" s="118">
        <f>AC566</f>
        <v>0</v>
      </c>
      <c r="AD565" s="118">
        <f>AD566</f>
        <v>0</v>
      </c>
      <c r="AE565" s="118">
        <f t="shared" si="264"/>
        <v>0</v>
      </c>
      <c r="AF565" s="118">
        <f t="shared" si="279"/>
        <v>0</v>
      </c>
      <c r="AG565" s="45"/>
      <c r="AH565" s="118">
        <f>AH566</f>
        <v>0</v>
      </c>
      <c r="AI565" s="118">
        <f>AI566</f>
        <v>0</v>
      </c>
      <c r="AJ565" s="118">
        <f t="shared" si="266"/>
        <v>0</v>
      </c>
      <c r="AK565" s="118">
        <f>AK566</f>
        <v>0</v>
      </c>
      <c r="AL565" s="118">
        <f>AL566</f>
        <v>0</v>
      </c>
      <c r="AM565" s="118">
        <f t="shared" si="267"/>
        <v>0</v>
      </c>
      <c r="AN565" s="118">
        <f t="shared" si="280"/>
        <v>0</v>
      </c>
      <c r="AO565" s="45"/>
      <c r="AP565" s="118">
        <f>AP566</f>
        <v>0</v>
      </c>
      <c r="AQ565" s="118">
        <f>AQ566</f>
        <v>0</v>
      </c>
      <c r="AR565" s="118">
        <f t="shared" si="277"/>
        <v>0</v>
      </c>
      <c r="AS565" s="118">
        <f>AS566</f>
        <v>0</v>
      </c>
      <c r="AT565" s="118">
        <f>AT566</f>
        <v>0</v>
      </c>
      <c r="AU565" s="118">
        <f t="shared" si="282"/>
        <v>0</v>
      </c>
      <c r="AV565" s="118">
        <f t="shared" si="281"/>
        <v>0</v>
      </c>
      <c r="AW565" s="119"/>
      <c r="AX565" s="119"/>
      <c r="AY565" s="119"/>
      <c r="AZ565" s="117"/>
      <c r="BA565" s="117"/>
      <c r="BB565" s="117"/>
      <c r="BC565" s="117"/>
      <c r="BD565" s="117"/>
    </row>
    <row r="566" spans="1:56" s="100" customFormat="1" hidden="1">
      <c r="A566" s="45"/>
      <c r="B566" s="120">
        <v>2013</v>
      </c>
      <c r="C566" s="121">
        <v>8320</v>
      </c>
      <c r="D566" s="120">
        <v>3</v>
      </c>
      <c r="E566" s="120">
        <v>5000</v>
      </c>
      <c r="F566" s="120">
        <v>5200</v>
      </c>
      <c r="G566" s="120">
        <v>523</v>
      </c>
      <c r="H566" s="120">
        <v>52301</v>
      </c>
      <c r="I566" s="122" t="s">
        <v>238</v>
      </c>
      <c r="J566" s="132">
        <v>0</v>
      </c>
      <c r="K566" s="132">
        <v>0</v>
      </c>
      <c r="L566" s="133">
        <v>0</v>
      </c>
      <c r="M566" s="132">
        <v>0</v>
      </c>
      <c r="N566" s="132">
        <v>0</v>
      </c>
      <c r="O566" s="133">
        <v>0</v>
      </c>
      <c r="P566" s="133">
        <v>0</v>
      </c>
      <c r="Q566" s="45"/>
      <c r="R566" s="123">
        <v>0</v>
      </c>
      <c r="S566" s="123">
        <v>0</v>
      </c>
      <c r="T566" s="123">
        <f t="shared" si="260"/>
        <v>0</v>
      </c>
      <c r="U566" s="123">
        <v>0</v>
      </c>
      <c r="V566" s="123">
        <v>0</v>
      </c>
      <c r="W566" s="123">
        <f t="shared" si="261"/>
        <v>0</v>
      </c>
      <c r="X566" s="123">
        <f t="shared" si="278"/>
        <v>0</v>
      </c>
      <c r="Y566" s="45"/>
      <c r="Z566" s="123">
        <v>0</v>
      </c>
      <c r="AA566" s="123">
        <v>0</v>
      </c>
      <c r="AB566" s="123">
        <f t="shared" si="263"/>
        <v>0</v>
      </c>
      <c r="AC566" s="123">
        <v>0</v>
      </c>
      <c r="AD566" s="123">
        <v>0</v>
      </c>
      <c r="AE566" s="123">
        <f t="shared" si="264"/>
        <v>0</v>
      </c>
      <c r="AF566" s="123">
        <f t="shared" si="279"/>
        <v>0</v>
      </c>
      <c r="AG566" s="45"/>
      <c r="AH566" s="123">
        <v>0</v>
      </c>
      <c r="AI566" s="123">
        <v>0</v>
      </c>
      <c r="AJ566" s="123">
        <f t="shared" si="266"/>
        <v>0</v>
      </c>
      <c r="AK566" s="123">
        <v>0</v>
      </c>
      <c r="AL566" s="123">
        <v>0</v>
      </c>
      <c r="AM566" s="123">
        <f t="shared" si="267"/>
        <v>0</v>
      </c>
      <c r="AN566" s="123">
        <f t="shared" si="280"/>
        <v>0</v>
      </c>
      <c r="AO566" s="45"/>
      <c r="AP566" s="123">
        <f>J566-(R566+Z566+AH566)</f>
        <v>0</v>
      </c>
      <c r="AQ566" s="123">
        <f>K566-(S566+AA566+AI566)</f>
        <v>0</v>
      </c>
      <c r="AR566" s="123">
        <f t="shared" si="277"/>
        <v>0</v>
      </c>
      <c r="AS566" s="123">
        <f>M566-(U566+AC566+AK566)</f>
        <v>0</v>
      </c>
      <c r="AT566" s="123">
        <f>N566-(V566+AD566+AL566)</f>
        <v>0</v>
      </c>
      <c r="AU566" s="123">
        <f t="shared" si="282"/>
        <v>0</v>
      </c>
      <c r="AV566" s="123">
        <f t="shared" si="281"/>
        <v>0</v>
      </c>
      <c r="AW566" s="134" t="s">
        <v>103</v>
      </c>
      <c r="AX566" s="134">
        <v>15</v>
      </c>
      <c r="AY566" s="134"/>
      <c r="AZ566" s="133" t="s">
        <v>283</v>
      </c>
      <c r="BA566" s="133"/>
      <c r="BB566" s="133"/>
      <c r="BC566" s="133">
        <f>+AX566-BA566</f>
        <v>15</v>
      </c>
      <c r="BD566" s="133">
        <f>+AY559-BB559</f>
        <v>0</v>
      </c>
    </row>
    <row r="567" spans="1:56" s="127" customFormat="1" hidden="1">
      <c r="A567" s="45"/>
      <c r="B567" s="114">
        <v>2013</v>
      </c>
      <c r="C567" s="115">
        <v>8320</v>
      </c>
      <c r="D567" s="114">
        <v>3</v>
      </c>
      <c r="E567" s="114">
        <v>5000</v>
      </c>
      <c r="F567" s="114">
        <v>5200</v>
      </c>
      <c r="G567" s="114">
        <v>529</v>
      </c>
      <c r="H567" s="114"/>
      <c r="I567" s="116" t="s">
        <v>239</v>
      </c>
      <c r="J567" s="117">
        <v>0</v>
      </c>
      <c r="K567" s="117">
        <v>0</v>
      </c>
      <c r="L567" s="117">
        <v>0</v>
      </c>
      <c r="M567" s="117">
        <v>0</v>
      </c>
      <c r="N567" s="117">
        <v>0</v>
      </c>
      <c r="O567" s="117">
        <v>0</v>
      </c>
      <c r="P567" s="117">
        <v>0</v>
      </c>
      <c r="Q567" s="45"/>
      <c r="R567" s="118">
        <f>R568</f>
        <v>0</v>
      </c>
      <c r="S567" s="118">
        <f>S568</f>
        <v>0</v>
      </c>
      <c r="T567" s="118">
        <f t="shared" si="260"/>
        <v>0</v>
      </c>
      <c r="U567" s="118">
        <f>U568</f>
        <v>0</v>
      </c>
      <c r="V567" s="118">
        <f>V568</f>
        <v>0</v>
      </c>
      <c r="W567" s="118">
        <f t="shared" si="261"/>
        <v>0</v>
      </c>
      <c r="X567" s="118">
        <f t="shared" si="278"/>
        <v>0</v>
      </c>
      <c r="Y567" s="45"/>
      <c r="Z567" s="118">
        <f>Z568</f>
        <v>0</v>
      </c>
      <c r="AA567" s="118">
        <f>AA568</f>
        <v>0</v>
      </c>
      <c r="AB567" s="118">
        <f t="shared" si="263"/>
        <v>0</v>
      </c>
      <c r="AC567" s="118">
        <f>AC568</f>
        <v>0</v>
      </c>
      <c r="AD567" s="118">
        <f>AD568</f>
        <v>0</v>
      </c>
      <c r="AE567" s="118">
        <f t="shared" si="264"/>
        <v>0</v>
      </c>
      <c r="AF567" s="118">
        <f t="shared" si="279"/>
        <v>0</v>
      </c>
      <c r="AG567" s="45"/>
      <c r="AH567" s="118">
        <f>AH568</f>
        <v>0</v>
      </c>
      <c r="AI567" s="118">
        <f>AI568</f>
        <v>0</v>
      </c>
      <c r="AJ567" s="118">
        <f t="shared" si="266"/>
        <v>0</v>
      </c>
      <c r="AK567" s="118">
        <f>AK568</f>
        <v>0</v>
      </c>
      <c r="AL567" s="118">
        <f>AL568</f>
        <v>0</v>
      </c>
      <c r="AM567" s="118">
        <f t="shared" si="267"/>
        <v>0</v>
      </c>
      <c r="AN567" s="118">
        <f t="shared" si="280"/>
        <v>0</v>
      </c>
      <c r="AO567" s="45"/>
      <c r="AP567" s="118">
        <f>AP568</f>
        <v>0</v>
      </c>
      <c r="AQ567" s="118">
        <f>AQ568</f>
        <v>0</v>
      </c>
      <c r="AR567" s="118">
        <f t="shared" si="277"/>
        <v>0</v>
      </c>
      <c r="AS567" s="118">
        <f>AS568</f>
        <v>0</v>
      </c>
      <c r="AT567" s="118">
        <f>AT568</f>
        <v>0</v>
      </c>
      <c r="AU567" s="118">
        <f t="shared" si="282"/>
        <v>0</v>
      </c>
      <c r="AV567" s="118">
        <f t="shared" si="281"/>
        <v>0</v>
      </c>
      <c r="AW567" s="119"/>
      <c r="AX567" s="119"/>
      <c r="AY567" s="119"/>
      <c r="AZ567" s="117"/>
      <c r="BA567" s="117"/>
      <c r="BB567" s="117"/>
      <c r="BC567" s="117"/>
      <c r="BD567" s="117"/>
    </row>
    <row r="568" spans="1:56" s="45" customFormat="1" hidden="1">
      <c r="B568" s="120">
        <v>2013</v>
      </c>
      <c r="C568" s="121">
        <v>8320</v>
      </c>
      <c r="D568" s="120">
        <v>3</v>
      </c>
      <c r="E568" s="129">
        <v>5000</v>
      </c>
      <c r="F568" s="129">
        <v>5200</v>
      </c>
      <c r="G568" s="120">
        <v>529</v>
      </c>
      <c r="H568" s="120">
        <v>52901</v>
      </c>
      <c r="I568" s="122" t="s">
        <v>239</v>
      </c>
      <c r="J568" s="132">
        <v>0</v>
      </c>
      <c r="K568" s="132">
        <v>0</v>
      </c>
      <c r="L568" s="133">
        <v>0</v>
      </c>
      <c r="M568" s="132">
        <v>0</v>
      </c>
      <c r="N568" s="132">
        <v>0</v>
      </c>
      <c r="O568" s="133">
        <v>0</v>
      </c>
      <c r="P568" s="133">
        <v>0</v>
      </c>
      <c r="R568" s="123">
        <v>0</v>
      </c>
      <c r="S568" s="123">
        <v>0</v>
      </c>
      <c r="T568" s="123">
        <f t="shared" si="260"/>
        <v>0</v>
      </c>
      <c r="U568" s="123">
        <v>0</v>
      </c>
      <c r="V568" s="123">
        <v>0</v>
      </c>
      <c r="W568" s="123">
        <f t="shared" si="261"/>
        <v>0</v>
      </c>
      <c r="X568" s="123">
        <f t="shared" si="278"/>
        <v>0</v>
      </c>
      <c r="Z568" s="123">
        <v>0</v>
      </c>
      <c r="AA568" s="123">
        <v>0</v>
      </c>
      <c r="AB568" s="123">
        <f t="shared" si="263"/>
        <v>0</v>
      </c>
      <c r="AC568" s="123">
        <v>0</v>
      </c>
      <c r="AD568" s="123">
        <v>0</v>
      </c>
      <c r="AE568" s="123">
        <f t="shared" si="264"/>
        <v>0</v>
      </c>
      <c r="AF568" s="123">
        <f t="shared" si="279"/>
        <v>0</v>
      </c>
      <c r="AH568" s="123">
        <v>0</v>
      </c>
      <c r="AI568" s="123">
        <v>0</v>
      </c>
      <c r="AJ568" s="123">
        <f t="shared" si="266"/>
        <v>0</v>
      </c>
      <c r="AK568" s="123">
        <v>0</v>
      </c>
      <c r="AL568" s="123">
        <v>0</v>
      </c>
      <c r="AM568" s="123">
        <f t="shared" si="267"/>
        <v>0</v>
      </c>
      <c r="AN568" s="123">
        <f t="shared" si="280"/>
        <v>0</v>
      </c>
      <c r="AP568" s="123">
        <f>J568-(R568+Z568+AH568)</f>
        <v>0</v>
      </c>
      <c r="AQ568" s="123">
        <f>K568-(S568+AA568+AI568)</f>
        <v>0</v>
      </c>
      <c r="AR568" s="123">
        <f t="shared" si="277"/>
        <v>0</v>
      </c>
      <c r="AS568" s="123">
        <f>M568-(U568+AC568+AK568)</f>
        <v>0</v>
      </c>
      <c r="AT568" s="123">
        <f>N568-(V568+AD568+AL568)</f>
        <v>0</v>
      </c>
      <c r="AU568" s="123">
        <f t="shared" si="282"/>
        <v>0</v>
      </c>
      <c r="AV568" s="123">
        <f t="shared" si="281"/>
        <v>0</v>
      </c>
      <c r="AW568" s="134" t="s">
        <v>105</v>
      </c>
      <c r="AX568" s="134"/>
      <c r="AY568" s="134"/>
      <c r="AZ568" s="133" t="s">
        <v>283</v>
      </c>
      <c r="BA568" s="133"/>
      <c r="BB568" s="133"/>
      <c r="BC568" s="133"/>
      <c r="BD568" s="133"/>
    </row>
    <row r="569" spans="1:56" s="126" customFormat="1" hidden="1">
      <c r="A569" s="45"/>
      <c r="B569" s="108">
        <v>2013</v>
      </c>
      <c r="C569" s="109">
        <v>8320</v>
      </c>
      <c r="D569" s="108">
        <v>3</v>
      </c>
      <c r="E569" s="108">
        <v>5000</v>
      </c>
      <c r="F569" s="108">
        <v>5300</v>
      </c>
      <c r="G569" s="108"/>
      <c r="H569" s="108"/>
      <c r="I569" s="110" t="s">
        <v>334</v>
      </c>
      <c r="J569" s="111">
        <v>0</v>
      </c>
      <c r="K569" s="111">
        <v>0</v>
      </c>
      <c r="L569" s="111">
        <v>0</v>
      </c>
      <c r="M569" s="111">
        <v>0</v>
      </c>
      <c r="N569" s="111">
        <v>0</v>
      </c>
      <c r="O569" s="111">
        <v>0</v>
      </c>
      <c r="P569" s="111">
        <v>0</v>
      </c>
      <c r="Q569" s="45"/>
      <c r="R569" s="112">
        <f>R570+R572</f>
        <v>0</v>
      </c>
      <c r="S569" s="112">
        <f>S570+S572</f>
        <v>0</v>
      </c>
      <c r="T569" s="112">
        <f t="shared" si="260"/>
        <v>0</v>
      </c>
      <c r="U569" s="112">
        <f>U570+U572</f>
        <v>0</v>
      </c>
      <c r="V569" s="112">
        <f>V570+V572</f>
        <v>0</v>
      </c>
      <c r="W569" s="112">
        <f t="shared" si="261"/>
        <v>0</v>
      </c>
      <c r="X569" s="112">
        <f t="shared" si="278"/>
        <v>0</v>
      </c>
      <c r="Y569" s="45"/>
      <c r="Z569" s="112">
        <f>Z570+Z572</f>
        <v>0</v>
      </c>
      <c r="AA569" s="112">
        <f>AA570+AA572</f>
        <v>0</v>
      </c>
      <c r="AB569" s="112">
        <f t="shared" si="263"/>
        <v>0</v>
      </c>
      <c r="AC569" s="112">
        <f>AC570+AC572</f>
        <v>0</v>
      </c>
      <c r="AD569" s="112">
        <f>AD570+AD572</f>
        <v>0</v>
      </c>
      <c r="AE569" s="112">
        <f t="shared" si="264"/>
        <v>0</v>
      </c>
      <c r="AF569" s="112">
        <f t="shared" si="279"/>
        <v>0</v>
      </c>
      <c r="AG569" s="45"/>
      <c r="AH569" s="112">
        <f>AH570+AH572</f>
        <v>0</v>
      </c>
      <c r="AI569" s="112">
        <f>AI570+AI572</f>
        <v>0</v>
      </c>
      <c r="AJ569" s="112">
        <f t="shared" si="266"/>
        <v>0</v>
      </c>
      <c r="AK569" s="112">
        <f>AK570+AK572</f>
        <v>0</v>
      </c>
      <c r="AL569" s="112">
        <f>AL570+AL572</f>
        <v>0</v>
      </c>
      <c r="AM569" s="112">
        <f t="shared" si="267"/>
        <v>0</v>
      </c>
      <c r="AN569" s="112">
        <f t="shared" si="280"/>
        <v>0</v>
      </c>
      <c r="AO569" s="45"/>
      <c r="AP569" s="112">
        <f>AP570+AP572</f>
        <v>0</v>
      </c>
      <c r="AQ569" s="112">
        <f>AQ570+AQ572</f>
        <v>0</v>
      </c>
      <c r="AR569" s="112">
        <f t="shared" si="277"/>
        <v>0</v>
      </c>
      <c r="AS569" s="112">
        <f>AS570+AS572</f>
        <v>0</v>
      </c>
      <c r="AT569" s="112">
        <f>AT570+AT572</f>
        <v>0</v>
      </c>
      <c r="AU569" s="112">
        <f t="shared" si="282"/>
        <v>0</v>
      </c>
      <c r="AV569" s="112">
        <f t="shared" si="281"/>
        <v>0</v>
      </c>
      <c r="AW569" s="113"/>
      <c r="AX569" s="113"/>
      <c r="AY569" s="113"/>
      <c r="AZ569" s="111"/>
      <c r="BA569" s="111"/>
      <c r="BB569" s="111"/>
      <c r="BC569" s="111"/>
      <c r="BD569" s="111"/>
    </row>
    <row r="570" spans="1:56" s="127" customFormat="1" hidden="1">
      <c r="A570" s="45"/>
      <c r="B570" s="114">
        <v>2013</v>
      </c>
      <c r="C570" s="115">
        <v>8320</v>
      </c>
      <c r="D570" s="114">
        <v>3</v>
      </c>
      <c r="E570" s="114">
        <v>5000</v>
      </c>
      <c r="F570" s="114">
        <v>5300</v>
      </c>
      <c r="G570" s="114">
        <v>531</v>
      </c>
      <c r="H570" s="114"/>
      <c r="I570" s="116" t="s">
        <v>335</v>
      </c>
      <c r="J570" s="117">
        <v>0</v>
      </c>
      <c r="K570" s="117">
        <v>0</v>
      </c>
      <c r="L570" s="117">
        <v>0</v>
      </c>
      <c r="M570" s="117">
        <v>0</v>
      </c>
      <c r="N570" s="117">
        <v>0</v>
      </c>
      <c r="O570" s="117">
        <v>0</v>
      </c>
      <c r="P570" s="117">
        <v>0</v>
      </c>
      <c r="Q570" s="45"/>
      <c r="R570" s="118">
        <f t="shared" ref="R570:V572" si="283">R571</f>
        <v>0</v>
      </c>
      <c r="S570" s="118">
        <f t="shared" si="283"/>
        <v>0</v>
      </c>
      <c r="T570" s="118">
        <f t="shared" si="260"/>
        <v>0</v>
      </c>
      <c r="U570" s="118">
        <f t="shared" si="283"/>
        <v>0</v>
      </c>
      <c r="V570" s="118">
        <f t="shared" si="283"/>
        <v>0</v>
      </c>
      <c r="W570" s="118">
        <f t="shared" si="261"/>
        <v>0</v>
      </c>
      <c r="X570" s="118">
        <f t="shared" si="278"/>
        <v>0</v>
      </c>
      <c r="Y570" s="45"/>
      <c r="Z570" s="118">
        <f t="shared" ref="Z570:AD572" si="284">Z571</f>
        <v>0</v>
      </c>
      <c r="AA570" s="118">
        <f t="shared" si="284"/>
        <v>0</v>
      </c>
      <c r="AB570" s="118">
        <f t="shared" si="263"/>
        <v>0</v>
      </c>
      <c r="AC570" s="118">
        <f t="shared" si="284"/>
        <v>0</v>
      </c>
      <c r="AD570" s="118">
        <f t="shared" si="284"/>
        <v>0</v>
      </c>
      <c r="AE570" s="118">
        <f t="shared" si="264"/>
        <v>0</v>
      </c>
      <c r="AF570" s="118">
        <f t="shared" si="279"/>
        <v>0</v>
      </c>
      <c r="AG570" s="45"/>
      <c r="AH570" s="118">
        <f t="shared" ref="AH570:AL572" si="285">AH571</f>
        <v>0</v>
      </c>
      <c r="AI570" s="118">
        <f t="shared" si="285"/>
        <v>0</v>
      </c>
      <c r="AJ570" s="118">
        <f t="shared" si="266"/>
        <v>0</v>
      </c>
      <c r="AK570" s="118">
        <f t="shared" si="285"/>
        <v>0</v>
      </c>
      <c r="AL570" s="118">
        <f t="shared" si="285"/>
        <v>0</v>
      </c>
      <c r="AM570" s="118">
        <f t="shared" si="267"/>
        <v>0</v>
      </c>
      <c r="AN570" s="118">
        <f t="shared" si="280"/>
        <v>0</v>
      </c>
      <c r="AO570" s="45"/>
      <c r="AP570" s="118">
        <f t="shared" ref="AP570:AT572" si="286">AP571</f>
        <v>0</v>
      </c>
      <c r="AQ570" s="118">
        <f t="shared" si="286"/>
        <v>0</v>
      </c>
      <c r="AR570" s="118">
        <f t="shared" si="277"/>
        <v>0</v>
      </c>
      <c r="AS570" s="118">
        <f t="shared" si="286"/>
        <v>0</v>
      </c>
      <c r="AT570" s="118">
        <f t="shared" si="286"/>
        <v>0</v>
      </c>
      <c r="AU570" s="118">
        <f t="shared" si="282"/>
        <v>0</v>
      </c>
      <c r="AV570" s="118">
        <f t="shared" si="281"/>
        <v>0</v>
      </c>
      <c r="AW570" s="119"/>
      <c r="AX570" s="119"/>
      <c r="AY570" s="119"/>
      <c r="AZ570" s="117"/>
      <c r="BA570" s="117"/>
      <c r="BB570" s="117"/>
      <c r="BC570" s="117"/>
      <c r="BD570" s="117"/>
    </row>
    <row r="571" spans="1:56" s="100" customFormat="1" hidden="1">
      <c r="A571" s="45"/>
      <c r="B571" s="120">
        <v>2013</v>
      </c>
      <c r="C571" s="121">
        <v>8320</v>
      </c>
      <c r="D571" s="120">
        <v>3</v>
      </c>
      <c r="E571" s="120">
        <v>5000</v>
      </c>
      <c r="F571" s="120">
        <v>5300</v>
      </c>
      <c r="G571" s="120">
        <v>531</v>
      </c>
      <c r="H571" s="120">
        <v>53101</v>
      </c>
      <c r="I571" s="122" t="s">
        <v>335</v>
      </c>
      <c r="J571" s="123">
        <v>0</v>
      </c>
      <c r="K571" s="123">
        <v>0</v>
      </c>
      <c r="L571" s="124">
        <v>0</v>
      </c>
      <c r="M571" s="123">
        <v>0</v>
      </c>
      <c r="N571" s="123">
        <v>0</v>
      </c>
      <c r="O571" s="124">
        <v>0</v>
      </c>
      <c r="P571" s="124">
        <v>0</v>
      </c>
      <c r="Q571" s="45"/>
      <c r="R571" s="123">
        <v>0</v>
      </c>
      <c r="S571" s="123">
        <v>0</v>
      </c>
      <c r="T571" s="123">
        <f t="shared" si="260"/>
        <v>0</v>
      </c>
      <c r="U571" s="123">
        <v>0</v>
      </c>
      <c r="V571" s="123">
        <v>0</v>
      </c>
      <c r="W571" s="123">
        <f t="shared" si="261"/>
        <v>0</v>
      </c>
      <c r="X571" s="123">
        <f t="shared" si="278"/>
        <v>0</v>
      </c>
      <c r="Y571" s="45"/>
      <c r="Z571" s="123">
        <v>0</v>
      </c>
      <c r="AA571" s="123">
        <v>0</v>
      </c>
      <c r="AB571" s="123">
        <f t="shared" si="263"/>
        <v>0</v>
      </c>
      <c r="AC571" s="123">
        <v>0</v>
      </c>
      <c r="AD571" s="123">
        <v>0</v>
      </c>
      <c r="AE571" s="123">
        <f t="shared" si="264"/>
        <v>0</v>
      </c>
      <c r="AF571" s="123">
        <f t="shared" si="279"/>
        <v>0</v>
      </c>
      <c r="AG571" s="45"/>
      <c r="AH571" s="123">
        <v>0</v>
      </c>
      <c r="AI571" s="123">
        <v>0</v>
      </c>
      <c r="AJ571" s="123">
        <f t="shared" si="266"/>
        <v>0</v>
      </c>
      <c r="AK571" s="123">
        <v>0</v>
      </c>
      <c r="AL571" s="123">
        <v>0</v>
      </c>
      <c r="AM571" s="123">
        <f t="shared" si="267"/>
        <v>0</v>
      </c>
      <c r="AN571" s="123">
        <f t="shared" si="280"/>
        <v>0</v>
      </c>
      <c r="AO571" s="45"/>
      <c r="AP571" s="123">
        <f>J571-(R571+Z571+AH571)</f>
        <v>0</v>
      </c>
      <c r="AQ571" s="123">
        <f>K571-(S571+AA571+AI571)</f>
        <v>0</v>
      </c>
      <c r="AR571" s="123">
        <f t="shared" si="277"/>
        <v>0</v>
      </c>
      <c r="AS571" s="123">
        <f>M571-(U571+AC571+AK571)</f>
        <v>0</v>
      </c>
      <c r="AT571" s="123">
        <f>N571-(V571+AD571+AL571)</f>
        <v>0</v>
      </c>
      <c r="AU571" s="123">
        <f t="shared" si="282"/>
        <v>0</v>
      </c>
      <c r="AV571" s="123">
        <f t="shared" si="281"/>
        <v>0</v>
      </c>
      <c r="AW571" s="125" t="s">
        <v>388</v>
      </c>
      <c r="AX571" s="125"/>
      <c r="AY571" s="125"/>
      <c r="AZ571" s="124" t="s">
        <v>283</v>
      </c>
      <c r="BA571" s="124"/>
      <c r="BB571" s="124"/>
      <c r="BC571" s="124"/>
      <c r="BD571" s="124"/>
    </row>
    <row r="572" spans="1:56" s="127" customFormat="1" hidden="1">
      <c r="A572" s="45"/>
      <c r="B572" s="114">
        <v>2013</v>
      </c>
      <c r="C572" s="115">
        <v>8320</v>
      </c>
      <c r="D572" s="114">
        <v>3</v>
      </c>
      <c r="E572" s="114">
        <v>5000</v>
      </c>
      <c r="F572" s="114">
        <v>5300</v>
      </c>
      <c r="G572" s="114">
        <v>532</v>
      </c>
      <c r="H572" s="114"/>
      <c r="I572" s="116" t="s">
        <v>336</v>
      </c>
      <c r="J572" s="117">
        <v>0</v>
      </c>
      <c r="K572" s="117">
        <v>0</v>
      </c>
      <c r="L572" s="117">
        <v>0</v>
      </c>
      <c r="M572" s="117">
        <v>0</v>
      </c>
      <c r="N572" s="117">
        <v>0</v>
      </c>
      <c r="O572" s="117">
        <v>0</v>
      </c>
      <c r="P572" s="117">
        <v>0</v>
      </c>
      <c r="Q572" s="45"/>
      <c r="R572" s="118">
        <f t="shared" si="283"/>
        <v>0</v>
      </c>
      <c r="S572" s="118">
        <f t="shared" si="283"/>
        <v>0</v>
      </c>
      <c r="T572" s="118">
        <f t="shared" si="260"/>
        <v>0</v>
      </c>
      <c r="U572" s="118">
        <f t="shared" si="283"/>
        <v>0</v>
      </c>
      <c r="V572" s="118">
        <f t="shared" si="283"/>
        <v>0</v>
      </c>
      <c r="W572" s="118">
        <f t="shared" si="261"/>
        <v>0</v>
      </c>
      <c r="X572" s="118">
        <f t="shared" si="278"/>
        <v>0</v>
      </c>
      <c r="Y572" s="45"/>
      <c r="Z572" s="118">
        <f t="shared" si="284"/>
        <v>0</v>
      </c>
      <c r="AA572" s="118">
        <f t="shared" si="284"/>
        <v>0</v>
      </c>
      <c r="AB572" s="118">
        <f t="shared" si="263"/>
        <v>0</v>
      </c>
      <c r="AC572" s="118">
        <f t="shared" si="284"/>
        <v>0</v>
      </c>
      <c r="AD572" s="118">
        <f t="shared" si="284"/>
        <v>0</v>
      </c>
      <c r="AE572" s="118">
        <f t="shared" si="264"/>
        <v>0</v>
      </c>
      <c r="AF572" s="118">
        <f t="shared" si="279"/>
        <v>0</v>
      </c>
      <c r="AG572" s="45"/>
      <c r="AH572" s="118">
        <f t="shared" si="285"/>
        <v>0</v>
      </c>
      <c r="AI572" s="118">
        <f t="shared" si="285"/>
        <v>0</v>
      </c>
      <c r="AJ572" s="118">
        <f t="shared" si="266"/>
        <v>0</v>
      </c>
      <c r="AK572" s="118">
        <f t="shared" si="285"/>
        <v>0</v>
      </c>
      <c r="AL572" s="118">
        <f t="shared" si="285"/>
        <v>0</v>
      </c>
      <c r="AM572" s="118">
        <f t="shared" si="267"/>
        <v>0</v>
      </c>
      <c r="AN572" s="118">
        <f t="shared" si="280"/>
        <v>0</v>
      </c>
      <c r="AO572" s="45"/>
      <c r="AP572" s="118">
        <f t="shared" si="286"/>
        <v>0</v>
      </c>
      <c r="AQ572" s="118">
        <f t="shared" si="286"/>
        <v>0</v>
      </c>
      <c r="AR572" s="118">
        <f t="shared" si="277"/>
        <v>0</v>
      </c>
      <c r="AS572" s="118">
        <f t="shared" si="286"/>
        <v>0</v>
      </c>
      <c r="AT572" s="118">
        <f t="shared" si="286"/>
        <v>0</v>
      </c>
      <c r="AU572" s="118">
        <f t="shared" si="282"/>
        <v>0</v>
      </c>
      <c r="AV572" s="118">
        <f t="shared" si="281"/>
        <v>0</v>
      </c>
      <c r="AW572" s="119"/>
      <c r="AX572" s="119"/>
      <c r="AY572" s="119"/>
      <c r="AZ572" s="117"/>
      <c r="BA572" s="117"/>
      <c r="BB572" s="117"/>
      <c r="BC572" s="117"/>
      <c r="BD572" s="117"/>
    </row>
    <row r="573" spans="1:56" s="100" customFormat="1" hidden="1">
      <c r="A573" s="45"/>
      <c r="B573" s="120">
        <v>2013</v>
      </c>
      <c r="C573" s="121">
        <v>8320</v>
      </c>
      <c r="D573" s="120">
        <v>3</v>
      </c>
      <c r="E573" s="120">
        <v>5000</v>
      </c>
      <c r="F573" s="120">
        <v>5300</v>
      </c>
      <c r="G573" s="120">
        <v>532</v>
      </c>
      <c r="H573" s="120">
        <v>53201</v>
      </c>
      <c r="I573" s="122" t="s">
        <v>336</v>
      </c>
      <c r="J573" s="123">
        <v>0</v>
      </c>
      <c r="K573" s="123">
        <v>0</v>
      </c>
      <c r="L573" s="124">
        <v>0</v>
      </c>
      <c r="M573" s="123">
        <v>0</v>
      </c>
      <c r="N573" s="123">
        <v>0</v>
      </c>
      <c r="O573" s="124">
        <v>0</v>
      </c>
      <c r="P573" s="124">
        <v>0</v>
      </c>
      <c r="Q573" s="45"/>
      <c r="R573" s="123">
        <v>0</v>
      </c>
      <c r="S573" s="123">
        <v>0</v>
      </c>
      <c r="T573" s="123">
        <f t="shared" si="260"/>
        <v>0</v>
      </c>
      <c r="U573" s="123">
        <v>0</v>
      </c>
      <c r="V573" s="123">
        <v>0</v>
      </c>
      <c r="W573" s="123">
        <f t="shared" si="261"/>
        <v>0</v>
      </c>
      <c r="X573" s="123">
        <f t="shared" si="278"/>
        <v>0</v>
      </c>
      <c r="Y573" s="45"/>
      <c r="Z573" s="123">
        <v>0</v>
      </c>
      <c r="AA573" s="123">
        <v>0</v>
      </c>
      <c r="AB573" s="123">
        <f t="shared" si="263"/>
        <v>0</v>
      </c>
      <c r="AC573" s="123">
        <v>0</v>
      </c>
      <c r="AD573" s="123">
        <v>0</v>
      </c>
      <c r="AE573" s="123">
        <f t="shared" si="264"/>
        <v>0</v>
      </c>
      <c r="AF573" s="123">
        <f t="shared" si="279"/>
        <v>0</v>
      </c>
      <c r="AG573" s="45"/>
      <c r="AH573" s="123">
        <v>0</v>
      </c>
      <c r="AI573" s="123">
        <v>0</v>
      </c>
      <c r="AJ573" s="123">
        <f t="shared" si="266"/>
        <v>0</v>
      </c>
      <c r="AK573" s="123">
        <v>0</v>
      </c>
      <c r="AL573" s="123">
        <v>0</v>
      </c>
      <c r="AM573" s="123">
        <f t="shared" si="267"/>
        <v>0</v>
      </c>
      <c r="AN573" s="123">
        <f t="shared" si="280"/>
        <v>0</v>
      </c>
      <c r="AO573" s="45"/>
      <c r="AP573" s="123">
        <f>J573-(R573+Z573+AH573)</f>
        <v>0</v>
      </c>
      <c r="AQ573" s="123">
        <f>K573-(S573+AA573+AI573)</f>
        <v>0</v>
      </c>
      <c r="AR573" s="123">
        <f t="shared" si="277"/>
        <v>0</v>
      </c>
      <c r="AS573" s="123">
        <f>M573-(U573+AC573+AK573)</f>
        <v>0</v>
      </c>
      <c r="AT573" s="123">
        <f>N573-(V573+AD573+AL573)</f>
        <v>0</v>
      </c>
      <c r="AU573" s="123">
        <f t="shared" si="282"/>
        <v>0</v>
      </c>
      <c r="AV573" s="123">
        <f t="shared" si="281"/>
        <v>0</v>
      </c>
      <c r="AW573" s="125" t="s">
        <v>141</v>
      </c>
      <c r="AX573" s="125"/>
      <c r="AY573" s="125"/>
      <c r="AZ573" s="124" t="s">
        <v>283</v>
      </c>
      <c r="BA573" s="124"/>
      <c r="BB573" s="124"/>
      <c r="BC573" s="124"/>
      <c r="BD573" s="124"/>
    </row>
    <row r="574" spans="1:56" s="126" customFormat="1" hidden="1">
      <c r="A574" s="45"/>
      <c r="B574" s="108">
        <v>2013</v>
      </c>
      <c r="C574" s="109">
        <v>8320</v>
      </c>
      <c r="D574" s="108">
        <v>3</v>
      </c>
      <c r="E574" s="108">
        <v>5000</v>
      </c>
      <c r="F574" s="108">
        <v>5400</v>
      </c>
      <c r="G574" s="108"/>
      <c r="H574" s="108"/>
      <c r="I574" s="110" t="s">
        <v>337</v>
      </c>
      <c r="J574" s="111">
        <v>0</v>
      </c>
      <c r="K574" s="111">
        <v>0</v>
      </c>
      <c r="L574" s="111">
        <v>0</v>
      </c>
      <c r="M574" s="111">
        <v>0</v>
      </c>
      <c r="N574" s="111">
        <v>0</v>
      </c>
      <c r="O574" s="111">
        <v>0</v>
      </c>
      <c r="P574" s="111">
        <v>0</v>
      </c>
      <c r="Q574" s="45"/>
      <c r="R574" s="112">
        <f>R575+R578</f>
        <v>0</v>
      </c>
      <c r="S574" s="112">
        <f>S575+S578</f>
        <v>0</v>
      </c>
      <c r="T574" s="112">
        <f t="shared" si="260"/>
        <v>0</v>
      </c>
      <c r="U574" s="112">
        <f>U575+U578</f>
        <v>0</v>
      </c>
      <c r="V574" s="112">
        <f>V575+V578</f>
        <v>0</v>
      </c>
      <c r="W574" s="112">
        <f t="shared" si="261"/>
        <v>0</v>
      </c>
      <c r="X574" s="112">
        <f t="shared" si="278"/>
        <v>0</v>
      </c>
      <c r="Y574" s="45"/>
      <c r="Z574" s="112">
        <f>Z575+Z578</f>
        <v>0</v>
      </c>
      <c r="AA574" s="112">
        <f>AA575+AA578</f>
        <v>0</v>
      </c>
      <c r="AB574" s="112">
        <f t="shared" si="263"/>
        <v>0</v>
      </c>
      <c r="AC574" s="112">
        <f>AC575+AC578</f>
        <v>0</v>
      </c>
      <c r="AD574" s="112">
        <f>AD575+AD578</f>
        <v>0</v>
      </c>
      <c r="AE574" s="112">
        <f t="shared" si="264"/>
        <v>0</v>
      </c>
      <c r="AF574" s="112">
        <f t="shared" si="279"/>
        <v>0</v>
      </c>
      <c r="AG574" s="45"/>
      <c r="AH574" s="112">
        <f>AH575+AH578</f>
        <v>0</v>
      </c>
      <c r="AI574" s="112">
        <f>AI575+AI578</f>
        <v>0</v>
      </c>
      <c r="AJ574" s="112">
        <f t="shared" si="266"/>
        <v>0</v>
      </c>
      <c r="AK574" s="112">
        <f>AK575+AK578</f>
        <v>0</v>
      </c>
      <c r="AL574" s="112">
        <f>AL575+AL578</f>
        <v>0</v>
      </c>
      <c r="AM574" s="112">
        <f t="shared" si="267"/>
        <v>0</v>
      </c>
      <c r="AN574" s="112">
        <f t="shared" si="280"/>
        <v>0</v>
      </c>
      <c r="AO574" s="45"/>
      <c r="AP574" s="112">
        <f>AP575+AP578</f>
        <v>0</v>
      </c>
      <c r="AQ574" s="112">
        <f>AQ575+AQ578</f>
        <v>0</v>
      </c>
      <c r="AR574" s="112">
        <f t="shared" si="277"/>
        <v>0</v>
      </c>
      <c r="AS574" s="112">
        <f>AS575+AS578</f>
        <v>0</v>
      </c>
      <c r="AT574" s="112">
        <f>AT575+AT578</f>
        <v>0</v>
      </c>
      <c r="AU574" s="112">
        <f t="shared" si="282"/>
        <v>0</v>
      </c>
      <c r="AV574" s="112">
        <f t="shared" si="281"/>
        <v>0</v>
      </c>
      <c r="AW574" s="113"/>
      <c r="AX574" s="113"/>
      <c r="AY574" s="113"/>
      <c r="AZ574" s="111"/>
      <c r="BA574" s="111"/>
      <c r="BB574" s="111"/>
      <c r="BC574" s="111"/>
      <c r="BD574" s="111"/>
    </row>
    <row r="575" spans="1:56" s="127" customFormat="1" hidden="1">
      <c r="A575" s="45"/>
      <c r="B575" s="114">
        <v>2013</v>
      </c>
      <c r="C575" s="115">
        <v>8320</v>
      </c>
      <c r="D575" s="114">
        <v>3</v>
      </c>
      <c r="E575" s="114">
        <v>5000</v>
      </c>
      <c r="F575" s="114">
        <v>5400</v>
      </c>
      <c r="G575" s="114">
        <v>541</v>
      </c>
      <c r="H575" s="114"/>
      <c r="I575" s="116" t="s">
        <v>241</v>
      </c>
      <c r="J575" s="117">
        <v>0</v>
      </c>
      <c r="K575" s="117">
        <v>0</v>
      </c>
      <c r="L575" s="117">
        <v>0</v>
      </c>
      <c r="M575" s="117">
        <v>0</v>
      </c>
      <c r="N575" s="117">
        <v>0</v>
      </c>
      <c r="O575" s="117">
        <v>0</v>
      </c>
      <c r="P575" s="117">
        <v>0</v>
      </c>
      <c r="Q575" s="45"/>
      <c r="R575" s="118">
        <f>R576+R577</f>
        <v>0</v>
      </c>
      <c r="S575" s="118">
        <f>S576+S577</f>
        <v>0</v>
      </c>
      <c r="T575" s="118">
        <f t="shared" si="260"/>
        <v>0</v>
      </c>
      <c r="U575" s="118">
        <f>U576+U577</f>
        <v>0</v>
      </c>
      <c r="V575" s="118">
        <f>V576+V577</f>
        <v>0</v>
      </c>
      <c r="W575" s="118">
        <f t="shared" si="261"/>
        <v>0</v>
      </c>
      <c r="X575" s="118">
        <f t="shared" si="278"/>
        <v>0</v>
      </c>
      <c r="Y575" s="45"/>
      <c r="Z575" s="118">
        <f>Z576+Z577</f>
        <v>0</v>
      </c>
      <c r="AA575" s="118">
        <f>AA576+AA577</f>
        <v>0</v>
      </c>
      <c r="AB575" s="118">
        <f t="shared" si="263"/>
        <v>0</v>
      </c>
      <c r="AC575" s="118">
        <f>AC576+AC577</f>
        <v>0</v>
      </c>
      <c r="AD575" s="118">
        <f>AD576+AD577</f>
        <v>0</v>
      </c>
      <c r="AE575" s="118">
        <f t="shared" si="264"/>
        <v>0</v>
      </c>
      <c r="AF575" s="118">
        <f t="shared" si="279"/>
        <v>0</v>
      </c>
      <c r="AG575" s="45"/>
      <c r="AH575" s="118">
        <f>AH576+AH577</f>
        <v>0</v>
      </c>
      <c r="AI575" s="118">
        <f>AI576+AI577</f>
        <v>0</v>
      </c>
      <c r="AJ575" s="118">
        <f t="shared" si="266"/>
        <v>0</v>
      </c>
      <c r="AK575" s="118">
        <f>AK576+AK577</f>
        <v>0</v>
      </c>
      <c r="AL575" s="118">
        <f>AL576+AL577</f>
        <v>0</v>
      </c>
      <c r="AM575" s="118">
        <f t="shared" si="267"/>
        <v>0</v>
      </c>
      <c r="AN575" s="118">
        <f t="shared" si="280"/>
        <v>0</v>
      </c>
      <c r="AO575" s="45"/>
      <c r="AP575" s="118">
        <f>AP576+AP577</f>
        <v>0</v>
      </c>
      <c r="AQ575" s="118">
        <f>AQ576+AQ577</f>
        <v>0</v>
      </c>
      <c r="AR575" s="118">
        <f t="shared" si="277"/>
        <v>0</v>
      </c>
      <c r="AS575" s="118">
        <f>AS576+AS577</f>
        <v>0</v>
      </c>
      <c r="AT575" s="118">
        <f>AT576+AT577</f>
        <v>0</v>
      </c>
      <c r="AU575" s="118">
        <f t="shared" si="282"/>
        <v>0</v>
      </c>
      <c r="AV575" s="118">
        <f t="shared" si="281"/>
        <v>0</v>
      </c>
      <c r="AW575" s="119"/>
      <c r="AX575" s="119"/>
      <c r="AY575" s="119"/>
      <c r="AZ575" s="117"/>
      <c r="BA575" s="117"/>
      <c r="BB575" s="117"/>
      <c r="BC575" s="117"/>
      <c r="BD575" s="117"/>
    </row>
    <row r="576" spans="1:56" s="100" customFormat="1" hidden="1">
      <c r="A576" s="45"/>
      <c r="B576" s="120">
        <v>2013</v>
      </c>
      <c r="C576" s="121">
        <v>8320</v>
      </c>
      <c r="D576" s="120">
        <v>3</v>
      </c>
      <c r="E576" s="120">
        <v>5000</v>
      </c>
      <c r="F576" s="120">
        <v>5400</v>
      </c>
      <c r="G576" s="120">
        <v>541</v>
      </c>
      <c r="H576" s="120">
        <v>54101</v>
      </c>
      <c r="I576" s="122" t="s">
        <v>242</v>
      </c>
      <c r="J576" s="123">
        <v>0</v>
      </c>
      <c r="K576" s="123">
        <v>0</v>
      </c>
      <c r="L576" s="124">
        <v>0</v>
      </c>
      <c r="M576" s="123">
        <v>0</v>
      </c>
      <c r="N576" s="123">
        <v>0</v>
      </c>
      <c r="O576" s="124">
        <v>0</v>
      </c>
      <c r="P576" s="124"/>
      <c r="Q576" s="45"/>
      <c r="R576" s="123">
        <v>0</v>
      </c>
      <c r="S576" s="123">
        <v>0</v>
      </c>
      <c r="T576" s="123">
        <f t="shared" si="260"/>
        <v>0</v>
      </c>
      <c r="U576" s="123">
        <v>0</v>
      </c>
      <c r="V576" s="123">
        <v>0</v>
      </c>
      <c r="W576" s="123">
        <f t="shared" si="261"/>
        <v>0</v>
      </c>
      <c r="X576" s="123">
        <f t="shared" si="278"/>
        <v>0</v>
      </c>
      <c r="Y576" s="45"/>
      <c r="Z576" s="123">
        <v>0</v>
      </c>
      <c r="AA576" s="123">
        <v>0</v>
      </c>
      <c r="AB576" s="123">
        <f t="shared" si="263"/>
        <v>0</v>
      </c>
      <c r="AC576" s="123">
        <v>0</v>
      </c>
      <c r="AD576" s="123">
        <v>0</v>
      </c>
      <c r="AE576" s="123">
        <f t="shared" si="264"/>
        <v>0</v>
      </c>
      <c r="AF576" s="123">
        <f t="shared" si="279"/>
        <v>0</v>
      </c>
      <c r="AG576" s="45"/>
      <c r="AH576" s="123">
        <v>0</v>
      </c>
      <c r="AI576" s="123">
        <v>0</v>
      </c>
      <c r="AJ576" s="123">
        <f t="shared" si="266"/>
        <v>0</v>
      </c>
      <c r="AK576" s="123">
        <v>0</v>
      </c>
      <c r="AL576" s="123">
        <v>0</v>
      </c>
      <c r="AM576" s="123">
        <f t="shared" si="267"/>
        <v>0</v>
      </c>
      <c r="AN576" s="123">
        <f t="shared" si="280"/>
        <v>0</v>
      </c>
      <c r="AO576" s="45"/>
      <c r="AP576" s="123">
        <f>J576-(R576+Z576+AH576)</f>
        <v>0</v>
      </c>
      <c r="AQ576" s="123">
        <f>K576-(S576+AA576+AI576)</f>
        <v>0</v>
      </c>
      <c r="AR576" s="123">
        <f t="shared" si="277"/>
        <v>0</v>
      </c>
      <c r="AS576" s="123">
        <f>M576-(U576+AC576+AK576)</f>
        <v>0</v>
      </c>
      <c r="AT576" s="123">
        <f>N576-(V576+AD576+AL576)</f>
        <v>0</v>
      </c>
      <c r="AU576" s="123">
        <f t="shared" si="282"/>
        <v>0</v>
      </c>
      <c r="AV576" s="123">
        <f t="shared" si="281"/>
        <v>0</v>
      </c>
      <c r="AW576" s="125" t="s">
        <v>103</v>
      </c>
      <c r="AX576" s="125"/>
      <c r="AY576" s="125"/>
      <c r="AZ576" s="124" t="s">
        <v>283</v>
      </c>
      <c r="BA576" s="124"/>
      <c r="BB576" s="124"/>
      <c r="BC576" s="124"/>
      <c r="BD576" s="124"/>
    </row>
    <row r="577" spans="1:56" s="100" customFormat="1" hidden="1">
      <c r="A577" s="45"/>
      <c r="B577" s="120">
        <v>2013</v>
      </c>
      <c r="C577" s="121">
        <v>8320</v>
      </c>
      <c r="D577" s="120">
        <v>3</v>
      </c>
      <c r="E577" s="120">
        <v>5000</v>
      </c>
      <c r="F577" s="120">
        <v>5400</v>
      </c>
      <c r="G577" s="120">
        <v>541</v>
      </c>
      <c r="H577" s="120">
        <v>54104</v>
      </c>
      <c r="I577" s="122" t="s">
        <v>243</v>
      </c>
      <c r="J577" s="123">
        <v>0</v>
      </c>
      <c r="K577" s="123">
        <v>0</v>
      </c>
      <c r="L577" s="124">
        <v>0</v>
      </c>
      <c r="M577" s="123">
        <v>0</v>
      </c>
      <c r="N577" s="123">
        <v>0</v>
      </c>
      <c r="O577" s="124">
        <v>0</v>
      </c>
      <c r="P577" s="124"/>
      <c r="Q577" s="45"/>
      <c r="R577" s="123">
        <f>ROUND(X577*0.8,0)</f>
        <v>0</v>
      </c>
      <c r="S577" s="123">
        <v>0</v>
      </c>
      <c r="T577" s="123">
        <f t="shared" si="260"/>
        <v>0</v>
      </c>
      <c r="U577" s="123">
        <f>X577-R577</f>
        <v>0</v>
      </c>
      <c r="V577" s="123">
        <v>0</v>
      </c>
      <c r="W577" s="123">
        <f t="shared" si="261"/>
        <v>0</v>
      </c>
      <c r="X577" s="123">
        <v>0</v>
      </c>
      <c r="Y577" s="45"/>
      <c r="Z577" s="123">
        <f>ROUND(AF577*0.8,0)</f>
        <v>0</v>
      </c>
      <c r="AA577" s="123">
        <v>0</v>
      </c>
      <c r="AB577" s="123">
        <f t="shared" si="263"/>
        <v>0</v>
      </c>
      <c r="AC577" s="123">
        <f>AF577-Z577</f>
        <v>0</v>
      </c>
      <c r="AD577" s="123">
        <v>0</v>
      </c>
      <c r="AE577" s="123">
        <f t="shared" si="264"/>
        <v>0</v>
      </c>
      <c r="AF577" s="123">
        <v>0</v>
      </c>
      <c r="AG577" s="45"/>
      <c r="AH577" s="123">
        <f>ROUND(AN577*0.8,0)</f>
        <v>0</v>
      </c>
      <c r="AI577" s="123">
        <v>0</v>
      </c>
      <c r="AJ577" s="123">
        <f t="shared" si="266"/>
        <v>0</v>
      </c>
      <c r="AK577" s="123">
        <f>AN577-AH577</f>
        <v>0</v>
      </c>
      <c r="AL577" s="123">
        <v>0</v>
      </c>
      <c r="AM577" s="123">
        <f t="shared" si="267"/>
        <v>0</v>
      </c>
      <c r="AN577" s="123">
        <v>0</v>
      </c>
      <c r="AO577" s="45"/>
      <c r="AP577" s="123">
        <f>J577-(R577+Z577+AH577)</f>
        <v>0</v>
      </c>
      <c r="AQ577" s="123">
        <f>K577-(S577+AA577+AI577)</f>
        <v>0</v>
      </c>
      <c r="AR577" s="123">
        <f t="shared" si="277"/>
        <v>0</v>
      </c>
      <c r="AS577" s="123">
        <f>M577-(U577+AC577+AK577)</f>
        <v>0</v>
      </c>
      <c r="AT577" s="123">
        <f>N577-(V577+AD577+AL577)</f>
        <v>0</v>
      </c>
      <c r="AU577" s="123">
        <f t="shared" si="282"/>
        <v>0</v>
      </c>
      <c r="AV577" s="123">
        <f t="shared" si="281"/>
        <v>0</v>
      </c>
      <c r="AW577" s="125" t="s">
        <v>103</v>
      </c>
      <c r="AX577" s="125"/>
      <c r="AY577" s="125"/>
      <c r="AZ577" s="124" t="s">
        <v>283</v>
      </c>
      <c r="BA577" s="124"/>
      <c r="BB577" s="124"/>
      <c r="BC577" s="124"/>
      <c r="BD577" s="124"/>
    </row>
    <row r="578" spans="1:56" s="127" customFormat="1" hidden="1">
      <c r="A578" s="45"/>
      <c r="B578" s="114">
        <v>2013</v>
      </c>
      <c r="C578" s="115">
        <v>8320</v>
      </c>
      <c r="D578" s="114">
        <v>3</v>
      </c>
      <c r="E578" s="114">
        <v>5000</v>
      </c>
      <c r="F578" s="114">
        <v>5400</v>
      </c>
      <c r="G578" s="114">
        <v>549</v>
      </c>
      <c r="H578" s="114"/>
      <c r="I578" s="116" t="s">
        <v>389</v>
      </c>
      <c r="J578" s="117">
        <v>0</v>
      </c>
      <c r="K578" s="117">
        <v>0</v>
      </c>
      <c r="L578" s="117">
        <v>0</v>
      </c>
      <c r="M578" s="117">
        <v>0</v>
      </c>
      <c r="N578" s="117">
        <v>0</v>
      </c>
      <c r="O578" s="117">
        <v>0</v>
      </c>
      <c r="P578" s="117">
        <v>0</v>
      </c>
      <c r="Q578" s="45"/>
      <c r="R578" s="118">
        <f>R579</f>
        <v>0</v>
      </c>
      <c r="S578" s="118">
        <f>S579</f>
        <v>0</v>
      </c>
      <c r="T578" s="118">
        <f t="shared" si="260"/>
        <v>0</v>
      </c>
      <c r="U578" s="118">
        <f>U579</f>
        <v>0</v>
      </c>
      <c r="V578" s="118">
        <f>V579</f>
        <v>0</v>
      </c>
      <c r="W578" s="118">
        <f t="shared" si="261"/>
        <v>0</v>
      </c>
      <c r="X578" s="118">
        <f>T578+W578</f>
        <v>0</v>
      </c>
      <c r="Y578" s="45"/>
      <c r="Z578" s="118">
        <f>Z579</f>
        <v>0</v>
      </c>
      <c r="AA578" s="118">
        <f>AA579</f>
        <v>0</v>
      </c>
      <c r="AB578" s="118">
        <f t="shared" si="263"/>
        <v>0</v>
      </c>
      <c r="AC578" s="118">
        <f>AC579</f>
        <v>0</v>
      </c>
      <c r="AD578" s="118">
        <f>AD579</f>
        <v>0</v>
      </c>
      <c r="AE578" s="118">
        <f t="shared" si="264"/>
        <v>0</v>
      </c>
      <c r="AF578" s="118">
        <f>AB578+AE578</f>
        <v>0</v>
      </c>
      <c r="AG578" s="45"/>
      <c r="AH578" s="118">
        <f>AH579</f>
        <v>0</v>
      </c>
      <c r="AI578" s="118">
        <f>AI579</f>
        <v>0</v>
      </c>
      <c r="AJ578" s="118">
        <f t="shared" si="266"/>
        <v>0</v>
      </c>
      <c r="AK578" s="118">
        <f>AK579</f>
        <v>0</v>
      </c>
      <c r="AL578" s="118">
        <f>AL579</f>
        <v>0</v>
      </c>
      <c r="AM578" s="118">
        <f t="shared" si="267"/>
        <v>0</v>
      </c>
      <c r="AN578" s="118">
        <f>AJ578+AM578</f>
        <v>0</v>
      </c>
      <c r="AO578" s="45"/>
      <c r="AP578" s="118">
        <f>AP579</f>
        <v>0</v>
      </c>
      <c r="AQ578" s="118">
        <f>AQ579</f>
        <v>0</v>
      </c>
      <c r="AR578" s="118">
        <f t="shared" si="277"/>
        <v>0</v>
      </c>
      <c r="AS578" s="118">
        <f>AS579</f>
        <v>0</v>
      </c>
      <c r="AT578" s="118">
        <f>AT579</f>
        <v>0</v>
      </c>
      <c r="AU578" s="118">
        <f t="shared" si="282"/>
        <v>0</v>
      </c>
      <c r="AV578" s="118">
        <f t="shared" si="281"/>
        <v>0</v>
      </c>
      <c r="AW578" s="119"/>
      <c r="AX578" s="119"/>
      <c r="AY578" s="119"/>
      <c r="AZ578" s="117"/>
      <c r="BA578" s="117"/>
      <c r="BB578" s="117"/>
      <c r="BC578" s="117"/>
      <c r="BD578" s="117"/>
    </row>
    <row r="579" spans="1:56" s="100" customFormat="1" hidden="1">
      <c r="A579" s="45"/>
      <c r="B579" s="120">
        <v>2013</v>
      </c>
      <c r="C579" s="121">
        <v>8320</v>
      </c>
      <c r="D579" s="120">
        <v>3</v>
      </c>
      <c r="E579" s="120">
        <v>5000</v>
      </c>
      <c r="F579" s="120">
        <v>5400</v>
      </c>
      <c r="G579" s="120">
        <v>549</v>
      </c>
      <c r="H579" s="120">
        <v>54901</v>
      </c>
      <c r="I579" s="122" t="s">
        <v>389</v>
      </c>
      <c r="J579" s="123">
        <v>0</v>
      </c>
      <c r="K579" s="123">
        <v>0</v>
      </c>
      <c r="L579" s="124">
        <v>0</v>
      </c>
      <c r="M579" s="123">
        <v>0</v>
      </c>
      <c r="N579" s="123">
        <v>0</v>
      </c>
      <c r="O579" s="124">
        <v>0</v>
      </c>
      <c r="P579" s="124">
        <v>0</v>
      </c>
      <c r="Q579" s="45"/>
      <c r="R579" s="123">
        <v>0</v>
      </c>
      <c r="S579" s="123">
        <v>0</v>
      </c>
      <c r="T579" s="123">
        <f t="shared" si="260"/>
        <v>0</v>
      </c>
      <c r="U579" s="123">
        <v>0</v>
      </c>
      <c r="V579" s="123">
        <v>0</v>
      </c>
      <c r="W579" s="123">
        <f t="shared" si="261"/>
        <v>0</v>
      </c>
      <c r="X579" s="123">
        <f>T579+W579</f>
        <v>0</v>
      </c>
      <c r="Y579" s="45"/>
      <c r="Z579" s="123">
        <v>0</v>
      </c>
      <c r="AA579" s="123">
        <v>0</v>
      </c>
      <c r="AB579" s="123">
        <f t="shared" si="263"/>
        <v>0</v>
      </c>
      <c r="AC579" s="123">
        <v>0</v>
      </c>
      <c r="AD579" s="123">
        <v>0</v>
      </c>
      <c r="AE579" s="123">
        <f t="shared" si="264"/>
        <v>0</v>
      </c>
      <c r="AF579" s="123">
        <f>AB579+AE579</f>
        <v>0</v>
      </c>
      <c r="AG579" s="45"/>
      <c r="AH579" s="123">
        <v>0</v>
      </c>
      <c r="AI579" s="123">
        <v>0</v>
      </c>
      <c r="AJ579" s="123">
        <f t="shared" si="266"/>
        <v>0</v>
      </c>
      <c r="AK579" s="123">
        <v>0</v>
      </c>
      <c r="AL579" s="123">
        <v>0</v>
      </c>
      <c r="AM579" s="123">
        <f t="shared" si="267"/>
        <v>0</v>
      </c>
      <c r="AN579" s="123">
        <f>AJ579+AM579</f>
        <v>0</v>
      </c>
      <c r="AO579" s="45"/>
      <c r="AP579" s="123">
        <f>J579-(R579+Z579+AH579)</f>
        <v>0</v>
      </c>
      <c r="AQ579" s="123">
        <f>K579-(S579+AA579+AI579)</f>
        <v>0</v>
      </c>
      <c r="AR579" s="123">
        <f t="shared" si="277"/>
        <v>0</v>
      </c>
      <c r="AS579" s="123">
        <f>M579-(U579+AC579+AK579)</f>
        <v>0</v>
      </c>
      <c r="AT579" s="123">
        <f>N579-(V579+AD579+AL579)</f>
        <v>0</v>
      </c>
      <c r="AU579" s="123">
        <f t="shared" si="282"/>
        <v>0</v>
      </c>
      <c r="AV579" s="123">
        <f t="shared" si="281"/>
        <v>0</v>
      </c>
      <c r="AW579" s="125" t="s">
        <v>103</v>
      </c>
      <c r="AX579" s="125"/>
      <c r="AY579" s="125"/>
      <c r="AZ579" s="124" t="s">
        <v>283</v>
      </c>
      <c r="BA579" s="124"/>
      <c r="BB579" s="124"/>
      <c r="BC579" s="124"/>
      <c r="BD579" s="124"/>
    </row>
    <row r="580" spans="1:56" s="126" customFormat="1" hidden="1">
      <c r="A580" s="45"/>
      <c r="B580" s="108">
        <v>2013</v>
      </c>
      <c r="C580" s="109">
        <v>8320</v>
      </c>
      <c r="D580" s="108">
        <v>3</v>
      </c>
      <c r="E580" s="108">
        <v>5000</v>
      </c>
      <c r="F580" s="108">
        <v>5500</v>
      </c>
      <c r="G580" s="108"/>
      <c r="H580" s="108"/>
      <c r="I580" s="110" t="s">
        <v>340</v>
      </c>
      <c r="J580" s="111">
        <v>0</v>
      </c>
      <c r="K580" s="111">
        <v>0</v>
      </c>
      <c r="L580" s="111">
        <v>0</v>
      </c>
      <c r="M580" s="111">
        <v>0</v>
      </c>
      <c r="N580" s="111">
        <v>0</v>
      </c>
      <c r="O580" s="111">
        <v>0</v>
      </c>
      <c r="P580" s="111">
        <v>0</v>
      </c>
      <c r="Q580" s="45"/>
      <c r="R580" s="112">
        <f>R581</f>
        <v>0</v>
      </c>
      <c r="S580" s="112">
        <f>S581+S583</f>
        <v>0</v>
      </c>
      <c r="T580" s="112">
        <f t="shared" si="260"/>
        <v>0</v>
      </c>
      <c r="U580" s="112">
        <f>U581+U583</f>
        <v>0</v>
      </c>
      <c r="V580" s="112">
        <f>V581+V583</f>
        <v>0</v>
      </c>
      <c r="W580" s="112">
        <f t="shared" si="261"/>
        <v>0</v>
      </c>
      <c r="X580" s="112">
        <f>T580+W580</f>
        <v>0</v>
      </c>
      <c r="Y580" s="45"/>
      <c r="Z580" s="112">
        <f>Z581</f>
        <v>0</v>
      </c>
      <c r="AA580" s="112">
        <f>AA581+AA583</f>
        <v>0</v>
      </c>
      <c r="AB580" s="112">
        <f t="shared" si="263"/>
        <v>0</v>
      </c>
      <c r="AC580" s="112">
        <f>AC581+AC583</f>
        <v>0</v>
      </c>
      <c r="AD580" s="112">
        <f>AD581+AD583</f>
        <v>0</v>
      </c>
      <c r="AE580" s="112">
        <f t="shared" si="264"/>
        <v>0</v>
      </c>
      <c r="AF580" s="112">
        <f>AB580+AE580</f>
        <v>0</v>
      </c>
      <c r="AG580" s="45"/>
      <c r="AH580" s="112">
        <f>AH581</f>
        <v>0</v>
      </c>
      <c r="AI580" s="112">
        <f>AI581+AI583</f>
        <v>0</v>
      </c>
      <c r="AJ580" s="112">
        <f t="shared" si="266"/>
        <v>0</v>
      </c>
      <c r="AK580" s="112">
        <f>AK581+AK583</f>
        <v>0</v>
      </c>
      <c r="AL580" s="112">
        <f>AL581+AL583</f>
        <v>0</v>
      </c>
      <c r="AM580" s="112">
        <f t="shared" si="267"/>
        <v>0</v>
      </c>
      <c r="AN580" s="112">
        <f>AJ580+AM580</f>
        <v>0</v>
      </c>
      <c r="AO580" s="45"/>
      <c r="AP580" s="112">
        <f>AP581</f>
        <v>0</v>
      </c>
      <c r="AQ580" s="112">
        <f>AQ581+AQ583</f>
        <v>0</v>
      </c>
      <c r="AR580" s="112">
        <f t="shared" si="277"/>
        <v>0</v>
      </c>
      <c r="AS580" s="112">
        <f>AS581+AS583</f>
        <v>0</v>
      </c>
      <c r="AT580" s="112">
        <f>AT581+AT583</f>
        <v>0</v>
      </c>
      <c r="AU580" s="112">
        <f t="shared" si="282"/>
        <v>0</v>
      </c>
      <c r="AV580" s="112">
        <f t="shared" si="281"/>
        <v>0</v>
      </c>
      <c r="AW580" s="113"/>
      <c r="AX580" s="113"/>
      <c r="AY580" s="113"/>
      <c r="AZ580" s="111"/>
      <c r="BA580" s="111"/>
      <c r="BB580" s="111"/>
      <c r="BC580" s="111"/>
      <c r="BD580" s="111"/>
    </row>
    <row r="581" spans="1:56" s="127" customFormat="1" hidden="1">
      <c r="A581" s="45"/>
      <c r="B581" s="114">
        <v>2013</v>
      </c>
      <c r="C581" s="115">
        <v>8320</v>
      </c>
      <c r="D581" s="114">
        <v>3</v>
      </c>
      <c r="E581" s="114">
        <v>5000</v>
      </c>
      <c r="F581" s="114">
        <v>5500</v>
      </c>
      <c r="G581" s="114">
        <v>551</v>
      </c>
      <c r="H581" s="114"/>
      <c r="I581" s="116" t="s">
        <v>341</v>
      </c>
      <c r="J581" s="117">
        <v>0</v>
      </c>
      <c r="K581" s="117">
        <v>0</v>
      </c>
      <c r="L581" s="117">
        <v>0</v>
      </c>
      <c r="M581" s="117">
        <v>0</v>
      </c>
      <c r="N581" s="117">
        <v>0</v>
      </c>
      <c r="O581" s="117">
        <v>0</v>
      </c>
      <c r="P581" s="117">
        <v>0</v>
      </c>
      <c r="Q581" s="45"/>
      <c r="R581" s="118">
        <f>R582+R583</f>
        <v>0</v>
      </c>
      <c r="S581" s="118">
        <f>S582+S583</f>
        <v>0</v>
      </c>
      <c r="T581" s="118">
        <f t="shared" si="260"/>
        <v>0</v>
      </c>
      <c r="U581" s="118">
        <f>U582+U583</f>
        <v>0</v>
      </c>
      <c r="V581" s="118">
        <f>V582+V583</f>
        <v>0</v>
      </c>
      <c r="W581" s="118">
        <f t="shared" si="261"/>
        <v>0</v>
      </c>
      <c r="X581" s="118">
        <f>T581+W581</f>
        <v>0</v>
      </c>
      <c r="Y581" s="45"/>
      <c r="Z581" s="118">
        <f>Z582+Z583</f>
        <v>0</v>
      </c>
      <c r="AA581" s="118">
        <f>AA582+AA583</f>
        <v>0</v>
      </c>
      <c r="AB581" s="118">
        <f t="shared" si="263"/>
        <v>0</v>
      </c>
      <c r="AC581" s="118">
        <f>AC582+AC583</f>
        <v>0</v>
      </c>
      <c r="AD581" s="118">
        <f>AD582+AD583</f>
        <v>0</v>
      </c>
      <c r="AE581" s="118">
        <f t="shared" si="264"/>
        <v>0</v>
      </c>
      <c r="AF581" s="118">
        <f>AB581+AE581</f>
        <v>0</v>
      </c>
      <c r="AG581" s="45"/>
      <c r="AH581" s="118">
        <f>AH582+AH583</f>
        <v>0</v>
      </c>
      <c r="AI581" s="118">
        <f>AI582+AI583</f>
        <v>0</v>
      </c>
      <c r="AJ581" s="118">
        <f t="shared" si="266"/>
        <v>0</v>
      </c>
      <c r="AK581" s="118">
        <f>AK582+AK583</f>
        <v>0</v>
      </c>
      <c r="AL581" s="118">
        <f>AL582+AL583</f>
        <v>0</v>
      </c>
      <c r="AM581" s="118">
        <f t="shared" si="267"/>
        <v>0</v>
      </c>
      <c r="AN581" s="118">
        <f>AJ581+AM581</f>
        <v>0</v>
      </c>
      <c r="AO581" s="45"/>
      <c r="AP581" s="118">
        <f>AP582+AP583</f>
        <v>0</v>
      </c>
      <c r="AQ581" s="118">
        <f>AQ582+AQ583</f>
        <v>0</v>
      </c>
      <c r="AR581" s="118">
        <f t="shared" si="277"/>
        <v>0</v>
      </c>
      <c r="AS581" s="118">
        <f>AS582+AS583</f>
        <v>0</v>
      </c>
      <c r="AT581" s="118">
        <f>AT582+AT583</f>
        <v>0</v>
      </c>
      <c r="AU581" s="118">
        <f t="shared" si="282"/>
        <v>0</v>
      </c>
      <c r="AV581" s="118">
        <f t="shared" si="281"/>
        <v>0</v>
      </c>
      <c r="AW581" s="119"/>
      <c r="AX581" s="119"/>
      <c r="AY581" s="119"/>
      <c r="AZ581" s="117"/>
      <c r="BA581" s="117"/>
      <c r="BB581" s="117"/>
      <c r="BC581" s="117"/>
      <c r="BD581" s="117"/>
    </row>
    <row r="582" spans="1:56" s="100" customFormat="1" hidden="1">
      <c r="A582" s="45"/>
      <c r="B582" s="120">
        <v>2013</v>
      </c>
      <c r="C582" s="121">
        <v>8320</v>
      </c>
      <c r="D582" s="120">
        <v>3</v>
      </c>
      <c r="E582" s="120">
        <v>5000</v>
      </c>
      <c r="F582" s="120">
        <v>5500</v>
      </c>
      <c r="G582" s="120">
        <v>551</v>
      </c>
      <c r="H582" s="120">
        <v>55101</v>
      </c>
      <c r="I582" s="122" t="s">
        <v>390</v>
      </c>
      <c r="J582" s="123">
        <v>0</v>
      </c>
      <c r="K582" s="123">
        <v>0</v>
      </c>
      <c r="L582" s="124">
        <v>0</v>
      </c>
      <c r="M582" s="123">
        <v>0</v>
      </c>
      <c r="N582" s="123">
        <v>0</v>
      </c>
      <c r="O582" s="124">
        <v>0</v>
      </c>
      <c r="P582" s="124">
        <v>0</v>
      </c>
      <c r="Q582" s="45"/>
      <c r="R582" s="123">
        <v>0</v>
      </c>
      <c r="S582" s="123">
        <v>0</v>
      </c>
      <c r="T582" s="123">
        <f t="shared" si="260"/>
        <v>0</v>
      </c>
      <c r="U582" s="123">
        <v>0</v>
      </c>
      <c r="V582" s="123">
        <v>0</v>
      </c>
      <c r="W582" s="123">
        <f t="shared" si="261"/>
        <v>0</v>
      </c>
      <c r="X582" s="123">
        <f>T582+W582</f>
        <v>0</v>
      </c>
      <c r="Y582" s="45"/>
      <c r="Z582" s="123">
        <v>0</v>
      </c>
      <c r="AA582" s="123">
        <v>0</v>
      </c>
      <c r="AB582" s="123">
        <f t="shared" si="263"/>
        <v>0</v>
      </c>
      <c r="AC582" s="123">
        <v>0</v>
      </c>
      <c r="AD582" s="123">
        <v>0</v>
      </c>
      <c r="AE582" s="123">
        <f t="shared" si="264"/>
        <v>0</v>
      </c>
      <c r="AF582" s="123">
        <f>AB582+AE582</f>
        <v>0</v>
      </c>
      <c r="AG582" s="45"/>
      <c r="AH582" s="123">
        <v>0</v>
      </c>
      <c r="AI582" s="123">
        <v>0</v>
      </c>
      <c r="AJ582" s="123">
        <f t="shared" si="266"/>
        <v>0</v>
      </c>
      <c r="AK582" s="123">
        <v>0</v>
      </c>
      <c r="AL582" s="123">
        <v>0</v>
      </c>
      <c r="AM582" s="123">
        <f t="shared" si="267"/>
        <v>0</v>
      </c>
      <c r="AN582" s="123">
        <f>AJ582+AM582</f>
        <v>0</v>
      </c>
      <c r="AO582" s="45"/>
      <c r="AP582" s="123">
        <f>J582-(R582+Z582+AH582)</f>
        <v>0</v>
      </c>
      <c r="AQ582" s="123">
        <f>K582-(S582+AA582+AI582)</f>
        <v>0</v>
      </c>
      <c r="AR582" s="123">
        <f t="shared" si="277"/>
        <v>0</v>
      </c>
      <c r="AS582" s="123">
        <f>M582-(U582+AC582+AK582)</f>
        <v>0</v>
      </c>
      <c r="AT582" s="123">
        <f>N582-(V582+AD582+AL582)</f>
        <v>0</v>
      </c>
      <c r="AU582" s="123">
        <f t="shared" si="282"/>
        <v>0</v>
      </c>
      <c r="AV582" s="123">
        <f t="shared" si="281"/>
        <v>0</v>
      </c>
      <c r="AW582" s="125" t="s">
        <v>103</v>
      </c>
      <c r="AX582" s="125"/>
      <c r="AY582" s="125"/>
      <c r="AZ582" s="124" t="s">
        <v>283</v>
      </c>
      <c r="BA582" s="124"/>
      <c r="BB582" s="124"/>
      <c r="BC582" s="124"/>
      <c r="BD582" s="124"/>
    </row>
    <row r="583" spans="1:56" s="100" customFormat="1" hidden="1">
      <c r="A583" s="45"/>
      <c r="B583" s="120">
        <v>2013</v>
      </c>
      <c r="C583" s="121">
        <v>8320</v>
      </c>
      <c r="D583" s="120">
        <v>3</v>
      </c>
      <c r="E583" s="120">
        <v>5000</v>
      </c>
      <c r="F583" s="120">
        <v>5500</v>
      </c>
      <c r="G583" s="120">
        <v>551</v>
      </c>
      <c r="H583" s="120">
        <v>55102</v>
      </c>
      <c r="I583" s="122" t="s">
        <v>391</v>
      </c>
      <c r="J583" s="123">
        <v>0</v>
      </c>
      <c r="K583" s="123">
        <v>0</v>
      </c>
      <c r="L583" s="124">
        <v>0</v>
      </c>
      <c r="M583" s="123">
        <v>0</v>
      </c>
      <c r="N583" s="123">
        <v>0</v>
      </c>
      <c r="O583" s="124">
        <v>0</v>
      </c>
      <c r="P583" s="124">
        <v>0</v>
      </c>
      <c r="Q583" s="45"/>
      <c r="R583" s="123">
        <f>ROUND(X583*0.8,0)</f>
        <v>0</v>
      </c>
      <c r="S583" s="123">
        <v>0</v>
      </c>
      <c r="T583" s="123">
        <f t="shared" si="260"/>
        <v>0</v>
      </c>
      <c r="U583" s="123">
        <f>X583-R583</f>
        <v>0</v>
      </c>
      <c r="V583" s="123">
        <v>0</v>
      </c>
      <c r="W583" s="123">
        <f t="shared" si="261"/>
        <v>0</v>
      </c>
      <c r="X583" s="123">
        <v>0</v>
      </c>
      <c r="Y583" s="45"/>
      <c r="Z583" s="123">
        <f>ROUND(AF583*0.8,0)</f>
        <v>0</v>
      </c>
      <c r="AA583" s="123">
        <v>0</v>
      </c>
      <c r="AB583" s="123">
        <f t="shared" si="263"/>
        <v>0</v>
      </c>
      <c r="AC583" s="123">
        <f>AF583-Z583</f>
        <v>0</v>
      </c>
      <c r="AD583" s="123">
        <v>0</v>
      </c>
      <c r="AE583" s="123">
        <f t="shared" si="264"/>
        <v>0</v>
      </c>
      <c r="AF583" s="123">
        <v>0</v>
      </c>
      <c r="AG583" s="45"/>
      <c r="AH583" s="123">
        <f>ROUND(AN583*0.8,0)</f>
        <v>0</v>
      </c>
      <c r="AI583" s="123">
        <v>0</v>
      </c>
      <c r="AJ583" s="123">
        <f t="shared" si="266"/>
        <v>0</v>
      </c>
      <c r="AK583" s="123">
        <f>AN583-AH583</f>
        <v>0</v>
      </c>
      <c r="AL583" s="123">
        <v>0</v>
      </c>
      <c r="AM583" s="123">
        <f t="shared" si="267"/>
        <v>0</v>
      </c>
      <c r="AN583" s="123">
        <v>0</v>
      </c>
      <c r="AO583" s="45"/>
      <c r="AP583" s="123">
        <f>J583-(R583+Z583+AH583)</f>
        <v>0</v>
      </c>
      <c r="AQ583" s="123">
        <f>K583-(S583+AA583+AI583)</f>
        <v>0</v>
      </c>
      <c r="AR583" s="123">
        <f t="shared" si="277"/>
        <v>0</v>
      </c>
      <c r="AS583" s="123">
        <f>M583-(U583+AC583+AK583)</f>
        <v>0</v>
      </c>
      <c r="AT583" s="123">
        <f>N583-(V583+AD583+AL583)</f>
        <v>0</v>
      </c>
      <c r="AU583" s="123">
        <f t="shared" si="282"/>
        <v>0</v>
      </c>
      <c r="AV583" s="123">
        <f t="shared" si="281"/>
        <v>0</v>
      </c>
      <c r="AW583" s="125" t="s">
        <v>345</v>
      </c>
      <c r="AX583" s="125"/>
      <c r="AY583" s="125"/>
      <c r="AZ583" s="124" t="s">
        <v>283</v>
      </c>
      <c r="BA583" s="124"/>
      <c r="BB583" s="124"/>
      <c r="BC583" s="124"/>
      <c r="BD583" s="124"/>
    </row>
    <row r="584" spans="1:56" s="126" customFormat="1" hidden="1">
      <c r="A584" s="45"/>
      <c r="B584" s="108">
        <v>2013</v>
      </c>
      <c r="C584" s="109">
        <v>8320</v>
      </c>
      <c r="D584" s="108">
        <v>3</v>
      </c>
      <c r="E584" s="108">
        <v>5000</v>
      </c>
      <c r="F584" s="108">
        <v>5600</v>
      </c>
      <c r="G584" s="108"/>
      <c r="H584" s="108"/>
      <c r="I584" s="110" t="s">
        <v>244</v>
      </c>
      <c r="J584" s="111">
        <v>15000</v>
      </c>
      <c r="K584" s="111">
        <v>0</v>
      </c>
      <c r="L584" s="111">
        <v>15000</v>
      </c>
      <c r="M584" s="111">
        <v>0</v>
      </c>
      <c r="N584" s="111">
        <v>0</v>
      </c>
      <c r="O584" s="111">
        <v>0</v>
      </c>
      <c r="P584" s="111">
        <f>+L584+O584</f>
        <v>15000</v>
      </c>
      <c r="Q584" s="45"/>
      <c r="R584" s="112">
        <f>R585+R587+R589+R591+R593</f>
        <v>15000</v>
      </c>
      <c r="S584" s="112">
        <f>S585+S587+S589+S591+S593</f>
        <v>0</v>
      </c>
      <c r="T584" s="112">
        <f t="shared" si="260"/>
        <v>15000</v>
      </c>
      <c r="U584" s="112">
        <f>U585+U587+U589+U591+U593</f>
        <v>0</v>
      </c>
      <c r="V584" s="112">
        <f>V585+V587+V589+V591+V593</f>
        <v>0</v>
      </c>
      <c r="W584" s="112">
        <f t="shared" si="261"/>
        <v>0</v>
      </c>
      <c r="X584" s="112">
        <f>T584+W584</f>
        <v>15000</v>
      </c>
      <c r="Y584" s="45"/>
      <c r="Z584" s="112">
        <f>Z585+Z587+Z589+Z591+Z593</f>
        <v>0</v>
      </c>
      <c r="AA584" s="112">
        <f>AA585+AA587+AA589+AA591+AA593</f>
        <v>0</v>
      </c>
      <c r="AB584" s="112">
        <f t="shared" si="263"/>
        <v>0</v>
      </c>
      <c r="AC584" s="112">
        <f>AC585+AC587+AC589+AC591+AC593</f>
        <v>0</v>
      </c>
      <c r="AD584" s="112">
        <f>AD585+AD587+AD589+AD591+AD593</f>
        <v>0</v>
      </c>
      <c r="AE584" s="112">
        <f t="shared" si="264"/>
        <v>0</v>
      </c>
      <c r="AF584" s="112">
        <f>AB584+AE584</f>
        <v>0</v>
      </c>
      <c r="AG584" s="45"/>
      <c r="AH584" s="112">
        <f>AH585+AH587+AH589+AH591+AH593</f>
        <v>0</v>
      </c>
      <c r="AI584" s="112">
        <f>AI585+AI587+AI589+AI591+AI593</f>
        <v>0</v>
      </c>
      <c r="AJ584" s="112">
        <f t="shared" si="266"/>
        <v>0</v>
      </c>
      <c r="AK584" s="112">
        <f>AK585+AK587+AK589+AK591+AK593</f>
        <v>0</v>
      </c>
      <c r="AL584" s="112">
        <f>AL585+AL587+AL589+AL591+AL593</f>
        <v>0</v>
      </c>
      <c r="AM584" s="112">
        <f t="shared" si="267"/>
        <v>0</v>
      </c>
      <c r="AN584" s="112">
        <f>AJ584+AM584</f>
        <v>0</v>
      </c>
      <c r="AO584" s="45"/>
      <c r="AP584" s="112">
        <f>AP585+AP587+AP589+AP591+AP593</f>
        <v>0</v>
      </c>
      <c r="AQ584" s="112">
        <f>AQ585+AQ587+AQ589+AQ591+AQ593</f>
        <v>0</v>
      </c>
      <c r="AR584" s="112">
        <f t="shared" si="277"/>
        <v>0</v>
      </c>
      <c r="AS584" s="112">
        <f>AS585+AS587+AS589+AS591+AS593</f>
        <v>0</v>
      </c>
      <c r="AT584" s="112">
        <f>AT585+AT587+AT589+AT591+AT593</f>
        <v>0</v>
      </c>
      <c r="AU584" s="112">
        <f t="shared" si="282"/>
        <v>0</v>
      </c>
      <c r="AV584" s="112">
        <f t="shared" si="281"/>
        <v>0</v>
      </c>
      <c r="AW584" s="113"/>
      <c r="AX584" s="113"/>
      <c r="AY584" s="113"/>
      <c r="AZ584" s="111"/>
      <c r="BA584" s="111"/>
      <c r="BB584" s="111"/>
      <c r="BC584" s="111"/>
      <c r="BD584" s="111"/>
    </row>
    <row r="585" spans="1:56" s="127" customFormat="1" hidden="1">
      <c r="A585" s="45"/>
      <c r="B585" s="114">
        <v>2013</v>
      </c>
      <c r="C585" s="115">
        <v>8320</v>
      </c>
      <c r="D585" s="114">
        <v>3</v>
      </c>
      <c r="E585" s="114">
        <v>5000</v>
      </c>
      <c r="F585" s="114">
        <v>5600</v>
      </c>
      <c r="G585" s="114">
        <v>562</v>
      </c>
      <c r="H585" s="114"/>
      <c r="I585" s="116" t="s">
        <v>344</v>
      </c>
      <c r="J585" s="117">
        <v>15000</v>
      </c>
      <c r="K585" s="117">
        <v>0</v>
      </c>
      <c r="L585" s="117">
        <v>15000</v>
      </c>
      <c r="M585" s="117">
        <v>0</v>
      </c>
      <c r="N585" s="117">
        <v>0</v>
      </c>
      <c r="O585" s="117">
        <v>0</v>
      </c>
      <c r="P585" s="117">
        <v>15000</v>
      </c>
      <c r="Q585" s="45"/>
      <c r="R585" s="118">
        <f>R586</f>
        <v>15000</v>
      </c>
      <c r="S585" s="118">
        <f>S586</f>
        <v>0</v>
      </c>
      <c r="T585" s="118">
        <f t="shared" si="260"/>
        <v>15000</v>
      </c>
      <c r="U585" s="118">
        <f>U586</f>
        <v>0</v>
      </c>
      <c r="V585" s="118">
        <f>V586</f>
        <v>0</v>
      </c>
      <c r="W585" s="118">
        <f t="shared" si="261"/>
        <v>0</v>
      </c>
      <c r="X585" s="118">
        <f t="shared" ref="X585:X594" si="287">T585+W585</f>
        <v>15000</v>
      </c>
      <c r="Y585" s="45"/>
      <c r="Z585" s="118">
        <f>Z586</f>
        <v>0</v>
      </c>
      <c r="AA585" s="118">
        <f>AA586</f>
        <v>0</v>
      </c>
      <c r="AB585" s="118">
        <f t="shared" si="263"/>
        <v>0</v>
      </c>
      <c r="AC585" s="118">
        <f>AC586</f>
        <v>0</v>
      </c>
      <c r="AD585" s="118">
        <f>AD586</f>
        <v>0</v>
      </c>
      <c r="AE585" s="118">
        <f t="shared" si="264"/>
        <v>0</v>
      </c>
      <c r="AF585" s="118">
        <f t="shared" ref="AF585:AF594" si="288">AB585+AE585</f>
        <v>0</v>
      </c>
      <c r="AG585" s="45"/>
      <c r="AH585" s="118">
        <f>AH586</f>
        <v>0</v>
      </c>
      <c r="AI585" s="118">
        <f>AI586</f>
        <v>0</v>
      </c>
      <c r="AJ585" s="118">
        <f t="shared" si="266"/>
        <v>0</v>
      </c>
      <c r="AK585" s="118">
        <f>AK586</f>
        <v>0</v>
      </c>
      <c r="AL585" s="118">
        <f>AL586</f>
        <v>0</v>
      </c>
      <c r="AM585" s="118">
        <f t="shared" si="267"/>
        <v>0</v>
      </c>
      <c r="AN585" s="118">
        <f t="shared" ref="AN585:AN594" si="289">AJ585+AM585</f>
        <v>0</v>
      </c>
      <c r="AO585" s="45"/>
      <c r="AP585" s="118">
        <f>AP586</f>
        <v>0</v>
      </c>
      <c r="AQ585" s="118">
        <f>AQ586</f>
        <v>0</v>
      </c>
      <c r="AR585" s="118">
        <f t="shared" si="277"/>
        <v>0</v>
      </c>
      <c r="AS585" s="118">
        <f>AS586</f>
        <v>0</v>
      </c>
      <c r="AT585" s="118">
        <f>AT586</f>
        <v>0</v>
      </c>
      <c r="AU585" s="118">
        <f t="shared" si="282"/>
        <v>0</v>
      </c>
      <c r="AV585" s="118">
        <f t="shared" si="281"/>
        <v>0</v>
      </c>
      <c r="AW585" s="119"/>
      <c r="AX585" s="119"/>
      <c r="AY585" s="119"/>
      <c r="AZ585" s="117"/>
      <c r="BA585" s="117"/>
      <c r="BB585" s="117"/>
      <c r="BC585" s="117"/>
      <c r="BD585" s="117"/>
    </row>
    <row r="586" spans="1:56" s="100" customFormat="1" hidden="1">
      <c r="A586" s="45"/>
      <c r="B586" s="120">
        <v>2013</v>
      </c>
      <c r="C586" s="121">
        <v>8320</v>
      </c>
      <c r="D586" s="120">
        <v>3</v>
      </c>
      <c r="E586" s="120">
        <v>5000</v>
      </c>
      <c r="F586" s="120">
        <v>5600</v>
      </c>
      <c r="G586" s="120">
        <v>562</v>
      </c>
      <c r="H586" s="120">
        <v>56201</v>
      </c>
      <c r="I586" s="122" t="s">
        <v>392</v>
      </c>
      <c r="J586" s="123">
        <v>15000</v>
      </c>
      <c r="K586" s="123">
        <v>0</v>
      </c>
      <c r="L586" s="167">
        <v>15000</v>
      </c>
      <c r="M586" s="123">
        <v>0</v>
      </c>
      <c r="N586" s="123">
        <v>0</v>
      </c>
      <c r="O586" s="124">
        <v>0</v>
      </c>
      <c r="P586" s="124">
        <v>15000</v>
      </c>
      <c r="Q586" s="45"/>
      <c r="R586" s="123">
        <f>+'[1]Profesionalización SIDEPOL'!X306</f>
        <v>15000</v>
      </c>
      <c r="S586" s="123">
        <v>0</v>
      </c>
      <c r="T586" s="123">
        <f t="shared" si="260"/>
        <v>15000</v>
      </c>
      <c r="U586" s="123">
        <v>0</v>
      </c>
      <c r="V586" s="123">
        <v>0</v>
      </c>
      <c r="W586" s="123">
        <f t="shared" si="261"/>
        <v>0</v>
      </c>
      <c r="X586" s="123">
        <f t="shared" si="287"/>
        <v>15000</v>
      </c>
      <c r="Y586" s="45"/>
      <c r="Z586" s="123">
        <v>0</v>
      </c>
      <c r="AA586" s="123">
        <v>0</v>
      </c>
      <c r="AB586" s="123">
        <f t="shared" si="263"/>
        <v>0</v>
      </c>
      <c r="AC586" s="123">
        <v>0</v>
      </c>
      <c r="AD586" s="123">
        <v>0</v>
      </c>
      <c r="AE586" s="123">
        <f t="shared" si="264"/>
        <v>0</v>
      </c>
      <c r="AF586" s="123">
        <f t="shared" si="288"/>
        <v>0</v>
      </c>
      <c r="AG586" s="45"/>
      <c r="AH586" s="123">
        <f>14558-14558+442-442</f>
        <v>0</v>
      </c>
      <c r="AI586" s="123">
        <v>0</v>
      </c>
      <c r="AJ586" s="123">
        <f t="shared" si="266"/>
        <v>0</v>
      </c>
      <c r="AK586" s="123">
        <v>0</v>
      </c>
      <c r="AL586" s="123">
        <v>0</v>
      </c>
      <c r="AM586" s="123">
        <f t="shared" si="267"/>
        <v>0</v>
      </c>
      <c r="AN586" s="123">
        <f t="shared" si="289"/>
        <v>0</v>
      </c>
      <c r="AO586" s="45"/>
      <c r="AP586" s="123">
        <f>J586-(R586+Z586+AH586)</f>
        <v>0</v>
      </c>
      <c r="AQ586" s="123">
        <f>K586-(S586+AA586+AI586)</f>
        <v>0</v>
      </c>
      <c r="AR586" s="123">
        <f t="shared" si="277"/>
        <v>0</v>
      </c>
      <c r="AS586" s="123">
        <f>M586-(U586+AC586+AK586)</f>
        <v>0</v>
      </c>
      <c r="AT586" s="123">
        <f>N586-(V586+AD586+AL586)</f>
        <v>0</v>
      </c>
      <c r="AU586" s="123">
        <f t="shared" si="282"/>
        <v>0</v>
      </c>
      <c r="AV586" s="123">
        <f t="shared" si="281"/>
        <v>0</v>
      </c>
      <c r="AW586" s="125" t="s">
        <v>103</v>
      </c>
      <c r="AX586" s="125">
        <v>1</v>
      </c>
      <c r="AY586" s="125"/>
      <c r="AZ586" s="124" t="s">
        <v>283</v>
      </c>
      <c r="BA586" s="124">
        <f>'[1]Profesionalización SIDEPOL'!AO306</f>
        <v>1</v>
      </c>
      <c r="BB586" s="124"/>
      <c r="BC586" s="133">
        <f>+AX586-BA586</f>
        <v>0</v>
      </c>
      <c r="BD586" s="133">
        <f>+AY579-BB579</f>
        <v>0</v>
      </c>
    </row>
    <row r="587" spans="1:56" s="127" customFormat="1" hidden="1">
      <c r="A587" s="45"/>
      <c r="B587" s="114">
        <v>2013</v>
      </c>
      <c r="C587" s="115">
        <v>8320</v>
      </c>
      <c r="D587" s="114">
        <v>3</v>
      </c>
      <c r="E587" s="114">
        <v>5000</v>
      </c>
      <c r="F587" s="114">
        <v>5600</v>
      </c>
      <c r="G587" s="114">
        <v>564</v>
      </c>
      <c r="H587" s="114"/>
      <c r="I587" s="116" t="s">
        <v>245</v>
      </c>
      <c r="J587" s="117">
        <v>0</v>
      </c>
      <c r="K587" s="117">
        <v>0</v>
      </c>
      <c r="L587" s="117">
        <v>0</v>
      </c>
      <c r="M587" s="117">
        <v>0</v>
      </c>
      <c r="N587" s="117">
        <v>0</v>
      </c>
      <c r="O587" s="117">
        <v>0</v>
      </c>
      <c r="P587" s="117">
        <v>0</v>
      </c>
      <c r="Q587" s="45"/>
      <c r="R587" s="118">
        <f>R588</f>
        <v>0</v>
      </c>
      <c r="S587" s="118">
        <f>S588</f>
        <v>0</v>
      </c>
      <c r="T587" s="118">
        <f t="shared" si="260"/>
        <v>0</v>
      </c>
      <c r="U587" s="118">
        <f>U588</f>
        <v>0</v>
      </c>
      <c r="V587" s="118">
        <f>V588</f>
        <v>0</v>
      </c>
      <c r="W587" s="118">
        <f t="shared" si="261"/>
        <v>0</v>
      </c>
      <c r="X587" s="118">
        <f t="shared" si="287"/>
        <v>0</v>
      </c>
      <c r="Y587" s="45"/>
      <c r="Z587" s="118">
        <f>Z588</f>
        <v>0</v>
      </c>
      <c r="AA587" s="118">
        <f>AA588</f>
        <v>0</v>
      </c>
      <c r="AB587" s="118">
        <f t="shared" si="263"/>
        <v>0</v>
      </c>
      <c r="AC587" s="118">
        <f>AC588</f>
        <v>0</v>
      </c>
      <c r="AD587" s="118">
        <f>AD588</f>
        <v>0</v>
      </c>
      <c r="AE587" s="118">
        <f t="shared" si="264"/>
        <v>0</v>
      </c>
      <c r="AF587" s="118">
        <f t="shared" si="288"/>
        <v>0</v>
      </c>
      <c r="AG587" s="45"/>
      <c r="AH587" s="118">
        <f>AH588</f>
        <v>0</v>
      </c>
      <c r="AI587" s="118">
        <f>AI588</f>
        <v>0</v>
      </c>
      <c r="AJ587" s="118">
        <f t="shared" si="266"/>
        <v>0</v>
      </c>
      <c r="AK587" s="118">
        <f>AK588</f>
        <v>0</v>
      </c>
      <c r="AL587" s="118">
        <f>AL588</f>
        <v>0</v>
      </c>
      <c r="AM587" s="118">
        <f t="shared" si="267"/>
        <v>0</v>
      </c>
      <c r="AN587" s="118">
        <f t="shared" si="289"/>
        <v>0</v>
      </c>
      <c r="AO587" s="45"/>
      <c r="AP587" s="118">
        <f>AP588</f>
        <v>0</v>
      </c>
      <c r="AQ587" s="118">
        <f>AQ588</f>
        <v>0</v>
      </c>
      <c r="AR587" s="118">
        <f t="shared" si="277"/>
        <v>0</v>
      </c>
      <c r="AS587" s="118">
        <f>AS588</f>
        <v>0</v>
      </c>
      <c r="AT587" s="118">
        <f>AT588</f>
        <v>0</v>
      </c>
      <c r="AU587" s="118">
        <f t="shared" si="282"/>
        <v>0</v>
      </c>
      <c r="AV587" s="118">
        <f t="shared" si="281"/>
        <v>0</v>
      </c>
      <c r="AW587" s="119"/>
      <c r="AX587" s="119"/>
      <c r="AY587" s="119"/>
      <c r="AZ587" s="117"/>
      <c r="BA587" s="117"/>
      <c r="BB587" s="117"/>
      <c r="BC587" s="117"/>
      <c r="BD587" s="117"/>
    </row>
    <row r="588" spans="1:56" s="100" customFormat="1" hidden="1">
      <c r="A588" s="45"/>
      <c r="B588" s="120">
        <v>2013</v>
      </c>
      <c r="C588" s="121">
        <v>8320</v>
      </c>
      <c r="D588" s="120">
        <v>3</v>
      </c>
      <c r="E588" s="120">
        <v>5000</v>
      </c>
      <c r="F588" s="120">
        <v>5600</v>
      </c>
      <c r="G588" s="120">
        <v>564</v>
      </c>
      <c r="H588" s="120">
        <v>56400</v>
      </c>
      <c r="I588" s="122" t="s">
        <v>245</v>
      </c>
      <c r="J588" s="123">
        <v>0</v>
      </c>
      <c r="K588" s="123">
        <v>0</v>
      </c>
      <c r="L588" s="124">
        <v>0</v>
      </c>
      <c r="M588" s="123">
        <v>0</v>
      </c>
      <c r="N588" s="123">
        <v>0</v>
      </c>
      <c r="O588" s="124">
        <v>0</v>
      </c>
      <c r="P588" s="124">
        <v>0</v>
      </c>
      <c r="Q588" s="45"/>
      <c r="R588" s="123">
        <v>0</v>
      </c>
      <c r="S588" s="123">
        <v>0</v>
      </c>
      <c r="T588" s="123">
        <f t="shared" ref="T588:T622" si="290">R588+S588</f>
        <v>0</v>
      </c>
      <c r="U588" s="123">
        <v>0</v>
      </c>
      <c r="V588" s="123">
        <v>0</v>
      </c>
      <c r="W588" s="123">
        <f t="shared" ref="W588:W622" si="291">U588+V588</f>
        <v>0</v>
      </c>
      <c r="X588" s="123">
        <f t="shared" si="287"/>
        <v>0</v>
      </c>
      <c r="Y588" s="45"/>
      <c r="Z588" s="123">
        <v>0</v>
      </c>
      <c r="AA588" s="123">
        <v>0</v>
      </c>
      <c r="AB588" s="123">
        <f t="shared" ref="AB588:AB594" si="292">Z588+AA588</f>
        <v>0</v>
      </c>
      <c r="AC588" s="123">
        <v>0</v>
      </c>
      <c r="AD588" s="123">
        <v>0</v>
      </c>
      <c r="AE588" s="123">
        <f t="shared" ref="AE588:AE622" si="293">AC588+AD588</f>
        <v>0</v>
      </c>
      <c r="AF588" s="123">
        <f t="shared" si="288"/>
        <v>0</v>
      </c>
      <c r="AG588" s="45"/>
      <c r="AH588" s="123">
        <v>0</v>
      </c>
      <c r="AI588" s="123">
        <v>0</v>
      </c>
      <c r="AJ588" s="123">
        <f t="shared" ref="AJ588:AJ594" si="294">AH588+AI588</f>
        <v>0</v>
      </c>
      <c r="AK588" s="123">
        <v>0</v>
      </c>
      <c r="AL588" s="123">
        <v>0</v>
      </c>
      <c r="AM588" s="123">
        <f t="shared" ref="AM588:AM622" si="295">AK588+AL588</f>
        <v>0</v>
      </c>
      <c r="AN588" s="123">
        <f t="shared" si="289"/>
        <v>0</v>
      </c>
      <c r="AO588" s="45"/>
      <c r="AP588" s="123">
        <f>J588-(R588+Z588+AH588)</f>
        <v>0</v>
      </c>
      <c r="AQ588" s="123">
        <f>K588-(S588+AA588+AI588)</f>
        <v>0</v>
      </c>
      <c r="AR588" s="123">
        <f t="shared" si="277"/>
        <v>0</v>
      </c>
      <c r="AS588" s="123">
        <f>M588-(U588+AC588+AK588)</f>
        <v>0</v>
      </c>
      <c r="AT588" s="123">
        <f>N588-(V588+AD588+AL588)</f>
        <v>0</v>
      </c>
      <c r="AU588" s="123">
        <f t="shared" si="282"/>
        <v>0</v>
      </c>
      <c r="AV588" s="123">
        <f t="shared" si="281"/>
        <v>0</v>
      </c>
      <c r="AW588" s="125" t="s">
        <v>103</v>
      </c>
      <c r="AX588" s="125"/>
      <c r="AY588" s="125"/>
      <c r="AZ588" s="124" t="s">
        <v>283</v>
      </c>
      <c r="BA588" s="124"/>
      <c r="BB588" s="124"/>
      <c r="BC588" s="124"/>
      <c r="BD588" s="124"/>
    </row>
    <row r="589" spans="1:56" s="127" customFormat="1" hidden="1">
      <c r="A589" s="45"/>
      <c r="B589" s="114">
        <v>2013</v>
      </c>
      <c r="C589" s="115">
        <v>8320</v>
      </c>
      <c r="D589" s="114">
        <v>3</v>
      </c>
      <c r="E589" s="114">
        <v>5000</v>
      </c>
      <c r="F589" s="114">
        <v>5600</v>
      </c>
      <c r="G589" s="114">
        <v>565</v>
      </c>
      <c r="H589" s="114"/>
      <c r="I589" s="116" t="s">
        <v>246</v>
      </c>
      <c r="J589" s="117">
        <v>0</v>
      </c>
      <c r="K589" s="117">
        <v>0</v>
      </c>
      <c r="L589" s="117">
        <v>0</v>
      </c>
      <c r="M589" s="117">
        <v>0</v>
      </c>
      <c r="N589" s="117">
        <v>0</v>
      </c>
      <c r="O589" s="117">
        <v>0</v>
      </c>
      <c r="P589" s="117">
        <v>0</v>
      </c>
      <c r="Q589" s="45"/>
      <c r="R589" s="118">
        <f>R590</f>
        <v>0</v>
      </c>
      <c r="S589" s="118">
        <f>S590</f>
        <v>0</v>
      </c>
      <c r="T589" s="118">
        <f t="shared" si="290"/>
        <v>0</v>
      </c>
      <c r="U589" s="118">
        <f>U590</f>
        <v>0</v>
      </c>
      <c r="V589" s="118">
        <f>V590</f>
        <v>0</v>
      </c>
      <c r="W589" s="118">
        <f t="shared" si="291"/>
        <v>0</v>
      </c>
      <c r="X589" s="118">
        <f t="shared" si="287"/>
        <v>0</v>
      </c>
      <c r="Y589" s="45"/>
      <c r="Z589" s="118">
        <f>Z590</f>
        <v>0</v>
      </c>
      <c r="AA589" s="118">
        <f>AA590</f>
        <v>0</v>
      </c>
      <c r="AB589" s="118">
        <f t="shared" si="292"/>
        <v>0</v>
      </c>
      <c r="AC589" s="118">
        <f>AC590</f>
        <v>0</v>
      </c>
      <c r="AD589" s="118">
        <f>AD590</f>
        <v>0</v>
      </c>
      <c r="AE589" s="118">
        <f t="shared" si="293"/>
        <v>0</v>
      </c>
      <c r="AF589" s="118">
        <f t="shared" si="288"/>
        <v>0</v>
      </c>
      <c r="AG589" s="45"/>
      <c r="AH589" s="118">
        <f>AH590</f>
        <v>0</v>
      </c>
      <c r="AI589" s="118">
        <f>AI590</f>
        <v>0</v>
      </c>
      <c r="AJ589" s="118">
        <f t="shared" si="294"/>
        <v>0</v>
      </c>
      <c r="AK589" s="118">
        <f>AK590</f>
        <v>0</v>
      </c>
      <c r="AL589" s="118">
        <f>AL590</f>
        <v>0</v>
      </c>
      <c r="AM589" s="118">
        <f t="shared" si="295"/>
        <v>0</v>
      </c>
      <c r="AN589" s="118">
        <f t="shared" si="289"/>
        <v>0</v>
      </c>
      <c r="AO589" s="45"/>
      <c r="AP589" s="118">
        <f>AP590</f>
        <v>0</v>
      </c>
      <c r="AQ589" s="118">
        <f>AQ590</f>
        <v>0</v>
      </c>
      <c r="AR589" s="118">
        <f t="shared" si="277"/>
        <v>0</v>
      </c>
      <c r="AS589" s="118">
        <f>AS590</f>
        <v>0</v>
      </c>
      <c r="AT589" s="118">
        <f>AT590</f>
        <v>0</v>
      </c>
      <c r="AU589" s="118">
        <f t="shared" si="282"/>
        <v>0</v>
      </c>
      <c r="AV589" s="118">
        <f t="shared" si="281"/>
        <v>0</v>
      </c>
      <c r="AW589" s="119"/>
      <c r="AX589" s="119"/>
      <c r="AY589" s="119"/>
      <c r="AZ589" s="117"/>
      <c r="BA589" s="117"/>
      <c r="BB589" s="117"/>
      <c r="BC589" s="117"/>
      <c r="BD589" s="117"/>
    </row>
    <row r="590" spans="1:56" s="100" customFormat="1" hidden="1">
      <c r="A590" s="45"/>
      <c r="B590" s="120">
        <v>2013</v>
      </c>
      <c r="C590" s="121">
        <v>8320</v>
      </c>
      <c r="D590" s="120">
        <v>3</v>
      </c>
      <c r="E590" s="120">
        <v>5000</v>
      </c>
      <c r="F590" s="120">
        <v>5600</v>
      </c>
      <c r="G590" s="120">
        <v>565</v>
      </c>
      <c r="H590" s="120">
        <v>56501</v>
      </c>
      <c r="I590" s="122" t="s">
        <v>247</v>
      </c>
      <c r="J590" s="123">
        <v>0</v>
      </c>
      <c r="K590" s="123">
        <v>0</v>
      </c>
      <c r="L590" s="124">
        <v>0</v>
      </c>
      <c r="M590" s="123">
        <v>0</v>
      </c>
      <c r="N590" s="123">
        <v>0</v>
      </c>
      <c r="O590" s="124">
        <v>0</v>
      </c>
      <c r="P590" s="124">
        <v>0</v>
      </c>
      <c r="Q590" s="45"/>
      <c r="R590" s="123">
        <v>0</v>
      </c>
      <c r="S590" s="123">
        <v>0</v>
      </c>
      <c r="T590" s="123">
        <f t="shared" si="290"/>
        <v>0</v>
      </c>
      <c r="U590" s="123">
        <v>0</v>
      </c>
      <c r="V590" s="123">
        <v>0</v>
      </c>
      <c r="W590" s="123">
        <f t="shared" si="291"/>
        <v>0</v>
      </c>
      <c r="X590" s="123">
        <f t="shared" si="287"/>
        <v>0</v>
      </c>
      <c r="Y590" s="45"/>
      <c r="Z590" s="123">
        <v>0</v>
      </c>
      <c r="AA590" s="123">
        <v>0</v>
      </c>
      <c r="AB590" s="123">
        <f t="shared" si="292"/>
        <v>0</v>
      </c>
      <c r="AC590" s="123">
        <v>0</v>
      </c>
      <c r="AD590" s="123">
        <v>0</v>
      </c>
      <c r="AE590" s="123">
        <f t="shared" si="293"/>
        <v>0</v>
      </c>
      <c r="AF590" s="123">
        <f t="shared" si="288"/>
        <v>0</v>
      </c>
      <c r="AG590" s="45"/>
      <c r="AH590" s="123">
        <v>0</v>
      </c>
      <c r="AI590" s="123">
        <v>0</v>
      </c>
      <c r="AJ590" s="123">
        <f t="shared" si="294"/>
        <v>0</v>
      </c>
      <c r="AK590" s="123">
        <v>0</v>
      </c>
      <c r="AL590" s="123">
        <v>0</v>
      </c>
      <c r="AM590" s="123">
        <f t="shared" si="295"/>
        <v>0</v>
      </c>
      <c r="AN590" s="123">
        <f t="shared" si="289"/>
        <v>0</v>
      </c>
      <c r="AO590" s="45"/>
      <c r="AP590" s="123">
        <f>J590-(R590+Z590+AH590)</f>
        <v>0</v>
      </c>
      <c r="AQ590" s="123">
        <f>K590-(S590+AA590+AI590)</f>
        <v>0</v>
      </c>
      <c r="AR590" s="123">
        <f t="shared" si="277"/>
        <v>0</v>
      </c>
      <c r="AS590" s="123">
        <f>M590-(U590+AC590+AK590)</f>
        <v>0</v>
      </c>
      <c r="AT590" s="123">
        <f>N590-(V590+AD590+AL590)</f>
        <v>0</v>
      </c>
      <c r="AU590" s="123">
        <f t="shared" si="282"/>
        <v>0</v>
      </c>
      <c r="AV590" s="123">
        <f t="shared" si="281"/>
        <v>0</v>
      </c>
      <c r="AW590" s="125" t="s">
        <v>103</v>
      </c>
      <c r="AX590" s="125"/>
      <c r="AY590" s="125"/>
      <c r="AZ590" s="124" t="s">
        <v>283</v>
      </c>
      <c r="BA590" s="124"/>
      <c r="BB590" s="124"/>
      <c r="BC590" s="124"/>
      <c r="BD590" s="124"/>
    </row>
    <row r="591" spans="1:56" s="127" customFormat="1" hidden="1">
      <c r="A591" s="45"/>
      <c r="B591" s="114">
        <v>2013</v>
      </c>
      <c r="C591" s="115">
        <v>8320</v>
      </c>
      <c r="D591" s="114">
        <v>3</v>
      </c>
      <c r="E591" s="114">
        <v>5000</v>
      </c>
      <c r="F591" s="114">
        <v>5600</v>
      </c>
      <c r="G591" s="114">
        <v>566</v>
      </c>
      <c r="H591" s="114"/>
      <c r="I591" s="116" t="s">
        <v>346</v>
      </c>
      <c r="J591" s="117">
        <v>0</v>
      </c>
      <c r="K591" s="117">
        <v>0</v>
      </c>
      <c r="L591" s="117">
        <v>0</v>
      </c>
      <c r="M591" s="117">
        <v>0</v>
      </c>
      <c r="N591" s="117">
        <v>0</v>
      </c>
      <c r="O591" s="117">
        <v>0</v>
      </c>
      <c r="P591" s="117">
        <v>0</v>
      </c>
      <c r="Q591" s="45"/>
      <c r="R591" s="118">
        <f>R592</f>
        <v>0</v>
      </c>
      <c r="S591" s="118">
        <f>S592</f>
        <v>0</v>
      </c>
      <c r="T591" s="118">
        <f t="shared" si="290"/>
        <v>0</v>
      </c>
      <c r="U591" s="118">
        <f>U592</f>
        <v>0</v>
      </c>
      <c r="V591" s="118">
        <f>V592</f>
        <v>0</v>
      </c>
      <c r="W591" s="118">
        <f t="shared" si="291"/>
        <v>0</v>
      </c>
      <c r="X591" s="118">
        <f t="shared" si="287"/>
        <v>0</v>
      </c>
      <c r="Y591" s="45"/>
      <c r="Z591" s="118">
        <f>Z592</f>
        <v>0</v>
      </c>
      <c r="AA591" s="118">
        <f>AA592</f>
        <v>0</v>
      </c>
      <c r="AB591" s="118">
        <f t="shared" si="292"/>
        <v>0</v>
      </c>
      <c r="AC591" s="118">
        <f>AC592</f>
        <v>0</v>
      </c>
      <c r="AD591" s="118">
        <f>AD592</f>
        <v>0</v>
      </c>
      <c r="AE591" s="118">
        <f t="shared" si="293"/>
        <v>0</v>
      </c>
      <c r="AF591" s="118">
        <f t="shared" si="288"/>
        <v>0</v>
      </c>
      <c r="AG591" s="45"/>
      <c r="AH591" s="118">
        <f>AH592</f>
        <v>0</v>
      </c>
      <c r="AI591" s="118">
        <f>AI592</f>
        <v>0</v>
      </c>
      <c r="AJ591" s="118">
        <f t="shared" si="294"/>
        <v>0</v>
      </c>
      <c r="AK591" s="118">
        <f>AK592</f>
        <v>0</v>
      </c>
      <c r="AL591" s="118">
        <f>AL592</f>
        <v>0</v>
      </c>
      <c r="AM591" s="118">
        <f t="shared" si="295"/>
        <v>0</v>
      </c>
      <c r="AN591" s="118">
        <f t="shared" si="289"/>
        <v>0</v>
      </c>
      <c r="AO591" s="45"/>
      <c r="AP591" s="118">
        <f>AP592</f>
        <v>0</v>
      </c>
      <c r="AQ591" s="118">
        <f>AQ592</f>
        <v>0</v>
      </c>
      <c r="AR591" s="118">
        <f t="shared" si="277"/>
        <v>0</v>
      </c>
      <c r="AS591" s="118">
        <f>AS592</f>
        <v>0</v>
      </c>
      <c r="AT591" s="118">
        <f>AT592</f>
        <v>0</v>
      </c>
      <c r="AU591" s="118">
        <f t="shared" si="282"/>
        <v>0</v>
      </c>
      <c r="AV591" s="118">
        <f t="shared" si="281"/>
        <v>0</v>
      </c>
      <c r="AW591" s="119"/>
      <c r="AX591" s="119"/>
      <c r="AY591" s="119"/>
      <c r="AZ591" s="117"/>
      <c r="BA591" s="117"/>
      <c r="BB591" s="117"/>
      <c r="BC591" s="117"/>
      <c r="BD591" s="117"/>
    </row>
    <row r="592" spans="1:56" s="100" customFormat="1" hidden="1">
      <c r="A592" s="45"/>
      <c r="B592" s="120">
        <v>2013</v>
      </c>
      <c r="C592" s="121">
        <v>8320</v>
      </c>
      <c r="D592" s="120">
        <v>3</v>
      </c>
      <c r="E592" s="120">
        <v>5000</v>
      </c>
      <c r="F592" s="120">
        <v>5600</v>
      </c>
      <c r="G592" s="120">
        <v>566</v>
      </c>
      <c r="H592" s="120">
        <v>56601</v>
      </c>
      <c r="I592" s="122" t="s">
        <v>249</v>
      </c>
      <c r="J592" s="123">
        <v>0</v>
      </c>
      <c r="K592" s="123">
        <v>0</v>
      </c>
      <c r="L592" s="124">
        <v>0</v>
      </c>
      <c r="M592" s="123">
        <v>0</v>
      </c>
      <c r="N592" s="123">
        <v>0</v>
      </c>
      <c r="O592" s="124">
        <v>0</v>
      </c>
      <c r="P592" s="124">
        <v>0</v>
      </c>
      <c r="Q592" s="45"/>
      <c r="R592" s="123">
        <v>0</v>
      </c>
      <c r="S592" s="123">
        <v>0</v>
      </c>
      <c r="T592" s="123">
        <f t="shared" si="290"/>
        <v>0</v>
      </c>
      <c r="U592" s="123">
        <v>0</v>
      </c>
      <c r="V592" s="123">
        <v>0</v>
      </c>
      <c r="W592" s="123">
        <f t="shared" si="291"/>
        <v>0</v>
      </c>
      <c r="X592" s="123">
        <f t="shared" si="287"/>
        <v>0</v>
      </c>
      <c r="Y592" s="45"/>
      <c r="Z592" s="123">
        <v>0</v>
      </c>
      <c r="AA592" s="123">
        <v>0</v>
      </c>
      <c r="AB592" s="123">
        <f t="shared" si="292"/>
        <v>0</v>
      </c>
      <c r="AC592" s="123">
        <v>0</v>
      </c>
      <c r="AD592" s="123">
        <v>0</v>
      </c>
      <c r="AE592" s="123">
        <f t="shared" si="293"/>
        <v>0</v>
      </c>
      <c r="AF592" s="123">
        <f t="shared" si="288"/>
        <v>0</v>
      </c>
      <c r="AG592" s="45"/>
      <c r="AH592" s="123">
        <v>0</v>
      </c>
      <c r="AI592" s="123">
        <v>0</v>
      </c>
      <c r="AJ592" s="123">
        <f t="shared" si="294"/>
        <v>0</v>
      </c>
      <c r="AK592" s="123">
        <v>0</v>
      </c>
      <c r="AL592" s="123">
        <v>0</v>
      </c>
      <c r="AM592" s="123">
        <f t="shared" si="295"/>
        <v>0</v>
      </c>
      <c r="AN592" s="123">
        <f t="shared" si="289"/>
        <v>0</v>
      </c>
      <c r="AO592" s="45"/>
      <c r="AP592" s="123">
        <f>J592-(R592+Z592+AH592)</f>
        <v>0</v>
      </c>
      <c r="AQ592" s="123">
        <f>K592-(S592+AA592+AI592)</f>
        <v>0</v>
      </c>
      <c r="AR592" s="123">
        <f t="shared" si="277"/>
        <v>0</v>
      </c>
      <c r="AS592" s="123">
        <f>M592-(U592+AC592+AK592)</f>
        <v>0</v>
      </c>
      <c r="AT592" s="123">
        <f>N592-(V592+AD592+AL592)</f>
        <v>0</v>
      </c>
      <c r="AU592" s="123">
        <f t="shared" si="282"/>
        <v>0</v>
      </c>
      <c r="AV592" s="123">
        <f t="shared" si="281"/>
        <v>0</v>
      </c>
      <c r="AW592" s="125" t="s">
        <v>103</v>
      </c>
      <c r="AX592" s="125"/>
      <c r="AY592" s="125"/>
      <c r="AZ592" s="124" t="s">
        <v>283</v>
      </c>
      <c r="BA592" s="124"/>
      <c r="BB592" s="124"/>
      <c r="BC592" s="124"/>
      <c r="BD592" s="124"/>
    </row>
    <row r="593" spans="1:56" s="127" customFormat="1" hidden="1">
      <c r="A593" s="45"/>
      <c r="B593" s="114">
        <v>2013</v>
      </c>
      <c r="C593" s="115">
        <v>8320</v>
      </c>
      <c r="D593" s="114">
        <v>3</v>
      </c>
      <c r="E593" s="114">
        <v>5000</v>
      </c>
      <c r="F593" s="114">
        <v>5600</v>
      </c>
      <c r="G593" s="114">
        <v>569</v>
      </c>
      <c r="H593" s="114"/>
      <c r="I593" s="116" t="s">
        <v>347</v>
      </c>
      <c r="J593" s="117">
        <v>0</v>
      </c>
      <c r="K593" s="117">
        <v>0</v>
      </c>
      <c r="L593" s="117">
        <v>0</v>
      </c>
      <c r="M593" s="117">
        <v>0</v>
      </c>
      <c r="N593" s="117">
        <v>0</v>
      </c>
      <c r="O593" s="117">
        <v>0</v>
      </c>
      <c r="P593" s="117">
        <v>0</v>
      </c>
      <c r="Q593" s="45"/>
      <c r="R593" s="118">
        <f>R594</f>
        <v>0</v>
      </c>
      <c r="S593" s="118">
        <f>S594</f>
        <v>0</v>
      </c>
      <c r="T593" s="118">
        <f t="shared" si="290"/>
        <v>0</v>
      </c>
      <c r="U593" s="118">
        <f>U594</f>
        <v>0</v>
      </c>
      <c r="V593" s="118">
        <f>V594</f>
        <v>0</v>
      </c>
      <c r="W593" s="118">
        <f t="shared" si="291"/>
        <v>0</v>
      </c>
      <c r="X593" s="118">
        <f t="shared" si="287"/>
        <v>0</v>
      </c>
      <c r="Y593" s="45"/>
      <c r="Z593" s="118">
        <f>Z594</f>
        <v>0</v>
      </c>
      <c r="AA593" s="118">
        <f>AA594</f>
        <v>0</v>
      </c>
      <c r="AB593" s="118">
        <f t="shared" si="292"/>
        <v>0</v>
      </c>
      <c r="AC593" s="118">
        <f>AC594</f>
        <v>0</v>
      </c>
      <c r="AD593" s="118">
        <f>AD594</f>
        <v>0</v>
      </c>
      <c r="AE593" s="118">
        <f t="shared" si="293"/>
        <v>0</v>
      </c>
      <c r="AF593" s="118">
        <f t="shared" si="288"/>
        <v>0</v>
      </c>
      <c r="AG593" s="45"/>
      <c r="AH593" s="118">
        <f>AH594</f>
        <v>0</v>
      </c>
      <c r="AI593" s="118">
        <f>AI594</f>
        <v>0</v>
      </c>
      <c r="AJ593" s="118">
        <f t="shared" si="294"/>
        <v>0</v>
      </c>
      <c r="AK593" s="118">
        <f>AK594</f>
        <v>0</v>
      </c>
      <c r="AL593" s="118">
        <f>AL594</f>
        <v>0</v>
      </c>
      <c r="AM593" s="118">
        <f t="shared" si="295"/>
        <v>0</v>
      </c>
      <c r="AN593" s="118">
        <f t="shared" si="289"/>
        <v>0</v>
      </c>
      <c r="AO593" s="45"/>
      <c r="AP593" s="118">
        <f>AP594</f>
        <v>0</v>
      </c>
      <c r="AQ593" s="118">
        <f>AQ594</f>
        <v>0</v>
      </c>
      <c r="AR593" s="118">
        <f t="shared" si="277"/>
        <v>0</v>
      </c>
      <c r="AS593" s="118">
        <f>AS594</f>
        <v>0</v>
      </c>
      <c r="AT593" s="118">
        <f>AT594</f>
        <v>0</v>
      </c>
      <c r="AU593" s="118">
        <f t="shared" si="282"/>
        <v>0</v>
      </c>
      <c r="AV593" s="118">
        <f t="shared" si="281"/>
        <v>0</v>
      </c>
      <c r="AW593" s="119"/>
      <c r="AX593" s="119"/>
      <c r="AY593" s="119"/>
      <c r="AZ593" s="117"/>
      <c r="BA593" s="117"/>
      <c r="BB593" s="117"/>
      <c r="BC593" s="117"/>
      <c r="BD593" s="117"/>
    </row>
    <row r="594" spans="1:56" s="100" customFormat="1" hidden="1">
      <c r="A594" s="45"/>
      <c r="B594" s="120">
        <v>2013</v>
      </c>
      <c r="C594" s="121">
        <v>8320</v>
      </c>
      <c r="D594" s="120">
        <v>3</v>
      </c>
      <c r="E594" s="120">
        <v>5000</v>
      </c>
      <c r="F594" s="120">
        <v>5600</v>
      </c>
      <c r="G594" s="120">
        <v>569</v>
      </c>
      <c r="H594" s="120">
        <v>56902</v>
      </c>
      <c r="I594" s="122" t="s">
        <v>251</v>
      </c>
      <c r="J594" s="123">
        <v>0</v>
      </c>
      <c r="K594" s="123">
        <v>0</v>
      </c>
      <c r="L594" s="124">
        <v>0</v>
      </c>
      <c r="M594" s="123">
        <v>0</v>
      </c>
      <c r="N594" s="123">
        <v>0</v>
      </c>
      <c r="O594" s="124">
        <v>0</v>
      </c>
      <c r="P594" s="124">
        <v>0</v>
      </c>
      <c r="Q594" s="45"/>
      <c r="R594" s="123">
        <v>0</v>
      </c>
      <c r="S594" s="123">
        <v>0</v>
      </c>
      <c r="T594" s="123">
        <f t="shared" si="290"/>
        <v>0</v>
      </c>
      <c r="U594" s="123">
        <v>0</v>
      </c>
      <c r="V594" s="123">
        <v>0</v>
      </c>
      <c r="W594" s="123">
        <f t="shared" si="291"/>
        <v>0</v>
      </c>
      <c r="X594" s="123">
        <f t="shared" si="287"/>
        <v>0</v>
      </c>
      <c r="Y594" s="45"/>
      <c r="Z594" s="123">
        <v>0</v>
      </c>
      <c r="AA594" s="123">
        <v>0</v>
      </c>
      <c r="AB594" s="123">
        <f t="shared" si="292"/>
        <v>0</v>
      </c>
      <c r="AC594" s="123">
        <v>0</v>
      </c>
      <c r="AD594" s="123">
        <v>0</v>
      </c>
      <c r="AE594" s="123">
        <f t="shared" si="293"/>
        <v>0</v>
      </c>
      <c r="AF594" s="123">
        <f t="shared" si="288"/>
        <v>0</v>
      </c>
      <c r="AG594" s="45"/>
      <c r="AH594" s="123">
        <v>0</v>
      </c>
      <c r="AI594" s="123">
        <v>0</v>
      </c>
      <c r="AJ594" s="123">
        <f t="shared" si="294"/>
        <v>0</v>
      </c>
      <c r="AK594" s="123">
        <v>0</v>
      </c>
      <c r="AL594" s="123">
        <v>0</v>
      </c>
      <c r="AM594" s="123">
        <f t="shared" si="295"/>
        <v>0</v>
      </c>
      <c r="AN594" s="123">
        <f t="shared" si="289"/>
        <v>0</v>
      </c>
      <c r="AO594" s="45"/>
      <c r="AP594" s="123">
        <f>J594-(R594+Z594+AH594)</f>
        <v>0</v>
      </c>
      <c r="AQ594" s="123">
        <f>K594-(S594+AA594+AI594)</f>
        <v>0</v>
      </c>
      <c r="AR594" s="123">
        <f t="shared" si="277"/>
        <v>0</v>
      </c>
      <c r="AS594" s="123">
        <f>M594-(U594+AC594+AK594)</f>
        <v>0</v>
      </c>
      <c r="AT594" s="123">
        <f>N594-(V594+AD594+AL594)</f>
        <v>0</v>
      </c>
      <c r="AU594" s="123">
        <f t="shared" si="282"/>
        <v>0</v>
      </c>
      <c r="AV594" s="123">
        <f t="shared" si="281"/>
        <v>0</v>
      </c>
      <c r="AW594" s="125" t="s">
        <v>103</v>
      </c>
      <c r="AX594" s="125"/>
      <c r="AY594" s="125"/>
      <c r="AZ594" s="124" t="s">
        <v>283</v>
      </c>
      <c r="BA594" s="124"/>
      <c r="BB594" s="124"/>
      <c r="BC594" s="124"/>
      <c r="BD594" s="124"/>
    </row>
    <row r="595" spans="1:56" s="126" customFormat="1" hidden="1">
      <c r="A595" s="45"/>
      <c r="B595" s="108">
        <v>2013</v>
      </c>
      <c r="C595" s="109">
        <v>8320</v>
      </c>
      <c r="D595" s="108">
        <v>3</v>
      </c>
      <c r="E595" s="108">
        <v>5000</v>
      </c>
      <c r="F595" s="108">
        <v>5900</v>
      </c>
      <c r="G595" s="108"/>
      <c r="H595" s="108"/>
      <c r="I595" s="110" t="s">
        <v>349</v>
      </c>
      <c r="J595" s="111">
        <v>0</v>
      </c>
      <c r="K595" s="111">
        <v>0</v>
      </c>
      <c r="L595" s="111">
        <v>0</v>
      </c>
      <c r="M595" s="111">
        <v>0</v>
      </c>
      <c r="N595" s="111">
        <v>0</v>
      </c>
      <c r="O595" s="111">
        <v>0</v>
      </c>
      <c r="P595" s="111">
        <v>0</v>
      </c>
      <c r="Q595" s="45"/>
      <c r="R595" s="112">
        <f>R596+R598</f>
        <v>0</v>
      </c>
      <c r="S595" s="112">
        <f>S596+S598</f>
        <v>0</v>
      </c>
      <c r="T595" s="112">
        <f>R595+S595</f>
        <v>0</v>
      </c>
      <c r="U595" s="112">
        <f>U596+U598</f>
        <v>0</v>
      </c>
      <c r="V595" s="112">
        <f>V596+V598</f>
        <v>0</v>
      </c>
      <c r="W595" s="112">
        <f t="shared" si="291"/>
        <v>0</v>
      </c>
      <c r="X595" s="112">
        <f>T595+W595</f>
        <v>0</v>
      </c>
      <c r="Y595" s="45"/>
      <c r="Z595" s="112">
        <f>Z596+Z598</f>
        <v>0</v>
      </c>
      <c r="AA595" s="112">
        <f>AA596+AA598</f>
        <v>0</v>
      </c>
      <c r="AB595" s="112">
        <f>Z595+AA595</f>
        <v>0</v>
      </c>
      <c r="AC595" s="112">
        <f>AC596+AC598</f>
        <v>0</v>
      </c>
      <c r="AD595" s="112">
        <f>AD596+AD598</f>
        <v>0</v>
      </c>
      <c r="AE595" s="112">
        <f t="shared" si="293"/>
        <v>0</v>
      </c>
      <c r="AF595" s="112">
        <f>AB595+AE595</f>
        <v>0</v>
      </c>
      <c r="AG595" s="45"/>
      <c r="AH595" s="112">
        <f>AH596+AH598</f>
        <v>0</v>
      </c>
      <c r="AI595" s="112">
        <f>AI596+AI598</f>
        <v>0</v>
      </c>
      <c r="AJ595" s="112">
        <f>AH595+AI595</f>
        <v>0</v>
      </c>
      <c r="AK595" s="112">
        <f>AK596+AK598</f>
        <v>0</v>
      </c>
      <c r="AL595" s="112">
        <f>AL596+AL598</f>
        <v>0</v>
      </c>
      <c r="AM595" s="112">
        <f t="shared" si="295"/>
        <v>0</v>
      </c>
      <c r="AN595" s="112">
        <f>AJ595+AM595</f>
        <v>0</v>
      </c>
      <c r="AO595" s="45"/>
      <c r="AP595" s="112">
        <f>AP596+AP598</f>
        <v>0</v>
      </c>
      <c r="AQ595" s="112">
        <f>AQ596+AQ598</f>
        <v>0</v>
      </c>
      <c r="AR595" s="112">
        <f>AP595+AQ595</f>
        <v>0</v>
      </c>
      <c r="AS595" s="112">
        <f>AS596+AS598</f>
        <v>0</v>
      </c>
      <c r="AT595" s="112">
        <f>AT596+AT598</f>
        <v>0</v>
      </c>
      <c r="AU595" s="112">
        <f t="shared" si="282"/>
        <v>0</v>
      </c>
      <c r="AV595" s="112">
        <f>AR595+AU595</f>
        <v>0</v>
      </c>
      <c r="AW595" s="113"/>
      <c r="AX595" s="113"/>
      <c r="AY595" s="113"/>
      <c r="AZ595" s="111"/>
      <c r="BA595" s="111"/>
      <c r="BB595" s="111"/>
      <c r="BC595" s="111"/>
      <c r="BD595" s="111"/>
    </row>
    <row r="596" spans="1:56" s="127" customFormat="1" hidden="1">
      <c r="A596" s="45"/>
      <c r="B596" s="114">
        <v>2013</v>
      </c>
      <c r="C596" s="115">
        <v>8320</v>
      </c>
      <c r="D596" s="114">
        <v>3</v>
      </c>
      <c r="E596" s="114">
        <v>5000</v>
      </c>
      <c r="F596" s="114">
        <v>5900</v>
      </c>
      <c r="G596" s="114">
        <v>591</v>
      </c>
      <c r="H596" s="114"/>
      <c r="I596" s="116" t="s">
        <v>253</v>
      </c>
      <c r="J596" s="117">
        <v>0</v>
      </c>
      <c r="K596" s="117">
        <v>0</v>
      </c>
      <c r="L596" s="117">
        <v>0</v>
      </c>
      <c r="M596" s="117">
        <v>0</v>
      </c>
      <c r="N596" s="117">
        <v>0</v>
      </c>
      <c r="O596" s="117">
        <v>0</v>
      </c>
      <c r="P596" s="117">
        <v>0</v>
      </c>
      <c r="Q596" s="45"/>
      <c r="R596" s="118">
        <f t="shared" ref="R596:V598" si="296">R597</f>
        <v>0</v>
      </c>
      <c r="S596" s="118">
        <f t="shared" si="296"/>
        <v>0</v>
      </c>
      <c r="T596" s="118">
        <f t="shared" si="290"/>
        <v>0</v>
      </c>
      <c r="U596" s="118">
        <f t="shared" si="296"/>
        <v>0</v>
      </c>
      <c r="V596" s="118">
        <f t="shared" si="296"/>
        <v>0</v>
      </c>
      <c r="W596" s="118">
        <f t="shared" si="291"/>
        <v>0</v>
      </c>
      <c r="X596" s="118">
        <f t="shared" ref="X596:X622" si="297">T596+W596</f>
        <v>0</v>
      </c>
      <c r="Y596" s="45"/>
      <c r="Z596" s="118">
        <f t="shared" ref="Z596:AD598" si="298">Z597</f>
        <v>0</v>
      </c>
      <c r="AA596" s="118">
        <f t="shared" si="298"/>
        <v>0</v>
      </c>
      <c r="AB596" s="118">
        <f t="shared" ref="AB596:AB622" si="299">Z596+AA596</f>
        <v>0</v>
      </c>
      <c r="AC596" s="118">
        <f t="shared" si="298"/>
        <v>0</v>
      </c>
      <c r="AD596" s="118">
        <f t="shared" si="298"/>
        <v>0</v>
      </c>
      <c r="AE596" s="118">
        <f t="shared" si="293"/>
        <v>0</v>
      </c>
      <c r="AF596" s="118">
        <f t="shared" ref="AF596:AF624" si="300">AB596+AE596</f>
        <v>0</v>
      </c>
      <c r="AG596" s="45"/>
      <c r="AH596" s="118">
        <f t="shared" ref="AH596:AL598" si="301">AH597</f>
        <v>0</v>
      </c>
      <c r="AI596" s="118">
        <f t="shared" si="301"/>
        <v>0</v>
      </c>
      <c r="AJ596" s="118">
        <f t="shared" ref="AJ596:AJ622" si="302">AH596+AI596</f>
        <v>0</v>
      </c>
      <c r="AK596" s="118">
        <f t="shared" si="301"/>
        <v>0</v>
      </c>
      <c r="AL596" s="118">
        <f t="shared" si="301"/>
        <v>0</v>
      </c>
      <c r="AM596" s="118">
        <f t="shared" si="295"/>
        <v>0</v>
      </c>
      <c r="AN596" s="118">
        <f t="shared" ref="AN596:AN624" si="303">AJ596+AM596</f>
        <v>0</v>
      </c>
      <c r="AO596" s="45"/>
      <c r="AP596" s="118">
        <f t="shared" ref="AP596:AT598" si="304">AP597</f>
        <v>0</v>
      </c>
      <c r="AQ596" s="118">
        <f t="shared" si="304"/>
        <v>0</v>
      </c>
      <c r="AR596" s="118">
        <f t="shared" ref="AR596:AR622" si="305">AP596+AQ596</f>
        <v>0</v>
      </c>
      <c r="AS596" s="118">
        <f t="shared" si="304"/>
        <v>0</v>
      </c>
      <c r="AT596" s="118">
        <f t="shared" si="304"/>
        <v>0</v>
      </c>
      <c r="AU596" s="118">
        <f t="shared" si="282"/>
        <v>0</v>
      </c>
      <c r="AV596" s="118">
        <f t="shared" ref="AV596:AV624" si="306">AR596+AU596</f>
        <v>0</v>
      </c>
      <c r="AW596" s="119"/>
      <c r="AX596" s="119"/>
      <c r="AY596" s="119"/>
      <c r="AZ596" s="117"/>
      <c r="BA596" s="117"/>
      <c r="BB596" s="117"/>
      <c r="BC596" s="117"/>
      <c r="BD596" s="117"/>
    </row>
    <row r="597" spans="1:56" s="100" customFormat="1" hidden="1">
      <c r="A597" s="45"/>
      <c r="B597" s="120">
        <v>2013</v>
      </c>
      <c r="C597" s="121">
        <v>8320</v>
      </c>
      <c r="D597" s="120">
        <v>3</v>
      </c>
      <c r="E597" s="120">
        <v>5000</v>
      </c>
      <c r="F597" s="120">
        <v>5900</v>
      </c>
      <c r="G597" s="120">
        <v>591</v>
      </c>
      <c r="H597" s="120">
        <v>59101</v>
      </c>
      <c r="I597" s="122" t="s">
        <v>253</v>
      </c>
      <c r="J597" s="123">
        <v>0</v>
      </c>
      <c r="K597" s="123">
        <v>0</v>
      </c>
      <c r="L597" s="124">
        <v>0</v>
      </c>
      <c r="M597" s="123">
        <v>0</v>
      </c>
      <c r="N597" s="123">
        <v>0</v>
      </c>
      <c r="O597" s="124">
        <v>0</v>
      </c>
      <c r="P597" s="124">
        <v>0</v>
      </c>
      <c r="Q597" s="45"/>
      <c r="R597" s="123">
        <v>0</v>
      </c>
      <c r="S597" s="123">
        <v>0</v>
      </c>
      <c r="T597" s="123">
        <f t="shared" si="290"/>
        <v>0</v>
      </c>
      <c r="U597" s="123">
        <v>0</v>
      </c>
      <c r="V597" s="123">
        <v>0</v>
      </c>
      <c r="W597" s="123">
        <f t="shared" si="291"/>
        <v>0</v>
      </c>
      <c r="X597" s="123">
        <f t="shared" si="297"/>
        <v>0</v>
      </c>
      <c r="Y597" s="45"/>
      <c r="Z597" s="123">
        <v>0</v>
      </c>
      <c r="AA597" s="123">
        <v>0</v>
      </c>
      <c r="AB597" s="123">
        <f t="shared" si="299"/>
        <v>0</v>
      </c>
      <c r="AC597" s="123">
        <v>0</v>
      </c>
      <c r="AD597" s="123">
        <v>0</v>
      </c>
      <c r="AE597" s="123">
        <f t="shared" si="293"/>
        <v>0</v>
      </c>
      <c r="AF597" s="123">
        <f t="shared" si="300"/>
        <v>0</v>
      </c>
      <c r="AG597" s="45"/>
      <c r="AH597" s="123">
        <v>0</v>
      </c>
      <c r="AI597" s="123">
        <v>0</v>
      </c>
      <c r="AJ597" s="123">
        <f t="shared" si="302"/>
        <v>0</v>
      </c>
      <c r="AK597" s="123">
        <v>0</v>
      </c>
      <c r="AL597" s="123">
        <v>0</v>
      </c>
      <c r="AM597" s="123">
        <f t="shared" si="295"/>
        <v>0</v>
      </c>
      <c r="AN597" s="123">
        <f t="shared" si="303"/>
        <v>0</v>
      </c>
      <c r="AO597" s="45"/>
      <c r="AP597" s="123">
        <f>J597-(R597+Z597+AH597)</f>
        <v>0</v>
      </c>
      <c r="AQ597" s="123">
        <f>K597-(S597+AA597+AI597)</f>
        <v>0</v>
      </c>
      <c r="AR597" s="123">
        <f t="shared" si="305"/>
        <v>0</v>
      </c>
      <c r="AS597" s="123">
        <f>M597-(U597+AC597+AK597)</f>
        <v>0</v>
      </c>
      <c r="AT597" s="123">
        <f>N597-(V597+AD597+AL597)</f>
        <v>0</v>
      </c>
      <c r="AU597" s="123">
        <f t="shared" si="282"/>
        <v>0</v>
      </c>
      <c r="AV597" s="123">
        <f t="shared" si="306"/>
        <v>0</v>
      </c>
      <c r="AW597" s="125" t="s">
        <v>187</v>
      </c>
      <c r="AX597" s="125"/>
      <c r="AY597" s="125"/>
      <c r="AZ597" s="124" t="s">
        <v>283</v>
      </c>
      <c r="BA597" s="124"/>
      <c r="BB597" s="124"/>
      <c r="BC597" s="124"/>
      <c r="BD597" s="124"/>
    </row>
    <row r="598" spans="1:56" s="127" customFormat="1" hidden="1">
      <c r="A598" s="45"/>
      <c r="B598" s="114">
        <v>2013</v>
      </c>
      <c r="C598" s="115">
        <v>8320</v>
      </c>
      <c r="D598" s="114">
        <v>3</v>
      </c>
      <c r="E598" s="114">
        <v>5000</v>
      </c>
      <c r="F598" s="114">
        <v>5900</v>
      </c>
      <c r="G598" s="114">
        <v>597</v>
      </c>
      <c r="H598" s="114"/>
      <c r="I598" s="116" t="s">
        <v>254</v>
      </c>
      <c r="J598" s="117">
        <v>0</v>
      </c>
      <c r="K598" s="117">
        <v>0</v>
      </c>
      <c r="L598" s="117">
        <v>0</v>
      </c>
      <c r="M598" s="117">
        <v>0</v>
      </c>
      <c r="N598" s="117">
        <v>0</v>
      </c>
      <c r="O598" s="117">
        <v>0</v>
      </c>
      <c r="P598" s="117">
        <v>0</v>
      </c>
      <c r="Q598" s="45"/>
      <c r="R598" s="118">
        <f t="shared" si="296"/>
        <v>0</v>
      </c>
      <c r="S598" s="118">
        <f t="shared" si="296"/>
        <v>0</v>
      </c>
      <c r="T598" s="118">
        <f t="shared" si="290"/>
        <v>0</v>
      </c>
      <c r="U598" s="118">
        <f t="shared" si="296"/>
        <v>0</v>
      </c>
      <c r="V598" s="118">
        <f t="shared" si="296"/>
        <v>0</v>
      </c>
      <c r="W598" s="118">
        <f t="shared" si="291"/>
        <v>0</v>
      </c>
      <c r="X598" s="118">
        <f t="shared" si="297"/>
        <v>0</v>
      </c>
      <c r="Y598" s="45"/>
      <c r="Z598" s="118">
        <f t="shared" si="298"/>
        <v>0</v>
      </c>
      <c r="AA598" s="118">
        <f t="shared" si="298"/>
        <v>0</v>
      </c>
      <c r="AB598" s="118">
        <f t="shared" si="299"/>
        <v>0</v>
      </c>
      <c r="AC598" s="118">
        <f t="shared" si="298"/>
        <v>0</v>
      </c>
      <c r="AD598" s="118">
        <f t="shared" si="298"/>
        <v>0</v>
      </c>
      <c r="AE598" s="118">
        <f t="shared" si="293"/>
        <v>0</v>
      </c>
      <c r="AF598" s="118">
        <f t="shared" si="300"/>
        <v>0</v>
      </c>
      <c r="AG598" s="45"/>
      <c r="AH598" s="118">
        <f t="shared" si="301"/>
        <v>0</v>
      </c>
      <c r="AI598" s="118">
        <f t="shared" si="301"/>
        <v>0</v>
      </c>
      <c r="AJ598" s="118">
        <f t="shared" si="302"/>
        <v>0</v>
      </c>
      <c r="AK598" s="118">
        <f t="shared" si="301"/>
        <v>0</v>
      </c>
      <c r="AL598" s="118">
        <f t="shared" si="301"/>
        <v>0</v>
      </c>
      <c r="AM598" s="118">
        <f t="shared" si="295"/>
        <v>0</v>
      </c>
      <c r="AN598" s="118">
        <f t="shared" si="303"/>
        <v>0</v>
      </c>
      <c r="AO598" s="45"/>
      <c r="AP598" s="118">
        <f t="shared" si="304"/>
        <v>0</v>
      </c>
      <c r="AQ598" s="118">
        <f t="shared" si="304"/>
        <v>0</v>
      </c>
      <c r="AR598" s="118">
        <f t="shared" si="305"/>
        <v>0</v>
      </c>
      <c r="AS598" s="118">
        <f t="shared" si="304"/>
        <v>0</v>
      </c>
      <c r="AT598" s="118">
        <f t="shared" si="304"/>
        <v>0</v>
      </c>
      <c r="AU598" s="118">
        <f t="shared" si="282"/>
        <v>0</v>
      </c>
      <c r="AV598" s="118">
        <f t="shared" si="306"/>
        <v>0</v>
      </c>
      <c r="AW598" s="119"/>
      <c r="AX598" s="119"/>
      <c r="AY598" s="119"/>
      <c r="AZ598" s="117"/>
      <c r="BA598" s="117"/>
      <c r="BB598" s="117"/>
      <c r="BC598" s="117"/>
      <c r="BD598" s="117"/>
    </row>
    <row r="599" spans="1:56" s="100" customFormat="1" hidden="1">
      <c r="A599" s="45"/>
      <c r="B599" s="120">
        <v>2013</v>
      </c>
      <c r="C599" s="121">
        <v>8320</v>
      </c>
      <c r="D599" s="120">
        <v>3</v>
      </c>
      <c r="E599" s="120">
        <v>5000</v>
      </c>
      <c r="F599" s="120">
        <v>5900</v>
      </c>
      <c r="G599" s="120">
        <v>597</v>
      </c>
      <c r="H599" s="120">
        <v>59700</v>
      </c>
      <c r="I599" s="122" t="s">
        <v>254</v>
      </c>
      <c r="J599" s="123">
        <v>0</v>
      </c>
      <c r="K599" s="123">
        <v>0</v>
      </c>
      <c r="L599" s="124">
        <v>0</v>
      </c>
      <c r="M599" s="123">
        <v>0</v>
      </c>
      <c r="N599" s="123">
        <v>0</v>
      </c>
      <c r="O599" s="124">
        <v>0</v>
      </c>
      <c r="P599" s="124">
        <v>0</v>
      </c>
      <c r="Q599" s="45"/>
      <c r="R599" s="123">
        <v>0</v>
      </c>
      <c r="S599" s="123">
        <v>0</v>
      </c>
      <c r="T599" s="123">
        <f t="shared" si="290"/>
        <v>0</v>
      </c>
      <c r="U599" s="123">
        <v>0</v>
      </c>
      <c r="V599" s="123">
        <v>0</v>
      </c>
      <c r="W599" s="123">
        <f t="shared" si="291"/>
        <v>0</v>
      </c>
      <c r="X599" s="123">
        <f t="shared" si="297"/>
        <v>0</v>
      </c>
      <c r="Y599" s="45"/>
      <c r="Z599" s="123">
        <v>0</v>
      </c>
      <c r="AA599" s="123">
        <v>0</v>
      </c>
      <c r="AB599" s="123">
        <f t="shared" si="299"/>
        <v>0</v>
      </c>
      <c r="AC599" s="123">
        <v>0</v>
      </c>
      <c r="AD599" s="123">
        <v>0</v>
      </c>
      <c r="AE599" s="123">
        <f t="shared" si="293"/>
        <v>0</v>
      </c>
      <c r="AF599" s="123">
        <f t="shared" si="300"/>
        <v>0</v>
      </c>
      <c r="AG599" s="45"/>
      <c r="AH599" s="123">
        <v>0</v>
      </c>
      <c r="AI599" s="123">
        <v>0</v>
      </c>
      <c r="AJ599" s="123">
        <f t="shared" si="302"/>
        <v>0</v>
      </c>
      <c r="AK599" s="123">
        <v>0</v>
      </c>
      <c r="AL599" s="123">
        <v>0</v>
      </c>
      <c r="AM599" s="123">
        <f t="shared" si="295"/>
        <v>0</v>
      </c>
      <c r="AN599" s="123">
        <f t="shared" si="303"/>
        <v>0</v>
      </c>
      <c r="AO599" s="45"/>
      <c r="AP599" s="123">
        <f>J599-(R599+Z599+AH599)</f>
        <v>0</v>
      </c>
      <c r="AQ599" s="123">
        <f>K599-(S599+AA599+AI599)</f>
        <v>0</v>
      </c>
      <c r="AR599" s="123">
        <f t="shared" si="305"/>
        <v>0</v>
      </c>
      <c r="AS599" s="123">
        <f>M599-(U599+AC599+AK599)</f>
        <v>0</v>
      </c>
      <c r="AT599" s="123">
        <f>N599-(V599+AD599+AL599)</f>
        <v>0</v>
      </c>
      <c r="AU599" s="123">
        <f t="shared" si="282"/>
        <v>0</v>
      </c>
      <c r="AV599" s="123">
        <f t="shared" si="306"/>
        <v>0</v>
      </c>
      <c r="AW599" s="125" t="s">
        <v>187</v>
      </c>
      <c r="AX599" s="125"/>
      <c r="AY599" s="125"/>
      <c r="AZ599" s="124" t="s">
        <v>283</v>
      </c>
      <c r="BA599" s="124"/>
      <c r="BB599" s="124"/>
      <c r="BC599" s="124"/>
      <c r="BD599" s="124"/>
    </row>
    <row r="600" spans="1:56" s="107" customFormat="1" hidden="1">
      <c r="A600" s="45"/>
      <c r="B600" s="101">
        <v>2013</v>
      </c>
      <c r="C600" s="102">
        <v>8320</v>
      </c>
      <c r="D600" s="101">
        <v>3</v>
      </c>
      <c r="E600" s="101">
        <v>6000</v>
      </c>
      <c r="F600" s="101"/>
      <c r="G600" s="101"/>
      <c r="H600" s="101"/>
      <c r="I600" s="103" t="s">
        <v>255</v>
      </c>
      <c r="J600" s="104">
        <v>850967</v>
      </c>
      <c r="K600" s="104">
        <v>0</v>
      </c>
      <c r="L600" s="104">
        <v>850967</v>
      </c>
      <c r="M600" s="104">
        <v>0</v>
      </c>
      <c r="N600" s="104">
        <v>0</v>
      </c>
      <c r="O600" s="104">
        <v>0</v>
      </c>
      <c r="P600" s="104">
        <v>850967</v>
      </c>
      <c r="Q600" s="45"/>
      <c r="R600" s="105">
        <f>R601</f>
        <v>850967</v>
      </c>
      <c r="S600" s="105">
        <f>S601</f>
        <v>0</v>
      </c>
      <c r="T600" s="105">
        <f t="shared" si="290"/>
        <v>850967</v>
      </c>
      <c r="U600" s="105">
        <f>U601</f>
        <v>0</v>
      </c>
      <c r="V600" s="105">
        <f>V601</f>
        <v>0</v>
      </c>
      <c r="W600" s="105">
        <f t="shared" si="291"/>
        <v>0</v>
      </c>
      <c r="X600" s="105">
        <f t="shared" si="297"/>
        <v>850967</v>
      </c>
      <c r="Y600" s="45"/>
      <c r="Z600" s="105">
        <f>Z601</f>
        <v>0</v>
      </c>
      <c r="AA600" s="105">
        <f>AA601</f>
        <v>0</v>
      </c>
      <c r="AB600" s="105">
        <f t="shared" si="299"/>
        <v>0</v>
      </c>
      <c r="AC600" s="105">
        <f>AC601</f>
        <v>0</v>
      </c>
      <c r="AD600" s="105">
        <f>AD601</f>
        <v>0</v>
      </c>
      <c r="AE600" s="105">
        <f t="shared" si="293"/>
        <v>0</v>
      </c>
      <c r="AF600" s="105">
        <f t="shared" si="300"/>
        <v>0</v>
      </c>
      <c r="AG600" s="45"/>
      <c r="AH600" s="105">
        <f>AH601</f>
        <v>0</v>
      </c>
      <c r="AI600" s="105">
        <f>AI601</f>
        <v>0</v>
      </c>
      <c r="AJ600" s="105">
        <f t="shared" si="302"/>
        <v>0</v>
      </c>
      <c r="AK600" s="105">
        <f>AK601</f>
        <v>0</v>
      </c>
      <c r="AL600" s="105">
        <f>AL601</f>
        <v>0</v>
      </c>
      <c r="AM600" s="105">
        <f t="shared" si="295"/>
        <v>0</v>
      </c>
      <c r="AN600" s="105">
        <f t="shared" si="303"/>
        <v>0</v>
      </c>
      <c r="AO600" s="45"/>
      <c r="AP600" s="105">
        <f>AP601</f>
        <v>0</v>
      </c>
      <c r="AQ600" s="105">
        <f>AQ601</f>
        <v>0</v>
      </c>
      <c r="AR600" s="105">
        <f t="shared" si="305"/>
        <v>0</v>
      </c>
      <c r="AS600" s="105">
        <f>AS601</f>
        <v>0</v>
      </c>
      <c r="AT600" s="105">
        <f>AT601</f>
        <v>0</v>
      </c>
      <c r="AU600" s="105">
        <f t="shared" si="282"/>
        <v>0</v>
      </c>
      <c r="AV600" s="105">
        <f t="shared" si="306"/>
        <v>0</v>
      </c>
      <c r="AW600" s="106"/>
      <c r="AX600" s="106"/>
      <c r="AY600" s="106"/>
      <c r="AZ600" s="104"/>
      <c r="BA600" s="104"/>
      <c r="BB600" s="104"/>
      <c r="BC600" s="104"/>
      <c r="BD600" s="104"/>
    </row>
    <row r="601" spans="1:56" s="126" customFormat="1" hidden="1">
      <c r="A601" s="45"/>
      <c r="B601" s="108">
        <v>2013</v>
      </c>
      <c r="C601" s="109">
        <v>8320</v>
      </c>
      <c r="D601" s="108">
        <v>3</v>
      </c>
      <c r="E601" s="108">
        <v>6000</v>
      </c>
      <c r="F601" s="108">
        <v>6200</v>
      </c>
      <c r="G601" s="108"/>
      <c r="H601" s="108"/>
      <c r="I601" s="110" t="s">
        <v>256</v>
      </c>
      <c r="J601" s="111">
        <v>850967</v>
      </c>
      <c r="K601" s="111">
        <v>0</v>
      </c>
      <c r="L601" s="111">
        <v>850967</v>
      </c>
      <c r="M601" s="111">
        <v>0</v>
      </c>
      <c r="N601" s="111">
        <v>0</v>
      </c>
      <c r="O601" s="111">
        <v>0</v>
      </c>
      <c r="P601" s="111">
        <v>850967</v>
      </c>
      <c r="Q601" s="45"/>
      <c r="R601" s="112">
        <f>R602+R616+R618</f>
        <v>850967</v>
      </c>
      <c r="S601" s="112">
        <f>S602+S616+S618</f>
        <v>0</v>
      </c>
      <c r="T601" s="112">
        <f t="shared" si="290"/>
        <v>850967</v>
      </c>
      <c r="U601" s="112">
        <f>U602+U616+U618</f>
        <v>0</v>
      </c>
      <c r="V601" s="112">
        <f>V602+V616+V618</f>
        <v>0</v>
      </c>
      <c r="W601" s="112">
        <f t="shared" si="291"/>
        <v>0</v>
      </c>
      <c r="X601" s="112">
        <f t="shared" si="297"/>
        <v>850967</v>
      </c>
      <c r="Y601" s="45"/>
      <c r="Z601" s="112">
        <f>Z602+Z616+Z618</f>
        <v>0</v>
      </c>
      <c r="AA601" s="112">
        <f>AA602+AA616+AA618</f>
        <v>0</v>
      </c>
      <c r="AB601" s="112">
        <f t="shared" si="299"/>
        <v>0</v>
      </c>
      <c r="AC601" s="112">
        <f>AC602+AC616+AC618</f>
        <v>0</v>
      </c>
      <c r="AD601" s="112">
        <f>AD602+AD616+AD618</f>
        <v>0</v>
      </c>
      <c r="AE601" s="112">
        <f t="shared" si="293"/>
        <v>0</v>
      </c>
      <c r="AF601" s="112">
        <f t="shared" si="300"/>
        <v>0</v>
      </c>
      <c r="AG601" s="45"/>
      <c r="AH601" s="112">
        <f>AH602+AH616+AH618</f>
        <v>0</v>
      </c>
      <c r="AI601" s="112">
        <f>AI602+AI616+AI618</f>
        <v>0</v>
      </c>
      <c r="AJ601" s="112">
        <f t="shared" si="302"/>
        <v>0</v>
      </c>
      <c r="AK601" s="112">
        <f>AK602+AK616+AK618</f>
        <v>0</v>
      </c>
      <c r="AL601" s="112">
        <f>AL602+AL616+AL618</f>
        <v>0</v>
      </c>
      <c r="AM601" s="112">
        <f t="shared" si="295"/>
        <v>0</v>
      </c>
      <c r="AN601" s="112">
        <f t="shared" si="303"/>
        <v>0</v>
      </c>
      <c r="AO601" s="45"/>
      <c r="AP601" s="112">
        <f>AP602+AP616+AP618</f>
        <v>0</v>
      </c>
      <c r="AQ601" s="112">
        <f>AQ602+AQ616+AQ618</f>
        <v>0</v>
      </c>
      <c r="AR601" s="112">
        <f t="shared" si="305"/>
        <v>0</v>
      </c>
      <c r="AS601" s="112">
        <f>AS602+AS616+AS618</f>
        <v>0</v>
      </c>
      <c r="AT601" s="112">
        <f>AT602+AT616+AT618</f>
        <v>0</v>
      </c>
      <c r="AU601" s="112">
        <f t="shared" si="282"/>
        <v>0</v>
      </c>
      <c r="AV601" s="112">
        <f t="shared" si="306"/>
        <v>0</v>
      </c>
      <c r="AW601" s="113"/>
      <c r="AX601" s="113"/>
      <c r="AY601" s="113"/>
      <c r="AZ601" s="111"/>
      <c r="BA601" s="111"/>
      <c r="BB601" s="111"/>
      <c r="BC601" s="111"/>
      <c r="BD601" s="111"/>
    </row>
    <row r="602" spans="1:56" s="127" customFormat="1" hidden="1">
      <c r="A602" s="45"/>
      <c r="B602" s="114">
        <v>2013</v>
      </c>
      <c r="C602" s="115">
        <v>8320</v>
      </c>
      <c r="D602" s="114">
        <v>3</v>
      </c>
      <c r="E602" s="114">
        <v>6000</v>
      </c>
      <c r="F602" s="114">
        <v>6200</v>
      </c>
      <c r="G602" s="114">
        <v>622</v>
      </c>
      <c r="H602" s="114"/>
      <c r="I602" s="116" t="s">
        <v>257</v>
      </c>
      <c r="J602" s="117">
        <v>850967</v>
      </c>
      <c r="K602" s="117">
        <v>0</v>
      </c>
      <c r="L602" s="117">
        <v>850967</v>
      </c>
      <c r="M602" s="117">
        <v>0</v>
      </c>
      <c r="N602" s="117">
        <v>0</v>
      </c>
      <c r="O602" s="117">
        <v>0</v>
      </c>
      <c r="P602" s="117">
        <v>850967</v>
      </c>
      <c r="Q602" s="45"/>
      <c r="R602" s="118">
        <f>R603+R604+R605+R606+R607+R608+R610+R611+R612+R613+R614+R615+R609</f>
        <v>850967</v>
      </c>
      <c r="S602" s="118">
        <f>S603+S604+S605+S606+S607+S608+S610+S611+S612+S613+S614+S615+S609</f>
        <v>0</v>
      </c>
      <c r="T602" s="118">
        <f t="shared" si="290"/>
        <v>850967</v>
      </c>
      <c r="U602" s="118">
        <f>U603+U604+U605+U606+U607+U608+U610+U611+U612+U613+U614+U615+U609</f>
        <v>0</v>
      </c>
      <c r="V602" s="118">
        <f>V603+V604+V605+V606+V607+V608+V610+V611+V612+V613+V614+V615+V609</f>
        <v>0</v>
      </c>
      <c r="W602" s="118">
        <f t="shared" si="291"/>
        <v>0</v>
      </c>
      <c r="X602" s="118">
        <f t="shared" si="297"/>
        <v>850967</v>
      </c>
      <c r="Y602" s="45"/>
      <c r="Z602" s="118">
        <f>Z603+Z604+Z605+Z606+Z607+Z608+Z610+Z611+Z612+Z613+Z614+Z615+Z609</f>
        <v>0</v>
      </c>
      <c r="AA602" s="118">
        <f>AA603+AA604+AA605+AA606+AA607+AA608+AA610+AA611+AA612+AA613+AA614+AA615+AA609</f>
        <v>0</v>
      </c>
      <c r="AB602" s="118">
        <f t="shared" si="299"/>
        <v>0</v>
      </c>
      <c r="AC602" s="118">
        <f>AC603+AC604+AC605+AC606+AC607+AC608+AC610+AC611+AC612+AC613+AC614+AC615+AC609</f>
        <v>0</v>
      </c>
      <c r="AD602" s="118">
        <f>AD603+AD604+AD605+AD606+AD607+AD608+AD610+AD611+AD612+AD613+AD614+AD615+AD609</f>
        <v>0</v>
      </c>
      <c r="AE602" s="118">
        <f t="shared" si="293"/>
        <v>0</v>
      </c>
      <c r="AF602" s="118">
        <f t="shared" si="300"/>
        <v>0</v>
      </c>
      <c r="AG602" s="45"/>
      <c r="AH602" s="118">
        <f>AH603+AH604+AH605+AH606+AH607+AH608+AH610+AH611+AH612+AH613+AH614+AH615+AH609</f>
        <v>0</v>
      </c>
      <c r="AI602" s="118">
        <f>AI603+AI604+AI605+AI606+AI607+AI608+AI610+AI611+AI612+AI613+AI614+AI615+AI609</f>
        <v>0</v>
      </c>
      <c r="AJ602" s="118">
        <f t="shared" si="302"/>
        <v>0</v>
      </c>
      <c r="AK602" s="118">
        <f>AK603+AK604+AK605+AK606+AK607+AK608+AK610+AK611+AK612+AK613+AK614+AK615+AK609</f>
        <v>0</v>
      </c>
      <c r="AL602" s="118">
        <f>AL603+AL604+AL605+AL606+AL607+AL608+AL610+AL611+AL612+AL613+AL614+AL615+AL609</f>
        <v>0</v>
      </c>
      <c r="AM602" s="118">
        <f t="shared" si="295"/>
        <v>0</v>
      </c>
      <c r="AN602" s="118">
        <f t="shared" si="303"/>
        <v>0</v>
      </c>
      <c r="AO602" s="45"/>
      <c r="AP602" s="118">
        <f>AP603+AP604+AP605+AP606+AP607+AP608+AP610+AP611+AP612+AP613+AP614+AP615+AP609</f>
        <v>0</v>
      </c>
      <c r="AQ602" s="118">
        <f>AQ603+AQ604+AQ605+AQ606+AQ607+AQ608+AQ610+AQ611+AQ612+AQ613+AQ614+AQ615+AQ609</f>
        <v>0</v>
      </c>
      <c r="AR602" s="118">
        <f t="shared" si="305"/>
        <v>0</v>
      </c>
      <c r="AS602" s="118">
        <f>AS603+AS604+AS605+AS606+AS607+AS608+AS610+AS611+AS612+AS613+AS614+AS615+AS609</f>
        <v>0</v>
      </c>
      <c r="AT602" s="118">
        <f>AT603+AT604+AT605+AT606+AT607+AT608+AT610+AT611+AT612+AT613+AT614+AT615+AT609</f>
        <v>0</v>
      </c>
      <c r="AU602" s="118">
        <f t="shared" si="282"/>
        <v>0</v>
      </c>
      <c r="AV602" s="118">
        <f t="shared" si="306"/>
        <v>0</v>
      </c>
      <c r="AW602" s="119"/>
      <c r="AX602" s="119"/>
      <c r="AY602" s="119"/>
      <c r="AZ602" s="117"/>
      <c r="BA602" s="117"/>
      <c r="BB602" s="117"/>
      <c r="BC602" s="117"/>
      <c r="BD602" s="117"/>
    </row>
    <row r="603" spans="1:56" s="100" customFormat="1" hidden="1">
      <c r="A603" s="45"/>
      <c r="B603" s="120">
        <v>2013</v>
      </c>
      <c r="C603" s="121">
        <v>8320</v>
      </c>
      <c r="D603" s="120">
        <v>3</v>
      </c>
      <c r="E603" s="120">
        <v>6000</v>
      </c>
      <c r="F603" s="120">
        <v>6200</v>
      </c>
      <c r="G603" s="120">
        <v>622</v>
      </c>
      <c r="H603" s="120">
        <v>62201</v>
      </c>
      <c r="I603" s="122" t="s">
        <v>258</v>
      </c>
      <c r="J603" s="132">
        <v>0</v>
      </c>
      <c r="K603" s="132">
        <v>0</v>
      </c>
      <c r="L603" s="133">
        <v>0</v>
      </c>
      <c r="M603" s="132">
        <v>0</v>
      </c>
      <c r="N603" s="132">
        <v>0</v>
      </c>
      <c r="O603" s="133">
        <v>0</v>
      </c>
      <c r="P603" s="133"/>
      <c r="Q603" s="45"/>
      <c r="R603" s="123">
        <v>0</v>
      </c>
      <c r="S603" s="123">
        <v>0</v>
      </c>
      <c r="T603" s="123">
        <f t="shared" si="290"/>
        <v>0</v>
      </c>
      <c r="U603" s="123">
        <v>0</v>
      </c>
      <c r="V603" s="123">
        <v>0</v>
      </c>
      <c r="W603" s="123">
        <f t="shared" si="291"/>
        <v>0</v>
      </c>
      <c r="X603" s="123">
        <f t="shared" si="297"/>
        <v>0</v>
      </c>
      <c r="Y603" s="45"/>
      <c r="Z603" s="123">
        <v>0</v>
      </c>
      <c r="AA603" s="123">
        <v>0</v>
      </c>
      <c r="AB603" s="123">
        <f t="shared" si="299"/>
        <v>0</v>
      </c>
      <c r="AC603" s="123">
        <v>0</v>
      </c>
      <c r="AD603" s="123">
        <v>0</v>
      </c>
      <c r="AE603" s="123">
        <f t="shared" si="293"/>
        <v>0</v>
      </c>
      <c r="AF603" s="123">
        <f t="shared" si="300"/>
        <v>0</v>
      </c>
      <c r="AG603" s="45"/>
      <c r="AH603" s="123">
        <v>0</v>
      </c>
      <c r="AI603" s="123">
        <v>0</v>
      </c>
      <c r="AJ603" s="123">
        <f t="shared" si="302"/>
        <v>0</v>
      </c>
      <c r="AK603" s="123">
        <v>0</v>
      </c>
      <c r="AL603" s="123">
        <v>0</v>
      </c>
      <c r="AM603" s="123">
        <f t="shared" si="295"/>
        <v>0</v>
      </c>
      <c r="AN603" s="123">
        <f t="shared" si="303"/>
        <v>0</v>
      </c>
      <c r="AO603" s="45"/>
      <c r="AP603" s="123">
        <f t="shared" ref="AP603:AQ615" si="307">J603-(R603+Z603+AH603)</f>
        <v>0</v>
      </c>
      <c r="AQ603" s="123">
        <f t="shared" si="307"/>
        <v>0</v>
      </c>
      <c r="AR603" s="123">
        <f t="shared" si="305"/>
        <v>0</v>
      </c>
      <c r="AS603" s="123">
        <f t="shared" ref="AS603:AT615" si="308">M603-(U603+AC603+AK603)</f>
        <v>0</v>
      </c>
      <c r="AT603" s="123">
        <f t="shared" si="308"/>
        <v>0</v>
      </c>
      <c r="AU603" s="123">
        <f t="shared" si="282"/>
        <v>0</v>
      </c>
      <c r="AV603" s="123">
        <f t="shared" si="306"/>
        <v>0</v>
      </c>
      <c r="AW603" s="134" t="s">
        <v>260</v>
      </c>
      <c r="AX603" s="134"/>
      <c r="AY603" s="134"/>
      <c r="AZ603" s="133" t="s">
        <v>283</v>
      </c>
      <c r="BA603" s="133"/>
      <c r="BB603" s="133"/>
      <c r="BC603" s="133"/>
      <c r="BD603" s="133"/>
    </row>
    <row r="604" spans="1:56" s="100" customFormat="1" hidden="1">
      <c r="A604" s="45"/>
      <c r="B604" s="120">
        <v>2013</v>
      </c>
      <c r="C604" s="121">
        <v>8320</v>
      </c>
      <c r="D604" s="120">
        <v>3</v>
      </c>
      <c r="E604" s="120">
        <v>6000</v>
      </c>
      <c r="F604" s="120">
        <v>6200</v>
      </c>
      <c r="G604" s="120">
        <v>622</v>
      </c>
      <c r="H604" s="120">
        <v>62201</v>
      </c>
      <c r="I604" s="122" t="s">
        <v>258</v>
      </c>
      <c r="J604" s="132">
        <v>0</v>
      </c>
      <c r="K604" s="132">
        <v>0</v>
      </c>
      <c r="L604" s="133">
        <v>0</v>
      </c>
      <c r="M604" s="132">
        <v>0</v>
      </c>
      <c r="N604" s="132">
        <v>0</v>
      </c>
      <c r="O604" s="133">
        <v>0</v>
      </c>
      <c r="P604" s="133"/>
      <c r="Q604" s="45"/>
      <c r="R604" s="123">
        <v>0</v>
      </c>
      <c r="S604" s="123">
        <v>0</v>
      </c>
      <c r="T604" s="123">
        <f t="shared" si="290"/>
        <v>0</v>
      </c>
      <c r="U604" s="123">
        <v>0</v>
      </c>
      <c r="V604" s="123">
        <v>0</v>
      </c>
      <c r="W604" s="123">
        <f t="shared" si="291"/>
        <v>0</v>
      </c>
      <c r="X604" s="123">
        <f t="shared" si="297"/>
        <v>0</v>
      </c>
      <c r="Y604" s="45"/>
      <c r="Z604" s="123">
        <v>0</v>
      </c>
      <c r="AA604" s="123">
        <v>0</v>
      </c>
      <c r="AB604" s="123">
        <f t="shared" si="299"/>
        <v>0</v>
      </c>
      <c r="AC604" s="123">
        <v>0</v>
      </c>
      <c r="AD604" s="123">
        <v>0</v>
      </c>
      <c r="AE604" s="123">
        <f t="shared" si="293"/>
        <v>0</v>
      </c>
      <c r="AF604" s="123">
        <f t="shared" si="300"/>
        <v>0</v>
      </c>
      <c r="AG604" s="45"/>
      <c r="AH604" s="123">
        <v>0</v>
      </c>
      <c r="AI604" s="123">
        <v>0</v>
      </c>
      <c r="AJ604" s="123">
        <f t="shared" si="302"/>
        <v>0</v>
      </c>
      <c r="AK604" s="123">
        <v>0</v>
      </c>
      <c r="AL604" s="123">
        <v>0</v>
      </c>
      <c r="AM604" s="123">
        <f t="shared" si="295"/>
        <v>0</v>
      </c>
      <c r="AN604" s="123">
        <f t="shared" si="303"/>
        <v>0</v>
      </c>
      <c r="AO604" s="45"/>
      <c r="AP604" s="123">
        <f t="shared" si="307"/>
        <v>0</v>
      </c>
      <c r="AQ604" s="123">
        <f t="shared" si="307"/>
        <v>0</v>
      </c>
      <c r="AR604" s="123">
        <f t="shared" si="305"/>
        <v>0</v>
      </c>
      <c r="AS604" s="123">
        <f t="shared" si="308"/>
        <v>0</v>
      </c>
      <c r="AT604" s="123">
        <f t="shared" si="308"/>
        <v>0</v>
      </c>
      <c r="AU604" s="123">
        <f t="shared" si="282"/>
        <v>0</v>
      </c>
      <c r="AV604" s="123">
        <f t="shared" si="306"/>
        <v>0</v>
      </c>
      <c r="AW604" s="134" t="s">
        <v>260</v>
      </c>
      <c r="AX604" s="134"/>
      <c r="AY604" s="134"/>
      <c r="AZ604" s="133" t="s">
        <v>283</v>
      </c>
      <c r="BA604" s="133"/>
      <c r="BB604" s="133"/>
      <c r="BC604" s="133"/>
      <c r="BD604" s="133"/>
    </row>
    <row r="605" spans="1:56" s="100" customFormat="1" hidden="1">
      <c r="A605" s="45"/>
      <c r="B605" s="120">
        <v>2013</v>
      </c>
      <c r="C605" s="121">
        <v>8320</v>
      </c>
      <c r="D605" s="120">
        <v>3</v>
      </c>
      <c r="E605" s="120">
        <v>6000</v>
      </c>
      <c r="F605" s="120">
        <v>6200</v>
      </c>
      <c r="G605" s="120">
        <v>622</v>
      </c>
      <c r="H605" s="120">
        <v>62201</v>
      </c>
      <c r="I605" s="122" t="s">
        <v>258</v>
      </c>
      <c r="J605" s="132">
        <v>0</v>
      </c>
      <c r="K605" s="132">
        <v>0</v>
      </c>
      <c r="L605" s="133">
        <v>0</v>
      </c>
      <c r="M605" s="132">
        <v>0</v>
      </c>
      <c r="N605" s="132">
        <v>0</v>
      </c>
      <c r="O605" s="133">
        <v>0</v>
      </c>
      <c r="P605" s="133"/>
      <c r="Q605" s="45"/>
      <c r="R605" s="123">
        <v>0</v>
      </c>
      <c r="S605" s="123">
        <v>0</v>
      </c>
      <c r="T605" s="123">
        <f t="shared" si="290"/>
        <v>0</v>
      </c>
      <c r="U605" s="123">
        <v>0</v>
      </c>
      <c r="V605" s="123">
        <v>0</v>
      </c>
      <c r="W605" s="123">
        <f t="shared" si="291"/>
        <v>0</v>
      </c>
      <c r="X605" s="123">
        <f t="shared" si="297"/>
        <v>0</v>
      </c>
      <c r="Y605" s="45"/>
      <c r="Z605" s="123">
        <v>0</v>
      </c>
      <c r="AA605" s="123">
        <v>0</v>
      </c>
      <c r="AB605" s="123">
        <f t="shared" si="299"/>
        <v>0</v>
      </c>
      <c r="AC605" s="123">
        <v>0</v>
      </c>
      <c r="AD605" s="123">
        <v>0</v>
      </c>
      <c r="AE605" s="123">
        <f t="shared" si="293"/>
        <v>0</v>
      </c>
      <c r="AF605" s="123">
        <f t="shared" si="300"/>
        <v>0</v>
      </c>
      <c r="AG605" s="45"/>
      <c r="AH605" s="123">
        <v>0</v>
      </c>
      <c r="AI605" s="123">
        <v>0</v>
      </c>
      <c r="AJ605" s="123">
        <f t="shared" si="302"/>
        <v>0</v>
      </c>
      <c r="AK605" s="123">
        <v>0</v>
      </c>
      <c r="AL605" s="123">
        <v>0</v>
      </c>
      <c r="AM605" s="123">
        <f t="shared" si="295"/>
        <v>0</v>
      </c>
      <c r="AN605" s="123">
        <f t="shared" si="303"/>
        <v>0</v>
      </c>
      <c r="AO605" s="45"/>
      <c r="AP605" s="123">
        <f t="shared" si="307"/>
        <v>0</v>
      </c>
      <c r="AQ605" s="123">
        <f t="shared" si="307"/>
        <v>0</v>
      </c>
      <c r="AR605" s="123">
        <f t="shared" si="305"/>
        <v>0</v>
      </c>
      <c r="AS605" s="123">
        <f t="shared" si="308"/>
        <v>0</v>
      </c>
      <c r="AT605" s="123">
        <f t="shared" si="308"/>
        <v>0</v>
      </c>
      <c r="AU605" s="123">
        <f t="shared" si="282"/>
        <v>0</v>
      </c>
      <c r="AV605" s="123">
        <f t="shared" si="306"/>
        <v>0</v>
      </c>
      <c r="AW605" s="134" t="s">
        <v>260</v>
      </c>
      <c r="AX605" s="134"/>
      <c r="AY605" s="134"/>
      <c r="AZ605" s="133" t="s">
        <v>283</v>
      </c>
      <c r="BA605" s="133"/>
      <c r="BB605" s="133"/>
      <c r="BC605" s="133"/>
      <c r="BD605" s="133"/>
    </row>
    <row r="606" spans="1:56" s="100" customFormat="1" hidden="1">
      <c r="A606" s="45"/>
      <c r="B606" s="120">
        <v>2013</v>
      </c>
      <c r="C606" s="121">
        <v>8320</v>
      </c>
      <c r="D606" s="120">
        <v>3</v>
      </c>
      <c r="E606" s="120">
        <v>6000</v>
      </c>
      <c r="F606" s="120">
        <v>6200</v>
      </c>
      <c r="G606" s="120">
        <v>622</v>
      </c>
      <c r="H606" s="120">
        <v>62201</v>
      </c>
      <c r="I606" s="122" t="s">
        <v>258</v>
      </c>
      <c r="J606" s="132">
        <v>0</v>
      </c>
      <c r="K606" s="132">
        <v>0</v>
      </c>
      <c r="L606" s="133">
        <v>0</v>
      </c>
      <c r="M606" s="132">
        <v>0</v>
      </c>
      <c r="N606" s="132">
        <v>0</v>
      </c>
      <c r="O606" s="133">
        <v>0</v>
      </c>
      <c r="P606" s="133"/>
      <c r="Q606" s="45"/>
      <c r="R606" s="123">
        <v>0</v>
      </c>
      <c r="S606" s="123">
        <v>0</v>
      </c>
      <c r="T606" s="123">
        <f t="shared" si="290"/>
        <v>0</v>
      </c>
      <c r="U606" s="123">
        <v>0</v>
      </c>
      <c r="V606" s="123">
        <v>0</v>
      </c>
      <c r="W606" s="123">
        <f t="shared" si="291"/>
        <v>0</v>
      </c>
      <c r="X606" s="123">
        <f t="shared" si="297"/>
        <v>0</v>
      </c>
      <c r="Y606" s="45"/>
      <c r="Z606" s="123">
        <v>0</v>
      </c>
      <c r="AA606" s="123">
        <v>0</v>
      </c>
      <c r="AB606" s="123">
        <f t="shared" si="299"/>
        <v>0</v>
      </c>
      <c r="AC606" s="123">
        <v>0</v>
      </c>
      <c r="AD606" s="123">
        <v>0</v>
      </c>
      <c r="AE606" s="123">
        <f t="shared" si="293"/>
        <v>0</v>
      </c>
      <c r="AF606" s="123">
        <f t="shared" si="300"/>
        <v>0</v>
      </c>
      <c r="AG606" s="45"/>
      <c r="AH606" s="123">
        <v>0</v>
      </c>
      <c r="AI606" s="123">
        <v>0</v>
      </c>
      <c r="AJ606" s="123">
        <f t="shared" si="302"/>
        <v>0</v>
      </c>
      <c r="AK606" s="123">
        <v>0</v>
      </c>
      <c r="AL606" s="123">
        <v>0</v>
      </c>
      <c r="AM606" s="123">
        <f t="shared" si="295"/>
        <v>0</v>
      </c>
      <c r="AN606" s="123">
        <f t="shared" si="303"/>
        <v>0</v>
      </c>
      <c r="AO606" s="45"/>
      <c r="AP606" s="123">
        <f t="shared" si="307"/>
        <v>0</v>
      </c>
      <c r="AQ606" s="123">
        <f t="shared" si="307"/>
        <v>0</v>
      </c>
      <c r="AR606" s="123">
        <f t="shared" si="305"/>
        <v>0</v>
      </c>
      <c r="AS606" s="123">
        <f t="shared" si="308"/>
        <v>0</v>
      </c>
      <c r="AT606" s="123">
        <f t="shared" si="308"/>
        <v>0</v>
      </c>
      <c r="AU606" s="123">
        <f t="shared" si="282"/>
        <v>0</v>
      </c>
      <c r="AV606" s="123">
        <f t="shared" si="306"/>
        <v>0</v>
      </c>
      <c r="AW606" s="134" t="s">
        <v>260</v>
      </c>
      <c r="AX606" s="134"/>
      <c r="AY606" s="134"/>
      <c r="AZ606" s="133" t="s">
        <v>283</v>
      </c>
      <c r="BA606" s="133"/>
      <c r="BB606" s="133"/>
      <c r="BC606" s="133"/>
      <c r="BD606" s="133"/>
    </row>
    <row r="607" spans="1:56" s="100" customFormat="1" hidden="1">
      <c r="A607" s="45"/>
      <c r="B607" s="120">
        <v>2013</v>
      </c>
      <c r="C607" s="121">
        <v>8320</v>
      </c>
      <c r="D607" s="120">
        <v>3</v>
      </c>
      <c r="E607" s="120">
        <v>6000</v>
      </c>
      <c r="F607" s="120">
        <v>6200</v>
      </c>
      <c r="G607" s="120">
        <v>622</v>
      </c>
      <c r="H607" s="120">
        <v>62201</v>
      </c>
      <c r="I607" s="122" t="s">
        <v>258</v>
      </c>
      <c r="J607" s="123">
        <v>0</v>
      </c>
      <c r="K607" s="123">
        <v>0</v>
      </c>
      <c r="L607" s="124">
        <v>0</v>
      </c>
      <c r="M607" s="123">
        <v>0</v>
      </c>
      <c r="N607" s="123">
        <v>0</v>
      </c>
      <c r="O607" s="124">
        <v>0</v>
      </c>
      <c r="P607" s="124">
        <v>0</v>
      </c>
      <c r="Q607" s="45"/>
      <c r="R607" s="123">
        <v>0</v>
      </c>
      <c r="S607" s="123">
        <v>0</v>
      </c>
      <c r="T607" s="123">
        <f t="shared" si="290"/>
        <v>0</v>
      </c>
      <c r="U607" s="123">
        <v>0</v>
      </c>
      <c r="V607" s="123">
        <v>0</v>
      </c>
      <c r="W607" s="123">
        <f t="shared" si="291"/>
        <v>0</v>
      </c>
      <c r="X607" s="123">
        <f t="shared" si="297"/>
        <v>0</v>
      </c>
      <c r="Y607" s="45"/>
      <c r="Z607" s="123">
        <v>0</v>
      </c>
      <c r="AA607" s="123">
        <v>0</v>
      </c>
      <c r="AB607" s="123">
        <f t="shared" si="299"/>
        <v>0</v>
      </c>
      <c r="AC607" s="123">
        <v>0</v>
      </c>
      <c r="AD607" s="123">
        <v>0</v>
      </c>
      <c r="AE607" s="123">
        <f t="shared" si="293"/>
        <v>0</v>
      </c>
      <c r="AF607" s="123">
        <f t="shared" si="300"/>
        <v>0</v>
      </c>
      <c r="AG607" s="45"/>
      <c r="AH607" s="123">
        <v>0</v>
      </c>
      <c r="AI607" s="123">
        <v>0</v>
      </c>
      <c r="AJ607" s="123">
        <f t="shared" si="302"/>
        <v>0</v>
      </c>
      <c r="AK607" s="123">
        <v>0</v>
      </c>
      <c r="AL607" s="123">
        <v>0</v>
      </c>
      <c r="AM607" s="123">
        <f t="shared" si="295"/>
        <v>0</v>
      </c>
      <c r="AN607" s="123">
        <f t="shared" si="303"/>
        <v>0</v>
      </c>
      <c r="AO607" s="45"/>
      <c r="AP607" s="123">
        <f t="shared" si="307"/>
        <v>0</v>
      </c>
      <c r="AQ607" s="123">
        <f t="shared" si="307"/>
        <v>0</v>
      </c>
      <c r="AR607" s="123">
        <f t="shared" si="305"/>
        <v>0</v>
      </c>
      <c r="AS607" s="123">
        <f t="shared" si="308"/>
        <v>0</v>
      </c>
      <c r="AT607" s="123">
        <f t="shared" si="308"/>
        <v>0</v>
      </c>
      <c r="AU607" s="123">
        <f t="shared" si="282"/>
        <v>0</v>
      </c>
      <c r="AV607" s="123">
        <f t="shared" si="306"/>
        <v>0</v>
      </c>
      <c r="AW607" s="125"/>
      <c r="AX607" s="125"/>
      <c r="AY607" s="125"/>
      <c r="AZ607" s="124"/>
      <c r="BA607" s="124"/>
      <c r="BB607" s="124"/>
      <c r="BC607" s="124"/>
      <c r="BD607" s="124"/>
    </row>
    <row r="608" spans="1:56" s="100" customFormat="1" hidden="1">
      <c r="A608" s="45"/>
      <c r="B608" s="120">
        <v>2013</v>
      </c>
      <c r="C608" s="121">
        <v>8320</v>
      </c>
      <c r="D608" s="120">
        <v>3</v>
      </c>
      <c r="E608" s="120">
        <v>6000</v>
      </c>
      <c r="F608" s="120">
        <v>6200</v>
      </c>
      <c r="G608" s="120">
        <v>622</v>
      </c>
      <c r="H608" s="120">
        <v>62201</v>
      </c>
      <c r="I608" s="122" t="s">
        <v>258</v>
      </c>
      <c r="J608" s="123">
        <v>0</v>
      </c>
      <c r="K608" s="123">
        <v>0</v>
      </c>
      <c r="L608" s="124">
        <v>0</v>
      </c>
      <c r="M608" s="123">
        <v>0</v>
      </c>
      <c r="N608" s="123">
        <v>0</v>
      </c>
      <c r="O608" s="124">
        <v>0</v>
      </c>
      <c r="P608" s="124">
        <v>0</v>
      </c>
      <c r="Q608" s="45"/>
      <c r="R608" s="123">
        <v>0</v>
      </c>
      <c r="S608" s="123">
        <v>0</v>
      </c>
      <c r="T608" s="123">
        <f t="shared" si="290"/>
        <v>0</v>
      </c>
      <c r="U608" s="123">
        <v>0</v>
      </c>
      <c r="V608" s="123">
        <v>0</v>
      </c>
      <c r="W608" s="123">
        <f t="shared" si="291"/>
        <v>0</v>
      </c>
      <c r="X608" s="123">
        <f t="shared" si="297"/>
        <v>0</v>
      </c>
      <c r="Y608" s="45"/>
      <c r="Z608" s="123">
        <v>0</v>
      </c>
      <c r="AA608" s="123">
        <v>0</v>
      </c>
      <c r="AB608" s="123">
        <f t="shared" si="299"/>
        <v>0</v>
      </c>
      <c r="AC608" s="123">
        <v>0</v>
      </c>
      <c r="AD608" s="123">
        <v>0</v>
      </c>
      <c r="AE608" s="123">
        <f t="shared" si="293"/>
        <v>0</v>
      </c>
      <c r="AF608" s="123">
        <f t="shared" si="300"/>
        <v>0</v>
      </c>
      <c r="AG608" s="45"/>
      <c r="AH608" s="123">
        <v>0</v>
      </c>
      <c r="AI608" s="123">
        <v>0</v>
      </c>
      <c r="AJ608" s="123">
        <f t="shared" si="302"/>
        <v>0</v>
      </c>
      <c r="AK608" s="123">
        <v>0</v>
      </c>
      <c r="AL608" s="123">
        <v>0</v>
      </c>
      <c r="AM608" s="123">
        <f t="shared" si="295"/>
        <v>0</v>
      </c>
      <c r="AN608" s="123">
        <f t="shared" si="303"/>
        <v>0</v>
      </c>
      <c r="AO608" s="45"/>
      <c r="AP608" s="123">
        <f t="shared" si="307"/>
        <v>0</v>
      </c>
      <c r="AQ608" s="123">
        <f t="shared" si="307"/>
        <v>0</v>
      </c>
      <c r="AR608" s="123">
        <f t="shared" si="305"/>
        <v>0</v>
      </c>
      <c r="AS608" s="123">
        <f t="shared" si="308"/>
        <v>0</v>
      </c>
      <c r="AT608" s="123">
        <f t="shared" si="308"/>
        <v>0</v>
      </c>
      <c r="AU608" s="123">
        <f t="shared" si="282"/>
        <v>0</v>
      </c>
      <c r="AV608" s="123">
        <f t="shared" si="306"/>
        <v>0</v>
      </c>
      <c r="AW608" s="125"/>
      <c r="AX608" s="125"/>
      <c r="AY608" s="125"/>
      <c r="AZ608" s="124"/>
      <c r="BA608" s="124"/>
      <c r="BB608" s="124"/>
      <c r="BC608" s="124"/>
      <c r="BD608" s="124"/>
    </row>
    <row r="609" spans="1:56" s="100" customFormat="1" hidden="1">
      <c r="A609" s="45"/>
      <c r="B609" s="120">
        <v>2013</v>
      </c>
      <c r="C609" s="121">
        <v>8320</v>
      </c>
      <c r="D609" s="120">
        <v>3</v>
      </c>
      <c r="E609" s="120">
        <v>6000</v>
      </c>
      <c r="F609" s="120">
        <v>6200</v>
      </c>
      <c r="G609" s="120">
        <v>622</v>
      </c>
      <c r="H609" s="120">
        <v>62201</v>
      </c>
      <c r="I609" s="122" t="s">
        <v>258</v>
      </c>
      <c r="J609" s="123">
        <v>0</v>
      </c>
      <c r="K609" s="123">
        <v>0</v>
      </c>
      <c r="L609" s="124">
        <v>0</v>
      </c>
      <c r="M609" s="123">
        <v>0</v>
      </c>
      <c r="N609" s="123">
        <v>0</v>
      </c>
      <c r="O609" s="124">
        <v>0</v>
      </c>
      <c r="P609" s="124">
        <v>0</v>
      </c>
      <c r="Q609" s="45"/>
      <c r="R609" s="123">
        <v>0</v>
      </c>
      <c r="S609" s="123">
        <v>0</v>
      </c>
      <c r="T609" s="123">
        <f>R609+S609</f>
        <v>0</v>
      </c>
      <c r="U609" s="123">
        <v>0</v>
      </c>
      <c r="V609" s="123">
        <v>0</v>
      </c>
      <c r="W609" s="123">
        <f>U609+V609</f>
        <v>0</v>
      </c>
      <c r="X609" s="123">
        <f>T609+W609</f>
        <v>0</v>
      </c>
      <c r="Y609" s="45"/>
      <c r="Z609" s="123">
        <v>0</v>
      </c>
      <c r="AA609" s="123">
        <v>0</v>
      </c>
      <c r="AB609" s="123">
        <f>Z609+AA609</f>
        <v>0</v>
      </c>
      <c r="AC609" s="123">
        <v>0</v>
      </c>
      <c r="AD609" s="123">
        <v>0</v>
      </c>
      <c r="AE609" s="123">
        <f>AC609+AD609</f>
        <v>0</v>
      </c>
      <c r="AF609" s="123">
        <f>AB609+AE609</f>
        <v>0</v>
      </c>
      <c r="AG609" s="45"/>
      <c r="AH609" s="123">
        <v>0</v>
      </c>
      <c r="AI609" s="123">
        <v>0</v>
      </c>
      <c r="AJ609" s="123">
        <f>AH609+AI609</f>
        <v>0</v>
      </c>
      <c r="AK609" s="123">
        <v>0</v>
      </c>
      <c r="AL609" s="123">
        <v>0</v>
      </c>
      <c r="AM609" s="123">
        <f>AK609+AL609</f>
        <v>0</v>
      </c>
      <c r="AN609" s="123">
        <f>AJ609+AM609</f>
        <v>0</v>
      </c>
      <c r="AO609" s="45"/>
      <c r="AP609" s="123">
        <f>J609-(R609+Z609+AH609)</f>
        <v>0</v>
      </c>
      <c r="AQ609" s="123">
        <f>K609-(S609+AA609+AI609)</f>
        <v>0</v>
      </c>
      <c r="AR609" s="123">
        <f>AP609+AQ609</f>
        <v>0</v>
      </c>
      <c r="AS609" s="123">
        <f>M609-(U609+AC609+AK609)</f>
        <v>0</v>
      </c>
      <c r="AT609" s="123">
        <f>N609-(V609+AD609+AL609)</f>
        <v>0</v>
      </c>
      <c r="AU609" s="123">
        <f>AS609+AT609</f>
        <v>0</v>
      </c>
      <c r="AV609" s="123">
        <f>AR609+AU609</f>
        <v>0</v>
      </c>
      <c r="AW609" s="125"/>
      <c r="AX609" s="125"/>
      <c r="AY609" s="125"/>
      <c r="AZ609" s="124"/>
      <c r="BA609" s="124"/>
      <c r="BB609" s="124"/>
      <c r="BC609" s="124"/>
      <c r="BD609" s="124"/>
    </row>
    <row r="610" spans="1:56" s="100" customFormat="1" hidden="1">
      <c r="A610" s="45"/>
      <c r="B610" s="120">
        <v>2013</v>
      </c>
      <c r="C610" s="121">
        <v>8320</v>
      </c>
      <c r="D610" s="120">
        <v>3</v>
      </c>
      <c r="E610" s="120">
        <v>6000</v>
      </c>
      <c r="F610" s="120">
        <v>6200</v>
      </c>
      <c r="G610" s="120">
        <v>622</v>
      </c>
      <c r="H610" s="120">
        <v>62202</v>
      </c>
      <c r="I610" s="122" t="s">
        <v>261</v>
      </c>
      <c r="J610" s="123">
        <v>0</v>
      </c>
      <c r="K610" s="123">
        <v>0</v>
      </c>
      <c r="L610" s="124">
        <v>0</v>
      </c>
      <c r="M610" s="123">
        <v>0</v>
      </c>
      <c r="N610" s="123">
        <v>0</v>
      </c>
      <c r="O610" s="124">
        <v>0</v>
      </c>
      <c r="P610" s="124">
        <v>0</v>
      </c>
      <c r="Q610" s="45"/>
      <c r="R610" s="123">
        <v>0</v>
      </c>
      <c r="S610" s="123">
        <v>0</v>
      </c>
      <c r="T610" s="123">
        <f t="shared" si="290"/>
        <v>0</v>
      </c>
      <c r="U610" s="123">
        <v>0</v>
      </c>
      <c r="V610" s="123">
        <v>0</v>
      </c>
      <c r="W610" s="123">
        <f t="shared" si="291"/>
        <v>0</v>
      </c>
      <c r="X610" s="123">
        <f t="shared" si="297"/>
        <v>0</v>
      </c>
      <c r="Y610" s="45"/>
      <c r="Z610" s="123">
        <v>0</v>
      </c>
      <c r="AA610" s="123">
        <v>0</v>
      </c>
      <c r="AB610" s="123">
        <f t="shared" si="299"/>
        <v>0</v>
      </c>
      <c r="AC610" s="123">
        <v>0</v>
      </c>
      <c r="AD610" s="123">
        <v>0</v>
      </c>
      <c r="AE610" s="123">
        <f t="shared" si="293"/>
        <v>0</v>
      </c>
      <c r="AF610" s="123">
        <f t="shared" si="300"/>
        <v>0</v>
      </c>
      <c r="AG610" s="45"/>
      <c r="AH610" s="123">
        <v>0</v>
      </c>
      <c r="AI610" s="123">
        <v>0</v>
      </c>
      <c r="AJ610" s="123">
        <f t="shared" si="302"/>
        <v>0</v>
      </c>
      <c r="AK610" s="123">
        <v>0</v>
      </c>
      <c r="AL610" s="123">
        <v>0</v>
      </c>
      <c r="AM610" s="123">
        <f t="shared" si="295"/>
        <v>0</v>
      </c>
      <c r="AN610" s="123">
        <f t="shared" si="303"/>
        <v>0</v>
      </c>
      <c r="AO610" s="45"/>
      <c r="AP610" s="123">
        <f t="shared" si="307"/>
        <v>0</v>
      </c>
      <c r="AQ610" s="123">
        <f t="shared" si="307"/>
        <v>0</v>
      </c>
      <c r="AR610" s="123">
        <f t="shared" si="305"/>
        <v>0</v>
      </c>
      <c r="AS610" s="123">
        <f t="shared" si="308"/>
        <v>0</v>
      </c>
      <c r="AT610" s="123">
        <f t="shared" si="308"/>
        <v>0</v>
      </c>
      <c r="AU610" s="123">
        <f t="shared" si="282"/>
        <v>0</v>
      </c>
      <c r="AV610" s="123">
        <f t="shared" si="306"/>
        <v>0</v>
      </c>
      <c r="AW610" s="125"/>
      <c r="AX610" s="125"/>
      <c r="AY610" s="125"/>
      <c r="AZ610" s="124" t="s">
        <v>283</v>
      </c>
      <c r="BA610" s="124"/>
      <c r="BB610" s="124"/>
      <c r="BC610" s="133">
        <f>+AX610-BA610</f>
        <v>0</v>
      </c>
      <c r="BD610" s="124"/>
    </row>
    <row r="611" spans="1:56" s="100" customFormat="1" ht="198" hidden="1">
      <c r="A611" s="45"/>
      <c r="B611" s="120">
        <v>2013</v>
      </c>
      <c r="C611" s="121">
        <v>8320</v>
      </c>
      <c r="D611" s="120"/>
      <c r="E611" s="120"/>
      <c r="F611" s="120"/>
      <c r="G611" s="120"/>
      <c r="H611" s="120">
        <v>62202</v>
      </c>
      <c r="I611" s="170" t="s">
        <v>393</v>
      </c>
      <c r="J611" s="123">
        <v>850967</v>
      </c>
      <c r="K611" s="123">
        <v>0</v>
      </c>
      <c r="L611" s="124">
        <v>850967</v>
      </c>
      <c r="M611" s="123">
        <v>0</v>
      </c>
      <c r="N611" s="123">
        <v>0</v>
      </c>
      <c r="O611" s="124">
        <v>0</v>
      </c>
      <c r="P611" s="124">
        <v>850967</v>
      </c>
      <c r="Q611" s="45"/>
      <c r="R611" s="123">
        <f>+'[1]Profesionalización SIDEPOL'!X325</f>
        <v>850967</v>
      </c>
      <c r="S611" s="123">
        <v>0</v>
      </c>
      <c r="T611" s="123">
        <f t="shared" si="290"/>
        <v>850967</v>
      </c>
      <c r="U611" s="123">
        <v>0</v>
      </c>
      <c r="V611" s="123">
        <v>0</v>
      </c>
      <c r="W611" s="123">
        <f t="shared" si="291"/>
        <v>0</v>
      </c>
      <c r="X611" s="123">
        <f t="shared" si="297"/>
        <v>850967</v>
      </c>
      <c r="Y611" s="45"/>
      <c r="Z611" s="123">
        <v>0</v>
      </c>
      <c r="AA611" s="123">
        <v>0</v>
      </c>
      <c r="AB611" s="123">
        <f t="shared" si="299"/>
        <v>0</v>
      </c>
      <c r="AC611" s="123">
        <v>0</v>
      </c>
      <c r="AD611" s="123">
        <v>0</v>
      </c>
      <c r="AE611" s="123">
        <f t="shared" si="293"/>
        <v>0</v>
      </c>
      <c r="AF611" s="123">
        <f t="shared" si="300"/>
        <v>0</v>
      </c>
      <c r="AG611" s="45"/>
      <c r="AH611" s="123">
        <f>786962.64-786962.64+56004.36-56004.36</f>
        <v>0</v>
      </c>
      <c r="AI611" s="123">
        <v>0</v>
      </c>
      <c r="AJ611" s="123">
        <f t="shared" si="302"/>
        <v>0</v>
      </c>
      <c r="AK611" s="123">
        <v>0</v>
      </c>
      <c r="AL611" s="123">
        <v>0</v>
      </c>
      <c r="AM611" s="123">
        <f t="shared" si="295"/>
        <v>0</v>
      </c>
      <c r="AN611" s="123">
        <f t="shared" si="303"/>
        <v>0</v>
      </c>
      <c r="AO611" s="45"/>
      <c r="AP611" s="123">
        <f t="shared" si="307"/>
        <v>0</v>
      </c>
      <c r="AQ611" s="123">
        <f t="shared" si="307"/>
        <v>0</v>
      </c>
      <c r="AR611" s="123">
        <f t="shared" si="305"/>
        <v>0</v>
      </c>
      <c r="AS611" s="123">
        <f t="shared" si="308"/>
        <v>0</v>
      </c>
      <c r="AT611" s="123">
        <f t="shared" si="308"/>
        <v>0</v>
      </c>
      <c r="AU611" s="123">
        <f t="shared" ref="AU611:AU622" si="309">AS611+AT611</f>
        <v>0</v>
      </c>
      <c r="AV611" s="123">
        <f t="shared" si="306"/>
        <v>0</v>
      </c>
      <c r="AW611" s="125" t="s">
        <v>260</v>
      </c>
      <c r="AX611" s="125">
        <v>1</v>
      </c>
      <c r="AY611" s="125"/>
      <c r="AZ611" s="124"/>
      <c r="BA611" s="124">
        <f>'[1]Profesionalización SIDEPOL'!AO331</f>
        <v>1</v>
      </c>
      <c r="BB611" s="124"/>
      <c r="BC611" s="133">
        <f>+AX611-BA611</f>
        <v>0</v>
      </c>
      <c r="BD611" s="133">
        <f>+AY604-BB604</f>
        <v>0</v>
      </c>
    </row>
    <row r="612" spans="1:56" s="100" customFormat="1" hidden="1">
      <c r="A612" s="45"/>
      <c r="B612" s="120">
        <v>2013</v>
      </c>
      <c r="C612" s="121">
        <v>8320</v>
      </c>
      <c r="D612" s="120">
        <v>3</v>
      </c>
      <c r="E612" s="120">
        <v>6000</v>
      </c>
      <c r="F612" s="120">
        <v>6200</v>
      </c>
      <c r="G612" s="120">
        <v>622</v>
      </c>
      <c r="H612" s="120">
        <v>62202</v>
      </c>
      <c r="I612" s="122" t="s">
        <v>261</v>
      </c>
      <c r="J612" s="123">
        <v>0</v>
      </c>
      <c r="K612" s="123">
        <v>0</v>
      </c>
      <c r="L612" s="124">
        <v>0</v>
      </c>
      <c r="M612" s="123">
        <v>0</v>
      </c>
      <c r="N612" s="123">
        <v>0</v>
      </c>
      <c r="O612" s="124">
        <v>0</v>
      </c>
      <c r="P612" s="124">
        <v>0</v>
      </c>
      <c r="Q612" s="45"/>
      <c r="R612" s="123">
        <v>0</v>
      </c>
      <c r="S612" s="123">
        <v>0</v>
      </c>
      <c r="T612" s="123">
        <f t="shared" si="290"/>
        <v>0</v>
      </c>
      <c r="U612" s="123">
        <v>0</v>
      </c>
      <c r="V612" s="123">
        <v>0</v>
      </c>
      <c r="W612" s="123">
        <f t="shared" si="291"/>
        <v>0</v>
      </c>
      <c r="X612" s="123">
        <f t="shared" si="297"/>
        <v>0</v>
      </c>
      <c r="Y612" s="45"/>
      <c r="Z612" s="123">
        <v>0</v>
      </c>
      <c r="AA612" s="123">
        <v>0</v>
      </c>
      <c r="AB612" s="123">
        <f t="shared" si="299"/>
        <v>0</v>
      </c>
      <c r="AC612" s="123">
        <v>0</v>
      </c>
      <c r="AD612" s="123">
        <v>0</v>
      </c>
      <c r="AE612" s="123">
        <f t="shared" si="293"/>
        <v>0</v>
      </c>
      <c r="AF612" s="123">
        <f t="shared" si="300"/>
        <v>0</v>
      </c>
      <c r="AG612" s="45"/>
      <c r="AH612" s="123">
        <v>0</v>
      </c>
      <c r="AI612" s="123">
        <v>0</v>
      </c>
      <c r="AJ612" s="123">
        <f t="shared" si="302"/>
        <v>0</v>
      </c>
      <c r="AK612" s="123">
        <v>0</v>
      </c>
      <c r="AL612" s="123">
        <v>0</v>
      </c>
      <c r="AM612" s="123">
        <f t="shared" si="295"/>
        <v>0</v>
      </c>
      <c r="AN612" s="123">
        <f t="shared" si="303"/>
        <v>0</v>
      </c>
      <c r="AO612" s="45"/>
      <c r="AP612" s="123">
        <f t="shared" si="307"/>
        <v>0</v>
      </c>
      <c r="AQ612" s="123">
        <f t="shared" si="307"/>
        <v>0</v>
      </c>
      <c r="AR612" s="123">
        <f t="shared" si="305"/>
        <v>0</v>
      </c>
      <c r="AS612" s="123">
        <f t="shared" si="308"/>
        <v>0</v>
      </c>
      <c r="AT612" s="123">
        <f t="shared" si="308"/>
        <v>0</v>
      </c>
      <c r="AU612" s="123">
        <f t="shared" si="309"/>
        <v>0</v>
      </c>
      <c r="AV612" s="123">
        <f t="shared" si="306"/>
        <v>0</v>
      </c>
      <c r="AW612" s="125"/>
      <c r="AX612" s="125"/>
      <c r="AY612" s="125"/>
      <c r="AZ612" s="124" t="s">
        <v>283</v>
      </c>
      <c r="BA612" s="124"/>
      <c r="BB612" s="124"/>
      <c r="BC612" s="124"/>
      <c r="BD612" s="124"/>
    </row>
    <row r="613" spans="1:56" s="100" customFormat="1" hidden="1">
      <c r="A613" s="45"/>
      <c r="B613" s="120">
        <v>2013</v>
      </c>
      <c r="C613" s="121">
        <v>8320</v>
      </c>
      <c r="D613" s="120">
        <v>3</v>
      </c>
      <c r="E613" s="120">
        <v>6000</v>
      </c>
      <c r="F613" s="120">
        <v>6200</v>
      </c>
      <c r="G613" s="120">
        <v>622</v>
      </c>
      <c r="H613" s="120">
        <v>62202</v>
      </c>
      <c r="I613" s="122" t="s">
        <v>261</v>
      </c>
      <c r="J613" s="123">
        <v>0</v>
      </c>
      <c r="K613" s="123">
        <v>0</v>
      </c>
      <c r="L613" s="124">
        <v>0</v>
      </c>
      <c r="M613" s="123">
        <v>0</v>
      </c>
      <c r="N613" s="123">
        <v>0</v>
      </c>
      <c r="O613" s="124">
        <v>0</v>
      </c>
      <c r="P613" s="124">
        <v>0</v>
      </c>
      <c r="Q613" s="45"/>
      <c r="R613" s="123">
        <v>0</v>
      </c>
      <c r="S613" s="123">
        <v>0</v>
      </c>
      <c r="T613" s="123">
        <f t="shared" si="290"/>
        <v>0</v>
      </c>
      <c r="U613" s="123">
        <v>0</v>
      </c>
      <c r="V613" s="123">
        <v>0</v>
      </c>
      <c r="W613" s="123">
        <f t="shared" si="291"/>
        <v>0</v>
      </c>
      <c r="X613" s="123">
        <f t="shared" si="297"/>
        <v>0</v>
      </c>
      <c r="Y613" s="45"/>
      <c r="Z613" s="123">
        <v>0</v>
      </c>
      <c r="AA613" s="123">
        <v>0</v>
      </c>
      <c r="AB613" s="123">
        <f t="shared" si="299"/>
        <v>0</v>
      </c>
      <c r="AC613" s="123">
        <v>0</v>
      </c>
      <c r="AD613" s="123">
        <v>0</v>
      </c>
      <c r="AE613" s="123">
        <f t="shared" si="293"/>
        <v>0</v>
      </c>
      <c r="AF613" s="123">
        <f t="shared" si="300"/>
        <v>0</v>
      </c>
      <c r="AG613" s="45"/>
      <c r="AH613" s="123">
        <v>0</v>
      </c>
      <c r="AI613" s="123">
        <v>0</v>
      </c>
      <c r="AJ613" s="123">
        <f t="shared" si="302"/>
        <v>0</v>
      </c>
      <c r="AK613" s="123">
        <v>0</v>
      </c>
      <c r="AL613" s="123">
        <v>0</v>
      </c>
      <c r="AM613" s="123">
        <f t="shared" si="295"/>
        <v>0</v>
      </c>
      <c r="AN613" s="123">
        <f t="shared" si="303"/>
        <v>0</v>
      </c>
      <c r="AO613" s="45"/>
      <c r="AP613" s="123">
        <f t="shared" si="307"/>
        <v>0</v>
      </c>
      <c r="AQ613" s="123">
        <f t="shared" si="307"/>
        <v>0</v>
      </c>
      <c r="AR613" s="123">
        <f t="shared" si="305"/>
        <v>0</v>
      </c>
      <c r="AS613" s="123">
        <f t="shared" si="308"/>
        <v>0</v>
      </c>
      <c r="AT613" s="123">
        <f t="shared" si="308"/>
        <v>0</v>
      </c>
      <c r="AU613" s="123">
        <f t="shared" si="309"/>
        <v>0</v>
      </c>
      <c r="AV613" s="123">
        <f t="shared" si="306"/>
        <v>0</v>
      </c>
      <c r="AW613" s="125"/>
      <c r="AX613" s="125"/>
      <c r="AY613" s="125"/>
      <c r="AZ613" s="124" t="s">
        <v>283</v>
      </c>
      <c r="BA613" s="124"/>
      <c r="BB613" s="124"/>
      <c r="BC613" s="124"/>
      <c r="BD613" s="124"/>
    </row>
    <row r="614" spans="1:56" s="100" customFormat="1" hidden="1">
      <c r="A614" s="45"/>
      <c r="B614" s="120">
        <v>2013</v>
      </c>
      <c r="C614" s="121">
        <v>8320</v>
      </c>
      <c r="D614" s="120">
        <v>3</v>
      </c>
      <c r="E614" s="120">
        <v>6000</v>
      </c>
      <c r="F614" s="120">
        <v>6200</v>
      </c>
      <c r="G614" s="120">
        <v>622</v>
      </c>
      <c r="H614" s="120">
        <v>62202</v>
      </c>
      <c r="I614" s="122" t="s">
        <v>261</v>
      </c>
      <c r="J614" s="123">
        <v>0</v>
      </c>
      <c r="K614" s="123">
        <v>0</v>
      </c>
      <c r="L614" s="124">
        <v>0</v>
      </c>
      <c r="M614" s="123">
        <v>0</v>
      </c>
      <c r="N614" s="123">
        <v>0</v>
      </c>
      <c r="O614" s="124">
        <v>0</v>
      </c>
      <c r="P614" s="124">
        <v>0</v>
      </c>
      <c r="Q614" s="45"/>
      <c r="R614" s="123">
        <v>0</v>
      </c>
      <c r="S614" s="123">
        <v>0</v>
      </c>
      <c r="T614" s="123">
        <f t="shared" si="290"/>
        <v>0</v>
      </c>
      <c r="U614" s="123">
        <v>0</v>
      </c>
      <c r="V614" s="123">
        <v>0</v>
      </c>
      <c r="W614" s="123">
        <f t="shared" si="291"/>
        <v>0</v>
      </c>
      <c r="X614" s="123">
        <f t="shared" si="297"/>
        <v>0</v>
      </c>
      <c r="Y614" s="45"/>
      <c r="Z614" s="123">
        <v>0</v>
      </c>
      <c r="AA614" s="123">
        <v>0</v>
      </c>
      <c r="AB614" s="123">
        <f t="shared" si="299"/>
        <v>0</v>
      </c>
      <c r="AC614" s="123">
        <v>0</v>
      </c>
      <c r="AD614" s="123">
        <v>0</v>
      </c>
      <c r="AE614" s="123">
        <f t="shared" si="293"/>
        <v>0</v>
      </c>
      <c r="AF614" s="123">
        <f t="shared" si="300"/>
        <v>0</v>
      </c>
      <c r="AG614" s="45"/>
      <c r="AH614" s="123">
        <v>0</v>
      </c>
      <c r="AI614" s="123">
        <v>0</v>
      </c>
      <c r="AJ614" s="123">
        <f t="shared" si="302"/>
        <v>0</v>
      </c>
      <c r="AK614" s="123">
        <v>0</v>
      </c>
      <c r="AL614" s="123">
        <v>0</v>
      </c>
      <c r="AM614" s="123">
        <f t="shared" si="295"/>
        <v>0</v>
      </c>
      <c r="AN614" s="123">
        <f t="shared" si="303"/>
        <v>0</v>
      </c>
      <c r="AO614" s="45"/>
      <c r="AP614" s="123">
        <f t="shared" si="307"/>
        <v>0</v>
      </c>
      <c r="AQ614" s="123">
        <f t="shared" si="307"/>
        <v>0</v>
      </c>
      <c r="AR614" s="123">
        <f t="shared" si="305"/>
        <v>0</v>
      </c>
      <c r="AS614" s="123">
        <f t="shared" si="308"/>
        <v>0</v>
      </c>
      <c r="AT614" s="123">
        <f t="shared" si="308"/>
        <v>0</v>
      </c>
      <c r="AU614" s="123">
        <f t="shared" si="309"/>
        <v>0</v>
      </c>
      <c r="AV614" s="123">
        <f t="shared" si="306"/>
        <v>0</v>
      </c>
      <c r="AW614" s="125"/>
      <c r="AX614" s="125"/>
      <c r="AY614" s="125"/>
      <c r="AZ614" s="124" t="s">
        <v>283</v>
      </c>
      <c r="BA614" s="124"/>
      <c r="BB614" s="124"/>
      <c r="BC614" s="124"/>
      <c r="BD614" s="124"/>
    </row>
    <row r="615" spans="1:56" s="100" customFormat="1" hidden="1">
      <c r="A615" s="45"/>
      <c r="B615" s="120">
        <v>2013</v>
      </c>
      <c r="C615" s="121">
        <v>8320</v>
      </c>
      <c r="D615" s="120">
        <v>3</v>
      </c>
      <c r="E615" s="120">
        <v>6000</v>
      </c>
      <c r="F615" s="120">
        <v>6200</v>
      </c>
      <c r="G615" s="120">
        <v>622</v>
      </c>
      <c r="H615" s="120">
        <v>62202</v>
      </c>
      <c r="I615" s="122" t="s">
        <v>261</v>
      </c>
      <c r="J615" s="123">
        <v>0</v>
      </c>
      <c r="K615" s="123">
        <v>0</v>
      </c>
      <c r="L615" s="124">
        <v>0</v>
      </c>
      <c r="M615" s="123">
        <v>0</v>
      </c>
      <c r="N615" s="123">
        <v>0</v>
      </c>
      <c r="O615" s="124">
        <v>0</v>
      </c>
      <c r="P615" s="124">
        <v>0</v>
      </c>
      <c r="Q615" s="45"/>
      <c r="R615" s="123">
        <v>0</v>
      </c>
      <c r="S615" s="123">
        <v>0</v>
      </c>
      <c r="T615" s="123">
        <f t="shared" si="290"/>
        <v>0</v>
      </c>
      <c r="U615" s="123">
        <v>0</v>
      </c>
      <c r="V615" s="123">
        <v>0</v>
      </c>
      <c r="W615" s="123">
        <f t="shared" si="291"/>
        <v>0</v>
      </c>
      <c r="X615" s="123">
        <f t="shared" si="297"/>
        <v>0</v>
      </c>
      <c r="Y615" s="45"/>
      <c r="Z615" s="123">
        <v>0</v>
      </c>
      <c r="AA615" s="123">
        <v>0</v>
      </c>
      <c r="AB615" s="123">
        <f t="shared" si="299"/>
        <v>0</v>
      </c>
      <c r="AC615" s="123">
        <v>0</v>
      </c>
      <c r="AD615" s="123">
        <v>0</v>
      </c>
      <c r="AE615" s="123">
        <f t="shared" si="293"/>
        <v>0</v>
      </c>
      <c r="AF615" s="123">
        <f t="shared" si="300"/>
        <v>0</v>
      </c>
      <c r="AG615" s="45"/>
      <c r="AH615" s="123">
        <v>0</v>
      </c>
      <c r="AI615" s="123">
        <v>0</v>
      </c>
      <c r="AJ615" s="123">
        <f t="shared" si="302"/>
        <v>0</v>
      </c>
      <c r="AK615" s="123">
        <v>0</v>
      </c>
      <c r="AL615" s="123">
        <v>0</v>
      </c>
      <c r="AM615" s="123">
        <f t="shared" si="295"/>
        <v>0</v>
      </c>
      <c r="AN615" s="123">
        <f t="shared" si="303"/>
        <v>0</v>
      </c>
      <c r="AO615" s="45"/>
      <c r="AP615" s="123">
        <f t="shared" si="307"/>
        <v>0</v>
      </c>
      <c r="AQ615" s="123">
        <f t="shared" si="307"/>
        <v>0</v>
      </c>
      <c r="AR615" s="123">
        <f t="shared" si="305"/>
        <v>0</v>
      </c>
      <c r="AS615" s="123">
        <f t="shared" si="308"/>
        <v>0</v>
      </c>
      <c r="AT615" s="123">
        <f t="shared" si="308"/>
        <v>0</v>
      </c>
      <c r="AU615" s="123">
        <f t="shared" si="309"/>
        <v>0</v>
      </c>
      <c r="AV615" s="123">
        <f t="shared" si="306"/>
        <v>0</v>
      </c>
      <c r="AW615" s="125"/>
      <c r="AX615" s="125"/>
      <c r="AY615" s="125"/>
      <c r="AZ615" s="124" t="s">
        <v>283</v>
      </c>
      <c r="BA615" s="124"/>
      <c r="BB615" s="124"/>
      <c r="BC615" s="124"/>
      <c r="BD615" s="124"/>
    </row>
    <row r="616" spans="1:56" s="127" customFormat="1" hidden="1">
      <c r="A616" s="45"/>
      <c r="B616" s="114">
        <v>2013</v>
      </c>
      <c r="C616" s="115">
        <v>8320</v>
      </c>
      <c r="D616" s="114">
        <v>3</v>
      </c>
      <c r="E616" s="114">
        <v>6000</v>
      </c>
      <c r="F616" s="114">
        <v>6200</v>
      </c>
      <c r="G616" s="114">
        <v>627</v>
      </c>
      <c r="H616" s="114"/>
      <c r="I616" s="116" t="s">
        <v>262</v>
      </c>
      <c r="J616" s="117">
        <v>0</v>
      </c>
      <c r="K616" s="117">
        <v>0</v>
      </c>
      <c r="L616" s="117">
        <v>0</v>
      </c>
      <c r="M616" s="117">
        <v>0</v>
      </c>
      <c r="N616" s="117">
        <v>0</v>
      </c>
      <c r="O616" s="117">
        <v>0</v>
      </c>
      <c r="P616" s="117">
        <v>0</v>
      </c>
      <c r="Q616" s="45"/>
      <c r="R616" s="118">
        <f>R617</f>
        <v>0</v>
      </c>
      <c r="S616" s="118">
        <f>S617</f>
        <v>0</v>
      </c>
      <c r="T616" s="118">
        <f t="shared" si="290"/>
        <v>0</v>
      </c>
      <c r="U616" s="118">
        <f>U617</f>
        <v>0</v>
      </c>
      <c r="V616" s="118">
        <f>V617</f>
        <v>0</v>
      </c>
      <c r="W616" s="118">
        <f t="shared" si="291"/>
        <v>0</v>
      </c>
      <c r="X616" s="118">
        <f t="shared" si="297"/>
        <v>0</v>
      </c>
      <c r="Y616" s="45"/>
      <c r="Z616" s="118">
        <f>Z617</f>
        <v>0</v>
      </c>
      <c r="AA616" s="118">
        <f>AA617</f>
        <v>0</v>
      </c>
      <c r="AB616" s="118">
        <f t="shared" si="299"/>
        <v>0</v>
      </c>
      <c r="AC616" s="118">
        <f>AC617</f>
        <v>0</v>
      </c>
      <c r="AD616" s="118">
        <f>AD617</f>
        <v>0</v>
      </c>
      <c r="AE616" s="118">
        <f t="shared" si="293"/>
        <v>0</v>
      </c>
      <c r="AF616" s="118">
        <f t="shared" si="300"/>
        <v>0</v>
      </c>
      <c r="AG616" s="45"/>
      <c r="AH616" s="118">
        <f>AH617</f>
        <v>0</v>
      </c>
      <c r="AI616" s="118">
        <f>AI617</f>
        <v>0</v>
      </c>
      <c r="AJ616" s="118">
        <f t="shared" si="302"/>
        <v>0</v>
      </c>
      <c r="AK616" s="118">
        <f>AK617</f>
        <v>0</v>
      </c>
      <c r="AL616" s="118">
        <f>AL617</f>
        <v>0</v>
      </c>
      <c r="AM616" s="118">
        <f t="shared" si="295"/>
        <v>0</v>
      </c>
      <c r="AN616" s="118">
        <f t="shared" si="303"/>
        <v>0</v>
      </c>
      <c r="AO616" s="45"/>
      <c r="AP616" s="118">
        <f>AP617</f>
        <v>0</v>
      </c>
      <c r="AQ616" s="118">
        <f>AQ617</f>
        <v>0</v>
      </c>
      <c r="AR616" s="118">
        <f>AP616+AQ616</f>
        <v>0</v>
      </c>
      <c r="AS616" s="118">
        <f>AS617</f>
        <v>0</v>
      </c>
      <c r="AT616" s="118">
        <f>AT617</f>
        <v>0</v>
      </c>
      <c r="AU616" s="118">
        <f t="shared" si="309"/>
        <v>0</v>
      </c>
      <c r="AV616" s="118">
        <f t="shared" si="306"/>
        <v>0</v>
      </c>
      <c r="AW616" s="119"/>
      <c r="AX616" s="119"/>
      <c r="AY616" s="119"/>
      <c r="AZ616" s="117"/>
      <c r="BA616" s="117"/>
      <c r="BB616" s="117"/>
      <c r="BC616" s="117"/>
      <c r="BD616" s="117"/>
    </row>
    <row r="617" spans="1:56" s="100" customFormat="1" hidden="1">
      <c r="A617" s="45"/>
      <c r="B617" s="120">
        <v>2013</v>
      </c>
      <c r="C617" s="121">
        <v>8320</v>
      </c>
      <c r="D617" s="120">
        <v>3</v>
      </c>
      <c r="E617" s="120">
        <v>6000</v>
      </c>
      <c r="F617" s="120">
        <v>6200</v>
      </c>
      <c r="G617" s="120">
        <v>627</v>
      </c>
      <c r="H617" s="120">
        <v>62701</v>
      </c>
      <c r="I617" s="122" t="s">
        <v>263</v>
      </c>
      <c r="J617" s="123">
        <v>0</v>
      </c>
      <c r="K617" s="123">
        <v>0</v>
      </c>
      <c r="L617" s="124">
        <v>0</v>
      </c>
      <c r="M617" s="123">
        <v>0</v>
      </c>
      <c r="N617" s="123">
        <v>0</v>
      </c>
      <c r="O617" s="124">
        <v>0</v>
      </c>
      <c r="P617" s="124"/>
      <c r="Q617" s="45"/>
      <c r="R617" s="123">
        <v>0</v>
      </c>
      <c r="S617" s="123">
        <v>0</v>
      </c>
      <c r="T617" s="123">
        <f t="shared" si="290"/>
        <v>0</v>
      </c>
      <c r="U617" s="123">
        <v>0</v>
      </c>
      <c r="V617" s="123">
        <v>0</v>
      </c>
      <c r="W617" s="123">
        <f t="shared" si="291"/>
        <v>0</v>
      </c>
      <c r="X617" s="123">
        <f t="shared" si="297"/>
        <v>0</v>
      </c>
      <c r="Y617" s="45"/>
      <c r="Z617" s="123">
        <v>0</v>
      </c>
      <c r="AA617" s="123">
        <v>0</v>
      </c>
      <c r="AB617" s="123">
        <f t="shared" si="299"/>
        <v>0</v>
      </c>
      <c r="AC617" s="123">
        <v>0</v>
      </c>
      <c r="AD617" s="123">
        <v>0</v>
      </c>
      <c r="AE617" s="123">
        <f t="shared" si="293"/>
        <v>0</v>
      </c>
      <c r="AF617" s="123">
        <f t="shared" si="300"/>
        <v>0</v>
      </c>
      <c r="AG617" s="45"/>
      <c r="AH617" s="123">
        <v>0</v>
      </c>
      <c r="AI617" s="123">
        <v>0</v>
      </c>
      <c r="AJ617" s="123">
        <f t="shared" si="302"/>
        <v>0</v>
      </c>
      <c r="AK617" s="123">
        <v>0</v>
      </c>
      <c r="AL617" s="123">
        <v>0</v>
      </c>
      <c r="AM617" s="123">
        <f t="shared" si="295"/>
        <v>0</v>
      </c>
      <c r="AN617" s="123">
        <f t="shared" si="303"/>
        <v>0</v>
      </c>
      <c r="AO617" s="45"/>
      <c r="AP617" s="123">
        <f>J617-(R617+Z617+AH617)</f>
        <v>0</v>
      </c>
      <c r="AQ617" s="123">
        <f>K617-(S617+AA617+AI617)</f>
        <v>0</v>
      </c>
      <c r="AR617" s="123">
        <f t="shared" si="305"/>
        <v>0</v>
      </c>
      <c r="AS617" s="123">
        <f>M617-(U617+AC617+AK617)</f>
        <v>0</v>
      </c>
      <c r="AT617" s="123">
        <f>N617-(V617+AD617+AL617)</f>
        <v>0</v>
      </c>
      <c r="AU617" s="123">
        <f t="shared" si="309"/>
        <v>0</v>
      </c>
      <c r="AV617" s="123">
        <f t="shared" si="306"/>
        <v>0</v>
      </c>
      <c r="AW617" s="125" t="s">
        <v>260</v>
      </c>
      <c r="AX617" s="125"/>
      <c r="AY617" s="125"/>
      <c r="AZ617" s="124" t="s">
        <v>283</v>
      </c>
      <c r="BA617" s="124"/>
      <c r="BB617" s="124"/>
      <c r="BC617" s="124"/>
      <c r="BD617" s="124"/>
    </row>
    <row r="618" spans="1:56" s="127" customFormat="1" hidden="1">
      <c r="A618" s="45"/>
      <c r="B618" s="114">
        <v>2013</v>
      </c>
      <c r="C618" s="115">
        <v>8320</v>
      </c>
      <c r="D618" s="114">
        <v>3</v>
      </c>
      <c r="E618" s="114">
        <v>6000</v>
      </c>
      <c r="F618" s="114">
        <v>6200</v>
      </c>
      <c r="G618" s="114">
        <v>629</v>
      </c>
      <c r="H618" s="114"/>
      <c r="I618" s="116" t="s">
        <v>264</v>
      </c>
      <c r="J618" s="117">
        <v>0</v>
      </c>
      <c r="K618" s="117">
        <v>0</v>
      </c>
      <c r="L618" s="117">
        <v>0</v>
      </c>
      <c r="M618" s="117">
        <v>0</v>
      </c>
      <c r="N618" s="117">
        <v>0</v>
      </c>
      <c r="O618" s="117">
        <v>0</v>
      </c>
      <c r="P618" s="117">
        <v>0</v>
      </c>
      <c r="Q618" s="45"/>
      <c r="R618" s="118">
        <f>R619+R620+R621+R622</f>
        <v>0</v>
      </c>
      <c r="S618" s="118">
        <f>S619+S620+S621+S622</f>
        <v>0</v>
      </c>
      <c r="T618" s="118">
        <f t="shared" si="290"/>
        <v>0</v>
      </c>
      <c r="U618" s="118">
        <f>U619+U620+U621+U622</f>
        <v>0</v>
      </c>
      <c r="V618" s="118">
        <f>V619+V620+V621+V622</f>
        <v>0</v>
      </c>
      <c r="W618" s="118">
        <f t="shared" si="291"/>
        <v>0</v>
      </c>
      <c r="X618" s="118">
        <f>T618+W618</f>
        <v>0</v>
      </c>
      <c r="Y618" s="45"/>
      <c r="Z618" s="118">
        <f>Z619+Z620+Z621+Z622</f>
        <v>0</v>
      </c>
      <c r="AA618" s="118">
        <f>AA619+AA620+AA621+AA622</f>
        <v>0</v>
      </c>
      <c r="AB618" s="118">
        <f t="shared" si="299"/>
        <v>0</v>
      </c>
      <c r="AC618" s="118">
        <f>AC619+AC620+AC621+AC622</f>
        <v>0</v>
      </c>
      <c r="AD618" s="118">
        <f>AD619+AD620+AD621+AD622</f>
        <v>0</v>
      </c>
      <c r="AE618" s="118">
        <f t="shared" si="293"/>
        <v>0</v>
      </c>
      <c r="AF618" s="118">
        <f t="shared" si="300"/>
        <v>0</v>
      </c>
      <c r="AG618" s="45"/>
      <c r="AH618" s="118">
        <f>AH619+AH620+AH621+AH622</f>
        <v>0</v>
      </c>
      <c r="AI618" s="118">
        <f>AI619+AI620+AI621+AI622</f>
        <v>0</v>
      </c>
      <c r="AJ618" s="118">
        <f t="shared" si="302"/>
        <v>0</v>
      </c>
      <c r="AK618" s="118">
        <f>AK619+AK620+AK621+AK622</f>
        <v>0</v>
      </c>
      <c r="AL618" s="118">
        <f>AL619+AL620+AL621+AL622</f>
        <v>0</v>
      </c>
      <c r="AM618" s="118">
        <f t="shared" si="295"/>
        <v>0</v>
      </c>
      <c r="AN618" s="118">
        <f t="shared" si="303"/>
        <v>0</v>
      </c>
      <c r="AO618" s="45"/>
      <c r="AP618" s="118">
        <f>AP619+AP620+AP621+AP622</f>
        <v>0</v>
      </c>
      <c r="AQ618" s="118">
        <f>AQ619+AQ620+AQ621+AQ622</f>
        <v>0</v>
      </c>
      <c r="AR618" s="118">
        <f t="shared" si="305"/>
        <v>0</v>
      </c>
      <c r="AS618" s="118">
        <f>AS619+AS620+AS621+AS622</f>
        <v>0</v>
      </c>
      <c r="AT618" s="118">
        <f>AT619+AT620+AT621+AT622</f>
        <v>0</v>
      </c>
      <c r="AU618" s="118">
        <f t="shared" si="309"/>
        <v>0</v>
      </c>
      <c r="AV618" s="118">
        <f t="shared" si="306"/>
        <v>0</v>
      </c>
      <c r="AW618" s="119"/>
      <c r="AX618" s="119"/>
      <c r="AY618" s="119"/>
      <c r="AZ618" s="117"/>
      <c r="BA618" s="117"/>
      <c r="BB618" s="117"/>
      <c r="BC618" s="117"/>
      <c r="BD618" s="117"/>
    </row>
    <row r="619" spans="1:56" s="100" customFormat="1" hidden="1">
      <c r="A619" s="45"/>
      <c r="B619" s="120">
        <v>2013</v>
      </c>
      <c r="C619" s="121">
        <v>8320</v>
      </c>
      <c r="D619" s="120">
        <v>3</v>
      </c>
      <c r="E619" s="120">
        <v>6000</v>
      </c>
      <c r="F619" s="120">
        <v>6200</v>
      </c>
      <c r="G619" s="120">
        <v>629</v>
      </c>
      <c r="H619" s="120">
        <v>62901</v>
      </c>
      <c r="I619" s="122" t="s">
        <v>265</v>
      </c>
      <c r="J619" s="123">
        <v>0</v>
      </c>
      <c r="K619" s="123">
        <v>0</v>
      </c>
      <c r="L619" s="124">
        <v>0</v>
      </c>
      <c r="M619" s="123">
        <v>0</v>
      </c>
      <c r="N619" s="123">
        <v>0</v>
      </c>
      <c r="O619" s="124">
        <v>0</v>
      </c>
      <c r="P619" s="124">
        <v>0</v>
      </c>
      <c r="Q619" s="45"/>
      <c r="R619" s="123">
        <v>0</v>
      </c>
      <c r="S619" s="123">
        <v>0</v>
      </c>
      <c r="T619" s="123">
        <f t="shared" si="290"/>
        <v>0</v>
      </c>
      <c r="U619" s="123">
        <v>0</v>
      </c>
      <c r="V619" s="123">
        <v>0</v>
      </c>
      <c r="W619" s="123">
        <f t="shared" si="291"/>
        <v>0</v>
      </c>
      <c r="X619" s="123">
        <f t="shared" si="297"/>
        <v>0</v>
      </c>
      <c r="Y619" s="45"/>
      <c r="Z619" s="123">
        <v>0</v>
      </c>
      <c r="AA619" s="123">
        <v>0</v>
      </c>
      <c r="AB619" s="123">
        <f t="shared" si="299"/>
        <v>0</v>
      </c>
      <c r="AC619" s="123">
        <v>0</v>
      </c>
      <c r="AD619" s="123">
        <v>0</v>
      </c>
      <c r="AE619" s="123">
        <f t="shared" si="293"/>
        <v>0</v>
      </c>
      <c r="AF619" s="123">
        <f t="shared" si="300"/>
        <v>0</v>
      </c>
      <c r="AG619" s="45"/>
      <c r="AH619" s="123">
        <v>0</v>
      </c>
      <c r="AI619" s="123">
        <v>0</v>
      </c>
      <c r="AJ619" s="123">
        <f t="shared" si="302"/>
        <v>0</v>
      </c>
      <c r="AK619" s="123">
        <v>0</v>
      </c>
      <c r="AL619" s="123">
        <v>0</v>
      </c>
      <c r="AM619" s="123">
        <f t="shared" si="295"/>
        <v>0</v>
      </c>
      <c r="AN619" s="123">
        <f t="shared" si="303"/>
        <v>0</v>
      </c>
      <c r="AO619" s="45"/>
      <c r="AP619" s="123">
        <f t="shared" ref="AP619:AQ622" si="310">J619-(R619+Z619+AH619)</f>
        <v>0</v>
      </c>
      <c r="AQ619" s="123">
        <f t="shared" si="310"/>
        <v>0</v>
      </c>
      <c r="AR619" s="123">
        <f t="shared" si="305"/>
        <v>0</v>
      </c>
      <c r="AS619" s="123">
        <f t="shared" ref="AS619:AT622" si="311">M619-(U619+AC619+AK619)</f>
        <v>0</v>
      </c>
      <c r="AT619" s="123">
        <f t="shared" si="311"/>
        <v>0</v>
      </c>
      <c r="AU619" s="123">
        <f t="shared" si="309"/>
        <v>0</v>
      </c>
      <c r="AV619" s="123">
        <f t="shared" si="306"/>
        <v>0</v>
      </c>
      <c r="AW619" s="125" t="s">
        <v>260</v>
      </c>
      <c r="AX619" s="125"/>
      <c r="AY619" s="125"/>
      <c r="AZ619" s="124" t="s">
        <v>283</v>
      </c>
      <c r="BA619" s="124"/>
      <c r="BB619" s="124"/>
      <c r="BC619" s="124"/>
      <c r="BD619" s="124"/>
    </row>
    <row r="620" spans="1:56" s="100" customFormat="1" hidden="1">
      <c r="A620" s="45"/>
      <c r="B620" s="120">
        <v>2013</v>
      </c>
      <c r="C620" s="121">
        <v>8320</v>
      </c>
      <c r="D620" s="120">
        <v>3</v>
      </c>
      <c r="E620" s="120">
        <v>6000</v>
      </c>
      <c r="F620" s="120">
        <v>6200</v>
      </c>
      <c r="G620" s="120">
        <v>629</v>
      </c>
      <c r="H620" s="120">
        <v>62903</v>
      </c>
      <c r="I620" s="122" t="s">
        <v>266</v>
      </c>
      <c r="J620" s="123">
        <v>0</v>
      </c>
      <c r="K620" s="123">
        <v>0</v>
      </c>
      <c r="L620" s="124">
        <v>0</v>
      </c>
      <c r="M620" s="123">
        <v>0</v>
      </c>
      <c r="N620" s="123">
        <v>0</v>
      </c>
      <c r="O620" s="124">
        <v>0</v>
      </c>
      <c r="P620" s="124">
        <v>0</v>
      </c>
      <c r="Q620" s="45"/>
      <c r="R620" s="123">
        <v>0</v>
      </c>
      <c r="S620" s="123">
        <v>0</v>
      </c>
      <c r="T620" s="123">
        <f t="shared" si="290"/>
        <v>0</v>
      </c>
      <c r="U620" s="123">
        <v>0</v>
      </c>
      <c r="V620" s="123">
        <v>0</v>
      </c>
      <c r="W620" s="123">
        <f t="shared" si="291"/>
        <v>0</v>
      </c>
      <c r="X620" s="123">
        <f t="shared" si="297"/>
        <v>0</v>
      </c>
      <c r="Y620" s="45"/>
      <c r="Z620" s="123">
        <v>0</v>
      </c>
      <c r="AA620" s="123">
        <v>0</v>
      </c>
      <c r="AB620" s="123">
        <f t="shared" si="299"/>
        <v>0</v>
      </c>
      <c r="AC620" s="123">
        <v>0</v>
      </c>
      <c r="AD620" s="123">
        <v>0</v>
      </c>
      <c r="AE620" s="123">
        <f t="shared" si="293"/>
        <v>0</v>
      </c>
      <c r="AF620" s="123">
        <f t="shared" si="300"/>
        <v>0</v>
      </c>
      <c r="AG620" s="45"/>
      <c r="AH620" s="123">
        <v>0</v>
      </c>
      <c r="AI620" s="123">
        <v>0</v>
      </c>
      <c r="AJ620" s="123">
        <f t="shared" si="302"/>
        <v>0</v>
      </c>
      <c r="AK620" s="123">
        <v>0</v>
      </c>
      <c r="AL620" s="123">
        <v>0</v>
      </c>
      <c r="AM620" s="123">
        <f t="shared" si="295"/>
        <v>0</v>
      </c>
      <c r="AN620" s="123">
        <f t="shared" si="303"/>
        <v>0</v>
      </c>
      <c r="AO620" s="45"/>
      <c r="AP620" s="123">
        <f t="shared" si="310"/>
        <v>0</v>
      </c>
      <c r="AQ620" s="123">
        <f t="shared" si="310"/>
        <v>0</v>
      </c>
      <c r="AR620" s="123">
        <f t="shared" si="305"/>
        <v>0</v>
      </c>
      <c r="AS620" s="123">
        <f t="shared" si="311"/>
        <v>0</v>
      </c>
      <c r="AT620" s="123">
        <f t="shared" si="311"/>
        <v>0</v>
      </c>
      <c r="AU620" s="123">
        <f t="shared" si="309"/>
        <v>0</v>
      </c>
      <c r="AV620" s="123">
        <f t="shared" si="306"/>
        <v>0</v>
      </c>
      <c r="AW620" s="125" t="s">
        <v>153</v>
      </c>
      <c r="AX620" s="125"/>
      <c r="AY620" s="125"/>
      <c r="AZ620" s="124" t="s">
        <v>283</v>
      </c>
      <c r="BA620" s="124"/>
      <c r="BB620" s="124"/>
      <c r="BC620" s="124"/>
      <c r="BD620" s="124"/>
    </row>
    <row r="621" spans="1:56" s="100" customFormat="1" hidden="1">
      <c r="A621" s="45"/>
      <c r="B621" s="120">
        <v>2013</v>
      </c>
      <c r="C621" s="121">
        <v>8320</v>
      </c>
      <c r="D621" s="120">
        <v>3</v>
      </c>
      <c r="E621" s="120">
        <v>6000</v>
      </c>
      <c r="F621" s="120">
        <v>6200</v>
      </c>
      <c r="G621" s="120">
        <v>629</v>
      </c>
      <c r="H621" s="120">
        <v>62905</v>
      </c>
      <c r="I621" s="122" t="s">
        <v>267</v>
      </c>
      <c r="J621" s="123">
        <v>0</v>
      </c>
      <c r="K621" s="123">
        <v>0</v>
      </c>
      <c r="L621" s="124">
        <v>0</v>
      </c>
      <c r="M621" s="123">
        <v>0</v>
      </c>
      <c r="N621" s="123">
        <v>0</v>
      </c>
      <c r="O621" s="124">
        <v>0</v>
      </c>
      <c r="P621" s="124"/>
      <c r="Q621" s="45"/>
      <c r="R621" s="123">
        <v>0</v>
      </c>
      <c r="S621" s="123">
        <v>0</v>
      </c>
      <c r="T621" s="123">
        <f t="shared" si="290"/>
        <v>0</v>
      </c>
      <c r="U621" s="123">
        <v>0</v>
      </c>
      <c r="V621" s="123">
        <v>0</v>
      </c>
      <c r="W621" s="123">
        <f t="shared" si="291"/>
        <v>0</v>
      </c>
      <c r="X621" s="123">
        <f t="shared" si="297"/>
        <v>0</v>
      </c>
      <c r="Y621" s="45"/>
      <c r="Z621" s="123">
        <v>0</v>
      </c>
      <c r="AA621" s="123">
        <v>0</v>
      </c>
      <c r="AB621" s="123">
        <f t="shared" si="299"/>
        <v>0</v>
      </c>
      <c r="AC621" s="123">
        <v>0</v>
      </c>
      <c r="AD621" s="123">
        <v>0</v>
      </c>
      <c r="AE621" s="123">
        <f t="shared" si="293"/>
        <v>0</v>
      </c>
      <c r="AF621" s="123">
        <f t="shared" si="300"/>
        <v>0</v>
      </c>
      <c r="AG621" s="45"/>
      <c r="AH621" s="123">
        <v>0</v>
      </c>
      <c r="AI621" s="123">
        <v>0</v>
      </c>
      <c r="AJ621" s="123">
        <f t="shared" si="302"/>
        <v>0</v>
      </c>
      <c r="AK621" s="123">
        <v>0</v>
      </c>
      <c r="AL621" s="123">
        <v>0</v>
      </c>
      <c r="AM621" s="123">
        <f t="shared" si="295"/>
        <v>0</v>
      </c>
      <c r="AN621" s="123">
        <f t="shared" si="303"/>
        <v>0</v>
      </c>
      <c r="AO621" s="45"/>
      <c r="AP621" s="123">
        <f t="shared" si="310"/>
        <v>0</v>
      </c>
      <c r="AQ621" s="123">
        <f t="shared" si="310"/>
        <v>0</v>
      </c>
      <c r="AR621" s="123">
        <f t="shared" si="305"/>
        <v>0</v>
      </c>
      <c r="AS621" s="123">
        <f t="shared" si="311"/>
        <v>0</v>
      </c>
      <c r="AT621" s="123">
        <f t="shared" si="311"/>
        <v>0</v>
      </c>
      <c r="AU621" s="123">
        <f t="shared" si="309"/>
        <v>0</v>
      </c>
      <c r="AV621" s="123">
        <f t="shared" si="306"/>
        <v>0</v>
      </c>
      <c r="AW621" s="125" t="s">
        <v>153</v>
      </c>
      <c r="AX621" s="125"/>
      <c r="AY621" s="125"/>
      <c r="AZ621" s="124" t="s">
        <v>283</v>
      </c>
      <c r="BA621" s="124"/>
      <c r="BB621" s="124"/>
      <c r="BC621" s="124"/>
      <c r="BD621" s="124"/>
    </row>
    <row r="622" spans="1:56" s="100" customFormat="1" hidden="1">
      <c r="A622" s="45"/>
      <c r="B622" s="120">
        <v>2013</v>
      </c>
      <c r="C622" s="121">
        <v>8320</v>
      </c>
      <c r="D622" s="120">
        <v>3</v>
      </c>
      <c r="E622" s="120">
        <v>6000</v>
      </c>
      <c r="F622" s="120">
        <v>6200</v>
      </c>
      <c r="G622" s="120">
        <v>629</v>
      </c>
      <c r="H622" s="120">
        <v>62905</v>
      </c>
      <c r="I622" s="122" t="s">
        <v>267</v>
      </c>
      <c r="J622" s="123">
        <v>0</v>
      </c>
      <c r="K622" s="123">
        <v>0</v>
      </c>
      <c r="L622" s="124">
        <v>0</v>
      </c>
      <c r="M622" s="123">
        <v>0</v>
      </c>
      <c r="N622" s="123">
        <v>0</v>
      </c>
      <c r="O622" s="124">
        <v>0</v>
      </c>
      <c r="P622" s="124">
        <v>0</v>
      </c>
      <c r="Q622" s="45"/>
      <c r="R622" s="123">
        <v>0</v>
      </c>
      <c r="S622" s="123">
        <v>0</v>
      </c>
      <c r="T622" s="123">
        <f t="shared" si="290"/>
        <v>0</v>
      </c>
      <c r="U622" s="123">
        <v>0</v>
      </c>
      <c r="V622" s="123">
        <v>0</v>
      </c>
      <c r="W622" s="123">
        <f t="shared" si="291"/>
        <v>0</v>
      </c>
      <c r="X622" s="123">
        <f t="shared" si="297"/>
        <v>0</v>
      </c>
      <c r="Y622" s="45"/>
      <c r="Z622" s="123">
        <v>0</v>
      </c>
      <c r="AA622" s="123">
        <v>0</v>
      </c>
      <c r="AB622" s="123">
        <f t="shared" si="299"/>
        <v>0</v>
      </c>
      <c r="AC622" s="123">
        <v>0</v>
      </c>
      <c r="AD622" s="123">
        <v>0</v>
      </c>
      <c r="AE622" s="123">
        <f t="shared" si="293"/>
        <v>0</v>
      </c>
      <c r="AF622" s="123">
        <f t="shared" si="300"/>
        <v>0</v>
      </c>
      <c r="AG622" s="45"/>
      <c r="AH622" s="123">
        <v>0</v>
      </c>
      <c r="AI622" s="123">
        <v>0</v>
      </c>
      <c r="AJ622" s="123">
        <f t="shared" si="302"/>
        <v>0</v>
      </c>
      <c r="AK622" s="123">
        <v>0</v>
      </c>
      <c r="AL622" s="123">
        <v>0</v>
      </c>
      <c r="AM622" s="123">
        <f t="shared" si="295"/>
        <v>0</v>
      </c>
      <c r="AN622" s="123">
        <f t="shared" si="303"/>
        <v>0</v>
      </c>
      <c r="AO622" s="45"/>
      <c r="AP622" s="123">
        <f t="shared" si="310"/>
        <v>0</v>
      </c>
      <c r="AQ622" s="123">
        <f t="shared" si="310"/>
        <v>0</v>
      </c>
      <c r="AR622" s="123">
        <f t="shared" si="305"/>
        <v>0</v>
      </c>
      <c r="AS622" s="123">
        <f t="shared" si="311"/>
        <v>0</v>
      </c>
      <c r="AT622" s="123">
        <f t="shared" si="311"/>
        <v>0</v>
      </c>
      <c r="AU622" s="123">
        <f t="shared" si="309"/>
        <v>0</v>
      </c>
      <c r="AV622" s="123">
        <f t="shared" si="306"/>
        <v>0</v>
      </c>
      <c r="AW622" s="125"/>
      <c r="AX622" s="125"/>
      <c r="AY622" s="125"/>
      <c r="AZ622" s="124"/>
      <c r="BA622" s="124"/>
      <c r="BB622" s="124"/>
      <c r="BC622" s="124"/>
      <c r="BD622" s="124"/>
    </row>
    <row r="623" spans="1:56" s="127" customFormat="1">
      <c r="A623" s="45"/>
      <c r="B623" s="114">
        <v>2013</v>
      </c>
      <c r="C623" s="115">
        <v>8320</v>
      </c>
      <c r="D623" s="114">
        <v>7</v>
      </c>
      <c r="E623" s="114">
        <v>5000</v>
      </c>
      <c r="F623" s="114">
        <v>5900</v>
      </c>
      <c r="G623" s="114">
        <v>597</v>
      </c>
      <c r="H623" s="114"/>
      <c r="I623" s="116" t="s">
        <v>254</v>
      </c>
      <c r="J623" s="117">
        <v>0</v>
      </c>
      <c r="K623" s="117">
        <v>0</v>
      </c>
      <c r="L623" s="117">
        <v>0</v>
      </c>
      <c r="M623" s="117">
        <v>0</v>
      </c>
      <c r="N623" s="117">
        <v>0</v>
      </c>
      <c r="O623" s="117">
        <v>0</v>
      </c>
      <c r="P623" s="117">
        <v>0</v>
      </c>
      <c r="Q623" s="45"/>
      <c r="R623" s="118">
        <f>R624</f>
        <v>0</v>
      </c>
      <c r="S623" s="118">
        <f>S624</f>
        <v>0</v>
      </c>
      <c r="T623" s="118">
        <f>R623+S623</f>
        <v>0</v>
      </c>
      <c r="U623" s="118">
        <f>U624</f>
        <v>0</v>
      </c>
      <c r="V623" s="118">
        <f>V624</f>
        <v>0</v>
      </c>
      <c r="W623" s="118">
        <f>U623+V623</f>
        <v>0</v>
      </c>
      <c r="X623" s="118">
        <f>T623+W623</f>
        <v>0</v>
      </c>
      <c r="Y623" s="45"/>
      <c r="Z623" s="118">
        <f>Z624</f>
        <v>0</v>
      </c>
      <c r="AA623" s="118">
        <f>AA624</f>
        <v>0</v>
      </c>
      <c r="AB623" s="118">
        <f>Z623+AA623</f>
        <v>0</v>
      </c>
      <c r="AC623" s="118">
        <f>AC624</f>
        <v>0</v>
      </c>
      <c r="AD623" s="118">
        <f>AD624</f>
        <v>0</v>
      </c>
      <c r="AE623" s="118">
        <f>AC623+AD623</f>
        <v>0</v>
      </c>
      <c r="AF623" s="118">
        <f t="shared" si="300"/>
        <v>0</v>
      </c>
      <c r="AG623" s="45"/>
      <c r="AH623" s="118">
        <f>AH624</f>
        <v>0</v>
      </c>
      <c r="AI623" s="118">
        <f>AI624</f>
        <v>0</v>
      </c>
      <c r="AJ623" s="118">
        <f>AH623+AI623</f>
        <v>0</v>
      </c>
      <c r="AK623" s="118">
        <f>AK624</f>
        <v>0</v>
      </c>
      <c r="AL623" s="118">
        <f>AL624</f>
        <v>0</v>
      </c>
      <c r="AM623" s="118">
        <f>AK623+AL623</f>
        <v>0</v>
      </c>
      <c r="AN623" s="118">
        <f t="shared" si="303"/>
        <v>0</v>
      </c>
      <c r="AO623" s="45"/>
      <c r="AP623" s="118">
        <f>AP624</f>
        <v>0</v>
      </c>
      <c r="AQ623" s="118">
        <f>AQ624</f>
        <v>0</v>
      </c>
      <c r="AR623" s="118">
        <f>AP623+AQ623</f>
        <v>0</v>
      </c>
      <c r="AS623" s="118">
        <f>AS624</f>
        <v>0</v>
      </c>
      <c r="AT623" s="118">
        <f>AT624</f>
        <v>0</v>
      </c>
      <c r="AU623" s="118">
        <f>AS623+AT623</f>
        <v>0</v>
      </c>
      <c r="AV623" s="118">
        <f t="shared" si="306"/>
        <v>0</v>
      </c>
      <c r="AW623" s="119"/>
      <c r="AX623" s="119"/>
      <c r="AY623" s="119"/>
      <c r="AZ623" s="117"/>
      <c r="BA623" s="117"/>
      <c r="BB623" s="117"/>
      <c r="BC623" s="117"/>
      <c r="BD623" s="117"/>
    </row>
    <row r="624" spans="1:56" s="100" customFormat="1">
      <c r="A624" s="45"/>
      <c r="B624" s="120">
        <v>2013</v>
      </c>
      <c r="C624" s="121">
        <v>8320</v>
      </c>
      <c r="D624" s="120">
        <v>7</v>
      </c>
      <c r="E624" s="120">
        <v>5000</v>
      </c>
      <c r="F624" s="120">
        <v>5900</v>
      </c>
      <c r="G624" s="120">
        <v>597</v>
      </c>
      <c r="H624" s="120">
        <v>59700</v>
      </c>
      <c r="I624" s="122" t="s">
        <v>254</v>
      </c>
      <c r="J624" s="123">
        <v>0</v>
      </c>
      <c r="K624" s="123">
        <v>0</v>
      </c>
      <c r="L624" s="124">
        <v>0</v>
      </c>
      <c r="M624" s="123">
        <v>0</v>
      </c>
      <c r="N624" s="123">
        <v>0</v>
      </c>
      <c r="O624" s="124">
        <v>0</v>
      </c>
      <c r="P624" s="124">
        <v>0</v>
      </c>
      <c r="Q624" s="45"/>
      <c r="R624" s="123">
        <v>0</v>
      </c>
      <c r="S624" s="123">
        <v>0</v>
      </c>
      <c r="T624" s="123">
        <f>R624+S624</f>
        <v>0</v>
      </c>
      <c r="U624" s="123">
        <v>0</v>
      </c>
      <c r="V624" s="123">
        <v>0</v>
      </c>
      <c r="W624" s="123">
        <f>U624+V624</f>
        <v>0</v>
      </c>
      <c r="X624" s="123">
        <f>T624+W624</f>
        <v>0</v>
      </c>
      <c r="Y624" s="45"/>
      <c r="Z624" s="123">
        <v>0</v>
      </c>
      <c r="AA624" s="123">
        <v>0</v>
      </c>
      <c r="AB624" s="123">
        <f>Z624+AA624</f>
        <v>0</v>
      </c>
      <c r="AC624" s="123">
        <v>0</v>
      </c>
      <c r="AD624" s="123">
        <v>0</v>
      </c>
      <c r="AE624" s="123">
        <f>AC624+AD624</f>
        <v>0</v>
      </c>
      <c r="AF624" s="123">
        <f t="shared" si="300"/>
        <v>0</v>
      </c>
      <c r="AG624" s="45"/>
      <c r="AH624" s="123">
        <v>0</v>
      </c>
      <c r="AI624" s="123">
        <v>0</v>
      </c>
      <c r="AJ624" s="123">
        <f>AH624+AI624</f>
        <v>0</v>
      </c>
      <c r="AK624" s="123">
        <v>0</v>
      </c>
      <c r="AL624" s="123">
        <v>0</v>
      </c>
      <c r="AM624" s="123">
        <f>AK624+AL624</f>
        <v>0</v>
      </c>
      <c r="AN624" s="123">
        <f t="shared" si="303"/>
        <v>0</v>
      </c>
      <c r="AO624" s="45"/>
      <c r="AP624" s="123">
        <f>J624-(R624+Z624+AH624)</f>
        <v>0</v>
      </c>
      <c r="AQ624" s="123">
        <f>K624-(S624+AA624+AI624)</f>
        <v>0</v>
      </c>
      <c r="AR624" s="123">
        <f>AP624+AQ624</f>
        <v>0</v>
      </c>
      <c r="AS624" s="123">
        <f>M624-(U624+AC624+AK624)</f>
        <v>0</v>
      </c>
      <c r="AT624" s="123">
        <f>N624-(V624+AD624+AL624)</f>
        <v>0</v>
      </c>
      <c r="AU624" s="123">
        <f>AS624+AT624</f>
        <v>0</v>
      </c>
      <c r="AV624" s="123">
        <f t="shared" si="306"/>
        <v>0</v>
      </c>
      <c r="AW624" s="125" t="s">
        <v>187</v>
      </c>
      <c r="AX624" s="125"/>
      <c r="AY624" s="125"/>
      <c r="AZ624" s="124" t="s">
        <v>283</v>
      </c>
      <c r="BA624" s="124"/>
      <c r="BB624" s="124"/>
      <c r="BC624" s="124"/>
      <c r="BD624" s="124"/>
    </row>
    <row r="625" spans="1:56" s="107" customFormat="1">
      <c r="A625" s="45"/>
      <c r="B625" s="101">
        <v>2013</v>
      </c>
      <c r="C625" s="102">
        <v>8320</v>
      </c>
      <c r="D625" s="101">
        <v>7</v>
      </c>
      <c r="E625" s="101">
        <v>6000</v>
      </c>
      <c r="F625" s="101"/>
      <c r="G625" s="101"/>
      <c r="H625" s="101"/>
      <c r="I625" s="103" t="s">
        <v>350</v>
      </c>
      <c r="J625" s="104">
        <v>0</v>
      </c>
      <c r="K625" s="104">
        <v>0</v>
      </c>
      <c r="L625" s="104">
        <v>0</v>
      </c>
      <c r="M625" s="104">
        <v>0</v>
      </c>
      <c r="N625" s="104">
        <v>0</v>
      </c>
      <c r="O625" s="104">
        <v>0</v>
      </c>
      <c r="P625" s="104">
        <v>0</v>
      </c>
      <c r="Q625" s="45"/>
      <c r="R625" s="105">
        <f t="shared" ref="R625:X625" si="312">R626+R629</f>
        <v>0</v>
      </c>
      <c r="S625" s="105">
        <f t="shared" si="312"/>
        <v>0</v>
      </c>
      <c r="T625" s="105">
        <f t="shared" si="312"/>
        <v>0</v>
      </c>
      <c r="U625" s="105">
        <f t="shared" si="312"/>
        <v>0</v>
      </c>
      <c r="V625" s="105">
        <f t="shared" si="312"/>
        <v>0</v>
      </c>
      <c r="W625" s="105">
        <f t="shared" si="312"/>
        <v>0</v>
      </c>
      <c r="X625" s="105">
        <f t="shared" si="312"/>
        <v>0</v>
      </c>
      <c r="Y625" s="45"/>
      <c r="Z625" s="105">
        <f t="shared" ref="Z625:AF625" si="313">Z626+Z629</f>
        <v>0</v>
      </c>
      <c r="AA625" s="105">
        <f t="shared" si="313"/>
        <v>0</v>
      </c>
      <c r="AB625" s="105">
        <f t="shared" si="313"/>
        <v>0</v>
      </c>
      <c r="AC625" s="105">
        <f t="shared" si="313"/>
        <v>0</v>
      </c>
      <c r="AD625" s="105">
        <f t="shared" si="313"/>
        <v>0</v>
      </c>
      <c r="AE625" s="105">
        <f t="shared" si="313"/>
        <v>0</v>
      </c>
      <c r="AF625" s="105">
        <f t="shared" si="313"/>
        <v>0</v>
      </c>
      <c r="AG625" s="45"/>
      <c r="AH625" s="105">
        <f t="shared" ref="AH625:AN625" si="314">AH626+AH629</f>
        <v>0</v>
      </c>
      <c r="AI625" s="105">
        <f t="shared" si="314"/>
        <v>0</v>
      </c>
      <c r="AJ625" s="105">
        <f t="shared" si="314"/>
        <v>0</v>
      </c>
      <c r="AK625" s="105">
        <f t="shared" si="314"/>
        <v>0</v>
      </c>
      <c r="AL625" s="105">
        <f t="shared" si="314"/>
        <v>0</v>
      </c>
      <c r="AM625" s="105">
        <f t="shared" si="314"/>
        <v>0</v>
      </c>
      <c r="AN625" s="105">
        <f t="shared" si="314"/>
        <v>0</v>
      </c>
      <c r="AO625" s="45"/>
      <c r="AP625" s="105">
        <f>AP626+AP629</f>
        <v>0</v>
      </c>
      <c r="AQ625" s="105">
        <f t="shared" ref="AQ625:AV625" si="315">AQ626+AQ629</f>
        <v>0</v>
      </c>
      <c r="AR625" s="105">
        <f t="shared" si="315"/>
        <v>0</v>
      </c>
      <c r="AS625" s="105">
        <f t="shared" si="315"/>
        <v>0</v>
      </c>
      <c r="AT625" s="105">
        <f t="shared" si="315"/>
        <v>0</v>
      </c>
      <c r="AU625" s="105">
        <f t="shared" si="315"/>
        <v>0</v>
      </c>
      <c r="AV625" s="105">
        <f t="shared" si="315"/>
        <v>0</v>
      </c>
      <c r="AW625" s="106"/>
      <c r="AX625" s="106"/>
      <c r="AY625" s="106"/>
      <c r="AZ625" s="104"/>
      <c r="BA625" s="104"/>
      <c r="BB625" s="104"/>
      <c r="BC625" s="104"/>
      <c r="BD625" s="104"/>
    </row>
    <row r="626" spans="1:56" s="126" customFormat="1">
      <c r="A626" s="45"/>
      <c r="B626" s="108">
        <v>2013</v>
      </c>
      <c r="C626" s="109">
        <v>8320</v>
      </c>
      <c r="D626" s="108">
        <v>7</v>
      </c>
      <c r="E626" s="108">
        <v>6000</v>
      </c>
      <c r="F626" s="108">
        <v>6100</v>
      </c>
      <c r="G626" s="108"/>
      <c r="H626" s="108"/>
      <c r="I626" s="110" t="s">
        <v>394</v>
      </c>
      <c r="J626" s="111">
        <v>0</v>
      </c>
      <c r="K626" s="111">
        <v>0</v>
      </c>
      <c r="L626" s="111">
        <v>0</v>
      </c>
      <c r="M626" s="111">
        <v>0</v>
      </c>
      <c r="N626" s="111">
        <v>0</v>
      </c>
      <c r="O626" s="111">
        <v>0</v>
      </c>
      <c r="P626" s="111">
        <v>0</v>
      </c>
      <c r="Q626" s="45"/>
      <c r="R626" s="112">
        <f>R627</f>
        <v>0</v>
      </c>
      <c r="S626" s="112">
        <f t="shared" ref="S626:V627" si="316">S627</f>
        <v>0</v>
      </c>
      <c r="T626" s="112">
        <f t="shared" ref="T626:T689" si="317">R626+S626</f>
        <v>0</v>
      </c>
      <c r="U626" s="112">
        <f t="shared" si="316"/>
        <v>0</v>
      </c>
      <c r="V626" s="112">
        <f t="shared" si="316"/>
        <v>0</v>
      </c>
      <c r="W626" s="112">
        <f t="shared" ref="W626:W689" si="318">U626+V626</f>
        <v>0</v>
      </c>
      <c r="X626" s="112">
        <f t="shared" ref="X626:X689" si="319">T626+W626</f>
        <v>0</v>
      </c>
      <c r="Y626" s="45"/>
      <c r="Z626" s="112">
        <f>Z627</f>
        <v>0</v>
      </c>
      <c r="AA626" s="112">
        <f t="shared" ref="AA626:AD627" si="320">AA627</f>
        <v>0</v>
      </c>
      <c r="AB626" s="112">
        <f t="shared" ref="AB626:AB689" si="321">Z626+AA626</f>
        <v>0</v>
      </c>
      <c r="AC626" s="112">
        <f t="shared" si="320"/>
        <v>0</v>
      </c>
      <c r="AD626" s="112">
        <f t="shared" si="320"/>
        <v>0</v>
      </c>
      <c r="AE626" s="112">
        <f t="shared" ref="AE626:AE689" si="322">AC626+AD626</f>
        <v>0</v>
      </c>
      <c r="AF626" s="112">
        <f t="shared" ref="AF626:AF689" si="323">AB626+AE626</f>
        <v>0</v>
      </c>
      <c r="AG626" s="45"/>
      <c r="AH626" s="112">
        <f>AH627</f>
        <v>0</v>
      </c>
      <c r="AI626" s="112">
        <f t="shared" ref="AI626:AL627" si="324">AI627</f>
        <v>0</v>
      </c>
      <c r="AJ626" s="112">
        <f t="shared" ref="AJ626:AJ689" si="325">AH626+AI626</f>
        <v>0</v>
      </c>
      <c r="AK626" s="112">
        <f t="shared" si="324"/>
        <v>0</v>
      </c>
      <c r="AL626" s="112">
        <f t="shared" si="324"/>
        <v>0</v>
      </c>
      <c r="AM626" s="112">
        <f t="shared" ref="AM626:AM689" si="326">AK626+AL626</f>
        <v>0</v>
      </c>
      <c r="AN626" s="112">
        <f t="shared" ref="AN626:AN689" si="327">AJ626+AM626</f>
        <v>0</v>
      </c>
      <c r="AO626" s="45"/>
      <c r="AP626" s="112">
        <f>AP627</f>
        <v>0</v>
      </c>
      <c r="AQ626" s="112">
        <f t="shared" ref="AQ626:AT627" si="328">AQ627</f>
        <v>0</v>
      </c>
      <c r="AR626" s="112">
        <f t="shared" ref="AR626:AR689" si="329">AP626+AQ626</f>
        <v>0</v>
      </c>
      <c r="AS626" s="112">
        <f t="shared" si="328"/>
        <v>0</v>
      </c>
      <c r="AT626" s="112">
        <f t="shared" si="328"/>
        <v>0</v>
      </c>
      <c r="AU626" s="112">
        <f t="shared" ref="AU626:AU689" si="330">AS626+AT626</f>
        <v>0</v>
      </c>
      <c r="AV626" s="112">
        <f t="shared" ref="AV626:AV689" si="331">AR626+AU626</f>
        <v>0</v>
      </c>
      <c r="AW626" s="113"/>
      <c r="AX626" s="113"/>
      <c r="AY626" s="113"/>
      <c r="AZ626" s="111"/>
      <c r="BA626" s="111"/>
      <c r="BB626" s="111"/>
      <c r="BC626" s="111"/>
      <c r="BD626" s="111"/>
    </row>
    <row r="627" spans="1:56" s="127" customFormat="1">
      <c r="A627" s="45"/>
      <c r="B627" s="114">
        <v>2013</v>
      </c>
      <c r="C627" s="115">
        <v>8320</v>
      </c>
      <c r="D627" s="114">
        <v>7</v>
      </c>
      <c r="E627" s="114">
        <v>6000</v>
      </c>
      <c r="F627" s="114">
        <v>6100</v>
      </c>
      <c r="G627" s="114">
        <v>612</v>
      </c>
      <c r="H627" s="114"/>
      <c r="I627" s="116" t="s">
        <v>257</v>
      </c>
      <c r="J627" s="117">
        <v>0</v>
      </c>
      <c r="K627" s="117">
        <v>0</v>
      </c>
      <c r="L627" s="117">
        <v>0</v>
      </c>
      <c r="M627" s="117">
        <v>0</v>
      </c>
      <c r="N627" s="117">
        <v>0</v>
      </c>
      <c r="O627" s="117">
        <v>0</v>
      </c>
      <c r="P627" s="117">
        <v>0</v>
      </c>
      <c r="Q627" s="45"/>
      <c r="R627" s="118">
        <f>R628</f>
        <v>0</v>
      </c>
      <c r="S627" s="118">
        <f t="shared" si="316"/>
        <v>0</v>
      </c>
      <c r="T627" s="118">
        <f t="shared" si="317"/>
        <v>0</v>
      </c>
      <c r="U627" s="118">
        <f t="shared" si="316"/>
        <v>0</v>
      </c>
      <c r="V627" s="118">
        <f t="shared" si="316"/>
        <v>0</v>
      </c>
      <c r="W627" s="118">
        <f t="shared" si="318"/>
        <v>0</v>
      </c>
      <c r="X627" s="118">
        <f t="shared" si="319"/>
        <v>0</v>
      </c>
      <c r="Y627" s="45"/>
      <c r="Z627" s="118">
        <f>Z628</f>
        <v>0</v>
      </c>
      <c r="AA627" s="118">
        <f t="shared" si="320"/>
        <v>0</v>
      </c>
      <c r="AB627" s="118">
        <f t="shared" si="321"/>
        <v>0</v>
      </c>
      <c r="AC627" s="118">
        <f t="shared" si="320"/>
        <v>0</v>
      </c>
      <c r="AD627" s="118">
        <f t="shared" si="320"/>
        <v>0</v>
      </c>
      <c r="AE627" s="118">
        <f t="shared" si="322"/>
        <v>0</v>
      </c>
      <c r="AF627" s="118">
        <f t="shared" si="323"/>
        <v>0</v>
      </c>
      <c r="AG627" s="45"/>
      <c r="AH627" s="118">
        <f>AH628</f>
        <v>0</v>
      </c>
      <c r="AI627" s="118">
        <f t="shared" si="324"/>
        <v>0</v>
      </c>
      <c r="AJ627" s="118">
        <f t="shared" si="325"/>
        <v>0</v>
      </c>
      <c r="AK627" s="118">
        <f t="shared" si="324"/>
        <v>0</v>
      </c>
      <c r="AL627" s="118">
        <f t="shared" si="324"/>
        <v>0</v>
      </c>
      <c r="AM627" s="118">
        <f t="shared" si="326"/>
        <v>0</v>
      </c>
      <c r="AN627" s="118">
        <f t="shared" si="327"/>
        <v>0</v>
      </c>
      <c r="AO627" s="45"/>
      <c r="AP627" s="118">
        <f>AP628</f>
        <v>0</v>
      </c>
      <c r="AQ627" s="118">
        <f t="shared" si="328"/>
        <v>0</v>
      </c>
      <c r="AR627" s="118">
        <f t="shared" si="329"/>
        <v>0</v>
      </c>
      <c r="AS627" s="118">
        <f t="shared" si="328"/>
        <v>0</v>
      </c>
      <c r="AT627" s="118">
        <f t="shared" si="328"/>
        <v>0</v>
      </c>
      <c r="AU627" s="118">
        <f t="shared" si="330"/>
        <v>0</v>
      </c>
      <c r="AV627" s="118">
        <f t="shared" si="331"/>
        <v>0</v>
      </c>
      <c r="AW627" s="119"/>
      <c r="AX627" s="119"/>
      <c r="AY627" s="119"/>
      <c r="AZ627" s="117"/>
      <c r="BA627" s="117"/>
      <c r="BB627" s="117"/>
      <c r="BC627" s="117"/>
      <c r="BD627" s="117"/>
    </row>
    <row r="628" spans="1:56" s="100" customFormat="1">
      <c r="A628" s="45"/>
      <c r="B628" s="120">
        <v>2013</v>
      </c>
      <c r="C628" s="121">
        <v>8320</v>
      </c>
      <c r="D628" s="120">
        <v>7</v>
      </c>
      <c r="E628" s="120">
        <v>6000</v>
      </c>
      <c r="F628" s="120">
        <v>6100</v>
      </c>
      <c r="G628" s="120">
        <v>612</v>
      </c>
      <c r="H628" s="120">
        <v>61200</v>
      </c>
      <c r="I628" s="122" t="s">
        <v>257</v>
      </c>
      <c r="J628" s="123">
        <v>0</v>
      </c>
      <c r="K628" s="123">
        <v>0</v>
      </c>
      <c r="L628" s="124">
        <v>0</v>
      </c>
      <c r="M628" s="123">
        <v>0</v>
      </c>
      <c r="N628" s="123">
        <v>0</v>
      </c>
      <c r="O628" s="124">
        <v>0</v>
      </c>
      <c r="P628" s="124">
        <v>0</v>
      </c>
      <c r="Q628" s="45"/>
      <c r="R628" s="123">
        <v>0</v>
      </c>
      <c r="S628" s="123">
        <v>0</v>
      </c>
      <c r="T628" s="123">
        <f t="shared" si="317"/>
        <v>0</v>
      </c>
      <c r="U628" s="123">
        <v>0</v>
      </c>
      <c r="V628" s="123">
        <v>0</v>
      </c>
      <c r="W628" s="123">
        <f t="shared" si="318"/>
        <v>0</v>
      </c>
      <c r="X628" s="123">
        <f t="shared" si="319"/>
        <v>0</v>
      </c>
      <c r="Y628" s="45"/>
      <c r="Z628" s="123">
        <v>0</v>
      </c>
      <c r="AA628" s="123">
        <v>0</v>
      </c>
      <c r="AB628" s="123">
        <f t="shared" si="321"/>
        <v>0</v>
      </c>
      <c r="AC628" s="123">
        <v>0</v>
      </c>
      <c r="AD628" s="123">
        <v>0</v>
      </c>
      <c r="AE628" s="123">
        <f t="shared" si="322"/>
        <v>0</v>
      </c>
      <c r="AF628" s="123">
        <f t="shared" si="323"/>
        <v>0</v>
      </c>
      <c r="AG628" s="45"/>
      <c r="AH628" s="123">
        <v>0</v>
      </c>
      <c r="AI628" s="123">
        <v>0</v>
      </c>
      <c r="AJ628" s="123">
        <f t="shared" si="325"/>
        <v>0</v>
      </c>
      <c r="AK628" s="123">
        <v>0</v>
      </c>
      <c r="AL628" s="123">
        <v>0</v>
      </c>
      <c r="AM628" s="123">
        <f t="shared" si="326"/>
        <v>0</v>
      </c>
      <c r="AN628" s="123">
        <f t="shared" si="327"/>
        <v>0</v>
      </c>
      <c r="AO628" s="45"/>
      <c r="AP628" s="123">
        <f>J628-(R628+Z628+AH628)</f>
        <v>0</v>
      </c>
      <c r="AQ628" s="123">
        <f>K628-(S628+AA628+AI628)</f>
        <v>0</v>
      </c>
      <c r="AR628" s="123">
        <f t="shared" si="329"/>
        <v>0</v>
      </c>
      <c r="AS628" s="123">
        <f>M628-(U628+AC628+AK628)</f>
        <v>0</v>
      </c>
      <c r="AT628" s="123">
        <f>N628-(V628+AD628+AL628)</f>
        <v>0</v>
      </c>
      <c r="AU628" s="123">
        <f t="shared" si="330"/>
        <v>0</v>
      </c>
      <c r="AV628" s="123">
        <f t="shared" si="331"/>
        <v>0</v>
      </c>
      <c r="AW628" s="125" t="s">
        <v>260</v>
      </c>
      <c r="AX628" s="125"/>
      <c r="AY628" s="125"/>
      <c r="AZ628" s="124" t="s">
        <v>283</v>
      </c>
      <c r="BA628" s="124"/>
      <c r="BB628" s="124"/>
      <c r="BC628" s="124"/>
      <c r="BD628" s="124"/>
    </row>
    <row r="629" spans="1:56" s="126" customFormat="1">
      <c r="A629" s="45"/>
      <c r="B629" s="108">
        <v>2013</v>
      </c>
      <c r="C629" s="109">
        <v>8320</v>
      </c>
      <c r="D629" s="108">
        <v>7</v>
      </c>
      <c r="E629" s="108">
        <v>6000</v>
      </c>
      <c r="F629" s="108">
        <v>6200</v>
      </c>
      <c r="G629" s="108"/>
      <c r="H629" s="108"/>
      <c r="I629" s="110" t="s">
        <v>351</v>
      </c>
      <c r="J629" s="111">
        <v>0</v>
      </c>
      <c r="K629" s="111">
        <v>0</v>
      </c>
      <c r="L629" s="111">
        <v>0</v>
      </c>
      <c r="M629" s="111">
        <v>0</v>
      </c>
      <c r="N629" s="111">
        <v>0</v>
      </c>
      <c r="O629" s="111">
        <v>0</v>
      </c>
      <c r="P629" s="111">
        <v>0</v>
      </c>
      <c r="Q629" s="45"/>
      <c r="R629" s="112">
        <f>R630+R647+R649</f>
        <v>0</v>
      </c>
      <c r="S629" s="112">
        <f>S630+S647+S649</f>
        <v>0</v>
      </c>
      <c r="T629" s="112">
        <f t="shared" si="317"/>
        <v>0</v>
      </c>
      <c r="U629" s="112">
        <f>U630+U647+U649</f>
        <v>0</v>
      </c>
      <c r="V629" s="112">
        <f>V630+V647+V649</f>
        <v>0</v>
      </c>
      <c r="W629" s="112">
        <f t="shared" si="318"/>
        <v>0</v>
      </c>
      <c r="X629" s="112">
        <f t="shared" si="319"/>
        <v>0</v>
      </c>
      <c r="Y629" s="45"/>
      <c r="Z629" s="112">
        <f>Z630+Z647+Z649</f>
        <v>0</v>
      </c>
      <c r="AA629" s="112">
        <f>AA630+AA647+AA649</f>
        <v>0</v>
      </c>
      <c r="AB629" s="112">
        <f t="shared" si="321"/>
        <v>0</v>
      </c>
      <c r="AC629" s="112">
        <f>AC630+AC647+AC649</f>
        <v>0</v>
      </c>
      <c r="AD629" s="112">
        <f>AD630+AD647+AD649</f>
        <v>0</v>
      </c>
      <c r="AE629" s="112">
        <f t="shared" si="322"/>
        <v>0</v>
      </c>
      <c r="AF629" s="112">
        <f t="shared" si="323"/>
        <v>0</v>
      </c>
      <c r="AG629" s="45"/>
      <c r="AH629" s="112">
        <f>AH630+AH647+AH649</f>
        <v>0</v>
      </c>
      <c r="AI629" s="112">
        <f>AI630+AI647+AI649</f>
        <v>0</v>
      </c>
      <c r="AJ629" s="112">
        <f t="shared" si="325"/>
        <v>0</v>
      </c>
      <c r="AK629" s="112">
        <f>AK630+AK647+AK649</f>
        <v>0</v>
      </c>
      <c r="AL629" s="112">
        <f>AL630+AL647+AL649</f>
        <v>0</v>
      </c>
      <c r="AM629" s="112">
        <f t="shared" si="326"/>
        <v>0</v>
      </c>
      <c r="AN629" s="112">
        <f t="shared" si="327"/>
        <v>0</v>
      </c>
      <c r="AO629" s="45"/>
      <c r="AP629" s="112">
        <f>AP630+AP647+AP649</f>
        <v>0</v>
      </c>
      <c r="AQ629" s="112">
        <f>AQ630+AQ647+AQ649</f>
        <v>0</v>
      </c>
      <c r="AR629" s="112">
        <f t="shared" si="329"/>
        <v>0</v>
      </c>
      <c r="AS629" s="112">
        <f>AS630+AS647+AS649</f>
        <v>0</v>
      </c>
      <c r="AT629" s="112">
        <f>AT630+AT647+AT649</f>
        <v>0</v>
      </c>
      <c r="AU629" s="112">
        <f t="shared" si="330"/>
        <v>0</v>
      </c>
      <c r="AV629" s="112">
        <f t="shared" si="331"/>
        <v>0</v>
      </c>
      <c r="AW629" s="113"/>
      <c r="AX629" s="113"/>
      <c r="AY629" s="113"/>
      <c r="AZ629" s="111"/>
      <c r="BA629" s="111"/>
      <c r="BB629" s="111"/>
      <c r="BC629" s="111"/>
      <c r="BD629" s="111"/>
    </row>
    <row r="630" spans="1:56" s="127" customFormat="1">
      <c r="A630" s="45"/>
      <c r="B630" s="114">
        <v>2013</v>
      </c>
      <c r="C630" s="115">
        <v>8320</v>
      </c>
      <c r="D630" s="114">
        <v>7</v>
      </c>
      <c r="E630" s="114">
        <v>6000</v>
      </c>
      <c r="F630" s="114">
        <v>6200</v>
      </c>
      <c r="G630" s="114">
        <v>622</v>
      </c>
      <c r="H630" s="114"/>
      <c r="I630" s="116" t="s">
        <v>257</v>
      </c>
      <c r="J630" s="117">
        <v>0</v>
      </c>
      <c r="K630" s="117">
        <v>0</v>
      </c>
      <c r="L630" s="117">
        <v>0</v>
      </c>
      <c r="M630" s="117">
        <v>0</v>
      </c>
      <c r="N630" s="117">
        <v>0</v>
      </c>
      <c r="O630" s="117">
        <v>0</v>
      </c>
      <c r="P630" s="117">
        <v>0</v>
      </c>
      <c r="Q630" s="45"/>
      <c r="R630" s="118">
        <f>R631+R632+R633+R634+R635+R636+R637+R638+R639+R640+R641+R642+R643+R644+R645+R646</f>
        <v>0</v>
      </c>
      <c r="S630" s="118">
        <f>S631+S632+S633+S634+S635+S636+S637+S638+S639+S640+S641+S642+S643+S644+S645+S646</f>
        <v>0</v>
      </c>
      <c r="T630" s="118">
        <f t="shared" si="317"/>
        <v>0</v>
      </c>
      <c r="U630" s="118">
        <f>U631+U632+U633+U634+U635+U636+U637+U638+U639+U640+U641+U642+U643+U644+U645+U646</f>
        <v>0</v>
      </c>
      <c r="V630" s="118">
        <f>V631+V632+V633+V634+V635+V636+V637+V638+V639+V640+V641+V642+V643+V644+V645+V646</f>
        <v>0</v>
      </c>
      <c r="W630" s="118">
        <f t="shared" si="318"/>
        <v>0</v>
      </c>
      <c r="X630" s="118">
        <f t="shared" si="319"/>
        <v>0</v>
      </c>
      <c r="Y630" s="45"/>
      <c r="Z630" s="118">
        <f>Z631+Z632+Z633+Z634+Z635+Z636+Z637+Z638+Z639+Z640+Z641+Z642+Z643+Z644+Z645+Z646</f>
        <v>0</v>
      </c>
      <c r="AA630" s="118">
        <f>AA631+AA632+AA633+AA634+AA635+AA636+AA637+AA638+AA639+AA640+AA641+AA642+AA643+AA644+AA645+AA646</f>
        <v>0</v>
      </c>
      <c r="AB630" s="118">
        <f t="shared" si="321"/>
        <v>0</v>
      </c>
      <c r="AC630" s="118">
        <f>AC631+AC632+AC633+AC634+AC635+AC636+AC637+AC638+AC639+AC640+AC641+AC642+AC643+AC644+AC645+AC646</f>
        <v>0</v>
      </c>
      <c r="AD630" s="118">
        <f>AD631+AD632+AD633+AD634+AD635+AD636+AD637+AD638+AD639+AD640+AD641+AD642+AD643+AD644+AD645+AD646</f>
        <v>0</v>
      </c>
      <c r="AE630" s="118">
        <f t="shared" si="322"/>
        <v>0</v>
      </c>
      <c r="AF630" s="118">
        <f t="shared" si="323"/>
        <v>0</v>
      </c>
      <c r="AG630" s="45"/>
      <c r="AH630" s="118">
        <f>AH631+AH632+AH633+AH634+AH635+AH636+AH637+AH638+AH639+AH640+AH641+AH642+AH643+AH644+AH645+AH646</f>
        <v>0</v>
      </c>
      <c r="AI630" s="118">
        <f>AI631+AI632+AI633+AI634+AI635+AI636+AI637+AI638+AI639+AI640+AI641+AI642+AI643+AI644+AI645+AI646</f>
        <v>0</v>
      </c>
      <c r="AJ630" s="118">
        <f t="shared" si="325"/>
        <v>0</v>
      </c>
      <c r="AK630" s="118">
        <f>AK631+AK632+AK633+AK634+AK635+AK636+AK637+AK638+AK639+AK640+AK641+AK642+AK643+AK644+AK645+AK646</f>
        <v>0</v>
      </c>
      <c r="AL630" s="118">
        <f>AL631+AL632+AL633+AL634+AL635+AL636+AL637+AL638+AL639+AL640+AL641+AL642+AL643+AL644+AL645+AL646</f>
        <v>0</v>
      </c>
      <c r="AM630" s="118">
        <f t="shared" si="326"/>
        <v>0</v>
      </c>
      <c r="AN630" s="118">
        <f t="shared" si="327"/>
        <v>0</v>
      </c>
      <c r="AO630" s="45"/>
      <c r="AP630" s="118">
        <f>AP631+AP632+AP633+AP634+AP635+AP636+AP637+AP638+AP639+AP640+AP641+AP642+AP643+AP644+AP645+AP646</f>
        <v>0</v>
      </c>
      <c r="AQ630" s="118">
        <f>AQ631+AQ632+AQ633+AQ634+AQ635+AQ636+AQ637+AQ638+AQ639+AQ640+AQ641+AQ642+AQ643+AQ644+AQ645+AQ646</f>
        <v>0</v>
      </c>
      <c r="AR630" s="118">
        <f t="shared" si="329"/>
        <v>0</v>
      </c>
      <c r="AS630" s="118">
        <f>AS631+AS632+AS633+AS634+AS635+AS636+AS637+AS638+AS639+AS640+AS641+AS642+AS643+AS644+AS645+AS646</f>
        <v>0</v>
      </c>
      <c r="AT630" s="118">
        <f>AT631+AT632+AT633+AT634+AT635+AT636+AT637+AT638+AT639+AT640+AT641+AT642+AT643+AT644+AT645+AT646</f>
        <v>0</v>
      </c>
      <c r="AU630" s="118">
        <f t="shared" si="330"/>
        <v>0</v>
      </c>
      <c r="AV630" s="118">
        <f t="shared" si="331"/>
        <v>0</v>
      </c>
      <c r="AW630" s="119"/>
      <c r="AX630" s="119"/>
      <c r="AY630" s="119"/>
      <c r="AZ630" s="117"/>
      <c r="BA630" s="117"/>
      <c r="BB630" s="117"/>
      <c r="BC630" s="117"/>
      <c r="BD630" s="117"/>
    </row>
    <row r="631" spans="1:56" s="100" customFormat="1" hidden="1">
      <c r="A631" s="45"/>
      <c r="B631" s="120">
        <v>2013</v>
      </c>
      <c r="C631" s="121">
        <v>8320</v>
      </c>
      <c r="D631" s="120">
        <v>7</v>
      </c>
      <c r="E631" s="120">
        <v>6000</v>
      </c>
      <c r="F631" s="120">
        <v>6200</v>
      </c>
      <c r="G631" s="120">
        <v>622</v>
      </c>
      <c r="H631" s="120">
        <v>62201</v>
      </c>
      <c r="I631" s="122" t="s">
        <v>258</v>
      </c>
      <c r="J631" s="123">
        <v>0</v>
      </c>
      <c r="K631" s="123">
        <v>0</v>
      </c>
      <c r="L631" s="124">
        <v>0</v>
      </c>
      <c r="M631" s="123">
        <v>0</v>
      </c>
      <c r="N631" s="123">
        <v>0</v>
      </c>
      <c r="O631" s="124">
        <v>0</v>
      </c>
      <c r="P631" s="124">
        <v>0</v>
      </c>
      <c r="Q631" s="45"/>
      <c r="R631" s="123">
        <v>0</v>
      </c>
      <c r="S631" s="123">
        <v>0</v>
      </c>
      <c r="T631" s="123">
        <f t="shared" si="317"/>
        <v>0</v>
      </c>
      <c r="U631" s="123">
        <v>0</v>
      </c>
      <c r="V631" s="123">
        <v>0</v>
      </c>
      <c r="W631" s="123">
        <f t="shared" si="318"/>
        <v>0</v>
      </c>
      <c r="X631" s="123">
        <f t="shared" si="319"/>
        <v>0</v>
      </c>
      <c r="Y631" s="45"/>
      <c r="Z631" s="123">
        <v>0</v>
      </c>
      <c r="AA631" s="123">
        <v>0</v>
      </c>
      <c r="AB631" s="123">
        <f t="shared" si="321"/>
        <v>0</v>
      </c>
      <c r="AC631" s="123">
        <v>0</v>
      </c>
      <c r="AD631" s="123">
        <v>0</v>
      </c>
      <c r="AE631" s="123">
        <f t="shared" si="322"/>
        <v>0</v>
      </c>
      <c r="AF631" s="123">
        <f t="shared" si="323"/>
        <v>0</v>
      </c>
      <c r="AG631" s="45"/>
      <c r="AH631" s="123">
        <v>0</v>
      </c>
      <c r="AI631" s="123">
        <v>0</v>
      </c>
      <c r="AJ631" s="123">
        <f t="shared" si="325"/>
        <v>0</v>
      </c>
      <c r="AK631" s="123">
        <v>0</v>
      </c>
      <c r="AL631" s="123">
        <v>0</v>
      </c>
      <c r="AM631" s="123">
        <f t="shared" si="326"/>
        <v>0</v>
      </c>
      <c r="AN631" s="123">
        <f t="shared" si="327"/>
        <v>0</v>
      </c>
      <c r="AO631" s="45"/>
      <c r="AP631" s="123">
        <f t="shared" ref="AP631:AQ646" si="332">J631-(R631+Z631+AH631)</f>
        <v>0</v>
      </c>
      <c r="AQ631" s="123">
        <f t="shared" si="332"/>
        <v>0</v>
      </c>
      <c r="AR631" s="123">
        <f t="shared" si="329"/>
        <v>0</v>
      </c>
      <c r="AS631" s="123">
        <f t="shared" ref="AS631:AT646" si="333">M631-(U631+AC631+AK631)</f>
        <v>0</v>
      </c>
      <c r="AT631" s="123">
        <f t="shared" si="333"/>
        <v>0</v>
      </c>
      <c r="AU631" s="123">
        <f t="shared" si="330"/>
        <v>0</v>
      </c>
      <c r="AV631" s="123">
        <f t="shared" si="331"/>
        <v>0</v>
      </c>
      <c r="AW631" s="125" t="s">
        <v>260</v>
      </c>
      <c r="AX631" s="125"/>
      <c r="AY631" s="125"/>
      <c r="AZ631" s="124" t="s">
        <v>283</v>
      </c>
      <c r="BA631" s="124"/>
      <c r="BB631" s="124"/>
      <c r="BC631" s="124"/>
      <c r="BD631" s="124"/>
    </row>
    <row r="632" spans="1:56" s="100" customFormat="1" hidden="1">
      <c r="A632" s="45"/>
      <c r="B632" s="120">
        <v>2013</v>
      </c>
      <c r="C632" s="121">
        <v>8320</v>
      </c>
      <c r="D632" s="120">
        <v>7</v>
      </c>
      <c r="E632" s="120">
        <v>6000</v>
      </c>
      <c r="F632" s="120">
        <v>6200</v>
      </c>
      <c r="G632" s="120">
        <v>622</v>
      </c>
      <c r="H632" s="120">
        <v>62201</v>
      </c>
      <c r="I632" s="122" t="s">
        <v>258</v>
      </c>
      <c r="J632" s="123">
        <v>0</v>
      </c>
      <c r="K632" s="123">
        <v>0</v>
      </c>
      <c r="L632" s="124">
        <v>0</v>
      </c>
      <c r="M632" s="123">
        <v>0</v>
      </c>
      <c r="N632" s="123">
        <v>0</v>
      </c>
      <c r="O632" s="124">
        <v>0</v>
      </c>
      <c r="P632" s="124">
        <v>0</v>
      </c>
      <c r="Q632" s="45"/>
      <c r="R632" s="123">
        <v>0</v>
      </c>
      <c r="S632" s="123">
        <v>0</v>
      </c>
      <c r="T632" s="123">
        <f t="shared" si="317"/>
        <v>0</v>
      </c>
      <c r="U632" s="123">
        <v>0</v>
      </c>
      <c r="V632" s="123">
        <v>0</v>
      </c>
      <c r="W632" s="123">
        <f t="shared" si="318"/>
        <v>0</v>
      </c>
      <c r="X632" s="123">
        <f t="shared" si="319"/>
        <v>0</v>
      </c>
      <c r="Y632" s="45"/>
      <c r="Z632" s="123">
        <v>0</v>
      </c>
      <c r="AA632" s="123">
        <v>0</v>
      </c>
      <c r="AB632" s="123">
        <f t="shared" si="321"/>
        <v>0</v>
      </c>
      <c r="AC632" s="123">
        <v>0</v>
      </c>
      <c r="AD632" s="123">
        <v>0</v>
      </c>
      <c r="AE632" s="123">
        <f t="shared" si="322"/>
        <v>0</v>
      </c>
      <c r="AF632" s="123">
        <f t="shared" si="323"/>
        <v>0</v>
      </c>
      <c r="AG632" s="45"/>
      <c r="AH632" s="123">
        <v>0</v>
      </c>
      <c r="AI632" s="123">
        <v>0</v>
      </c>
      <c r="AJ632" s="123">
        <f t="shared" si="325"/>
        <v>0</v>
      </c>
      <c r="AK632" s="123">
        <v>0</v>
      </c>
      <c r="AL632" s="123">
        <v>0</v>
      </c>
      <c r="AM632" s="123">
        <f t="shared" si="326"/>
        <v>0</v>
      </c>
      <c r="AN632" s="123">
        <f t="shared" si="327"/>
        <v>0</v>
      </c>
      <c r="AO632" s="45"/>
      <c r="AP632" s="123">
        <f t="shared" si="332"/>
        <v>0</v>
      </c>
      <c r="AQ632" s="123">
        <f t="shared" si="332"/>
        <v>0</v>
      </c>
      <c r="AR632" s="123">
        <f t="shared" si="329"/>
        <v>0</v>
      </c>
      <c r="AS632" s="123">
        <f t="shared" si="333"/>
        <v>0</v>
      </c>
      <c r="AT632" s="123">
        <f t="shared" si="333"/>
        <v>0</v>
      </c>
      <c r="AU632" s="123">
        <f t="shared" si="330"/>
        <v>0</v>
      </c>
      <c r="AV632" s="123">
        <f t="shared" si="331"/>
        <v>0</v>
      </c>
      <c r="AW632" s="125"/>
      <c r="AX632" s="125"/>
      <c r="AY632" s="125"/>
      <c r="AZ632" s="124"/>
      <c r="BA632" s="124"/>
      <c r="BB632" s="124"/>
      <c r="BC632" s="124"/>
      <c r="BD632" s="124"/>
    </row>
    <row r="633" spans="1:56" s="100" customFormat="1" hidden="1">
      <c r="A633" s="45"/>
      <c r="B633" s="120">
        <v>2013</v>
      </c>
      <c r="C633" s="121">
        <v>8320</v>
      </c>
      <c r="D633" s="120">
        <v>7</v>
      </c>
      <c r="E633" s="120">
        <v>6000</v>
      </c>
      <c r="F633" s="120">
        <v>6200</v>
      </c>
      <c r="G633" s="120">
        <v>622</v>
      </c>
      <c r="H633" s="120">
        <v>62201</v>
      </c>
      <c r="I633" s="122" t="s">
        <v>258</v>
      </c>
      <c r="J633" s="123">
        <v>0</v>
      </c>
      <c r="K633" s="123">
        <v>0</v>
      </c>
      <c r="L633" s="124">
        <v>0</v>
      </c>
      <c r="M633" s="123">
        <v>0</v>
      </c>
      <c r="N633" s="123">
        <v>0</v>
      </c>
      <c r="O633" s="124">
        <v>0</v>
      </c>
      <c r="P633" s="124">
        <v>0</v>
      </c>
      <c r="Q633" s="45"/>
      <c r="R633" s="123">
        <v>0</v>
      </c>
      <c r="S633" s="123">
        <v>0</v>
      </c>
      <c r="T633" s="123">
        <f t="shared" si="317"/>
        <v>0</v>
      </c>
      <c r="U633" s="123">
        <v>0</v>
      </c>
      <c r="V633" s="123">
        <v>0</v>
      </c>
      <c r="W633" s="123">
        <f t="shared" si="318"/>
        <v>0</v>
      </c>
      <c r="X633" s="123">
        <f t="shared" si="319"/>
        <v>0</v>
      </c>
      <c r="Y633" s="45"/>
      <c r="Z633" s="123">
        <v>0</v>
      </c>
      <c r="AA633" s="123">
        <v>0</v>
      </c>
      <c r="AB633" s="123">
        <f t="shared" si="321"/>
        <v>0</v>
      </c>
      <c r="AC633" s="123">
        <v>0</v>
      </c>
      <c r="AD633" s="123">
        <v>0</v>
      </c>
      <c r="AE633" s="123">
        <f t="shared" si="322"/>
        <v>0</v>
      </c>
      <c r="AF633" s="123">
        <f t="shared" si="323"/>
        <v>0</v>
      </c>
      <c r="AG633" s="45"/>
      <c r="AH633" s="123">
        <v>0</v>
      </c>
      <c r="AI633" s="123">
        <v>0</v>
      </c>
      <c r="AJ633" s="123">
        <f t="shared" si="325"/>
        <v>0</v>
      </c>
      <c r="AK633" s="123">
        <v>0</v>
      </c>
      <c r="AL633" s="123">
        <v>0</v>
      </c>
      <c r="AM633" s="123">
        <f t="shared" si="326"/>
        <v>0</v>
      </c>
      <c r="AN633" s="123">
        <f t="shared" si="327"/>
        <v>0</v>
      </c>
      <c r="AO633" s="45"/>
      <c r="AP633" s="123">
        <f t="shared" si="332"/>
        <v>0</v>
      </c>
      <c r="AQ633" s="123">
        <f t="shared" si="332"/>
        <v>0</v>
      </c>
      <c r="AR633" s="123">
        <f t="shared" si="329"/>
        <v>0</v>
      </c>
      <c r="AS633" s="123">
        <f t="shared" si="333"/>
        <v>0</v>
      </c>
      <c r="AT633" s="123">
        <f t="shared" si="333"/>
        <v>0</v>
      </c>
      <c r="AU633" s="123">
        <f t="shared" si="330"/>
        <v>0</v>
      </c>
      <c r="AV633" s="123">
        <f t="shared" si="331"/>
        <v>0</v>
      </c>
      <c r="AW633" s="125"/>
      <c r="AX633" s="125"/>
      <c r="AY633" s="125"/>
      <c r="AZ633" s="124"/>
      <c r="BA633" s="124"/>
      <c r="BB633" s="124"/>
      <c r="BC633" s="124"/>
      <c r="BD633" s="124"/>
    </row>
    <row r="634" spans="1:56" s="100" customFormat="1" hidden="1">
      <c r="A634" s="45"/>
      <c r="B634" s="120">
        <v>2013</v>
      </c>
      <c r="C634" s="121">
        <v>8320</v>
      </c>
      <c r="D634" s="120">
        <v>7</v>
      </c>
      <c r="E634" s="120">
        <v>6000</v>
      </c>
      <c r="F634" s="120">
        <v>6200</v>
      </c>
      <c r="G634" s="120">
        <v>622</v>
      </c>
      <c r="H634" s="120">
        <v>62201</v>
      </c>
      <c r="I634" s="122" t="s">
        <v>258</v>
      </c>
      <c r="J634" s="123">
        <v>0</v>
      </c>
      <c r="K634" s="123">
        <v>0</v>
      </c>
      <c r="L634" s="124">
        <v>0</v>
      </c>
      <c r="M634" s="123">
        <v>0</v>
      </c>
      <c r="N634" s="123">
        <v>0</v>
      </c>
      <c r="O634" s="124">
        <v>0</v>
      </c>
      <c r="P634" s="124">
        <v>0</v>
      </c>
      <c r="Q634" s="45"/>
      <c r="R634" s="123">
        <v>0</v>
      </c>
      <c r="S634" s="123">
        <v>0</v>
      </c>
      <c r="T634" s="123">
        <f t="shared" si="317"/>
        <v>0</v>
      </c>
      <c r="U634" s="123">
        <v>0</v>
      </c>
      <c r="V634" s="123">
        <v>0</v>
      </c>
      <c r="W634" s="123">
        <f t="shared" si="318"/>
        <v>0</v>
      </c>
      <c r="X634" s="123">
        <f t="shared" si="319"/>
        <v>0</v>
      </c>
      <c r="Y634" s="45"/>
      <c r="Z634" s="123">
        <v>0</v>
      </c>
      <c r="AA634" s="123">
        <v>0</v>
      </c>
      <c r="AB634" s="123">
        <f t="shared" si="321"/>
        <v>0</v>
      </c>
      <c r="AC634" s="123">
        <v>0</v>
      </c>
      <c r="AD634" s="123">
        <v>0</v>
      </c>
      <c r="AE634" s="123">
        <f t="shared" si="322"/>
        <v>0</v>
      </c>
      <c r="AF634" s="123">
        <f t="shared" si="323"/>
        <v>0</v>
      </c>
      <c r="AG634" s="45"/>
      <c r="AH634" s="123">
        <v>0</v>
      </c>
      <c r="AI634" s="123">
        <v>0</v>
      </c>
      <c r="AJ634" s="123">
        <f t="shared" si="325"/>
        <v>0</v>
      </c>
      <c r="AK634" s="123">
        <v>0</v>
      </c>
      <c r="AL634" s="123">
        <v>0</v>
      </c>
      <c r="AM634" s="123">
        <f t="shared" si="326"/>
        <v>0</v>
      </c>
      <c r="AN634" s="123">
        <f t="shared" si="327"/>
        <v>0</v>
      </c>
      <c r="AO634" s="45"/>
      <c r="AP634" s="123">
        <f t="shared" si="332"/>
        <v>0</v>
      </c>
      <c r="AQ634" s="123">
        <f t="shared" si="332"/>
        <v>0</v>
      </c>
      <c r="AR634" s="123">
        <f t="shared" si="329"/>
        <v>0</v>
      </c>
      <c r="AS634" s="123">
        <f t="shared" si="333"/>
        <v>0</v>
      </c>
      <c r="AT634" s="123">
        <f t="shared" si="333"/>
        <v>0</v>
      </c>
      <c r="AU634" s="123">
        <f t="shared" si="330"/>
        <v>0</v>
      </c>
      <c r="AV634" s="123">
        <f t="shared" si="331"/>
        <v>0</v>
      </c>
      <c r="AW634" s="125"/>
      <c r="AX634" s="125"/>
      <c r="AY634" s="125"/>
      <c r="AZ634" s="124"/>
      <c r="BA634" s="124"/>
      <c r="BB634" s="124"/>
      <c r="BC634" s="124"/>
      <c r="BD634" s="124"/>
    </row>
    <row r="635" spans="1:56" s="100" customFormat="1" hidden="1">
      <c r="A635" s="45"/>
      <c r="B635" s="120">
        <v>2013</v>
      </c>
      <c r="C635" s="121">
        <v>8320</v>
      </c>
      <c r="D635" s="120">
        <v>7</v>
      </c>
      <c r="E635" s="120">
        <v>6000</v>
      </c>
      <c r="F635" s="120">
        <v>6200</v>
      </c>
      <c r="G635" s="120">
        <v>622</v>
      </c>
      <c r="H635" s="120">
        <v>62201</v>
      </c>
      <c r="I635" s="122" t="s">
        <v>258</v>
      </c>
      <c r="J635" s="123">
        <v>0</v>
      </c>
      <c r="K635" s="123">
        <v>0</v>
      </c>
      <c r="L635" s="124">
        <v>0</v>
      </c>
      <c r="M635" s="123">
        <v>0</v>
      </c>
      <c r="N635" s="123">
        <v>0</v>
      </c>
      <c r="O635" s="124">
        <v>0</v>
      </c>
      <c r="P635" s="124">
        <v>0</v>
      </c>
      <c r="Q635" s="45"/>
      <c r="R635" s="123">
        <v>0</v>
      </c>
      <c r="S635" s="123">
        <v>0</v>
      </c>
      <c r="T635" s="123">
        <f t="shared" si="317"/>
        <v>0</v>
      </c>
      <c r="U635" s="123">
        <v>0</v>
      </c>
      <c r="V635" s="123">
        <v>0</v>
      </c>
      <c r="W635" s="123">
        <f t="shared" si="318"/>
        <v>0</v>
      </c>
      <c r="X635" s="123">
        <f t="shared" si="319"/>
        <v>0</v>
      </c>
      <c r="Y635" s="45"/>
      <c r="Z635" s="123">
        <v>0</v>
      </c>
      <c r="AA635" s="123">
        <v>0</v>
      </c>
      <c r="AB635" s="123">
        <f t="shared" si="321"/>
        <v>0</v>
      </c>
      <c r="AC635" s="123">
        <v>0</v>
      </c>
      <c r="AD635" s="123">
        <v>0</v>
      </c>
      <c r="AE635" s="123">
        <f t="shared" si="322"/>
        <v>0</v>
      </c>
      <c r="AF635" s="123">
        <f t="shared" si="323"/>
        <v>0</v>
      </c>
      <c r="AG635" s="45"/>
      <c r="AH635" s="123">
        <v>0</v>
      </c>
      <c r="AI635" s="123">
        <v>0</v>
      </c>
      <c r="AJ635" s="123">
        <f t="shared" si="325"/>
        <v>0</v>
      </c>
      <c r="AK635" s="123">
        <v>0</v>
      </c>
      <c r="AL635" s="123">
        <v>0</v>
      </c>
      <c r="AM635" s="123">
        <f t="shared" si="326"/>
        <v>0</v>
      </c>
      <c r="AN635" s="123">
        <f t="shared" si="327"/>
        <v>0</v>
      </c>
      <c r="AO635" s="45"/>
      <c r="AP635" s="123">
        <f t="shared" si="332"/>
        <v>0</v>
      </c>
      <c r="AQ635" s="123">
        <f t="shared" si="332"/>
        <v>0</v>
      </c>
      <c r="AR635" s="123">
        <f t="shared" si="329"/>
        <v>0</v>
      </c>
      <c r="AS635" s="123">
        <f t="shared" si="333"/>
        <v>0</v>
      </c>
      <c r="AT635" s="123">
        <f t="shared" si="333"/>
        <v>0</v>
      </c>
      <c r="AU635" s="123">
        <f t="shared" si="330"/>
        <v>0</v>
      </c>
      <c r="AV635" s="123">
        <f t="shared" si="331"/>
        <v>0</v>
      </c>
      <c r="AW635" s="125"/>
      <c r="AX635" s="125"/>
      <c r="AY635" s="125"/>
      <c r="AZ635" s="124"/>
      <c r="BA635" s="124"/>
      <c r="BB635" s="124"/>
      <c r="BC635" s="124"/>
      <c r="BD635" s="124"/>
    </row>
    <row r="636" spans="1:56" s="100" customFormat="1" hidden="1">
      <c r="A636" s="45"/>
      <c r="B636" s="120">
        <v>2013</v>
      </c>
      <c r="C636" s="121">
        <v>8320</v>
      </c>
      <c r="D636" s="120">
        <v>7</v>
      </c>
      <c r="E636" s="120">
        <v>6000</v>
      </c>
      <c r="F636" s="120">
        <v>6200</v>
      </c>
      <c r="G636" s="120">
        <v>622</v>
      </c>
      <c r="H636" s="120">
        <v>62201</v>
      </c>
      <c r="I636" s="122" t="s">
        <v>258</v>
      </c>
      <c r="J636" s="123">
        <v>0</v>
      </c>
      <c r="K636" s="123">
        <v>0</v>
      </c>
      <c r="L636" s="124">
        <v>0</v>
      </c>
      <c r="M636" s="123">
        <v>0</v>
      </c>
      <c r="N636" s="123">
        <v>0</v>
      </c>
      <c r="O636" s="124">
        <v>0</v>
      </c>
      <c r="P636" s="124">
        <v>0</v>
      </c>
      <c r="Q636" s="45"/>
      <c r="R636" s="123">
        <v>0</v>
      </c>
      <c r="S636" s="123">
        <v>0</v>
      </c>
      <c r="T636" s="123">
        <f t="shared" si="317"/>
        <v>0</v>
      </c>
      <c r="U636" s="123">
        <v>0</v>
      </c>
      <c r="V636" s="123">
        <v>0</v>
      </c>
      <c r="W636" s="123">
        <f t="shared" si="318"/>
        <v>0</v>
      </c>
      <c r="X636" s="123">
        <f t="shared" si="319"/>
        <v>0</v>
      </c>
      <c r="Y636" s="45"/>
      <c r="Z636" s="123">
        <v>0</v>
      </c>
      <c r="AA636" s="123">
        <v>0</v>
      </c>
      <c r="AB636" s="123">
        <f t="shared" si="321"/>
        <v>0</v>
      </c>
      <c r="AC636" s="123">
        <v>0</v>
      </c>
      <c r="AD636" s="123">
        <v>0</v>
      </c>
      <c r="AE636" s="123">
        <f t="shared" si="322"/>
        <v>0</v>
      </c>
      <c r="AF636" s="123">
        <f t="shared" si="323"/>
        <v>0</v>
      </c>
      <c r="AG636" s="45"/>
      <c r="AH636" s="123">
        <v>0</v>
      </c>
      <c r="AI636" s="123">
        <v>0</v>
      </c>
      <c r="AJ636" s="123">
        <f t="shared" si="325"/>
        <v>0</v>
      </c>
      <c r="AK636" s="123">
        <v>0</v>
      </c>
      <c r="AL636" s="123">
        <v>0</v>
      </c>
      <c r="AM636" s="123">
        <f t="shared" si="326"/>
        <v>0</v>
      </c>
      <c r="AN636" s="123">
        <f t="shared" si="327"/>
        <v>0</v>
      </c>
      <c r="AO636" s="45"/>
      <c r="AP636" s="123">
        <f t="shared" si="332"/>
        <v>0</v>
      </c>
      <c r="AQ636" s="123">
        <f t="shared" si="332"/>
        <v>0</v>
      </c>
      <c r="AR636" s="123">
        <f t="shared" si="329"/>
        <v>0</v>
      </c>
      <c r="AS636" s="123">
        <f t="shared" si="333"/>
        <v>0</v>
      </c>
      <c r="AT636" s="123">
        <f t="shared" si="333"/>
        <v>0</v>
      </c>
      <c r="AU636" s="123">
        <f t="shared" si="330"/>
        <v>0</v>
      </c>
      <c r="AV636" s="123">
        <f t="shared" si="331"/>
        <v>0</v>
      </c>
      <c r="AW636" s="125"/>
      <c r="AX636" s="125"/>
      <c r="AY636" s="125"/>
      <c r="AZ636" s="124"/>
      <c r="BA636" s="124"/>
      <c r="BB636" s="124"/>
      <c r="BC636" s="124"/>
      <c r="BD636" s="124"/>
    </row>
    <row r="637" spans="1:56" s="100" customFormat="1" hidden="1">
      <c r="A637" s="45"/>
      <c r="B637" s="120">
        <v>2013</v>
      </c>
      <c r="C637" s="121">
        <v>8320</v>
      </c>
      <c r="D637" s="120">
        <v>7</v>
      </c>
      <c r="E637" s="120">
        <v>6000</v>
      </c>
      <c r="F637" s="120">
        <v>6200</v>
      </c>
      <c r="G637" s="120">
        <v>622</v>
      </c>
      <c r="H637" s="120">
        <v>62201</v>
      </c>
      <c r="I637" s="122" t="s">
        <v>258</v>
      </c>
      <c r="J637" s="123">
        <v>0</v>
      </c>
      <c r="K637" s="123">
        <v>0</v>
      </c>
      <c r="L637" s="124">
        <v>0</v>
      </c>
      <c r="M637" s="123">
        <v>0</v>
      </c>
      <c r="N637" s="123">
        <v>0</v>
      </c>
      <c r="O637" s="124">
        <v>0</v>
      </c>
      <c r="P637" s="124">
        <v>0</v>
      </c>
      <c r="Q637" s="45"/>
      <c r="R637" s="123">
        <v>0</v>
      </c>
      <c r="S637" s="123">
        <v>0</v>
      </c>
      <c r="T637" s="123">
        <f t="shared" si="317"/>
        <v>0</v>
      </c>
      <c r="U637" s="123">
        <v>0</v>
      </c>
      <c r="V637" s="123">
        <v>0</v>
      </c>
      <c r="W637" s="123">
        <f t="shared" si="318"/>
        <v>0</v>
      </c>
      <c r="X637" s="123">
        <f t="shared" si="319"/>
        <v>0</v>
      </c>
      <c r="Y637" s="45"/>
      <c r="Z637" s="123">
        <v>0</v>
      </c>
      <c r="AA637" s="123">
        <v>0</v>
      </c>
      <c r="AB637" s="123">
        <f t="shared" si="321"/>
        <v>0</v>
      </c>
      <c r="AC637" s="123">
        <v>0</v>
      </c>
      <c r="AD637" s="123">
        <v>0</v>
      </c>
      <c r="AE637" s="123">
        <f t="shared" si="322"/>
        <v>0</v>
      </c>
      <c r="AF637" s="123">
        <f t="shared" si="323"/>
        <v>0</v>
      </c>
      <c r="AG637" s="45"/>
      <c r="AH637" s="123">
        <v>0</v>
      </c>
      <c r="AI637" s="123">
        <v>0</v>
      </c>
      <c r="AJ637" s="123">
        <f t="shared" si="325"/>
        <v>0</v>
      </c>
      <c r="AK637" s="123">
        <v>0</v>
      </c>
      <c r="AL637" s="123">
        <v>0</v>
      </c>
      <c r="AM637" s="123">
        <f t="shared" si="326"/>
        <v>0</v>
      </c>
      <c r="AN637" s="123">
        <f t="shared" si="327"/>
        <v>0</v>
      </c>
      <c r="AO637" s="45"/>
      <c r="AP637" s="123">
        <f t="shared" si="332"/>
        <v>0</v>
      </c>
      <c r="AQ637" s="123">
        <f t="shared" si="332"/>
        <v>0</v>
      </c>
      <c r="AR637" s="123">
        <f t="shared" si="329"/>
        <v>0</v>
      </c>
      <c r="AS637" s="123">
        <f t="shared" si="333"/>
        <v>0</v>
      </c>
      <c r="AT637" s="123">
        <f t="shared" si="333"/>
        <v>0</v>
      </c>
      <c r="AU637" s="123">
        <f t="shared" si="330"/>
        <v>0</v>
      </c>
      <c r="AV637" s="123">
        <f t="shared" si="331"/>
        <v>0</v>
      </c>
      <c r="AW637" s="125"/>
      <c r="AX637" s="125"/>
      <c r="AY637" s="125"/>
      <c r="AZ637" s="124"/>
      <c r="BA637" s="124"/>
      <c r="BB637" s="124"/>
      <c r="BC637" s="124"/>
      <c r="BD637" s="124"/>
    </row>
    <row r="638" spans="1:56" s="100" customFormat="1" hidden="1">
      <c r="A638" s="45"/>
      <c r="B638" s="120">
        <v>2013</v>
      </c>
      <c r="C638" s="121">
        <v>8320</v>
      </c>
      <c r="D638" s="120">
        <v>7</v>
      </c>
      <c r="E638" s="120">
        <v>6000</v>
      </c>
      <c r="F638" s="120">
        <v>6200</v>
      </c>
      <c r="G638" s="120">
        <v>622</v>
      </c>
      <c r="H638" s="120">
        <v>62201</v>
      </c>
      <c r="I638" s="122" t="s">
        <v>258</v>
      </c>
      <c r="J638" s="123">
        <v>0</v>
      </c>
      <c r="K638" s="123">
        <v>0</v>
      </c>
      <c r="L638" s="124">
        <v>0</v>
      </c>
      <c r="M638" s="123">
        <v>0</v>
      </c>
      <c r="N638" s="123">
        <v>0</v>
      </c>
      <c r="O638" s="124">
        <v>0</v>
      </c>
      <c r="P638" s="124">
        <v>0</v>
      </c>
      <c r="Q638" s="45"/>
      <c r="R638" s="123">
        <v>0</v>
      </c>
      <c r="S638" s="123">
        <v>0</v>
      </c>
      <c r="T638" s="123">
        <f t="shared" si="317"/>
        <v>0</v>
      </c>
      <c r="U638" s="123">
        <v>0</v>
      </c>
      <c r="V638" s="123">
        <v>0</v>
      </c>
      <c r="W638" s="123">
        <f t="shared" si="318"/>
        <v>0</v>
      </c>
      <c r="X638" s="123">
        <f t="shared" si="319"/>
        <v>0</v>
      </c>
      <c r="Y638" s="45"/>
      <c r="Z638" s="123">
        <v>0</v>
      </c>
      <c r="AA638" s="123">
        <v>0</v>
      </c>
      <c r="AB638" s="123">
        <f t="shared" si="321"/>
        <v>0</v>
      </c>
      <c r="AC638" s="123">
        <v>0</v>
      </c>
      <c r="AD638" s="123">
        <v>0</v>
      </c>
      <c r="AE638" s="123">
        <f t="shared" si="322"/>
        <v>0</v>
      </c>
      <c r="AF638" s="123">
        <f t="shared" si="323"/>
        <v>0</v>
      </c>
      <c r="AG638" s="45"/>
      <c r="AH638" s="123">
        <v>0</v>
      </c>
      <c r="AI638" s="123">
        <v>0</v>
      </c>
      <c r="AJ638" s="123">
        <f t="shared" si="325"/>
        <v>0</v>
      </c>
      <c r="AK638" s="123">
        <v>0</v>
      </c>
      <c r="AL638" s="123">
        <v>0</v>
      </c>
      <c r="AM638" s="123">
        <f t="shared" si="326"/>
        <v>0</v>
      </c>
      <c r="AN638" s="123">
        <f t="shared" si="327"/>
        <v>0</v>
      </c>
      <c r="AO638" s="45"/>
      <c r="AP638" s="123">
        <f t="shared" si="332"/>
        <v>0</v>
      </c>
      <c r="AQ638" s="123">
        <f t="shared" si="332"/>
        <v>0</v>
      </c>
      <c r="AR638" s="123">
        <f t="shared" si="329"/>
        <v>0</v>
      </c>
      <c r="AS638" s="123">
        <f t="shared" si="333"/>
        <v>0</v>
      </c>
      <c r="AT638" s="123">
        <f t="shared" si="333"/>
        <v>0</v>
      </c>
      <c r="AU638" s="123">
        <f t="shared" si="330"/>
        <v>0</v>
      </c>
      <c r="AV638" s="123">
        <f t="shared" si="331"/>
        <v>0</v>
      </c>
      <c r="AW638" s="125"/>
      <c r="AX638" s="125"/>
      <c r="AY638" s="125"/>
      <c r="AZ638" s="124"/>
      <c r="BA638" s="124"/>
      <c r="BB638" s="124"/>
      <c r="BC638" s="124"/>
      <c r="BD638" s="124"/>
    </row>
    <row r="639" spans="1:56" s="100" customFormat="1" hidden="1">
      <c r="A639" s="45"/>
      <c r="B639" s="120">
        <v>2013</v>
      </c>
      <c r="C639" s="121">
        <v>8320</v>
      </c>
      <c r="D639" s="120">
        <v>7</v>
      </c>
      <c r="E639" s="120">
        <v>6000</v>
      </c>
      <c r="F639" s="120">
        <v>6200</v>
      </c>
      <c r="G639" s="120">
        <v>622</v>
      </c>
      <c r="H639" s="120">
        <v>62201</v>
      </c>
      <c r="I639" s="122" t="s">
        <v>258</v>
      </c>
      <c r="J639" s="123">
        <v>0</v>
      </c>
      <c r="K639" s="123">
        <v>0</v>
      </c>
      <c r="L639" s="124">
        <v>0</v>
      </c>
      <c r="M639" s="123">
        <v>0</v>
      </c>
      <c r="N639" s="123">
        <v>0</v>
      </c>
      <c r="O639" s="124">
        <v>0</v>
      </c>
      <c r="P639" s="124">
        <v>0</v>
      </c>
      <c r="Q639" s="45"/>
      <c r="R639" s="123">
        <v>0</v>
      </c>
      <c r="S639" s="123">
        <v>0</v>
      </c>
      <c r="T639" s="123">
        <f t="shared" si="317"/>
        <v>0</v>
      </c>
      <c r="U639" s="123">
        <v>0</v>
      </c>
      <c r="V639" s="123">
        <v>0</v>
      </c>
      <c r="W639" s="123">
        <f t="shared" si="318"/>
        <v>0</v>
      </c>
      <c r="X639" s="123">
        <f t="shared" si="319"/>
        <v>0</v>
      </c>
      <c r="Y639" s="45"/>
      <c r="Z639" s="123">
        <v>0</v>
      </c>
      <c r="AA639" s="123">
        <v>0</v>
      </c>
      <c r="AB639" s="123">
        <f t="shared" si="321"/>
        <v>0</v>
      </c>
      <c r="AC639" s="123">
        <v>0</v>
      </c>
      <c r="AD639" s="123">
        <v>0</v>
      </c>
      <c r="AE639" s="123">
        <f t="shared" si="322"/>
        <v>0</v>
      </c>
      <c r="AF639" s="123">
        <f t="shared" si="323"/>
        <v>0</v>
      </c>
      <c r="AG639" s="45"/>
      <c r="AH639" s="123">
        <v>0</v>
      </c>
      <c r="AI639" s="123">
        <v>0</v>
      </c>
      <c r="AJ639" s="123">
        <f t="shared" si="325"/>
        <v>0</v>
      </c>
      <c r="AK639" s="123">
        <v>0</v>
      </c>
      <c r="AL639" s="123">
        <v>0</v>
      </c>
      <c r="AM639" s="123">
        <f t="shared" si="326"/>
        <v>0</v>
      </c>
      <c r="AN639" s="123">
        <f t="shared" si="327"/>
        <v>0</v>
      </c>
      <c r="AO639" s="45"/>
      <c r="AP639" s="123">
        <f t="shared" si="332"/>
        <v>0</v>
      </c>
      <c r="AQ639" s="123">
        <f t="shared" si="332"/>
        <v>0</v>
      </c>
      <c r="AR639" s="123">
        <f t="shared" si="329"/>
        <v>0</v>
      </c>
      <c r="AS639" s="123">
        <f t="shared" si="333"/>
        <v>0</v>
      </c>
      <c r="AT639" s="123">
        <f t="shared" si="333"/>
        <v>0</v>
      </c>
      <c r="AU639" s="123">
        <f t="shared" si="330"/>
        <v>0</v>
      </c>
      <c r="AV639" s="123">
        <f t="shared" si="331"/>
        <v>0</v>
      </c>
      <c r="AW639" s="125"/>
      <c r="AX639" s="125"/>
      <c r="AY639" s="125"/>
      <c r="AZ639" s="124"/>
      <c r="BA639" s="124"/>
      <c r="BB639" s="124"/>
      <c r="BC639" s="124"/>
      <c r="BD639" s="124"/>
    </row>
    <row r="640" spans="1:56" s="100" customFormat="1" hidden="1">
      <c r="A640" s="45"/>
      <c r="B640" s="120">
        <v>2013</v>
      </c>
      <c r="C640" s="121">
        <v>8320</v>
      </c>
      <c r="D640" s="120">
        <v>7</v>
      </c>
      <c r="E640" s="120">
        <v>6000</v>
      </c>
      <c r="F640" s="120">
        <v>6200</v>
      </c>
      <c r="G640" s="120">
        <v>622</v>
      </c>
      <c r="H640" s="120">
        <v>62201</v>
      </c>
      <c r="I640" s="122" t="s">
        <v>258</v>
      </c>
      <c r="J640" s="123">
        <v>0</v>
      </c>
      <c r="K640" s="123">
        <v>0</v>
      </c>
      <c r="L640" s="124">
        <v>0</v>
      </c>
      <c r="M640" s="123">
        <v>0</v>
      </c>
      <c r="N640" s="123">
        <v>0</v>
      </c>
      <c r="O640" s="124">
        <v>0</v>
      </c>
      <c r="P640" s="124">
        <v>0</v>
      </c>
      <c r="Q640" s="45"/>
      <c r="R640" s="123">
        <v>0</v>
      </c>
      <c r="S640" s="123">
        <v>0</v>
      </c>
      <c r="T640" s="123">
        <f t="shared" si="317"/>
        <v>0</v>
      </c>
      <c r="U640" s="123">
        <v>0</v>
      </c>
      <c r="V640" s="123">
        <v>0</v>
      </c>
      <c r="W640" s="123">
        <f t="shared" si="318"/>
        <v>0</v>
      </c>
      <c r="X640" s="123">
        <f t="shared" si="319"/>
        <v>0</v>
      </c>
      <c r="Y640" s="45"/>
      <c r="Z640" s="123">
        <v>0</v>
      </c>
      <c r="AA640" s="123">
        <v>0</v>
      </c>
      <c r="AB640" s="123">
        <f t="shared" si="321"/>
        <v>0</v>
      </c>
      <c r="AC640" s="123">
        <v>0</v>
      </c>
      <c r="AD640" s="123">
        <v>0</v>
      </c>
      <c r="AE640" s="123">
        <f t="shared" si="322"/>
        <v>0</v>
      </c>
      <c r="AF640" s="123">
        <f t="shared" si="323"/>
        <v>0</v>
      </c>
      <c r="AG640" s="45"/>
      <c r="AH640" s="123">
        <v>0</v>
      </c>
      <c r="AI640" s="123">
        <v>0</v>
      </c>
      <c r="AJ640" s="123">
        <f t="shared" si="325"/>
        <v>0</v>
      </c>
      <c r="AK640" s="123">
        <v>0</v>
      </c>
      <c r="AL640" s="123">
        <v>0</v>
      </c>
      <c r="AM640" s="123">
        <f t="shared" si="326"/>
        <v>0</v>
      </c>
      <c r="AN640" s="123">
        <f t="shared" si="327"/>
        <v>0</v>
      </c>
      <c r="AO640" s="45"/>
      <c r="AP640" s="123">
        <f t="shared" si="332"/>
        <v>0</v>
      </c>
      <c r="AQ640" s="123">
        <f t="shared" si="332"/>
        <v>0</v>
      </c>
      <c r="AR640" s="123">
        <f t="shared" si="329"/>
        <v>0</v>
      </c>
      <c r="AS640" s="123">
        <f t="shared" si="333"/>
        <v>0</v>
      </c>
      <c r="AT640" s="123">
        <f t="shared" si="333"/>
        <v>0</v>
      </c>
      <c r="AU640" s="123">
        <f t="shared" si="330"/>
        <v>0</v>
      </c>
      <c r="AV640" s="123">
        <f t="shared" si="331"/>
        <v>0</v>
      </c>
      <c r="AW640" s="125"/>
      <c r="AX640" s="125"/>
      <c r="AY640" s="125"/>
      <c r="AZ640" s="124"/>
      <c r="BA640" s="124"/>
      <c r="BB640" s="124"/>
      <c r="BC640" s="124"/>
      <c r="BD640" s="124"/>
    </row>
    <row r="641" spans="1:56" s="100" customFormat="1" hidden="1">
      <c r="A641" s="45"/>
      <c r="B641" s="120">
        <v>2013</v>
      </c>
      <c r="C641" s="121">
        <v>8320</v>
      </c>
      <c r="D641" s="120">
        <v>7</v>
      </c>
      <c r="E641" s="120">
        <v>6000</v>
      </c>
      <c r="F641" s="120">
        <v>6200</v>
      </c>
      <c r="G641" s="120">
        <v>622</v>
      </c>
      <c r="H641" s="120">
        <v>62201</v>
      </c>
      <c r="I641" s="122" t="s">
        <v>258</v>
      </c>
      <c r="J641" s="123">
        <v>0</v>
      </c>
      <c r="K641" s="123">
        <v>0</v>
      </c>
      <c r="L641" s="124">
        <v>0</v>
      </c>
      <c r="M641" s="123">
        <v>0</v>
      </c>
      <c r="N641" s="123">
        <v>0</v>
      </c>
      <c r="O641" s="124">
        <v>0</v>
      </c>
      <c r="P641" s="124">
        <v>0</v>
      </c>
      <c r="Q641" s="45"/>
      <c r="R641" s="123">
        <v>0</v>
      </c>
      <c r="S641" s="123">
        <v>0</v>
      </c>
      <c r="T641" s="123">
        <f t="shared" si="317"/>
        <v>0</v>
      </c>
      <c r="U641" s="123">
        <v>0</v>
      </c>
      <c r="V641" s="123">
        <v>0</v>
      </c>
      <c r="W641" s="123">
        <f t="shared" si="318"/>
        <v>0</v>
      </c>
      <c r="X641" s="123">
        <f t="shared" si="319"/>
        <v>0</v>
      </c>
      <c r="Y641" s="45"/>
      <c r="Z641" s="123">
        <v>0</v>
      </c>
      <c r="AA641" s="123">
        <v>0</v>
      </c>
      <c r="AB641" s="123">
        <f t="shared" si="321"/>
        <v>0</v>
      </c>
      <c r="AC641" s="123">
        <v>0</v>
      </c>
      <c r="AD641" s="123">
        <v>0</v>
      </c>
      <c r="AE641" s="123">
        <f t="shared" si="322"/>
        <v>0</v>
      </c>
      <c r="AF641" s="123">
        <f t="shared" si="323"/>
        <v>0</v>
      </c>
      <c r="AG641" s="45"/>
      <c r="AH641" s="123">
        <v>0</v>
      </c>
      <c r="AI641" s="123">
        <v>0</v>
      </c>
      <c r="AJ641" s="123">
        <f t="shared" si="325"/>
        <v>0</v>
      </c>
      <c r="AK641" s="123">
        <v>0</v>
      </c>
      <c r="AL641" s="123">
        <v>0</v>
      </c>
      <c r="AM641" s="123">
        <f t="shared" si="326"/>
        <v>0</v>
      </c>
      <c r="AN641" s="123">
        <f t="shared" si="327"/>
        <v>0</v>
      </c>
      <c r="AO641" s="45"/>
      <c r="AP641" s="123">
        <f t="shared" si="332"/>
        <v>0</v>
      </c>
      <c r="AQ641" s="123">
        <f t="shared" si="332"/>
        <v>0</v>
      </c>
      <c r="AR641" s="123">
        <f t="shared" si="329"/>
        <v>0</v>
      </c>
      <c r="AS641" s="123">
        <f t="shared" si="333"/>
        <v>0</v>
      </c>
      <c r="AT641" s="123">
        <f t="shared" si="333"/>
        <v>0</v>
      </c>
      <c r="AU641" s="123">
        <f t="shared" si="330"/>
        <v>0</v>
      </c>
      <c r="AV641" s="123">
        <f t="shared" si="331"/>
        <v>0</v>
      </c>
      <c r="AW641" s="125"/>
      <c r="AX641" s="125"/>
      <c r="AY641" s="125"/>
      <c r="AZ641" s="124"/>
      <c r="BA641" s="124"/>
      <c r="BB641" s="124"/>
      <c r="BC641" s="124"/>
      <c r="BD641" s="124"/>
    </row>
    <row r="642" spans="1:56" s="100" customFormat="1" hidden="1">
      <c r="A642" s="45"/>
      <c r="B642" s="120">
        <v>2013</v>
      </c>
      <c r="C642" s="121">
        <v>8320</v>
      </c>
      <c r="D642" s="120">
        <v>7</v>
      </c>
      <c r="E642" s="120">
        <v>6000</v>
      </c>
      <c r="F642" s="120">
        <v>6200</v>
      </c>
      <c r="G642" s="120">
        <v>622</v>
      </c>
      <c r="H642" s="120">
        <v>62201</v>
      </c>
      <c r="I642" s="122" t="s">
        <v>258</v>
      </c>
      <c r="J642" s="123">
        <v>0</v>
      </c>
      <c r="K642" s="123">
        <v>0</v>
      </c>
      <c r="L642" s="124">
        <v>0</v>
      </c>
      <c r="M642" s="123">
        <v>0</v>
      </c>
      <c r="N642" s="123">
        <v>0</v>
      </c>
      <c r="O642" s="124">
        <v>0</v>
      </c>
      <c r="P642" s="124">
        <v>0</v>
      </c>
      <c r="Q642" s="45"/>
      <c r="R642" s="123">
        <v>0</v>
      </c>
      <c r="S642" s="123">
        <v>0</v>
      </c>
      <c r="T642" s="123">
        <f t="shared" si="317"/>
        <v>0</v>
      </c>
      <c r="U642" s="123">
        <v>0</v>
      </c>
      <c r="V642" s="123">
        <v>0</v>
      </c>
      <c r="W642" s="123">
        <f t="shared" si="318"/>
        <v>0</v>
      </c>
      <c r="X642" s="123">
        <f t="shared" si="319"/>
        <v>0</v>
      </c>
      <c r="Y642" s="45"/>
      <c r="Z642" s="123">
        <v>0</v>
      </c>
      <c r="AA642" s="123">
        <v>0</v>
      </c>
      <c r="AB642" s="123">
        <f t="shared" si="321"/>
        <v>0</v>
      </c>
      <c r="AC642" s="123">
        <v>0</v>
      </c>
      <c r="AD642" s="123">
        <v>0</v>
      </c>
      <c r="AE642" s="123">
        <f t="shared" si="322"/>
        <v>0</v>
      </c>
      <c r="AF642" s="123">
        <f t="shared" si="323"/>
        <v>0</v>
      </c>
      <c r="AG642" s="45"/>
      <c r="AH642" s="123">
        <v>0</v>
      </c>
      <c r="AI642" s="123">
        <v>0</v>
      </c>
      <c r="AJ642" s="123">
        <f t="shared" si="325"/>
        <v>0</v>
      </c>
      <c r="AK642" s="123">
        <v>0</v>
      </c>
      <c r="AL642" s="123">
        <v>0</v>
      </c>
      <c r="AM642" s="123">
        <f t="shared" si="326"/>
        <v>0</v>
      </c>
      <c r="AN642" s="123">
        <f t="shared" si="327"/>
        <v>0</v>
      </c>
      <c r="AO642" s="45"/>
      <c r="AP642" s="123">
        <f t="shared" si="332"/>
        <v>0</v>
      </c>
      <c r="AQ642" s="123">
        <f t="shared" si="332"/>
        <v>0</v>
      </c>
      <c r="AR642" s="123">
        <f t="shared" si="329"/>
        <v>0</v>
      </c>
      <c r="AS642" s="123">
        <f t="shared" si="333"/>
        <v>0</v>
      </c>
      <c r="AT642" s="123">
        <f t="shared" si="333"/>
        <v>0</v>
      </c>
      <c r="AU642" s="123">
        <f t="shared" si="330"/>
        <v>0</v>
      </c>
      <c r="AV642" s="123">
        <f t="shared" si="331"/>
        <v>0</v>
      </c>
      <c r="AW642" s="125"/>
      <c r="AX642" s="125"/>
      <c r="AY642" s="125"/>
      <c r="AZ642" s="124"/>
      <c r="BA642" s="124"/>
      <c r="BB642" s="124"/>
      <c r="BC642" s="124"/>
      <c r="BD642" s="124"/>
    </row>
    <row r="643" spans="1:56" s="100" customFormat="1" hidden="1">
      <c r="A643" s="45"/>
      <c r="B643" s="120">
        <v>2013</v>
      </c>
      <c r="C643" s="121">
        <v>8320</v>
      </c>
      <c r="D643" s="120">
        <v>7</v>
      </c>
      <c r="E643" s="120">
        <v>6000</v>
      </c>
      <c r="F643" s="120">
        <v>6200</v>
      </c>
      <c r="G643" s="120">
        <v>622</v>
      </c>
      <c r="H643" s="120">
        <v>62201</v>
      </c>
      <c r="I643" s="122" t="s">
        <v>258</v>
      </c>
      <c r="J643" s="123">
        <v>0</v>
      </c>
      <c r="K643" s="123">
        <v>0</v>
      </c>
      <c r="L643" s="124">
        <v>0</v>
      </c>
      <c r="M643" s="123">
        <v>0</v>
      </c>
      <c r="N643" s="123">
        <v>0</v>
      </c>
      <c r="O643" s="124">
        <v>0</v>
      </c>
      <c r="P643" s="124">
        <v>0</v>
      </c>
      <c r="Q643" s="45"/>
      <c r="R643" s="123">
        <v>0</v>
      </c>
      <c r="S643" s="123">
        <v>0</v>
      </c>
      <c r="T643" s="123">
        <f t="shared" si="317"/>
        <v>0</v>
      </c>
      <c r="U643" s="123">
        <v>0</v>
      </c>
      <c r="V643" s="123">
        <v>0</v>
      </c>
      <c r="W643" s="123">
        <f t="shared" si="318"/>
        <v>0</v>
      </c>
      <c r="X643" s="123">
        <f t="shared" si="319"/>
        <v>0</v>
      </c>
      <c r="Y643" s="45"/>
      <c r="Z643" s="123">
        <v>0</v>
      </c>
      <c r="AA643" s="123">
        <v>0</v>
      </c>
      <c r="AB643" s="123">
        <f t="shared" si="321"/>
        <v>0</v>
      </c>
      <c r="AC643" s="123">
        <v>0</v>
      </c>
      <c r="AD643" s="123">
        <v>0</v>
      </c>
      <c r="AE643" s="123">
        <f t="shared" si="322"/>
        <v>0</v>
      </c>
      <c r="AF643" s="123">
        <f t="shared" si="323"/>
        <v>0</v>
      </c>
      <c r="AG643" s="45"/>
      <c r="AH643" s="123">
        <v>0</v>
      </c>
      <c r="AI643" s="123">
        <v>0</v>
      </c>
      <c r="AJ643" s="123">
        <f t="shared" si="325"/>
        <v>0</v>
      </c>
      <c r="AK643" s="123">
        <v>0</v>
      </c>
      <c r="AL643" s="123">
        <v>0</v>
      </c>
      <c r="AM643" s="123">
        <f t="shared" si="326"/>
        <v>0</v>
      </c>
      <c r="AN643" s="123">
        <f t="shared" si="327"/>
        <v>0</v>
      </c>
      <c r="AO643" s="45"/>
      <c r="AP643" s="123">
        <f t="shared" si="332"/>
        <v>0</v>
      </c>
      <c r="AQ643" s="123">
        <f t="shared" si="332"/>
        <v>0</v>
      </c>
      <c r="AR643" s="123">
        <f t="shared" si="329"/>
        <v>0</v>
      </c>
      <c r="AS643" s="123">
        <f t="shared" si="333"/>
        <v>0</v>
      </c>
      <c r="AT643" s="123">
        <f t="shared" si="333"/>
        <v>0</v>
      </c>
      <c r="AU643" s="123">
        <f t="shared" si="330"/>
        <v>0</v>
      </c>
      <c r="AV643" s="123">
        <f t="shared" si="331"/>
        <v>0</v>
      </c>
      <c r="AW643" s="125"/>
      <c r="AX643" s="125"/>
      <c r="AY643" s="125"/>
      <c r="AZ643" s="124"/>
      <c r="BA643" s="124"/>
      <c r="BB643" s="124"/>
      <c r="BC643" s="124"/>
      <c r="BD643" s="124"/>
    </row>
    <row r="644" spans="1:56" s="100" customFormat="1" hidden="1">
      <c r="A644" s="45"/>
      <c r="B644" s="120">
        <v>2013</v>
      </c>
      <c r="C644" s="121">
        <v>8320</v>
      </c>
      <c r="D644" s="120">
        <v>7</v>
      </c>
      <c r="E644" s="120">
        <v>6000</v>
      </c>
      <c r="F644" s="120">
        <v>6200</v>
      </c>
      <c r="G644" s="120">
        <v>622</v>
      </c>
      <c r="H644" s="120">
        <v>62202</v>
      </c>
      <c r="I644" s="122" t="s">
        <v>261</v>
      </c>
      <c r="J644" s="123">
        <v>0</v>
      </c>
      <c r="K644" s="123">
        <v>0</v>
      </c>
      <c r="L644" s="124">
        <v>0</v>
      </c>
      <c r="M644" s="123">
        <v>0</v>
      </c>
      <c r="N644" s="123">
        <v>0</v>
      </c>
      <c r="O644" s="124">
        <v>0</v>
      </c>
      <c r="P644" s="124">
        <v>0</v>
      </c>
      <c r="Q644" s="45"/>
      <c r="R644" s="123">
        <v>0</v>
      </c>
      <c r="S644" s="123">
        <v>0</v>
      </c>
      <c r="T644" s="123">
        <f t="shared" si="317"/>
        <v>0</v>
      </c>
      <c r="U644" s="123">
        <v>0</v>
      </c>
      <c r="V644" s="123">
        <v>0</v>
      </c>
      <c r="W644" s="123">
        <f t="shared" si="318"/>
        <v>0</v>
      </c>
      <c r="X644" s="123">
        <f t="shared" si="319"/>
        <v>0</v>
      </c>
      <c r="Y644" s="45"/>
      <c r="Z644" s="123">
        <v>0</v>
      </c>
      <c r="AA644" s="123">
        <v>0</v>
      </c>
      <c r="AB644" s="123">
        <f t="shared" si="321"/>
        <v>0</v>
      </c>
      <c r="AC644" s="123">
        <v>0</v>
      </c>
      <c r="AD644" s="123">
        <v>0</v>
      </c>
      <c r="AE644" s="123">
        <f t="shared" si="322"/>
        <v>0</v>
      </c>
      <c r="AF644" s="123">
        <f t="shared" si="323"/>
        <v>0</v>
      </c>
      <c r="AG644" s="45"/>
      <c r="AH644" s="123">
        <v>0</v>
      </c>
      <c r="AI644" s="123">
        <v>0</v>
      </c>
      <c r="AJ644" s="123">
        <f t="shared" si="325"/>
        <v>0</v>
      </c>
      <c r="AK644" s="123">
        <v>0</v>
      </c>
      <c r="AL644" s="123">
        <v>0</v>
      </c>
      <c r="AM644" s="123">
        <f t="shared" si="326"/>
        <v>0</v>
      </c>
      <c r="AN644" s="123">
        <f t="shared" si="327"/>
        <v>0</v>
      </c>
      <c r="AO644" s="45"/>
      <c r="AP644" s="123">
        <f t="shared" si="332"/>
        <v>0</v>
      </c>
      <c r="AQ644" s="123">
        <f t="shared" si="332"/>
        <v>0</v>
      </c>
      <c r="AR644" s="123">
        <f t="shared" si="329"/>
        <v>0</v>
      </c>
      <c r="AS644" s="123">
        <f t="shared" si="333"/>
        <v>0</v>
      </c>
      <c r="AT644" s="123">
        <f t="shared" si="333"/>
        <v>0</v>
      </c>
      <c r="AU644" s="123">
        <f t="shared" si="330"/>
        <v>0</v>
      </c>
      <c r="AV644" s="123">
        <f t="shared" si="331"/>
        <v>0</v>
      </c>
      <c r="AW644" s="125" t="s">
        <v>260</v>
      </c>
      <c r="AX644" s="125"/>
      <c r="AY644" s="125"/>
      <c r="AZ644" s="124" t="s">
        <v>283</v>
      </c>
      <c r="BA644" s="124"/>
      <c r="BB644" s="124"/>
      <c r="BC644" s="124"/>
      <c r="BD644" s="124"/>
    </row>
    <row r="645" spans="1:56" s="100" customFormat="1" hidden="1">
      <c r="A645" s="45"/>
      <c r="B645" s="120">
        <v>2013</v>
      </c>
      <c r="C645" s="121">
        <v>8320</v>
      </c>
      <c r="D645" s="120">
        <v>7</v>
      </c>
      <c r="E645" s="120">
        <v>6000</v>
      </c>
      <c r="F645" s="120">
        <v>6200</v>
      </c>
      <c r="G645" s="120">
        <v>622</v>
      </c>
      <c r="H645" s="120">
        <v>62202</v>
      </c>
      <c r="I645" s="122" t="s">
        <v>261</v>
      </c>
      <c r="J645" s="123">
        <v>0</v>
      </c>
      <c r="K645" s="123">
        <v>0</v>
      </c>
      <c r="L645" s="124">
        <v>0</v>
      </c>
      <c r="M645" s="123">
        <v>0</v>
      </c>
      <c r="N645" s="123">
        <v>0</v>
      </c>
      <c r="O645" s="124">
        <v>0</v>
      </c>
      <c r="P645" s="124">
        <v>0</v>
      </c>
      <c r="Q645" s="45"/>
      <c r="R645" s="123">
        <v>0</v>
      </c>
      <c r="S645" s="123">
        <v>0</v>
      </c>
      <c r="T645" s="123">
        <f t="shared" si="317"/>
        <v>0</v>
      </c>
      <c r="U645" s="123">
        <v>0</v>
      </c>
      <c r="V645" s="123">
        <v>0</v>
      </c>
      <c r="W645" s="123">
        <f t="shared" si="318"/>
        <v>0</v>
      </c>
      <c r="X645" s="123">
        <f t="shared" si="319"/>
        <v>0</v>
      </c>
      <c r="Y645" s="45"/>
      <c r="Z645" s="123">
        <v>0</v>
      </c>
      <c r="AA645" s="123">
        <v>0</v>
      </c>
      <c r="AB645" s="123">
        <f t="shared" si="321"/>
        <v>0</v>
      </c>
      <c r="AC645" s="123">
        <v>0</v>
      </c>
      <c r="AD645" s="123">
        <v>0</v>
      </c>
      <c r="AE645" s="123">
        <f t="shared" si="322"/>
        <v>0</v>
      </c>
      <c r="AF645" s="123">
        <f t="shared" si="323"/>
        <v>0</v>
      </c>
      <c r="AG645" s="45"/>
      <c r="AH645" s="123">
        <v>0</v>
      </c>
      <c r="AI645" s="123">
        <v>0</v>
      </c>
      <c r="AJ645" s="123">
        <f t="shared" si="325"/>
        <v>0</v>
      </c>
      <c r="AK645" s="123">
        <v>0</v>
      </c>
      <c r="AL645" s="123">
        <v>0</v>
      </c>
      <c r="AM645" s="123">
        <f t="shared" si="326"/>
        <v>0</v>
      </c>
      <c r="AN645" s="123">
        <f t="shared" si="327"/>
        <v>0</v>
      </c>
      <c r="AO645" s="45"/>
      <c r="AP645" s="123">
        <f t="shared" si="332"/>
        <v>0</v>
      </c>
      <c r="AQ645" s="123">
        <f t="shared" si="332"/>
        <v>0</v>
      </c>
      <c r="AR645" s="123">
        <f t="shared" si="329"/>
        <v>0</v>
      </c>
      <c r="AS645" s="123">
        <f t="shared" si="333"/>
        <v>0</v>
      </c>
      <c r="AT645" s="123">
        <f t="shared" si="333"/>
        <v>0</v>
      </c>
      <c r="AU645" s="123">
        <f t="shared" si="330"/>
        <v>0</v>
      </c>
      <c r="AV645" s="123">
        <f t="shared" si="331"/>
        <v>0</v>
      </c>
      <c r="AW645" s="125" t="s">
        <v>260</v>
      </c>
      <c r="AX645" s="125"/>
      <c r="AY645" s="125"/>
      <c r="AZ645" s="124" t="s">
        <v>283</v>
      </c>
      <c r="BA645" s="124"/>
      <c r="BB645" s="124"/>
      <c r="BC645" s="124"/>
      <c r="BD645" s="124"/>
    </row>
    <row r="646" spans="1:56" s="100" customFormat="1" hidden="1">
      <c r="A646" s="45"/>
      <c r="B646" s="120">
        <v>2013</v>
      </c>
      <c r="C646" s="121">
        <v>8320</v>
      </c>
      <c r="D646" s="120">
        <v>7</v>
      </c>
      <c r="E646" s="120">
        <v>6000</v>
      </c>
      <c r="F646" s="120">
        <v>6200</v>
      </c>
      <c r="G646" s="120">
        <v>622</v>
      </c>
      <c r="H646" s="120">
        <v>62202</v>
      </c>
      <c r="I646" s="122" t="s">
        <v>261</v>
      </c>
      <c r="J646" s="123">
        <v>0</v>
      </c>
      <c r="K646" s="123">
        <v>0</v>
      </c>
      <c r="L646" s="124">
        <v>0</v>
      </c>
      <c r="M646" s="123">
        <v>0</v>
      </c>
      <c r="N646" s="123">
        <v>0</v>
      </c>
      <c r="O646" s="124">
        <v>0</v>
      </c>
      <c r="P646" s="124">
        <v>0</v>
      </c>
      <c r="Q646" s="45"/>
      <c r="R646" s="123">
        <v>0</v>
      </c>
      <c r="S646" s="123">
        <v>0</v>
      </c>
      <c r="T646" s="123">
        <f t="shared" si="317"/>
        <v>0</v>
      </c>
      <c r="U646" s="123">
        <v>0</v>
      </c>
      <c r="V646" s="123">
        <v>0</v>
      </c>
      <c r="W646" s="123">
        <f t="shared" si="318"/>
        <v>0</v>
      </c>
      <c r="X646" s="123">
        <f t="shared" si="319"/>
        <v>0</v>
      </c>
      <c r="Y646" s="45"/>
      <c r="Z646" s="123">
        <v>0</v>
      </c>
      <c r="AA646" s="123">
        <v>0</v>
      </c>
      <c r="AB646" s="123">
        <f t="shared" si="321"/>
        <v>0</v>
      </c>
      <c r="AC646" s="123">
        <v>0</v>
      </c>
      <c r="AD646" s="123">
        <v>0</v>
      </c>
      <c r="AE646" s="123">
        <f t="shared" si="322"/>
        <v>0</v>
      </c>
      <c r="AF646" s="123">
        <f t="shared" si="323"/>
        <v>0</v>
      </c>
      <c r="AG646" s="45"/>
      <c r="AH646" s="123">
        <v>0</v>
      </c>
      <c r="AI646" s="123">
        <v>0</v>
      </c>
      <c r="AJ646" s="123">
        <f t="shared" si="325"/>
        <v>0</v>
      </c>
      <c r="AK646" s="123">
        <v>0</v>
      </c>
      <c r="AL646" s="123">
        <v>0</v>
      </c>
      <c r="AM646" s="123">
        <f t="shared" si="326"/>
        <v>0</v>
      </c>
      <c r="AN646" s="123">
        <f t="shared" si="327"/>
        <v>0</v>
      </c>
      <c r="AO646" s="45"/>
      <c r="AP646" s="123">
        <f t="shared" si="332"/>
        <v>0</v>
      </c>
      <c r="AQ646" s="123">
        <f t="shared" si="332"/>
        <v>0</v>
      </c>
      <c r="AR646" s="123">
        <f t="shared" si="329"/>
        <v>0</v>
      </c>
      <c r="AS646" s="123">
        <f t="shared" si="333"/>
        <v>0</v>
      </c>
      <c r="AT646" s="123">
        <f t="shared" si="333"/>
        <v>0</v>
      </c>
      <c r="AU646" s="123">
        <f t="shared" si="330"/>
        <v>0</v>
      </c>
      <c r="AV646" s="123">
        <f t="shared" si="331"/>
        <v>0</v>
      </c>
      <c r="AW646" s="125" t="s">
        <v>260</v>
      </c>
      <c r="AX646" s="125"/>
      <c r="AY646" s="125"/>
      <c r="AZ646" s="124" t="s">
        <v>283</v>
      </c>
      <c r="BA646" s="124"/>
      <c r="BB646" s="124"/>
      <c r="BC646" s="124"/>
      <c r="BD646" s="124"/>
    </row>
    <row r="647" spans="1:56" s="127" customFormat="1" hidden="1">
      <c r="A647" s="45"/>
      <c r="B647" s="114">
        <v>2013</v>
      </c>
      <c r="C647" s="115">
        <v>8320</v>
      </c>
      <c r="D647" s="114">
        <v>7</v>
      </c>
      <c r="E647" s="114">
        <v>6000</v>
      </c>
      <c r="F647" s="114">
        <v>6200</v>
      </c>
      <c r="G647" s="114">
        <v>627</v>
      </c>
      <c r="H647" s="114"/>
      <c r="I647" s="116" t="s">
        <v>262</v>
      </c>
      <c r="J647" s="117">
        <v>0</v>
      </c>
      <c r="K647" s="117">
        <v>0</v>
      </c>
      <c r="L647" s="117">
        <v>0</v>
      </c>
      <c r="M647" s="117">
        <v>0</v>
      </c>
      <c r="N647" s="117">
        <v>0</v>
      </c>
      <c r="O647" s="117">
        <v>0</v>
      </c>
      <c r="P647" s="117">
        <v>0</v>
      </c>
      <c r="Q647" s="45"/>
      <c r="R647" s="118">
        <f>R648</f>
        <v>0</v>
      </c>
      <c r="S647" s="118">
        <f>S648</f>
        <v>0</v>
      </c>
      <c r="T647" s="118">
        <f t="shared" si="317"/>
        <v>0</v>
      </c>
      <c r="U647" s="118">
        <f>U648</f>
        <v>0</v>
      </c>
      <c r="V647" s="118">
        <f>V648</f>
        <v>0</v>
      </c>
      <c r="W647" s="118">
        <f t="shared" si="318"/>
        <v>0</v>
      </c>
      <c r="X647" s="118">
        <f t="shared" si="319"/>
        <v>0</v>
      </c>
      <c r="Y647" s="45"/>
      <c r="Z647" s="118">
        <f>Z648</f>
        <v>0</v>
      </c>
      <c r="AA647" s="118">
        <f>AA648</f>
        <v>0</v>
      </c>
      <c r="AB647" s="118">
        <f t="shared" si="321"/>
        <v>0</v>
      </c>
      <c r="AC647" s="118">
        <f>AC648</f>
        <v>0</v>
      </c>
      <c r="AD647" s="118">
        <f>AD648</f>
        <v>0</v>
      </c>
      <c r="AE647" s="118">
        <f t="shared" si="322"/>
        <v>0</v>
      </c>
      <c r="AF647" s="118">
        <f t="shared" si="323"/>
        <v>0</v>
      </c>
      <c r="AG647" s="45"/>
      <c r="AH647" s="118">
        <f>AH648</f>
        <v>0</v>
      </c>
      <c r="AI647" s="118">
        <f>AI648</f>
        <v>0</v>
      </c>
      <c r="AJ647" s="118">
        <f t="shared" si="325"/>
        <v>0</v>
      </c>
      <c r="AK647" s="118">
        <f>AK648</f>
        <v>0</v>
      </c>
      <c r="AL647" s="118">
        <f>AL648</f>
        <v>0</v>
      </c>
      <c r="AM647" s="118">
        <f t="shared" si="326"/>
        <v>0</v>
      </c>
      <c r="AN647" s="118">
        <f t="shared" si="327"/>
        <v>0</v>
      </c>
      <c r="AO647" s="45"/>
      <c r="AP647" s="118">
        <f>AP648</f>
        <v>0</v>
      </c>
      <c r="AQ647" s="118">
        <f>AQ648</f>
        <v>0</v>
      </c>
      <c r="AR647" s="118">
        <f t="shared" si="329"/>
        <v>0</v>
      </c>
      <c r="AS647" s="118">
        <f>AS648</f>
        <v>0</v>
      </c>
      <c r="AT647" s="118">
        <f>AT648</f>
        <v>0</v>
      </c>
      <c r="AU647" s="118">
        <f t="shared" si="330"/>
        <v>0</v>
      </c>
      <c r="AV647" s="118">
        <f t="shared" si="331"/>
        <v>0</v>
      </c>
      <c r="AW647" s="119"/>
      <c r="AX647" s="119"/>
      <c r="AY647" s="119"/>
      <c r="AZ647" s="117"/>
      <c r="BA647" s="117"/>
      <c r="BB647" s="117"/>
      <c r="BC647" s="117"/>
      <c r="BD647" s="117"/>
    </row>
    <row r="648" spans="1:56" s="100" customFormat="1" hidden="1">
      <c r="A648" s="45"/>
      <c r="B648" s="120">
        <v>2013</v>
      </c>
      <c r="C648" s="121">
        <v>8320</v>
      </c>
      <c r="D648" s="120">
        <v>7</v>
      </c>
      <c r="E648" s="120">
        <v>6000</v>
      </c>
      <c r="F648" s="120">
        <v>6200</v>
      </c>
      <c r="G648" s="120">
        <v>627</v>
      </c>
      <c r="H648" s="120">
        <v>62701</v>
      </c>
      <c r="I648" s="122" t="s">
        <v>263</v>
      </c>
      <c r="J648" s="123">
        <v>0</v>
      </c>
      <c r="K648" s="123">
        <v>0</v>
      </c>
      <c r="L648" s="124">
        <v>0</v>
      </c>
      <c r="M648" s="123">
        <v>0</v>
      </c>
      <c r="N648" s="123">
        <v>0</v>
      </c>
      <c r="O648" s="124">
        <v>0</v>
      </c>
      <c r="P648" s="124">
        <v>0</v>
      </c>
      <c r="Q648" s="45"/>
      <c r="R648" s="123">
        <v>0</v>
      </c>
      <c r="S648" s="123">
        <v>0</v>
      </c>
      <c r="T648" s="123">
        <f t="shared" si="317"/>
        <v>0</v>
      </c>
      <c r="U648" s="123">
        <v>0</v>
      </c>
      <c r="V648" s="123">
        <v>0</v>
      </c>
      <c r="W648" s="123">
        <f t="shared" si="318"/>
        <v>0</v>
      </c>
      <c r="X648" s="123">
        <f t="shared" si="319"/>
        <v>0</v>
      </c>
      <c r="Y648" s="45"/>
      <c r="Z648" s="123">
        <v>0</v>
      </c>
      <c r="AA648" s="123">
        <v>0</v>
      </c>
      <c r="AB648" s="123">
        <f t="shared" si="321"/>
        <v>0</v>
      </c>
      <c r="AC648" s="123">
        <v>0</v>
      </c>
      <c r="AD648" s="123">
        <v>0</v>
      </c>
      <c r="AE648" s="123">
        <f t="shared" si="322"/>
        <v>0</v>
      </c>
      <c r="AF648" s="123">
        <f t="shared" si="323"/>
        <v>0</v>
      </c>
      <c r="AG648" s="45"/>
      <c r="AH648" s="123">
        <v>0</v>
      </c>
      <c r="AI648" s="123">
        <v>0</v>
      </c>
      <c r="AJ648" s="123">
        <f t="shared" si="325"/>
        <v>0</v>
      </c>
      <c r="AK648" s="123">
        <v>0</v>
      </c>
      <c r="AL648" s="123">
        <v>0</v>
      </c>
      <c r="AM648" s="123">
        <f t="shared" si="326"/>
        <v>0</v>
      </c>
      <c r="AN648" s="123">
        <f t="shared" si="327"/>
        <v>0</v>
      </c>
      <c r="AO648" s="45"/>
      <c r="AP648" s="123">
        <f>J648-(R648+Z648+AH648)</f>
        <v>0</v>
      </c>
      <c r="AQ648" s="123">
        <f>K648-(S648+AA648+AI648)</f>
        <v>0</v>
      </c>
      <c r="AR648" s="123">
        <f t="shared" si="329"/>
        <v>0</v>
      </c>
      <c r="AS648" s="123">
        <f>M648-(U648+AC648+AK648)</f>
        <v>0</v>
      </c>
      <c r="AT648" s="123">
        <f>N648-(V648+AD648+AL648)</f>
        <v>0</v>
      </c>
      <c r="AU648" s="123">
        <f t="shared" si="330"/>
        <v>0</v>
      </c>
      <c r="AV648" s="123">
        <f t="shared" si="331"/>
        <v>0</v>
      </c>
      <c r="AW648" s="125" t="s">
        <v>260</v>
      </c>
      <c r="AX648" s="125"/>
      <c r="AY648" s="125"/>
      <c r="AZ648" s="124" t="s">
        <v>283</v>
      </c>
      <c r="BA648" s="124"/>
      <c r="BB648" s="124"/>
      <c r="BC648" s="124"/>
      <c r="BD648" s="124"/>
    </row>
    <row r="649" spans="1:56" s="127" customFormat="1" hidden="1">
      <c r="A649" s="45"/>
      <c r="B649" s="114">
        <v>2013</v>
      </c>
      <c r="C649" s="115">
        <v>8320</v>
      </c>
      <c r="D649" s="114">
        <v>7</v>
      </c>
      <c r="E649" s="114">
        <v>6000</v>
      </c>
      <c r="F649" s="114">
        <v>6200</v>
      </c>
      <c r="G649" s="114">
        <v>629</v>
      </c>
      <c r="H649" s="114"/>
      <c r="I649" s="116" t="s">
        <v>264</v>
      </c>
      <c r="J649" s="117">
        <v>0</v>
      </c>
      <c r="K649" s="117">
        <v>0</v>
      </c>
      <c r="L649" s="117">
        <v>0</v>
      </c>
      <c r="M649" s="117">
        <v>0</v>
      </c>
      <c r="N649" s="117">
        <v>0</v>
      </c>
      <c r="O649" s="117">
        <v>0</v>
      </c>
      <c r="P649" s="117">
        <v>0</v>
      </c>
      <c r="Q649" s="45"/>
      <c r="R649" s="118">
        <f>R650+R651+R652+R653+R654</f>
        <v>0</v>
      </c>
      <c r="S649" s="118">
        <f>S650+S651+S652+S653+S654</f>
        <v>0</v>
      </c>
      <c r="T649" s="118">
        <f t="shared" si="317"/>
        <v>0</v>
      </c>
      <c r="U649" s="118">
        <f>U650+U651+U652+U653+U654</f>
        <v>0</v>
      </c>
      <c r="V649" s="118">
        <f>V650+V651+V652+V653+V654</f>
        <v>0</v>
      </c>
      <c r="W649" s="118">
        <f t="shared" si="318"/>
        <v>0</v>
      </c>
      <c r="X649" s="118">
        <f t="shared" si="319"/>
        <v>0</v>
      </c>
      <c r="Y649" s="45"/>
      <c r="Z649" s="118">
        <f>Z650+Z651+Z652+Z653+Z654</f>
        <v>0</v>
      </c>
      <c r="AA649" s="118">
        <f>AA650+AA651+AA652+AA653+AA654</f>
        <v>0</v>
      </c>
      <c r="AB649" s="118">
        <f t="shared" si="321"/>
        <v>0</v>
      </c>
      <c r="AC649" s="118">
        <f>AC650+AC651+AC652+AC653+AC654</f>
        <v>0</v>
      </c>
      <c r="AD649" s="118">
        <f>AD650+AD651+AD652+AD653+AD654</f>
        <v>0</v>
      </c>
      <c r="AE649" s="118">
        <f t="shared" si="322"/>
        <v>0</v>
      </c>
      <c r="AF649" s="118">
        <f t="shared" si="323"/>
        <v>0</v>
      </c>
      <c r="AG649" s="45"/>
      <c r="AH649" s="118">
        <f>AH650+AH651+AH652+AH653+AH654</f>
        <v>0</v>
      </c>
      <c r="AI649" s="118">
        <f>AI650+AI651+AI652+AI653+AI654</f>
        <v>0</v>
      </c>
      <c r="AJ649" s="118">
        <f t="shared" si="325"/>
        <v>0</v>
      </c>
      <c r="AK649" s="118">
        <f>AK650+AK651+AK652+AK653+AK654</f>
        <v>0</v>
      </c>
      <c r="AL649" s="118">
        <f>AL650+AL651+AL652+AL653+AL654</f>
        <v>0</v>
      </c>
      <c r="AM649" s="118">
        <f t="shared" si="326"/>
        <v>0</v>
      </c>
      <c r="AN649" s="118">
        <f t="shared" si="327"/>
        <v>0</v>
      </c>
      <c r="AO649" s="45"/>
      <c r="AP649" s="118">
        <f>AP650+AP651+AP652+AP653+AP654</f>
        <v>0</v>
      </c>
      <c r="AQ649" s="118">
        <f>AQ650+AQ651+AQ652+AQ653+AQ654</f>
        <v>0</v>
      </c>
      <c r="AR649" s="118">
        <f t="shared" si="329"/>
        <v>0</v>
      </c>
      <c r="AS649" s="118">
        <f>AS650+AS651+AS652+AS653+AS654</f>
        <v>0</v>
      </c>
      <c r="AT649" s="118">
        <f>AT650+AT651+AT652+AT653+AT654</f>
        <v>0</v>
      </c>
      <c r="AU649" s="118">
        <f t="shared" si="330"/>
        <v>0</v>
      </c>
      <c r="AV649" s="118">
        <f t="shared" si="331"/>
        <v>0</v>
      </c>
      <c r="AW649" s="119"/>
      <c r="AX649" s="119"/>
      <c r="AY649" s="119"/>
      <c r="AZ649" s="117"/>
      <c r="BA649" s="117"/>
      <c r="BB649" s="117"/>
      <c r="BC649" s="117"/>
      <c r="BD649" s="117"/>
    </row>
    <row r="650" spans="1:56" s="100" customFormat="1" hidden="1">
      <c r="A650" s="45"/>
      <c r="B650" s="120">
        <v>2013</v>
      </c>
      <c r="C650" s="121">
        <v>8320</v>
      </c>
      <c r="D650" s="120">
        <v>7</v>
      </c>
      <c r="E650" s="120">
        <v>6000</v>
      </c>
      <c r="F650" s="120">
        <v>6200</v>
      </c>
      <c r="G650" s="120">
        <v>629</v>
      </c>
      <c r="H650" s="120">
        <v>62901</v>
      </c>
      <c r="I650" s="122" t="s">
        <v>265</v>
      </c>
      <c r="J650" s="123">
        <v>0</v>
      </c>
      <c r="K650" s="123">
        <v>0</v>
      </c>
      <c r="L650" s="124">
        <v>0</v>
      </c>
      <c r="M650" s="123">
        <v>0</v>
      </c>
      <c r="N650" s="123">
        <v>0</v>
      </c>
      <c r="O650" s="124">
        <v>0</v>
      </c>
      <c r="P650" s="124">
        <v>0</v>
      </c>
      <c r="Q650" s="45"/>
      <c r="R650" s="123">
        <v>0</v>
      </c>
      <c r="S650" s="123">
        <v>0</v>
      </c>
      <c r="T650" s="123">
        <f t="shared" si="317"/>
        <v>0</v>
      </c>
      <c r="U650" s="123">
        <v>0</v>
      </c>
      <c r="V650" s="123">
        <v>0</v>
      </c>
      <c r="W650" s="123">
        <f t="shared" si="318"/>
        <v>0</v>
      </c>
      <c r="X650" s="123">
        <f t="shared" si="319"/>
        <v>0</v>
      </c>
      <c r="Y650" s="45"/>
      <c r="Z650" s="123">
        <v>0</v>
      </c>
      <c r="AA650" s="123">
        <v>0</v>
      </c>
      <c r="AB650" s="123">
        <f t="shared" si="321"/>
        <v>0</v>
      </c>
      <c r="AC650" s="123">
        <v>0</v>
      </c>
      <c r="AD650" s="123">
        <v>0</v>
      </c>
      <c r="AE650" s="123">
        <f t="shared" si="322"/>
        <v>0</v>
      </c>
      <c r="AF650" s="123">
        <f t="shared" si="323"/>
        <v>0</v>
      </c>
      <c r="AG650" s="45"/>
      <c r="AH650" s="123">
        <v>0</v>
      </c>
      <c r="AI650" s="123">
        <v>0</v>
      </c>
      <c r="AJ650" s="123">
        <f t="shared" si="325"/>
        <v>0</v>
      </c>
      <c r="AK650" s="123">
        <v>0</v>
      </c>
      <c r="AL650" s="123">
        <v>0</v>
      </c>
      <c r="AM650" s="123">
        <f t="shared" si="326"/>
        <v>0</v>
      </c>
      <c r="AN650" s="123">
        <f t="shared" si="327"/>
        <v>0</v>
      </c>
      <c r="AO650" s="45"/>
      <c r="AP650" s="123">
        <f t="shared" ref="AP650:AQ654" si="334">J650-(R650+Z650+AH650)</f>
        <v>0</v>
      </c>
      <c r="AQ650" s="123">
        <f t="shared" si="334"/>
        <v>0</v>
      </c>
      <c r="AR650" s="123">
        <f t="shared" si="329"/>
        <v>0</v>
      </c>
      <c r="AS650" s="123">
        <f t="shared" ref="AS650:AT654" si="335">M650-(U650+AC650+AK650)</f>
        <v>0</v>
      </c>
      <c r="AT650" s="123">
        <f t="shared" si="335"/>
        <v>0</v>
      </c>
      <c r="AU650" s="123">
        <f t="shared" si="330"/>
        <v>0</v>
      </c>
      <c r="AV650" s="123">
        <f t="shared" si="331"/>
        <v>0</v>
      </c>
      <c r="AW650" s="125" t="s">
        <v>260</v>
      </c>
      <c r="AX650" s="125"/>
      <c r="AY650" s="125"/>
      <c r="AZ650" s="124" t="s">
        <v>326</v>
      </c>
      <c r="BA650" s="124"/>
      <c r="BB650" s="124"/>
      <c r="BC650" s="124"/>
      <c r="BD650" s="124"/>
    </row>
    <row r="651" spans="1:56" s="100" customFormat="1">
      <c r="A651" s="45"/>
      <c r="B651" s="120">
        <v>2013</v>
      </c>
      <c r="C651" s="121">
        <v>8320</v>
      </c>
      <c r="D651" s="120">
        <v>7</v>
      </c>
      <c r="E651" s="120">
        <v>6000</v>
      </c>
      <c r="F651" s="120">
        <v>6200</v>
      </c>
      <c r="G651" s="120">
        <v>629</v>
      </c>
      <c r="H651" s="120">
        <v>62903</v>
      </c>
      <c r="I651" s="122" t="s">
        <v>266</v>
      </c>
      <c r="J651" s="123">
        <v>0</v>
      </c>
      <c r="K651" s="123">
        <v>0</v>
      </c>
      <c r="L651" s="124">
        <v>0</v>
      </c>
      <c r="M651" s="123">
        <v>0</v>
      </c>
      <c r="N651" s="123">
        <v>0</v>
      </c>
      <c r="O651" s="124">
        <v>0</v>
      </c>
      <c r="P651" s="124">
        <v>0</v>
      </c>
      <c r="Q651" s="45"/>
      <c r="R651" s="123">
        <v>0</v>
      </c>
      <c r="S651" s="123">
        <v>0</v>
      </c>
      <c r="T651" s="123">
        <f t="shared" si="317"/>
        <v>0</v>
      </c>
      <c r="U651" s="123">
        <v>0</v>
      </c>
      <c r="V651" s="123">
        <v>0</v>
      </c>
      <c r="W651" s="123">
        <f t="shared" si="318"/>
        <v>0</v>
      </c>
      <c r="X651" s="123">
        <f t="shared" si="319"/>
        <v>0</v>
      </c>
      <c r="Y651" s="45"/>
      <c r="Z651" s="123">
        <v>0</v>
      </c>
      <c r="AA651" s="123">
        <v>0</v>
      </c>
      <c r="AB651" s="123">
        <f t="shared" si="321"/>
        <v>0</v>
      </c>
      <c r="AC651" s="123">
        <v>0</v>
      </c>
      <c r="AD651" s="123">
        <v>0</v>
      </c>
      <c r="AE651" s="123">
        <f t="shared" si="322"/>
        <v>0</v>
      </c>
      <c r="AF651" s="123">
        <f t="shared" si="323"/>
        <v>0</v>
      </c>
      <c r="AG651" s="45"/>
      <c r="AH651" s="123">
        <v>0</v>
      </c>
      <c r="AI651" s="123">
        <v>0</v>
      </c>
      <c r="AJ651" s="123">
        <f t="shared" si="325"/>
        <v>0</v>
      </c>
      <c r="AK651" s="123">
        <v>0</v>
      </c>
      <c r="AL651" s="123">
        <v>0</v>
      </c>
      <c r="AM651" s="123">
        <f t="shared" si="326"/>
        <v>0</v>
      </c>
      <c r="AN651" s="123">
        <f t="shared" si="327"/>
        <v>0</v>
      </c>
      <c r="AO651" s="45"/>
      <c r="AP651" s="123">
        <f t="shared" si="334"/>
        <v>0</v>
      </c>
      <c r="AQ651" s="123">
        <f t="shared" si="334"/>
        <v>0</v>
      </c>
      <c r="AR651" s="123">
        <f t="shared" si="329"/>
        <v>0</v>
      </c>
      <c r="AS651" s="123">
        <f t="shared" si="335"/>
        <v>0</v>
      </c>
      <c r="AT651" s="123">
        <f t="shared" si="335"/>
        <v>0</v>
      </c>
      <c r="AU651" s="123">
        <f t="shared" si="330"/>
        <v>0</v>
      </c>
      <c r="AV651" s="123">
        <f t="shared" si="331"/>
        <v>0</v>
      </c>
      <c r="AW651" s="125" t="s">
        <v>153</v>
      </c>
      <c r="AX651" s="125"/>
      <c r="AY651" s="125"/>
      <c r="AZ651" s="124" t="s">
        <v>326</v>
      </c>
      <c r="BA651" s="124"/>
      <c r="BB651" s="124"/>
      <c r="BC651" s="124"/>
      <c r="BD651" s="124"/>
    </row>
    <row r="652" spans="1:56" s="100" customFormat="1">
      <c r="A652" s="45"/>
      <c r="B652" s="120">
        <v>2013</v>
      </c>
      <c r="C652" s="121">
        <v>8320</v>
      </c>
      <c r="D652" s="120">
        <v>7</v>
      </c>
      <c r="E652" s="120">
        <v>6000</v>
      </c>
      <c r="F652" s="120">
        <v>6200</v>
      </c>
      <c r="G652" s="120">
        <v>629</v>
      </c>
      <c r="H652" s="120">
        <v>62903</v>
      </c>
      <c r="I652" s="122" t="s">
        <v>266</v>
      </c>
      <c r="J652" s="123">
        <v>0</v>
      </c>
      <c r="K652" s="123">
        <v>0</v>
      </c>
      <c r="L652" s="124">
        <v>0</v>
      </c>
      <c r="M652" s="123">
        <v>0</v>
      </c>
      <c r="N652" s="123">
        <v>0</v>
      </c>
      <c r="O652" s="124">
        <v>0</v>
      </c>
      <c r="P652" s="124">
        <v>0</v>
      </c>
      <c r="Q652" s="45"/>
      <c r="R652" s="123">
        <v>0</v>
      </c>
      <c r="S652" s="123">
        <v>0</v>
      </c>
      <c r="T652" s="123">
        <f t="shared" si="317"/>
        <v>0</v>
      </c>
      <c r="U652" s="123">
        <v>0</v>
      </c>
      <c r="V652" s="123">
        <v>0</v>
      </c>
      <c r="W652" s="123">
        <f t="shared" si="318"/>
        <v>0</v>
      </c>
      <c r="X652" s="123">
        <f t="shared" si="319"/>
        <v>0</v>
      </c>
      <c r="Y652" s="45"/>
      <c r="Z652" s="123">
        <v>0</v>
      </c>
      <c r="AA652" s="123">
        <v>0</v>
      </c>
      <c r="AB652" s="123">
        <f t="shared" si="321"/>
        <v>0</v>
      </c>
      <c r="AC652" s="123">
        <v>0</v>
      </c>
      <c r="AD652" s="123">
        <v>0</v>
      </c>
      <c r="AE652" s="123">
        <f t="shared" si="322"/>
        <v>0</v>
      </c>
      <c r="AF652" s="123">
        <f t="shared" si="323"/>
        <v>0</v>
      </c>
      <c r="AG652" s="45"/>
      <c r="AH652" s="123">
        <v>0</v>
      </c>
      <c r="AI652" s="123">
        <v>0</v>
      </c>
      <c r="AJ652" s="123">
        <f t="shared" si="325"/>
        <v>0</v>
      </c>
      <c r="AK652" s="123">
        <v>0</v>
      </c>
      <c r="AL652" s="123">
        <v>0</v>
      </c>
      <c r="AM652" s="123">
        <f t="shared" si="326"/>
        <v>0</v>
      </c>
      <c r="AN652" s="123">
        <f t="shared" si="327"/>
        <v>0</v>
      </c>
      <c r="AO652" s="45"/>
      <c r="AP652" s="123">
        <f t="shared" si="334"/>
        <v>0</v>
      </c>
      <c r="AQ652" s="123">
        <f t="shared" si="334"/>
        <v>0</v>
      </c>
      <c r="AR652" s="123">
        <f t="shared" si="329"/>
        <v>0</v>
      </c>
      <c r="AS652" s="123">
        <f t="shared" si="335"/>
        <v>0</v>
      </c>
      <c r="AT652" s="123">
        <f t="shared" si="335"/>
        <v>0</v>
      </c>
      <c r="AU652" s="123">
        <f t="shared" si="330"/>
        <v>0</v>
      </c>
      <c r="AV652" s="123">
        <f t="shared" si="331"/>
        <v>0</v>
      </c>
      <c r="AW652" s="125"/>
      <c r="AX652" s="125"/>
      <c r="AY652" s="125"/>
      <c r="AZ652" s="124"/>
      <c r="BA652" s="124"/>
      <c r="BB652" s="124"/>
      <c r="BC652" s="124"/>
      <c r="BD652" s="124"/>
    </row>
    <row r="653" spans="1:56" s="100" customFormat="1">
      <c r="A653" s="45"/>
      <c r="B653" s="120">
        <v>2013</v>
      </c>
      <c r="C653" s="121">
        <v>8320</v>
      </c>
      <c r="D653" s="120">
        <v>7</v>
      </c>
      <c r="E653" s="120">
        <v>6000</v>
      </c>
      <c r="F653" s="120">
        <v>6200</v>
      </c>
      <c r="G653" s="120">
        <v>629</v>
      </c>
      <c r="H653" s="120">
        <v>62905</v>
      </c>
      <c r="I653" s="122" t="s">
        <v>267</v>
      </c>
      <c r="J653" s="123">
        <v>0</v>
      </c>
      <c r="K653" s="123">
        <v>0</v>
      </c>
      <c r="L653" s="124">
        <v>0</v>
      </c>
      <c r="M653" s="123">
        <v>0</v>
      </c>
      <c r="N653" s="123">
        <v>0</v>
      </c>
      <c r="O653" s="124">
        <v>0</v>
      </c>
      <c r="P653" s="124">
        <v>0</v>
      </c>
      <c r="Q653" s="45"/>
      <c r="R653" s="123">
        <v>0</v>
      </c>
      <c r="S653" s="123">
        <v>0</v>
      </c>
      <c r="T653" s="123">
        <f t="shared" si="317"/>
        <v>0</v>
      </c>
      <c r="U653" s="123">
        <v>0</v>
      </c>
      <c r="V653" s="123">
        <v>0</v>
      </c>
      <c r="W653" s="123">
        <f t="shared" si="318"/>
        <v>0</v>
      </c>
      <c r="X653" s="123">
        <f t="shared" si="319"/>
        <v>0</v>
      </c>
      <c r="Y653" s="45"/>
      <c r="Z653" s="123">
        <v>0</v>
      </c>
      <c r="AA653" s="123">
        <v>0</v>
      </c>
      <c r="AB653" s="123">
        <f t="shared" si="321"/>
        <v>0</v>
      </c>
      <c r="AC653" s="123">
        <v>0</v>
      </c>
      <c r="AD653" s="123">
        <v>0</v>
      </c>
      <c r="AE653" s="123">
        <f t="shared" si="322"/>
        <v>0</v>
      </c>
      <c r="AF653" s="123">
        <f t="shared" si="323"/>
        <v>0</v>
      </c>
      <c r="AG653" s="45"/>
      <c r="AH653" s="123">
        <v>0</v>
      </c>
      <c r="AI653" s="123">
        <v>0</v>
      </c>
      <c r="AJ653" s="123">
        <f t="shared" si="325"/>
        <v>0</v>
      </c>
      <c r="AK653" s="123">
        <v>0</v>
      </c>
      <c r="AL653" s="123">
        <v>0</v>
      </c>
      <c r="AM653" s="123">
        <f t="shared" si="326"/>
        <v>0</v>
      </c>
      <c r="AN653" s="123">
        <f t="shared" si="327"/>
        <v>0</v>
      </c>
      <c r="AO653" s="45"/>
      <c r="AP653" s="123">
        <f t="shared" si="334"/>
        <v>0</v>
      </c>
      <c r="AQ653" s="123">
        <f t="shared" si="334"/>
        <v>0</v>
      </c>
      <c r="AR653" s="123">
        <f t="shared" si="329"/>
        <v>0</v>
      </c>
      <c r="AS653" s="123">
        <f t="shared" si="335"/>
        <v>0</v>
      </c>
      <c r="AT653" s="123">
        <f t="shared" si="335"/>
        <v>0</v>
      </c>
      <c r="AU653" s="123">
        <f t="shared" si="330"/>
        <v>0</v>
      </c>
      <c r="AV653" s="123">
        <f t="shared" si="331"/>
        <v>0</v>
      </c>
      <c r="AW653" s="125"/>
      <c r="AX653" s="125"/>
      <c r="AY653" s="125"/>
      <c r="AZ653" s="124"/>
      <c r="BA653" s="124"/>
      <c r="BB653" s="124"/>
      <c r="BC653" s="124"/>
      <c r="BD653" s="124"/>
    </row>
    <row r="654" spans="1:56" s="100" customFormat="1">
      <c r="A654" s="45"/>
      <c r="B654" s="120">
        <v>2013</v>
      </c>
      <c r="C654" s="121">
        <v>8320</v>
      </c>
      <c r="D654" s="120">
        <v>7</v>
      </c>
      <c r="E654" s="120">
        <v>6000</v>
      </c>
      <c r="F654" s="120">
        <v>6200</v>
      </c>
      <c r="G654" s="120">
        <v>629</v>
      </c>
      <c r="H654" s="120">
        <v>62905</v>
      </c>
      <c r="I654" s="122" t="s">
        <v>267</v>
      </c>
      <c r="J654" s="123">
        <v>0</v>
      </c>
      <c r="K654" s="123">
        <v>0</v>
      </c>
      <c r="L654" s="124">
        <v>0</v>
      </c>
      <c r="M654" s="123">
        <v>0</v>
      </c>
      <c r="N654" s="123">
        <v>0</v>
      </c>
      <c r="O654" s="124">
        <v>0</v>
      </c>
      <c r="P654" s="124">
        <v>0</v>
      </c>
      <c r="Q654" s="45"/>
      <c r="R654" s="123">
        <v>0</v>
      </c>
      <c r="S654" s="123">
        <v>0</v>
      </c>
      <c r="T654" s="123">
        <f t="shared" si="317"/>
        <v>0</v>
      </c>
      <c r="U654" s="123">
        <v>0</v>
      </c>
      <c r="V654" s="123">
        <v>0</v>
      </c>
      <c r="W654" s="123">
        <f t="shared" si="318"/>
        <v>0</v>
      </c>
      <c r="X654" s="123">
        <f t="shared" si="319"/>
        <v>0</v>
      </c>
      <c r="Y654" s="45"/>
      <c r="Z654" s="123">
        <v>0</v>
      </c>
      <c r="AA654" s="123">
        <v>0</v>
      </c>
      <c r="AB654" s="123">
        <f t="shared" si="321"/>
        <v>0</v>
      </c>
      <c r="AC654" s="123">
        <v>0</v>
      </c>
      <c r="AD654" s="123">
        <v>0</v>
      </c>
      <c r="AE654" s="123">
        <f t="shared" si="322"/>
        <v>0</v>
      </c>
      <c r="AF654" s="123">
        <f t="shared" si="323"/>
        <v>0</v>
      </c>
      <c r="AG654" s="45"/>
      <c r="AH654" s="123">
        <v>0</v>
      </c>
      <c r="AI654" s="123">
        <v>0</v>
      </c>
      <c r="AJ654" s="123">
        <f t="shared" si="325"/>
        <v>0</v>
      </c>
      <c r="AK654" s="123">
        <v>0</v>
      </c>
      <c r="AL654" s="123">
        <v>0</v>
      </c>
      <c r="AM654" s="123">
        <f t="shared" si="326"/>
        <v>0</v>
      </c>
      <c r="AN654" s="123">
        <f t="shared" si="327"/>
        <v>0</v>
      </c>
      <c r="AO654" s="45"/>
      <c r="AP654" s="123">
        <f t="shared" si="334"/>
        <v>0</v>
      </c>
      <c r="AQ654" s="123">
        <f t="shared" si="334"/>
        <v>0</v>
      </c>
      <c r="AR654" s="123">
        <f t="shared" si="329"/>
        <v>0</v>
      </c>
      <c r="AS654" s="123">
        <f t="shared" si="335"/>
        <v>0</v>
      </c>
      <c r="AT654" s="123">
        <f t="shared" si="335"/>
        <v>0</v>
      </c>
      <c r="AU654" s="123">
        <f t="shared" si="330"/>
        <v>0</v>
      </c>
      <c r="AV654" s="123">
        <f t="shared" si="331"/>
        <v>0</v>
      </c>
      <c r="AW654" s="125" t="s">
        <v>153</v>
      </c>
      <c r="AX654" s="125"/>
      <c r="AY654" s="125"/>
      <c r="AZ654" s="124" t="s">
        <v>326</v>
      </c>
      <c r="BA654" s="124"/>
      <c r="BB654" s="124"/>
      <c r="BC654" s="124"/>
      <c r="BD654" s="124"/>
    </row>
    <row r="655" spans="1:56" s="107" customFormat="1">
      <c r="A655" s="45"/>
      <c r="B655" s="101">
        <v>2013</v>
      </c>
      <c r="C655" s="102">
        <v>8320</v>
      </c>
      <c r="D655" s="101">
        <v>8</v>
      </c>
      <c r="E655" s="101">
        <v>6000</v>
      </c>
      <c r="F655" s="101"/>
      <c r="G655" s="101"/>
      <c r="H655" s="101"/>
      <c r="I655" s="103" t="s">
        <v>350</v>
      </c>
      <c r="J655" s="104">
        <v>0</v>
      </c>
      <c r="K655" s="104">
        <v>0</v>
      </c>
      <c r="L655" s="104">
        <v>0</v>
      </c>
      <c r="M655" s="104">
        <v>0</v>
      </c>
      <c r="N655" s="104">
        <v>0</v>
      </c>
      <c r="O655" s="104">
        <v>0</v>
      </c>
      <c r="P655" s="104">
        <v>0</v>
      </c>
      <c r="Q655" s="45"/>
      <c r="R655" s="105">
        <f>R656</f>
        <v>0</v>
      </c>
      <c r="S655" s="105">
        <f>S656</f>
        <v>0</v>
      </c>
      <c r="T655" s="105">
        <f t="shared" si="317"/>
        <v>0</v>
      </c>
      <c r="U655" s="105">
        <f>U656</f>
        <v>0</v>
      </c>
      <c r="V655" s="105">
        <f>V656</f>
        <v>0</v>
      </c>
      <c r="W655" s="105">
        <f t="shared" si="318"/>
        <v>0</v>
      </c>
      <c r="X655" s="105">
        <f t="shared" si="319"/>
        <v>0</v>
      </c>
      <c r="Y655" s="45"/>
      <c r="Z655" s="105">
        <f>Z656</f>
        <v>0</v>
      </c>
      <c r="AA655" s="105">
        <f>AA656</f>
        <v>0</v>
      </c>
      <c r="AB655" s="105">
        <f t="shared" si="321"/>
        <v>0</v>
      </c>
      <c r="AC655" s="105">
        <f>AC656</f>
        <v>0</v>
      </c>
      <c r="AD655" s="105">
        <f>AD656</f>
        <v>0</v>
      </c>
      <c r="AE655" s="105">
        <f t="shared" si="322"/>
        <v>0</v>
      </c>
      <c r="AF655" s="105">
        <f t="shared" si="323"/>
        <v>0</v>
      </c>
      <c r="AG655" s="45"/>
      <c r="AH655" s="105">
        <f>AH656</f>
        <v>0</v>
      </c>
      <c r="AI655" s="105">
        <f>AI656</f>
        <v>0</v>
      </c>
      <c r="AJ655" s="105">
        <f t="shared" si="325"/>
        <v>0</v>
      </c>
      <c r="AK655" s="105">
        <f>AK656</f>
        <v>0</v>
      </c>
      <c r="AL655" s="105">
        <f>AL656</f>
        <v>0</v>
      </c>
      <c r="AM655" s="105">
        <f t="shared" si="326"/>
        <v>0</v>
      </c>
      <c r="AN655" s="105">
        <f t="shared" si="327"/>
        <v>0</v>
      </c>
      <c r="AO655" s="45"/>
      <c r="AP655" s="105">
        <f>AP656</f>
        <v>0</v>
      </c>
      <c r="AQ655" s="105">
        <f>AQ656</f>
        <v>0</v>
      </c>
      <c r="AR655" s="105">
        <f t="shared" si="329"/>
        <v>0</v>
      </c>
      <c r="AS655" s="105">
        <f>AS656</f>
        <v>0</v>
      </c>
      <c r="AT655" s="105">
        <f>AT656</f>
        <v>0</v>
      </c>
      <c r="AU655" s="105">
        <f t="shared" si="330"/>
        <v>0</v>
      </c>
      <c r="AV655" s="105">
        <f t="shared" si="331"/>
        <v>0</v>
      </c>
      <c r="AW655" s="106"/>
      <c r="AX655" s="106"/>
      <c r="AY655" s="106"/>
      <c r="AZ655" s="104"/>
      <c r="BA655" s="104"/>
      <c r="BB655" s="104"/>
      <c r="BC655" s="104"/>
      <c r="BD655" s="104"/>
    </row>
    <row r="656" spans="1:56" s="126" customFormat="1">
      <c r="A656" s="45"/>
      <c r="B656" s="108">
        <v>2013</v>
      </c>
      <c r="C656" s="109">
        <v>8320</v>
      </c>
      <c r="D656" s="108">
        <v>8</v>
      </c>
      <c r="E656" s="108">
        <v>6000</v>
      </c>
      <c r="F656" s="108">
        <v>6200</v>
      </c>
      <c r="G656" s="108"/>
      <c r="H656" s="108"/>
      <c r="I656" s="110" t="s">
        <v>256</v>
      </c>
      <c r="J656" s="111">
        <v>0</v>
      </c>
      <c r="K656" s="111">
        <v>0</v>
      </c>
      <c r="L656" s="111">
        <v>0</v>
      </c>
      <c r="M656" s="111">
        <v>0</v>
      </c>
      <c r="N656" s="111">
        <v>0</v>
      </c>
      <c r="O656" s="111">
        <v>0</v>
      </c>
      <c r="P656" s="111">
        <v>0</v>
      </c>
      <c r="Q656" s="45"/>
      <c r="R656" s="112">
        <f>R657+R703+R705</f>
        <v>0</v>
      </c>
      <c r="S656" s="112">
        <f>S657+S703+S705</f>
        <v>0</v>
      </c>
      <c r="T656" s="112">
        <f t="shared" si="317"/>
        <v>0</v>
      </c>
      <c r="U656" s="112">
        <f>U657+U703+U705</f>
        <v>0</v>
      </c>
      <c r="V656" s="112">
        <f>V657+V703+V705</f>
        <v>0</v>
      </c>
      <c r="W656" s="112">
        <f t="shared" si="318"/>
        <v>0</v>
      </c>
      <c r="X656" s="112">
        <f t="shared" si="319"/>
        <v>0</v>
      </c>
      <c r="Y656" s="45"/>
      <c r="Z656" s="112">
        <f>Z657+Z703+Z705</f>
        <v>0</v>
      </c>
      <c r="AA656" s="112">
        <f>AA657+AA703+AA705</f>
        <v>0</v>
      </c>
      <c r="AB656" s="112">
        <f t="shared" si="321"/>
        <v>0</v>
      </c>
      <c r="AC656" s="112">
        <f>AC657+AC703+AC705</f>
        <v>0</v>
      </c>
      <c r="AD656" s="112">
        <f>AD657+AD703+AD705</f>
        <v>0</v>
      </c>
      <c r="AE656" s="112">
        <f t="shared" si="322"/>
        <v>0</v>
      </c>
      <c r="AF656" s="112">
        <f t="shared" si="323"/>
        <v>0</v>
      </c>
      <c r="AG656" s="45"/>
      <c r="AH656" s="112">
        <f>AH657+AH703+AH705</f>
        <v>0</v>
      </c>
      <c r="AI656" s="112">
        <f>AI657+AI703+AI705</f>
        <v>0</v>
      </c>
      <c r="AJ656" s="112">
        <f t="shared" si="325"/>
        <v>0</v>
      </c>
      <c r="AK656" s="112">
        <f>AK657+AK703+AK705</f>
        <v>0</v>
      </c>
      <c r="AL656" s="112">
        <f>AL657+AL703+AL705</f>
        <v>0</v>
      </c>
      <c r="AM656" s="112">
        <f t="shared" si="326"/>
        <v>0</v>
      </c>
      <c r="AN656" s="112">
        <f t="shared" si="327"/>
        <v>0</v>
      </c>
      <c r="AO656" s="45"/>
      <c r="AP656" s="112">
        <f>AP657+AP703+AP705</f>
        <v>0</v>
      </c>
      <c r="AQ656" s="112">
        <f>AQ657+AQ703+AQ705</f>
        <v>0</v>
      </c>
      <c r="AR656" s="112">
        <f t="shared" si="329"/>
        <v>0</v>
      </c>
      <c r="AS656" s="112">
        <f>AS657+AS703+AS705</f>
        <v>0</v>
      </c>
      <c r="AT656" s="112">
        <f>AT657+AT703+AT705</f>
        <v>0</v>
      </c>
      <c r="AU656" s="112">
        <f t="shared" si="330"/>
        <v>0</v>
      </c>
      <c r="AV656" s="112">
        <f t="shared" si="331"/>
        <v>0</v>
      </c>
      <c r="AW656" s="113"/>
      <c r="AX656" s="113"/>
      <c r="AY656" s="113"/>
      <c r="AZ656" s="111"/>
      <c r="BA656" s="111"/>
      <c r="BB656" s="111"/>
      <c r="BC656" s="111"/>
      <c r="BD656" s="111"/>
    </row>
    <row r="657" spans="1:56" s="127" customFormat="1">
      <c r="A657" s="45"/>
      <c r="B657" s="114">
        <v>2013</v>
      </c>
      <c r="C657" s="115">
        <v>8320</v>
      </c>
      <c r="D657" s="114">
        <v>8</v>
      </c>
      <c r="E657" s="114">
        <v>6000</v>
      </c>
      <c r="F657" s="114">
        <v>6200</v>
      </c>
      <c r="G657" s="114">
        <v>622</v>
      </c>
      <c r="H657" s="114"/>
      <c r="I657" s="116" t="s">
        <v>257</v>
      </c>
      <c r="J657" s="117">
        <v>0</v>
      </c>
      <c r="K657" s="117">
        <v>0</v>
      </c>
      <c r="L657" s="117">
        <v>0</v>
      </c>
      <c r="M657" s="117">
        <v>0</v>
      </c>
      <c r="N657" s="117">
        <v>0</v>
      </c>
      <c r="O657" s="117">
        <v>0</v>
      </c>
      <c r="P657" s="117">
        <v>0</v>
      </c>
      <c r="Q657" s="45"/>
      <c r="R657" s="118">
        <f>R658+R659+R660+R661+R662+R663+R664+R665+R666+R667+R668+R669+R670+R671+R672+R673+R674+R675+R676+R677+R678+R679+R680+R681+R682+R683+R684+R685+R686+R687+R688+R689+R690+R691+R692+R693+R694+R695+R696+R697+R698+R699+R700+R701+R702</f>
        <v>0</v>
      </c>
      <c r="S657" s="118">
        <f>S658+S659+S660+S661+S662+S663+S664+S665+S666+S667+S668+S669+S670+S671+S672+S673+S674+S675+S676+S677+S678+S679+S680+S681+S682+S683+S684+S685+S686+S687+S688+S689+S690+S691+S692+S693+S694+S695+S696+S697+S698+S699+S700+S701+S702</f>
        <v>0</v>
      </c>
      <c r="T657" s="118">
        <f t="shared" si="317"/>
        <v>0</v>
      </c>
      <c r="U657" s="118">
        <f>U658+U659+U660+U661+U662+U663+U664+U665+U666+U667+U668+U669+U670+U671+U672+U673+U674+U675+U676+U677+U678+U679+U680+U681+U682+U683+U684+U685+U686+U687+U688+U689+U690+U691+U692+U693+U694+U695+U696+U697+U698+U699+U700+U701+U702</f>
        <v>0</v>
      </c>
      <c r="V657" s="118">
        <f>V658+V659+V660+V661+V662+V663+V664+V665+V666+V667+V668+V669+V670+V671+V672+V673+V674+V675+V676+V677+V678+V679+V680+V681+V682+V683+V684+V685+V686+V687+V688+V689+V690+V691+V692+V693+V694+V695+V696+V697+V698+V699+V700+V701+V702</f>
        <v>0</v>
      </c>
      <c r="W657" s="118">
        <f t="shared" si="318"/>
        <v>0</v>
      </c>
      <c r="X657" s="118">
        <f t="shared" si="319"/>
        <v>0</v>
      </c>
      <c r="Y657" s="45"/>
      <c r="Z657" s="118">
        <f>Z658+Z659+Z660+Z661+Z662+Z663+Z664+Z665+Z666+Z667+Z668+Z669+Z670+Z671+Z672+Z673+Z674+Z675+Z676+Z677+Z678+Z679+Z680+Z681+Z682+Z683+Z684+Z685+Z686+Z687+Z688+Z689+Z690+Z691+Z692+Z693+Z694+Z695+Z696+Z697+Z698+Z699+Z700+Z701+Z702</f>
        <v>0</v>
      </c>
      <c r="AA657" s="118">
        <f>AA658+AA659+AA660+AA661+AA662+AA663+AA664+AA665+AA666+AA667+AA668+AA669+AA670+AA671+AA672+AA673+AA674+AA675+AA676+AA677+AA678+AA679+AA680+AA681+AA682+AA683+AA684+AA685+AA686+AA687+AA688+AA689+AA690+AA691+AA692+AA693+AA694+AA695+AA696+AA697+AA698+AA699+AA700+AA701+AA702</f>
        <v>0</v>
      </c>
      <c r="AB657" s="118">
        <f t="shared" si="321"/>
        <v>0</v>
      </c>
      <c r="AC657" s="118">
        <f>AC658+AC659+AC660+AC661+AC662+AC663+AC664+AC665+AC666+AC667+AC668+AC669+AC670+AC671+AC672+AC673+AC674+AC675+AC676+AC677+AC678+AC679+AC680+AC681+AC682+AC683+AC684+AC685+AC686+AC687+AC688+AC689+AC690+AC691+AC692+AC693+AC694+AC695+AC696+AC697+AC698+AC699+AC700+AC701+AC702</f>
        <v>0</v>
      </c>
      <c r="AD657" s="118">
        <f>AD658+AD659+AD660+AD661+AD662+AD663+AD664+AD665+AD666+AD667+AD668+AD669+AD670+AD671+AD672+AD673+AD674+AD675+AD676+AD677+AD678+AD679+AD680+AD681+AD682+AD683+AD684+AD685+AD686+AD687+AD688+AD689+AD690+AD691+AD692+AD693+AD694+AD695+AD696+AD697+AD698+AD699+AD700+AD701+AD702</f>
        <v>0</v>
      </c>
      <c r="AE657" s="118">
        <f t="shared" si="322"/>
        <v>0</v>
      </c>
      <c r="AF657" s="118">
        <f t="shared" si="323"/>
        <v>0</v>
      </c>
      <c r="AG657" s="45"/>
      <c r="AH657" s="118">
        <f>AH658+AH659+AH660+AH661+AH662+AH663+AH664+AH665+AH666+AH667+AH668+AH669+AH670+AH671+AH672+AH673+AH674+AH675+AH676+AH677+AH678+AH679+AH680+AH681+AH682+AH683+AH684+AH685+AH686+AH687+AH688+AH689+AH690+AH691+AH692+AH693+AH694+AH695+AH696+AH697+AH698+AH699+AH700+AH701+AH702</f>
        <v>0</v>
      </c>
      <c r="AI657" s="118">
        <f>AI658+AI659+AI660+AI661+AI662+AI663+AI664+AI665+AI666+AI667+AI668+AI669+AI670+AI671+AI672+AI673+AI674+AI675+AI676+AI677+AI678+AI679+AI680+AI681+AI682+AI683+AI684+AI685+AI686+AI687+AI688+AI689+AI690+AI691+AI692+AI693+AI694+AI695+AI696+AI697+AI698+AI699+AI700+AI701+AI702</f>
        <v>0</v>
      </c>
      <c r="AJ657" s="118">
        <f t="shared" si="325"/>
        <v>0</v>
      </c>
      <c r="AK657" s="118">
        <f>AK658+AK659+AK660+AK661+AK662+AK663+AK664+AK665+AK666+AK667+AK668+AK669+AK670+AK671+AK672+AK673+AK674+AK675+AK676+AK677+AK678+AK679+AK680+AK681+AK682+AK683+AK684+AK685+AK686+AK687+AK688+AK689+AK690+AK691+AK692+AK693+AK694+AK695+AK696+AK697+AK698+AK699+AK700+AK701+AK702</f>
        <v>0</v>
      </c>
      <c r="AL657" s="118">
        <f>AL658+AL659+AL660+AL661+AL662+AL663+AL664+AL665+AL666+AL667+AL668+AL669+AL670+AL671+AL672+AL673+AL674+AL675+AL676+AL677+AL678+AL679+AL680+AL681+AL682+AL683+AL684+AL685+AL686+AL687+AL688+AL689+AL690+AL691+AL692+AL693+AL694+AL695+AL696+AL697+AL698+AL699+AL700+AL701+AL702</f>
        <v>0</v>
      </c>
      <c r="AM657" s="118">
        <f t="shared" si="326"/>
        <v>0</v>
      </c>
      <c r="AN657" s="118">
        <f t="shared" si="327"/>
        <v>0</v>
      </c>
      <c r="AO657" s="45"/>
      <c r="AP657" s="118">
        <f>AP658+AP659+AP660+AP661+AP662+AP663+AP664+AP665+AP666+AP667+AP668+AP669+AP670+AP671+AP672+AP673+AP674+AP675+AP676+AP677+AP678+AP679+AP680+AP681+AP682+AP683+AP684+AP685+AP686+AP687+AP688+AP689+AP690+AP691+AP692+AP693+AP694+AP695+AP696+AP697+AP698+AP699+AP700+AP701+AP702</f>
        <v>0</v>
      </c>
      <c r="AQ657" s="118">
        <f>AQ658+AQ659+AQ660+AQ661+AQ662+AQ663+AQ664+AQ665+AQ666+AQ667+AQ668+AQ669+AQ670+AQ671+AQ672+AQ673+AQ674+AQ675+AQ676+AQ677+AQ678+AQ679+AQ680+AQ681+AQ682+AQ683+AQ684+AQ685+AQ686+AQ687+AQ688+AQ689+AQ690+AQ691+AQ692+AQ693+AQ694+AQ695+AQ696+AQ697+AQ698+AQ699+AQ700+AQ701+AQ702</f>
        <v>0</v>
      </c>
      <c r="AR657" s="118">
        <f t="shared" si="329"/>
        <v>0</v>
      </c>
      <c r="AS657" s="118">
        <f>AS658+AS659+AS660+AS661+AS662+AS663+AS664+AS665+AS666+AS667+AS668+AS669+AS670+AS671+AS672+AS673+AS674+AS675+AS676+AS677+AS678+AS679+AS680+AS681+AS682+AS683+AS684+AS685+AS686+AS687+AS688+AS689+AS690+AS691+AS692+AS693+AS694+AS695+AS696+AS697+AS698+AS699+AS700+AS701+AS702</f>
        <v>0</v>
      </c>
      <c r="AT657" s="118">
        <f>AT658+AT659+AT660+AT661+AT662+AT663+AT664+AT665+AT666+AT667+AT668+AT669+AT670+AT671+AT672+AT673+AT674+AT675+AT676+AT677+AT678+AT679+AT680+AT681+AT682+AT683+AT684+AT685+AT686+AT687+AT688+AT689+AT690+AT691+AT692+AT693+AT694+AT695+AT696+AT697+AT698+AT699+AT700+AT701+AT702</f>
        <v>0</v>
      </c>
      <c r="AU657" s="118">
        <f t="shared" si="330"/>
        <v>0</v>
      </c>
      <c r="AV657" s="118">
        <f t="shared" si="331"/>
        <v>0</v>
      </c>
      <c r="AW657" s="119"/>
      <c r="AX657" s="119"/>
      <c r="AY657" s="119"/>
      <c r="AZ657" s="117"/>
      <c r="BA657" s="117"/>
      <c r="BB657" s="117"/>
      <c r="BC657" s="117"/>
      <c r="BD657" s="117"/>
    </row>
    <row r="658" spans="1:56" s="100" customFormat="1">
      <c r="A658" s="45"/>
      <c r="B658" s="120">
        <v>2013</v>
      </c>
      <c r="C658" s="121">
        <v>8320</v>
      </c>
      <c r="D658" s="120">
        <v>8</v>
      </c>
      <c r="E658" s="120">
        <v>6000</v>
      </c>
      <c r="F658" s="120">
        <v>6200</v>
      </c>
      <c r="G658" s="120">
        <v>622</v>
      </c>
      <c r="H658" s="120">
        <v>62201</v>
      </c>
      <c r="I658" s="122" t="s">
        <v>258</v>
      </c>
      <c r="J658" s="132">
        <v>0</v>
      </c>
      <c r="K658" s="132">
        <v>0</v>
      </c>
      <c r="L658" s="133">
        <v>0</v>
      </c>
      <c r="M658" s="132">
        <v>0</v>
      </c>
      <c r="N658" s="132">
        <v>0</v>
      </c>
      <c r="O658" s="133">
        <v>0</v>
      </c>
      <c r="P658" s="133"/>
      <c r="Q658" s="45"/>
      <c r="R658" s="123">
        <v>0</v>
      </c>
      <c r="S658" s="123">
        <v>0</v>
      </c>
      <c r="T658" s="123">
        <f t="shared" si="317"/>
        <v>0</v>
      </c>
      <c r="U658" s="123">
        <v>0</v>
      </c>
      <c r="V658" s="123">
        <v>0</v>
      </c>
      <c r="W658" s="123">
        <f t="shared" si="318"/>
        <v>0</v>
      </c>
      <c r="X658" s="123">
        <f t="shared" si="319"/>
        <v>0</v>
      </c>
      <c r="Y658" s="45"/>
      <c r="Z658" s="123">
        <v>0</v>
      </c>
      <c r="AA658" s="123">
        <v>0</v>
      </c>
      <c r="AB658" s="123">
        <f t="shared" si="321"/>
        <v>0</v>
      </c>
      <c r="AC658" s="123">
        <v>0</v>
      </c>
      <c r="AD658" s="123">
        <v>0</v>
      </c>
      <c r="AE658" s="123">
        <f t="shared" si="322"/>
        <v>0</v>
      </c>
      <c r="AF658" s="123">
        <f t="shared" si="323"/>
        <v>0</v>
      </c>
      <c r="AG658" s="45"/>
      <c r="AH658" s="123">
        <v>0</v>
      </c>
      <c r="AI658" s="123">
        <v>0</v>
      </c>
      <c r="AJ658" s="123">
        <f t="shared" si="325"/>
        <v>0</v>
      </c>
      <c r="AK658" s="123">
        <v>0</v>
      </c>
      <c r="AL658" s="123">
        <v>0</v>
      </c>
      <c r="AM658" s="123">
        <f t="shared" si="326"/>
        <v>0</v>
      </c>
      <c r="AN658" s="123">
        <f t="shared" si="327"/>
        <v>0</v>
      </c>
      <c r="AO658" s="45"/>
      <c r="AP658" s="123">
        <f t="shared" ref="AP658:AQ700" si="336">J658-(R658+Z658+AH658)</f>
        <v>0</v>
      </c>
      <c r="AQ658" s="123">
        <f t="shared" si="336"/>
        <v>0</v>
      </c>
      <c r="AR658" s="123">
        <f t="shared" si="329"/>
        <v>0</v>
      </c>
      <c r="AS658" s="123">
        <f t="shared" ref="AS658:AT700" si="337">M658-(U658+AC658+AK658)</f>
        <v>0</v>
      </c>
      <c r="AT658" s="123">
        <f t="shared" si="337"/>
        <v>0</v>
      </c>
      <c r="AU658" s="123">
        <f t="shared" si="330"/>
        <v>0</v>
      </c>
      <c r="AV658" s="123">
        <f t="shared" si="331"/>
        <v>0</v>
      </c>
      <c r="AW658" s="134" t="s">
        <v>260</v>
      </c>
      <c r="AX658" s="134"/>
      <c r="AY658" s="134"/>
      <c r="AZ658" s="133" t="s">
        <v>283</v>
      </c>
      <c r="BA658" s="133"/>
      <c r="BB658" s="133"/>
      <c r="BC658" s="133"/>
      <c r="BD658" s="133"/>
    </row>
    <row r="659" spans="1:56" s="100" customFormat="1">
      <c r="A659" s="45"/>
      <c r="B659" s="120">
        <v>2013</v>
      </c>
      <c r="C659" s="121">
        <v>8320</v>
      </c>
      <c r="D659" s="120">
        <v>8</v>
      </c>
      <c r="E659" s="120">
        <v>6000</v>
      </c>
      <c r="F659" s="120">
        <v>6200</v>
      </c>
      <c r="G659" s="120">
        <v>622</v>
      </c>
      <c r="H659" s="120">
        <v>62201</v>
      </c>
      <c r="I659" s="122" t="s">
        <v>258</v>
      </c>
      <c r="J659" s="132">
        <v>0</v>
      </c>
      <c r="K659" s="132">
        <v>0</v>
      </c>
      <c r="L659" s="133">
        <v>0</v>
      </c>
      <c r="M659" s="132">
        <v>0</v>
      </c>
      <c r="N659" s="132">
        <v>0</v>
      </c>
      <c r="O659" s="133">
        <v>0</v>
      </c>
      <c r="P659" s="133">
        <v>0</v>
      </c>
      <c r="Q659" s="45"/>
      <c r="R659" s="123">
        <v>0</v>
      </c>
      <c r="S659" s="123">
        <v>0</v>
      </c>
      <c r="T659" s="123">
        <f t="shared" si="317"/>
        <v>0</v>
      </c>
      <c r="U659" s="123">
        <v>0</v>
      </c>
      <c r="V659" s="123">
        <v>0</v>
      </c>
      <c r="W659" s="123">
        <f t="shared" si="318"/>
        <v>0</v>
      </c>
      <c r="X659" s="123">
        <f t="shared" si="319"/>
        <v>0</v>
      </c>
      <c r="Y659" s="45"/>
      <c r="Z659" s="123">
        <v>0</v>
      </c>
      <c r="AA659" s="123">
        <v>0</v>
      </c>
      <c r="AB659" s="123">
        <f t="shared" si="321"/>
        <v>0</v>
      </c>
      <c r="AC659" s="123">
        <v>0</v>
      </c>
      <c r="AD659" s="123">
        <v>0</v>
      </c>
      <c r="AE659" s="123">
        <f t="shared" si="322"/>
        <v>0</v>
      </c>
      <c r="AF659" s="123">
        <f t="shared" si="323"/>
        <v>0</v>
      </c>
      <c r="AG659" s="45"/>
      <c r="AH659" s="123">
        <v>0</v>
      </c>
      <c r="AI659" s="123">
        <v>0</v>
      </c>
      <c r="AJ659" s="123">
        <f t="shared" si="325"/>
        <v>0</v>
      </c>
      <c r="AK659" s="123">
        <v>0</v>
      </c>
      <c r="AL659" s="123">
        <v>0</v>
      </c>
      <c r="AM659" s="123">
        <f t="shared" si="326"/>
        <v>0</v>
      </c>
      <c r="AN659" s="123">
        <f t="shared" si="327"/>
        <v>0</v>
      </c>
      <c r="AO659" s="45"/>
      <c r="AP659" s="123">
        <f t="shared" si="336"/>
        <v>0</v>
      </c>
      <c r="AQ659" s="123">
        <f t="shared" si="336"/>
        <v>0</v>
      </c>
      <c r="AR659" s="123">
        <f t="shared" si="329"/>
        <v>0</v>
      </c>
      <c r="AS659" s="123">
        <f t="shared" si="337"/>
        <v>0</v>
      </c>
      <c r="AT659" s="123">
        <f t="shared" si="337"/>
        <v>0</v>
      </c>
      <c r="AU659" s="123">
        <f t="shared" si="330"/>
        <v>0</v>
      </c>
      <c r="AV659" s="123">
        <f t="shared" si="331"/>
        <v>0</v>
      </c>
      <c r="AW659" s="134"/>
      <c r="AX659" s="134"/>
      <c r="AY659" s="134"/>
      <c r="AZ659" s="133"/>
      <c r="BA659" s="133"/>
      <c r="BB659" s="133"/>
      <c r="BC659" s="133"/>
      <c r="BD659" s="133"/>
    </row>
    <row r="660" spans="1:56" s="100" customFormat="1" hidden="1">
      <c r="A660" s="45"/>
      <c r="B660" s="120">
        <v>2013</v>
      </c>
      <c r="C660" s="121">
        <v>8320</v>
      </c>
      <c r="D660" s="120">
        <v>8</v>
      </c>
      <c r="E660" s="120">
        <v>6000</v>
      </c>
      <c r="F660" s="120">
        <v>6200</v>
      </c>
      <c r="G660" s="120">
        <v>622</v>
      </c>
      <c r="H660" s="120">
        <v>62201</v>
      </c>
      <c r="I660" s="122" t="s">
        <v>258</v>
      </c>
      <c r="J660" s="132">
        <v>0</v>
      </c>
      <c r="K660" s="132">
        <v>0</v>
      </c>
      <c r="L660" s="133">
        <v>0</v>
      </c>
      <c r="M660" s="132">
        <v>0</v>
      </c>
      <c r="N660" s="132">
        <v>0</v>
      </c>
      <c r="O660" s="133">
        <v>0</v>
      </c>
      <c r="P660" s="133">
        <v>0</v>
      </c>
      <c r="Q660" s="45"/>
      <c r="R660" s="123">
        <v>0</v>
      </c>
      <c r="S660" s="123">
        <v>0</v>
      </c>
      <c r="T660" s="123">
        <f t="shared" si="317"/>
        <v>0</v>
      </c>
      <c r="U660" s="123">
        <v>0</v>
      </c>
      <c r="V660" s="123">
        <v>0</v>
      </c>
      <c r="W660" s="123">
        <f t="shared" si="318"/>
        <v>0</v>
      </c>
      <c r="X660" s="123">
        <f t="shared" si="319"/>
        <v>0</v>
      </c>
      <c r="Y660" s="45"/>
      <c r="Z660" s="123">
        <v>0</v>
      </c>
      <c r="AA660" s="123">
        <v>0</v>
      </c>
      <c r="AB660" s="123">
        <f t="shared" si="321"/>
        <v>0</v>
      </c>
      <c r="AC660" s="123">
        <v>0</v>
      </c>
      <c r="AD660" s="123">
        <v>0</v>
      </c>
      <c r="AE660" s="123">
        <f t="shared" si="322"/>
        <v>0</v>
      </c>
      <c r="AF660" s="123">
        <f t="shared" si="323"/>
        <v>0</v>
      </c>
      <c r="AG660" s="45"/>
      <c r="AH660" s="123">
        <v>0</v>
      </c>
      <c r="AI660" s="123">
        <v>0</v>
      </c>
      <c r="AJ660" s="123">
        <f t="shared" si="325"/>
        <v>0</v>
      </c>
      <c r="AK660" s="123">
        <v>0</v>
      </c>
      <c r="AL660" s="123">
        <v>0</v>
      </c>
      <c r="AM660" s="123">
        <f t="shared" si="326"/>
        <v>0</v>
      </c>
      <c r="AN660" s="123">
        <f t="shared" si="327"/>
        <v>0</v>
      </c>
      <c r="AO660" s="45"/>
      <c r="AP660" s="123">
        <f t="shared" si="336"/>
        <v>0</v>
      </c>
      <c r="AQ660" s="123">
        <f t="shared" si="336"/>
        <v>0</v>
      </c>
      <c r="AR660" s="123">
        <f t="shared" si="329"/>
        <v>0</v>
      </c>
      <c r="AS660" s="123">
        <f t="shared" si="337"/>
        <v>0</v>
      </c>
      <c r="AT660" s="123">
        <f t="shared" si="337"/>
        <v>0</v>
      </c>
      <c r="AU660" s="123">
        <f t="shared" si="330"/>
        <v>0</v>
      </c>
      <c r="AV660" s="123">
        <f t="shared" si="331"/>
        <v>0</v>
      </c>
      <c r="AW660" s="134"/>
      <c r="AX660" s="134"/>
      <c r="AY660" s="134"/>
      <c r="AZ660" s="133"/>
      <c r="BA660" s="133"/>
      <c r="BB660" s="133"/>
      <c r="BC660" s="133"/>
      <c r="BD660" s="133"/>
    </row>
    <row r="661" spans="1:56" s="100" customFormat="1" hidden="1">
      <c r="A661" s="45"/>
      <c r="B661" s="120">
        <v>2013</v>
      </c>
      <c r="C661" s="121">
        <v>8320</v>
      </c>
      <c r="D661" s="120">
        <v>8</v>
      </c>
      <c r="E661" s="120">
        <v>6000</v>
      </c>
      <c r="F661" s="120">
        <v>6200</v>
      </c>
      <c r="G661" s="120">
        <v>622</v>
      </c>
      <c r="H661" s="120">
        <v>62201</v>
      </c>
      <c r="I661" s="122" t="s">
        <v>258</v>
      </c>
      <c r="J661" s="132">
        <v>0</v>
      </c>
      <c r="K661" s="132">
        <v>0</v>
      </c>
      <c r="L661" s="133">
        <v>0</v>
      </c>
      <c r="M661" s="132">
        <v>0</v>
      </c>
      <c r="N661" s="132">
        <v>0</v>
      </c>
      <c r="O661" s="133">
        <v>0</v>
      </c>
      <c r="P661" s="133">
        <v>0</v>
      </c>
      <c r="Q661" s="45"/>
      <c r="R661" s="123">
        <v>0</v>
      </c>
      <c r="S661" s="123">
        <v>0</v>
      </c>
      <c r="T661" s="123">
        <f t="shared" si="317"/>
        <v>0</v>
      </c>
      <c r="U661" s="123">
        <v>0</v>
      </c>
      <c r="V661" s="123">
        <v>0</v>
      </c>
      <c r="W661" s="123">
        <f t="shared" si="318"/>
        <v>0</v>
      </c>
      <c r="X661" s="123">
        <f t="shared" si="319"/>
        <v>0</v>
      </c>
      <c r="Y661" s="45"/>
      <c r="Z661" s="123">
        <v>0</v>
      </c>
      <c r="AA661" s="123">
        <v>0</v>
      </c>
      <c r="AB661" s="123">
        <f t="shared" si="321"/>
        <v>0</v>
      </c>
      <c r="AC661" s="123">
        <v>0</v>
      </c>
      <c r="AD661" s="123">
        <v>0</v>
      </c>
      <c r="AE661" s="123">
        <f t="shared" si="322"/>
        <v>0</v>
      </c>
      <c r="AF661" s="123">
        <f t="shared" si="323"/>
        <v>0</v>
      </c>
      <c r="AG661" s="45"/>
      <c r="AH661" s="123">
        <v>0</v>
      </c>
      <c r="AI661" s="123">
        <v>0</v>
      </c>
      <c r="AJ661" s="123">
        <f t="shared" si="325"/>
        <v>0</v>
      </c>
      <c r="AK661" s="123">
        <v>0</v>
      </c>
      <c r="AL661" s="123">
        <v>0</v>
      </c>
      <c r="AM661" s="123">
        <f t="shared" si="326"/>
        <v>0</v>
      </c>
      <c r="AN661" s="123">
        <f t="shared" si="327"/>
        <v>0</v>
      </c>
      <c r="AO661" s="45"/>
      <c r="AP661" s="123">
        <f t="shared" si="336"/>
        <v>0</v>
      </c>
      <c r="AQ661" s="123">
        <f t="shared" si="336"/>
        <v>0</v>
      </c>
      <c r="AR661" s="123">
        <f t="shared" si="329"/>
        <v>0</v>
      </c>
      <c r="AS661" s="123">
        <f t="shared" si="337"/>
        <v>0</v>
      </c>
      <c r="AT661" s="123">
        <f t="shared" si="337"/>
        <v>0</v>
      </c>
      <c r="AU661" s="123">
        <f t="shared" si="330"/>
        <v>0</v>
      </c>
      <c r="AV661" s="123">
        <f t="shared" si="331"/>
        <v>0</v>
      </c>
      <c r="AW661" s="134"/>
      <c r="AX661" s="134"/>
      <c r="AY661" s="134"/>
      <c r="AZ661" s="133"/>
      <c r="BA661" s="133"/>
      <c r="BB661" s="133"/>
      <c r="BC661" s="133"/>
      <c r="BD661" s="133"/>
    </row>
    <row r="662" spans="1:56" s="100" customFormat="1" hidden="1">
      <c r="A662" s="45"/>
      <c r="B662" s="120">
        <v>2013</v>
      </c>
      <c r="C662" s="121">
        <v>8320</v>
      </c>
      <c r="D662" s="120">
        <v>8</v>
      </c>
      <c r="E662" s="120">
        <v>6000</v>
      </c>
      <c r="F662" s="120">
        <v>6200</v>
      </c>
      <c r="G662" s="120">
        <v>622</v>
      </c>
      <c r="H662" s="120">
        <v>62201</v>
      </c>
      <c r="I662" s="122" t="s">
        <v>258</v>
      </c>
      <c r="J662" s="132">
        <v>0</v>
      </c>
      <c r="K662" s="132">
        <v>0</v>
      </c>
      <c r="L662" s="133">
        <v>0</v>
      </c>
      <c r="M662" s="132">
        <v>0</v>
      </c>
      <c r="N662" s="132">
        <v>0</v>
      </c>
      <c r="O662" s="133">
        <v>0</v>
      </c>
      <c r="P662" s="133">
        <v>0</v>
      </c>
      <c r="Q662" s="45"/>
      <c r="R662" s="123">
        <v>0</v>
      </c>
      <c r="S662" s="123">
        <v>0</v>
      </c>
      <c r="T662" s="123">
        <f t="shared" si="317"/>
        <v>0</v>
      </c>
      <c r="U662" s="123">
        <v>0</v>
      </c>
      <c r="V662" s="123">
        <v>0</v>
      </c>
      <c r="W662" s="123">
        <f t="shared" si="318"/>
        <v>0</v>
      </c>
      <c r="X662" s="123">
        <f t="shared" si="319"/>
        <v>0</v>
      </c>
      <c r="Y662" s="45"/>
      <c r="Z662" s="123">
        <v>0</v>
      </c>
      <c r="AA662" s="123">
        <v>0</v>
      </c>
      <c r="AB662" s="123">
        <f t="shared" si="321"/>
        <v>0</v>
      </c>
      <c r="AC662" s="123">
        <v>0</v>
      </c>
      <c r="AD662" s="123">
        <v>0</v>
      </c>
      <c r="AE662" s="123">
        <f t="shared" si="322"/>
        <v>0</v>
      </c>
      <c r="AF662" s="123">
        <f t="shared" si="323"/>
        <v>0</v>
      </c>
      <c r="AG662" s="45"/>
      <c r="AH662" s="123">
        <v>0</v>
      </c>
      <c r="AI662" s="123">
        <v>0</v>
      </c>
      <c r="AJ662" s="123">
        <f t="shared" si="325"/>
        <v>0</v>
      </c>
      <c r="AK662" s="123">
        <v>0</v>
      </c>
      <c r="AL662" s="123">
        <v>0</v>
      </c>
      <c r="AM662" s="123">
        <f t="shared" si="326"/>
        <v>0</v>
      </c>
      <c r="AN662" s="123">
        <f t="shared" si="327"/>
        <v>0</v>
      </c>
      <c r="AO662" s="45"/>
      <c r="AP662" s="123">
        <f t="shared" si="336"/>
        <v>0</v>
      </c>
      <c r="AQ662" s="123">
        <f t="shared" si="336"/>
        <v>0</v>
      </c>
      <c r="AR662" s="123">
        <f t="shared" si="329"/>
        <v>0</v>
      </c>
      <c r="AS662" s="123">
        <f t="shared" si="337"/>
        <v>0</v>
      </c>
      <c r="AT662" s="123">
        <f t="shared" si="337"/>
        <v>0</v>
      </c>
      <c r="AU662" s="123">
        <f t="shared" si="330"/>
        <v>0</v>
      </c>
      <c r="AV662" s="123">
        <f t="shared" si="331"/>
        <v>0</v>
      </c>
      <c r="AW662" s="134"/>
      <c r="AX662" s="134"/>
      <c r="AY662" s="134"/>
      <c r="AZ662" s="133"/>
      <c r="BA662" s="133"/>
      <c r="BB662" s="133"/>
      <c r="BC662" s="133"/>
      <c r="BD662" s="133"/>
    </row>
    <row r="663" spans="1:56" s="100" customFormat="1" hidden="1">
      <c r="A663" s="45"/>
      <c r="B663" s="120">
        <v>2013</v>
      </c>
      <c r="C663" s="121">
        <v>8320</v>
      </c>
      <c r="D663" s="120">
        <v>8</v>
      </c>
      <c r="E663" s="120">
        <v>6000</v>
      </c>
      <c r="F663" s="120">
        <v>6200</v>
      </c>
      <c r="G663" s="120">
        <v>622</v>
      </c>
      <c r="H663" s="120">
        <v>62201</v>
      </c>
      <c r="I663" s="122" t="s">
        <v>258</v>
      </c>
      <c r="J663" s="132">
        <v>0</v>
      </c>
      <c r="K663" s="132">
        <v>0</v>
      </c>
      <c r="L663" s="133">
        <v>0</v>
      </c>
      <c r="M663" s="132">
        <v>0</v>
      </c>
      <c r="N663" s="132">
        <v>0</v>
      </c>
      <c r="O663" s="133">
        <v>0</v>
      </c>
      <c r="P663" s="133">
        <v>0</v>
      </c>
      <c r="Q663" s="45"/>
      <c r="R663" s="123">
        <v>0</v>
      </c>
      <c r="S663" s="123">
        <v>0</v>
      </c>
      <c r="T663" s="123">
        <f t="shared" si="317"/>
        <v>0</v>
      </c>
      <c r="U663" s="123">
        <v>0</v>
      </c>
      <c r="V663" s="123">
        <v>0</v>
      </c>
      <c r="W663" s="123">
        <f t="shared" si="318"/>
        <v>0</v>
      </c>
      <c r="X663" s="123">
        <f t="shared" si="319"/>
        <v>0</v>
      </c>
      <c r="Y663" s="45"/>
      <c r="Z663" s="123">
        <v>0</v>
      </c>
      <c r="AA663" s="123">
        <v>0</v>
      </c>
      <c r="AB663" s="123">
        <f t="shared" si="321"/>
        <v>0</v>
      </c>
      <c r="AC663" s="123">
        <v>0</v>
      </c>
      <c r="AD663" s="123">
        <v>0</v>
      </c>
      <c r="AE663" s="123">
        <f t="shared" si="322"/>
        <v>0</v>
      </c>
      <c r="AF663" s="123">
        <f t="shared" si="323"/>
        <v>0</v>
      </c>
      <c r="AG663" s="45"/>
      <c r="AH663" s="123">
        <v>0</v>
      </c>
      <c r="AI663" s="123">
        <v>0</v>
      </c>
      <c r="AJ663" s="123">
        <f t="shared" si="325"/>
        <v>0</v>
      </c>
      <c r="AK663" s="123">
        <v>0</v>
      </c>
      <c r="AL663" s="123">
        <v>0</v>
      </c>
      <c r="AM663" s="123">
        <f t="shared" si="326"/>
        <v>0</v>
      </c>
      <c r="AN663" s="123">
        <f t="shared" si="327"/>
        <v>0</v>
      </c>
      <c r="AO663" s="45"/>
      <c r="AP663" s="123">
        <f t="shared" si="336"/>
        <v>0</v>
      </c>
      <c r="AQ663" s="123">
        <f t="shared" si="336"/>
        <v>0</v>
      </c>
      <c r="AR663" s="123">
        <f t="shared" si="329"/>
        <v>0</v>
      </c>
      <c r="AS663" s="123">
        <f t="shared" si="337"/>
        <v>0</v>
      </c>
      <c r="AT663" s="123">
        <f t="shared" si="337"/>
        <v>0</v>
      </c>
      <c r="AU663" s="123">
        <f t="shared" si="330"/>
        <v>0</v>
      </c>
      <c r="AV663" s="123">
        <f t="shared" si="331"/>
        <v>0</v>
      </c>
      <c r="AW663" s="134"/>
      <c r="AX663" s="134"/>
      <c r="AY663" s="134"/>
      <c r="AZ663" s="133"/>
      <c r="BA663" s="133"/>
      <c r="BB663" s="133"/>
      <c r="BC663" s="133"/>
      <c r="BD663" s="133"/>
    </row>
    <row r="664" spans="1:56" s="100" customFormat="1" hidden="1">
      <c r="A664" s="45"/>
      <c r="B664" s="120">
        <v>2013</v>
      </c>
      <c r="C664" s="121">
        <v>8320</v>
      </c>
      <c r="D664" s="120">
        <v>8</v>
      </c>
      <c r="E664" s="120">
        <v>6000</v>
      </c>
      <c r="F664" s="120">
        <v>6200</v>
      </c>
      <c r="G664" s="120">
        <v>622</v>
      </c>
      <c r="H664" s="120">
        <v>62201</v>
      </c>
      <c r="I664" s="122" t="s">
        <v>258</v>
      </c>
      <c r="J664" s="132">
        <v>0</v>
      </c>
      <c r="K664" s="132">
        <v>0</v>
      </c>
      <c r="L664" s="133">
        <v>0</v>
      </c>
      <c r="M664" s="132">
        <v>0</v>
      </c>
      <c r="N664" s="132">
        <v>0</v>
      </c>
      <c r="O664" s="133">
        <v>0</v>
      </c>
      <c r="P664" s="133">
        <v>0</v>
      </c>
      <c r="Q664" s="45"/>
      <c r="R664" s="123">
        <v>0</v>
      </c>
      <c r="S664" s="123">
        <v>0</v>
      </c>
      <c r="T664" s="123">
        <f t="shared" si="317"/>
        <v>0</v>
      </c>
      <c r="U664" s="123">
        <v>0</v>
      </c>
      <c r="V664" s="123">
        <v>0</v>
      </c>
      <c r="W664" s="123">
        <f t="shared" si="318"/>
        <v>0</v>
      </c>
      <c r="X664" s="123">
        <f t="shared" si="319"/>
        <v>0</v>
      </c>
      <c r="Y664" s="45"/>
      <c r="Z664" s="123">
        <v>0</v>
      </c>
      <c r="AA664" s="123">
        <v>0</v>
      </c>
      <c r="AB664" s="123">
        <f t="shared" si="321"/>
        <v>0</v>
      </c>
      <c r="AC664" s="123">
        <v>0</v>
      </c>
      <c r="AD664" s="123">
        <v>0</v>
      </c>
      <c r="AE664" s="123">
        <f t="shared" si="322"/>
        <v>0</v>
      </c>
      <c r="AF664" s="123">
        <f t="shared" si="323"/>
        <v>0</v>
      </c>
      <c r="AG664" s="45"/>
      <c r="AH664" s="123">
        <v>0</v>
      </c>
      <c r="AI664" s="123">
        <v>0</v>
      </c>
      <c r="AJ664" s="123">
        <f t="shared" si="325"/>
        <v>0</v>
      </c>
      <c r="AK664" s="123">
        <v>0</v>
      </c>
      <c r="AL664" s="123">
        <v>0</v>
      </c>
      <c r="AM664" s="123">
        <f t="shared" si="326"/>
        <v>0</v>
      </c>
      <c r="AN664" s="123">
        <f t="shared" si="327"/>
        <v>0</v>
      </c>
      <c r="AO664" s="45"/>
      <c r="AP664" s="123">
        <f t="shared" si="336"/>
        <v>0</v>
      </c>
      <c r="AQ664" s="123">
        <f t="shared" si="336"/>
        <v>0</v>
      </c>
      <c r="AR664" s="123">
        <f t="shared" si="329"/>
        <v>0</v>
      </c>
      <c r="AS664" s="123">
        <f t="shared" si="337"/>
        <v>0</v>
      </c>
      <c r="AT664" s="123">
        <f t="shared" si="337"/>
        <v>0</v>
      </c>
      <c r="AU664" s="123">
        <f t="shared" si="330"/>
        <v>0</v>
      </c>
      <c r="AV664" s="123">
        <f t="shared" si="331"/>
        <v>0</v>
      </c>
      <c r="AW664" s="134"/>
      <c r="AX664" s="134"/>
      <c r="AY664" s="134"/>
      <c r="AZ664" s="133"/>
      <c r="BA664" s="133"/>
      <c r="BB664" s="133"/>
      <c r="BC664" s="133"/>
      <c r="BD664" s="133"/>
    </row>
    <row r="665" spans="1:56" s="100" customFormat="1" hidden="1">
      <c r="A665" s="45"/>
      <c r="B665" s="120">
        <v>2013</v>
      </c>
      <c r="C665" s="121">
        <v>8320</v>
      </c>
      <c r="D665" s="120">
        <v>8</v>
      </c>
      <c r="E665" s="120">
        <v>6000</v>
      </c>
      <c r="F665" s="120">
        <v>6200</v>
      </c>
      <c r="G665" s="120">
        <v>622</v>
      </c>
      <c r="H665" s="120">
        <v>62201</v>
      </c>
      <c r="I665" s="122" t="s">
        <v>258</v>
      </c>
      <c r="J665" s="132">
        <v>0</v>
      </c>
      <c r="K665" s="132">
        <v>0</v>
      </c>
      <c r="L665" s="133">
        <v>0</v>
      </c>
      <c r="M665" s="132">
        <v>0</v>
      </c>
      <c r="N665" s="132">
        <v>0</v>
      </c>
      <c r="O665" s="133">
        <v>0</v>
      </c>
      <c r="P665" s="133">
        <v>0</v>
      </c>
      <c r="Q665" s="45"/>
      <c r="R665" s="123">
        <v>0</v>
      </c>
      <c r="S665" s="123">
        <v>0</v>
      </c>
      <c r="T665" s="123">
        <f t="shared" si="317"/>
        <v>0</v>
      </c>
      <c r="U665" s="123">
        <v>0</v>
      </c>
      <c r="V665" s="123">
        <v>0</v>
      </c>
      <c r="W665" s="123">
        <f t="shared" si="318"/>
        <v>0</v>
      </c>
      <c r="X665" s="123">
        <f t="shared" si="319"/>
        <v>0</v>
      </c>
      <c r="Y665" s="45"/>
      <c r="Z665" s="123">
        <v>0</v>
      </c>
      <c r="AA665" s="123">
        <v>0</v>
      </c>
      <c r="AB665" s="123">
        <f t="shared" si="321"/>
        <v>0</v>
      </c>
      <c r="AC665" s="123">
        <v>0</v>
      </c>
      <c r="AD665" s="123">
        <v>0</v>
      </c>
      <c r="AE665" s="123">
        <f t="shared" si="322"/>
        <v>0</v>
      </c>
      <c r="AF665" s="123">
        <f t="shared" si="323"/>
        <v>0</v>
      </c>
      <c r="AG665" s="45"/>
      <c r="AH665" s="123">
        <v>0</v>
      </c>
      <c r="AI665" s="123">
        <v>0</v>
      </c>
      <c r="AJ665" s="123">
        <f t="shared" si="325"/>
        <v>0</v>
      </c>
      <c r="AK665" s="123">
        <v>0</v>
      </c>
      <c r="AL665" s="123">
        <v>0</v>
      </c>
      <c r="AM665" s="123">
        <f t="shared" si="326"/>
        <v>0</v>
      </c>
      <c r="AN665" s="123">
        <f t="shared" si="327"/>
        <v>0</v>
      </c>
      <c r="AO665" s="45"/>
      <c r="AP665" s="123">
        <f t="shared" si="336"/>
        <v>0</v>
      </c>
      <c r="AQ665" s="123">
        <f t="shared" si="336"/>
        <v>0</v>
      </c>
      <c r="AR665" s="123">
        <f t="shared" si="329"/>
        <v>0</v>
      </c>
      <c r="AS665" s="123">
        <f t="shared" si="337"/>
        <v>0</v>
      </c>
      <c r="AT665" s="123">
        <f t="shared" si="337"/>
        <v>0</v>
      </c>
      <c r="AU665" s="123">
        <f t="shared" si="330"/>
        <v>0</v>
      </c>
      <c r="AV665" s="123">
        <f t="shared" si="331"/>
        <v>0</v>
      </c>
      <c r="AW665" s="134"/>
      <c r="AX665" s="134"/>
      <c r="AY665" s="134"/>
      <c r="AZ665" s="133"/>
      <c r="BA665" s="133"/>
      <c r="BB665" s="133"/>
      <c r="BC665" s="133"/>
      <c r="BD665" s="133"/>
    </row>
    <row r="666" spans="1:56" s="100" customFormat="1" hidden="1">
      <c r="A666" s="45"/>
      <c r="B666" s="120">
        <v>2013</v>
      </c>
      <c r="C666" s="121">
        <v>8320</v>
      </c>
      <c r="D666" s="120">
        <v>8</v>
      </c>
      <c r="E666" s="120">
        <v>6000</v>
      </c>
      <c r="F666" s="120">
        <v>6200</v>
      </c>
      <c r="G666" s="120">
        <v>622</v>
      </c>
      <c r="H666" s="120">
        <v>62201</v>
      </c>
      <c r="I666" s="122" t="s">
        <v>258</v>
      </c>
      <c r="J666" s="132">
        <v>0</v>
      </c>
      <c r="K666" s="132">
        <v>0</v>
      </c>
      <c r="L666" s="133">
        <v>0</v>
      </c>
      <c r="M666" s="132">
        <v>0</v>
      </c>
      <c r="N666" s="132">
        <v>0</v>
      </c>
      <c r="O666" s="133">
        <v>0</v>
      </c>
      <c r="P666" s="133">
        <v>0</v>
      </c>
      <c r="Q666" s="45"/>
      <c r="R666" s="123">
        <v>0</v>
      </c>
      <c r="S666" s="123">
        <v>0</v>
      </c>
      <c r="T666" s="123">
        <f t="shared" si="317"/>
        <v>0</v>
      </c>
      <c r="U666" s="123">
        <v>0</v>
      </c>
      <c r="V666" s="123">
        <v>0</v>
      </c>
      <c r="W666" s="123">
        <f t="shared" si="318"/>
        <v>0</v>
      </c>
      <c r="X666" s="123">
        <f t="shared" si="319"/>
        <v>0</v>
      </c>
      <c r="Y666" s="45"/>
      <c r="Z666" s="123">
        <v>0</v>
      </c>
      <c r="AA666" s="123">
        <v>0</v>
      </c>
      <c r="AB666" s="123">
        <f t="shared" si="321"/>
        <v>0</v>
      </c>
      <c r="AC666" s="123">
        <v>0</v>
      </c>
      <c r="AD666" s="123">
        <v>0</v>
      </c>
      <c r="AE666" s="123">
        <f t="shared" si="322"/>
        <v>0</v>
      </c>
      <c r="AF666" s="123">
        <f t="shared" si="323"/>
        <v>0</v>
      </c>
      <c r="AG666" s="45"/>
      <c r="AH666" s="123">
        <v>0</v>
      </c>
      <c r="AI666" s="123">
        <v>0</v>
      </c>
      <c r="AJ666" s="123">
        <f t="shared" si="325"/>
        <v>0</v>
      </c>
      <c r="AK666" s="123">
        <v>0</v>
      </c>
      <c r="AL666" s="123">
        <v>0</v>
      </c>
      <c r="AM666" s="123">
        <f t="shared" si="326"/>
        <v>0</v>
      </c>
      <c r="AN666" s="123">
        <f t="shared" si="327"/>
        <v>0</v>
      </c>
      <c r="AO666" s="45"/>
      <c r="AP666" s="123">
        <f t="shared" si="336"/>
        <v>0</v>
      </c>
      <c r="AQ666" s="123">
        <f t="shared" si="336"/>
        <v>0</v>
      </c>
      <c r="AR666" s="123">
        <f t="shared" si="329"/>
        <v>0</v>
      </c>
      <c r="AS666" s="123">
        <f t="shared" si="337"/>
        <v>0</v>
      </c>
      <c r="AT666" s="123">
        <f t="shared" si="337"/>
        <v>0</v>
      </c>
      <c r="AU666" s="123">
        <f t="shared" si="330"/>
        <v>0</v>
      </c>
      <c r="AV666" s="123">
        <f t="shared" si="331"/>
        <v>0</v>
      </c>
      <c r="AW666" s="134"/>
      <c r="AX666" s="134"/>
      <c r="AY666" s="134"/>
      <c r="AZ666" s="133"/>
      <c r="BA666" s="133"/>
      <c r="BB666" s="133"/>
      <c r="BC666" s="133"/>
      <c r="BD666" s="133"/>
    </row>
    <row r="667" spans="1:56" s="100" customFormat="1" hidden="1">
      <c r="A667" s="45"/>
      <c r="B667" s="120">
        <v>2013</v>
      </c>
      <c r="C667" s="121">
        <v>8320</v>
      </c>
      <c r="D667" s="120">
        <v>8</v>
      </c>
      <c r="E667" s="120">
        <v>6000</v>
      </c>
      <c r="F667" s="120">
        <v>6200</v>
      </c>
      <c r="G667" s="120">
        <v>622</v>
      </c>
      <c r="H667" s="120">
        <v>62201</v>
      </c>
      <c r="I667" s="122" t="s">
        <v>258</v>
      </c>
      <c r="J667" s="132">
        <v>0</v>
      </c>
      <c r="K667" s="132">
        <v>0</v>
      </c>
      <c r="L667" s="133">
        <v>0</v>
      </c>
      <c r="M667" s="132">
        <v>0</v>
      </c>
      <c r="N667" s="132">
        <v>0</v>
      </c>
      <c r="O667" s="133">
        <v>0</v>
      </c>
      <c r="P667" s="133">
        <v>0</v>
      </c>
      <c r="Q667" s="45"/>
      <c r="R667" s="123">
        <v>0</v>
      </c>
      <c r="S667" s="123">
        <v>0</v>
      </c>
      <c r="T667" s="123">
        <f t="shared" si="317"/>
        <v>0</v>
      </c>
      <c r="U667" s="123">
        <v>0</v>
      </c>
      <c r="V667" s="123">
        <v>0</v>
      </c>
      <c r="W667" s="123">
        <f t="shared" si="318"/>
        <v>0</v>
      </c>
      <c r="X667" s="123">
        <f t="shared" si="319"/>
        <v>0</v>
      </c>
      <c r="Y667" s="45"/>
      <c r="Z667" s="123">
        <v>0</v>
      </c>
      <c r="AA667" s="123">
        <v>0</v>
      </c>
      <c r="AB667" s="123">
        <f t="shared" si="321"/>
        <v>0</v>
      </c>
      <c r="AC667" s="123">
        <v>0</v>
      </c>
      <c r="AD667" s="123">
        <v>0</v>
      </c>
      <c r="AE667" s="123">
        <f t="shared" si="322"/>
        <v>0</v>
      </c>
      <c r="AF667" s="123">
        <f t="shared" si="323"/>
        <v>0</v>
      </c>
      <c r="AG667" s="45"/>
      <c r="AH667" s="123">
        <v>0</v>
      </c>
      <c r="AI667" s="123">
        <v>0</v>
      </c>
      <c r="AJ667" s="123">
        <f t="shared" si="325"/>
        <v>0</v>
      </c>
      <c r="AK667" s="123">
        <v>0</v>
      </c>
      <c r="AL667" s="123">
        <v>0</v>
      </c>
      <c r="AM667" s="123">
        <f t="shared" si="326"/>
        <v>0</v>
      </c>
      <c r="AN667" s="123">
        <f t="shared" si="327"/>
        <v>0</v>
      </c>
      <c r="AO667" s="45"/>
      <c r="AP667" s="123">
        <f t="shared" si="336"/>
        <v>0</v>
      </c>
      <c r="AQ667" s="123">
        <f t="shared" si="336"/>
        <v>0</v>
      </c>
      <c r="AR667" s="123">
        <f t="shared" si="329"/>
        <v>0</v>
      </c>
      <c r="AS667" s="123">
        <f t="shared" si="337"/>
        <v>0</v>
      </c>
      <c r="AT667" s="123">
        <f t="shared" si="337"/>
        <v>0</v>
      </c>
      <c r="AU667" s="123">
        <f t="shared" si="330"/>
        <v>0</v>
      </c>
      <c r="AV667" s="123">
        <f t="shared" si="331"/>
        <v>0</v>
      </c>
      <c r="AW667" s="134"/>
      <c r="AX667" s="134"/>
      <c r="AY667" s="134"/>
      <c r="AZ667" s="133"/>
      <c r="BA667" s="133"/>
      <c r="BB667" s="133"/>
      <c r="BC667" s="133"/>
      <c r="BD667" s="133"/>
    </row>
    <row r="668" spans="1:56" s="100" customFormat="1" hidden="1">
      <c r="A668" s="45"/>
      <c r="B668" s="120">
        <v>2013</v>
      </c>
      <c r="C668" s="121">
        <v>8320</v>
      </c>
      <c r="D668" s="120">
        <v>8</v>
      </c>
      <c r="E668" s="120">
        <v>6000</v>
      </c>
      <c r="F668" s="120">
        <v>6200</v>
      </c>
      <c r="G668" s="120">
        <v>622</v>
      </c>
      <c r="H668" s="120">
        <v>62201</v>
      </c>
      <c r="I668" s="122" t="s">
        <v>258</v>
      </c>
      <c r="J668" s="132">
        <v>0</v>
      </c>
      <c r="K668" s="132">
        <v>0</v>
      </c>
      <c r="L668" s="133">
        <v>0</v>
      </c>
      <c r="M668" s="132">
        <v>0</v>
      </c>
      <c r="N668" s="132">
        <v>0</v>
      </c>
      <c r="O668" s="133">
        <v>0</v>
      </c>
      <c r="P668" s="133">
        <v>0</v>
      </c>
      <c r="Q668" s="45"/>
      <c r="R668" s="123">
        <v>0</v>
      </c>
      <c r="S668" s="123">
        <v>0</v>
      </c>
      <c r="T668" s="123">
        <f t="shared" si="317"/>
        <v>0</v>
      </c>
      <c r="U668" s="123">
        <v>0</v>
      </c>
      <c r="V668" s="123">
        <v>0</v>
      </c>
      <c r="W668" s="123">
        <f t="shared" si="318"/>
        <v>0</v>
      </c>
      <c r="X668" s="123">
        <f t="shared" si="319"/>
        <v>0</v>
      </c>
      <c r="Y668" s="45"/>
      <c r="Z668" s="123">
        <v>0</v>
      </c>
      <c r="AA668" s="123">
        <v>0</v>
      </c>
      <c r="AB668" s="123">
        <f t="shared" si="321"/>
        <v>0</v>
      </c>
      <c r="AC668" s="123">
        <v>0</v>
      </c>
      <c r="AD668" s="123">
        <v>0</v>
      </c>
      <c r="AE668" s="123">
        <f t="shared" si="322"/>
        <v>0</v>
      </c>
      <c r="AF668" s="123">
        <f t="shared" si="323"/>
        <v>0</v>
      </c>
      <c r="AG668" s="45"/>
      <c r="AH668" s="123">
        <v>0</v>
      </c>
      <c r="AI668" s="123">
        <v>0</v>
      </c>
      <c r="AJ668" s="123">
        <f t="shared" si="325"/>
        <v>0</v>
      </c>
      <c r="AK668" s="123">
        <v>0</v>
      </c>
      <c r="AL668" s="123">
        <v>0</v>
      </c>
      <c r="AM668" s="123">
        <f t="shared" si="326"/>
        <v>0</v>
      </c>
      <c r="AN668" s="123">
        <f t="shared" si="327"/>
        <v>0</v>
      </c>
      <c r="AO668" s="45"/>
      <c r="AP668" s="123">
        <f t="shared" si="336"/>
        <v>0</v>
      </c>
      <c r="AQ668" s="123">
        <f t="shared" si="336"/>
        <v>0</v>
      </c>
      <c r="AR668" s="123">
        <f t="shared" si="329"/>
        <v>0</v>
      </c>
      <c r="AS668" s="123">
        <f t="shared" si="337"/>
        <v>0</v>
      </c>
      <c r="AT668" s="123">
        <f t="shared" si="337"/>
        <v>0</v>
      </c>
      <c r="AU668" s="123">
        <f t="shared" si="330"/>
        <v>0</v>
      </c>
      <c r="AV668" s="123">
        <f t="shared" si="331"/>
        <v>0</v>
      </c>
      <c r="AW668" s="134"/>
      <c r="AX668" s="134"/>
      <c r="AY668" s="134"/>
      <c r="AZ668" s="133"/>
      <c r="BA668" s="133"/>
      <c r="BB668" s="133"/>
      <c r="BC668" s="133"/>
      <c r="BD668" s="133"/>
    </row>
    <row r="669" spans="1:56" s="100" customFormat="1" hidden="1">
      <c r="A669" s="45"/>
      <c r="B669" s="120">
        <v>2013</v>
      </c>
      <c r="C669" s="121">
        <v>8320</v>
      </c>
      <c r="D669" s="120">
        <v>8</v>
      </c>
      <c r="E669" s="120">
        <v>6000</v>
      </c>
      <c r="F669" s="120">
        <v>6200</v>
      </c>
      <c r="G669" s="120">
        <v>622</v>
      </c>
      <c r="H669" s="120">
        <v>62201</v>
      </c>
      <c r="I669" s="122" t="s">
        <v>258</v>
      </c>
      <c r="J669" s="132">
        <v>0</v>
      </c>
      <c r="K669" s="132">
        <v>0</v>
      </c>
      <c r="L669" s="133">
        <v>0</v>
      </c>
      <c r="M669" s="132">
        <v>0</v>
      </c>
      <c r="N669" s="132">
        <v>0</v>
      </c>
      <c r="O669" s="133">
        <v>0</v>
      </c>
      <c r="P669" s="133">
        <v>0</v>
      </c>
      <c r="Q669" s="45"/>
      <c r="R669" s="123">
        <v>0</v>
      </c>
      <c r="S669" s="123">
        <v>0</v>
      </c>
      <c r="T669" s="123">
        <f t="shared" si="317"/>
        <v>0</v>
      </c>
      <c r="U669" s="123">
        <v>0</v>
      </c>
      <c r="V669" s="123">
        <v>0</v>
      </c>
      <c r="W669" s="123">
        <f t="shared" si="318"/>
        <v>0</v>
      </c>
      <c r="X669" s="123">
        <f t="shared" si="319"/>
        <v>0</v>
      </c>
      <c r="Y669" s="45"/>
      <c r="Z669" s="123">
        <v>0</v>
      </c>
      <c r="AA669" s="123">
        <v>0</v>
      </c>
      <c r="AB669" s="123">
        <f t="shared" si="321"/>
        <v>0</v>
      </c>
      <c r="AC669" s="123">
        <v>0</v>
      </c>
      <c r="AD669" s="123">
        <v>0</v>
      </c>
      <c r="AE669" s="123">
        <f t="shared" si="322"/>
        <v>0</v>
      </c>
      <c r="AF669" s="123">
        <f t="shared" si="323"/>
        <v>0</v>
      </c>
      <c r="AG669" s="45"/>
      <c r="AH669" s="123">
        <v>0</v>
      </c>
      <c r="AI669" s="123">
        <v>0</v>
      </c>
      <c r="AJ669" s="123">
        <f t="shared" si="325"/>
        <v>0</v>
      </c>
      <c r="AK669" s="123">
        <v>0</v>
      </c>
      <c r="AL669" s="123">
        <v>0</v>
      </c>
      <c r="AM669" s="123">
        <f t="shared" si="326"/>
        <v>0</v>
      </c>
      <c r="AN669" s="123">
        <f t="shared" si="327"/>
        <v>0</v>
      </c>
      <c r="AO669" s="45"/>
      <c r="AP669" s="123">
        <f t="shared" si="336"/>
        <v>0</v>
      </c>
      <c r="AQ669" s="123">
        <f t="shared" si="336"/>
        <v>0</v>
      </c>
      <c r="AR669" s="123">
        <f t="shared" si="329"/>
        <v>0</v>
      </c>
      <c r="AS669" s="123">
        <f t="shared" si="337"/>
        <v>0</v>
      </c>
      <c r="AT669" s="123">
        <f t="shared" si="337"/>
        <v>0</v>
      </c>
      <c r="AU669" s="123">
        <f t="shared" si="330"/>
        <v>0</v>
      </c>
      <c r="AV669" s="123">
        <f t="shared" si="331"/>
        <v>0</v>
      </c>
      <c r="AW669" s="134"/>
      <c r="AX669" s="134"/>
      <c r="AY669" s="134"/>
      <c r="AZ669" s="133"/>
      <c r="BA669" s="133"/>
      <c r="BB669" s="133"/>
      <c r="BC669" s="133"/>
      <c r="BD669" s="133"/>
    </row>
    <row r="670" spans="1:56" s="100" customFormat="1" hidden="1">
      <c r="A670" s="45"/>
      <c r="B670" s="120">
        <v>2013</v>
      </c>
      <c r="C670" s="121">
        <v>8320</v>
      </c>
      <c r="D670" s="120">
        <v>8</v>
      </c>
      <c r="E670" s="120">
        <v>6000</v>
      </c>
      <c r="F670" s="120">
        <v>6200</v>
      </c>
      <c r="G670" s="120">
        <v>622</v>
      </c>
      <c r="H670" s="120">
        <v>62201</v>
      </c>
      <c r="I670" s="122" t="s">
        <v>258</v>
      </c>
      <c r="J670" s="132">
        <v>0</v>
      </c>
      <c r="K670" s="132">
        <v>0</v>
      </c>
      <c r="L670" s="133">
        <v>0</v>
      </c>
      <c r="M670" s="132">
        <v>0</v>
      </c>
      <c r="N670" s="132">
        <v>0</v>
      </c>
      <c r="O670" s="133">
        <v>0</v>
      </c>
      <c r="P670" s="133">
        <v>0</v>
      </c>
      <c r="Q670" s="45"/>
      <c r="R670" s="123">
        <v>0</v>
      </c>
      <c r="S670" s="123">
        <v>0</v>
      </c>
      <c r="T670" s="123">
        <f t="shared" si="317"/>
        <v>0</v>
      </c>
      <c r="U670" s="123">
        <v>0</v>
      </c>
      <c r="V670" s="123">
        <v>0</v>
      </c>
      <c r="W670" s="123">
        <f t="shared" si="318"/>
        <v>0</v>
      </c>
      <c r="X670" s="123">
        <f t="shared" si="319"/>
        <v>0</v>
      </c>
      <c r="Y670" s="45"/>
      <c r="Z670" s="123">
        <v>0</v>
      </c>
      <c r="AA670" s="123">
        <v>0</v>
      </c>
      <c r="AB670" s="123">
        <f t="shared" si="321"/>
        <v>0</v>
      </c>
      <c r="AC670" s="123">
        <v>0</v>
      </c>
      <c r="AD670" s="123">
        <v>0</v>
      </c>
      <c r="AE670" s="123">
        <f t="shared" si="322"/>
        <v>0</v>
      </c>
      <c r="AF670" s="123">
        <f t="shared" si="323"/>
        <v>0</v>
      </c>
      <c r="AG670" s="45"/>
      <c r="AH670" s="123">
        <v>0</v>
      </c>
      <c r="AI670" s="123">
        <v>0</v>
      </c>
      <c r="AJ670" s="123">
        <f t="shared" si="325"/>
        <v>0</v>
      </c>
      <c r="AK670" s="123">
        <v>0</v>
      </c>
      <c r="AL670" s="123">
        <v>0</v>
      </c>
      <c r="AM670" s="123">
        <f t="shared" si="326"/>
        <v>0</v>
      </c>
      <c r="AN670" s="123">
        <f t="shared" si="327"/>
        <v>0</v>
      </c>
      <c r="AO670" s="45"/>
      <c r="AP670" s="123">
        <f t="shared" si="336"/>
        <v>0</v>
      </c>
      <c r="AQ670" s="123">
        <f t="shared" si="336"/>
        <v>0</v>
      </c>
      <c r="AR670" s="123">
        <f t="shared" si="329"/>
        <v>0</v>
      </c>
      <c r="AS670" s="123">
        <f t="shared" si="337"/>
        <v>0</v>
      </c>
      <c r="AT670" s="123">
        <f t="shared" si="337"/>
        <v>0</v>
      </c>
      <c r="AU670" s="123">
        <f t="shared" si="330"/>
        <v>0</v>
      </c>
      <c r="AV670" s="123">
        <f t="shared" si="331"/>
        <v>0</v>
      </c>
      <c r="AW670" s="134"/>
      <c r="AX670" s="134"/>
      <c r="AY670" s="134"/>
      <c r="AZ670" s="133"/>
      <c r="BA670" s="133"/>
      <c r="BB670" s="133"/>
      <c r="BC670" s="133"/>
      <c r="BD670" s="133"/>
    </row>
    <row r="671" spans="1:56" s="100" customFormat="1" hidden="1">
      <c r="A671" s="45"/>
      <c r="B671" s="120">
        <v>2013</v>
      </c>
      <c r="C671" s="121">
        <v>8320</v>
      </c>
      <c r="D671" s="120">
        <v>8</v>
      </c>
      <c r="E671" s="120">
        <v>6000</v>
      </c>
      <c r="F671" s="120">
        <v>6200</v>
      </c>
      <c r="G671" s="120">
        <v>622</v>
      </c>
      <c r="H671" s="120">
        <v>62201</v>
      </c>
      <c r="I671" s="122" t="s">
        <v>258</v>
      </c>
      <c r="J671" s="132">
        <v>0</v>
      </c>
      <c r="K671" s="132">
        <v>0</v>
      </c>
      <c r="L671" s="133">
        <v>0</v>
      </c>
      <c r="M671" s="132">
        <v>0</v>
      </c>
      <c r="N671" s="132">
        <v>0</v>
      </c>
      <c r="O671" s="133">
        <v>0</v>
      </c>
      <c r="P671" s="133">
        <v>0</v>
      </c>
      <c r="Q671" s="45"/>
      <c r="R671" s="123">
        <v>0</v>
      </c>
      <c r="S671" s="123">
        <v>0</v>
      </c>
      <c r="T671" s="123">
        <f t="shared" si="317"/>
        <v>0</v>
      </c>
      <c r="U671" s="123">
        <v>0</v>
      </c>
      <c r="V671" s="123">
        <v>0</v>
      </c>
      <c r="W671" s="123">
        <f t="shared" si="318"/>
        <v>0</v>
      </c>
      <c r="X671" s="123">
        <f t="shared" si="319"/>
        <v>0</v>
      </c>
      <c r="Y671" s="45"/>
      <c r="Z671" s="123">
        <v>0</v>
      </c>
      <c r="AA671" s="123">
        <v>0</v>
      </c>
      <c r="AB671" s="123">
        <f t="shared" si="321"/>
        <v>0</v>
      </c>
      <c r="AC671" s="123">
        <v>0</v>
      </c>
      <c r="AD671" s="123">
        <v>0</v>
      </c>
      <c r="AE671" s="123">
        <f t="shared" si="322"/>
        <v>0</v>
      </c>
      <c r="AF671" s="123">
        <f t="shared" si="323"/>
        <v>0</v>
      </c>
      <c r="AG671" s="45"/>
      <c r="AH671" s="123">
        <v>0</v>
      </c>
      <c r="AI671" s="123">
        <v>0</v>
      </c>
      <c r="AJ671" s="123">
        <f t="shared" si="325"/>
        <v>0</v>
      </c>
      <c r="AK671" s="123">
        <v>0</v>
      </c>
      <c r="AL671" s="123">
        <v>0</v>
      </c>
      <c r="AM671" s="123">
        <f t="shared" si="326"/>
        <v>0</v>
      </c>
      <c r="AN671" s="123">
        <f t="shared" si="327"/>
        <v>0</v>
      </c>
      <c r="AO671" s="45"/>
      <c r="AP671" s="123">
        <f t="shared" si="336"/>
        <v>0</v>
      </c>
      <c r="AQ671" s="123">
        <f t="shared" si="336"/>
        <v>0</v>
      </c>
      <c r="AR671" s="123">
        <f t="shared" si="329"/>
        <v>0</v>
      </c>
      <c r="AS671" s="123">
        <f t="shared" si="337"/>
        <v>0</v>
      </c>
      <c r="AT671" s="123">
        <f t="shared" si="337"/>
        <v>0</v>
      </c>
      <c r="AU671" s="123">
        <f t="shared" si="330"/>
        <v>0</v>
      </c>
      <c r="AV671" s="123">
        <f t="shared" si="331"/>
        <v>0</v>
      </c>
      <c r="AW671" s="134"/>
      <c r="AX671" s="134"/>
      <c r="AY671" s="134"/>
      <c r="AZ671" s="133"/>
      <c r="BA671" s="133"/>
      <c r="BB671" s="133"/>
      <c r="BC671" s="133"/>
      <c r="BD671" s="133"/>
    </row>
    <row r="672" spans="1:56" s="100" customFormat="1" hidden="1">
      <c r="A672" s="45"/>
      <c r="B672" s="120">
        <v>2013</v>
      </c>
      <c r="C672" s="121">
        <v>8320</v>
      </c>
      <c r="D672" s="120">
        <v>8</v>
      </c>
      <c r="E672" s="120">
        <v>6000</v>
      </c>
      <c r="F672" s="120">
        <v>6200</v>
      </c>
      <c r="G672" s="120">
        <v>622</v>
      </c>
      <c r="H672" s="120">
        <v>62201</v>
      </c>
      <c r="I672" s="122" t="s">
        <v>258</v>
      </c>
      <c r="J672" s="132">
        <v>0</v>
      </c>
      <c r="K672" s="132">
        <v>0</v>
      </c>
      <c r="L672" s="133">
        <v>0</v>
      </c>
      <c r="M672" s="132">
        <v>0</v>
      </c>
      <c r="N672" s="132">
        <v>0</v>
      </c>
      <c r="O672" s="133">
        <v>0</v>
      </c>
      <c r="P672" s="133">
        <v>0</v>
      </c>
      <c r="Q672" s="45"/>
      <c r="R672" s="123">
        <v>0</v>
      </c>
      <c r="S672" s="123">
        <v>0</v>
      </c>
      <c r="T672" s="123">
        <f t="shared" si="317"/>
        <v>0</v>
      </c>
      <c r="U672" s="123">
        <v>0</v>
      </c>
      <c r="V672" s="123">
        <v>0</v>
      </c>
      <c r="W672" s="123">
        <f t="shared" si="318"/>
        <v>0</v>
      </c>
      <c r="X672" s="123">
        <f t="shared" si="319"/>
        <v>0</v>
      </c>
      <c r="Y672" s="45"/>
      <c r="Z672" s="123">
        <v>0</v>
      </c>
      <c r="AA672" s="123">
        <v>0</v>
      </c>
      <c r="AB672" s="123">
        <f t="shared" si="321"/>
        <v>0</v>
      </c>
      <c r="AC672" s="123">
        <v>0</v>
      </c>
      <c r="AD672" s="123">
        <v>0</v>
      </c>
      <c r="AE672" s="123">
        <f t="shared" si="322"/>
        <v>0</v>
      </c>
      <c r="AF672" s="123">
        <f t="shared" si="323"/>
        <v>0</v>
      </c>
      <c r="AG672" s="45"/>
      <c r="AH672" s="123">
        <v>0</v>
      </c>
      <c r="AI672" s="123">
        <v>0</v>
      </c>
      <c r="AJ672" s="123">
        <f t="shared" si="325"/>
        <v>0</v>
      </c>
      <c r="AK672" s="123">
        <v>0</v>
      </c>
      <c r="AL672" s="123">
        <v>0</v>
      </c>
      <c r="AM672" s="123">
        <f t="shared" si="326"/>
        <v>0</v>
      </c>
      <c r="AN672" s="123">
        <f t="shared" si="327"/>
        <v>0</v>
      </c>
      <c r="AO672" s="45"/>
      <c r="AP672" s="123">
        <f t="shared" si="336"/>
        <v>0</v>
      </c>
      <c r="AQ672" s="123">
        <f t="shared" si="336"/>
        <v>0</v>
      </c>
      <c r="AR672" s="123">
        <f t="shared" si="329"/>
        <v>0</v>
      </c>
      <c r="AS672" s="123">
        <f t="shared" si="337"/>
        <v>0</v>
      </c>
      <c r="AT672" s="123">
        <f t="shared" si="337"/>
        <v>0</v>
      </c>
      <c r="AU672" s="123">
        <f t="shared" si="330"/>
        <v>0</v>
      </c>
      <c r="AV672" s="123">
        <f t="shared" si="331"/>
        <v>0</v>
      </c>
      <c r="AW672" s="134"/>
      <c r="AX672" s="134"/>
      <c r="AY672" s="134"/>
      <c r="AZ672" s="133"/>
      <c r="BA672" s="133"/>
      <c r="BB672" s="133"/>
      <c r="BC672" s="133"/>
      <c r="BD672" s="133"/>
    </row>
    <row r="673" spans="1:56" s="100" customFormat="1" hidden="1">
      <c r="A673" s="45"/>
      <c r="B673" s="120">
        <v>2013</v>
      </c>
      <c r="C673" s="121">
        <v>8320</v>
      </c>
      <c r="D673" s="120">
        <v>8</v>
      </c>
      <c r="E673" s="120">
        <v>6000</v>
      </c>
      <c r="F673" s="120">
        <v>6200</v>
      </c>
      <c r="G673" s="120">
        <v>622</v>
      </c>
      <c r="H673" s="120">
        <v>62201</v>
      </c>
      <c r="I673" s="122" t="s">
        <v>258</v>
      </c>
      <c r="J673" s="132">
        <v>0</v>
      </c>
      <c r="K673" s="132">
        <v>0</v>
      </c>
      <c r="L673" s="133">
        <v>0</v>
      </c>
      <c r="M673" s="132">
        <v>0</v>
      </c>
      <c r="N673" s="132">
        <v>0</v>
      </c>
      <c r="O673" s="133">
        <v>0</v>
      </c>
      <c r="P673" s="133">
        <v>0</v>
      </c>
      <c r="Q673" s="45"/>
      <c r="R673" s="123">
        <v>0</v>
      </c>
      <c r="S673" s="123">
        <v>0</v>
      </c>
      <c r="T673" s="123">
        <f t="shared" si="317"/>
        <v>0</v>
      </c>
      <c r="U673" s="123">
        <v>0</v>
      </c>
      <c r="V673" s="123">
        <v>0</v>
      </c>
      <c r="W673" s="123">
        <f t="shared" si="318"/>
        <v>0</v>
      </c>
      <c r="X673" s="123">
        <f t="shared" si="319"/>
        <v>0</v>
      </c>
      <c r="Y673" s="45"/>
      <c r="Z673" s="123">
        <v>0</v>
      </c>
      <c r="AA673" s="123">
        <v>0</v>
      </c>
      <c r="AB673" s="123">
        <f t="shared" si="321"/>
        <v>0</v>
      </c>
      <c r="AC673" s="123">
        <v>0</v>
      </c>
      <c r="AD673" s="123">
        <v>0</v>
      </c>
      <c r="AE673" s="123">
        <f t="shared" si="322"/>
        <v>0</v>
      </c>
      <c r="AF673" s="123">
        <f t="shared" si="323"/>
        <v>0</v>
      </c>
      <c r="AG673" s="45"/>
      <c r="AH673" s="123">
        <v>0</v>
      </c>
      <c r="AI673" s="123">
        <v>0</v>
      </c>
      <c r="AJ673" s="123">
        <f t="shared" si="325"/>
        <v>0</v>
      </c>
      <c r="AK673" s="123">
        <v>0</v>
      </c>
      <c r="AL673" s="123">
        <v>0</v>
      </c>
      <c r="AM673" s="123">
        <f t="shared" si="326"/>
        <v>0</v>
      </c>
      <c r="AN673" s="123">
        <f t="shared" si="327"/>
        <v>0</v>
      </c>
      <c r="AO673" s="45"/>
      <c r="AP673" s="123">
        <f t="shared" si="336"/>
        <v>0</v>
      </c>
      <c r="AQ673" s="123">
        <f t="shared" si="336"/>
        <v>0</v>
      </c>
      <c r="AR673" s="123">
        <f t="shared" si="329"/>
        <v>0</v>
      </c>
      <c r="AS673" s="123">
        <f t="shared" si="337"/>
        <v>0</v>
      </c>
      <c r="AT673" s="123">
        <f t="shared" si="337"/>
        <v>0</v>
      </c>
      <c r="AU673" s="123">
        <f t="shared" si="330"/>
        <v>0</v>
      </c>
      <c r="AV673" s="123">
        <f t="shared" si="331"/>
        <v>0</v>
      </c>
      <c r="AW673" s="134"/>
      <c r="AX673" s="134"/>
      <c r="AY673" s="134"/>
      <c r="AZ673" s="133"/>
      <c r="BA673" s="133"/>
      <c r="BB673" s="133"/>
      <c r="BC673" s="133"/>
      <c r="BD673" s="133"/>
    </row>
    <row r="674" spans="1:56" s="100" customFormat="1" hidden="1">
      <c r="A674" s="45"/>
      <c r="B674" s="120">
        <v>2013</v>
      </c>
      <c r="C674" s="121">
        <v>8320</v>
      </c>
      <c r="D674" s="120">
        <v>8</v>
      </c>
      <c r="E674" s="120">
        <v>6000</v>
      </c>
      <c r="F674" s="120">
        <v>6200</v>
      </c>
      <c r="G674" s="120">
        <v>622</v>
      </c>
      <c r="H674" s="120">
        <v>62201</v>
      </c>
      <c r="I674" s="122" t="s">
        <v>258</v>
      </c>
      <c r="J674" s="132">
        <v>0</v>
      </c>
      <c r="K674" s="132">
        <v>0</v>
      </c>
      <c r="L674" s="133">
        <v>0</v>
      </c>
      <c r="M674" s="132">
        <v>0</v>
      </c>
      <c r="N674" s="132">
        <v>0</v>
      </c>
      <c r="O674" s="133">
        <v>0</v>
      </c>
      <c r="P674" s="133">
        <v>0</v>
      </c>
      <c r="Q674" s="45"/>
      <c r="R674" s="123">
        <v>0</v>
      </c>
      <c r="S674" s="123">
        <v>0</v>
      </c>
      <c r="T674" s="123">
        <f t="shared" si="317"/>
        <v>0</v>
      </c>
      <c r="U674" s="123">
        <v>0</v>
      </c>
      <c r="V674" s="123">
        <v>0</v>
      </c>
      <c r="W674" s="123">
        <f t="shared" si="318"/>
        <v>0</v>
      </c>
      <c r="X674" s="123">
        <f t="shared" si="319"/>
        <v>0</v>
      </c>
      <c r="Y674" s="45"/>
      <c r="Z674" s="123">
        <v>0</v>
      </c>
      <c r="AA674" s="123">
        <v>0</v>
      </c>
      <c r="AB674" s="123">
        <f t="shared" si="321"/>
        <v>0</v>
      </c>
      <c r="AC674" s="123">
        <v>0</v>
      </c>
      <c r="AD674" s="123">
        <v>0</v>
      </c>
      <c r="AE674" s="123">
        <f t="shared" si="322"/>
        <v>0</v>
      </c>
      <c r="AF674" s="123">
        <f t="shared" si="323"/>
        <v>0</v>
      </c>
      <c r="AG674" s="45"/>
      <c r="AH674" s="123">
        <v>0</v>
      </c>
      <c r="AI674" s="123">
        <v>0</v>
      </c>
      <c r="AJ674" s="123">
        <f t="shared" si="325"/>
        <v>0</v>
      </c>
      <c r="AK674" s="123">
        <v>0</v>
      </c>
      <c r="AL674" s="123">
        <v>0</v>
      </c>
      <c r="AM674" s="123">
        <f t="shared" si="326"/>
        <v>0</v>
      </c>
      <c r="AN674" s="123">
        <f t="shared" si="327"/>
        <v>0</v>
      </c>
      <c r="AO674" s="45"/>
      <c r="AP674" s="123">
        <f t="shared" si="336"/>
        <v>0</v>
      </c>
      <c r="AQ674" s="123">
        <f t="shared" si="336"/>
        <v>0</v>
      </c>
      <c r="AR674" s="123">
        <f t="shared" si="329"/>
        <v>0</v>
      </c>
      <c r="AS674" s="123">
        <f t="shared" si="337"/>
        <v>0</v>
      </c>
      <c r="AT674" s="123">
        <f t="shared" si="337"/>
        <v>0</v>
      </c>
      <c r="AU674" s="123">
        <f t="shared" si="330"/>
        <v>0</v>
      </c>
      <c r="AV674" s="123">
        <f t="shared" si="331"/>
        <v>0</v>
      </c>
      <c r="AW674" s="134"/>
      <c r="AX674" s="134"/>
      <c r="AY674" s="134"/>
      <c r="AZ674" s="133"/>
      <c r="BA674" s="133"/>
      <c r="BB674" s="133"/>
      <c r="BC674" s="133"/>
      <c r="BD674" s="133"/>
    </row>
    <row r="675" spans="1:56" s="100" customFormat="1" hidden="1">
      <c r="A675" s="45"/>
      <c r="B675" s="120">
        <v>2013</v>
      </c>
      <c r="C675" s="121">
        <v>8320</v>
      </c>
      <c r="D675" s="120">
        <v>8</v>
      </c>
      <c r="E675" s="120">
        <v>6000</v>
      </c>
      <c r="F675" s="120">
        <v>6200</v>
      </c>
      <c r="G675" s="120">
        <v>622</v>
      </c>
      <c r="H675" s="120">
        <v>62201</v>
      </c>
      <c r="I675" s="122" t="s">
        <v>258</v>
      </c>
      <c r="J675" s="132">
        <v>0</v>
      </c>
      <c r="K675" s="132">
        <v>0</v>
      </c>
      <c r="L675" s="133">
        <v>0</v>
      </c>
      <c r="M675" s="132">
        <v>0</v>
      </c>
      <c r="N675" s="132">
        <v>0</v>
      </c>
      <c r="O675" s="133">
        <v>0</v>
      </c>
      <c r="P675" s="133">
        <v>0</v>
      </c>
      <c r="Q675" s="45"/>
      <c r="R675" s="123">
        <v>0</v>
      </c>
      <c r="S675" s="123">
        <v>0</v>
      </c>
      <c r="T675" s="123">
        <f t="shared" si="317"/>
        <v>0</v>
      </c>
      <c r="U675" s="123">
        <v>0</v>
      </c>
      <c r="V675" s="123">
        <v>0</v>
      </c>
      <c r="W675" s="123">
        <f t="shared" si="318"/>
        <v>0</v>
      </c>
      <c r="X675" s="123">
        <f t="shared" si="319"/>
        <v>0</v>
      </c>
      <c r="Y675" s="45"/>
      <c r="Z675" s="123">
        <v>0</v>
      </c>
      <c r="AA675" s="123">
        <v>0</v>
      </c>
      <c r="AB675" s="123">
        <f t="shared" si="321"/>
        <v>0</v>
      </c>
      <c r="AC675" s="123">
        <v>0</v>
      </c>
      <c r="AD675" s="123">
        <v>0</v>
      </c>
      <c r="AE675" s="123">
        <f t="shared" si="322"/>
        <v>0</v>
      </c>
      <c r="AF675" s="123">
        <f t="shared" si="323"/>
        <v>0</v>
      </c>
      <c r="AG675" s="45"/>
      <c r="AH675" s="123">
        <v>0</v>
      </c>
      <c r="AI675" s="123">
        <v>0</v>
      </c>
      <c r="AJ675" s="123">
        <f t="shared" si="325"/>
        <v>0</v>
      </c>
      <c r="AK675" s="123">
        <v>0</v>
      </c>
      <c r="AL675" s="123">
        <v>0</v>
      </c>
      <c r="AM675" s="123">
        <f t="shared" si="326"/>
        <v>0</v>
      </c>
      <c r="AN675" s="123">
        <f t="shared" si="327"/>
        <v>0</v>
      </c>
      <c r="AO675" s="45"/>
      <c r="AP675" s="123">
        <f t="shared" si="336"/>
        <v>0</v>
      </c>
      <c r="AQ675" s="123">
        <f t="shared" si="336"/>
        <v>0</v>
      </c>
      <c r="AR675" s="123">
        <f t="shared" si="329"/>
        <v>0</v>
      </c>
      <c r="AS675" s="123">
        <f t="shared" si="337"/>
        <v>0</v>
      </c>
      <c r="AT675" s="123">
        <f t="shared" si="337"/>
        <v>0</v>
      </c>
      <c r="AU675" s="123">
        <f t="shared" si="330"/>
        <v>0</v>
      </c>
      <c r="AV675" s="123">
        <f t="shared" si="331"/>
        <v>0</v>
      </c>
      <c r="AW675" s="134"/>
      <c r="AX675" s="134"/>
      <c r="AY675" s="134"/>
      <c r="AZ675" s="133"/>
      <c r="BA675" s="133"/>
      <c r="BB675" s="133"/>
      <c r="BC675" s="133"/>
      <c r="BD675" s="133"/>
    </row>
    <row r="676" spans="1:56" s="100" customFormat="1" hidden="1">
      <c r="A676" s="45"/>
      <c r="B676" s="120">
        <v>2013</v>
      </c>
      <c r="C676" s="121">
        <v>8320</v>
      </c>
      <c r="D676" s="120">
        <v>8</v>
      </c>
      <c r="E676" s="120">
        <v>6000</v>
      </c>
      <c r="F676" s="120">
        <v>6200</v>
      </c>
      <c r="G676" s="120">
        <v>622</v>
      </c>
      <c r="H676" s="120">
        <v>62201</v>
      </c>
      <c r="I676" s="122" t="s">
        <v>258</v>
      </c>
      <c r="J676" s="132">
        <v>0</v>
      </c>
      <c r="K676" s="132">
        <v>0</v>
      </c>
      <c r="L676" s="133">
        <v>0</v>
      </c>
      <c r="M676" s="132">
        <v>0</v>
      </c>
      <c r="N676" s="132">
        <v>0</v>
      </c>
      <c r="O676" s="133">
        <v>0</v>
      </c>
      <c r="P676" s="133">
        <v>0</v>
      </c>
      <c r="Q676" s="45"/>
      <c r="R676" s="123">
        <v>0</v>
      </c>
      <c r="S676" s="123">
        <v>0</v>
      </c>
      <c r="T676" s="123">
        <f t="shared" si="317"/>
        <v>0</v>
      </c>
      <c r="U676" s="123">
        <v>0</v>
      </c>
      <c r="V676" s="123">
        <v>0</v>
      </c>
      <c r="W676" s="123">
        <f t="shared" si="318"/>
        <v>0</v>
      </c>
      <c r="X676" s="123">
        <f t="shared" si="319"/>
        <v>0</v>
      </c>
      <c r="Y676" s="45"/>
      <c r="Z676" s="123">
        <v>0</v>
      </c>
      <c r="AA676" s="123">
        <v>0</v>
      </c>
      <c r="AB676" s="123">
        <f t="shared" si="321"/>
        <v>0</v>
      </c>
      <c r="AC676" s="123">
        <v>0</v>
      </c>
      <c r="AD676" s="123">
        <v>0</v>
      </c>
      <c r="AE676" s="123">
        <f t="shared" si="322"/>
        <v>0</v>
      </c>
      <c r="AF676" s="123">
        <f t="shared" si="323"/>
        <v>0</v>
      </c>
      <c r="AG676" s="45"/>
      <c r="AH676" s="123">
        <v>0</v>
      </c>
      <c r="AI676" s="123">
        <v>0</v>
      </c>
      <c r="AJ676" s="123">
        <f t="shared" si="325"/>
        <v>0</v>
      </c>
      <c r="AK676" s="123">
        <v>0</v>
      </c>
      <c r="AL676" s="123">
        <v>0</v>
      </c>
      <c r="AM676" s="123">
        <f t="shared" si="326"/>
        <v>0</v>
      </c>
      <c r="AN676" s="123">
        <f t="shared" si="327"/>
        <v>0</v>
      </c>
      <c r="AO676" s="45"/>
      <c r="AP676" s="123">
        <f t="shared" si="336"/>
        <v>0</v>
      </c>
      <c r="AQ676" s="123">
        <f t="shared" si="336"/>
        <v>0</v>
      </c>
      <c r="AR676" s="123">
        <f t="shared" si="329"/>
        <v>0</v>
      </c>
      <c r="AS676" s="123">
        <f t="shared" si="337"/>
        <v>0</v>
      </c>
      <c r="AT676" s="123">
        <f t="shared" si="337"/>
        <v>0</v>
      </c>
      <c r="AU676" s="123">
        <f t="shared" si="330"/>
        <v>0</v>
      </c>
      <c r="AV676" s="123">
        <f t="shared" si="331"/>
        <v>0</v>
      </c>
      <c r="AW676" s="134"/>
      <c r="AX676" s="134"/>
      <c r="AY676" s="134"/>
      <c r="AZ676" s="133"/>
      <c r="BA676" s="133"/>
      <c r="BB676" s="133"/>
      <c r="BC676" s="133"/>
      <c r="BD676" s="133"/>
    </row>
    <row r="677" spans="1:56" s="100" customFormat="1" hidden="1">
      <c r="A677" s="45"/>
      <c r="B677" s="120">
        <v>2013</v>
      </c>
      <c r="C677" s="121">
        <v>8320</v>
      </c>
      <c r="D677" s="120">
        <v>8</v>
      </c>
      <c r="E677" s="120">
        <v>6000</v>
      </c>
      <c r="F677" s="120">
        <v>6200</v>
      </c>
      <c r="G677" s="120">
        <v>622</v>
      </c>
      <c r="H677" s="120">
        <v>62201</v>
      </c>
      <c r="I677" s="122" t="s">
        <v>258</v>
      </c>
      <c r="J677" s="132">
        <v>0</v>
      </c>
      <c r="K677" s="132">
        <v>0</v>
      </c>
      <c r="L677" s="133">
        <v>0</v>
      </c>
      <c r="M677" s="132">
        <v>0</v>
      </c>
      <c r="N677" s="132">
        <v>0</v>
      </c>
      <c r="O677" s="133">
        <v>0</v>
      </c>
      <c r="P677" s="133">
        <v>0</v>
      </c>
      <c r="Q677" s="45"/>
      <c r="R677" s="123">
        <v>0</v>
      </c>
      <c r="S677" s="123">
        <v>0</v>
      </c>
      <c r="T677" s="123">
        <f t="shared" si="317"/>
        <v>0</v>
      </c>
      <c r="U677" s="123">
        <v>0</v>
      </c>
      <c r="V677" s="123">
        <v>0</v>
      </c>
      <c r="W677" s="123">
        <f t="shared" si="318"/>
        <v>0</v>
      </c>
      <c r="X677" s="123">
        <f t="shared" si="319"/>
        <v>0</v>
      </c>
      <c r="Y677" s="45"/>
      <c r="Z677" s="123">
        <v>0</v>
      </c>
      <c r="AA677" s="123">
        <v>0</v>
      </c>
      <c r="AB677" s="123">
        <f t="shared" si="321"/>
        <v>0</v>
      </c>
      <c r="AC677" s="123">
        <v>0</v>
      </c>
      <c r="AD677" s="123">
        <v>0</v>
      </c>
      <c r="AE677" s="123">
        <f t="shared" si="322"/>
        <v>0</v>
      </c>
      <c r="AF677" s="123">
        <f t="shared" si="323"/>
        <v>0</v>
      </c>
      <c r="AG677" s="45"/>
      <c r="AH677" s="123">
        <v>0</v>
      </c>
      <c r="AI677" s="123">
        <v>0</v>
      </c>
      <c r="AJ677" s="123">
        <f t="shared" si="325"/>
        <v>0</v>
      </c>
      <c r="AK677" s="123">
        <v>0</v>
      </c>
      <c r="AL677" s="123">
        <v>0</v>
      </c>
      <c r="AM677" s="123">
        <f t="shared" si="326"/>
        <v>0</v>
      </c>
      <c r="AN677" s="123">
        <f t="shared" si="327"/>
        <v>0</v>
      </c>
      <c r="AO677" s="45"/>
      <c r="AP677" s="123">
        <f t="shared" si="336"/>
        <v>0</v>
      </c>
      <c r="AQ677" s="123">
        <f t="shared" si="336"/>
        <v>0</v>
      </c>
      <c r="AR677" s="123">
        <f t="shared" si="329"/>
        <v>0</v>
      </c>
      <c r="AS677" s="123">
        <f t="shared" si="337"/>
        <v>0</v>
      </c>
      <c r="AT677" s="123">
        <f t="shared" si="337"/>
        <v>0</v>
      </c>
      <c r="AU677" s="123">
        <f t="shared" si="330"/>
        <v>0</v>
      </c>
      <c r="AV677" s="123">
        <f t="shared" si="331"/>
        <v>0</v>
      </c>
      <c r="AW677" s="134"/>
      <c r="AX677" s="134"/>
      <c r="AY677" s="134"/>
      <c r="AZ677" s="133"/>
      <c r="BA677" s="133"/>
      <c r="BB677" s="133"/>
      <c r="BC677" s="133"/>
      <c r="BD677" s="133"/>
    </row>
    <row r="678" spans="1:56" s="100" customFormat="1" hidden="1">
      <c r="A678" s="45"/>
      <c r="B678" s="120">
        <v>2013</v>
      </c>
      <c r="C678" s="121">
        <v>8320</v>
      </c>
      <c r="D678" s="120">
        <v>8</v>
      </c>
      <c r="E678" s="120">
        <v>6000</v>
      </c>
      <c r="F678" s="120">
        <v>6200</v>
      </c>
      <c r="G678" s="120">
        <v>622</v>
      </c>
      <c r="H678" s="120">
        <v>62201</v>
      </c>
      <c r="I678" s="122" t="s">
        <v>258</v>
      </c>
      <c r="J678" s="132">
        <v>0</v>
      </c>
      <c r="K678" s="132">
        <v>0</v>
      </c>
      <c r="L678" s="133">
        <v>0</v>
      </c>
      <c r="M678" s="132">
        <v>0</v>
      </c>
      <c r="N678" s="132">
        <v>0</v>
      </c>
      <c r="O678" s="133">
        <v>0</v>
      </c>
      <c r="P678" s="133">
        <v>0</v>
      </c>
      <c r="Q678" s="45"/>
      <c r="R678" s="123">
        <v>0</v>
      </c>
      <c r="S678" s="123">
        <v>0</v>
      </c>
      <c r="T678" s="123">
        <f t="shared" si="317"/>
        <v>0</v>
      </c>
      <c r="U678" s="123">
        <v>0</v>
      </c>
      <c r="V678" s="123">
        <v>0</v>
      </c>
      <c r="W678" s="123">
        <f t="shared" si="318"/>
        <v>0</v>
      </c>
      <c r="X678" s="123">
        <f t="shared" si="319"/>
        <v>0</v>
      </c>
      <c r="Y678" s="45"/>
      <c r="Z678" s="123">
        <v>0</v>
      </c>
      <c r="AA678" s="123">
        <v>0</v>
      </c>
      <c r="AB678" s="123">
        <f t="shared" si="321"/>
        <v>0</v>
      </c>
      <c r="AC678" s="123">
        <v>0</v>
      </c>
      <c r="AD678" s="123">
        <v>0</v>
      </c>
      <c r="AE678" s="123">
        <f t="shared" si="322"/>
        <v>0</v>
      </c>
      <c r="AF678" s="123">
        <f t="shared" si="323"/>
        <v>0</v>
      </c>
      <c r="AG678" s="45"/>
      <c r="AH678" s="123">
        <v>0</v>
      </c>
      <c r="AI678" s="123">
        <v>0</v>
      </c>
      <c r="AJ678" s="123">
        <f t="shared" si="325"/>
        <v>0</v>
      </c>
      <c r="AK678" s="123">
        <v>0</v>
      </c>
      <c r="AL678" s="123">
        <v>0</v>
      </c>
      <c r="AM678" s="123">
        <f t="shared" si="326"/>
        <v>0</v>
      </c>
      <c r="AN678" s="123">
        <f t="shared" si="327"/>
        <v>0</v>
      </c>
      <c r="AO678" s="45"/>
      <c r="AP678" s="123">
        <f t="shared" si="336"/>
        <v>0</v>
      </c>
      <c r="AQ678" s="123">
        <f t="shared" si="336"/>
        <v>0</v>
      </c>
      <c r="AR678" s="123">
        <f t="shared" si="329"/>
        <v>0</v>
      </c>
      <c r="AS678" s="123">
        <f t="shared" si="337"/>
        <v>0</v>
      </c>
      <c r="AT678" s="123">
        <f t="shared" si="337"/>
        <v>0</v>
      </c>
      <c r="AU678" s="123">
        <f t="shared" si="330"/>
        <v>0</v>
      </c>
      <c r="AV678" s="123">
        <f t="shared" si="331"/>
        <v>0</v>
      </c>
      <c r="AW678" s="134"/>
      <c r="AX678" s="134"/>
      <c r="AY678" s="134"/>
      <c r="AZ678" s="133"/>
      <c r="BA678" s="133"/>
      <c r="BB678" s="133"/>
      <c r="BC678" s="133"/>
      <c r="BD678" s="133"/>
    </row>
    <row r="679" spans="1:56" s="100" customFormat="1" hidden="1">
      <c r="A679" s="45"/>
      <c r="B679" s="120">
        <v>2013</v>
      </c>
      <c r="C679" s="121">
        <v>8320</v>
      </c>
      <c r="D679" s="120">
        <v>8</v>
      </c>
      <c r="E679" s="120">
        <v>6000</v>
      </c>
      <c r="F679" s="120">
        <v>6200</v>
      </c>
      <c r="G679" s="120">
        <v>622</v>
      </c>
      <c r="H679" s="120">
        <v>62201</v>
      </c>
      <c r="I679" s="122" t="s">
        <v>258</v>
      </c>
      <c r="J679" s="132">
        <v>0</v>
      </c>
      <c r="K679" s="132">
        <v>0</v>
      </c>
      <c r="L679" s="133">
        <v>0</v>
      </c>
      <c r="M679" s="132">
        <v>0</v>
      </c>
      <c r="N679" s="132">
        <v>0</v>
      </c>
      <c r="O679" s="133">
        <v>0</v>
      </c>
      <c r="P679" s="133">
        <v>0</v>
      </c>
      <c r="Q679" s="45"/>
      <c r="R679" s="123">
        <v>0</v>
      </c>
      <c r="S679" s="123">
        <v>0</v>
      </c>
      <c r="T679" s="123">
        <f t="shared" si="317"/>
        <v>0</v>
      </c>
      <c r="U679" s="123">
        <v>0</v>
      </c>
      <c r="V679" s="123">
        <v>0</v>
      </c>
      <c r="W679" s="123">
        <f t="shared" si="318"/>
        <v>0</v>
      </c>
      <c r="X679" s="123">
        <f t="shared" si="319"/>
        <v>0</v>
      </c>
      <c r="Y679" s="45"/>
      <c r="Z679" s="123">
        <v>0</v>
      </c>
      <c r="AA679" s="123">
        <v>0</v>
      </c>
      <c r="AB679" s="123">
        <f t="shared" si="321"/>
        <v>0</v>
      </c>
      <c r="AC679" s="123">
        <v>0</v>
      </c>
      <c r="AD679" s="123">
        <v>0</v>
      </c>
      <c r="AE679" s="123">
        <f t="shared" si="322"/>
        <v>0</v>
      </c>
      <c r="AF679" s="123">
        <f t="shared" si="323"/>
        <v>0</v>
      </c>
      <c r="AG679" s="45"/>
      <c r="AH679" s="123">
        <v>0</v>
      </c>
      <c r="AI679" s="123">
        <v>0</v>
      </c>
      <c r="AJ679" s="123">
        <f t="shared" si="325"/>
        <v>0</v>
      </c>
      <c r="AK679" s="123">
        <v>0</v>
      </c>
      <c r="AL679" s="123">
        <v>0</v>
      </c>
      <c r="AM679" s="123">
        <f t="shared" si="326"/>
        <v>0</v>
      </c>
      <c r="AN679" s="123">
        <f t="shared" si="327"/>
        <v>0</v>
      </c>
      <c r="AO679" s="45"/>
      <c r="AP679" s="123">
        <f t="shared" si="336"/>
        <v>0</v>
      </c>
      <c r="AQ679" s="123">
        <f t="shared" si="336"/>
        <v>0</v>
      </c>
      <c r="AR679" s="123">
        <f t="shared" si="329"/>
        <v>0</v>
      </c>
      <c r="AS679" s="123">
        <f t="shared" si="337"/>
        <v>0</v>
      </c>
      <c r="AT679" s="123">
        <f t="shared" si="337"/>
        <v>0</v>
      </c>
      <c r="AU679" s="123">
        <f t="shared" si="330"/>
        <v>0</v>
      </c>
      <c r="AV679" s="123">
        <f t="shared" si="331"/>
        <v>0</v>
      </c>
      <c r="AW679" s="134"/>
      <c r="AX679" s="134"/>
      <c r="AY679" s="134"/>
      <c r="AZ679" s="133"/>
      <c r="BA679" s="133"/>
      <c r="BB679" s="133"/>
      <c r="BC679" s="133"/>
      <c r="BD679" s="133"/>
    </row>
    <row r="680" spans="1:56" s="100" customFormat="1" hidden="1">
      <c r="A680" s="45"/>
      <c r="B680" s="120">
        <v>2013</v>
      </c>
      <c r="C680" s="121">
        <v>8320</v>
      </c>
      <c r="D680" s="120">
        <v>8</v>
      </c>
      <c r="E680" s="120">
        <v>6000</v>
      </c>
      <c r="F680" s="120">
        <v>6200</v>
      </c>
      <c r="G680" s="120">
        <v>622</v>
      </c>
      <c r="H680" s="120">
        <v>62201</v>
      </c>
      <c r="I680" s="122" t="s">
        <v>258</v>
      </c>
      <c r="J680" s="132">
        <v>0</v>
      </c>
      <c r="K680" s="132">
        <v>0</v>
      </c>
      <c r="L680" s="133">
        <v>0</v>
      </c>
      <c r="M680" s="132">
        <v>0</v>
      </c>
      <c r="N680" s="132">
        <v>0</v>
      </c>
      <c r="O680" s="133">
        <v>0</v>
      </c>
      <c r="P680" s="133">
        <v>0</v>
      </c>
      <c r="Q680" s="45"/>
      <c r="R680" s="123">
        <v>0</v>
      </c>
      <c r="S680" s="123">
        <v>0</v>
      </c>
      <c r="T680" s="123">
        <f t="shared" si="317"/>
        <v>0</v>
      </c>
      <c r="U680" s="123">
        <v>0</v>
      </c>
      <c r="V680" s="123">
        <v>0</v>
      </c>
      <c r="W680" s="123">
        <f t="shared" si="318"/>
        <v>0</v>
      </c>
      <c r="X680" s="123">
        <f t="shared" si="319"/>
        <v>0</v>
      </c>
      <c r="Y680" s="45"/>
      <c r="Z680" s="123">
        <v>0</v>
      </c>
      <c r="AA680" s="123">
        <v>0</v>
      </c>
      <c r="AB680" s="123">
        <f t="shared" si="321"/>
        <v>0</v>
      </c>
      <c r="AC680" s="123">
        <v>0</v>
      </c>
      <c r="AD680" s="123">
        <v>0</v>
      </c>
      <c r="AE680" s="123">
        <f t="shared" si="322"/>
        <v>0</v>
      </c>
      <c r="AF680" s="123">
        <f t="shared" si="323"/>
        <v>0</v>
      </c>
      <c r="AG680" s="45"/>
      <c r="AH680" s="123">
        <v>0</v>
      </c>
      <c r="AI680" s="123">
        <v>0</v>
      </c>
      <c r="AJ680" s="123">
        <f t="shared" si="325"/>
        <v>0</v>
      </c>
      <c r="AK680" s="123">
        <v>0</v>
      </c>
      <c r="AL680" s="123">
        <v>0</v>
      </c>
      <c r="AM680" s="123">
        <f t="shared" si="326"/>
        <v>0</v>
      </c>
      <c r="AN680" s="123">
        <f t="shared" si="327"/>
        <v>0</v>
      </c>
      <c r="AO680" s="45"/>
      <c r="AP680" s="123">
        <f t="shared" si="336"/>
        <v>0</v>
      </c>
      <c r="AQ680" s="123">
        <f t="shared" si="336"/>
        <v>0</v>
      </c>
      <c r="AR680" s="123">
        <f t="shared" si="329"/>
        <v>0</v>
      </c>
      <c r="AS680" s="123">
        <f t="shared" si="337"/>
        <v>0</v>
      </c>
      <c r="AT680" s="123">
        <f t="shared" si="337"/>
        <v>0</v>
      </c>
      <c r="AU680" s="123">
        <f t="shared" si="330"/>
        <v>0</v>
      </c>
      <c r="AV680" s="123">
        <f t="shared" si="331"/>
        <v>0</v>
      </c>
      <c r="AW680" s="134"/>
      <c r="AX680" s="134"/>
      <c r="AY680" s="134"/>
      <c r="AZ680" s="133"/>
      <c r="BA680" s="133"/>
      <c r="BB680" s="133"/>
      <c r="BC680" s="133"/>
      <c r="BD680" s="133"/>
    </row>
    <row r="681" spans="1:56" s="100" customFormat="1" hidden="1">
      <c r="A681" s="45"/>
      <c r="B681" s="120">
        <v>2013</v>
      </c>
      <c r="C681" s="121">
        <v>8320</v>
      </c>
      <c r="D681" s="120">
        <v>8</v>
      </c>
      <c r="E681" s="120">
        <v>6000</v>
      </c>
      <c r="F681" s="120">
        <v>6200</v>
      </c>
      <c r="G681" s="120">
        <v>622</v>
      </c>
      <c r="H681" s="120">
        <v>62201</v>
      </c>
      <c r="I681" s="122" t="s">
        <v>258</v>
      </c>
      <c r="J681" s="132">
        <v>0</v>
      </c>
      <c r="K681" s="132">
        <v>0</v>
      </c>
      <c r="L681" s="133">
        <v>0</v>
      </c>
      <c r="M681" s="132">
        <v>0</v>
      </c>
      <c r="N681" s="132">
        <v>0</v>
      </c>
      <c r="O681" s="133">
        <v>0</v>
      </c>
      <c r="P681" s="133">
        <v>0</v>
      </c>
      <c r="Q681" s="45"/>
      <c r="R681" s="123">
        <v>0</v>
      </c>
      <c r="S681" s="123">
        <v>0</v>
      </c>
      <c r="T681" s="123">
        <f t="shared" si="317"/>
        <v>0</v>
      </c>
      <c r="U681" s="123">
        <v>0</v>
      </c>
      <c r="V681" s="123">
        <v>0</v>
      </c>
      <c r="W681" s="123">
        <f t="shared" si="318"/>
        <v>0</v>
      </c>
      <c r="X681" s="123">
        <f t="shared" si="319"/>
        <v>0</v>
      </c>
      <c r="Y681" s="45"/>
      <c r="Z681" s="123">
        <v>0</v>
      </c>
      <c r="AA681" s="123">
        <v>0</v>
      </c>
      <c r="AB681" s="123">
        <f t="shared" si="321"/>
        <v>0</v>
      </c>
      <c r="AC681" s="123">
        <v>0</v>
      </c>
      <c r="AD681" s="123">
        <v>0</v>
      </c>
      <c r="AE681" s="123">
        <f t="shared" si="322"/>
        <v>0</v>
      </c>
      <c r="AF681" s="123">
        <f t="shared" si="323"/>
        <v>0</v>
      </c>
      <c r="AG681" s="45"/>
      <c r="AH681" s="123">
        <v>0</v>
      </c>
      <c r="AI681" s="123">
        <v>0</v>
      </c>
      <c r="AJ681" s="123">
        <f t="shared" si="325"/>
        <v>0</v>
      </c>
      <c r="AK681" s="123">
        <v>0</v>
      </c>
      <c r="AL681" s="123">
        <v>0</v>
      </c>
      <c r="AM681" s="123">
        <f t="shared" si="326"/>
        <v>0</v>
      </c>
      <c r="AN681" s="123">
        <f t="shared" si="327"/>
        <v>0</v>
      </c>
      <c r="AO681" s="45"/>
      <c r="AP681" s="123">
        <f t="shared" si="336"/>
        <v>0</v>
      </c>
      <c r="AQ681" s="123">
        <f t="shared" si="336"/>
        <v>0</v>
      </c>
      <c r="AR681" s="123">
        <f t="shared" si="329"/>
        <v>0</v>
      </c>
      <c r="AS681" s="123">
        <f t="shared" si="337"/>
        <v>0</v>
      </c>
      <c r="AT681" s="123">
        <f t="shared" si="337"/>
        <v>0</v>
      </c>
      <c r="AU681" s="123">
        <f t="shared" si="330"/>
        <v>0</v>
      </c>
      <c r="AV681" s="123">
        <f t="shared" si="331"/>
        <v>0</v>
      </c>
      <c r="AW681" s="134"/>
      <c r="AX681" s="134"/>
      <c r="AY681" s="134"/>
      <c r="AZ681" s="133"/>
      <c r="BA681" s="133"/>
      <c r="BB681" s="133"/>
      <c r="BC681" s="133"/>
      <c r="BD681" s="133"/>
    </row>
    <row r="682" spans="1:56" s="100" customFormat="1" hidden="1">
      <c r="A682" s="45"/>
      <c r="B682" s="120">
        <v>2013</v>
      </c>
      <c r="C682" s="121">
        <v>8320</v>
      </c>
      <c r="D682" s="120">
        <v>8</v>
      </c>
      <c r="E682" s="120">
        <v>6000</v>
      </c>
      <c r="F682" s="120">
        <v>6200</v>
      </c>
      <c r="G682" s="120">
        <v>622</v>
      </c>
      <c r="H682" s="120">
        <v>62201</v>
      </c>
      <c r="I682" s="122" t="s">
        <v>258</v>
      </c>
      <c r="J682" s="132">
        <v>0</v>
      </c>
      <c r="K682" s="132">
        <v>0</v>
      </c>
      <c r="L682" s="133">
        <v>0</v>
      </c>
      <c r="M682" s="132">
        <v>0</v>
      </c>
      <c r="N682" s="132">
        <v>0</v>
      </c>
      <c r="O682" s="133">
        <v>0</v>
      </c>
      <c r="P682" s="133">
        <v>0</v>
      </c>
      <c r="Q682" s="45"/>
      <c r="R682" s="123">
        <v>0</v>
      </c>
      <c r="S682" s="123">
        <v>0</v>
      </c>
      <c r="T682" s="123">
        <f t="shared" si="317"/>
        <v>0</v>
      </c>
      <c r="U682" s="123">
        <v>0</v>
      </c>
      <c r="V682" s="123">
        <v>0</v>
      </c>
      <c r="W682" s="123">
        <f t="shared" si="318"/>
        <v>0</v>
      </c>
      <c r="X682" s="123">
        <f t="shared" si="319"/>
        <v>0</v>
      </c>
      <c r="Y682" s="45"/>
      <c r="Z682" s="123">
        <v>0</v>
      </c>
      <c r="AA682" s="123">
        <v>0</v>
      </c>
      <c r="AB682" s="123">
        <f t="shared" si="321"/>
        <v>0</v>
      </c>
      <c r="AC682" s="123">
        <v>0</v>
      </c>
      <c r="AD682" s="123">
        <v>0</v>
      </c>
      <c r="AE682" s="123">
        <f t="shared" si="322"/>
        <v>0</v>
      </c>
      <c r="AF682" s="123">
        <f t="shared" si="323"/>
        <v>0</v>
      </c>
      <c r="AG682" s="45"/>
      <c r="AH682" s="123">
        <v>0</v>
      </c>
      <c r="AI682" s="123">
        <v>0</v>
      </c>
      <c r="AJ682" s="123">
        <f t="shared" si="325"/>
        <v>0</v>
      </c>
      <c r="AK682" s="123">
        <v>0</v>
      </c>
      <c r="AL682" s="123">
        <v>0</v>
      </c>
      <c r="AM682" s="123">
        <f t="shared" si="326"/>
        <v>0</v>
      </c>
      <c r="AN682" s="123">
        <f t="shared" si="327"/>
        <v>0</v>
      </c>
      <c r="AO682" s="45"/>
      <c r="AP682" s="123">
        <f t="shared" si="336"/>
        <v>0</v>
      </c>
      <c r="AQ682" s="123">
        <f t="shared" si="336"/>
        <v>0</v>
      </c>
      <c r="AR682" s="123">
        <f t="shared" si="329"/>
        <v>0</v>
      </c>
      <c r="AS682" s="123">
        <f t="shared" si="337"/>
        <v>0</v>
      </c>
      <c r="AT682" s="123">
        <f t="shared" si="337"/>
        <v>0</v>
      </c>
      <c r="AU682" s="123">
        <f t="shared" si="330"/>
        <v>0</v>
      </c>
      <c r="AV682" s="123">
        <f t="shared" si="331"/>
        <v>0</v>
      </c>
      <c r="AW682" s="134"/>
      <c r="AX682" s="134"/>
      <c r="AY682" s="134"/>
      <c r="AZ682" s="133"/>
      <c r="BA682" s="133"/>
      <c r="BB682" s="133"/>
      <c r="BC682" s="133"/>
      <c r="BD682" s="133"/>
    </row>
    <row r="683" spans="1:56" s="100" customFormat="1" hidden="1">
      <c r="A683" s="45"/>
      <c r="B683" s="120">
        <v>2013</v>
      </c>
      <c r="C683" s="121">
        <v>8320</v>
      </c>
      <c r="D683" s="120">
        <v>8</v>
      </c>
      <c r="E683" s="120">
        <v>6000</v>
      </c>
      <c r="F683" s="120">
        <v>6200</v>
      </c>
      <c r="G683" s="120">
        <v>622</v>
      </c>
      <c r="H683" s="120">
        <v>62201</v>
      </c>
      <c r="I683" s="122" t="s">
        <v>258</v>
      </c>
      <c r="J683" s="132">
        <v>0</v>
      </c>
      <c r="K683" s="132">
        <v>0</v>
      </c>
      <c r="L683" s="133">
        <v>0</v>
      </c>
      <c r="M683" s="132">
        <v>0</v>
      </c>
      <c r="N683" s="132">
        <v>0</v>
      </c>
      <c r="O683" s="133">
        <v>0</v>
      </c>
      <c r="P683" s="133">
        <v>0</v>
      </c>
      <c r="Q683" s="45"/>
      <c r="R683" s="123">
        <v>0</v>
      </c>
      <c r="S683" s="123">
        <v>0</v>
      </c>
      <c r="T683" s="123">
        <f t="shared" si="317"/>
        <v>0</v>
      </c>
      <c r="U683" s="123">
        <v>0</v>
      </c>
      <c r="V683" s="123">
        <v>0</v>
      </c>
      <c r="W683" s="123">
        <f t="shared" si="318"/>
        <v>0</v>
      </c>
      <c r="X683" s="123">
        <f t="shared" si="319"/>
        <v>0</v>
      </c>
      <c r="Y683" s="45"/>
      <c r="Z683" s="123">
        <v>0</v>
      </c>
      <c r="AA683" s="123">
        <v>0</v>
      </c>
      <c r="AB683" s="123">
        <f t="shared" si="321"/>
        <v>0</v>
      </c>
      <c r="AC683" s="123">
        <v>0</v>
      </c>
      <c r="AD683" s="123">
        <v>0</v>
      </c>
      <c r="AE683" s="123">
        <f t="shared" si="322"/>
        <v>0</v>
      </c>
      <c r="AF683" s="123">
        <f t="shared" si="323"/>
        <v>0</v>
      </c>
      <c r="AG683" s="45"/>
      <c r="AH683" s="123">
        <v>0</v>
      </c>
      <c r="AI683" s="123">
        <v>0</v>
      </c>
      <c r="AJ683" s="123">
        <f t="shared" si="325"/>
        <v>0</v>
      </c>
      <c r="AK683" s="123">
        <v>0</v>
      </c>
      <c r="AL683" s="123">
        <v>0</v>
      </c>
      <c r="AM683" s="123">
        <f t="shared" si="326"/>
        <v>0</v>
      </c>
      <c r="AN683" s="123">
        <f t="shared" si="327"/>
        <v>0</v>
      </c>
      <c r="AO683" s="45"/>
      <c r="AP683" s="123">
        <f t="shared" si="336"/>
        <v>0</v>
      </c>
      <c r="AQ683" s="123">
        <f t="shared" si="336"/>
        <v>0</v>
      </c>
      <c r="AR683" s="123">
        <f t="shared" si="329"/>
        <v>0</v>
      </c>
      <c r="AS683" s="123">
        <f t="shared" si="337"/>
        <v>0</v>
      </c>
      <c r="AT683" s="123">
        <f t="shared" si="337"/>
        <v>0</v>
      </c>
      <c r="AU683" s="123">
        <f t="shared" si="330"/>
        <v>0</v>
      </c>
      <c r="AV683" s="123">
        <f t="shared" si="331"/>
        <v>0</v>
      </c>
      <c r="AW683" s="134"/>
      <c r="AX683" s="134"/>
      <c r="AY683" s="134"/>
      <c r="AZ683" s="133"/>
      <c r="BA683" s="133"/>
      <c r="BB683" s="133"/>
      <c r="BC683" s="133"/>
      <c r="BD683" s="133"/>
    </row>
    <row r="684" spans="1:56" s="100" customFormat="1" hidden="1">
      <c r="A684" s="45"/>
      <c r="B684" s="120">
        <v>2013</v>
      </c>
      <c r="C684" s="121">
        <v>8320</v>
      </c>
      <c r="D684" s="120">
        <v>8</v>
      </c>
      <c r="E684" s="120">
        <v>6000</v>
      </c>
      <c r="F684" s="120">
        <v>6200</v>
      </c>
      <c r="G684" s="120">
        <v>622</v>
      </c>
      <c r="H684" s="120">
        <v>62201</v>
      </c>
      <c r="I684" s="122" t="s">
        <v>258</v>
      </c>
      <c r="J684" s="132">
        <v>0</v>
      </c>
      <c r="K684" s="132">
        <v>0</v>
      </c>
      <c r="L684" s="133">
        <v>0</v>
      </c>
      <c r="M684" s="132">
        <v>0</v>
      </c>
      <c r="N684" s="132">
        <v>0</v>
      </c>
      <c r="O684" s="133">
        <v>0</v>
      </c>
      <c r="P684" s="133">
        <v>0</v>
      </c>
      <c r="Q684" s="45"/>
      <c r="R684" s="123">
        <v>0</v>
      </c>
      <c r="S684" s="123">
        <v>0</v>
      </c>
      <c r="T684" s="123">
        <f t="shared" si="317"/>
        <v>0</v>
      </c>
      <c r="U684" s="123">
        <v>0</v>
      </c>
      <c r="V684" s="123">
        <v>0</v>
      </c>
      <c r="W684" s="123">
        <f t="shared" si="318"/>
        <v>0</v>
      </c>
      <c r="X684" s="123">
        <f t="shared" si="319"/>
        <v>0</v>
      </c>
      <c r="Y684" s="45"/>
      <c r="Z684" s="123">
        <v>0</v>
      </c>
      <c r="AA684" s="123">
        <v>0</v>
      </c>
      <c r="AB684" s="123">
        <f t="shared" si="321"/>
        <v>0</v>
      </c>
      <c r="AC684" s="123">
        <v>0</v>
      </c>
      <c r="AD684" s="123">
        <v>0</v>
      </c>
      <c r="AE684" s="123">
        <f t="shared" si="322"/>
        <v>0</v>
      </c>
      <c r="AF684" s="123">
        <f t="shared" si="323"/>
        <v>0</v>
      </c>
      <c r="AG684" s="45"/>
      <c r="AH684" s="123">
        <v>0</v>
      </c>
      <c r="AI684" s="123">
        <v>0</v>
      </c>
      <c r="AJ684" s="123">
        <f t="shared" si="325"/>
        <v>0</v>
      </c>
      <c r="AK684" s="123">
        <v>0</v>
      </c>
      <c r="AL684" s="123">
        <v>0</v>
      </c>
      <c r="AM684" s="123">
        <f t="shared" si="326"/>
        <v>0</v>
      </c>
      <c r="AN684" s="123">
        <f t="shared" si="327"/>
        <v>0</v>
      </c>
      <c r="AO684" s="45"/>
      <c r="AP684" s="123">
        <f t="shared" si="336"/>
        <v>0</v>
      </c>
      <c r="AQ684" s="123">
        <f t="shared" si="336"/>
        <v>0</v>
      </c>
      <c r="AR684" s="123">
        <f t="shared" si="329"/>
        <v>0</v>
      </c>
      <c r="AS684" s="123">
        <f t="shared" si="337"/>
        <v>0</v>
      </c>
      <c r="AT684" s="123">
        <f t="shared" si="337"/>
        <v>0</v>
      </c>
      <c r="AU684" s="123">
        <f t="shared" si="330"/>
        <v>0</v>
      </c>
      <c r="AV684" s="123">
        <f t="shared" si="331"/>
        <v>0</v>
      </c>
      <c r="AW684" s="134"/>
      <c r="AX684" s="134"/>
      <c r="AY684" s="134"/>
      <c r="AZ684" s="133"/>
      <c r="BA684" s="133"/>
      <c r="BB684" s="133"/>
      <c r="BC684" s="133"/>
      <c r="BD684" s="133"/>
    </row>
    <row r="685" spans="1:56" s="100" customFormat="1" hidden="1">
      <c r="A685" s="45"/>
      <c r="B685" s="120">
        <v>2013</v>
      </c>
      <c r="C685" s="121">
        <v>8320</v>
      </c>
      <c r="D685" s="120">
        <v>8</v>
      </c>
      <c r="E685" s="120">
        <v>6000</v>
      </c>
      <c r="F685" s="120">
        <v>6200</v>
      </c>
      <c r="G685" s="120">
        <v>622</v>
      </c>
      <c r="H685" s="120">
        <v>62201</v>
      </c>
      <c r="I685" s="122" t="s">
        <v>258</v>
      </c>
      <c r="J685" s="132">
        <v>0</v>
      </c>
      <c r="K685" s="132">
        <v>0</v>
      </c>
      <c r="L685" s="133">
        <v>0</v>
      </c>
      <c r="M685" s="132">
        <v>0</v>
      </c>
      <c r="N685" s="132">
        <v>0</v>
      </c>
      <c r="O685" s="133">
        <v>0</v>
      </c>
      <c r="P685" s="133">
        <v>0</v>
      </c>
      <c r="Q685" s="45"/>
      <c r="R685" s="123">
        <v>0</v>
      </c>
      <c r="S685" s="123">
        <v>0</v>
      </c>
      <c r="T685" s="123">
        <f t="shared" si="317"/>
        <v>0</v>
      </c>
      <c r="U685" s="123">
        <v>0</v>
      </c>
      <c r="V685" s="123">
        <v>0</v>
      </c>
      <c r="W685" s="123">
        <f t="shared" si="318"/>
        <v>0</v>
      </c>
      <c r="X685" s="123">
        <f t="shared" si="319"/>
        <v>0</v>
      </c>
      <c r="Y685" s="45"/>
      <c r="Z685" s="123">
        <v>0</v>
      </c>
      <c r="AA685" s="123">
        <v>0</v>
      </c>
      <c r="AB685" s="123">
        <f t="shared" si="321"/>
        <v>0</v>
      </c>
      <c r="AC685" s="123">
        <v>0</v>
      </c>
      <c r="AD685" s="123">
        <v>0</v>
      </c>
      <c r="AE685" s="123">
        <f t="shared" si="322"/>
        <v>0</v>
      </c>
      <c r="AF685" s="123">
        <f t="shared" si="323"/>
        <v>0</v>
      </c>
      <c r="AG685" s="45"/>
      <c r="AH685" s="123">
        <v>0</v>
      </c>
      <c r="AI685" s="123">
        <v>0</v>
      </c>
      <c r="AJ685" s="123">
        <f t="shared" si="325"/>
        <v>0</v>
      </c>
      <c r="AK685" s="123">
        <v>0</v>
      </c>
      <c r="AL685" s="123">
        <v>0</v>
      </c>
      <c r="AM685" s="123">
        <f t="shared" si="326"/>
        <v>0</v>
      </c>
      <c r="AN685" s="123">
        <f t="shared" si="327"/>
        <v>0</v>
      </c>
      <c r="AO685" s="45"/>
      <c r="AP685" s="123">
        <f t="shared" si="336"/>
        <v>0</v>
      </c>
      <c r="AQ685" s="123">
        <f t="shared" si="336"/>
        <v>0</v>
      </c>
      <c r="AR685" s="123">
        <f t="shared" si="329"/>
        <v>0</v>
      </c>
      <c r="AS685" s="123">
        <f t="shared" si="337"/>
        <v>0</v>
      </c>
      <c r="AT685" s="123">
        <f t="shared" si="337"/>
        <v>0</v>
      </c>
      <c r="AU685" s="123">
        <f t="shared" si="330"/>
        <v>0</v>
      </c>
      <c r="AV685" s="123">
        <f t="shared" si="331"/>
        <v>0</v>
      </c>
      <c r="AW685" s="134"/>
      <c r="AX685" s="134"/>
      <c r="AY685" s="134"/>
      <c r="AZ685" s="133"/>
      <c r="BA685" s="133"/>
      <c r="BB685" s="133"/>
      <c r="BC685" s="133"/>
      <c r="BD685" s="133"/>
    </row>
    <row r="686" spans="1:56" s="100" customFormat="1" hidden="1">
      <c r="A686" s="45"/>
      <c r="B686" s="120">
        <v>2013</v>
      </c>
      <c r="C686" s="121">
        <v>8320</v>
      </c>
      <c r="D686" s="120">
        <v>8</v>
      </c>
      <c r="E686" s="120">
        <v>6000</v>
      </c>
      <c r="F686" s="120">
        <v>6200</v>
      </c>
      <c r="G686" s="120">
        <v>622</v>
      </c>
      <c r="H686" s="120">
        <v>62201</v>
      </c>
      <c r="I686" s="122" t="s">
        <v>258</v>
      </c>
      <c r="J686" s="132">
        <v>0</v>
      </c>
      <c r="K686" s="132">
        <v>0</v>
      </c>
      <c r="L686" s="133">
        <v>0</v>
      </c>
      <c r="M686" s="132">
        <v>0</v>
      </c>
      <c r="N686" s="132">
        <v>0</v>
      </c>
      <c r="O686" s="133">
        <v>0</v>
      </c>
      <c r="P686" s="133">
        <v>0</v>
      </c>
      <c r="Q686" s="45"/>
      <c r="R686" s="123">
        <v>0</v>
      </c>
      <c r="S686" s="123">
        <v>0</v>
      </c>
      <c r="T686" s="123">
        <f t="shared" si="317"/>
        <v>0</v>
      </c>
      <c r="U686" s="123">
        <v>0</v>
      </c>
      <c r="V686" s="123">
        <v>0</v>
      </c>
      <c r="W686" s="123">
        <f t="shared" si="318"/>
        <v>0</v>
      </c>
      <c r="X686" s="123">
        <f t="shared" si="319"/>
        <v>0</v>
      </c>
      <c r="Y686" s="45"/>
      <c r="Z686" s="123">
        <v>0</v>
      </c>
      <c r="AA686" s="123">
        <v>0</v>
      </c>
      <c r="AB686" s="123">
        <f t="shared" si="321"/>
        <v>0</v>
      </c>
      <c r="AC686" s="123">
        <v>0</v>
      </c>
      <c r="AD686" s="123">
        <v>0</v>
      </c>
      <c r="AE686" s="123">
        <f t="shared" si="322"/>
        <v>0</v>
      </c>
      <c r="AF686" s="123">
        <f t="shared" si="323"/>
        <v>0</v>
      </c>
      <c r="AG686" s="45"/>
      <c r="AH686" s="123">
        <v>0</v>
      </c>
      <c r="AI686" s="123">
        <v>0</v>
      </c>
      <c r="AJ686" s="123">
        <f t="shared" si="325"/>
        <v>0</v>
      </c>
      <c r="AK686" s="123">
        <v>0</v>
      </c>
      <c r="AL686" s="123">
        <v>0</v>
      </c>
      <c r="AM686" s="123">
        <f t="shared" si="326"/>
        <v>0</v>
      </c>
      <c r="AN686" s="123">
        <f t="shared" si="327"/>
        <v>0</v>
      </c>
      <c r="AO686" s="45"/>
      <c r="AP686" s="123">
        <f t="shared" si="336"/>
        <v>0</v>
      </c>
      <c r="AQ686" s="123">
        <f t="shared" si="336"/>
        <v>0</v>
      </c>
      <c r="AR686" s="123">
        <f t="shared" si="329"/>
        <v>0</v>
      </c>
      <c r="AS686" s="123">
        <f t="shared" si="337"/>
        <v>0</v>
      </c>
      <c r="AT686" s="123">
        <f t="shared" si="337"/>
        <v>0</v>
      </c>
      <c r="AU686" s="123">
        <f t="shared" si="330"/>
        <v>0</v>
      </c>
      <c r="AV686" s="123">
        <f t="shared" si="331"/>
        <v>0</v>
      </c>
      <c r="AW686" s="134"/>
      <c r="AX686" s="134"/>
      <c r="AY686" s="134"/>
      <c r="AZ686" s="133"/>
      <c r="BA686" s="133"/>
      <c r="BB686" s="133"/>
      <c r="BC686" s="133"/>
      <c r="BD686" s="133"/>
    </row>
    <row r="687" spans="1:56" s="100" customFormat="1" hidden="1">
      <c r="A687" s="45"/>
      <c r="B687" s="120">
        <v>2013</v>
      </c>
      <c r="C687" s="121">
        <v>8320</v>
      </c>
      <c r="D687" s="120">
        <v>8</v>
      </c>
      <c r="E687" s="120">
        <v>6000</v>
      </c>
      <c r="F687" s="120">
        <v>6200</v>
      </c>
      <c r="G687" s="120">
        <v>622</v>
      </c>
      <c r="H687" s="120">
        <v>62201</v>
      </c>
      <c r="I687" s="122" t="s">
        <v>258</v>
      </c>
      <c r="J687" s="132">
        <v>0</v>
      </c>
      <c r="K687" s="132">
        <v>0</v>
      </c>
      <c r="L687" s="133">
        <v>0</v>
      </c>
      <c r="M687" s="132">
        <v>0</v>
      </c>
      <c r="N687" s="132">
        <v>0</v>
      </c>
      <c r="O687" s="133">
        <v>0</v>
      </c>
      <c r="P687" s="133">
        <v>0</v>
      </c>
      <c r="Q687" s="45"/>
      <c r="R687" s="123">
        <v>0</v>
      </c>
      <c r="S687" s="123">
        <v>0</v>
      </c>
      <c r="T687" s="123">
        <f t="shared" si="317"/>
        <v>0</v>
      </c>
      <c r="U687" s="123">
        <v>0</v>
      </c>
      <c r="V687" s="123">
        <v>0</v>
      </c>
      <c r="W687" s="123">
        <f t="shared" si="318"/>
        <v>0</v>
      </c>
      <c r="X687" s="123">
        <f t="shared" si="319"/>
        <v>0</v>
      </c>
      <c r="Y687" s="45"/>
      <c r="Z687" s="123">
        <v>0</v>
      </c>
      <c r="AA687" s="123">
        <v>0</v>
      </c>
      <c r="AB687" s="123">
        <f t="shared" si="321"/>
        <v>0</v>
      </c>
      <c r="AC687" s="123">
        <v>0</v>
      </c>
      <c r="AD687" s="123">
        <v>0</v>
      </c>
      <c r="AE687" s="123">
        <f t="shared" si="322"/>
        <v>0</v>
      </c>
      <c r="AF687" s="123">
        <f t="shared" si="323"/>
        <v>0</v>
      </c>
      <c r="AG687" s="45"/>
      <c r="AH687" s="123">
        <v>0</v>
      </c>
      <c r="AI687" s="123">
        <v>0</v>
      </c>
      <c r="AJ687" s="123">
        <f t="shared" si="325"/>
        <v>0</v>
      </c>
      <c r="AK687" s="123">
        <v>0</v>
      </c>
      <c r="AL687" s="123">
        <v>0</v>
      </c>
      <c r="AM687" s="123">
        <f t="shared" si="326"/>
        <v>0</v>
      </c>
      <c r="AN687" s="123">
        <f t="shared" si="327"/>
        <v>0</v>
      </c>
      <c r="AO687" s="45"/>
      <c r="AP687" s="123">
        <f t="shared" si="336"/>
        <v>0</v>
      </c>
      <c r="AQ687" s="123">
        <f t="shared" si="336"/>
        <v>0</v>
      </c>
      <c r="AR687" s="123">
        <f t="shared" si="329"/>
        <v>0</v>
      </c>
      <c r="AS687" s="123">
        <f t="shared" si="337"/>
        <v>0</v>
      </c>
      <c r="AT687" s="123">
        <f t="shared" si="337"/>
        <v>0</v>
      </c>
      <c r="AU687" s="123">
        <f t="shared" si="330"/>
        <v>0</v>
      </c>
      <c r="AV687" s="123">
        <f t="shared" si="331"/>
        <v>0</v>
      </c>
      <c r="AW687" s="134"/>
      <c r="AX687" s="134"/>
      <c r="AY687" s="134"/>
      <c r="AZ687" s="133"/>
      <c r="BA687" s="133"/>
      <c r="BB687" s="133"/>
      <c r="BC687" s="133"/>
      <c r="BD687" s="133"/>
    </row>
    <row r="688" spans="1:56" s="100" customFormat="1" hidden="1">
      <c r="A688" s="45"/>
      <c r="B688" s="120">
        <v>2013</v>
      </c>
      <c r="C688" s="121">
        <v>8320</v>
      </c>
      <c r="D688" s="120">
        <v>8</v>
      </c>
      <c r="E688" s="120">
        <v>6000</v>
      </c>
      <c r="F688" s="120">
        <v>6200</v>
      </c>
      <c r="G688" s="120">
        <v>622</v>
      </c>
      <c r="H688" s="120">
        <v>62201</v>
      </c>
      <c r="I688" s="122" t="s">
        <v>258</v>
      </c>
      <c r="J688" s="132">
        <v>0</v>
      </c>
      <c r="K688" s="132">
        <v>0</v>
      </c>
      <c r="L688" s="133">
        <v>0</v>
      </c>
      <c r="M688" s="132">
        <v>0</v>
      </c>
      <c r="N688" s="132">
        <v>0</v>
      </c>
      <c r="O688" s="133">
        <v>0</v>
      </c>
      <c r="P688" s="133">
        <v>0</v>
      </c>
      <c r="Q688" s="45"/>
      <c r="R688" s="123">
        <v>0</v>
      </c>
      <c r="S688" s="123">
        <v>0</v>
      </c>
      <c r="T688" s="123">
        <f t="shared" si="317"/>
        <v>0</v>
      </c>
      <c r="U688" s="123">
        <v>0</v>
      </c>
      <c r="V688" s="123">
        <v>0</v>
      </c>
      <c r="W688" s="123">
        <f t="shared" si="318"/>
        <v>0</v>
      </c>
      <c r="X688" s="123">
        <f t="shared" si="319"/>
        <v>0</v>
      </c>
      <c r="Y688" s="45"/>
      <c r="Z688" s="123">
        <v>0</v>
      </c>
      <c r="AA688" s="123">
        <v>0</v>
      </c>
      <c r="AB688" s="123">
        <f t="shared" si="321"/>
        <v>0</v>
      </c>
      <c r="AC688" s="123">
        <v>0</v>
      </c>
      <c r="AD688" s="123">
        <v>0</v>
      </c>
      <c r="AE688" s="123">
        <f t="shared" si="322"/>
        <v>0</v>
      </c>
      <c r="AF688" s="123">
        <f t="shared" si="323"/>
        <v>0</v>
      </c>
      <c r="AG688" s="45"/>
      <c r="AH688" s="123">
        <v>0</v>
      </c>
      <c r="AI688" s="123">
        <v>0</v>
      </c>
      <c r="AJ688" s="123">
        <f t="shared" si="325"/>
        <v>0</v>
      </c>
      <c r="AK688" s="123">
        <v>0</v>
      </c>
      <c r="AL688" s="123">
        <v>0</v>
      </c>
      <c r="AM688" s="123">
        <f t="shared" si="326"/>
        <v>0</v>
      </c>
      <c r="AN688" s="123">
        <f t="shared" si="327"/>
        <v>0</v>
      </c>
      <c r="AO688" s="45"/>
      <c r="AP688" s="123">
        <f t="shared" si="336"/>
        <v>0</v>
      </c>
      <c r="AQ688" s="123">
        <f t="shared" si="336"/>
        <v>0</v>
      </c>
      <c r="AR688" s="123">
        <f t="shared" si="329"/>
        <v>0</v>
      </c>
      <c r="AS688" s="123">
        <f t="shared" si="337"/>
        <v>0</v>
      </c>
      <c r="AT688" s="123">
        <f t="shared" si="337"/>
        <v>0</v>
      </c>
      <c r="AU688" s="123">
        <f t="shared" si="330"/>
        <v>0</v>
      </c>
      <c r="AV688" s="123">
        <f t="shared" si="331"/>
        <v>0</v>
      </c>
      <c r="AW688" s="134"/>
      <c r="AX688" s="134"/>
      <c r="AY688" s="134"/>
      <c r="AZ688" s="133"/>
      <c r="BA688" s="133"/>
      <c r="BB688" s="133"/>
      <c r="BC688" s="133"/>
      <c r="BD688" s="133"/>
    </row>
    <row r="689" spans="1:56" s="100" customFormat="1" hidden="1">
      <c r="A689" s="45"/>
      <c r="B689" s="120">
        <v>2013</v>
      </c>
      <c r="C689" s="121">
        <v>8320</v>
      </c>
      <c r="D689" s="120">
        <v>8</v>
      </c>
      <c r="E689" s="120">
        <v>6000</v>
      </c>
      <c r="F689" s="120">
        <v>6200</v>
      </c>
      <c r="G689" s="120">
        <v>622</v>
      </c>
      <c r="H689" s="120">
        <v>62202</v>
      </c>
      <c r="I689" s="122" t="s">
        <v>261</v>
      </c>
      <c r="J689" s="132">
        <v>0</v>
      </c>
      <c r="K689" s="132">
        <v>0</v>
      </c>
      <c r="L689" s="133">
        <v>0</v>
      </c>
      <c r="M689" s="132">
        <v>0</v>
      </c>
      <c r="N689" s="132">
        <v>0</v>
      </c>
      <c r="O689" s="133">
        <v>0</v>
      </c>
      <c r="P689" s="133">
        <v>0</v>
      </c>
      <c r="Q689" s="45"/>
      <c r="R689" s="123">
        <v>0</v>
      </c>
      <c r="S689" s="123">
        <v>0</v>
      </c>
      <c r="T689" s="123">
        <f t="shared" si="317"/>
        <v>0</v>
      </c>
      <c r="U689" s="123">
        <v>0</v>
      </c>
      <c r="V689" s="123">
        <v>0</v>
      </c>
      <c r="W689" s="123">
        <f t="shared" si="318"/>
        <v>0</v>
      </c>
      <c r="X689" s="123">
        <f t="shared" si="319"/>
        <v>0</v>
      </c>
      <c r="Y689" s="45"/>
      <c r="Z689" s="123">
        <v>0</v>
      </c>
      <c r="AA689" s="123">
        <v>0</v>
      </c>
      <c r="AB689" s="123">
        <f t="shared" si="321"/>
        <v>0</v>
      </c>
      <c r="AC689" s="123">
        <v>0</v>
      </c>
      <c r="AD689" s="123">
        <v>0</v>
      </c>
      <c r="AE689" s="123">
        <f t="shared" si="322"/>
        <v>0</v>
      </c>
      <c r="AF689" s="123">
        <f t="shared" si="323"/>
        <v>0</v>
      </c>
      <c r="AG689" s="45"/>
      <c r="AH689" s="123">
        <v>0</v>
      </c>
      <c r="AI689" s="123">
        <v>0</v>
      </c>
      <c r="AJ689" s="123">
        <f t="shared" si="325"/>
        <v>0</v>
      </c>
      <c r="AK689" s="123">
        <v>0</v>
      </c>
      <c r="AL689" s="123">
        <v>0</v>
      </c>
      <c r="AM689" s="123">
        <f t="shared" si="326"/>
        <v>0</v>
      </c>
      <c r="AN689" s="123">
        <f t="shared" si="327"/>
        <v>0</v>
      </c>
      <c r="AO689" s="45"/>
      <c r="AP689" s="123">
        <f t="shared" si="336"/>
        <v>0</v>
      </c>
      <c r="AQ689" s="123">
        <f t="shared" si="336"/>
        <v>0</v>
      </c>
      <c r="AR689" s="123">
        <f t="shared" si="329"/>
        <v>0</v>
      </c>
      <c r="AS689" s="123">
        <f t="shared" si="337"/>
        <v>0</v>
      </c>
      <c r="AT689" s="123">
        <f t="shared" si="337"/>
        <v>0</v>
      </c>
      <c r="AU689" s="123">
        <f t="shared" si="330"/>
        <v>0</v>
      </c>
      <c r="AV689" s="123">
        <f t="shared" si="331"/>
        <v>0</v>
      </c>
      <c r="AW689" s="134" t="s">
        <v>260</v>
      </c>
      <c r="AX689" s="134"/>
      <c r="AY689" s="134"/>
      <c r="AZ689" s="133" t="s">
        <v>283</v>
      </c>
      <c r="BA689" s="133"/>
      <c r="BB689" s="133"/>
      <c r="BC689" s="133"/>
      <c r="BD689" s="133"/>
    </row>
    <row r="690" spans="1:56" s="100" customFormat="1" hidden="1">
      <c r="A690" s="45"/>
      <c r="B690" s="120">
        <v>2013</v>
      </c>
      <c r="C690" s="121">
        <v>8320</v>
      </c>
      <c r="D690" s="120">
        <v>8</v>
      </c>
      <c r="E690" s="120">
        <v>6000</v>
      </c>
      <c r="F690" s="120">
        <v>6200</v>
      </c>
      <c r="G690" s="120">
        <v>622</v>
      </c>
      <c r="H690" s="120">
        <v>62202</v>
      </c>
      <c r="I690" s="122" t="s">
        <v>261</v>
      </c>
      <c r="J690" s="132">
        <v>0</v>
      </c>
      <c r="K690" s="132">
        <v>0</v>
      </c>
      <c r="L690" s="133">
        <v>0</v>
      </c>
      <c r="M690" s="132">
        <v>0</v>
      </c>
      <c r="N690" s="132">
        <v>0</v>
      </c>
      <c r="O690" s="133">
        <v>0</v>
      </c>
      <c r="P690" s="133">
        <v>0</v>
      </c>
      <c r="Q690" s="45"/>
      <c r="R690" s="123">
        <v>0</v>
      </c>
      <c r="S690" s="123">
        <v>0</v>
      </c>
      <c r="T690" s="123">
        <f t="shared" ref="T690:T702" si="338">R690+S690</f>
        <v>0</v>
      </c>
      <c r="U690" s="123">
        <v>0</v>
      </c>
      <c r="V690" s="123">
        <v>0</v>
      </c>
      <c r="W690" s="123">
        <f t="shared" ref="W690:W744" si="339">U690+V690</f>
        <v>0</v>
      </c>
      <c r="X690" s="123">
        <f t="shared" ref="X690:X757" si="340">T690+W690</f>
        <v>0</v>
      </c>
      <c r="Y690" s="45"/>
      <c r="Z690" s="123">
        <v>0</v>
      </c>
      <c r="AA690" s="123">
        <v>0</v>
      </c>
      <c r="AB690" s="123">
        <f t="shared" ref="AB690:AB702" si="341">Z690+AA690</f>
        <v>0</v>
      </c>
      <c r="AC690" s="123">
        <v>0</v>
      </c>
      <c r="AD690" s="123">
        <v>0</v>
      </c>
      <c r="AE690" s="123">
        <f t="shared" ref="AE690:AE744" si="342">AC690+AD690</f>
        <v>0</v>
      </c>
      <c r="AF690" s="123">
        <f t="shared" ref="AF690:AF768" si="343">AB690+AE690</f>
        <v>0</v>
      </c>
      <c r="AG690" s="45"/>
      <c r="AH690" s="123">
        <v>0</v>
      </c>
      <c r="AI690" s="123">
        <v>0</v>
      </c>
      <c r="AJ690" s="123">
        <f t="shared" ref="AJ690:AJ702" si="344">AH690+AI690</f>
        <v>0</v>
      </c>
      <c r="AK690" s="123">
        <v>0</v>
      </c>
      <c r="AL690" s="123">
        <v>0</v>
      </c>
      <c r="AM690" s="123">
        <f t="shared" ref="AM690:AM744" si="345">AK690+AL690</f>
        <v>0</v>
      </c>
      <c r="AN690" s="123">
        <f t="shared" ref="AN690:AN768" si="346">AJ690+AM690</f>
        <v>0</v>
      </c>
      <c r="AO690" s="45"/>
      <c r="AP690" s="123">
        <f t="shared" si="336"/>
        <v>0</v>
      </c>
      <c r="AQ690" s="123">
        <f t="shared" si="336"/>
        <v>0</v>
      </c>
      <c r="AR690" s="123">
        <f t="shared" ref="AR690:AR702" si="347">AP690+AQ690</f>
        <v>0</v>
      </c>
      <c r="AS690" s="123">
        <f t="shared" si="337"/>
        <v>0</v>
      </c>
      <c r="AT690" s="123">
        <f t="shared" si="337"/>
        <v>0</v>
      </c>
      <c r="AU690" s="123">
        <f t="shared" ref="AU690:AU744" si="348">AS690+AT690</f>
        <v>0</v>
      </c>
      <c r="AV690" s="123">
        <f t="shared" ref="AV690:AV768" si="349">AR690+AU690</f>
        <v>0</v>
      </c>
      <c r="AW690" s="134"/>
      <c r="AX690" s="134"/>
      <c r="AY690" s="134"/>
      <c r="AZ690" s="133"/>
      <c r="BA690" s="133"/>
      <c r="BB690" s="133"/>
      <c r="BC690" s="133"/>
      <c r="BD690" s="133"/>
    </row>
    <row r="691" spans="1:56" s="100" customFormat="1" hidden="1">
      <c r="A691" s="45"/>
      <c r="B691" s="120">
        <v>2013</v>
      </c>
      <c r="C691" s="121">
        <v>8320</v>
      </c>
      <c r="D691" s="120">
        <v>8</v>
      </c>
      <c r="E691" s="120">
        <v>6000</v>
      </c>
      <c r="F691" s="120">
        <v>6200</v>
      </c>
      <c r="G691" s="120">
        <v>622</v>
      </c>
      <c r="H691" s="120">
        <v>62202</v>
      </c>
      <c r="I691" s="122" t="s">
        <v>261</v>
      </c>
      <c r="J691" s="132">
        <v>0</v>
      </c>
      <c r="K691" s="132">
        <v>0</v>
      </c>
      <c r="L691" s="133">
        <v>0</v>
      </c>
      <c r="M691" s="132">
        <v>0</v>
      </c>
      <c r="N691" s="132">
        <v>0</v>
      </c>
      <c r="O691" s="133">
        <v>0</v>
      </c>
      <c r="P691" s="133">
        <v>0</v>
      </c>
      <c r="Q691" s="45"/>
      <c r="R691" s="123">
        <v>0</v>
      </c>
      <c r="S691" s="123">
        <v>0</v>
      </c>
      <c r="T691" s="123">
        <f t="shared" si="338"/>
        <v>0</v>
      </c>
      <c r="U691" s="123">
        <v>0</v>
      </c>
      <c r="V691" s="123">
        <v>0</v>
      </c>
      <c r="W691" s="123">
        <f t="shared" si="339"/>
        <v>0</v>
      </c>
      <c r="X691" s="123">
        <f t="shared" si="340"/>
        <v>0</v>
      </c>
      <c r="Y691" s="171"/>
      <c r="Z691" s="123">
        <v>0</v>
      </c>
      <c r="AA691" s="123">
        <v>0</v>
      </c>
      <c r="AB691" s="123">
        <f t="shared" si="341"/>
        <v>0</v>
      </c>
      <c r="AC691" s="123">
        <v>0</v>
      </c>
      <c r="AD691" s="123">
        <v>0</v>
      </c>
      <c r="AE691" s="123">
        <f t="shared" si="342"/>
        <v>0</v>
      </c>
      <c r="AF691" s="123">
        <f t="shared" si="343"/>
        <v>0</v>
      </c>
      <c r="AG691" s="171"/>
      <c r="AH691" s="123">
        <v>0</v>
      </c>
      <c r="AI691" s="123">
        <v>0</v>
      </c>
      <c r="AJ691" s="123">
        <f t="shared" si="344"/>
        <v>0</v>
      </c>
      <c r="AK691" s="123">
        <v>0</v>
      </c>
      <c r="AL691" s="123">
        <v>0</v>
      </c>
      <c r="AM691" s="123">
        <f t="shared" si="345"/>
        <v>0</v>
      </c>
      <c r="AN691" s="123">
        <f t="shared" si="346"/>
        <v>0</v>
      </c>
      <c r="AO691" s="171"/>
      <c r="AP691" s="123">
        <f t="shared" si="336"/>
        <v>0</v>
      </c>
      <c r="AQ691" s="123">
        <f t="shared" si="336"/>
        <v>0</v>
      </c>
      <c r="AR691" s="123">
        <f t="shared" si="347"/>
        <v>0</v>
      </c>
      <c r="AS691" s="123">
        <f t="shared" si="337"/>
        <v>0</v>
      </c>
      <c r="AT691" s="123">
        <f t="shared" si="337"/>
        <v>0</v>
      </c>
      <c r="AU691" s="123">
        <f t="shared" si="348"/>
        <v>0</v>
      </c>
      <c r="AV691" s="123">
        <f t="shared" si="349"/>
        <v>0</v>
      </c>
      <c r="AW691" s="134"/>
      <c r="AX691" s="134"/>
      <c r="AY691" s="134"/>
      <c r="AZ691" s="133"/>
      <c r="BA691" s="133"/>
      <c r="BB691" s="133"/>
      <c r="BC691" s="133"/>
      <c r="BD691" s="133"/>
    </row>
    <row r="692" spans="1:56" s="100" customFormat="1" hidden="1">
      <c r="A692" s="45"/>
      <c r="B692" s="120">
        <v>2013</v>
      </c>
      <c r="C692" s="121">
        <v>8320</v>
      </c>
      <c r="D692" s="120">
        <v>8</v>
      </c>
      <c r="E692" s="120">
        <v>6000</v>
      </c>
      <c r="F692" s="120">
        <v>6200</v>
      </c>
      <c r="G692" s="120">
        <v>622</v>
      </c>
      <c r="H692" s="120">
        <v>62202</v>
      </c>
      <c r="I692" s="122" t="s">
        <v>261</v>
      </c>
      <c r="J692" s="132">
        <v>0</v>
      </c>
      <c r="K692" s="132">
        <v>0</v>
      </c>
      <c r="L692" s="133">
        <v>0</v>
      </c>
      <c r="M692" s="132">
        <v>0</v>
      </c>
      <c r="N692" s="132">
        <v>0</v>
      </c>
      <c r="O692" s="133">
        <v>0</v>
      </c>
      <c r="P692" s="133">
        <v>0</v>
      </c>
      <c r="Q692" s="45"/>
      <c r="R692" s="123">
        <v>0</v>
      </c>
      <c r="S692" s="123">
        <v>0</v>
      </c>
      <c r="T692" s="123">
        <f t="shared" si="338"/>
        <v>0</v>
      </c>
      <c r="U692" s="123">
        <v>0</v>
      </c>
      <c r="V692" s="123">
        <v>0</v>
      </c>
      <c r="W692" s="123">
        <f t="shared" si="339"/>
        <v>0</v>
      </c>
      <c r="X692" s="123">
        <f t="shared" si="340"/>
        <v>0</v>
      </c>
      <c r="Y692" s="171"/>
      <c r="Z692" s="123">
        <v>0</v>
      </c>
      <c r="AA692" s="123">
        <v>0</v>
      </c>
      <c r="AB692" s="123">
        <f t="shared" si="341"/>
        <v>0</v>
      </c>
      <c r="AC692" s="123">
        <v>0</v>
      </c>
      <c r="AD692" s="123">
        <v>0</v>
      </c>
      <c r="AE692" s="123">
        <f t="shared" si="342"/>
        <v>0</v>
      </c>
      <c r="AF692" s="123">
        <f t="shared" si="343"/>
        <v>0</v>
      </c>
      <c r="AG692" s="171"/>
      <c r="AH692" s="123">
        <v>0</v>
      </c>
      <c r="AI692" s="123">
        <v>0</v>
      </c>
      <c r="AJ692" s="123">
        <f t="shared" si="344"/>
        <v>0</v>
      </c>
      <c r="AK692" s="123">
        <v>0</v>
      </c>
      <c r="AL692" s="123">
        <v>0</v>
      </c>
      <c r="AM692" s="123">
        <f t="shared" si="345"/>
        <v>0</v>
      </c>
      <c r="AN692" s="123">
        <f t="shared" si="346"/>
        <v>0</v>
      </c>
      <c r="AO692" s="171"/>
      <c r="AP692" s="123">
        <f t="shared" si="336"/>
        <v>0</v>
      </c>
      <c r="AQ692" s="123">
        <f t="shared" si="336"/>
        <v>0</v>
      </c>
      <c r="AR692" s="123">
        <f t="shared" si="347"/>
        <v>0</v>
      </c>
      <c r="AS692" s="123">
        <f t="shared" si="337"/>
        <v>0</v>
      </c>
      <c r="AT692" s="123">
        <f t="shared" si="337"/>
        <v>0</v>
      </c>
      <c r="AU692" s="123">
        <f t="shared" si="348"/>
        <v>0</v>
      </c>
      <c r="AV692" s="123">
        <f t="shared" si="349"/>
        <v>0</v>
      </c>
      <c r="AW692" s="134"/>
      <c r="AX692" s="134"/>
      <c r="AY692" s="134"/>
      <c r="AZ692" s="133"/>
      <c r="BA692" s="133"/>
      <c r="BB692" s="133"/>
      <c r="BC692" s="133"/>
      <c r="BD692" s="133"/>
    </row>
    <row r="693" spans="1:56" s="100" customFormat="1" hidden="1">
      <c r="A693" s="45"/>
      <c r="B693" s="120">
        <v>2013</v>
      </c>
      <c r="C693" s="121">
        <v>8320</v>
      </c>
      <c r="D693" s="120">
        <v>8</v>
      </c>
      <c r="E693" s="120">
        <v>6000</v>
      </c>
      <c r="F693" s="120">
        <v>6200</v>
      </c>
      <c r="G693" s="120">
        <v>622</v>
      </c>
      <c r="H693" s="120">
        <v>62202</v>
      </c>
      <c r="I693" s="122" t="s">
        <v>261</v>
      </c>
      <c r="J693" s="132">
        <v>0</v>
      </c>
      <c r="K693" s="132">
        <v>0</v>
      </c>
      <c r="L693" s="133">
        <v>0</v>
      </c>
      <c r="M693" s="132">
        <v>0</v>
      </c>
      <c r="N693" s="132">
        <v>0</v>
      </c>
      <c r="O693" s="133">
        <v>0</v>
      </c>
      <c r="P693" s="133">
        <v>0</v>
      </c>
      <c r="Q693" s="45"/>
      <c r="R693" s="123">
        <v>0</v>
      </c>
      <c r="S693" s="123">
        <v>0</v>
      </c>
      <c r="T693" s="123">
        <f t="shared" si="338"/>
        <v>0</v>
      </c>
      <c r="U693" s="123">
        <v>0</v>
      </c>
      <c r="V693" s="123">
        <v>0</v>
      </c>
      <c r="W693" s="123">
        <f t="shared" si="339"/>
        <v>0</v>
      </c>
      <c r="X693" s="123">
        <f t="shared" si="340"/>
        <v>0</v>
      </c>
      <c r="Y693" s="171"/>
      <c r="Z693" s="123">
        <v>0</v>
      </c>
      <c r="AA693" s="123">
        <v>0</v>
      </c>
      <c r="AB693" s="123">
        <f t="shared" si="341"/>
        <v>0</v>
      </c>
      <c r="AC693" s="123">
        <v>0</v>
      </c>
      <c r="AD693" s="123">
        <v>0</v>
      </c>
      <c r="AE693" s="123">
        <f t="shared" si="342"/>
        <v>0</v>
      </c>
      <c r="AF693" s="123">
        <f t="shared" si="343"/>
        <v>0</v>
      </c>
      <c r="AG693" s="171"/>
      <c r="AH693" s="123">
        <v>0</v>
      </c>
      <c r="AI693" s="123">
        <v>0</v>
      </c>
      <c r="AJ693" s="123">
        <f t="shared" si="344"/>
        <v>0</v>
      </c>
      <c r="AK693" s="123">
        <v>0</v>
      </c>
      <c r="AL693" s="123">
        <v>0</v>
      </c>
      <c r="AM693" s="123">
        <f t="shared" si="345"/>
        <v>0</v>
      </c>
      <c r="AN693" s="123">
        <f t="shared" si="346"/>
        <v>0</v>
      </c>
      <c r="AO693" s="171"/>
      <c r="AP693" s="123">
        <f t="shared" si="336"/>
        <v>0</v>
      </c>
      <c r="AQ693" s="123">
        <f t="shared" si="336"/>
        <v>0</v>
      </c>
      <c r="AR693" s="123">
        <f t="shared" si="347"/>
        <v>0</v>
      </c>
      <c r="AS693" s="123">
        <f t="shared" si="337"/>
        <v>0</v>
      </c>
      <c r="AT693" s="123">
        <f t="shared" si="337"/>
        <v>0</v>
      </c>
      <c r="AU693" s="123">
        <f t="shared" si="348"/>
        <v>0</v>
      </c>
      <c r="AV693" s="123">
        <f t="shared" si="349"/>
        <v>0</v>
      </c>
      <c r="AW693" s="134"/>
      <c r="AX693" s="134"/>
      <c r="AY693" s="134"/>
      <c r="AZ693" s="133"/>
      <c r="BA693" s="133"/>
      <c r="BB693" s="133"/>
      <c r="BC693" s="133"/>
      <c r="BD693" s="133"/>
    </row>
    <row r="694" spans="1:56" s="100" customFormat="1" hidden="1">
      <c r="A694" s="45"/>
      <c r="B694" s="120">
        <v>2013</v>
      </c>
      <c r="C694" s="121">
        <v>8320</v>
      </c>
      <c r="D694" s="120">
        <v>8</v>
      </c>
      <c r="E694" s="120">
        <v>6000</v>
      </c>
      <c r="F694" s="120">
        <v>6200</v>
      </c>
      <c r="G694" s="120">
        <v>622</v>
      </c>
      <c r="H694" s="120">
        <v>62202</v>
      </c>
      <c r="I694" s="122" t="s">
        <v>261</v>
      </c>
      <c r="J694" s="132">
        <v>0</v>
      </c>
      <c r="K694" s="132">
        <v>0</v>
      </c>
      <c r="L694" s="133">
        <v>0</v>
      </c>
      <c r="M694" s="132">
        <v>0</v>
      </c>
      <c r="N694" s="132">
        <v>0</v>
      </c>
      <c r="O694" s="133">
        <v>0</v>
      </c>
      <c r="P694" s="133">
        <v>0</v>
      </c>
      <c r="Q694" s="45"/>
      <c r="R694" s="123">
        <v>0</v>
      </c>
      <c r="S694" s="123">
        <v>0</v>
      </c>
      <c r="T694" s="123">
        <f t="shared" si="338"/>
        <v>0</v>
      </c>
      <c r="U694" s="123">
        <v>0</v>
      </c>
      <c r="V694" s="123">
        <v>0</v>
      </c>
      <c r="W694" s="123">
        <f t="shared" si="339"/>
        <v>0</v>
      </c>
      <c r="X694" s="123">
        <f t="shared" si="340"/>
        <v>0</v>
      </c>
      <c r="Y694" s="171"/>
      <c r="Z694" s="123">
        <v>0</v>
      </c>
      <c r="AA694" s="123">
        <v>0</v>
      </c>
      <c r="AB694" s="123">
        <f t="shared" si="341"/>
        <v>0</v>
      </c>
      <c r="AC694" s="123">
        <v>0</v>
      </c>
      <c r="AD694" s="123">
        <v>0</v>
      </c>
      <c r="AE694" s="123">
        <f t="shared" si="342"/>
        <v>0</v>
      </c>
      <c r="AF694" s="123">
        <f t="shared" si="343"/>
        <v>0</v>
      </c>
      <c r="AG694" s="171"/>
      <c r="AH694" s="123">
        <v>0</v>
      </c>
      <c r="AI694" s="123">
        <v>0</v>
      </c>
      <c r="AJ694" s="123">
        <f t="shared" si="344"/>
        <v>0</v>
      </c>
      <c r="AK694" s="123">
        <v>0</v>
      </c>
      <c r="AL694" s="123">
        <v>0</v>
      </c>
      <c r="AM694" s="123">
        <f t="shared" si="345"/>
        <v>0</v>
      </c>
      <c r="AN694" s="123">
        <f t="shared" si="346"/>
        <v>0</v>
      </c>
      <c r="AO694" s="171"/>
      <c r="AP694" s="123">
        <f t="shared" si="336"/>
        <v>0</v>
      </c>
      <c r="AQ694" s="123">
        <f t="shared" si="336"/>
        <v>0</v>
      </c>
      <c r="AR694" s="123">
        <f t="shared" si="347"/>
        <v>0</v>
      </c>
      <c r="AS694" s="123">
        <f t="shared" si="337"/>
        <v>0</v>
      </c>
      <c r="AT694" s="123">
        <f t="shared" si="337"/>
        <v>0</v>
      </c>
      <c r="AU694" s="123">
        <f t="shared" si="348"/>
        <v>0</v>
      </c>
      <c r="AV694" s="123">
        <f t="shared" si="349"/>
        <v>0</v>
      </c>
      <c r="AW694" s="134"/>
      <c r="AX694" s="134"/>
      <c r="AY694" s="134"/>
      <c r="AZ694" s="133"/>
      <c r="BA694" s="133"/>
      <c r="BB694" s="133"/>
      <c r="BC694" s="133"/>
      <c r="BD694" s="133"/>
    </row>
    <row r="695" spans="1:56" s="100" customFormat="1" hidden="1">
      <c r="A695" s="45"/>
      <c r="B695" s="120">
        <v>2013</v>
      </c>
      <c r="C695" s="121">
        <v>8320</v>
      </c>
      <c r="D695" s="120">
        <v>8</v>
      </c>
      <c r="E695" s="120">
        <v>6000</v>
      </c>
      <c r="F695" s="120">
        <v>6200</v>
      </c>
      <c r="G695" s="120">
        <v>622</v>
      </c>
      <c r="H695" s="120">
        <v>62202</v>
      </c>
      <c r="I695" s="122" t="s">
        <v>261</v>
      </c>
      <c r="J695" s="132">
        <v>0</v>
      </c>
      <c r="K695" s="132">
        <v>0</v>
      </c>
      <c r="L695" s="133">
        <v>0</v>
      </c>
      <c r="M695" s="132">
        <v>0</v>
      </c>
      <c r="N695" s="132">
        <v>0</v>
      </c>
      <c r="O695" s="133">
        <v>0</v>
      </c>
      <c r="P695" s="133">
        <v>0</v>
      </c>
      <c r="Q695" s="45"/>
      <c r="R695" s="123">
        <v>0</v>
      </c>
      <c r="S695" s="123">
        <v>0</v>
      </c>
      <c r="T695" s="123">
        <f t="shared" si="338"/>
        <v>0</v>
      </c>
      <c r="U695" s="123">
        <v>0</v>
      </c>
      <c r="V695" s="123">
        <v>0</v>
      </c>
      <c r="W695" s="123">
        <f t="shared" si="339"/>
        <v>0</v>
      </c>
      <c r="X695" s="123">
        <f t="shared" si="340"/>
        <v>0</v>
      </c>
      <c r="Y695" s="171"/>
      <c r="Z695" s="123">
        <v>0</v>
      </c>
      <c r="AA695" s="123">
        <v>0</v>
      </c>
      <c r="AB695" s="123">
        <f t="shared" si="341"/>
        <v>0</v>
      </c>
      <c r="AC695" s="123">
        <v>0</v>
      </c>
      <c r="AD695" s="123">
        <v>0</v>
      </c>
      <c r="AE695" s="123">
        <f t="shared" si="342"/>
        <v>0</v>
      </c>
      <c r="AF695" s="123">
        <f t="shared" si="343"/>
        <v>0</v>
      </c>
      <c r="AG695" s="171"/>
      <c r="AH695" s="123">
        <v>0</v>
      </c>
      <c r="AI695" s="123">
        <v>0</v>
      </c>
      <c r="AJ695" s="123">
        <f t="shared" si="344"/>
        <v>0</v>
      </c>
      <c r="AK695" s="123">
        <v>0</v>
      </c>
      <c r="AL695" s="123">
        <v>0</v>
      </c>
      <c r="AM695" s="123">
        <f t="shared" si="345"/>
        <v>0</v>
      </c>
      <c r="AN695" s="123">
        <f t="shared" si="346"/>
        <v>0</v>
      </c>
      <c r="AO695" s="171"/>
      <c r="AP695" s="123">
        <f t="shared" si="336"/>
        <v>0</v>
      </c>
      <c r="AQ695" s="123">
        <f t="shared" si="336"/>
        <v>0</v>
      </c>
      <c r="AR695" s="123">
        <f t="shared" si="347"/>
        <v>0</v>
      </c>
      <c r="AS695" s="123">
        <f t="shared" si="337"/>
        <v>0</v>
      </c>
      <c r="AT695" s="123">
        <f t="shared" si="337"/>
        <v>0</v>
      </c>
      <c r="AU695" s="123">
        <f t="shared" si="348"/>
        <v>0</v>
      </c>
      <c r="AV695" s="123">
        <f t="shared" si="349"/>
        <v>0</v>
      </c>
      <c r="AW695" s="134"/>
      <c r="AX695" s="134"/>
      <c r="AY695" s="134"/>
      <c r="AZ695" s="133"/>
      <c r="BA695" s="133"/>
      <c r="BB695" s="133"/>
      <c r="BC695" s="133"/>
      <c r="BD695" s="133"/>
    </row>
    <row r="696" spans="1:56" s="100" customFormat="1" hidden="1">
      <c r="A696" s="45"/>
      <c r="B696" s="120">
        <v>2013</v>
      </c>
      <c r="C696" s="121">
        <v>8320</v>
      </c>
      <c r="D696" s="120">
        <v>8</v>
      </c>
      <c r="E696" s="120">
        <v>6000</v>
      </c>
      <c r="F696" s="120">
        <v>6200</v>
      </c>
      <c r="G696" s="120">
        <v>622</v>
      </c>
      <c r="H696" s="120">
        <v>62202</v>
      </c>
      <c r="I696" s="122" t="s">
        <v>261</v>
      </c>
      <c r="J696" s="132">
        <v>0</v>
      </c>
      <c r="K696" s="132">
        <v>0</v>
      </c>
      <c r="L696" s="133">
        <v>0</v>
      </c>
      <c r="M696" s="132">
        <v>0</v>
      </c>
      <c r="N696" s="132">
        <v>0</v>
      </c>
      <c r="O696" s="133">
        <v>0</v>
      </c>
      <c r="P696" s="133">
        <v>0</v>
      </c>
      <c r="Q696" s="45"/>
      <c r="R696" s="123">
        <v>0</v>
      </c>
      <c r="S696" s="123">
        <v>0</v>
      </c>
      <c r="T696" s="123">
        <f t="shared" si="338"/>
        <v>0</v>
      </c>
      <c r="U696" s="123">
        <v>0</v>
      </c>
      <c r="V696" s="123">
        <v>0</v>
      </c>
      <c r="W696" s="123">
        <f t="shared" si="339"/>
        <v>0</v>
      </c>
      <c r="X696" s="123">
        <f t="shared" si="340"/>
        <v>0</v>
      </c>
      <c r="Y696" s="45"/>
      <c r="Z696" s="123">
        <v>0</v>
      </c>
      <c r="AA696" s="123">
        <v>0</v>
      </c>
      <c r="AB696" s="123">
        <f t="shared" si="341"/>
        <v>0</v>
      </c>
      <c r="AC696" s="123">
        <v>0</v>
      </c>
      <c r="AD696" s="123">
        <v>0</v>
      </c>
      <c r="AE696" s="123">
        <f t="shared" si="342"/>
        <v>0</v>
      </c>
      <c r="AF696" s="123">
        <f t="shared" si="343"/>
        <v>0</v>
      </c>
      <c r="AG696" s="45"/>
      <c r="AH696" s="123">
        <v>0</v>
      </c>
      <c r="AI696" s="123">
        <v>0</v>
      </c>
      <c r="AJ696" s="123">
        <f t="shared" si="344"/>
        <v>0</v>
      </c>
      <c r="AK696" s="123">
        <v>0</v>
      </c>
      <c r="AL696" s="123">
        <v>0</v>
      </c>
      <c r="AM696" s="123">
        <f t="shared" si="345"/>
        <v>0</v>
      </c>
      <c r="AN696" s="123">
        <f t="shared" si="346"/>
        <v>0</v>
      </c>
      <c r="AO696" s="45"/>
      <c r="AP696" s="123">
        <f t="shared" si="336"/>
        <v>0</v>
      </c>
      <c r="AQ696" s="123">
        <f t="shared" si="336"/>
        <v>0</v>
      </c>
      <c r="AR696" s="123">
        <f t="shared" si="347"/>
        <v>0</v>
      </c>
      <c r="AS696" s="123">
        <f t="shared" si="337"/>
        <v>0</v>
      </c>
      <c r="AT696" s="123">
        <f t="shared" si="337"/>
        <v>0</v>
      </c>
      <c r="AU696" s="123">
        <f t="shared" si="348"/>
        <v>0</v>
      </c>
      <c r="AV696" s="123">
        <f t="shared" si="349"/>
        <v>0</v>
      </c>
      <c r="AW696" s="134"/>
      <c r="AX696" s="134"/>
      <c r="AY696" s="134"/>
      <c r="AZ696" s="133"/>
      <c r="BA696" s="133"/>
      <c r="BB696" s="133"/>
      <c r="BC696" s="133"/>
      <c r="BD696" s="133"/>
    </row>
    <row r="697" spans="1:56" s="100" customFormat="1" hidden="1">
      <c r="A697" s="45"/>
      <c r="B697" s="120">
        <v>2013</v>
      </c>
      <c r="C697" s="121">
        <v>8320</v>
      </c>
      <c r="D697" s="120">
        <v>8</v>
      </c>
      <c r="E697" s="120">
        <v>6000</v>
      </c>
      <c r="F697" s="120">
        <v>6200</v>
      </c>
      <c r="G697" s="120">
        <v>622</v>
      </c>
      <c r="H697" s="120">
        <v>62202</v>
      </c>
      <c r="I697" s="122" t="s">
        <v>261</v>
      </c>
      <c r="J697" s="132">
        <v>0</v>
      </c>
      <c r="K697" s="132">
        <v>0</v>
      </c>
      <c r="L697" s="133">
        <v>0</v>
      </c>
      <c r="M697" s="132">
        <v>0</v>
      </c>
      <c r="N697" s="132">
        <v>0</v>
      </c>
      <c r="O697" s="133">
        <v>0</v>
      </c>
      <c r="P697" s="133">
        <v>0</v>
      </c>
      <c r="Q697" s="45"/>
      <c r="R697" s="123">
        <v>0</v>
      </c>
      <c r="S697" s="123">
        <v>0</v>
      </c>
      <c r="T697" s="123">
        <f t="shared" si="338"/>
        <v>0</v>
      </c>
      <c r="U697" s="123">
        <v>0</v>
      </c>
      <c r="V697" s="123">
        <v>0</v>
      </c>
      <c r="W697" s="123">
        <f t="shared" si="339"/>
        <v>0</v>
      </c>
      <c r="X697" s="123">
        <f t="shared" si="340"/>
        <v>0</v>
      </c>
      <c r="Y697" s="45"/>
      <c r="Z697" s="123">
        <v>0</v>
      </c>
      <c r="AA697" s="123">
        <v>0</v>
      </c>
      <c r="AB697" s="123">
        <f t="shared" si="341"/>
        <v>0</v>
      </c>
      <c r="AC697" s="123">
        <v>0</v>
      </c>
      <c r="AD697" s="123">
        <v>0</v>
      </c>
      <c r="AE697" s="123">
        <f t="shared" si="342"/>
        <v>0</v>
      </c>
      <c r="AF697" s="123">
        <f t="shared" si="343"/>
        <v>0</v>
      </c>
      <c r="AG697" s="45"/>
      <c r="AH697" s="123">
        <v>0</v>
      </c>
      <c r="AI697" s="123">
        <v>0</v>
      </c>
      <c r="AJ697" s="123">
        <f t="shared" si="344"/>
        <v>0</v>
      </c>
      <c r="AK697" s="123">
        <v>0</v>
      </c>
      <c r="AL697" s="123">
        <v>0</v>
      </c>
      <c r="AM697" s="123">
        <f t="shared" si="345"/>
        <v>0</v>
      </c>
      <c r="AN697" s="123">
        <f t="shared" si="346"/>
        <v>0</v>
      </c>
      <c r="AO697" s="45"/>
      <c r="AP697" s="123">
        <f t="shared" si="336"/>
        <v>0</v>
      </c>
      <c r="AQ697" s="123">
        <f t="shared" si="336"/>
        <v>0</v>
      </c>
      <c r="AR697" s="123">
        <f t="shared" si="347"/>
        <v>0</v>
      </c>
      <c r="AS697" s="123">
        <f t="shared" si="337"/>
        <v>0</v>
      </c>
      <c r="AT697" s="123">
        <f t="shared" si="337"/>
        <v>0</v>
      </c>
      <c r="AU697" s="123">
        <f t="shared" si="348"/>
        <v>0</v>
      </c>
      <c r="AV697" s="123">
        <f t="shared" si="349"/>
        <v>0</v>
      </c>
      <c r="AW697" s="134"/>
      <c r="AX697" s="134"/>
      <c r="AY697" s="134"/>
      <c r="AZ697" s="133"/>
      <c r="BA697" s="133"/>
      <c r="BB697" s="133"/>
      <c r="BC697" s="133"/>
      <c r="BD697" s="133"/>
    </row>
    <row r="698" spans="1:56" s="100" customFormat="1" hidden="1">
      <c r="A698" s="45"/>
      <c r="B698" s="120">
        <v>2013</v>
      </c>
      <c r="C698" s="121">
        <v>8320</v>
      </c>
      <c r="D698" s="120">
        <v>8</v>
      </c>
      <c r="E698" s="120">
        <v>6000</v>
      </c>
      <c r="F698" s="120">
        <v>6200</v>
      </c>
      <c r="G698" s="120">
        <v>622</v>
      </c>
      <c r="H698" s="120">
        <v>62202</v>
      </c>
      <c r="I698" s="122" t="s">
        <v>261</v>
      </c>
      <c r="J698" s="132">
        <v>0</v>
      </c>
      <c r="K698" s="132">
        <v>0</v>
      </c>
      <c r="L698" s="133">
        <v>0</v>
      </c>
      <c r="M698" s="132">
        <v>0</v>
      </c>
      <c r="N698" s="132">
        <v>0</v>
      </c>
      <c r="O698" s="133">
        <v>0</v>
      </c>
      <c r="P698" s="133">
        <v>0</v>
      </c>
      <c r="Q698" s="45"/>
      <c r="R698" s="123">
        <v>0</v>
      </c>
      <c r="S698" s="123">
        <v>0</v>
      </c>
      <c r="T698" s="123">
        <f t="shared" si="338"/>
        <v>0</v>
      </c>
      <c r="U698" s="123">
        <v>0</v>
      </c>
      <c r="V698" s="123">
        <v>0</v>
      </c>
      <c r="W698" s="123">
        <f t="shared" si="339"/>
        <v>0</v>
      </c>
      <c r="X698" s="123">
        <f t="shared" si="340"/>
        <v>0</v>
      </c>
      <c r="Y698" s="45"/>
      <c r="Z698" s="123">
        <v>0</v>
      </c>
      <c r="AA698" s="123">
        <v>0</v>
      </c>
      <c r="AB698" s="123">
        <f t="shared" si="341"/>
        <v>0</v>
      </c>
      <c r="AC698" s="123">
        <v>0</v>
      </c>
      <c r="AD698" s="123">
        <v>0</v>
      </c>
      <c r="AE698" s="123">
        <f t="shared" si="342"/>
        <v>0</v>
      </c>
      <c r="AF698" s="123">
        <f t="shared" si="343"/>
        <v>0</v>
      </c>
      <c r="AG698" s="45"/>
      <c r="AH698" s="123">
        <v>0</v>
      </c>
      <c r="AI698" s="123">
        <v>0</v>
      </c>
      <c r="AJ698" s="123">
        <f t="shared" si="344"/>
        <v>0</v>
      </c>
      <c r="AK698" s="123">
        <v>0</v>
      </c>
      <c r="AL698" s="123">
        <v>0</v>
      </c>
      <c r="AM698" s="123">
        <f t="shared" si="345"/>
        <v>0</v>
      </c>
      <c r="AN698" s="123">
        <f t="shared" si="346"/>
        <v>0</v>
      </c>
      <c r="AO698" s="45"/>
      <c r="AP698" s="123">
        <f t="shared" si="336"/>
        <v>0</v>
      </c>
      <c r="AQ698" s="123">
        <f t="shared" si="336"/>
        <v>0</v>
      </c>
      <c r="AR698" s="123">
        <f t="shared" si="347"/>
        <v>0</v>
      </c>
      <c r="AS698" s="123">
        <f t="shared" si="337"/>
        <v>0</v>
      </c>
      <c r="AT698" s="123">
        <f t="shared" si="337"/>
        <v>0</v>
      </c>
      <c r="AU698" s="123">
        <f t="shared" si="348"/>
        <v>0</v>
      </c>
      <c r="AV698" s="123">
        <f t="shared" si="349"/>
        <v>0</v>
      </c>
      <c r="AW698" s="134"/>
      <c r="AX698" s="134"/>
      <c r="AY698" s="134"/>
      <c r="AZ698" s="133"/>
      <c r="BA698" s="133"/>
      <c r="BB698" s="133"/>
      <c r="BC698" s="133"/>
      <c r="BD698" s="133"/>
    </row>
    <row r="699" spans="1:56" s="100" customFormat="1" hidden="1">
      <c r="A699" s="45"/>
      <c r="B699" s="120">
        <v>2013</v>
      </c>
      <c r="C699" s="121">
        <v>8320</v>
      </c>
      <c r="D699" s="120">
        <v>8</v>
      </c>
      <c r="E699" s="120">
        <v>6000</v>
      </c>
      <c r="F699" s="120">
        <v>6200</v>
      </c>
      <c r="G699" s="120">
        <v>622</v>
      </c>
      <c r="H699" s="120">
        <v>62202</v>
      </c>
      <c r="I699" s="122" t="s">
        <v>261</v>
      </c>
      <c r="J699" s="132">
        <v>0</v>
      </c>
      <c r="K699" s="132">
        <v>0</v>
      </c>
      <c r="L699" s="133">
        <v>0</v>
      </c>
      <c r="M699" s="132">
        <v>0</v>
      </c>
      <c r="N699" s="132">
        <v>0</v>
      </c>
      <c r="O699" s="133">
        <v>0</v>
      </c>
      <c r="P699" s="133">
        <v>0</v>
      </c>
      <c r="Q699" s="45"/>
      <c r="R699" s="123">
        <v>0</v>
      </c>
      <c r="S699" s="123">
        <v>0</v>
      </c>
      <c r="T699" s="123">
        <f t="shared" si="338"/>
        <v>0</v>
      </c>
      <c r="U699" s="123">
        <v>0</v>
      </c>
      <c r="V699" s="123">
        <v>0</v>
      </c>
      <c r="W699" s="123">
        <f t="shared" si="339"/>
        <v>0</v>
      </c>
      <c r="X699" s="123">
        <f t="shared" si="340"/>
        <v>0</v>
      </c>
      <c r="Y699" s="45"/>
      <c r="Z699" s="123">
        <v>0</v>
      </c>
      <c r="AA699" s="123">
        <v>0</v>
      </c>
      <c r="AB699" s="123">
        <f t="shared" si="341"/>
        <v>0</v>
      </c>
      <c r="AC699" s="123">
        <v>0</v>
      </c>
      <c r="AD699" s="123">
        <v>0</v>
      </c>
      <c r="AE699" s="123">
        <f t="shared" si="342"/>
        <v>0</v>
      </c>
      <c r="AF699" s="123">
        <f t="shared" si="343"/>
        <v>0</v>
      </c>
      <c r="AG699" s="45"/>
      <c r="AH699" s="123">
        <v>0</v>
      </c>
      <c r="AI699" s="123">
        <v>0</v>
      </c>
      <c r="AJ699" s="123">
        <f t="shared" si="344"/>
        <v>0</v>
      </c>
      <c r="AK699" s="123">
        <v>0</v>
      </c>
      <c r="AL699" s="123">
        <v>0</v>
      </c>
      <c r="AM699" s="123">
        <f t="shared" si="345"/>
        <v>0</v>
      </c>
      <c r="AN699" s="123">
        <f t="shared" si="346"/>
        <v>0</v>
      </c>
      <c r="AO699" s="45"/>
      <c r="AP699" s="123">
        <f t="shared" si="336"/>
        <v>0</v>
      </c>
      <c r="AQ699" s="123">
        <f t="shared" si="336"/>
        <v>0</v>
      </c>
      <c r="AR699" s="123">
        <f t="shared" si="347"/>
        <v>0</v>
      </c>
      <c r="AS699" s="123">
        <f t="shared" si="337"/>
        <v>0</v>
      </c>
      <c r="AT699" s="123">
        <f t="shared" si="337"/>
        <v>0</v>
      </c>
      <c r="AU699" s="123">
        <f t="shared" si="348"/>
        <v>0</v>
      </c>
      <c r="AV699" s="123">
        <f t="shared" si="349"/>
        <v>0</v>
      </c>
      <c r="AW699" s="134"/>
      <c r="AX699" s="134"/>
      <c r="AY699" s="134"/>
      <c r="AZ699" s="133"/>
      <c r="BA699" s="133"/>
      <c r="BB699" s="133"/>
      <c r="BC699" s="133"/>
      <c r="BD699" s="133"/>
    </row>
    <row r="700" spans="1:56" s="100" customFormat="1" hidden="1">
      <c r="A700" s="45"/>
      <c r="B700" s="120">
        <v>2013</v>
      </c>
      <c r="C700" s="121">
        <v>8320</v>
      </c>
      <c r="D700" s="120">
        <v>8</v>
      </c>
      <c r="E700" s="120">
        <v>6000</v>
      </c>
      <c r="F700" s="120">
        <v>6200</v>
      </c>
      <c r="G700" s="120">
        <v>622</v>
      </c>
      <c r="H700" s="120">
        <v>62202</v>
      </c>
      <c r="I700" s="122" t="s">
        <v>261</v>
      </c>
      <c r="J700" s="132">
        <v>0</v>
      </c>
      <c r="K700" s="132">
        <v>0</v>
      </c>
      <c r="L700" s="133">
        <v>0</v>
      </c>
      <c r="M700" s="132">
        <v>0</v>
      </c>
      <c r="N700" s="132">
        <v>0</v>
      </c>
      <c r="O700" s="133">
        <v>0</v>
      </c>
      <c r="P700" s="133">
        <v>0</v>
      </c>
      <c r="Q700" s="45"/>
      <c r="R700" s="123">
        <v>0</v>
      </c>
      <c r="S700" s="123">
        <v>0</v>
      </c>
      <c r="T700" s="123">
        <f t="shared" si="338"/>
        <v>0</v>
      </c>
      <c r="U700" s="123">
        <v>0</v>
      </c>
      <c r="V700" s="123">
        <v>0</v>
      </c>
      <c r="W700" s="123">
        <f t="shared" si="339"/>
        <v>0</v>
      </c>
      <c r="X700" s="123">
        <f t="shared" si="340"/>
        <v>0</v>
      </c>
      <c r="Y700" s="45"/>
      <c r="Z700" s="123">
        <v>0</v>
      </c>
      <c r="AA700" s="123">
        <v>0</v>
      </c>
      <c r="AB700" s="123">
        <f t="shared" si="341"/>
        <v>0</v>
      </c>
      <c r="AC700" s="123">
        <v>0</v>
      </c>
      <c r="AD700" s="123">
        <v>0</v>
      </c>
      <c r="AE700" s="123">
        <f t="shared" si="342"/>
        <v>0</v>
      </c>
      <c r="AF700" s="123">
        <f t="shared" si="343"/>
        <v>0</v>
      </c>
      <c r="AG700" s="45"/>
      <c r="AH700" s="123">
        <v>0</v>
      </c>
      <c r="AI700" s="123">
        <v>0</v>
      </c>
      <c r="AJ700" s="123">
        <f t="shared" si="344"/>
        <v>0</v>
      </c>
      <c r="AK700" s="123">
        <v>0</v>
      </c>
      <c r="AL700" s="123">
        <v>0</v>
      </c>
      <c r="AM700" s="123">
        <f t="shared" si="345"/>
        <v>0</v>
      </c>
      <c r="AN700" s="123">
        <f t="shared" si="346"/>
        <v>0</v>
      </c>
      <c r="AO700" s="45"/>
      <c r="AP700" s="123">
        <f t="shared" si="336"/>
        <v>0</v>
      </c>
      <c r="AQ700" s="123">
        <f t="shared" si="336"/>
        <v>0</v>
      </c>
      <c r="AR700" s="123">
        <f t="shared" si="347"/>
        <v>0</v>
      </c>
      <c r="AS700" s="123">
        <f t="shared" si="337"/>
        <v>0</v>
      </c>
      <c r="AT700" s="123">
        <f t="shared" si="337"/>
        <v>0</v>
      </c>
      <c r="AU700" s="123">
        <f t="shared" si="348"/>
        <v>0</v>
      </c>
      <c r="AV700" s="123">
        <f t="shared" si="349"/>
        <v>0</v>
      </c>
      <c r="AW700" s="134"/>
      <c r="AX700" s="134"/>
      <c r="AY700" s="134"/>
      <c r="AZ700" s="133"/>
      <c r="BA700" s="133"/>
      <c r="BB700" s="133"/>
      <c r="BC700" s="133"/>
      <c r="BD700" s="133"/>
    </row>
    <row r="701" spans="1:56" s="100" customFormat="1" hidden="1">
      <c r="A701" s="45"/>
      <c r="B701" s="120">
        <v>2013</v>
      </c>
      <c r="C701" s="121">
        <v>8320</v>
      </c>
      <c r="D701" s="120">
        <v>8</v>
      </c>
      <c r="E701" s="120">
        <v>6000</v>
      </c>
      <c r="F701" s="120">
        <v>6200</v>
      </c>
      <c r="G701" s="120">
        <v>622</v>
      </c>
      <c r="H701" s="120">
        <v>62202</v>
      </c>
      <c r="I701" s="122" t="s">
        <v>261</v>
      </c>
      <c r="J701" s="132">
        <v>0</v>
      </c>
      <c r="K701" s="132">
        <v>0</v>
      </c>
      <c r="L701" s="133">
        <v>0</v>
      </c>
      <c r="M701" s="132">
        <v>0</v>
      </c>
      <c r="N701" s="132">
        <v>0</v>
      </c>
      <c r="O701" s="133">
        <v>0</v>
      </c>
      <c r="P701" s="133">
        <v>0</v>
      </c>
      <c r="Q701" s="45"/>
      <c r="R701" s="123">
        <v>0</v>
      </c>
      <c r="S701" s="123">
        <v>0</v>
      </c>
      <c r="T701" s="123">
        <f t="shared" si="338"/>
        <v>0</v>
      </c>
      <c r="U701" s="123">
        <v>0</v>
      </c>
      <c r="V701" s="123">
        <v>0</v>
      </c>
      <c r="W701" s="123">
        <f t="shared" si="339"/>
        <v>0</v>
      </c>
      <c r="X701" s="123">
        <f t="shared" si="340"/>
        <v>0</v>
      </c>
      <c r="Y701" s="45"/>
      <c r="Z701" s="123">
        <v>0</v>
      </c>
      <c r="AA701" s="123">
        <v>0</v>
      </c>
      <c r="AB701" s="123">
        <f t="shared" si="341"/>
        <v>0</v>
      </c>
      <c r="AC701" s="123">
        <v>0</v>
      </c>
      <c r="AD701" s="123">
        <v>0</v>
      </c>
      <c r="AE701" s="123">
        <f t="shared" si="342"/>
        <v>0</v>
      </c>
      <c r="AF701" s="123">
        <f t="shared" si="343"/>
        <v>0</v>
      </c>
      <c r="AG701" s="45"/>
      <c r="AH701" s="123">
        <v>0</v>
      </c>
      <c r="AI701" s="123">
        <v>0</v>
      </c>
      <c r="AJ701" s="123">
        <f t="shared" si="344"/>
        <v>0</v>
      </c>
      <c r="AK701" s="123">
        <v>0</v>
      </c>
      <c r="AL701" s="123">
        <v>0</v>
      </c>
      <c r="AM701" s="123">
        <f t="shared" si="345"/>
        <v>0</v>
      </c>
      <c r="AN701" s="123">
        <f t="shared" si="346"/>
        <v>0</v>
      </c>
      <c r="AO701" s="45"/>
      <c r="AP701" s="123">
        <f>J701-(R701+Z701+AH701)</f>
        <v>0</v>
      </c>
      <c r="AQ701" s="123">
        <f>K701-(S701+AA701+AI701)</f>
        <v>0</v>
      </c>
      <c r="AR701" s="123">
        <f t="shared" si="347"/>
        <v>0</v>
      </c>
      <c r="AS701" s="123">
        <f>M701-(U701+AC701+AK701)</f>
        <v>0</v>
      </c>
      <c r="AT701" s="123">
        <f>N701-(V701+AD701+AL701)</f>
        <v>0</v>
      </c>
      <c r="AU701" s="123">
        <f t="shared" si="348"/>
        <v>0</v>
      </c>
      <c r="AV701" s="123">
        <f t="shared" si="349"/>
        <v>0</v>
      </c>
      <c r="AW701" s="134"/>
      <c r="AX701" s="134"/>
      <c r="AY701" s="134"/>
      <c r="AZ701" s="133"/>
      <c r="BA701" s="133"/>
      <c r="BB701" s="133"/>
      <c r="BC701" s="133"/>
      <c r="BD701" s="133"/>
    </row>
    <row r="702" spans="1:56" s="100" customFormat="1" hidden="1">
      <c r="A702" s="45"/>
      <c r="B702" s="120">
        <v>2013</v>
      </c>
      <c r="C702" s="121">
        <v>8320</v>
      </c>
      <c r="D702" s="120">
        <v>8</v>
      </c>
      <c r="E702" s="120">
        <v>6000</v>
      </c>
      <c r="F702" s="120">
        <v>6200</v>
      </c>
      <c r="G702" s="120">
        <v>622</v>
      </c>
      <c r="H702" s="120">
        <v>62202</v>
      </c>
      <c r="I702" s="122" t="s">
        <v>261</v>
      </c>
      <c r="J702" s="132">
        <v>0</v>
      </c>
      <c r="K702" s="132">
        <v>0</v>
      </c>
      <c r="L702" s="133">
        <v>0</v>
      </c>
      <c r="M702" s="132">
        <v>0</v>
      </c>
      <c r="N702" s="132">
        <v>0</v>
      </c>
      <c r="O702" s="133">
        <v>0</v>
      </c>
      <c r="P702" s="133">
        <v>0</v>
      </c>
      <c r="Q702" s="45"/>
      <c r="R702" s="123">
        <v>0</v>
      </c>
      <c r="S702" s="123">
        <v>0</v>
      </c>
      <c r="T702" s="123">
        <f t="shared" si="338"/>
        <v>0</v>
      </c>
      <c r="U702" s="123">
        <v>0</v>
      </c>
      <c r="V702" s="123">
        <v>0</v>
      </c>
      <c r="W702" s="123">
        <f t="shared" si="339"/>
        <v>0</v>
      </c>
      <c r="X702" s="123">
        <f t="shared" si="340"/>
        <v>0</v>
      </c>
      <c r="Y702" s="45"/>
      <c r="Z702" s="123">
        <v>0</v>
      </c>
      <c r="AA702" s="123">
        <v>0</v>
      </c>
      <c r="AB702" s="123">
        <f t="shared" si="341"/>
        <v>0</v>
      </c>
      <c r="AC702" s="123">
        <v>0</v>
      </c>
      <c r="AD702" s="123">
        <v>0</v>
      </c>
      <c r="AE702" s="123">
        <f t="shared" si="342"/>
        <v>0</v>
      </c>
      <c r="AF702" s="123">
        <f t="shared" si="343"/>
        <v>0</v>
      </c>
      <c r="AG702" s="45"/>
      <c r="AH702" s="123">
        <v>0</v>
      </c>
      <c r="AI702" s="123">
        <v>0</v>
      </c>
      <c r="AJ702" s="123">
        <f t="shared" si="344"/>
        <v>0</v>
      </c>
      <c r="AK702" s="123">
        <v>0</v>
      </c>
      <c r="AL702" s="123">
        <v>0</v>
      </c>
      <c r="AM702" s="123">
        <f t="shared" si="345"/>
        <v>0</v>
      </c>
      <c r="AN702" s="123">
        <f t="shared" si="346"/>
        <v>0</v>
      </c>
      <c r="AO702" s="45"/>
      <c r="AP702" s="123">
        <f>J702-(R702+Z702+AH702)</f>
        <v>0</v>
      </c>
      <c r="AQ702" s="123">
        <f>K702-(S702+AA702+AI702)</f>
        <v>0</v>
      </c>
      <c r="AR702" s="123">
        <f t="shared" si="347"/>
        <v>0</v>
      </c>
      <c r="AS702" s="123">
        <f>M702-(U702+AC702+AK702)</f>
        <v>0</v>
      </c>
      <c r="AT702" s="123">
        <f>N702-(V702+AD702+AL702)</f>
        <v>0</v>
      </c>
      <c r="AU702" s="123">
        <f t="shared" si="348"/>
        <v>0</v>
      </c>
      <c r="AV702" s="123">
        <f t="shared" si="349"/>
        <v>0</v>
      </c>
      <c r="AW702" s="134"/>
      <c r="AX702" s="134"/>
      <c r="AY702" s="134"/>
      <c r="AZ702" s="133"/>
      <c r="BA702" s="133"/>
      <c r="BB702" s="133"/>
      <c r="BC702" s="133"/>
      <c r="BD702" s="133"/>
    </row>
    <row r="703" spans="1:56" s="127" customFormat="1" hidden="1">
      <c r="A703" s="45"/>
      <c r="B703" s="114">
        <v>2013</v>
      </c>
      <c r="C703" s="115">
        <v>8320</v>
      </c>
      <c r="D703" s="114">
        <v>8</v>
      </c>
      <c r="E703" s="114">
        <v>6000</v>
      </c>
      <c r="F703" s="114">
        <v>6200</v>
      </c>
      <c r="G703" s="114">
        <v>627</v>
      </c>
      <c r="H703" s="114"/>
      <c r="I703" s="116" t="s">
        <v>262</v>
      </c>
      <c r="J703" s="117">
        <v>0</v>
      </c>
      <c r="K703" s="117">
        <v>0</v>
      </c>
      <c r="L703" s="117">
        <v>0</v>
      </c>
      <c r="M703" s="117">
        <v>0</v>
      </c>
      <c r="N703" s="117">
        <v>0</v>
      </c>
      <c r="O703" s="117">
        <v>0</v>
      </c>
      <c r="P703" s="117">
        <v>0</v>
      </c>
      <c r="Q703" s="45"/>
      <c r="R703" s="118">
        <f>R704</f>
        <v>0</v>
      </c>
      <c r="S703" s="118">
        <f>S704</f>
        <v>0</v>
      </c>
      <c r="T703" s="118">
        <f>R703+S703</f>
        <v>0</v>
      </c>
      <c r="U703" s="118">
        <f>U704</f>
        <v>0</v>
      </c>
      <c r="V703" s="118">
        <f>V704</f>
        <v>0</v>
      </c>
      <c r="W703" s="118">
        <f t="shared" si="339"/>
        <v>0</v>
      </c>
      <c r="X703" s="118">
        <f t="shared" si="340"/>
        <v>0</v>
      </c>
      <c r="Y703" s="45"/>
      <c r="Z703" s="118">
        <f>Z704</f>
        <v>0</v>
      </c>
      <c r="AA703" s="118">
        <f>AA704</f>
        <v>0</v>
      </c>
      <c r="AB703" s="118">
        <f>Z703+AA703</f>
        <v>0</v>
      </c>
      <c r="AC703" s="118">
        <f>AC704</f>
        <v>0</v>
      </c>
      <c r="AD703" s="118">
        <f>AD704</f>
        <v>0</v>
      </c>
      <c r="AE703" s="118">
        <f t="shared" si="342"/>
        <v>0</v>
      </c>
      <c r="AF703" s="118">
        <f t="shared" si="343"/>
        <v>0</v>
      </c>
      <c r="AG703" s="45"/>
      <c r="AH703" s="118">
        <f>AH704</f>
        <v>0</v>
      </c>
      <c r="AI703" s="118">
        <f>AI704</f>
        <v>0</v>
      </c>
      <c r="AJ703" s="118">
        <f>AH703+AI703</f>
        <v>0</v>
      </c>
      <c r="AK703" s="118">
        <f>AK704</f>
        <v>0</v>
      </c>
      <c r="AL703" s="118">
        <f>AL704</f>
        <v>0</v>
      </c>
      <c r="AM703" s="118">
        <f t="shared" si="345"/>
        <v>0</v>
      </c>
      <c r="AN703" s="118">
        <f t="shared" si="346"/>
        <v>0</v>
      </c>
      <c r="AO703" s="45"/>
      <c r="AP703" s="118">
        <f>AP704</f>
        <v>0</v>
      </c>
      <c r="AQ703" s="118">
        <f>AQ704</f>
        <v>0</v>
      </c>
      <c r="AR703" s="118">
        <f>AP703+AQ703</f>
        <v>0</v>
      </c>
      <c r="AS703" s="118">
        <f>AS704</f>
        <v>0</v>
      </c>
      <c r="AT703" s="118">
        <f>AT704</f>
        <v>0</v>
      </c>
      <c r="AU703" s="118">
        <f t="shared" si="348"/>
        <v>0</v>
      </c>
      <c r="AV703" s="118">
        <f t="shared" si="349"/>
        <v>0</v>
      </c>
      <c r="AW703" s="119"/>
      <c r="AX703" s="119"/>
      <c r="AY703" s="119"/>
      <c r="AZ703" s="117"/>
      <c r="BA703" s="117"/>
      <c r="BB703" s="117"/>
      <c r="BC703" s="117"/>
      <c r="BD703" s="117"/>
    </row>
    <row r="704" spans="1:56" s="100" customFormat="1" hidden="1">
      <c r="A704" s="45"/>
      <c r="B704" s="120">
        <v>2013</v>
      </c>
      <c r="C704" s="121">
        <v>8320</v>
      </c>
      <c r="D704" s="120">
        <v>8</v>
      </c>
      <c r="E704" s="120">
        <v>6000</v>
      </c>
      <c r="F704" s="120">
        <v>6200</v>
      </c>
      <c r="G704" s="120">
        <v>627</v>
      </c>
      <c r="H704" s="120">
        <v>62701</v>
      </c>
      <c r="I704" s="122" t="s">
        <v>263</v>
      </c>
      <c r="J704" s="123">
        <v>0</v>
      </c>
      <c r="K704" s="123">
        <v>0</v>
      </c>
      <c r="L704" s="124">
        <v>0</v>
      </c>
      <c r="M704" s="123">
        <v>0</v>
      </c>
      <c r="N704" s="123">
        <v>0</v>
      </c>
      <c r="O704" s="124">
        <v>0</v>
      </c>
      <c r="P704" s="124">
        <v>0</v>
      </c>
      <c r="Q704" s="45"/>
      <c r="R704" s="123">
        <v>0</v>
      </c>
      <c r="S704" s="123">
        <v>0</v>
      </c>
      <c r="T704" s="123">
        <f>R704+S704</f>
        <v>0</v>
      </c>
      <c r="U704" s="123">
        <v>0</v>
      </c>
      <c r="V704" s="123">
        <v>0</v>
      </c>
      <c r="W704" s="123">
        <f t="shared" si="339"/>
        <v>0</v>
      </c>
      <c r="X704" s="123">
        <f t="shared" si="340"/>
        <v>0</v>
      </c>
      <c r="Y704" s="45"/>
      <c r="Z704" s="123">
        <v>0</v>
      </c>
      <c r="AA704" s="123">
        <v>0</v>
      </c>
      <c r="AB704" s="123">
        <f>Z704+AA704</f>
        <v>0</v>
      </c>
      <c r="AC704" s="123">
        <v>0</v>
      </c>
      <c r="AD704" s="123">
        <v>0</v>
      </c>
      <c r="AE704" s="123">
        <f t="shared" si="342"/>
        <v>0</v>
      </c>
      <c r="AF704" s="123">
        <f t="shared" si="343"/>
        <v>0</v>
      </c>
      <c r="AG704" s="45"/>
      <c r="AH704" s="123">
        <v>0</v>
      </c>
      <c r="AI704" s="123">
        <v>0</v>
      </c>
      <c r="AJ704" s="123">
        <f>AH704+AI704</f>
        <v>0</v>
      </c>
      <c r="AK704" s="123">
        <v>0</v>
      </c>
      <c r="AL704" s="123">
        <v>0</v>
      </c>
      <c r="AM704" s="123">
        <f t="shared" si="345"/>
        <v>0</v>
      </c>
      <c r="AN704" s="123">
        <f t="shared" si="346"/>
        <v>0</v>
      </c>
      <c r="AO704" s="45"/>
      <c r="AP704" s="123">
        <f>J704-(R704+Z704+AH704)</f>
        <v>0</v>
      </c>
      <c r="AQ704" s="123">
        <f>K704-(S704+AA704+AI704)</f>
        <v>0</v>
      </c>
      <c r="AR704" s="123">
        <f>AP704+AQ704</f>
        <v>0</v>
      </c>
      <c r="AS704" s="123">
        <f>M704-(U704+AC704+AK704)</f>
        <v>0</v>
      </c>
      <c r="AT704" s="123">
        <f>N704-(V704+AD704+AL704)</f>
        <v>0</v>
      </c>
      <c r="AU704" s="123">
        <f t="shared" si="348"/>
        <v>0</v>
      </c>
      <c r="AV704" s="123">
        <f t="shared" si="349"/>
        <v>0</v>
      </c>
      <c r="AW704" s="125" t="s">
        <v>260</v>
      </c>
      <c r="AX704" s="125"/>
      <c r="AY704" s="125"/>
      <c r="AZ704" s="124" t="s">
        <v>326</v>
      </c>
      <c r="BA704" s="124"/>
      <c r="BB704" s="124"/>
      <c r="BC704" s="124"/>
      <c r="BD704" s="124"/>
    </row>
    <row r="705" spans="1:56" s="127" customFormat="1" hidden="1">
      <c r="A705" s="45"/>
      <c r="B705" s="114">
        <v>2013</v>
      </c>
      <c r="C705" s="115">
        <v>8320</v>
      </c>
      <c r="D705" s="114">
        <v>8</v>
      </c>
      <c r="E705" s="114">
        <v>6000</v>
      </c>
      <c r="F705" s="114">
        <v>6200</v>
      </c>
      <c r="G705" s="114">
        <v>629</v>
      </c>
      <c r="H705" s="114"/>
      <c r="I705" s="116" t="s">
        <v>264</v>
      </c>
      <c r="J705" s="117">
        <v>0</v>
      </c>
      <c r="K705" s="117">
        <v>0</v>
      </c>
      <c r="L705" s="117">
        <v>0</v>
      </c>
      <c r="M705" s="117">
        <v>0</v>
      </c>
      <c r="N705" s="117">
        <v>0</v>
      </c>
      <c r="O705" s="117">
        <v>0</v>
      </c>
      <c r="P705" s="117">
        <v>0</v>
      </c>
      <c r="Q705" s="45"/>
      <c r="R705" s="118">
        <f>R706+R707+R708</f>
        <v>0</v>
      </c>
      <c r="S705" s="118">
        <f>S706+S707+S708</f>
        <v>0</v>
      </c>
      <c r="T705" s="118">
        <f>R705+S705</f>
        <v>0</v>
      </c>
      <c r="U705" s="118">
        <f>U706+U707+U708</f>
        <v>0</v>
      </c>
      <c r="V705" s="118">
        <f>V706+V707+V708</f>
        <v>0</v>
      </c>
      <c r="W705" s="118">
        <f t="shared" si="339"/>
        <v>0</v>
      </c>
      <c r="X705" s="118">
        <f t="shared" si="340"/>
        <v>0</v>
      </c>
      <c r="Y705" s="45"/>
      <c r="Z705" s="118">
        <f>Z706+Z707+Z708</f>
        <v>0</v>
      </c>
      <c r="AA705" s="118">
        <f>AA706+AA707+AA708</f>
        <v>0</v>
      </c>
      <c r="AB705" s="118">
        <f>Z705+AA705</f>
        <v>0</v>
      </c>
      <c r="AC705" s="118">
        <f>AC706+AC707+AC708</f>
        <v>0</v>
      </c>
      <c r="AD705" s="118">
        <f>AD706+AD707+AD708</f>
        <v>0</v>
      </c>
      <c r="AE705" s="118">
        <f t="shared" si="342"/>
        <v>0</v>
      </c>
      <c r="AF705" s="118">
        <f t="shared" si="343"/>
        <v>0</v>
      </c>
      <c r="AG705" s="45"/>
      <c r="AH705" s="118">
        <f>AH706+AH707+AH708</f>
        <v>0</v>
      </c>
      <c r="AI705" s="118">
        <f>AI706+AI707+AI708</f>
        <v>0</v>
      </c>
      <c r="AJ705" s="118">
        <f>AH705+AI705</f>
        <v>0</v>
      </c>
      <c r="AK705" s="118">
        <f>AK706+AK707+AK708</f>
        <v>0</v>
      </c>
      <c r="AL705" s="118">
        <f>AL706+AL707+AL708</f>
        <v>0</v>
      </c>
      <c r="AM705" s="118">
        <f t="shared" si="345"/>
        <v>0</v>
      </c>
      <c r="AN705" s="118">
        <f t="shared" si="346"/>
        <v>0</v>
      </c>
      <c r="AO705" s="45"/>
      <c r="AP705" s="118">
        <f>AP706+AP707+AP708</f>
        <v>0</v>
      </c>
      <c r="AQ705" s="118">
        <f>AQ706+AQ707+AQ708</f>
        <v>0</v>
      </c>
      <c r="AR705" s="118">
        <f>AP705+AQ705</f>
        <v>0</v>
      </c>
      <c r="AS705" s="118">
        <f>AS706+AS707+AS708</f>
        <v>0</v>
      </c>
      <c r="AT705" s="118">
        <f>AT706+AT707+AT708</f>
        <v>0</v>
      </c>
      <c r="AU705" s="118">
        <f t="shared" si="348"/>
        <v>0</v>
      </c>
      <c r="AV705" s="118">
        <f t="shared" si="349"/>
        <v>0</v>
      </c>
      <c r="AW705" s="119"/>
      <c r="AX705" s="119"/>
      <c r="AY705" s="119"/>
      <c r="AZ705" s="117"/>
      <c r="BA705" s="117"/>
      <c r="BB705" s="117"/>
      <c r="BC705" s="117"/>
      <c r="BD705" s="117"/>
    </row>
    <row r="706" spans="1:56" s="100" customFormat="1" hidden="1">
      <c r="A706" s="45"/>
      <c r="B706" s="120">
        <v>2013</v>
      </c>
      <c r="C706" s="121">
        <v>8320</v>
      </c>
      <c r="D706" s="120">
        <v>8</v>
      </c>
      <c r="E706" s="120">
        <v>6000</v>
      </c>
      <c r="F706" s="120">
        <v>6200</v>
      </c>
      <c r="G706" s="120">
        <v>629</v>
      </c>
      <c r="H706" s="120">
        <v>62901</v>
      </c>
      <c r="I706" s="122" t="s">
        <v>265</v>
      </c>
      <c r="J706" s="123">
        <v>0</v>
      </c>
      <c r="K706" s="123">
        <v>0</v>
      </c>
      <c r="L706" s="124">
        <v>0</v>
      </c>
      <c r="M706" s="123">
        <v>0</v>
      </c>
      <c r="N706" s="123">
        <v>0</v>
      </c>
      <c r="O706" s="124">
        <v>0</v>
      </c>
      <c r="P706" s="124">
        <v>0</v>
      </c>
      <c r="Q706" s="45"/>
      <c r="R706" s="123">
        <v>0</v>
      </c>
      <c r="S706" s="123">
        <v>0</v>
      </c>
      <c r="T706" s="123">
        <f t="shared" ref="T706:T769" si="350">R706+S706</f>
        <v>0</v>
      </c>
      <c r="U706" s="123">
        <v>0</v>
      </c>
      <c r="V706" s="123">
        <v>0</v>
      </c>
      <c r="W706" s="123">
        <f t="shared" si="339"/>
        <v>0</v>
      </c>
      <c r="X706" s="123">
        <f t="shared" si="340"/>
        <v>0</v>
      </c>
      <c r="Y706" s="45"/>
      <c r="Z706" s="123">
        <v>0</v>
      </c>
      <c r="AA706" s="123">
        <v>0</v>
      </c>
      <c r="AB706" s="123">
        <f t="shared" ref="AB706:AB769" si="351">Z706+AA706</f>
        <v>0</v>
      </c>
      <c r="AC706" s="123">
        <v>0</v>
      </c>
      <c r="AD706" s="123">
        <v>0</v>
      </c>
      <c r="AE706" s="123">
        <f t="shared" si="342"/>
        <v>0</v>
      </c>
      <c r="AF706" s="123">
        <f t="shared" si="343"/>
        <v>0</v>
      </c>
      <c r="AG706" s="45"/>
      <c r="AH706" s="123">
        <v>0</v>
      </c>
      <c r="AI706" s="123">
        <v>0</v>
      </c>
      <c r="AJ706" s="123">
        <f t="shared" ref="AJ706:AJ769" si="352">AH706+AI706</f>
        <v>0</v>
      </c>
      <c r="AK706" s="123">
        <v>0</v>
      </c>
      <c r="AL706" s="123">
        <v>0</v>
      </c>
      <c r="AM706" s="123">
        <f t="shared" si="345"/>
        <v>0</v>
      </c>
      <c r="AN706" s="123">
        <f t="shared" si="346"/>
        <v>0</v>
      </c>
      <c r="AO706" s="45"/>
      <c r="AP706" s="123">
        <f t="shared" ref="AP706:AQ708" si="353">J706-(R706+Z706+AH706)</f>
        <v>0</v>
      </c>
      <c r="AQ706" s="123">
        <f t="shared" si="353"/>
        <v>0</v>
      </c>
      <c r="AR706" s="123">
        <f t="shared" ref="AR706:AR769" si="354">AP706+AQ706</f>
        <v>0</v>
      </c>
      <c r="AS706" s="123">
        <f t="shared" ref="AS706:AT708" si="355">M706-(U706+AC706+AK706)</f>
        <v>0</v>
      </c>
      <c r="AT706" s="123">
        <f t="shared" si="355"/>
        <v>0</v>
      </c>
      <c r="AU706" s="123">
        <f t="shared" si="348"/>
        <v>0</v>
      </c>
      <c r="AV706" s="123">
        <f t="shared" si="349"/>
        <v>0</v>
      </c>
      <c r="AW706" s="125" t="s">
        <v>260</v>
      </c>
      <c r="AX706" s="125"/>
      <c r="AY706" s="125"/>
      <c r="AZ706" s="124" t="s">
        <v>283</v>
      </c>
      <c r="BA706" s="124"/>
      <c r="BB706" s="124"/>
      <c r="BC706" s="124"/>
      <c r="BD706" s="124"/>
    </row>
    <row r="707" spans="1:56" s="100" customFormat="1" hidden="1">
      <c r="A707" s="45"/>
      <c r="B707" s="120">
        <v>2013</v>
      </c>
      <c r="C707" s="121">
        <v>8320</v>
      </c>
      <c r="D707" s="120">
        <v>8</v>
      </c>
      <c r="E707" s="120">
        <v>6000</v>
      </c>
      <c r="F707" s="120">
        <v>6200</v>
      </c>
      <c r="G707" s="120">
        <v>629</v>
      </c>
      <c r="H707" s="120">
        <v>62903</v>
      </c>
      <c r="I707" s="122" t="s">
        <v>266</v>
      </c>
      <c r="J707" s="123">
        <v>0</v>
      </c>
      <c r="K707" s="123">
        <v>0</v>
      </c>
      <c r="L707" s="124">
        <v>0</v>
      </c>
      <c r="M707" s="123">
        <v>0</v>
      </c>
      <c r="N707" s="123">
        <v>0</v>
      </c>
      <c r="O707" s="124">
        <v>0</v>
      </c>
      <c r="P707" s="124">
        <v>0</v>
      </c>
      <c r="Q707" s="45"/>
      <c r="R707" s="123">
        <v>0</v>
      </c>
      <c r="S707" s="123">
        <v>0</v>
      </c>
      <c r="T707" s="123">
        <f t="shared" si="350"/>
        <v>0</v>
      </c>
      <c r="U707" s="123">
        <v>0</v>
      </c>
      <c r="V707" s="123">
        <v>0</v>
      </c>
      <c r="W707" s="123">
        <f t="shared" si="339"/>
        <v>0</v>
      </c>
      <c r="X707" s="123">
        <f t="shared" si="340"/>
        <v>0</v>
      </c>
      <c r="Y707" s="45"/>
      <c r="Z707" s="123">
        <v>0</v>
      </c>
      <c r="AA707" s="123">
        <v>0</v>
      </c>
      <c r="AB707" s="123">
        <f t="shared" si="351"/>
        <v>0</v>
      </c>
      <c r="AC707" s="123">
        <v>0</v>
      </c>
      <c r="AD707" s="123">
        <v>0</v>
      </c>
      <c r="AE707" s="123">
        <f t="shared" si="342"/>
        <v>0</v>
      </c>
      <c r="AF707" s="123">
        <f t="shared" si="343"/>
        <v>0</v>
      </c>
      <c r="AG707" s="45"/>
      <c r="AH707" s="123">
        <v>0</v>
      </c>
      <c r="AI707" s="123">
        <v>0</v>
      </c>
      <c r="AJ707" s="123">
        <f t="shared" si="352"/>
        <v>0</v>
      </c>
      <c r="AK707" s="123">
        <v>0</v>
      </c>
      <c r="AL707" s="123">
        <v>0</v>
      </c>
      <c r="AM707" s="123">
        <f t="shared" si="345"/>
        <v>0</v>
      </c>
      <c r="AN707" s="123">
        <f t="shared" si="346"/>
        <v>0</v>
      </c>
      <c r="AO707" s="45"/>
      <c r="AP707" s="123">
        <f t="shared" si="353"/>
        <v>0</v>
      </c>
      <c r="AQ707" s="123">
        <f t="shared" si="353"/>
        <v>0</v>
      </c>
      <c r="AR707" s="123">
        <f t="shared" si="354"/>
        <v>0</v>
      </c>
      <c r="AS707" s="123">
        <f t="shared" si="355"/>
        <v>0</v>
      </c>
      <c r="AT707" s="123">
        <f t="shared" si="355"/>
        <v>0</v>
      </c>
      <c r="AU707" s="123">
        <f t="shared" si="348"/>
        <v>0</v>
      </c>
      <c r="AV707" s="123">
        <f t="shared" si="349"/>
        <v>0</v>
      </c>
      <c r="AW707" s="125" t="s">
        <v>153</v>
      </c>
      <c r="AX707" s="125"/>
      <c r="AY707" s="125"/>
      <c r="AZ707" s="124" t="s">
        <v>283</v>
      </c>
      <c r="BA707" s="124"/>
      <c r="BB707" s="124"/>
      <c r="BC707" s="124"/>
      <c r="BD707" s="124"/>
    </row>
    <row r="708" spans="1:56" s="100" customFormat="1">
      <c r="A708" s="45"/>
      <c r="B708" s="120">
        <v>2013</v>
      </c>
      <c r="C708" s="121">
        <v>8320</v>
      </c>
      <c r="D708" s="120">
        <v>8</v>
      </c>
      <c r="E708" s="120">
        <v>6000</v>
      </c>
      <c r="F708" s="120">
        <v>6200</v>
      </c>
      <c r="G708" s="120">
        <v>629</v>
      </c>
      <c r="H708" s="120">
        <v>62905</v>
      </c>
      <c r="I708" s="122" t="s">
        <v>267</v>
      </c>
      <c r="J708" s="123">
        <v>0</v>
      </c>
      <c r="K708" s="123">
        <v>0</v>
      </c>
      <c r="L708" s="124">
        <v>0</v>
      </c>
      <c r="M708" s="123">
        <v>0</v>
      </c>
      <c r="N708" s="123">
        <v>0</v>
      </c>
      <c r="O708" s="124">
        <v>0</v>
      </c>
      <c r="P708" s="124">
        <v>0</v>
      </c>
      <c r="Q708" s="45"/>
      <c r="R708" s="123">
        <v>0</v>
      </c>
      <c r="S708" s="123">
        <v>0</v>
      </c>
      <c r="T708" s="123">
        <f t="shared" si="350"/>
        <v>0</v>
      </c>
      <c r="U708" s="123">
        <v>0</v>
      </c>
      <c r="V708" s="123">
        <v>0</v>
      </c>
      <c r="W708" s="123">
        <f t="shared" si="339"/>
        <v>0</v>
      </c>
      <c r="X708" s="123">
        <f t="shared" si="340"/>
        <v>0</v>
      </c>
      <c r="Y708" s="45"/>
      <c r="Z708" s="123">
        <v>0</v>
      </c>
      <c r="AA708" s="123">
        <v>0</v>
      </c>
      <c r="AB708" s="123">
        <f t="shared" si="351"/>
        <v>0</v>
      </c>
      <c r="AC708" s="123">
        <v>0</v>
      </c>
      <c r="AD708" s="123">
        <v>0</v>
      </c>
      <c r="AE708" s="123">
        <f t="shared" si="342"/>
        <v>0</v>
      </c>
      <c r="AF708" s="123">
        <f t="shared" si="343"/>
        <v>0</v>
      </c>
      <c r="AG708" s="45"/>
      <c r="AH708" s="123">
        <v>0</v>
      </c>
      <c r="AI708" s="123">
        <v>0</v>
      </c>
      <c r="AJ708" s="123">
        <f t="shared" si="352"/>
        <v>0</v>
      </c>
      <c r="AK708" s="123">
        <v>0</v>
      </c>
      <c r="AL708" s="123">
        <v>0</v>
      </c>
      <c r="AM708" s="123">
        <f t="shared" si="345"/>
        <v>0</v>
      </c>
      <c r="AN708" s="123">
        <f t="shared" si="346"/>
        <v>0</v>
      </c>
      <c r="AO708" s="45"/>
      <c r="AP708" s="123">
        <f t="shared" si="353"/>
        <v>0</v>
      </c>
      <c r="AQ708" s="123">
        <f t="shared" si="353"/>
        <v>0</v>
      </c>
      <c r="AR708" s="123">
        <f t="shared" si="354"/>
        <v>0</v>
      </c>
      <c r="AS708" s="123">
        <f t="shared" si="355"/>
        <v>0</v>
      </c>
      <c r="AT708" s="123">
        <f t="shared" si="355"/>
        <v>0</v>
      </c>
      <c r="AU708" s="123">
        <f t="shared" si="348"/>
        <v>0</v>
      </c>
      <c r="AV708" s="123">
        <f t="shared" si="349"/>
        <v>0</v>
      </c>
      <c r="AW708" s="125" t="s">
        <v>153</v>
      </c>
      <c r="AX708" s="125"/>
      <c r="AY708" s="125"/>
      <c r="AZ708" s="124" t="s">
        <v>88</v>
      </c>
      <c r="BA708" s="124"/>
      <c r="BB708" s="124"/>
      <c r="BC708" s="124"/>
      <c r="BD708" s="124"/>
    </row>
    <row r="709" spans="1:56" s="150" customFormat="1" ht="46.8">
      <c r="A709" s="45"/>
      <c r="B709" s="172">
        <v>2013</v>
      </c>
      <c r="C709" s="172">
        <v>8320</v>
      </c>
      <c r="D709" s="172">
        <v>9</v>
      </c>
      <c r="E709" s="95"/>
      <c r="F709" s="95"/>
      <c r="G709" s="172"/>
      <c r="H709" s="172"/>
      <c r="I709" s="172" t="s">
        <v>64</v>
      </c>
      <c r="J709" s="98">
        <v>3000000</v>
      </c>
      <c r="K709" s="98">
        <v>0</v>
      </c>
      <c r="L709" s="98">
        <v>3000000</v>
      </c>
      <c r="M709" s="98">
        <v>0</v>
      </c>
      <c r="N709" s="98">
        <v>0</v>
      </c>
      <c r="O709" s="98">
        <v>0</v>
      </c>
      <c r="P709" s="98">
        <v>3000000</v>
      </c>
      <c r="Q709" s="45"/>
      <c r="R709" s="98">
        <f>R710+R714+R772+R808+R812+R866</f>
        <v>3000000</v>
      </c>
      <c r="S709" s="98">
        <f>S710+S714+S772+S808+S812+S866</f>
        <v>0</v>
      </c>
      <c r="T709" s="98">
        <f t="shared" si="350"/>
        <v>3000000</v>
      </c>
      <c r="U709" s="98">
        <f>U710+U714+U772+U808+U812+U866</f>
        <v>0</v>
      </c>
      <c r="V709" s="98">
        <f>V710+V714+V772+V808+V812+V866</f>
        <v>0</v>
      </c>
      <c r="W709" s="98">
        <f t="shared" si="339"/>
        <v>0</v>
      </c>
      <c r="X709" s="98">
        <f t="shared" si="340"/>
        <v>3000000</v>
      </c>
      <c r="Y709" s="45"/>
      <c r="Z709" s="98">
        <f>Z710+Z714+Z772+Z808+Z812+Z866</f>
        <v>0</v>
      </c>
      <c r="AA709" s="98">
        <f>AA710+AA714+AA772+AA808+AA812+AA866</f>
        <v>0</v>
      </c>
      <c r="AB709" s="98">
        <f t="shared" si="351"/>
        <v>0</v>
      </c>
      <c r="AC709" s="98">
        <f>AC710+AC714+AC772+AC808+AC812+AC866</f>
        <v>0</v>
      </c>
      <c r="AD709" s="98">
        <f>AD710+AD714+AD772+AD808+AD812+AD866</f>
        <v>0</v>
      </c>
      <c r="AE709" s="98">
        <f t="shared" si="342"/>
        <v>0</v>
      </c>
      <c r="AF709" s="98">
        <f t="shared" si="343"/>
        <v>0</v>
      </c>
      <c r="AG709" s="45"/>
      <c r="AH709" s="98">
        <f>AH710+AH714+AH772+AH808+AH812+AH866</f>
        <v>0</v>
      </c>
      <c r="AI709" s="98">
        <f>AI710+AI714+AI772+AI808+AI812+AI866</f>
        <v>0</v>
      </c>
      <c r="AJ709" s="98">
        <f t="shared" si="352"/>
        <v>0</v>
      </c>
      <c r="AK709" s="98">
        <f>AK710+AK714+AK772+AK808+AK812+AK866</f>
        <v>0</v>
      </c>
      <c r="AL709" s="98">
        <f>AL710+AL714+AL772+AL808+AL812+AL866</f>
        <v>0</v>
      </c>
      <c r="AM709" s="98">
        <f t="shared" si="345"/>
        <v>0</v>
      </c>
      <c r="AN709" s="98">
        <f t="shared" si="346"/>
        <v>0</v>
      </c>
      <c r="AO709" s="45"/>
      <c r="AP709" s="98">
        <f>AP710+AP714+AP772+AP808+AP812+AP866</f>
        <v>0</v>
      </c>
      <c r="AQ709" s="98">
        <f>AQ710+AQ714+AQ772+AQ808+AQ812+AQ866</f>
        <v>0</v>
      </c>
      <c r="AR709" s="98">
        <f t="shared" si="354"/>
        <v>0</v>
      </c>
      <c r="AS709" s="98">
        <f>AS710+AS714+AS772+AS808+AS812+AS866</f>
        <v>0</v>
      </c>
      <c r="AT709" s="98">
        <f>AT710+AT714+AT772+AT808+AT812+AT866</f>
        <v>0</v>
      </c>
      <c r="AU709" s="98">
        <f t="shared" si="348"/>
        <v>0</v>
      </c>
      <c r="AV709" s="98">
        <f t="shared" si="349"/>
        <v>0</v>
      </c>
      <c r="AW709" s="99"/>
      <c r="AX709" s="99"/>
      <c r="AY709" s="99"/>
      <c r="AZ709" s="98"/>
      <c r="BA709" s="98"/>
      <c r="BB709" s="98"/>
      <c r="BC709" s="98"/>
      <c r="BD709" s="98"/>
    </row>
    <row r="710" spans="1:56" s="107" customFormat="1">
      <c r="A710" s="45"/>
      <c r="B710" s="101">
        <v>2013</v>
      </c>
      <c r="C710" s="102">
        <v>8320</v>
      </c>
      <c r="D710" s="101">
        <v>9</v>
      </c>
      <c r="E710" s="101">
        <v>1000</v>
      </c>
      <c r="F710" s="101"/>
      <c r="G710" s="101"/>
      <c r="H710" s="101"/>
      <c r="I710" s="103" t="s">
        <v>80</v>
      </c>
      <c r="J710" s="104">
        <v>0</v>
      </c>
      <c r="K710" s="104">
        <v>0</v>
      </c>
      <c r="L710" s="104">
        <v>0</v>
      </c>
      <c r="M710" s="104">
        <v>0</v>
      </c>
      <c r="N710" s="104">
        <v>0</v>
      </c>
      <c r="O710" s="104">
        <v>0</v>
      </c>
      <c r="P710" s="104">
        <v>0</v>
      </c>
      <c r="Q710" s="45"/>
      <c r="R710" s="105">
        <f>R711</f>
        <v>0</v>
      </c>
      <c r="S710" s="105">
        <f t="shared" ref="S710:V712" si="356">S711</f>
        <v>0</v>
      </c>
      <c r="T710" s="105">
        <f t="shared" si="350"/>
        <v>0</v>
      </c>
      <c r="U710" s="105">
        <f t="shared" si="356"/>
        <v>0</v>
      </c>
      <c r="V710" s="105">
        <f t="shared" si="356"/>
        <v>0</v>
      </c>
      <c r="W710" s="105">
        <f t="shared" si="339"/>
        <v>0</v>
      </c>
      <c r="X710" s="105">
        <f t="shared" si="340"/>
        <v>0</v>
      </c>
      <c r="Y710" s="45"/>
      <c r="Z710" s="105">
        <f>Z711</f>
        <v>0</v>
      </c>
      <c r="AA710" s="105">
        <f t="shared" ref="AA710:AD712" si="357">AA711</f>
        <v>0</v>
      </c>
      <c r="AB710" s="105">
        <f t="shared" si="351"/>
        <v>0</v>
      </c>
      <c r="AC710" s="105">
        <f t="shared" si="357"/>
        <v>0</v>
      </c>
      <c r="AD710" s="105">
        <f t="shared" si="357"/>
        <v>0</v>
      </c>
      <c r="AE710" s="105">
        <f t="shared" si="342"/>
        <v>0</v>
      </c>
      <c r="AF710" s="105">
        <f t="shared" si="343"/>
        <v>0</v>
      </c>
      <c r="AG710" s="45"/>
      <c r="AH710" s="105">
        <f>AH711</f>
        <v>0</v>
      </c>
      <c r="AI710" s="105">
        <f t="shared" ref="AI710:AL712" si="358">AI711</f>
        <v>0</v>
      </c>
      <c r="AJ710" s="105">
        <f t="shared" si="352"/>
        <v>0</v>
      </c>
      <c r="AK710" s="105">
        <f t="shared" si="358"/>
        <v>0</v>
      </c>
      <c r="AL710" s="105">
        <f t="shared" si="358"/>
        <v>0</v>
      </c>
      <c r="AM710" s="105">
        <f t="shared" si="345"/>
        <v>0</v>
      </c>
      <c r="AN710" s="105">
        <f t="shared" si="346"/>
        <v>0</v>
      </c>
      <c r="AO710" s="45"/>
      <c r="AP710" s="105">
        <f>AP711</f>
        <v>0</v>
      </c>
      <c r="AQ710" s="105">
        <f t="shared" ref="AQ710:AT712" si="359">AQ711</f>
        <v>0</v>
      </c>
      <c r="AR710" s="105">
        <f t="shared" si="354"/>
        <v>0</v>
      </c>
      <c r="AS710" s="105">
        <f t="shared" si="359"/>
        <v>0</v>
      </c>
      <c r="AT710" s="105">
        <f t="shared" si="359"/>
        <v>0</v>
      </c>
      <c r="AU710" s="105">
        <f t="shared" si="348"/>
        <v>0</v>
      </c>
      <c r="AV710" s="105">
        <f t="shared" si="349"/>
        <v>0</v>
      </c>
      <c r="AW710" s="106"/>
      <c r="AX710" s="106"/>
      <c r="AY710" s="106"/>
      <c r="AZ710" s="104"/>
      <c r="BA710" s="104"/>
      <c r="BB710" s="104"/>
      <c r="BC710" s="104"/>
      <c r="BD710" s="104"/>
    </row>
    <row r="711" spans="1:56" s="126" customFormat="1">
      <c r="A711" s="45"/>
      <c r="B711" s="108">
        <v>2013</v>
      </c>
      <c r="C711" s="109">
        <v>8320</v>
      </c>
      <c r="D711" s="108">
        <v>9</v>
      </c>
      <c r="E711" s="108">
        <v>1000</v>
      </c>
      <c r="F711" s="108">
        <v>1200</v>
      </c>
      <c r="G711" s="108"/>
      <c r="H711" s="108"/>
      <c r="I711" s="110" t="s">
        <v>84</v>
      </c>
      <c r="J711" s="111">
        <v>0</v>
      </c>
      <c r="K711" s="111">
        <v>0</v>
      </c>
      <c r="L711" s="111">
        <v>0</v>
      </c>
      <c r="M711" s="111">
        <v>0</v>
      </c>
      <c r="N711" s="111">
        <v>0</v>
      </c>
      <c r="O711" s="111">
        <v>0</v>
      </c>
      <c r="P711" s="111">
        <v>0</v>
      </c>
      <c r="Q711" s="45"/>
      <c r="R711" s="112">
        <f>R712</f>
        <v>0</v>
      </c>
      <c r="S711" s="112">
        <f t="shared" si="356"/>
        <v>0</v>
      </c>
      <c r="T711" s="112">
        <f t="shared" si="350"/>
        <v>0</v>
      </c>
      <c r="U711" s="112">
        <f t="shared" si="356"/>
        <v>0</v>
      </c>
      <c r="V711" s="112">
        <f t="shared" si="356"/>
        <v>0</v>
      </c>
      <c r="W711" s="112">
        <f t="shared" si="339"/>
        <v>0</v>
      </c>
      <c r="X711" s="112">
        <f t="shared" si="340"/>
        <v>0</v>
      </c>
      <c r="Y711" s="45"/>
      <c r="Z711" s="112">
        <f>Z712</f>
        <v>0</v>
      </c>
      <c r="AA711" s="112">
        <f t="shared" si="357"/>
        <v>0</v>
      </c>
      <c r="AB711" s="112">
        <f t="shared" si="351"/>
        <v>0</v>
      </c>
      <c r="AC711" s="112">
        <f t="shared" si="357"/>
        <v>0</v>
      </c>
      <c r="AD711" s="112">
        <f t="shared" si="357"/>
        <v>0</v>
      </c>
      <c r="AE711" s="112">
        <f t="shared" si="342"/>
        <v>0</v>
      </c>
      <c r="AF711" s="112">
        <f t="shared" si="343"/>
        <v>0</v>
      </c>
      <c r="AG711" s="45"/>
      <c r="AH711" s="112">
        <f>AH712</f>
        <v>0</v>
      </c>
      <c r="AI711" s="112">
        <f t="shared" si="358"/>
        <v>0</v>
      </c>
      <c r="AJ711" s="112">
        <f t="shared" si="352"/>
        <v>0</v>
      </c>
      <c r="AK711" s="112">
        <f t="shared" si="358"/>
        <v>0</v>
      </c>
      <c r="AL711" s="112">
        <f t="shared" si="358"/>
        <v>0</v>
      </c>
      <c r="AM711" s="112">
        <f t="shared" si="345"/>
        <v>0</v>
      </c>
      <c r="AN711" s="112">
        <f t="shared" si="346"/>
        <v>0</v>
      </c>
      <c r="AO711" s="45"/>
      <c r="AP711" s="112">
        <f>AP712</f>
        <v>0</v>
      </c>
      <c r="AQ711" s="112">
        <f t="shared" si="359"/>
        <v>0</v>
      </c>
      <c r="AR711" s="112">
        <f t="shared" si="354"/>
        <v>0</v>
      </c>
      <c r="AS711" s="112">
        <f t="shared" si="359"/>
        <v>0</v>
      </c>
      <c r="AT711" s="112">
        <f t="shared" si="359"/>
        <v>0</v>
      </c>
      <c r="AU711" s="112">
        <f t="shared" si="348"/>
        <v>0</v>
      </c>
      <c r="AV711" s="112">
        <f t="shared" si="349"/>
        <v>0</v>
      </c>
      <c r="AW711" s="113"/>
      <c r="AX711" s="113"/>
      <c r="AY711" s="113"/>
      <c r="AZ711" s="111"/>
      <c r="BA711" s="111"/>
      <c r="BB711" s="111"/>
      <c r="BC711" s="111"/>
      <c r="BD711" s="111"/>
    </row>
    <row r="712" spans="1:56" s="127" customFormat="1">
      <c r="A712" s="45"/>
      <c r="B712" s="114">
        <v>2013</v>
      </c>
      <c r="C712" s="115">
        <v>8320</v>
      </c>
      <c r="D712" s="114">
        <v>9</v>
      </c>
      <c r="E712" s="114">
        <v>1000</v>
      </c>
      <c r="F712" s="114">
        <v>1200</v>
      </c>
      <c r="G712" s="114">
        <v>121</v>
      </c>
      <c r="H712" s="114"/>
      <c r="I712" s="116" t="s">
        <v>85</v>
      </c>
      <c r="J712" s="117">
        <v>0</v>
      </c>
      <c r="K712" s="117">
        <v>0</v>
      </c>
      <c r="L712" s="117">
        <v>0</v>
      </c>
      <c r="M712" s="117">
        <v>0</v>
      </c>
      <c r="N712" s="117">
        <v>0</v>
      </c>
      <c r="O712" s="117">
        <v>0</v>
      </c>
      <c r="P712" s="117">
        <v>0</v>
      </c>
      <c r="Q712" s="45"/>
      <c r="R712" s="118">
        <f>R713</f>
        <v>0</v>
      </c>
      <c r="S712" s="118">
        <f t="shared" si="356"/>
        <v>0</v>
      </c>
      <c r="T712" s="118">
        <f t="shared" si="350"/>
        <v>0</v>
      </c>
      <c r="U712" s="118">
        <f t="shared" si="356"/>
        <v>0</v>
      </c>
      <c r="V712" s="118">
        <f t="shared" si="356"/>
        <v>0</v>
      </c>
      <c r="W712" s="118">
        <f t="shared" si="339"/>
        <v>0</v>
      </c>
      <c r="X712" s="118">
        <f t="shared" si="340"/>
        <v>0</v>
      </c>
      <c r="Y712" s="45"/>
      <c r="Z712" s="118">
        <f>Z713</f>
        <v>0</v>
      </c>
      <c r="AA712" s="118">
        <f t="shared" si="357"/>
        <v>0</v>
      </c>
      <c r="AB712" s="118">
        <f t="shared" si="351"/>
        <v>0</v>
      </c>
      <c r="AC712" s="118">
        <f t="shared" si="357"/>
        <v>0</v>
      </c>
      <c r="AD712" s="118">
        <f t="shared" si="357"/>
        <v>0</v>
      </c>
      <c r="AE712" s="118">
        <f t="shared" si="342"/>
        <v>0</v>
      </c>
      <c r="AF712" s="118">
        <f t="shared" si="343"/>
        <v>0</v>
      </c>
      <c r="AG712" s="45"/>
      <c r="AH712" s="118">
        <f>AH713</f>
        <v>0</v>
      </c>
      <c r="AI712" s="118">
        <f t="shared" si="358"/>
        <v>0</v>
      </c>
      <c r="AJ712" s="118">
        <f t="shared" si="352"/>
        <v>0</v>
      </c>
      <c r="AK712" s="118">
        <f t="shared" si="358"/>
        <v>0</v>
      </c>
      <c r="AL712" s="118">
        <f t="shared" si="358"/>
        <v>0</v>
      </c>
      <c r="AM712" s="118">
        <f t="shared" si="345"/>
        <v>0</v>
      </c>
      <c r="AN712" s="118">
        <f t="shared" si="346"/>
        <v>0</v>
      </c>
      <c r="AO712" s="45"/>
      <c r="AP712" s="118">
        <f>AP713</f>
        <v>0</v>
      </c>
      <c r="AQ712" s="118">
        <f t="shared" si="359"/>
        <v>0</v>
      </c>
      <c r="AR712" s="118">
        <f t="shared" si="354"/>
        <v>0</v>
      </c>
      <c r="AS712" s="118">
        <f t="shared" si="359"/>
        <v>0</v>
      </c>
      <c r="AT712" s="118">
        <f t="shared" si="359"/>
        <v>0</v>
      </c>
      <c r="AU712" s="118">
        <f t="shared" si="348"/>
        <v>0</v>
      </c>
      <c r="AV712" s="118">
        <f t="shared" si="349"/>
        <v>0</v>
      </c>
      <c r="AW712" s="119"/>
      <c r="AX712" s="119"/>
      <c r="AY712" s="119"/>
      <c r="AZ712" s="117"/>
      <c r="BA712" s="117"/>
      <c r="BB712" s="117"/>
      <c r="BC712" s="117"/>
      <c r="BD712" s="117"/>
    </row>
    <row r="713" spans="1:56" s="100" customFormat="1">
      <c r="A713" s="45"/>
      <c r="B713" s="120">
        <v>2013</v>
      </c>
      <c r="C713" s="121">
        <v>8320</v>
      </c>
      <c r="D713" s="120">
        <v>9</v>
      </c>
      <c r="E713" s="120">
        <v>1000</v>
      </c>
      <c r="F713" s="120">
        <v>1200</v>
      </c>
      <c r="G713" s="120">
        <v>121</v>
      </c>
      <c r="H713" s="120">
        <v>12101</v>
      </c>
      <c r="I713" s="122" t="s">
        <v>86</v>
      </c>
      <c r="J713" s="123">
        <v>0</v>
      </c>
      <c r="K713" s="123">
        <v>0</v>
      </c>
      <c r="L713" s="124">
        <v>0</v>
      </c>
      <c r="M713" s="123">
        <v>0</v>
      </c>
      <c r="N713" s="123">
        <v>0</v>
      </c>
      <c r="O713" s="124">
        <v>0</v>
      </c>
      <c r="P713" s="124">
        <v>0</v>
      </c>
      <c r="Q713" s="45"/>
      <c r="R713" s="123">
        <v>0</v>
      </c>
      <c r="S713" s="123">
        <v>0</v>
      </c>
      <c r="T713" s="123">
        <f t="shared" si="350"/>
        <v>0</v>
      </c>
      <c r="U713" s="123">
        <v>0</v>
      </c>
      <c r="V713" s="123">
        <v>0</v>
      </c>
      <c r="W713" s="123">
        <f t="shared" si="339"/>
        <v>0</v>
      </c>
      <c r="X713" s="123">
        <f t="shared" si="340"/>
        <v>0</v>
      </c>
      <c r="Y713" s="45"/>
      <c r="Z713" s="123">
        <v>0</v>
      </c>
      <c r="AA713" s="123">
        <v>0</v>
      </c>
      <c r="AB713" s="123">
        <f t="shared" si="351"/>
        <v>0</v>
      </c>
      <c r="AC713" s="123">
        <v>0</v>
      </c>
      <c r="AD713" s="123">
        <v>0</v>
      </c>
      <c r="AE713" s="123">
        <f t="shared" si="342"/>
        <v>0</v>
      </c>
      <c r="AF713" s="123">
        <f t="shared" si="343"/>
        <v>0</v>
      </c>
      <c r="AG713" s="45"/>
      <c r="AH713" s="123">
        <v>0</v>
      </c>
      <c r="AI713" s="123">
        <v>0</v>
      </c>
      <c r="AJ713" s="123">
        <f t="shared" si="352"/>
        <v>0</v>
      </c>
      <c r="AK713" s="123">
        <v>0</v>
      </c>
      <c r="AL713" s="123">
        <v>0</v>
      </c>
      <c r="AM713" s="123">
        <f t="shared" si="345"/>
        <v>0</v>
      </c>
      <c r="AN713" s="123">
        <f t="shared" si="346"/>
        <v>0</v>
      </c>
      <c r="AO713" s="45"/>
      <c r="AP713" s="123">
        <f>J713-(R713+Z713+AH713)</f>
        <v>0</v>
      </c>
      <c r="AQ713" s="123">
        <f>K713-(S713+AA713+AI713)</f>
        <v>0</v>
      </c>
      <c r="AR713" s="123">
        <f t="shared" si="354"/>
        <v>0</v>
      </c>
      <c r="AS713" s="123">
        <f>M713-(U713+AC713+AK713)</f>
        <v>0</v>
      </c>
      <c r="AT713" s="123">
        <f>N713-(V713+AD713+AL713)</f>
        <v>0</v>
      </c>
      <c r="AU713" s="123">
        <f t="shared" si="348"/>
        <v>0</v>
      </c>
      <c r="AV713" s="123">
        <f t="shared" si="349"/>
        <v>0</v>
      </c>
      <c r="AW713" s="125" t="s">
        <v>87</v>
      </c>
      <c r="AX713" s="125"/>
      <c r="AY713" s="125"/>
      <c r="AZ713" s="124" t="s">
        <v>88</v>
      </c>
      <c r="BA713" s="124"/>
      <c r="BB713" s="124"/>
      <c r="BC713" s="124"/>
      <c r="BD713" s="124"/>
    </row>
    <row r="714" spans="1:56" s="107" customFormat="1">
      <c r="A714" s="45"/>
      <c r="B714" s="101">
        <v>2013</v>
      </c>
      <c r="C714" s="102">
        <v>8320</v>
      </c>
      <c r="D714" s="101">
        <v>9</v>
      </c>
      <c r="E714" s="101">
        <v>2000</v>
      </c>
      <c r="F714" s="101"/>
      <c r="G714" s="101"/>
      <c r="H714" s="101"/>
      <c r="I714" s="103" t="s">
        <v>99</v>
      </c>
      <c r="J714" s="104">
        <v>3000000</v>
      </c>
      <c r="K714" s="104">
        <v>0</v>
      </c>
      <c r="L714" s="104">
        <v>3000000</v>
      </c>
      <c r="M714" s="104">
        <v>0</v>
      </c>
      <c r="N714" s="104">
        <v>0</v>
      </c>
      <c r="O714" s="104">
        <v>0</v>
      </c>
      <c r="P714" s="104">
        <v>3000000</v>
      </c>
      <c r="Q714" s="45"/>
      <c r="R714" s="105">
        <f>R715+R728+R731+R736+R745+R756+R761</f>
        <v>3000000</v>
      </c>
      <c r="S714" s="105">
        <f>S715+S728+S731+S736+S745+S756+S761</f>
        <v>0</v>
      </c>
      <c r="T714" s="105">
        <f t="shared" si="350"/>
        <v>3000000</v>
      </c>
      <c r="U714" s="105">
        <f>U715+U728+U731+U736+U745+U756+U761</f>
        <v>0</v>
      </c>
      <c r="V714" s="105">
        <f>V715+V728+V731+V736+V745+V756+V761</f>
        <v>0</v>
      </c>
      <c r="W714" s="105">
        <f t="shared" si="339"/>
        <v>0</v>
      </c>
      <c r="X714" s="105">
        <f t="shared" si="340"/>
        <v>3000000</v>
      </c>
      <c r="Y714" s="45"/>
      <c r="Z714" s="105">
        <f>Z715+Z728+Z731+Z736+Z745+Z756+Z761</f>
        <v>0</v>
      </c>
      <c r="AA714" s="105">
        <f>AA715+AA728+AA731+AA736+AA745+AA756+AA761</f>
        <v>0</v>
      </c>
      <c r="AB714" s="105">
        <f t="shared" si="351"/>
        <v>0</v>
      </c>
      <c r="AC714" s="105">
        <f>AC715+AC728+AC731+AC736+AC745+AC756+AC761</f>
        <v>0</v>
      </c>
      <c r="AD714" s="105">
        <f>AD715+AD728+AD731+AD736+AD745+AD756+AD761</f>
        <v>0</v>
      </c>
      <c r="AE714" s="105">
        <f t="shared" si="342"/>
        <v>0</v>
      </c>
      <c r="AF714" s="105">
        <f t="shared" si="343"/>
        <v>0</v>
      </c>
      <c r="AG714" s="45"/>
      <c r="AH714" s="105">
        <f>AH715+AH728+AH731+AH736+AH745+AH756+AH761</f>
        <v>0</v>
      </c>
      <c r="AI714" s="105">
        <f>AI715+AI728+AI731+AI736+AI745+AI756+AI761</f>
        <v>0</v>
      </c>
      <c r="AJ714" s="105">
        <f t="shared" si="352"/>
        <v>0</v>
      </c>
      <c r="AK714" s="105">
        <f>AK715+AK728+AK731+AK736+AK745+AK756+AK761</f>
        <v>0</v>
      </c>
      <c r="AL714" s="105">
        <f>AL715+AL728+AL731+AL736+AL745+AL756+AL761</f>
        <v>0</v>
      </c>
      <c r="AM714" s="105">
        <f t="shared" si="345"/>
        <v>0</v>
      </c>
      <c r="AN714" s="105">
        <f t="shared" si="346"/>
        <v>0</v>
      </c>
      <c r="AO714" s="45"/>
      <c r="AP714" s="105">
        <f>AP715+AP728+AP731+AP736+AP745+AP756+AP761</f>
        <v>0</v>
      </c>
      <c r="AQ714" s="105">
        <f>AQ715+AQ728+AQ731+AQ736+AQ745+AQ756+AQ761</f>
        <v>0</v>
      </c>
      <c r="AR714" s="105">
        <f t="shared" si="354"/>
        <v>0</v>
      </c>
      <c r="AS714" s="105">
        <f>AS715+AS728+AS731+AS736+AS745+AS756+AS761</f>
        <v>0</v>
      </c>
      <c r="AT714" s="105">
        <f>AT715+AT728+AT731+AT736+AT745+AT756+AT761</f>
        <v>0</v>
      </c>
      <c r="AU714" s="105">
        <f t="shared" si="348"/>
        <v>0</v>
      </c>
      <c r="AV714" s="105">
        <f t="shared" si="349"/>
        <v>0</v>
      </c>
      <c r="AW714" s="106"/>
      <c r="AX714" s="106"/>
      <c r="AY714" s="106"/>
      <c r="AZ714" s="104"/>
      <c r="BA714" s="104"/>
      <c r="BB714" s="104"/>
      <c r="BC714" s="104"/>
      <c r="BD714" s="104"/>
    </row>
    <row r="715" spans="1:56" s="126" customFormat="1">
      <c r="A715" s="45"/>
      <c r="B715" s="108">
        <v>2013</v>
      </c>
      <c r="C715" s="109">
        <v>8320</v>
      </c>
      <c r="D715" s="108">
        <v>9</v>
      </c>
      <c r="E715" s="108">
        <v>2000</v>
      </c>
      <c r="F715" s="108">
        <v>2100</v>
      </c>
      <c r="G715" s="108"/>
      <c r="H715" s="108"/>
      <c r="I715" s="110" t="s">
        <v>357</v>
      </c>
      <c r="J715" s="111">
        <v>0</v>
      </c>
      <c r="K715" s="111">
        <v>0</v>
      </c>
      <c r="L715" s="111">
        <v>0</v>
      </c>
      <c r="M715" s="111">
        <v>0</v>
      </c>
      <c r="N715" s="111">
        <v>0</v>
      </c>
      <c r="O715" s="111">
        <v>0</v>
      </c>
      <c r="P715" s="111">
        <v>0</v>
      </c>
      <c r="Q715" s="45"/>
      <c r="R715" s="112">
        <f>R716+R718+R720+R722+R724+R726</f>
        <v>0</v>
      </c>
      <c r="S715" s="112">
        <f>S716+S718+S720+S722+S724+S726</f>
        <v>0</v>
      </c>
      <c r="T715" s="112">
        <f t="shared" si="350"/>
        <v>0</v>
      </c>
      <c r="U715" s="112">
        <f>U716+U718+U720+U722+U724+U726</f>
        <v>0</v>
      </c>
      <c r="V715" s="112">
        <f>V716+V718+V720+V722+V724+V726</f>
        <v>0</v>
      </c>
      <c r="W715" s="112">
        <f t="shared" si="339"/>
        <v>0</v>
      </c>
      <c r="X715" s="112">
        <f t="shared" si="340"/>
        <v>0</v>
      </c>
      <c r="Y715" s="45"/>
      <c r="Z715" s="112">
        <f>Z716+Z718+Z720+Z722+Z724+Z726</f>
        <v>0</v>
      </c>
      <c r="AA715" s="112">
        <f>AA716+AA718+AA720+AA722+AA724+AA726</f>
        <v>0</v>
      </c>
      <c r="AB715" s="112">
        <f t="shared" si="351"/>
        <v>0</v>
      </c>
      <c r="AC715" s="112">
        <f>AC716+AC718+AC720+AC722+AC724+AC726</f>
        <v>0</v>
      </c>
      <c r="AD715" s="112">
        <f>AD716+AD718+AD720+AD722+AD724+AD726</f>
        <v>0</v>
      </c>
      <c r="AE715" s="112">
        <f t="shared" si="342"/>
        <v>0</v>
      </c>
      <c r="AF715" s="112">
        <f t="shared" si="343"/>
        <v>0</v>
      </c>
      <c r="AG715" s="45"/>
      <c r="AH715" s="112">
        <f>AH716+AH718+AH720+AH722+AH724+AH726</f>
        <v>0</v>
      </c>
      <c r="AI715" s="112">
        <f>AI716+AI718+AI720+AI722+AI724+AI726</f>
        <v>0</v>
      </c>
      <c r="AJ715" s="112">
        <f t="shared" si="352"/>
        <v>0</v>
      </c>
      <c r="AK715" s="112">
        <f>AK716+AK718+AK720+AK722+AK724+AK726</f>
        <v>0</v>
      </c>
      <c r="AL715" s="112">
        <f>AL716+AL718+AL720+AL722+AL724+AL726</f>
        <v>0</v>
      </c>
      <c r="AM715" s="112">
        <f t="shared" si="345"/>
        <v>0</v>
      </c>
      <c r="AN715" s="112">
        <f t="shared" si="346"/>
        <v>0</v>
      </c>
      <c r="AO715" s="45"/>
      <c r="AP715" s="112">
        <f>AP716+AP718+AP720+AP722+AP724+AP726</f>
        <v>0</v>
      </c>
      <c r="AQ715" s="112">
        <f>AQ716+AQ718+AQ720+AQ722+AQ724+AQ726</f>
        <v>0</v>
      </c>
      <c r="AR715" s="112">
        <f t="shared" si="354"/>
        <v>0</v>
      </c>
      <c r="AS715" s="112">
        <f>AS716+AS718+AS720+AS722+AS724+AS726</f>
        <v>0</v>
      </c>
      <c r="AT715" s="112">
        <f>AT716+AT718+AT720+AT722+AT724+AT726</f>
        <v>0</v>
      </c>
      <c r="AU715" s="112">
        <f t="shared" si="348"/>
        <v>0</v>
      </c>
      <c r="AV715" s="112">
        <f t="shared" si="349"/>
        <v>0</v>
      </c>
      <c r="AW715" s="113"/>
      <c r="AX715" s="113"/>
      <c r="AY715" s="113"/>
      <c r="AZ715" s="111"/>
      <c r="BA715" s="111"/>
      <c r="BB715" s="111"/>
      <c r="BC715" s="111"/>
      <c r="BD715" s="111"/>
    </row>
    <row r="716" spans="1:56" s="127" customFormat="1">
      <c r="A716" s="45"/>
      <c r="B716" s="114">
        <v>2013</v>
      </c>
      <c r="C716" s="115">
        <v>8320</v>
      </c>
      <c r="D716" s="114">
        <v>9</v>
      </c>
      <c r="E716" s="114">
        <v>2000</v>
      </c>
      <c r="F716" s="114">
        <v>2100</v>
      </c>
      <c r="G716" s="114">
        <v>211</v>
      </c>
      <c r="H716" s="114"/>
      <c r="I716" s="116" t="s">
        <v>101</v>
      </c>
      <c r="J716" s="117">
        <v>0</v>
      </c>
      <c r="K716" s="117">
        <v>0</v>
      </c>
      <c r="L716" s="117">
        <v>0</v>
      </c>
      <c r="M716" s="117">
        <v>0</v>
      </c>
      <c r="N716" s="117">
        <v>0</v>
      </c>
      <c r="O716" s="117">
        <v>0</v>
      </c>
      <c r="P716" s="117">
        <v>0</v>
      </c>
      <c r="Q716" s="45"/>
      <c r="R716" s="118">
        <f>R717</f>
        <v>0</v>
      </c>
      <c r="S716" s="118">
        <f>S717</f>
        <v>0</v>
      </c>
      <c r="T716" s="118">
        <f t="shared" si="350"/>
        <v>0</v>
      </c>
      <c r="U716" s="118">
        <f>U717</f>
        <v>0</v>
      </c>
      <c r="V716" s="118">
        <f>V717</f>
        <v>0</v>
      </c>
      <c r="W716" s="118">
        <f t="shared" si="339"/>
        <v>0</v>
      </c>
      <c r="X716" s="118">
        <f t="shared" si="340"/>
        <v>0</v>
      </c>
      <c r="Y716" s="45"/>
      <c r="Z716" s="118">
        <f>Z717</f>
        <v>0</v>
      </c>
      <c r="AA716" s="118">
        <f>AA717</f>
        <v>0</v>
      </c>
      <c r="AB716" s="118">
        <f t="shared" si="351"/>
        <v>0</v>
      </c>
      <c r="AC716" s="118">
        <f>AC717</f>
        <v>0</v>
      </c>
      <c r="AD716" s="118">
        <f>AD717</f>
        <v>0</v>
      </c>
      <c r="AE716" s="118">
        <f t="shared" si="342"/>
        <v>0</v>
      </c>
      <c r="AF716" s="118">
        <f t="shared" si="343"/>
        <v>0</v>
      </c>
      <c r="AG716" s="45"/>
      <c r="AH716" s="118">
        <f>AH717</f>
        <v>0</v>
      </c>
      <c r="AI716" s="118">
        <f>AI717</f>
        <v>0</v>
      </c>
      <c r="AJ716" s="118">
        <f t="shared" si="352"/>
        <v>0</v>
      </c>
      <c r="AK716" s="118">
        <f>AK717</f>
        <v>0</v>
      </c>
      <c r="AL716" s="118">
        <f>AL717</f>
        <v>0</v>
      </c>
      <c r="AM716" s="118">
        <f t="shared" si="345"/>
        <v>0</v>
      </c>
      <c r="AN716" s="118">
        <f t="shared" si="346"/>
        <v>0</v>
      </c>
      <c r="AO716" s="45"/>
      <c r="AP716" s="118">
        <f>AP717</f>
        <v>0</v>
      </c>
      <c r="AQ716" s="118">
        <f>AQ717</f>
        <v>0</v>
      </c>
      <c r="AR716" s="118">
        <f t="shared" si="354"/>
        <v>0</v>
      </c>
      <c r="AS716" s="118">
        <f>AS717</f>
        <v>0</v>
      </c>
      <c r="AT716" s="118">
        <f>AT717</f>
        <v>0</v>
      </c>
      <c r="AU716" s="118">
        <f t="shared" si="348"/>
        <v>0</v>
      </c>
      <c r="AV716" s="118">
        <f t="shared" si="349"/>
        <v>0</v>
      </c>
      <c r="AW716" s="119"/>
      <c r="AX716" s="119"/>
      <c r="AY716" s="119"/>
      <c r="AZ716" s="117"/>
      <c r="BA716" s="117"/>
      <c r="BB716" s="117"/>
      <c r="BC716" s="117"/>
      <c r="BD716" s="117"/>
    </row>
    <row r="717" spans="1:56" s="100" customFormat="1" hidden="1">
      <c r="A717" s="45"/>
      <c r="B717" s="120">
        <v>2013</v>
      </c>
      <c r="C717" s="121">
        <v>8320</v>
      </c>
      <c r="D717" s="120">
        <v>9</v>
      </c>
      <c r="E717" s="120">
        <v>2000</v>
      </c>
      <c r="F717" s="120">
        <v>2100</v>
      </c>
      <c r="G717" s="120">
        <v>211</v>
      </c>
      <c r="H717" s="120">
        <v>21101</v>
      </c>
      <c r="I717" s="122" t="s">
        <v>102</v>
      </c>
      <c r="J717" s="123">
        <v>0</v>
      </c>
      <c r="K717" s="123">
        <v>0</v>
      </c>
      <c r="L717" s="124">
        <v>0</v>
      </c>
      <c r="M717" s="123">
        <v>0</v>
      </c>
      <c r="N717" s="123">
        <v>0</v>
      </c>
      <c r="O717" s="124">
        <v>0</v>
      </c>
      <c r="P717" s="124">
        <v>0</v>
      </c>
      <c r="Q717" s="45"/>
      <c r="R717" s="123">
        <v>0</v>
      </c>
      <c r="S717" s="123">
        <v>0</v>
      </c>
      <c r="T717" s="123">
        <f t="shared" si="350"/>
        <v>0</v>
      </c>
      <c r="U717" s="123">
        <v>0</v>
      </c>
      <c r="V717" s="123">
        <v>0</v>
      </c>
      <c r="W717" s="123">
        <f t="shared" si="339"/>
        <v>0</v>
      </c>
      <c r="X717" s="123">
        <f t="shared" si="340"/>
        <v>0</v>
      </c>
      <c r="Y717" s="45"/>
      <c r="Z717" s="123">
        <v>0</v>
      </c>
      <c r="AA717" s="123">
        <v>0</v>
      </c>
      <c r="AB717" s="123">
        <f t="shared" si="351"/>
        <v>0</v>
      </c>
      <c r="AC717" s="123">
        <v>0</v>
      </c>
      <c r="AD717" s="123">
        <v>0</v>
      </c>
      <c r="AE717" s="123">
        <f t="shared" si="342"/>
        <v>0</v>
      </c>
      <c r="AF717" s="123">
        <f t="shared" si="343"/>
        <v>0</v>
      </c>
      <c r="AG717" s="45"/>
      <c r="AH717" s="123">
        <v>0</v>
      </c>
      <c r="AI717" s="123">
        <v>0</v>
      </c>
      <c r="AJ717" s="123">
        <f t="shared" si="352"/>
        <v>0</v>
      </c>
      <c r="AK717" s="123">
        <v>0</v>
      </c>
      <c r="AL717" s="123">
        <v>0</v>
      </c>
      <c r="AM717" s="123">
        <f t="shared" si="345"/>
        <v>0</v>
      </c>
      <c r="AN717" s="123">
        <f t="shared" si="346"/>
        <v>0</v>
      </c>
      <c r="AO717" s="45"/>
      <c r="AP717" s="123">
        <f>J717-(R717+Z717+AH717)</f>
        <v>0</v>
      </c>
      <c r="AQ717" s="123">
        <f>K717-(S717+AA717+AI717)</f>
        <v>0</v>
      </c>
      <c r="AR717" s="123">
        <f t="shared" si="354"/>
        <v>0</v>
      </c>
      <c r="AS717" s="123">
        <f>M717-(U717+AC717+AK717)</f>
        <v>0</v>
      </c>
      <c r="AT717" s="123">
        <f>N717-(V717+AD717+AL717)</f>
        <v>0</v>
      </c>
      <c r="AU717" s="123">
        <f t="shared" si="348"/>
        <v>0</v>
      </c>
      <c r="AV717" s="123">
        <f t="shared" si="349"/>
        <v>0</v>
      </c>
      <c r="AW717" s="125" t="s">
        <v>103</v>
      </c>
      <c r="AX717" s="125"/>
      <c r="AY717" s="125"/>
      <c r="AZ717" s="124" t="s">
        <v>283</v>
      </c>
      <c r="BA717" s="124"/>
      <c r="BB717" s="124"/>
      <c r="BC717" s="124"/>
      <c r="BD717" s="124"/>
    </row>
    <row r="718" spans="1:56" s="127" customFormat="1" hidden="1">
      <c r="A718" s="45"/>
      <c r="B718" s="114">
        <v>2013</v>
      </c>
      <c r="C718" s="115">
        <v>8320</v>
      </c>
      <c r="D718" s="114">
        <v>9</v>
      </c>
      <c r="E718" s="114">
        <v>2000</v>
      </c>
      <c r="F718" s="114">
        <v>2100</v>
      </c>
      <c r="G718" s="114">
        <v>212</v>
      </c>
      <c r="H718" s="114"/>
      <c r="I718" s="116" t="s">
        <v>104</v>
      </c>
      <c r="J718" s="117">
        <v>0</v>
      </c>
      <c r="K718" s="117">
        <v>0</v>
      </c>
      <c r="L718" s="117">
        <v>0</v>
      </c>
      <c r="M718" s="117">
        <v>0</v>
      </c>
      <c r="N718" s="117">
        <v>0</v>
      </c>
      <c r="O718" s="117">
        <v>0</v>
      </c>
      <c r="P718" s="117">
        <v>0</v>
      </c>
      <c r="Q718" s="45"/>
      <c r="R718" s="118">
        <f>R719</f>
        <v>0</v>
      </c>
      <c r="S718" s="118">
        <f>S719</f>
        <v>0</v>
      </c>
      <c r="T718" s="118">
        <f t="shared" si="350"/>
        <v>0</v>
      </c>
      <c r="U718" s="118">
        <f>U719</f>
        <v>0</v>
      </c>
      <c r="V718" s="118">
        <f>V719</f>
        <v>0</v>
      </c>
      <c r="W718" s="118">
        <f t="shared" si="339"/>
        <v>0</v>
      </c>
      <c r="X718" s="118">
        <f t="shared" si="340"/>
        <v>0</v>
      </c>
      <c r="Y718" s="45"/>
      <c r="Z718" s="118">
        <f>Z719</f>
        <v>0</v>
      </c>
      <c r="AA718" s="118">
        <f>AA719</f>
        <v>0</v>
      </c>
      <c r="AB718" s="118">
        <f t="shared" si="351"/>
        <v>0</v>
      </c>
      <c r="AC718" s="118">
        <f>AC719</f>
        <v>0</v>
      </c>
      <c r="AD718" s="118">
        <f>AD719</f>
        <v>0</v>
      </c>
      <c r="AE718" s="118">
        <f t="shared" si="342"/>
        <v>0</v>
      </c>
      <c r="AF718" s="118">
        <f t="shared" si="343"/>
        <v>0</v>
      </c>
      <c r="AG718" s="45"/>
      <c r="AH718" s="118">
        <f>AH719</f>
        <v>0</v>
      </c>
      <c r="AI718" s="118">
        <f>AI719</f>
        <v>0</v>
      </c>
      <c r="AJ718" s="118">
        <f t="shared" si="352"/>
        <v>0</v>
      </c>
      <c r="AK718" s="118">
        <f>AK719</f>
        <v>0</v>
      </c>
      <c r="AL718" s="118">
        <f>AL719</f>
        <v>0</v>
      </c>
      <c r="AM718" s="118">
        <f t="shared" si="345"/>
        <v>0</v>
      </c>
      <c r="AN718" s="118">
        <f t="shared" si="346"/>
        <v>0</v>
      </c>
      <c r="AO718" s="45"/>
      <c r="AP718" s="118">
        <f>AP719</f>
        <v>0</v>
      </c>
      <c r="AQ718" s="118">
        <f>AQ719</f>
        <v>0</v>
      </c>
      <c r="AR718" s="118">
        <f t="shared" si="354"/>
        <v>0</v>
      </c>
      <c r="AS718" s="118">
        <f>AS719</f>
        <v>0</v>
      </c>
      <c r="AT718" s="118">
        <f>AT719</f>
        <v>0</v>
      </c>
      <c r="AU718" s="118">
        <f t="shared" si="348"/>
        <v>0</v>
      </c>
      <c r="AV718" s="118">
        <f t="shared" si="349"/>
        <v>0</v>
      </c>
      <c r="AW718" s="119"/>
      <c r="AX718" s="119"/>
      <c r="AY718" s="119"/>
      <c r="AZ718" s="117"/>
      <c r="BA718" s="117"/>
      <c r="BB718" s="117"/>
      <c r="BC718" s="117"/>
      <c r="BD718" s="117"/>
    </row>
    <row r="719" spans="1:56" s="100" customFormat="1" hidden="1">
      <c r="A719" s="45"/>
      <c r="B719" s="120">
        <v>2013</v>
      </c>
      <c r="C719" s="121">
        <v>8320</v>
      </c>
      <c r="D719" s="120">
        <v>9</v>
      </c>
      <c r="E719" s="120">
        <v>2000</v>
      </c>
      <c r="F719" s="120">
        <v>2100</v>
      </c>
      <c r="G719" s="120">
        <v>212</v>
      </c>
      <c r="H719" s="120">
        <v>21201</v>
      </c>
      <c r="I719" s="122" t="s">
        <v>104</v>
      </c>
      <c r="J719" s="123">
        <v>0</v>
      </c>
      <c r="K719" s="123">
        <v>0</v>
      </c>
      <c r="L719" s="124">
        <v>0</v>
      </c>
      <c r="M719" s="123">
        <v>0</v>
      </c>
      <c r="N719" s="123">
        <v>0</v>
      </c>
      <c r="O719" s="124">
        <v>0</v>
      </c>
      <c r="P719" s="124">
        <v>0</v>
      </c>
      <c r="Q719" s="45"/>
      <c r="R719" s="123">
        <v>0</v>
      </c>
      <c r="S719" s="123">
        <v>0</v>
      </c>
      <c r="T719" s="123">
        <f t="shared" si="350"/>
        <v>0</v>
      </c>
      <c r="U719" s="123">
        <v>0</v>
      </c>
      <c r="V719" s="123">
        <v>0</v>
      </c>
      <c r="W719" s="123">
        <f t="shared" si="339"/>
        <v>0</v>
      </c>
      <c r="X719" s="123">
        <f t="shared" si="340"/>
        <v>0</v>
      </c>
      <c r="Y719" s="45"/>
      <c r="Z719" s="123">
        <v>0</v>
      </c>
      <c r="AA719" s="123">
        <v>0</v>
      </c>
      <c r="AB719" s="123">
        <f t="shared" si="351"/>
        <v>0</v>
      </c>
      <c r="AC719" s="123">
        <v>0</v>
      </c>
      <c r="AD719" s="123">
        <v>0</v>
      </c>
      <c r="AE719" s="123">
        <f t="shared" si="342"/>
        <v>0</v>
      </c>
      <c r="AF719" s="123">
        <f t="shared" si="343"/>
        <v>0</v>
      </c>
      <c r="AG719" s="45"/>
      <c r="AH719" s="123">
        <v>0</v>
      </c>
      <c r="AI719" s="123">
        <v>0</v>
      </c>
      <c r="AJ719" s="123">
        <f t="shared" si="352"/>
        <v>0</v>
      </c>
      <c r="AK719" s="123">
        <v>0</v>
      </c>
      <c r="AL719" s="123">
        <v>0</v>
      </c>
      <c r="AM719" s="123">
        <f t="shared" si="345"/>
        <v>0</v>
      </c>
      <c r="AN719" s="123">
        <f t="shared" si="346"/>
        <v>0</v>
      </c>
      <c r="AO719" s="45"/>
      <c r="AP719" s="123">
        <f>J719-(R719+Z719+AH719)</f>
        <v>0</v>
      </c>
      <c r="AQ719" s="123">
        <f>K719-(S719+AA719+AI719)</f>
        <v>0</v>
      </c>
      <c r="AR719" s="123">
        <f t="shared" si="354"/>
        <v>0</v>
      </c>
      <c r="AS719" s="123">
        <f>M719-(U719+AC719+AK719)</f>
        <v>0</v>
      </c>
      <c r="AT719" s="123">
        <f>N719-(V719+AD719+AL719)</f>
        <v>0</v>
      </c>
      <c r="AU719" s="123">
        <f t="shared" si="348"/>
        <v>0</v>
      </c>
      <c r="AV719" s="123">
        <f t="shared" si="349"/>
        <v>0</v>
      </c>
      <c r="AW719" s="125" t="s">
        <v>105</v>
      </c>
      <c r="AX719" s="125"/>
      <c r="AY719" s="125"/>
      <c r="AZ719" s="124" t="s">
        <v>283</v>
      </c>
      <c r="BA719" s="124"/>
      <c r="BB719" s="124"/>
      <c r="BC719" s="124"/>
      <c r="BD719" s="124"/>
    </row>
    <row r="720" spans="1:56" s="127" customFormat="1" hidden="1">
      <c r="A720" s="45"/>
      <c r="B720" s="114">
        <v>2013</v>
      </c>
      <c r="C720" s="115">
        <v>8320</v>
      </c>
      <c r="D720" s="114">
        <v>9</v>
      </c>
      <c r="E720" s="114">
        <v>2000</v>
      </c>
      <c r="F720" s="114">
        <v>2100</v>
      </c>
      <c r="G720" s="114">
        <v>214</v>
      </c>
      <c r="H720" s="114"/>
      <c r="I720" s="116" t="s">
        <v>107</v>
      </c>
      <c r="J720" s="117">
        <v>0</v>
      </c>
      <c r="K720" s="117">
        <v>0</v>
      </c>
      <c r="L720" s="117">
        <v>0</v>
      </c>
      <c r="M720" s="117">
        <v>0</v>
      </c>
      <c r="N720" s="117">
        <v>0</v>
      </c>
      <c r="O720" s="117">
        <v>0</v>
      </c>
      <c r="P720" s="117">
        <v>0</v>
      </c>
      <c r="Q720" s="45"/>
      <c r="R720" s="118">
        <f>R721</f>
        <v>0</v>
      </c>
      <c r="S720" s="118">
        <f>S721</f>
        <v>0</v>
      </c>
      <c r="T720" s="118">
        <f t="shared" si="350"/>
        <v>0</v>
      </c>
      <c r="U720" s="118">
        <f>U721</f>
        <v>0</v>
      </c>
      <c r="V720" s="118">
        <f>V721</f>
        <v>0</v>
      </c>
      <c r="W720" s="118">
        <f t="shared" si="339"/>
        <v>0</v>
      </c>
      <c r="X720" s="118">
        <f t="shared" si="340"/>
        <v>0</v>
      </c>
      <c r="Y720" s="45"/>
      <c r="Z720" s="118">
        <f>Z721</f>
        <v>0</v>
      </c>
      <c r="AA720" s="118">
        <f>AA721</f>
        <v>0</v>
      </c>
      <c r="AB720" s="118">
        <f t="shared" si="351"/>
        <v>0</v>
      </c>
      <c r="AC720" s="118">
        <f>AC721</f>
        <v>0</v>
      </c>
      <c r="AD720" s="118">
        <f>AD721</f>
        <v>0</v>
      </c>
      <c r="AE720" s="118">
        <f t="shared" si="342"/>
        <v>0</v>
      </c>
      <c r="AF720" s="118">
        <f t="shared" si="343"/>
        <v>0</v>
      </c>
      <c r="AG720" s="45"/>
      <c r="AH720" s="118">
        <f>AH721</f>
        <v>0</v>
      </c>
      <c r="AI720" s="118">
        <f>AI721</f>
        <v>0</v>
      </c>
      <c r="AJ720" s="118">
        <f t="shared" si="352"/>
        <v>0</v>
      </c>
      <c r="AK720" s="118">
        <f>AK721</f>
        <v>0</v>
      </c>
      <c r="AL720" s="118">
        <f>AL721</f>
        <v>0</v>
      </c>
      <c r="AM720" s="118">
        <f t="shared" si="345"/>
        <v>0</v>
      </c>
      <c r="AN720" s="118">
        <f t="shared" si="346"/>
        <v>0</v>
      </c>
      <c r="AO720" s="45"/>
      <c r="AP720" s="118">
        <f>AP721</f>
        <v>0</v>
      </c>
      <c r="AQ720" s="118">
        <f>AQ721</f>
        <v>0</v>
      </c>
      <c r="AR720" s="118">
        <f t="shared" si="354"/>
        <v>0</v>
      </c>
      <c r="AS720" s="118">
        <f>AS721</f>
        <v>0</v>
      </c>
      <c r="AT720" s="118">
        <f>AT721</f>
        <v>0</v>
      </c>
      <c r="AU720" s="118">
        <f t="shared" si="348"/>
        <v>0</v>
      </c>
      <c r="AV720" s="118">
        <f t="shared" si="349"/>
        <v>0</v>
      </c>
      <c r="AW720" s="119"/>
      <c r="AX720" s="119"/>
      <c r="AY720" s="119"/>
      <c r="AZ720" s="117"/>
      <c r="BA720" s="117"/>
      <c r="BB720" s="117"/>
      <c r="BC720" s="117"/>
      <c r="BD720" s="117"/>
    </row>
    <row r="721" spans="1:56" s="100" customFormat="1" hidden="1">
      <c r="A721" s="45"/>
      <c r="B721" s="120">
        <v>2013</v>
      </c>
      <c r="C721" s="121">
        <v>8320</v>
      </c>
      <c r="D721" s="120">
        <v>9</v>
      </c>
      <c r="E721" s="120">
        <v>2000</v>
      </c>
      <c r="F721" s="120">
        <v>2100</v>
      </c>
      <c r="G721" s="120">
        <v>214</v>
      </c>
      <c r="H721" s="120">
        <v>21401</v>
      </c>
      <c r="I721" s="122" t="s">
        <v>108</v>
      </c>
      <c r="J721" s="123">
        <v>0</v>
      </c>
      <c r="K721" s="123">
        <v>0</v>
      </c>
      <c r="L721" s="124">
        <v>0</v>
      </c>
      <c r="M721" s="123">
        <v>0</v>
      </c>
      <c r="N721" s="123">
        <v>0</v>
      </c>
      <c r="O721" s="124">
        <v>0</v>
      </c>
      <c r="P721" s="124">
        <v>0</v>
      </c>
      <c r="Q721" s="45"/>
      <c r="R721" s="123">
        <v>0</v>
      </c>
      <c r="S721" s="123">
        <v>0</v>
      </c>
      <c r="T721" s="123">
        <f t="shared" si="350"/>
        <v>0</v>
      </c>
      <c r="U721" s="123">
        <v>0</v>
      </c>
      <c r="V721" s="123">
        <v>0</v>
      </c>
      <c r="W721" s="123">
        <f t="shared" si="339"/>
        <v>0</v>
      </c>
      <c r="X721" s="123">
        <f t="shared" si="340"/>
        <v>0</v>
      </c>
      <c r="Y721" s="45"/>
      <c r="Z721" s="123">
        <v>0</v>
      </c>
      <c r="AA721" s="123">
        <v>0</v>
      </c>
      <c r="AB721" s="123">
        <f t="shared" si="351"/>
        <v>0</v>
      </c>
      <c r="AC721" s="123">
        <v>0</v>
      </c>
      <c r="AD721" s="123">
        <v>0</v>
      </c>
      <c r="AE721" s="123">
        <f t="shared" si="342"/>
        <v>0</v>
      </c>
      <c r="AF721" s="123">
        <f t="shared" si="343"/>
        <v>0</v>
      </c>
      <c r="AG721" s="45"/>
      <c r="AH721" s="123">
        <v>0</v>
      </c>
      <c r="AI721" s="123">
        <v>0</v>
      </c>
      <c r="AJ721" s="123">
        <f t="shared" si="352"/>
        <v>0</v>
      </c>
      <c r="AK721" s="123">
        <v>0</v>
      </c>
      <c r="AL721" s="123">
        <v>0</v>
      </c>
      <c r="AM721" s="123">
        <f t="shared" si="345"/>
        <v>0</v>
      </c>
      <c r="AN721" s="123">
        <f t="shared" si="346"/>
        <v>0</v>
      </c>
      <c r="AO721" s="45"/>
      <c r="AP721" s="123">
        <f>J721-(R721+Z721+AH721)</f>
        <v>0</v>
      </c>
      <c r="AQ721" s="123">
        <f>K721-(S721+AA721+AI721)</f>
        <v>0</v>
      </c>
      <c r="AR721" s="123">
        <f t="shared" si="354"/>
        <v>0</v>
      </c>
      <c r="AS721" s="123">
        <f>M721-(U721+AC721+AK721)</f>
        <v>0</v>
      </c>
      <c r="AT721" s="123">
        <f>N721-(V721+AD721+AL721)</f>
        <v>0</v>
      </c>
      <c r="AU721" s="123">
        <f t="shared" si="348"/>
        <v>0</v>
      </c>
      <c r="AV721" s="123">
        <f t="shared" si="349"/>
        <v>0</v>
      </c>
      <c r="AW721" s="125" t="s">
        <v>103</v>
      </c>
      <c r="AX721" s="125"/>
      <c r="AY721" s="125"/>
      <c r="AZ721" s="124" t="s">
        <v>283</v>
      </c>
      <c r="BA721" s="124"/>
      <c r="BB721" s="124"/>
      <c r="BC721" s="124"/>
      <c r="BD721" s="124"/>
    </row>
    <row r="722" spans="1:56" s="127" customFormat="1" hidden="1">
      <c r="A722" s="45"/>
      <c r="B722" s="114">
        <v>2013</v>
      </c>
      <c r="C722" s="115">
        <v>8320</v>
      </c>
      <c r="D722" s="114">
        <v>9</v>
      </c>
      <c r="E722" s="114">
        <v>2000</v>
      </c>
      <c r="F722" s="114">
        <v>2100</v>
      </c>
      <c r="G722" s="114">
        <v>215</v>
      </c>
      <c r="H722" s="114"/>
      <c r="I722" s="116" t="s">
        <v>109</v>
      </c>
      <c r="J722" s="117">
        <v>0</v>
      </c>
      <c r="K722" s="117">
        <v>0</v>
      </c>
      <c r="L722" s="117">
        <v>0</v>
      </c>
      <c r="M722" s="117">
        <v>0</v>
      </c>
      <c r="N722" s="117">
        <v>0</v>
      </c>
      <c r="O722" s="117">
        <v>0</v>
      </c>
      <c r="P722" s="117">
        <v>0</v>
      </c>
      <c r="Q722" s="45"/>
      <c r="R722" s="118">
        <f>R723</f>
        <v>0</v>
      </c>
      <c r="S722" s="118">
        <f>S723</f>
        <v>0</v>
      </c>
      <c r="T722" s="118">
        <f t="shared" si="350"/>
        <v>0</v>
      </c>
      <c r="U722" s="118">
        <f>U723</f>
        <v>0</v>
      </c>
      <c r="V722" s="118">
        <f>V723</f>
        <v>0</v>
      </c>
      <c r="W722" s="118">
        <f t="shared" si="339"/>
        <v>0</v>
      </c>
      <c r="X722" s="118">
        <f t="shared" si="340"/>
        <v>0</v>
      </c>
      <c r="Y722" s="45"/>
      <c r="Z722" s="118">
        <f>Z723</f>
        <v>0</v>
      </c>
      <c r="AA722" s="118">
        <f>AA723</f>
        <v>0</v>
      </c>
      <c r="AB722" s="118">
        <f t="shared" si="351"/>
        <v>0</v>
      </c>
      <c r="AC722" s="118">
        <f>AC723</f>
        <v>0</v>
      </c>
      <c r="AD722" s="118">
        <f>AD723</f>
        <v>0</v>
      </c>
      <c r="AE722" s="118">
        <f t="shared" si="342"/>
        <v>0</v>
      </c>
      <c r="AF722" s="118">
        <f t="shared" si="343"/>
        <v>0</v>
      </c>
      <c r="AG722" s="45"/>
      <c r="AH722" s="118">
        <f>AH723</f>
        <v>0</v>
      </c>
      <c r="AI722" s="118">
        <f>AI723</f>
        <v>0</v>
      </c>
      <c r="AJ722" s="118">
        <f t="shared" si="352"/>
        <v>0</v>
      </c>
      <c r="AK722" s="118">
        <f>AK723</f>
        <v>0</v>
      </c>
      <c r="AL722" s="118">
        <f>AL723</f>
        <v>0</v>
      </c>
      <c r="AM722" s="118">
        <f t="shared" si="345"/>
        <v>0</v>
      </c>
      <c r="AN722" s="118">
        <f t="shared" si="346"/>
        <v>0</v>
      </c>
      <c r="AO722" s="45"/>
      <c r="AP722" s="118">
        <f>AP723</f>
        <v>0</v>
      </c>
      <c r="AQ722" s="118">
        <f>AQ723</f>
        <v>0</v>
      </c>
      <c r="AR722" s="118">
        <f t="shared" si="354"/>
        <v>0</v>
      </c>
      <c r="AS722" s="118">
        <f>AS723</f>
        <v>0</v>
      </c>
      <c r="AT722" s="118">
        <f>AT723</f>
        <v>0</v>
      </c>
      <c r="AU722" s="118">
        <f t="shared" si="348"/>
        <v>0</v>
      </c>
      <c r="AV722" s="118">
        <f t="shared" si="349"/>
        <v>0</v>
      </c>
      <c r="AW722" s="119"/>
      <c r="AX722" s="119"/>
      <c r="AY722" s="119"/>
      <c r="AZ722" s="117"/>
      <c r="BA722" s="117"/>
      <c r="BB722" s="117"/>
      <c r="BC722" s="117"/>
      <c r="BD722" s="117"/>
    </row>
    <row r="723" spans="1:56" s="100" customFormat="1" hidden="1">
      <c r="A723" s="45"/>
      <c r="B723" s="120">
        <v>2013</v>
      </c>
      <c r="C723" s="121">
        <v>8320</v>
      </c>
      <c r="D723" s="120">
        <v>9</v>
      </c>
      <c r="E723" s="120">
        <v>2000</v>
      </c>
      <c r="F723" s="120">
        <v>2100</v>
      </c>
      <c r="G723" s="120">
        <v>215</v>
      </c>
      <c r="H723" s="120">
        <v>21501</v>
      </c>
      <c r="I723" s="122" t="s">
        <v>110</v>
      </c>
      <c r="J723" s="123">
        <v>0</v>
      </c>
      <c r="K723" s="123">
        <v>0</v>
      </c>
      <c r="L723" s="124">
        <v>0</v>
      </c>
      <c r="M723" s="123">
        <v>0</v>
      </c>
      <c r="N723" s="123">
        <v>0</v>
      </c>
      <c r="O723" s="124">
        <v>0</v>
      </c>
      <c r="P723" s="124">
        <v>0</v>
      </c>
      <c r="Q723" s="45"/>
      <c r="R723" s="123">
        <v>0</v>
      </c>
      <c r="S723" s="123">
        <v>0</v>
      </c>
      <c r="T723" s="123">
        <f t="shared" si="350"/>
        <v>0</v>
      </c>
      <c r="U723" s="123">
        <v>0</v>
      </c>
      <c r="V723" s="123">
        <v>0</v>
      </c>
      <c r="W723" s="123">
        <f t="shared" si="339"/>
        <v>0</v>
      </c>
      <c r="X723" s="123">
        <f t="shared" si="340"/>
        <v>0</v>
      </c>
      <c r="Y723" s="45"/>
      <c r="Z723" s="123">
        <v>0</v>
      </c>
      <c r="AA723" s="123">
        <v>0</v>
      </c>
      <c r="AB723" s="123">
        <f t="shared" si="351"/>
        <v>0</v>
      </c>
      <c r="AC723" s="123">
        <v>0</v>
      </c>
      <c r="AD723" s="123">
        <v>0</v>
      </c>
      <c r="AE723" s="123">
        <f t="shared" si="342"/>
        <v>0</v>
      </c>
      <c r="AF723" s="123">
        <f t="shared" si="343"/>
        <v>0</v>
      </c>
      <c r="AG723" s="45"/>
      <c r="AH723" s="123">
        <v>0</v>
      </c>
      <c r="AI723" s="123">
        <v>0</v>
      </c>
      <c r="AJ723" s="123">
        <f t="shared" si="352"/>
        <v>0</v>
      </c>
      <c r="AK723" s="123">
        <v>0</v>
      </c>
      <c r="AL723" s="123">
        <v>0</v>
      </c>
      <c r="AM723" s="123">
        <f t="shared" si="345"/>
        <v>0</v>
      </c>
      <c r="AN723" s="123">
        <f t="shared" si="346"/>
        <v>0</v>
      </c>
      <c r="AO723" s="45"/>
      <c r="AP723" s="123">
        <f>J723-(R723+Z723+AH723)</f>
        <v>0</v>
      </c>
      <c r="AQ723" s="123">
        <f>K723-(S723+AA723+AI723)</f>
        <v>0</v>
      </c>
      <c r="AR723" s="123">
        <f t="shared" si="354"/>
        <v>0</v>
      </c>
      <c r="AS723" s="123">
        <f>M723-(U723+AC723+AK723)</f>
        <v>0</v>
      </c>
      <c r="AT723" s="123">
        <f>N723-(V723+AD723+AL723)</f>
        <v>0</v>
      </c>
      <c r="AU723" s="123">
        <f t="shared" si="348"/>
        <v>0</v>
      </c>
      <c r="AV723" s="123">
        <f t="shared" si="349"/>
        <v>0</v>
      </c>
      <c r="AW723" s="125" t="s">
        <v>87</v>
      </c>
      <c r="AX723" s="125"/>
      <c r="AY723" s="125"/>
      <c r="AZ723" s="124" t="s">
        <v>283</v>
      </c>
      <c r="BA723" s="124"/>
      <c r="BB723" s="124"/>
      <c r="BC723" s="124"/>
      <c r="BD723" s="124"/>
    </row>
    <row r="724" spans="1:56" s="127" customFormat="1" hidden="1">
      <c r="A724" s="45"/>
      <c r="B724" s="114">
        <v>2013</v>
      </c>
      <c r="C724" s="115">
        <v>8320</v>
      </c>
      <c r="D724" s="114">
        <v>9</v>
      </c>
      <c r="E724" s="114">
        <v>2000</v>
      </c>
      <c r="F724" s="114">
        <v>2100</v>
      </c>
      <c r="G724" s="114">
        <v>217</v>
      </c>
      <c r="H724" s="114"/>
      <c r="I724" s="116" t="s">
        <v>112</v>
      </c>
      <c r="J724" s="117">
        <v>0</v>
      </c>
      <c r="K724" s="117">
        <v>0</v>
      </c>
      <c r="L724" s="117">
        <v>0</v>
      </c>
      <c r="M724" s="117">
        <v>0</v>
      </c>
      <c r="N724" s="117">
        <v>0</v>
      </c>
      <c r="O724" s="117">
        <v>0</v>
      </c>
      <c r="P724" s="117">
        <v>0</v>
      </c>
      <c r="Q724" s="45"/>
      <c r="R724" s="118">
        <f>R725</f>
        <v>0</v>
      </c>
      <c r="S724" s="118">
        <f>S725</f>
        <v>0</v>
      </c>
      <c r="T724" s="118">
        <f t="shared" si="350"/>
        <v>0</v>
      </c>
      <c r="U724" s="118">
        <f>U725</f>
        <v>0</v>
      </c>
      <c r="V724" s="118">
        <f>V725</f>
        <v>0</v>
      </c>
      <c r="W724" s="118">
        <f t="shared" si="339"/>
        <v>0</v>
      </c>
      <c r="X724" s="118">
        <f t="shared" si="340"/>
        <v>0</v>
      </c>
      <c r="Y724" s="45"/>
      <c r="Z724" s="118">
        <f>Z725</f>
        <v>0</v>
      </c>
      <c r="AA724" s="118">
        <f>AA725</f>
        <v>0</v>
      </c>
      <c r="AB724" s="118">
        <f t="shared" si="351"/>
        <v>0</v>
      </c>
      <c r="AC724" s="118">
        <f>AC725</f>
        <v>0</v>
      </c>
      <c r="AD724" s="118">
        <f>AD725</f>
        <v>0</v>
      </c>
      <c r="AE724" s="118">
        <f t="shared" si="342"/>
        <v>0</v>
      </c>
      <c r="AF724" s="118">
        <f t="shared" si="343"/>
        <v>0</v>
      </c>
      <c r="AG724" s="45"/>
      <c r="AH724" s="118">
        <f>AH725</f>
        <v>0</v>
      </c>
      <c r="AI724" s="118">
        <f>AI725</f>
        <v>0</v>
      </c>
      <c r="AJ724" s="118">
        <f t="shared" si="352"/>
        <v>0</v>
      </c>
      <c r="AK724" s="118">
        <f>AK725</f>
        <v>0</v>
      </c>
      <c r="AL724" s="118">
        <f>AL725</f>
        <v>0</v>
      </c>
      <c r="AM724" s="118">
        <f t="shared" si="345"/>
        <v>0</v>
      </c>
      <c r="AN724" s="118">
        <f t="shared" si="346"/>
        <v>0</v>
      </c>
      <c r="AO724" s="45"/>
      <c r="AP724" s="118">
        <f>AP725</f>
        <v>0</v>
      </c>
      <c r="AQ724" s="118">
        <f>AQ725</f>
        <v>0</v>
      </c>
      <c r="AR724" s="118">
        <f t="shared" si="354"/>
        <v>0</v>
      </c>
      <c r="AS724" s="118">
        <f>AS725</f>
        <v>0</v>
      </c>
      <c r="AT724" s="118">
        <f>AT725</f>
        <v>0</v>
      </c>
      <c r="AU724" s="118">
        <f t="shared" si="348"/>
        <v>0</v>
      </c>
      <c r="AV724" s="118">
        <f t="shared" si="349"/>
        <v>0</v>
      </c>
      <c r="AW724" s="119"/>
      <c r="AX724" s="119"/>
      <c r="AY724" s="119"/>
      <c r="AZ724" s="117"/>
      <c r="BA724" s="117"/>
      <c r="BB724" s="117"/>
      <c r="BC724" s="117"/>
      <c r="BD724" s="117"/>
    </row>
    <row r="725" spans="1:56" s="100" customFormat="1" hidden="1">
      <c r="A725" s="45"/>
      <c r="B725" s="120">
        <v>2013</v>
      </c>
      <c r="C725" s="121">
        <v>8320</v>
      </c>
      <c r="D725" s="120">
        <v>9</v>
      </c>
      <c r="E725" s="120">
        <v>2000</v>
      </c>
      <c r="F725" s="120">
        <v>2100</v>
      </c>
      <c r="G725" s="120">
        <v>217</v>
      </c>
      <c r="H725" s="120">
        <v>21701</v>
      </c>
      <c r="I725" s="122" t="s">
        <v>113</v>
      </c>
      <c r="J725" s="123">
        <v>0</v>
      </c>
      <c r="K725" s="123">
        <v>0</v>
      </c>
      <c r="L725" s="124">
        <v>0</v>
      </c>
      <c r="M725" s="123">
        <v>0</v>
      </c>
      <c r="N725" s="123">
        <v>0</v>
      </c>
      <c r="O725" s="124">
        <v>0</v>
      </c>
      <c r="P725" s="124">
        <v>0</v>
      </c>
      <c r="Q725" s="45"/>
      <c r="R725" s="123">
        <v>0</v>
      </c>
      <c r="S725" s="123">
        <v>0</v>
      </c>
      <c r="T725" s="123">
        <f t="shared" si="350"/>
        <v>0</v>
      </c>
      <c r="U725" s="123">
        <v>0</v>
      </c>
      <c r="V725" s="123">
        <v>0</v>
      </c>
      <c r="W725" s="123">
        <f t="shared" si="339"/>
        <v>0</v>
      </c>
      <c r="X725" s="123">
        <f t="shared" si="340"/>
        <v>0</v>
      </c>
      <c r="Y725" s="45"/>
      <c r="Z725" s="123">
        <v>0</v>
      </c>
      <c r="AA725" s="123">
        <v>0</v>
      </c>
      <c r="AB725" s="123">
        <f t="shared" si="351"/>
        <v>0</v>
      </c>
      <c r="AC725" s="123">
        <v>0</v>
      </c>
      <c r="AD725" s="123">
        <v>0</v>
      </c>
      <c r="AE725" s="123">
        <f t="shared" si="342"/>
        <v>0</v>
      </c>
      <c r="AF725" s="123">
        <f t="shared" si="343"/>
        <v>0</v>
      </c>
      <c r="AG725" s="45"/>
      <c r="AH725" s="123">
        <v>0</v>
      </c>
      <c r="AI725" s="123">
        <v>0</v>
      </c>
      <c r="AJ725" s="123">
        <f t="shared" si="352"/>
        <v>0</v>
      </c>
      <c r="AK725" s="123">
        <v>0</v>
      </c>
      <c r="AL725" s="123">
        <v>0</v>
      </c>
      <c r="AM725" s="123">
        <f t="shared" si="345"/>
        <v>0</v>
      </c>
      <c r="AN725" s="123">
        <f t="shared" si="346"/>
        <v>0</v>
      </c>
      <c r="AO725" s="45"/>
      <c r="AP725" s="123">
        <f>J725-(R725+Z725+AH725)</f>
        <v>0</v>
      </c>
      <c r="AQ725" s="123">
        <f>K725-(S725+AA725+AI725)</f>
        <v>0</v>
      </c>
      <c r="AR725" s="123">
        <f t="shared" si="354"/>
        <v>0</v>
      </c>
      <c r="AS725" s="123">
        <f>M725-(U725+AC725+AK725)</f>
        <v>0</v>
      </c>
      <c r="AT725" s="123">
        <f>N725-(V725+AD725+AL725)</f>
        <v>0</v>
      </c>
      <c r="AU725" s="123">
        <f t="shared" si="348"/>
        <v>0</v>
      </c>
      <c r="AV725" s="123">
        <f t="shared" si="349"/>
        <v>0</v>
      </c>
      <c r="AW725" s="125" t="s">
        <v>103</v>
      </c>
      <c r="AX725" s="125"/>
      <c r="AY725" s="125"/>
      <c r="AZ725" s="124" t="s">
        <v>283</v>
      </c>
      <c r="BA725" s="124"/>
      <c r="BB725" s="124"/>
      <c r="BC725" s="124"/>
      <c r="BD725" s="124"/>
    </row>
    <row r="726" spans="1:56" s="127" customFormat="1" hidden="1">
      <c r="A726" s="45"/>
      <c r="B726" s="114">
        <v>2013</v>
      </c>
      <c r="C726" s="115">
        <v>8320</v>
      </c>
      <c r="D726" s="114">
        <v>9</v>
      </c>
      <c r="E726" s="114">
        <v>2000</v>
      </c>
      <c r="F726" s="114">
        <v>2100</v>
      </c>
      <c r="G726" s="114">
        <v>218</v>
      </c>
      <c r="H726" s="114"/>
      <c r="I726" s="116" t="s">
        <v>285</v>
      </c>
      <c r="J726" s="117">
        <v>0</v>
      </c>
      <c r="K726" s="117">
        <v>0</v>
      </c>
      <c r="L726" s="117">
        <v>0</v>
      </c>
      <c r="M726" s="117">
        <v>0</v>
      </c>
      <c r="N726" s="117">
        <v>0</v>
      </c>
      <c r="O726" s="117">
        <v>0</v>
      </c>
      <c r="P726" s="117">
        <v>0</v>
      </c>
      <c r="Q726" s="45"/>
      <c r="R726" s="118">
        <f>R727</f>
        <v>0</v>
      </c>
      <c r="S726" s="118">
        <f>S727</f>
        <v>0</v>
      </c>
      <c r="T726" s="118">
        <f t="shared" si="350"/>
        <v>0</v>
      </c>
      <c r="U726" s="118">
        <f>U727</f>
        <v>0</v>
      </c>
      <c r="V726" s="118">
        <f>V727</f>
        <v>0</v>
      </c>
      <c r="W726" s="118">
        <f t="shared" si="339"/>
        <v>0</v>
      </c>
      <c r="X726" s="118">
        <f t="shared" si="340"/>
        <v>0</v>
      </c>
      <c r="Y726" s="45"/>
      <c r="Z726" s="118">
        <f>Z727</f>
        <v>0</v>
      </c>
      <c r="AA726" s="118">
        <f>AA727</f>
        <v>0</v>
      </c>
      <c r="AB726" s="118">
        <f t="shared" si="351"/>
        <v>0</v>
      </c>
      <c r="AC726" s="118">
        <f>AC727</f>
        <v>0</v>
      </c>
      <c r="AD726" s="118">
        <f>AD727</f>
        <v>0</v>
      </c>
      <c r="AE726" s="118">
        <f t="shared" si="342"/>
        <v>0</v>
      </c>
      <c r="AF726" s="118">
        <f t="shared" si="343"/>
        <v>0</v>
      </c>
      <c r="AG726" s="45"/>
      <c r="AH726" s="118">
        <f>AH727</f>
        <v>0</v>
      </c>
      <c r="AI726" s="118">
        <f>AI727</f>
        <v>0</v>
      </c>
      <c r="AJ726" s="118">
        <f t="shared" si="352"/>
        <v>0</v>
      </c>
      <c r="AK726" s="118">
        <f>AK727</f>
        <v>0</v>
      </c>
      <c r="AL726" s="118">
        <f>AL727</f>
        <v>0</v>
      </c>
      <c r="AM726" s="118">
        <f t="shared" si="345"/>
        <v>0</v>
      </c>
      <c r="AN726" s="118">
        <f t="shared" si="346"/>
        <v>0</v>
      </c>
      <c r="AO726" s="45"/>
      <c r="AP726" s="118">
        <f>AP727</f>
        <v>0</v>
      </c>
      <c r="AQ726" s="118">
        <f>AQ727</f>
        <v>0</v>
      </c>
      <c r="AR726" s="118">
        <f t="shared" si="354"/>
        <v>0</v>
      </c>
      <c r="AS726" s="118">
        <f>AS727</f>
        <v>0</v>
      </c>
      <c r="AT726" s="118">
        <f>AT727</f>
        <v>0</v>
      </c>
      <c r="AU726" s="118">
        <f t="shared" si="348"/>
        <v>0</v>
      </c>
      <c r="AV726" s="118">
        <f t="shared" si="349"/>
        <v>0</v>
      </c>
      <c r="AW726" s="119"/>
      <c r="AX726" s="119"/>
      <c r="AY726" s="119"/>
      <c r="AZ726" s="117"/>
      <c r="BA726" s="117"/>
      <c r="BB726" s="117"/>
      <c r="BC726" s="117"/>
      <c r="BD726" s="117"/>
    </row>
    <row r="727" spans="1:56" s="100" customFormat="1" hidden="1">
      <c r="A727" s="45"/>
      <c r="B727" s="120">
        <v>2013</v>
      </c>
      <c r="C727" s="121">
        <v>8320</v>
      </c>
      <c r="D727" s="120">
        <v>9</v>
      </c>
      <c r="E727" s="120">
        <v>2000</v>
      </c>
      <c r="F727" s="120">
        <v>2100</v>
      </c>
      <c r="G727" s="120">
        <v>218</v>
      </c>
      <c r="H727" s="120">
        <v>21800</v>
      </c>
      <c r="I727" s="122" t="s">
        <v>285</v>
      </c>
      <c r="J727" s="123">
        <v>0</v>
      </c>
      <c r="K727" s="123">
        <v>0</v>
      </c>
      <c r="L727" s="124">
        <v>0</v>
      </c>
      <c r="M727" s="123">
        <v>0</v>
      </c>
      <c r="N727" s="123">
        <v>0</v>
      </c>
      <c r="O727" s="124">
        <v>0</v>
      </c>
      <c r="P727" s="124">
        <v>0</v>
      </c>
      <c r="Q727" s="45"/>
      <c r="R727" s="123">
        <v>0</v>
      </c>
      <c r="S727" s="123">
        <v>0</v>
      </c>
      <c r="T727" s="123">
        <f t="shared" si="350"/>
        <v>0</v>
      </c>
      <c r="U727" s="123">
        <v>0</v>
      </c>
      <c r="V727" s="123">
        <v>0</v>
      </c>
      <c r="W727" s="123">
        <f t="shared" si="339"/>
        <v>0</v>
      </c>
      <c r="X727" s="123">
        <f t="shared" si="340"/>
        <v>0</v>
      </c>
      <c r="Y727" s="45"/>
      <c r="Z727" s="123">
        <v>0</v>
      </c>
      <c r="AA727" s="123">
        <v>0</v>
      </c>
      <c r="AB727" s="123">
        <f t="shared" si="351"/>
        <v>0</v>
      </c>
      <c r="AC727" s="123">
        <v>0</v>
      </c>
      <c r="AD727" s="123">
        <v>0</v>
      </c>
      <c r="AE727" s="123">
        <f t="shared" si="342"/>
        <v>0</v>
      </c>
      <c r="AF727" s="123">
        <f t="shared" si="343"/>
        <v>0</v>
      </c>
      <c r="AG727" s="45"/>
      <c r="AH727" s="123">
        <v>0</v>
      </c>
      <c r="AI727" s="123">
        <v>0</v>
      </c>
      <c r="AJ727" s="123">
        <f t="shared" si="352"/>
        <v>0</v>
      </c>
      <c r="AK727" s="123">
        <v>0</v>
      </c>
      <c r="AL727" s="123">
        <v>0</v>
      </c>
      <c r="AM727" s="123">
        <f t="shared" si="345"/>
        <v>0</v>
      </c>
      <c r="AN727" s="123">
        <f t="shared" si="346"/>
        <v>0</v>
      </c>
      <c r="AO727" s="45"/>
      <c r="AP727" s="123">
        <f>J727-(R727+Z727+AH727)</f>
        <v>0</v>
      </c>
      <c r="AQ727" s="123">
        <f>K727-(S727+AA727+AI727)</f>
        <v>0</v>
      </c>
      <c r="AR727" s="123">
        <f t="shared" si="354"/>
        <v>0</v>
      </c>
      <c r="AS727" s="123">
        <f>M727-(U727+AC727+AK727)</f>
        <v>0</v>
      </c>
      <c r="AT727" s="123">
        <f>N727-(V727+AD727+AL727)</f>
        <v>0</v>
      </c>
      <c r="AU727" s="123">
        <f t="shared" si="348"/>
        <v>0</v>
      </c>
      <c r="AV727" s="123">
        <f t="shared" si="349"/>
        <v>0</v>
      </c>
      <c r="AW727" s="125" t="s">
        <v>103</v>
      </c>
      <c r="AX727" s="125"/>
      <c r="AY727" s="125"/>
      <c r="AZ727" s="124" t="s">
        <v>283</v>
      </c>
      <c r="BA727" s="124"/>
      <c r="BB727" s="124"/>
      <c r="BC727" s="124"/>
      <c r="BD727" s="124"/>
    </row>
    <row r="728" spans="1:56" s="126" customFormat="1" hidden="1">
      <c r="A728" s="45"/>
      <c r="B728" s="108">
        <v>2013</v>
      </c>
      <c r="C728" s="109">
        <v>8320</v>
      </c>
      <c r="D728" s="108">
        <v>9</v>
      </c>
      <c r="E728" s="108">
        <v>2000</v>
      </c>
      <c r="F728" s="108">
        <v>2200</v>
      </c>
      <c r="G728" s="108"/>
      <c r="H728" s="108"/>
      <c r="I728" s="110" t="s">
        <v>287</v>
      </c>
      <c r="J728" s="111">
        <v>0</v>
      </c>
      <c r="K728" s="111">
        <v>0</v>
      </c>
      <c r="L728" s="111">
        <v>0</v>
      </c>
      <c r="M728" s="111">
        <v>0</v>
      </c>
      <c r="N728" s="111">
        <v>0</v>
      </c>
      <c r="O728" s="111">
        <v>0</v>
      </c>
      <c r="P728" s="111">
        <v>0</v>
      </c>
      <c r="Q728" s="45"/>
      <c r="R728" s="112">
        <f>R729</f>
        <v>0</v>
      </c>
      <c r="S728" s="112">
        <f>S729</f>
        <v>0</v>
      </c>
      <c r="T728" s="112">
        <f t="shared" si="350"/>
        <v>0</v>
      </c>
      <c r="U728" s="112">
        <f>U729</f>
        <v>0</v>
      </c>
      <c r="V728" s="112">
        <f>V729</f>
        <v>0</v>
      </c>
      <c r="W728" s="112">
        <f t="shared" si="339"/>
        <v>0</v>
      </c>
      <c r="X728" s="112">
        <f t="shared" si="340"/>
        <v>0</v>
      </c>
      <c r="Y728" s="45"/>
      <c r="Z728" s="112">
        <f>Z729</f>
        <v>0</v>
      </c>
      <c r="AA728" s="112">
        <f>AA729</f>
        <v>0</v>
      </c>
      <c r="AB728" s="112">
        <f t="shared" si="351"/>
        <v>0</v>
      </c>
      <c r="AC728" s="112">
        <f>AC729</f>
        <v>0</v>
      </c>
      <c r="AD728" s="112">
        <f>AD729</f>
        <v>0</v>
      </c>
      <c r="AE728" s="112">
        <f t="shared" si="342"/>
        <v>0</v>
      </c>
      <c r="AF728" s="112">
        <f t="shared" si="343"/>
        <v>0</v>
      </c>
      <c r="AG728" s="45"/>
      <c r="AH728" s="112">
        <f>AH729</f>
        <v>0</v>
      </c>
      <c r="AI728" s="112">
        <f>AI729</f>
        <v>0</v>
      </c>
      <c r="AJ728" s="112">
        <f t="shared" si="352"/>
        <v>0</v>
      </c>
      <c r="AK728" s="112">
        <f>AK729</f>
        <v>0</v>
      </c>
      <c r="AL728" s="112">
        <f>AL729</f>
        <v>0</v>
      </c>
      <c r="AM728" s="112">
        <f t="shared" si="345"/>
        <v>0</v>
      </c>
      <c r="AN728" s="112">
        <f t="shared" si="346"/>
        <v>0</v>
      </c>
      <c r="AO728" s="45"/>
      <c r="AP728" s="112">
        <f>AP729</f>
        <v>0</v>
      </c>
      <c r="AQ728" s="112">
        <f>AQ729</f>
        <v>0</v>
      </c>
      <c r="AR728" s="112">
        <f t="shared" si="354"/>
        <v>0</v>
      </c>
      <c r="AS728" s="112">
        <f>AS729</f>
        <v>0</v>
      </c>
      <c r="AT728" s="112">
        <f>AT729</f>
        <v>0</v>
      </c>
      <c r="AU728" s="112">
        <f t="shared" si="348"/>
        <v>0</v>
      </c>
      <c r="AV728" s="112">
        <f t="shared" si="349"/>
        <v>0</v>
      </c>
      <c r="AW728" s="113"/>
      <c r="AX728" s="113"/>
      <c r="AY728" s="113"/>
      <c r="AZ728" s="111"/>
      <c r="BA728" s="111"/>
      <c r="BB728" s="111"/>
      <c r="BC728" s="111"/>
      <c r="BD728" s="111"/>
    </row>
    <row r="729" spans="1:56" s="127" customFormat="1" hidden="1">
      <c r="A729" s="45"/>
      <c r="B729" s="114">
        <v>2013</v>
      </c>
      <c r="C729" s="115">
        <v>8320</v>
      </c>
      <c r="D729" s="114">
        <v>9</v>
      </c>
      <c r="E729" s="114">
        <v>2000</v>
      </c>
      <c r="F729" s="114">
        <v>2200</v>
      </c>
      <c r="G729" s="114">
        <v>223</v>
      </c>
      <c r="H729" s="114"/>
      <c r="I729" s="116" t="s">
        <v>119</v>
      </c>
      <c r="J729" s="117">
        <v>0</v>
      </c>
      <c r="K729" s="117">
        <v>0</v>
      </c>
      <c r="L729" s="117">
        <v>0</v>
      </c>
      <c r="M729" s="117">
        <v>0</v>
      </c>
      <c r="N729" s="117">
        <v>0</v>
      </c>
      <c r="O729" s="117">
        <v>0</v>
      </c>
      <c r="P729" s="117">
        <v>0</v>
      </c>
      <c r="Q729" s="45"/>
      <c r="R729" s="118">
        <f>R730</f>
        <v>0</v>
      </c>
      <c r="S729" s="118">
        <f>S730</f>
        <v>0</v>
      </c>
      <c r="T729" s="118">
        <f t="shared" si="350"/>
        <v>0</v>
      </c>
      <c r="U729" s="118">
        <f>U730</f>
        <v>0</v>
      </c>
      <c r="V729" s="118">
        <f>V730</f>
        <v>0</v>
      </c>
      <c r="W729" s="118">
        <f t="shared" si="339"/>
        <v>0</v>
      </c>
      <c r="X729" s="118">
        <f t="shared" si="340"/>
        <v>0</v>
      </c>
      <c r="Y729" s="45"/>
      <c r="Z729" s="118">
        <f>Z730</f>
        <v>0</v>
      </c>
      <c r="AA729" s="118">
        <f>AA730</f>
        <v>0</v>
      </c>
      <c r="AB729" s="118">
        <f t="shared" si="351"/>
        <v>0</v>
      </c>
      <c r="AC729" s="118">
        <f>AC730</f>
        <v>0</v>
      </c>
      <c r="AD729" s="118">
        <f>AD730</f>
        <v>0</v>
      </c>
      <c r="AE729" s="118">
        <f t="shared" si="342"/>
        <v>0</v>
      </c>
      <c r="AF729" s="118">
        <f t="shared" si="343"/>
        <v>0</v>
      </c>
      <c r="AG729" s="45"/>
      <c r="AH729" s="118">
        <f>AH730</f>
        <v>0</v>
      </c>
      <c r="AI729" s="118">
        <f>AI730</f>
        <v>0</v>
      </c>
      <c r="AJ729" s="118">
        <f t="shared" si="352"/>
        <v>0</v>
      </c>
      <c r="AK729" s="118">
        <f>AK730</f>
        <v>0</v>
      </c>
      <c r="AL729" s="118">
        <f>AL730</f>
        <v>0</v>
      </c>
      <c r="AM729" s="118">
        <f t="shared" si="345"/>
        <v>0</v>
      </c>
      <c r="AN729" s="118">
        <f t="shared" si="346"/>
        <v>0</v>
      </c>
      <c r="AO729" s="45"/>
      <c r="AP729" s="118">
        <f>AP730</f>
        <v>0</v>
      </c>
      <c r="AQ729" s="118">
        <f>AQ730</f>
        <v>0</v>
      </c>
      <c r="AR729" s="118">
        <f t="shared" si="354"/>
        <v>0</v>
      </c>
      <c r="AS729" s="118">
        <f>AS730</f>
        <v>0</v>
      </c>
      <c r="AT729" s="118">
        <f>AT730</f>
        <v>0</v>
      </c>
      <c r="AU729" s="118">
        <f t="shared" si="348"/>
        <v>0</v>
      </c>
      <c r="AV729" s="118">
        <f t="shared" si="349"/>
        <v>0</v>
      </c>
      <c r="AW729" s="119"/>
      <c r="AX729" s="119"/>
      <c r="AY729" s="119"/>
      <c r="AZ729" s="117"/>
      <c r="BA729" s="117"/>
      <c r="BB729" s="117"/>
      <c r="BC729" s="117"/>
      <c r="BD729" s="117"/>
    </row>
    <row r="730" spans="1:56" s="45" customFormat="1" hidden="1">
      <c r="B730" s="120">
        <v>2013</v>
      </c>
      <c r="C730" s="121">
        <v>8320</v>
      </c>
      <c r="D730" s="120">
        <v>9</v>
      </c>
      <c r="E730" s="129">
        <v>2000</v>
      </c>
      <c r="F730" s="129">
        <v>2200</v>
      </c>
      <c r="G730" s="120">
        <v>223</v>
      </c>
      <c r="H730" s="120">
        <v>22301</v>
      </c>
      <c r="I730" s="122" t="s">
        <v>119</v>
      </c>
      <c r="J730" s="132">
        <v>0</v>
      </c>
      <c r="K730" s="132">
        <v>0</v>
      </c>
      <c r="L730" s="133">
        <v>0</v>
      </c>
      <c r="M730" s="132">
        <v>0</v>
      </c>
      <c r="N730" s="132">
        <v>0</v>
      </c>
      <c r="O730" s="133">
        <v>0</v>
      </c>
      <c r="P730" s="133">
        <v>0</v>
      </c>
      <c r="R730" s="123">
        <v>0</v>
      </c>
      <c r="S730" s="123">
        <v>0</v>
      </c>
      <c r="T730" s="123">
        <f t="shared" si="350"/>
        <v>0</v>
      </c>
      <c r="U730" s="123">
        <v>0</v>
      </c>
      <c r="V730" s="123">
        <v>0</v>
      </c>
      <c r="W730" s="123">
        <f t="shared" si="339"/>
        <v>0</v>
      </c>
      <c r="X730" s="123">
        <f t="shared" si="340"/>
        <v>0</v>
      </c>
      <c r="Z730" s="123">
        <v>0</v>
      </c>
      <c r="AA730" s="123">
        <v>0</v>
      </c>
      <c r="AB730" s="123">
        <f t="shared" si="351"/>
        <v>0</v>
      </c>
      <c r="AC730" s="123">
        <v>0</v>
      </c>
      <c r="AD730" s="123">
        <v>0</v>
      </c>
      <c r="AE730" s="123">
        <f t="shared" si="342"/>
        <v>0</v>
      </c>
      <c r="AF730" s="123">
        <f t="shared" si="343"/>
        <v>0</v>
      </c>
      <c r="AH730" s="123">
        <v>0</v>
      </c>
      <c r="AI730" s="123">
        <v>0</v>
      </c>
      <c r="AJ730" s="123">
        <f t="shared" si="352"/>
        <v>0</v>
      </c>
      <c r="AK730" s="123">
        <v>0</v>
      </c>
      <c r="AL730" s="123">
        <v>0</v>
      </c>
      <c r="AM730" s="123">
        <f t="shared" si="345"/>
        <v>0</v>
      </c>
      <c r="AN730" s="123">
        <f t="shared" si="346"/>
        <v>0</v>
      </c>
      <c r="AP730" s="123">
        <f>J730-(R730+Z730+AH730)</f>
        <v>0</v>
      </c>
      <c r="AQ730" s="123">
        <f>K730-(S730+AA730+AI730)</f>
        <v>0</v>
      </c>
      <c r="AR730" s="123">
        <f t="shared" si="354"/>
        <v>0</v>
      </c>
      <c r="AS730" s="123">
        <f>M730-(U730+AC730+AK730)</f>
        <v>0</v>
      </c>
      <c r="AT730" s="123">
        <f>N730-(V730+AD730+AL730)</f>
        <v>0</v>
      </c>
      <c r="AU730" s="123">
        <f t="shared" si="348"/>
        <v>0</v>
      </c>
      <c r="AV730" s="123">
        <f t="shared" si="349"/>
        <v>0</v>
      </c>
      <c r="AW730" s="134" t="s">
        <v>103</v>
      </c>
      <c r="AX730" s="134"/>
      <c r="AY730" s="134"/>
      <c r="AZ730" s="133" t="s">
        <v>283</v>
      </c>
      <c r="BA730" s="133"/>
      <c r="BB730" s="133"/>
      <c r="BC730" s="133"/>
      <c r="BD730" s="133"/>
    </row>
    <row r="731" spans="1:56" s="126" customFormat="1" hidden="1">
      <c r="A731" s="45"/>
      <c r="B731" s="108">
        <v>2013</v>
      </c>
      <c r="C731" s="109">
        <v>8320</v>
      </c>
      <c r="D731" s="108">
        <v>9</v>
      </c>
      <c r="E731" s="108">
        <v>2000</v>
      </c>
      <c r="F731" s="108">
        <v>2400</v>
      </c>
      <c r="G731" s="108"/>
      <c r="H731" s="108"/>
      <c r="I731" s="110" t="s">
        <v>122</v>
      </c>
      <c r="J731" s="111">
        <v>0</v>
      </c>
      <c r="K731" s="111">
        <v>0</v>
      </c>
      <c r="L731" s="111">
        <v>0</v>
      </c>
      <c r="M731" s="111">
        <v>0</v>
      </c>
      <c r="N731" s="111">
        <v>0</v>
      </c>
      <c r="O731" s="111">
        <v>0</v>
      </c>
      <c r="P731" s="111">
        <v>0</v>
      </c>
      <c r="Q731" s="45"/>
      <c r="R731" s="112">
        <f>R732+R734</f>
        <v>0</v>
      </c>
      <c r="S731" s="112">
        <f>S732+S734</f>
        <v>0</v>
      </c>
      <c r="T731" s="112">
        <f t="shared" si="350"/>
        <v>0</v>
      </c>
      <c r="U731" s="112">
        <f>U732+U734</f>
        <v>0</v>
      </c>
      <c r="V731" s="112">
        <f>V732+V734</f>
        <v>0</v>
      </c>
      <c r="W731" s="112">
        <f t="shared" si="339"/>
        <v>0</v>
      </c>
      <c r="X731" s="112">
        <f t="shared" si="340"/>
        <v>0</v>
      </c>
      <c r="Y731" s="45"/>
      <c r="Z731" s="112">
        <f>Z732+Z734</f>
        <v>0</v>
      </c>
      <c r="AA731" s="112">
        <f>AA732+AA734</f>
        <v>0</v>
      </c>
      <c r="AB731" s="112">
        <f t="shared" si="351"/>
        <v>0</v>
      </c>
      <c r="AC731" s="112">
        <f>AC732+AC734</f>
        <v>0</v>
      </c>
      <c r="AD731" s="112">
        <f>AD732+AD734</f>
        <v>0</v>
      </c>
      <c r="AE731" s="112">
        <f t="shared" si="342"/>
        <v>0</v>
      </c>
      <c r="AF731" s="112">
        <f t="shared" si="343"/>
        <v>0</v>
      </c>
      <c r="AG731" s="45"/>
      <c r="AH731" s="112">
        <f>AH732+AH734</f>
        <v>0</v>
      </c>
      <c r="AI731" s="112">
        <f>AI732+AI734</f>
        <v>0</v>
      </c>
      <c r="AJ731" s="112">
        <f t="shared" si="352"/>
        <v>0</v>
      </c>
      <c r="AK731" s="112">
        <f>AK732+AK734</f>
        <v>0</v>
      </c>
      <c r="AL731" s="112">
        <f>AL732+AL734</f>
        <v>0</v>
      </c>
      <c r="AM731" s="112">
        <f t="shared" si="345"/>
        <v>0</v>
      </c>
      <c r="AN731" s="112">
        <f t="shared" si="346"/>
        <v>0</v>
      </c>
      <c r="AO731" s="45"/>
      <c r="AP731" s="112">
        <f>AP732+AP734</f>
        <v>0</v>
      </c>
      <c r="AQ731" s="112">
        <f>AQ732+AQ734</f>
        <v>0</v>
      </c>
      <c r="AR731" s="112">
        <f t="shared" si="354"/>
        <v>0</v>
      </c>
      <c r="AS731" s="112">
        <f>AS732+AS734</f>
        <v>0</v>
      </c>
      <c r="AT731" s="112">
        <f>AT732+AT734</f>
        <v>0</v>
      </c>
      <c r="AU731" s="112">
        <f t="shared" si="348"/>
        <v>0</v>
      </c>
      <c r="AV731" s="112">
        <f t="shared" si="349"/>
        <v>0</v>
      </c>
      <c r="AW731" s="113"/>
      <c r="AX731" s="113"/>
      <c r="AY731" s="113"/>
      <c r="AZ731" s="111"/>
      <c r="BA731" s="111"/>
      <c r="BB731" s="111"/>
      <c r="BC731" s="111"/>
      <c r="BD731" s="111"/>
    </row>
    <row r="732" spans="1:56" s="127" customFormat="1" hidden="1">
      <c r="A732" s="45"/>
      <c r="B732" s="114">
        <v>2013</v>
      </c>
      <c r="C732" s="115">
        <v>8320</v>
      </c>
      <c r="D732" s="114">
        <v>9</v>
      </c>
      <c r="E732" s="114">
        <v>2000</v>
      </c>
      <c r="F732" s="114">
        <v>2400</v>
      </c>
      <c r="G732" s="114">
        <v>246</v>
      </c>
      <c r="H732" s="114"/>
      <c r="I732" s="116" t="s">
        <v>126</v>
      </c>
      <c r="J732" s="117">
        <v>0</v>
      </c>
      <c r="K732" s="117">
        <v>0</v>
      </c>
      <c r="L732" s="117">
        <v>0</v>
      </c>
      <c r="M732" s="117">
        <v>0</v>
      </c>
      <c r="N732" s="117">
        <v>0</v>
      </c>
      <c r="O732" s="117">
        <v>0</v>
      </c>
      <c r="P732" s="117">
        <v>0</v>
      </c>
      <c r="Q732" s="45"/>
      <c r="R732" s="118">
        <f>R733</f>
        <v>0</v>
      </c>
      <c r="S732" s="118">
        <f>S733</f>
        <v>0</v>
      </c>
      <c r="T732" s="118">
        <f t="shared" si="350"/>
        <v>0</v>
      </c>
      <c r="U732" s="118">
        <f>U733</f>
        <v>0</v>
      </c>
      <c r="V732" s="118">
        <f>V733</f>
        <v>0</v>
      </c>
      <c r="W732" s="118">
        <f t="shared" si="339"/>
        <v>0</v>
      </c>
      <c r="X732" s="118">
        <f t="shared" si="340"/>
        <v>0</v>
      </c>
      <c r="Y732" s="45"/>
      <c r="Z732" s="118">
        <f>Z733</f>
        <v>0</v>
      </c>
      <c r="AA732" s="118">
        <f>AA733</f>
        <v>0</v>
      </c>
      <c r="AB732" s="118">
        <f t="shared" si="351"/>
        <v>0</v>
      </c>
      <c r="AC732" s="118">
        <f>AC733</f>
        <v>0</v>
      </c>
      <c r="AD732" s="118">
        <f>AD733</f>
        <v>0</v>
      </c>
      <c r="AE732" s="118">
        <f t="shared" si="342"/>
        <v>0</v>
      </c>
      <c r="AF732" s="118">
        <f t="shared" si="343"/>
        <v>0</v>
      </c>
      <c r="AG732" s="45"/>
      <c r="AH732" s="118">
        <f>AH733</f>
        <v>0</v>
      </c>
      <c r="AI732" s="118">
        <f>AI733</f>
        <v>0</v>
      </c>
      <c r="AJ732" s="118">
        <f t="shared" si="352"/>
        <v>0</v>
      </c>
      <c r="AK732" s="118">
        <f>AK733</f>
        <v>0</v>
      </c>
      <c r="AL732" s="118">
        <f>AL733</f>
        <v>0</v>
      </c>
      <c r="AM732" s="118">
        <f t="shared" si="345"/>
        <v>0</v>
      </c>
      <c r="AN732" s="118">
        <f t="shared" si="346"/>
        <v>0</v>
      </c>
      <c r="AO732" s="45"/>
      <c r="AP732" s="118">
        <f>AP733</f>
        <v>0</v>
      </c>
      <c r="AQ732" s="118">
        <f>AQ733</f>
        <v>0</v>
      </c>
      <c r="AR732" s="118">
        <f t="shared" si="354"/>
        <v>0</v>
      </c>
      <c r="AS732" s="118">
        <f>AS733</f>
        <v>0</v>
      </c>
      <c r="AT732" s="118">
        <f>AT733</f>
        <v>0</v>
      </c>
      <c r="AU732" s="118">
        <f t="shared" si="348"/>
        <v>0</v>
      </c>
      <c r="AV732" s="118">
        <f t="shared" si="349"/>
        <v>0</v>
      </c>
      <c r="AW732" s="119"/>
      <c r="AX732" s="119"/>
      <c r="AY732" s="119"/>
      <c r="AZ732" s="117"/>
      <c r="BA732" s="117"/>
      <c r="BB732" s="117"/>
      <c r="BC732" s="117"/>
      <c r="BD732" s="117"/>
    </row>
    <row r="733" spans="1:56" s="45" customFormat="1" hidden="1">
      <c r="B733" s="129">
        <v>2013</v>
      </c>
      <c r="C733" s="130">
        <v>8320</v>
      </c>
      <c r="D733" s="129">
        <v>9</v>
      </c>
      <c r="E733" s="129">
        <v>2000</v>
      </c>
      <c r="F733" s="129">
        <v>2400</v>
      </c>
      <c r="G733" s="129">
        <v>246</v>
      </c>
      <c r="H733" s="120">
        <v>24601</v>
      </c>
      <c r="I733" s="128" t="s">
        <v>126</v>
      </c>
      <c r="J733" s="123">
        <v>0</v>
      </c>
      <c r="K733" s="123">
        <v>0</v>
      </c>
      <c r="L733" s="124">
        <v>0</v>
      </c>
      <c r="M733" s="123">
        <v>0</v>
      </c>
      <c r="N733" s="123">
        <v>0</v>
      </c>
      <c r="O733" s="124">
        <v>0</v>
      </c>
      <c r="P733" s="124">
        <v>0</v>
      </c>
      <c r="R733" s="123">
        <v>0</v>
      </c>
      <c r="S733" s="123">
        <v>0</v>
      </c>
      <c r="T733" s="123">
        <f t="shared" si="350"/>
        <v>0</v>
      </c>
      <c r="U733" s="123">
        <v>0</v>
      </c>
      <c r="V733" s="123">
        <v>0</v>
      </c>
      <c r="W733" s="123">
        <f t="shared" si="339"/>
        <v>0</v>
      </c>
      <c r="X733" s="123">
        <f t="shared" si="340"/>
        <v>0</v>
      </c>
      <c r="Z733" s="123">
        <v>0</v>
      </c>
      <c r="AA733" s="123">
        <v>0</v>
      </c>
      <c r="AB733" s="123">
        <f t="shared" si="351"/>
        <v>0</v>
      </c>
      <c r="AC733" s="123">
        <v>0</v>
      </c>
      <c r="AD733" s="123">
        <v>0</v>
      </c>
      <c r="AE733" s="123">
        <f t="shared" si="342"/>
        <v>0</v>
      </c>
      <c r="AF733" s="123">
        <f t="shared" si="343"/>
        <v>0</v>
      </c>
      <c r="AH733" s="123">
        <v>0</v>
      </c>
      <c r="AI733" s="123">
        <v>0</v>
      </c>
      <c r="AJ733" s="123">
        <f t="shared" si="352"/>
        <v>0</v>
      </c>
      <c r="AK733" s="123">
        <v>0</v>
      </c>
      <c r="AL733" s="123">
        <v>0</v>
      </c>
      <c r="AM733" s="123">
        <f t="shared" si="345"/>
        <v>0</v>
      </c>
      <c r="AN733" s="123">
        <f t="shared" si="346"/>
        <v>0</v>
      </c>
      <c r="AP733" s="123">
        <f>J733-(R733+Z733+AH733)</f>
        <v>0</v>
      </c>
      <c r="AQ733" s="123">
        <f>K733-(S733+AA733+AI733)</f>
        <v>0</v>
      </c>
      <c r="AR733" s="123">
        <f t="shared" si="354"/>
        <v>0</v>
      </c>
      <c r="AS733" s="123">
        <f>M733-(U733+AC733+AK733)</f>
        <v>0</v>
      </c>
      <c r="AT733" s="123">
        <f>N733-(V733+AD733+AL733)</f>
        <v>0</v>
      </c>
      <c r="AU733" s="123">
        <f t="shared" si="348"/>
        <v>0</v>
      </c>
      <c r="AV733" s="123">
        <f t="shared" si="349"/>
        <v>0</v>
      </c>
      <c r="AW733" s="125" t="s">
        <v>103</v>
      </c>
      <c r="AX733" s="125"/>
      <c r="AY733" s="125"/>
      <c r="AZ733" s="124" t="s">
        <v>283</v>
      </c>
      <c r="BA733" s="124"/>
      <c r="BB733" s="124"/>
      <c r="BC733" s="124"/>
      <c r="BD733" s="124"/>
    </row>
    <row r="734" spans="1:56" s="127" customFormat="1" hidden="1">
      <c r="A734" s="45"/>
      <c r="B734" s="114">
        <v>2013</v>
      </c>
      <c r="C734" s="115">
        <v>8320</v>
      </c>
      <c r="D734" s="114">
        <v>9</v>
      </c>
      <c r="E734" s="114">
        <v>2000</v>
      </c>
      <c r="F734" s="114">
        <v>2400</v>
      </c>
      <c r="G734" s="114">
        <v>248</v>
      </c>
      <c r="H734" s="114"/>
      <c r="I734" s="116" t="s">
        <v>288</v>
      </c>
      <c r="J734" s="117">
        <v>0</v>
      </c>
      <c r="K734" s="117">
        <v>0</v>
      </c>
      <c r="L734" s="117">
        <v>0</v>
      </c>
      <c r="M734" s="117">
        <v>0</v>
      </c>
      <c r="N734" s="117">
        <v>0</v>
      </c>
      <c r="O734" s="117">
        <v>0</v>
      </c>
      <c r="P734" s="117">
        <v>0</v>
      </c>
      <c r="Q734" s="45"/>
      <c r="R734" s="118">
        <f>R735</f>
        <v>0</v>
      </c>
      <c r="S734" s="118">
        <f>S735</f>
        <v>0</v>
      </c>
      <c r="T734" s="118">
        <f t="shared" si="350"/>
        <v>0</v>
      </c>
      <c r="U734" s="118">
        <f>U735</f>
        <v>0</v>
      </c>
      <c r="V734" s="118">
        <f>V735</f>
        <v>0</v>
      </c>
      <c r="W734" s="118">
        <f t="shared" si="339"/>
        <v>0</v>
      </c>
      <c r="X734" s="118">
        <f t="shared" si="340"/>
        <v>0</v>
      </c>
      <c r="Y734" s="45"/>
      <c r="Z734" s="118">
        <f>Z735</f>
        <v>0</v>
      </c>
      <c r="AA734" s="118">
        <f>AA735</f>
        <v>0</v>
      </c>
      <c r="AB734" s="118">
        <f t="shared" si="351"/>
        <v>0</v>
      </c>
      <c r="AC734" s="118">
        <f>AC735</f>
        <v>0</v>
      </c>
      <c r="AD734" s="118">
        <f>AD735</f>
        <v>0</v>
      </c>
      <c r="AE734" s="118">
        <f t="shared" si="342"/>
        <v>0</v>
      </c>
      <c r="AF734" s="118">
        <f t="shared" si="343"/>
        <v>0</v>
      </c>
      <c r="AG734" s="45"/>
      <c r="AH734" s="118">
        <f>AH735</f>
        <v>0</v>
      </c>
      <c r="AI734" s="118">
        <f>AI735</f>
        <v>0</v>
      </c>
      <c r="AJ734" s="118">
        <f t="shared" si="352"/>
        <v>0</v>
      </c>
      <c r="AK734" s="118">
        <f>AK735</f>
        <v>0</v>
      </c>
      <c r="AL734" s="118">
        <f>AL735</f>
        <v>0</v>
      </c>
      <c r="AM734" s="118">
        <f t="shared" si="345"/>
        <v>0</v>
      </c>
      <c r="AN734" s="118">
        <f t="shared" si="346"/>
        <v>0</v>
      </c>
      <c r="AO734" s="45"/>
      <c r="AP734" s="118">
        <f>AP735</f>
        <v>0</v>
      </c>
      <c r="AQ734" s="118">
        <f>AQ735</f>
        <v>0</v>
      </c>
      <c r="AR734" s="118">
        <f t="shared" si="354"/>
        <v>0</v>
      </c>
      <c r="AS734" s="118">
        <f>AS735</f>
        <v>0</v>
      </c>
      <c r="AT734" s="118">
        <f>AT735</f>
        <v>0</v>
      </c>
      <c r="AU734" s="118">
        <f t="shared" si="348"/>
        <v>0</v>
      </c>
      <c r="AV734" s="118">
        <f t="shared" si="349"/>
        <v>0</v>
      </c>
      <c r="AW734" s="119"/>
      <c r="AX734" s="119"/>
      <c r="AY734" s="119"/>
      <c r="AZ734" s="117"/>
      <c r="BA734" s="117"/>
      <c r="BB734" s="117"/>
      <c r="BC734" s="117"/>
      <c r="BD734" s="117"/>
    </row>
    <row r="735" spans="1:56" s="100" customFormat="1" hidden="1">
      <c r="A735" s="45"/>
      <c r="B735" s="120">
        <v>2013</v>
      </c>
      <c r="C735" s="121">
        <v>8320</v>
      </c>
      <c r="D735" s="120">
        <v>9</v>
      </c>
      <c r="E735" s="120">
        <v>2000</v>
      </c>
      <c r="F735" s="120">
        <v>2400</v>
      </c>
      <c r="G735" s="120">
        <v>248</v>
      </c>
      <c r="H735" s="120">
        <v>24801</v>
      </c>
      <c r="I735" s="122" t="s">
        <v>288</v>
      </c>
      <c r="J735" s="123">
        <v>0</v>
      </c>
      <c r="K735" s="123">
        <v>0</v>
      </c>
      <c r="L735" s="124">
        <v>0</v>
      </c>
      <c r="M735" s="123">
        <v>0</v>
      </c>
      <c r="N735" s="123">
        <v>0</v>
      </c>
      <c r="O735" s="124">
        <v>0</v>
      </c>
      <c r="P735" s="124">
        <v>0</v>
      </c>
      <c r="Q735" s="45"/>
      <c r="R735" s="123">
        <v>0</v>
      </c>
      <c r="S735" s="123">
        <v>0</v>
      </c>
      <c r="T735" s="123">
        <f t="shared" si="350"/>
        <v>0</v>
      </c>
      <c r="U735" s="123">
        <v>0</v>
      </c>
      <c r="V735" s="123">
        <v>0</v>
      </c>
      <c r="W735" s="123">
        <f t="shared" si="339"/>
        <v>0</v>
      </c>
      <c r="X735" s="123">
        <f t="shared" si="340"/>
        <v>0</v>
      </c>
      <c r="Y735" s="45"/>
      <c r="Z735" s="123">
        <v>0</v>
      </c>
      <c r="AA735" s="123">
        <v>0</v>
      </c>
      <c r="AB735" s="123">
        <f t="shared" si="351"/>
        <v>0</v>
      </c>
      <c r="AC735" s="123">
        <v>0</v>
      </c>
      <c r="AD735" s="123">
        <v>0</v>
      </c>
      <c r="AE735" s="123">
        <f t="shared" si="342"/>
        <v>0</v>
      </c>
      <c r="AF735" s="123">
        <f t="shared" si="343"/>
        <v>0</v>
      </c>
      <c r="AG735" s="45"/>
      <c r="AH735" s="123">
        <v>0</v>
      </c>
      <c r="AI735" s="123">
        <v>0</v>
      </c>
      <c r="AJ735" s="123">
        <f t="shared" si="352"/>
        <v>0</v>
      </c>
      <c r="AK735" s="123">
        <v>0</v>
      </c>
      <c r="AL735" s="123">
        <v>0</v>
      </c>
      <c r="AM735" s="123">
        <f t="shared" si="345"/>
        <v>0</v>
      </c>
      <c r="AN735" s="123">
        <f t="shared" si="346"/>
        <v>0</v>
      </c>
      <c r="AO735" s="45"/>
      <c r="AP735" s="123">
        <f>J735-(R735+Z735+AH735)</f>
        <v>0</v>
      </c>
      <c r="AQ735" s="123">
        <f>K735-(S735+AA735+AI735)</f>
        <v>0</v>
      </c>
      <c r="AR735" s="123">
        <f t="shared" si="354"/>
        <v>0</v>
      </c>
      <c r="AS735" s="123">
        <f>M735-(U735+AC735+AK735)</f>
        <v>0</v>
      </c>
      <c r="AT735" s="123">
        <f>N735-(V735+AD735+AL735)</f>
        <v>0</v>
      </c>
      <c r="AU735" s="123">
        <f t="shared" si="348"/>
        <v>0</v>
      </c>
      <c r="AV735" s="123">
        <f t="shared" si="349"/>
        <v>0</v>
      </c>
      <c r="AW735" s="125" t="s">
        <v>103</v>
      </c>
      <c r="AX735" s="125"/>
      <c r="AY735" s="125"/>
      <c r="AZ735" s="124" t="s">
        <v>283</v>
      </c>
      <c r="BA735" s="124"/>
      <c r="BB735" s="124"/>
      <c r="BC735" s="124"/>
      <c r="BD735" s="124"/>
    </row>
    <row r="736" spans="1:56" s="126" customFormat="1" hidden="1">
      <c r="A736" s="45"/>
      <c r="B736" s="108">
        <v>2013</v>
      </c>
      <c r="C736" s="109">
        <v>8320</v>
      </c>
      <c r="D736" s="108">
        <v>9</v>
      </c>
      <c r="E736" s="108">
        <v>2000</v>
      </c>
      <c r="F736" s="108">
        <v>2500</v>
      </c>
      <c r="G736" s="108"/>
      <c r="H736" s="108"/>
      <c r="I736" s="110" t="s">
        <v>129</v>
      </c>
      <c r="J736" s="111">
        <v>0</v>
      </c>
      <c r="K736" s="111">
        <v>0</v>
      </c>
      <c r="L736" s="111">
        <v>0</v>
      </c>
      <c r="M736" s="111">
        <v>0</v>
      </c>
      <c r="N736" s="111">
        <v>0</v>
      </c>
      <c r="O736" s="111">
        <v>0</v>
      </c>
      <c r="P736" s="111">
        <v>0</v>
      </c>
      <c r="Q736" s="45"/>
      <c r="R736" s="112">
        <f>R737+R739+R741+R743</f>
        <v>0</v>
      </c>
      <c r="S736" s="112">
        <f>S737+S739+S741+S743</f>
        <v>0</v>
      </c>
      <c r="T736" s="112">
        <f t="shared" si="350"/>
        <v>0</v>
      </c>
      <c r="U736" s="112">
        <f>U737+U739+U741+U743</f>
        <v>0</v>
      </c>
      <c r="V736" s="112">
        <f>V737+V739+V741+V743</f>
        <v>0</v>
      </c>
      <c r="W736" s="112">
        <f t="shared" si="339"/>
        <v>0</v>
      </c>
      <c r="X736" s="112">
        <f t="shared" si="340"/>
        <v>0</v>
      </c>
      <c r="Y736" s="45"/>
      <c r="Z736" s="112">
        <f>Z737+Z739+Z741+Z743</f>
        <v>0</v>
      </c>
      <c r="AA736" s="112">
        <f>AA737+AA739+AA741+AA743</f>
        <v>0</v>
      </c>
      <c r="AB736" s="112">
        <f t="shared" si="351"/>
        <v>0</v>
      </c>
      <c r="AC736" s="112">
        <f>AC737+AC739+AC741+AC743</f>
        <v>0</v>
      </c>
      <c r="AD736" s="112">
        <f>AD737+AD739+AD741+AD743</f>
        <v>0</v>
      </c>
      <c r="AE736" s="112">
        <f t="shared" si="342"/>
        <v>0</v>
      </c>
      <c r="AF736" s="112">
        <f t="shared" si="343"/>
        <v>0</v>
      </c>
      <c r="AG736" s="45"/>
      <c r="AH736" s="112">
        <f>AH737+AH739+AH741+AH743</f>
        <v>0</v>
      </c>
      <c r="AI736" s="112">
        <f>AI737+AI739+AI741+AI743</f>
        <v>0</v>
      </c>
      <c r="AJ736" s="112">
        <f t="shared" si="352"/>
        <v>0</v>
      </c>
      <c r="AK736" s="112">
        <f>AK737+AK739+AK741+AK743</f>
        <v>0</v>
      </c>
      <c r="AL736" s="112">
        <f>AL737+AL739+AL741+AL743</f>
        <v>0</v>
      </c>
      <c r="AM736" s="112">
        <f t="shared" si="345"/>
        <v>0</v>
      </c>
      <c r="AN736" s="112">
        <f t="shared" si="346"/>
        <v>0</v>
      </c>
      <c r="AO736" s="45"/>
      <c r="AP736" s="112">
        <f>AP737+AP739+AP741+AP743</f>
        <v>0</v>
      </c>
      <c r="AQ736" s="112">
        <f>AQ737+AQ739+AQ741+AQ743</f>
        <v>0</v>
      </c>
      <c r="AR736" s="112">
        <f t="shared" si="354"/>
        <v>0</v>
      </c>
      <c r="AS736" s="112">
        <f>AS737+AS739+AS741+AS743</f>
        <v>0</v>
      </c>
      <c r="AT736" s="112">
        <f>AT737+AT739+AT741+AT743</f>
        <v>0</v>
      </c>
      <c r="AU736" s="112">
        <f t="shared" si="348"/>
        <v>0</v>
      </c>
      <c r="AV736" s="112">
        <f t="shared" si="349"/>
        <v>0</v>
      </c>
      <c r="AW736" s="113"/>
      <c r="AX736" s="113"/>
      <c r="AY736" s="113"/>
      <c r="AZ736" s="111"/>
      <c r="BA736" s="111"/>
      <c r="BB736" s="111"/>
      <c r="BC736" s="111"/>
      <c r="BD736" s="111"/>
    </row>
    <row r="737" spans="1:56" s="127" customFormat="1" hidden="1">
      <c r="A737" s="45"/>
      <c r="B737" s="114">
        <v>2013</v>
      </c>
      <c r="C737" s="115">
        <v>8320</v>
      </c>
      <c r="D737" s="114">
        <v>9</v>
      </c>
      <c r="E737" s="114">
        <v>2000</v>
      </c>
      <c r="F737" s="114">
        <v>2500</v>
      </c>
      <c r="G737" s="114">
        <v>251</v>
      </c>
      <c r="H737" s="114"/>
      <c r="I737" s="116" t="s">
        <v>289</v>
      </c>
      <c r="J737" s="117">
        <v>0</v>
      </c>
      <c r="K737" s="117">
        <v>0</v>
      </c>
      <c r="L737" s="117">
        <v>0</v>
      </c>
      <c r="M737" s="117">
        <v>0</v>
      </c>
      <c r="N737" s="117">
        <v>0</v>
      </c>
      <c r="O737" s="117">
        <v>0</v>
      </c>
      <c r="P737" s="117">
        <v>0</v>
      </c>
      <c r="Q737" s="45"/>
      <c r="R737" s="118">
        <f t="shared" ref="R737:S739" si="360">R738</f>
        <v>0</v>
      </c>
      <c r="S737" s="118">
        <f t="shared" si="360"/>
        <v>0</v>
      </c>
      <c r="T737" s="118">
        <f t="shared" si="350"/>
        <v>0</v>
      </c>
      <c r="U737" s="118">
        <f t="shared" ref="U737:V739" si="361">U738</f>
        <v>0</v>
      </c>
      <c r="V737" s="118">
        <f t="shared" si="361"/>
        <v>0</v>
      </c>
      <c r="W737" s="118">
        <f t="shared" si="339"/>
        <v>0</v>
      </c>
      <c r="X737" s="118">
        <f t="shared" si="340"/>
        <v>0</v>
      </c>
      <c r="Y737" s="45"/>
      <c r="Z737" s="118">
        <f t="shared" ref="Z737:AA739" si="362">Z738</f>
        <v>0</v>
      </c>
      <c r="AA737" s="118">
        <f t="shared" si="362"/>
        <v>0</v>
      </c>
      <c r="AB737" s="118">
        <f t="shared" si="351"/>
        <v>0</v>
      </c>
      <c r="AC737" s="118">
        <f t="shared" ref="AC737:AD739" si="363">AC738</f>
        <v>0</v>
      </c>
      <c r="AD737" s="118">
        <f t="shared" si="363"/>
        <v>0</v>
      </c>
      <c r="AE737" s="118">
        <f t="shared" si="342"/>
        <v>0</v>
      </c>
      <c r="AF737" s="118">
        <f t="shared" si="343"/>
        <v>0</v>
      </c>
      <c r="AG737" s="45"/>
      <c r="AH737" s="118">
        <f t="shared" ref="AH737:AI739" si="364">AH738</f>
        <v>0</v>
      </c>
      <c r="AI737" s="118">
        <f t="shared" si="364"/>
        <v>0</v>
      </c>
      <c r="AJ737" s="118">
        <f t="shared" si="352"/>
        <v>0</v>
      </c>
      <c r="AK737" s="118">
        <f t="shared" ref="AK737:AL739" si="365">AK738</f>
        <v>0</v>
      </c>
      <c r="AL737" s="118">
        <f t="shared" si="365"/>
        <v>0</v>
      </c>
      <c r="AM737" s="118">
        <f t="shared" si="345"/>
        <v>0</v>
      </c>
      <c r="AN737" s="118">
        <f t="shared" si="346"/>
        <v>0</v>
      </c>
      <c r="AO737" s="45"/>
      <c r="AP737" s="118">
        <f t="shared" ref="AP737:AQ739" si="366">AP738</f>
        <v>0</v>
      </c>
      <c r="AQ737" s="118">
        <f t="shared" si="366"/>
        <v>0</v>
      </c>
      <c r="AR737" s="118">
        <f t="shared" si="354"/>
        <v>0</v>
      </c>
      <c r="AS737" s="118">
        <f t="shared" ref="AS737:AT739" si="367">AS738</f>
        <v>0</v>
      </c>
      <c r="AT737" s="118">
        <f t="shared" si="367"/>
        <v>0</v>
      </c>
      <c r="AU737" s="118">
        <f t="shared" si="348"/>
        <v>0</v>
      </c>
      <c r="AV737" s="118">
        <f t="shared" si="349"/>
        <v>0</v>
      </c>
      <c r="AW737" s="119"/>
      <c r="AX737" s="119"/>
      <c r="AY737" s="119"/>
      <c r="AZ737" s="117"/>
      <c r="BA737" s="117"/>
      <c r="BB737" s="117"/>
      <c r="BC737" s="117"/>
      <c r="BD737" s="117"/>
    </row>
    <row r="738" spans="1:56" s="100" customFormat="1" hidden="1">
      <c r="A738" s="45"/>
      <c r="B738" s="120">
        <v>2013</v>
      </c>
      <c r="C738" s="121">
        <v>8320</v>
      </c>
      <c r="D738" s="120">
        <v>9</v>
      </c>
      <c r="E738" s="120">
        <v>2000</v>
      </c>
      <c r="F738" s="120">
        <v>2500</v>
      </c>
      <c r="G738" s="120">
        <v>251</v>
      </c>
      <c r="H738" s="120">
        <v>25101</v>
      </c>
      <c r="I738" s="122" t="s">
        <v>289</v>
      </c>
      <c r="J738" s="123">
        <v>0</v>
      </c>
      <c r="K738" s="123">
        <v>0</v>
      </c>
      <c r="L738" s="124">
        <v>0</v>
      </c>
      <c r="M738" s="123">
        <v>0</v>
      </c>
      <c r="N738" s="123">
        <v>0</v>
      </c>
      <c r="O738" s="124">
        <v>0</v>
      </c>
      <c r="P738" s="124">
        <v>0</v>
      </c>
      <c r="Q738" s="45"/>
      <c r="R738" s="123">
        <v>0</v>
      </c>
      <c r="S738" s="123">
        <v>0</v>
      </c>
      <c r="T738" s="123">
        <f t="shared" si="350"/>
        <v>0</v>
      </c>
      <c r="U738" s="123">
        <v>0</v>
      </c>
      <c r="V738" s="123">
        <v>0</v>
      </c>
      <c r="W738" s="123">
        <f t="shared" si="339"/>
        <v>0</v>
      </c>
      <c r="X738" s="123">
        <f t="shared" si="340"/>
        <v>0</v>
      </c>
      <c r="Y738" s="45"/>
      <c r="Z738" s="123">
        <v>0</v>
      </c>
      <c r="AA738" s="123">
        <v>0</v>
      </c>
      <c r="AB738" s="123">
        <f t="shared" si="351"/>
        <v>0</v>
      </c>
      <c r="AC738" s="123">
        <v>0</v>
      </c>
      <c r="AD738" s="123">
        <v>0</v>
      </c>
      <c r="AE738" s="123">
        <f t="shared" si="342"/>
        <v>0</v>
      </c>
      <c r="AF738" s="123">
        <f t="shared" si="343"/>
        <v>0</v>
      </c>
      <c r="AG738" s="45"/>
      <c r="AH738" s="123">
        <v>0</v>
      </c>
      <c r="AI738" s="123">
        <v>0</v>
      </c>
      <c r="AJ738" s="123">
        <f t="shared" si="352"/>
        <v>0</v>
      </c>
      <c r="AK738" s="123">
        <v>0</v>
      </c>
      <c r="AL738" s="123">
        <v>0</v>
      </c>
      <c r="AM738" s="123">
        <f t="shared" si="345"/>
        <v>0</v>
      </c>
      <c r="AN738" s="123">
        <f t="shared" si="346"/>
        <v>0</v>
      </c>
      <c r="AO738" s="45"/>
      <c r="AP738" s="123">
        <f>J738-(R738+Z738+AH738)</f>
        <v>0</v>
      </c>
      <c r="AQ738" s="123">
        <f>K738-(S738+AA738+AI738)</f>
        <v>0</v>
      </c>
      <c r="AR738" s="123">
        <f t="shared" si="354"/>
        <v>0</v>
      </c>
      <c r="AS738" s="123">
        <f>M738-(U738+AC738+AK738)</f>
        <v>0</v>
      </c>
      <c r="AT738" s="123">
        <f>N738-(V738+AD738+AL738)</f>
        <v>0</v>
      </c>
      <c r="AU738" s="123">
        <f t="shared" si="348"/>
        <v>0</v>
      </c>
      <c r="AV738" s="123">
        <f t="shared" si="349"/>
        <v>0</v>
      </c>
      <c r="AW738" s="125" t="s">
        <v>290</v>
      </c>
      <c r="AX738" s="125"/>
      <c r="AY738" s="125"/>
      <c r="AZ738" s="124" t="s">
        <v>283</v>
      </c>
      <c r="BA738" s="124"/>
      <c r="BB738" s="124"/>
      <c r="BC738" s="124"/>
      <c r="BD738" s="124"/>
    </row>
    <row r="739" spans="1:56" s="100" customFormat="1" hidden="1">
      <c r="A739" s="45"/>
      <c r="B739" s="114">
        <v>2013</v>
      </c>
      <c r="C739" s="115">
        <v>8320</v>
      </c>
      <c r="D739" s="114">
        <v>9</v>
      </c>
      <c r="E739" s="114">
        <v>2000</v>
      </c>
      <c r="F739" s="114">
        <v>2500</v>
      </c>
      <c r="G739" s="114">
        <v>253</v>
      </c>
      <c r="H739" s="116"/>
      <c r="I739" s="116" t="s">
        <v>291</v>
      </c>
      <c r="J739" s="117">
        <v>0</v>
      </c>
      <c r="K739" s="117">
        <v>0</v>
      </c>
      <c r="L739" s="117">
        <v>0</v>
      </c>
      <c r="M739" s="117">
        <v>0</v>
      </c>
      <c r="N739" s="117">
        <v>0</v>
      </c>
      <c r="O739" s="117">
        <v>0</v>
      </c>
      <c r="P739" s="117">
        <v>0</v>
      </c>
      <c r="Q739" s="45"/>
      <c r="R739" s="118">
        <f t="shared" si="360"/>
        <v>0</v>
      </c>
      <c r="S739" s="118">
        <f t="shared" si="360"/>
        <v>0</v>
      </c>
      <c r="T739" s="118">
        <f t="shared" si="350"/>
        <v>0</v>
      </c>
      <c r="U739" s="118">
        <f t="shared" si="361"/>
        <v>0</v>
      </c>
      <c r="V739" s="118">
        <f t="shared" si="361"/>
        <v>0</v>
      </c>
      <c r="W739" s="118">
        <f t="shared" si="339"/>
        <v>0</v>
      </c>
      <c r="X739" s="118">
        <f t="shared" si="340"/>
        <v>0</v>
      </c>
      <c r="Y739" s="45"/>
      <c r="Z739" s="118">
        <f t="shared" si="362"/>
        <v>0</v>
      </c>
      <c r="AA739" s="118">
        <f t="shared" si="362"/>
        <v>0</v>
      </c>
      <c r="AB739" s="118">
        <f t="shared" si="351"/>
        <v>0</v>
      </c>
      <c r="AC739" s="118">
        <f t="shared" si="363"/>
        <v>0</v>
      </c>
      <c r="AD739" s="118">
        <f t="shared" si="363"/>
        <v>0</v>
      </c>
      <c r="AE739" s="118">
        <f t="shared" si="342"/>
        <v>0</v>
      </c>
      <c r="AF739" s="118">
        <f t="shared" si="343"/>
        <v>0</v>
      </c>
      <c r="AG739" s="45"/>
      <c r="AH739" s="118">
        <f t="shared" si="364"/>
        <v>0</v>
      </c>
      <c r="AI739" s="118">
        <f t="shared" si="364"/>
        <v>0</v>
      </c>
      <c r="AJ739" s="118">
        <f t="shared" si="352"/>
        <v>0</v>
      </c>
      <c r="AK739" s="118">
        <f t="shared" si="365"/>
        <v>0</v>
      </c>
      <c r="AL739" s="118">
        <f t="shared" si="365"/>
        <v>0</v>
      </c>
      <c r="AM739" s="118">
        <f t="shared" si="345"/>
        <v>0</v>
      </c>
      <c r="AN739" s="118">
        <f t="shared" si="346"/>
        <v>0</v>
      </c>
      <c r="AO739" s="45"/>
      <c r="AP739" s="118">
        <f t="shared" si="366"/>
        <v>0</v>
      </c>
      <c r="AQ739" s="118">
        <f t="shared" si="366"/>
        <v>0</v>
      </c>
      <c r="AR739" s="118">
        <f t="shared" si="354"/>
        <v>0</v>
      </c>
      <c r="AS739" s="118">
        <f t="shared" si="367"/>
        <v>0</v>
      </c>
      <c r="AT739" s="118">
        <f t="shared" si="367"/>
        <v>0</v>
      </c>
      <c r="AU739" s="118">
        <f t="shared" si="348"/>
        <v>0</v>
      </c>
      <c r="AV739" s="118">
        <f t="shared" si="349"/>
        <v>0</v>
      </c>
      <c r="AW739" s="119"/>
      <c r="AX739" s="119"/>
      <c r="AY739" s="119"/>
      <c r="AZ739" s="117"/>
      <c r="BA739" s="117"/>
      <c r="BB739" s="117"/>
      <c r="BC739" s="117"/>
      <c r="BD739" s="117"/>
    </row>
    <row r="740" spans="1:56" s="100" customFormat="1" hidden="1">
      <c r="A740" s="45"/>
      <c r="B740" s="120">
        <v>2013</v>
      </c>
      <c r="C740" s="121">
        <v>8320</v>
      </c>
      <c r="D740" s="120">
        <v>9</v>
      </c>
      <c r="E740" s="120">
        <v>2000</v>
      </c>
      <c r="F740" s="120">
        <v>2500</v>
      </c>
      <c r="G740" s="120">
        <v>253</v>
      </c>
      <c r="H740" s="120">
        <v>25301</v>
      </c>
      <c r="I740" s="122" t="s">
        <v>291</v>
      </c>
      <c r="J740" s="123">
        <v>0</v>
      </c>
      <c r="K740" s="123">
        <v>0</v>
      </c>
      <c r="L740" s="124">
        <v>0</v>
      </c>
      <c r="M740" s="123">
        <v>0</v>
      </c>
      <c r="N740" s="123">
        <v>0</v>
      </c>
      <c r="O740" s="124">
        <v>0</v>
      </c>
      <c r="P740" s="124">
        <v>0</v>
      </c>
      <c r="Q740" s="45"/>
      <c r="R740" s="123">
        <v>0</v>
      </c>
      <c r="S740" s="123">
        <v>0</v>
      </c>
      <c r="T740" s="123">
        <f t="shared" si="350"/>
        <v>0</v>
      </c>
      <c r="U740" s="123">
        <v>0</v>
      </c>
      <c r="V740" s="123">
        <v>0</v>
      </c>
      <c r="W740" s="123">
        <f t="shared" si="339"/>
        <v>0</v>
      </c>
      <c r="X740" s="123">
        <f t="shared" si="340"/>
        <v>0</v>
      </c>
      <c r="Y740" s="45"/>
      <c r="Z740" s="123">
        <v>0</v>
      </c>
      <c r="AA740" s="123">
        <v>0</v>
      </c>
      <c r="AB740" s="123">
        <f t="shared" si="351"/>
        <v>0</v>
      </c>
      <c r="AC740" s="123">
        <v>0</v>
      </c>
      <c r="AD740" s="123">
        <v>0</v>
      </c>
      <c r="AE740" s="123">
        <f t="shared" si="342"/>
        <v>0</v>
      </c>
      <c r="AF740" s="123">
        <f t="shared" si="343"/>
        <v>0</v>
      </c>
      <c r="AG740" s="45"/>
      <c r="AH740" s="123">
        <v>0</v>
      </c>
      <c r="AI740" s="123">
        <v>0</v>
      </c>
      <c r="AJ740" s="123">
        <f t="shared" si="352"/>
        <v>0</v>
      </c>
      <c r="AK740" s="123">
        <v>0</v>
      </c>
      <c r="AL740" s="123">
        <v>0</v>
      </c>
      <c r="AM740" s="123">
        <f t="shared" si="345"/>
        <v>0</v>
      </c>
      <c r="AN740" s="123">
        <f t="shared" si="346"/>
        <v>0</v>
      </c>
      <c r="AO740" s="45"/>
      <c r="AP740" s="123">
        <f>J740-(R740+Z740+AH740)</f>
        <v>0</v>
      </c>
      <c r="AQ740" s="123">
        <f>K740-(S740+AA740+AI740)</f>
        <v>0</v>
      </c>
      <c r="AR740" s="123">
        <f t="shared" si="354"/>
        <v>0</v>
      </c>
      <c r="AS740" s="123">
        <f>M740-(U740+AC740+AK740)</f>
        <v>0</v>
      </c>
      <c r="AT740" s="123">
        <f>N740-(V740+AD740+AL740)</f>
        <v>0</v>
      </c>
      <c r="AU740" s="123">
        <f t="shared" si="348"/>
        <v>0</v>
      </c>
      <c r="AV740" s="123">
        <f t="shared" si="349"/>
        <v>0</v>
      </c>
      <c r="AW740" s="125"/>
      <c r="AX740" s="125"/>
      <c r="AY740" s="125"/>
      <c r="AZ740" s="124"/>
      <c r="BA740" s="124"/>
      <c r="BB740" s="124"/>
      <c r="BC740" s="124"/>
      <c r="BD740" s="124"/>
    </row>
    <row r="741" spans="1:56" s="127" customFormat="1" hidden="1">
      <c r="A741" s="45"/>
      <c r="B741" s="114">
        <v>2013</v>
      </c>
      <c r="C741" s="115">
        <v>8320</v>
      </c>
      <c r="D741" s="114">
        <v>9</v>
      </c>
      <c r="E741" s="114">
        <v>2000</v>
      </c>
      <c r="F741" s="114">
        <v>2500</v>
      </c>
      <c r="G741" s="114">
        <v>254</v>
      </c>
      <c r="H741" s="114"/>
      <c r="I741" s="116" t="s">
        <v>292</v>
      </c>
      <c r="J741" s="117">
        <v>0</v>
      </c>
      <c r="K741" s="117">
        <v>0</v>
      </c>
      <c r="L741" s="117">
        <v>0</v>
      </c>
      <c r="M741" s="117">
        <v>0</v>
      </c>
      <c r="N741" s="117">
        <v>0</v>
      </c>
      <c r="O741" s="117">
        <v>0</v>
      </c>
      <c r="P741" s="117">
        <v>0</v>
      </c>
      <c r="Q741" s="45"/>
      <c r="R741" s="118">
        <f>R742</f>
        <v>0</v>
      </c>
      <c r="S741" s="118">
        <f>S742</f>
        <v>0</v>
      </c>
      <c r="T741" s="118">
        <f t="shared" si="350"/>
        <v>0</v>
      </c>
      <c r="U741" s="118">
        <f>U742</f>
        <v>0</v>
      </c>
      <c r="V741" s="118">
        <f>V742</f>
        <v>0</v>
      </c>
      <c r="W741" s="118">
        <f t="shared" si="339"/>
        <v>0</v>
      </c>
      <c r="X741" s="118">
        <f t="shared" si="340"/>
        <v>0</v>
      </c>
      <c r="Y741" s="45"/>
      <c r="Z741" s="118">
        <f>Z742</f>
        <v>0</v>
      </c>
      <c r="AA741" s="118">
        <f>AA742</f>
        <v>0</v>
      </c>
      <c r="AB741" s="118">
        <f t="shared" si="351"/>
        <v>0</v>
      </c>
      <c r="AC741" s="118">
        <f>AC742</f>
        <v>0</v>
      </c>
      <c r="AD741" s="118">
        <f>AD742</f>
        <v>0</v>
      </c>
      <c r="AE741" s="118">
        <f t="shared" si="342"/>
        <v>0</v>
      </c>
      <c r="AF741" s="118">
        <f t="shared" si="343"/>
        <v>0</v>
      </c>
      <c r="AG741" s="45"/>
      <c r="AH741" s="118">
        <f>AH742</f>
        <v>0</v>
      </c>
      <c r="AI741" s="118">
        <f>AI742</f>
        <v>0</v>
      </c>
      <c r="AJ741" s="118">
        <f t="shared" si="352"/>
        <v>0</v>
      </c>
      <c r="AK741" s="118">
        <f>AK742</f>
        <v>0</v>
      </c>
      <c r="AL741" s="118">
        <f>AL742</f>
        <v>0</v>
      </c>
      <c r="AM741" s="118">
        <f t="shared" si="345"/>
        <v>0</v>
      </c>
      <c r="AN741" s="118">
        <f t="shared" si="346"/>
        <v>0</v>
      </c>
      <c r="AO741" s="45"/>
      <c r="AP741" s="118">
        <f>AP742</f>
        <v>0</v>
      </c>
      <c r="AQ741" s="118">
        <f>AQ742</f>
        <v>0</v>
      </c>
      <c r="AR741" s="118">
        <f t="shared" si="354"/>
        <v>0</v>
      </c>
      <c r="AS741" s="118">
        <f>AS742</f>
        <v>0</v>
      </c>
      <c r="AT741" s="118">
        <f>AT742</f>
        <v>0</v>
      </c>
      <c r="AU741" s="118">
        <f t="shared" si="348"/>
        <v>0</v>
      </c>
      <c r="AV741" s="118">
        <f t="shared" si="349"/>
        <v>0</v>
      </c>
      <c r="AW741" s="119"/>
      <c r="AX741" s="119"/>
      <c r="AY741" s="119"/>
      <c r="AZ741" s="117"/>
      <c r="BA741" s="117"/>
      <c r="BB741" s="117"/>
      <c r="BC741" s="117"/>
      <c r="BD741" s="117"/>
    </row>
    <row r="742" spans="1:56" s="100" customFormat="1" hidden="1">
      <c r="A742" s="45"/>
      <c r="B742" s="120">
        <v>2013</v>
      </c>
      <c r="C742" s="121">
        <v>8320</v>
      </c>
      <c r="D742" s="120">
        <v>9</v>
      </c>
      <c r="E742" s="120">
        <v>2000</v>
      </c>
      <c r="F742" s="120">
        <v>2500</v>
      </c>
      <c r="G742" s="120">
        <v>254</v>
      </c>
      <c r="H742" s="120">
        <v>25401</v>
      </c>
      <c r="I742" s="122" t="s">
        <v>292</v>
      </c>
      <c r="J742" s="123">
        <v>0</v>
      </c>
      <c r="K742" s="123">
        <v>0</v>
      </c>
      <c r="L742" s="124">
        <v>0</v>
      </c>
      <c r="M742" s="123">
        <v>0</v>
      </c>
      <c r="N742" s="123">
        <v>0</v>
      </c>
      <c r="O742" s="124">
        <v>0</v>
      </c>
      <c r="P742" s="124">
        <v>0</v>
      </c>
      <c r="Q742" s="45"/>
      <c r="R742" s="123">
        <v>0</v>
      </c>
      <c r="S742" s="123">
        <v>0</v>
      </c>
      <c r="T742" s="123">
        <f t="shared" si="350"/>
        <v>0</v>
      </c>
      <c r="U742" s="123">
        <v>0</v>
      </c>
      <c r="V742" s="123">
        <v>0</v>
      </c>
      <c r="W742" s="123">
        <f t="shared" si="339"/>
        <v>0</v>
      </c>
      <c r="X742" s="123">
        <f t="shared" si="340"/>
        <v>0</v>
      </c>
      <c r="Y742" s="45"/>
      <c r="Z742" s="123">
        <v>0</v>
      </c>
      <c r="AA742" s="123">
        <v>0</v>
      </c>
      <c r="AB742" s="123">
        <f t="shared" si="351"/>
        <v>0</v>
      </c>
      <c r="AC742" s="123">
        <v>0</v>
      </c>
      <c r="AD742" s="123">
        <v>0</v>
      </c>
      <c r="AE742" s="123">
        <f t="shared" si="342"/>
        <v>0</v>
      </c>
      <c r="AF742" s="123">
        <f t="shared" si="343"/>
        <v>0</v>
      </c>
      <c r="AG742" s="45"/>
      <c r="AH742" s="123">
        <v>0</v>
      </c>
      <c r="AI742" s="123">
        <v>0</v>
      </c>
      <c r="AJ742" s="123">
        <f t="shared" si="352"/>
        <v>0</v>
      </c>
      <c r="AK742" s="123">
        <v>0</v>
      </c>
      <c r="AL742" s="123">
        <v>0</v>
      </c>
      <c r="AM742" s="123">
        <f t="shared" si="345"/>
        <v>0</v>
      </c>
      <c r="AN742" s="123">
        <f t="shared" si="346"/>
        <v>0</v>
      </c>
      <c r="AO742" s="45"/>
      <c r="AP742" s="123">
        <f>J742-(R742+Z742+AH742)</f>
        <v>0</v>
      </c>
      <c r="AQ742" s="123">
        <f>K742-(S742+AA742+AI742)</f>
        <v>0</v>
      </c>
      <c r="AR742" s="123">
        <f t="shared" si="354"/>
        <v>0</v>
      </c>
      <c r="AS742" s="123">
        <f>M742-(U742+AC742+AK742)</f>
        <v>0</v>
      </c>
      <c r="AT742" s="123">
        <f>N742-(V742+AD742+AL742)</f>
        <v>0</v>
      </c>
      <c r="AU742" s="123">
        <f t="shared" si="348"/>
        <v>0</v>
      </c>
      <c r="AV742" s="123">
        <f t="shared" si="349"/>
        <v>0</v>
      </c>
      <c r="AW742" s="125" t="s">
        <v>103</v>
      </c>
      <c r="AX742" s="125"/>
      <c r="AY742" s="125"/>
      <c r="AZ742" s="124" t="s">
        <v>283</v>
      </c>
      <c r="BA742" s="124"/>
      <c r="BB742" s="124"/>
      <c r="BC742" s="124"/>
      <c r="BD742" s="124"/>
    </row>
    <row r="743" spans="1:56" s="127" customFormat="1" hidden="1">
      <c r="A743" s="45"/>
      <c r="B743" s="114">
        <v>2013</v>
      </c>
      <c r="C743" s="115">
        <v>8320</v>
      </c>
      <c r="D743" s="114">
        <v>9</v>
      </c>
      <c r="E743" s="114">
        <v>2000</v>
      </c>
      <c r="F743" s="114">
        <v>2500</v>
      </c>
      <c r="G743" s="114">
        <v>255</v>
      </c>
      <c r="H743" s="114"/>
      <c r="I743" s="116" t="s">
        <v>293</v>
      </c>
      <c r="J743" s="117">
        <v>0</v>
      </c>
      <c r="K743" s="117">
        <v>0</v>
      </c>
      <c r="L743" s="117">
        <v>0</v>
      </c>
      <c r="M743" s="117">
        <v>0</v>
      </c>
      <c r="N743" s="117">
        <v>0</v>
      </c>
      <c r="O743" s="117">
        <v>0</v>
      </c>
      <c r="P743" s="117">
        <v>0</v>
      </c>
      <c r="Q743" s="45"/>
      <c r="R743" s="118">
        <f>R744</f>
        <v>0</v>
      </c>
      <c r="S743" s="118">
        <f>S744</f>
        <v>0</v>
      </c>
      <c r="T743" s="118">
        <f t="shared" si="350"/>
        <v>0</v>
      </c>
      <c r="U743" s="118">
        <f>U744</f>
        <v>0</v>
      </c>
      <c r="V743" s="118">
        <f>V744</f>
        <v>0</v>
      </c>
      <c r="W743" s="118">
        <f t="shared" si="339"/>
        <v>0</v>
      </c>
      <c r="X743" s="118">
        <f t="shared" si="340"/>
        <v>0</v>
      </c>
      <c r="Y743" s="45"/>
      <c r="Z743" s="118">
        <f>Z744</f>
        <v>0</v>
      </c>
      <c r="AA743" s="118">
        <f>AA744</f>
        <v>0</v>
      </c>
      <c r="AB743" s="118">
        <f t="shared" si="351"/>
        <v>0</v>
      </c>
      <c r="AC743" s="118">
        <f>AC744</f>
        <v>0</v>
      </c>
      <c r="AD743" s="118">
        <f>AD744</f>
        <v>0</v>
      </c>
      <c r="AE743" s="118">
        <f t="shared" si="342"/>
        <v>0</v>
      </c>
      <c r="AF743" s="118">
        <f t="shared" si="343"/>
        <v>0</v>
      </c>
      <c r="AG743" s="45"/>
      <c r="AH743" s="118">
        <f>AH744</f>
        <v>0</v>
      </c>
      <c r="AI743" s="118">
        <f>AI744</f>
        <v>0</v>
      </c>
      <c r="AJ743" s="118">
        <f t="shared" si="352"/>
        <v>0</v>
      </c>
      <c r="AK743" s="118">
        <f>AK744</f>
        <v>0</v>
      </c>
      <c r="AL743" s="118">
        <f>AL744</f>
        <v>0</v>
      </c>
      <c r="AM743" s="118">
        <f t="shared" si="345"/>
        <v>0</v>
      </c>
      <c r="AN743" s="118">
        <f t="shared" si="346"/>
        <v>0</v>
      </c>
      <c r="AO743" s="45"/>
      <c r="AP743" s="118">
        <f>AP744</f>
        <v>0</v>
      </c>
      <c r="AQ743" s="118">
        <f>AQ744</f>
        <v>0</v>
      </c>
      <c r="AR743" s="118">
        <f t="shared" si="354"/>
        <v>0</v>
      </c>
      <c r="AS743" s="118">
        <f>AS744</f>
        <v>0</v>
      </c>
      <c r="AT743" s="118">
        <f>AT744</f>
        <v>0</v>
      </c>
      <c r="AU743" s="118">
        <f t="shared" si="348"/>
        <v>0</v>
      </c>
      <c r="AV743" s="118">
        <f t="shared" si="349"/>
        <v>0</v>
      </c>
      <c r="AW743" s="119"/>
      <c r="AX743" s="119"/>
      <c r="AY743" s="119"/>
      <c r="AZ743" s="117"/>
      <c r="BA743" s="117"/>
      <c r="BB743" s="117"/>
      <c r="BC743" s="117"/>
      <c r="BD743" s="117"/>
    </row>
    <row r="744" spans="1:56" s="100" customFormat="1" hidden="1">
      <c r="A744" s="45"/>
      <c r="B744" s="120">
        <v>2013</v>
      </c>
      <c r="C744" s="121">
        <v>8320</v>
      </c>
      <c r="D744" s="120">
        <v>9</v>
      </c>
      <c r="E744" s="120">
        <v>2000</v>
      </c>
      <c r="F744" s="120">
        <v>2500</v>
      </c>
      <c r="G744" s="120">
        <v>255</v>
      </c>
      <c r="H744" s="120">
        <v>25501</v>
      </c>
      <c r="I744" s="122" t="s">
        <v>293</v>
      </c>
      <c r="J744" s="123">
        <v>0</v>
      </c>
      <c r="K744" s="123">
        <v>0</v>
      </c>
      <c r="L744" s="124">
        <v>0</v>
      </c>
      <c r="M744" s="123">
        <v>0</v>
      </c>
      <c r="N744" s="123">
        <v>0</v>
      </c>
      <c r="O744" s="124">
        <v>0</v>
      </c>
      <c r="P744" s="124">
        <v>0</v>
      </c>
      <c r="Q744" s="45"/>
      <c r="R744" s="123">
        <v>0</v>
      </c>
      <c r="S744" s="123">
        <v>0</v>
      </c>
      <c r="T744" s="123">
        <f t="shared" si="350"/>
        <v>0</v>
      </c>
      <c r="U744" s="123">
        <v>0</v>
      </c>
      <c r="V744" s="123">
        <v>0</v>
      </c>
      <c r="W744" s="123">
        <f t="shared" si="339"/>
        <v>0</v>
      </c>
      <c r="X744" s="123">
        <f t="shared" si="340"/>
        <v>0</v>
      </c>
      <c r="Y744" s="45"/>
      <c r="Z744" s="123">
        <v>0</v>
      </c>
      <c r="AA744" s="123">
        <v>0</v>
      </c>
      <c r="AB744" s="123">
        <f t="shared" si="351"/>
        <v>0</v>
      </c>
      <c r="AC744" s="123">
        <v>0</v>
      </c>
      <c r="AD744" s="123">
        <v>0</v>
      </c>
      <c r="AE744" s="123">
        <f t="shared" si="342"/>
        <v>0</v>
      </c>
      <c r="AF744" s="123">
        <f t="shared" si="343"/>
        <v>0</v>
      </c>
      <c r="AG744" s="45"/>
      <c r="AH744" s="123">
        <v>0</v>
      </c>
      <c r="AI744" s="123">
        <v>0</v>
      </c>
      <c r="AJ744" s="123">
        <f t="shared" si="352"/>
        <v>0</v>
      </c>
      <c r="AK744" s="123">
        <v>0</v>
      </c>
      <c r="AL744" s="123">
        <v>0</v>
      </c>
      <c r="AM744" s="123">
        <f t="shared" si="345"/>
        <v>0</v>
      </c>
      <c r="AN744" s="123">
        <f t="shared" si="346"/>
        <v>0</v>
      </c>
      <c r="AO744" s="45"/>
      <c r="AP744" s="123">
        <f>J744-(R744+Z744+AH744)</f>
        <v>0</v>
      </c>
      <c r="AQ744" s="123">
        <f>K744-(S744+AA744+AI744)</f>
        <v>0</v>
      </c>
      <c r="AR744" s="123">
        <f t="shared" si="354"/>
        <v>0</v>
      </c>
      <c r="AS744" s="123">
        <f>M744-(U744+AC744+AK744)</f>
        <v>0</v>
      </c>
      <c r="AT744" s="123">
        <f>N744-(V744+AD744+AL744)</f>
        <v>0</v>
      </c>
      <c r="AU744" s="123">
        <f t="shared" si="348"/>
        <v>0</v>
      </c>
      <c r="AV744" s="123">
        <f t="shared" si="349"/>
        <v>0</v>
      </c>
      <c r="AW744" s="125" t="s">
        <v>103</v>
      </c>
      <c r="AX744" s="125"/>
      <c r="AY744" s="125"/>
      <c r="AZ744" s="124" t="s">
        <v>283</v>
      </c>
      <c r="BA744" s="124"/>
      <c r="BB744" s="124"/>
      <c r="BC744" s="124"/>
      <c r="BD744" s="124"/>
    </row>
    <row r="745" spans="1:56" s="126" customFormat="1" hidden="1">
      <c r="A745" s="45"/>
      <c r="B745" s="108">
        <v>2013</v>
      </c>
      <c r="C745" s="109">
        <v>8320</v>
      </c>
      <c r="D745" s="108">
        <v>9</v>
      </c>
      <c r="E745" s="108">
        <v>2000</v>
      </c>
      <c r="F745" s="108">
        <v>2700</v>
      </c>
      <c r="G745" s="108"/>
      <c r="H745" s="108"/>
      <c r="I745" s="110" t="s">
        <v>135</v>
      </c>
      <c r="J745" s="111">
        <v>3000000</v>
      </c>
      <c r="K745" s="111">
        <v>0</v>
      </c>
      <c r="L745" s="111">
        <v>3000000</v>
      </c>
      <c r="M745" s="111">
        <v>0</v>
      </c>
      <c r="N745" s="111">
        <v>0</v>
      </c>
      <c r="O745" s="111">
        <v>0</v>
      </c>
      <c r="P745" s="111">
        <v>3000000</v>
      </c>
      <c r="Q745" s="45"/>
      <c r="R745" s="112">
        <f>R746+R748+R750+R752+R754</f>
        <v>3000000</v>
      </c>
      <c r="S745" s="112">
        <f>S746+S748+S750+S752+S754</f>
        <v>0</v>
      </c>
      <c r="T745" s="112">
        <f t="shared" si="350"/>
        <v>3000000</v>
      </c>
      <c r="U745" s="112">
        <f>U746+U748+U750+U752+U754</f>
        <v>0</v>
      </c>
      <c r="V745" s="112">
        <f>V746+V748+V750+V752+V754</f>
        <v>0</v>
      </c>
      <c r="W745" s="112">
        <f>U745+V745</f>
        <v>0</v>
      </c>
      <c r="X745" s="112">
        <f t="shared" si="340"/>
        <v>3000000</v>
      </c>
      <c r="Y745" s="45"/>
      <c r="Z745" s="112">
        <f>Z746+Z748+Z750+Z752+Z754</f>
        <v>0</v>
      </c>
      <c r="AA745" s="112">
        <f>AA746+AA748+AA750+AA752+AA754</f>
        <v>0</v>
      </c>
      <c r="AB745" s="112">
        <f t="shared" si="351"/>
        <v>0</v>
      </c>
      <c r="AC745" s="112">
        <f>AC746+AC748+AC750+AC752+AC754</f>
        <v>0</v>
      </c>
      <c r="AD745" s="112">
        <f>AD746+AD748+AD750+AD752+AD754</f>
        <v>0</v>
      </c>
      <c r="AE745" s="112">
        <f>AC745+AD745</f>
        <v>0</v>
      </c>
      <c r="AF745" s="112">
        <f t="shared" si="343"/>
        <v>0</v>
      </c>
      <c r="AG745" s="45"/>
      <c r="AH745" s="112">
        <f>AH746+AH748+AH750+AH752+AH754</f>
        <v>0</v>
      </c>
      <c r="AI745" s="112">
        <f>AI746+AI748+AI750+AI752+AI754</f>
        <v>0</v>
      </c>
      <c r="AJ745" s="112">
        <f t="shared" si="352"/>
        <v>0</v>
      </c>
      <c r="AK745" s="112">
        <f>AK746+AK748+AK750+AK752+AK754</f>
        <v>0</v>
      </c>
      <c r="AL745" s="112">
        <f>AL746+AL748+AL750+AL752+AL754</f>
        <v>0</v>
      </c>
      <c r="AM745" s="112">
        <f>AK745+AL745</f>
        <v>0</v>
      </c>
      <c r="AN745" s="112">
        <f t="shared" si="346"/>
        <v>0</v>
      </c>
      <c r="AO745" s="45"/>
      <c r="AP745" s="112">
        <f>AP746+AP748+AP750+AP752+AP754</f>
        <v>0</v>
      </c>
      <c r="AQ745" s="112">
        <f>AQ746+AQ748+AQ750+AQ752+AQ754</f>
        <v>0</v>
      </c>
      <c r="AR745" s="112">
        <f t="shared" si="354"/>
        <v>0</v>
      </c>
      <c r="AS745" s="112">
        <f>AS746+AS748+AS750+AS752+AS754</f>
        <v>0</v>
      </c>
      <c r="AT745" s="112">
        <f>AT746+AT748+AT750+AT752+AT754</f>
        <v>0</v>
      </c>
      <c r="AU745" s="112">
        <f>AS745+AT745</f>
        <v>0</v>
      </c>
      <c r="AV745" s="112">
        <f t="shared" si="349"/>
        <v>0</v>
      </c>
      <c r="AW745" s="113"/>
      <c r="AX745" s="113"/>
      <c r="AY745" s="113"/>
      <c r="AZ745" s="111"/>
      <c r="BA745" s="111"/>
      <c r="BB745" s="111"/>
      <c r="BC745" s="111"/>
      <c r="BD745" s="111"/>
    </row>
    <row r="746" spans="1:56" s="127" customFormat="1" hidden="1">
      <c r="A746" s="45"/>
      <c r="B746" s="114">
        <v>2013</v>
      </c>
      <c r="C746" s="115">
        <v>8320</v>
      </c>
      <c r="D746" s="114">
        <v>9</v>
      </c>
      <c r="E746" s="114">
        <v>2000</v>
      </c>
      <c r="F746" s="114">
        <v>2700</v>
      </c>
      <c r="G746" s="114">
        <v>271</v>
      </c>
      <c r="H746" s="114"/>
      <c r="I746" s="116" t="s">
        <v>136</v>
      </c>
      <c r="J746" s="117">
        <v>3000000</v>
      </c>
      <c r="K746" s="117">
        <v>0</v>
      </c>
      <c r="L746" s="117">
        <v>3000000</v>
      </c>
      <c r="M746" s="117">
        <v>0</v>
      </c>
      <c r="N746" s="117">
        <v>0</v>
      </c>
      <c r="O746" s="117">
        <v>0</v>
      </c>
      <c r="P746" s="117">
        <v>3000000</v>
      </c>
      <c r="Q746" s="45"/>
      <c r="R746" s="118">
        <f>R747</f>
        <v>3000000</v>
      </c>
      <c r="S746" s="118">
        <f>S747</f>
        <v>0</v>
      </c>
      <c r="T746" s="118">
        <f t="shared" si="350"/>
        <v>3000000</v>
      </c>
      <c r="U746" s="118">
        <f>U747</f>
        <v>0</v>
      </c>
      <c r="V746" s="118">
        <f>V747</f>
        <v>0</v>
      </c>
      <c r="W746" s="118">
        <f t="shared" ref="W746:W771" si="368">U746+V746</f>
        <v>0</v>
      </c>
      <c r="X746" s="118">
        <f t="shared" si="340"/>
        <v>3000000</v>
      </c>
      <c r="Y746" s="45"/>
      <c r="Z746" s="118">
        <f>Z747</f>
        <v>0</v>
      </c>
      <c r="AA746" s="118">
        <f>AA747</f>
        <v>0</v>
      </c>
      <c r="AB746" s="118">
        <f t="shared" si="351"/>
        <v>0</v>
      </c>
      <c r="AC746" s="118">
        <f>AC747</f>
        <v>0</v>
      </c>
      <c r="AD746" s="118">
        <f>AD747</f>
        <v>0</v>
      </c>
      <c r="AE746" s="118">
        <f t="shared" ref="AE746:AE771" si="369">AC746+AD746</f>
        <v>0</v>
      </c>
      <c r="AF746" s="118">
        <f t="shared" si="343"/>
        <v>0</v>
      </c>
      <c r="AG746" s="45"/>
      <c r="AH746" s="118">
        <f>AH747</f>
        <v>0</v>
      </c>
      <c r="AI746" s="118">
        <f>AI747</f>
        <v>0</v>
      </c>
      <c r="AJ746" s="118">
        <f t="shared" si="352"/>
        <v>0</v>
      </c>
      <c r="AK746" s="118">
        <f>AK747</f>
        <v>0</v>
      </c>
      <c r="AL746" s="118">
        <f>AL747</f>
        <v>0</v>
      </c>
      <c r="AM746" s="118">
        <f t="shared" ref="AM746:AM771" si="370">AK746+AL746</f>
        <v>0</v>
      </c>
      <c r="AN746" s="118">
        <f t="shared" si="346"/>
        <v>0</v>
      </c>
      <c r="AO746" s="45"/>
      <c r="AP746" s="118">
        <f>AP747</f>
        <v>0</v>
      </c>
      <c r="AQ746" s="118">
        <f>AQ747</f>
        <v>0</v>
      </c>
      <c r="AR746" s="118">
        <f t="shared" si="354"/>
        <v>0</v>
      </c>
      <c r="AS746" s="118">
        <f>AS747</f>
        <v>0</v>
      </c>
      <c r="AT746" s="118">
        <f>AT747</f>
        <v>0</v>
      </c>
      <c r="AU746" s="118">
        <f t="shared" ref="AU746:AU771" si="371">AS746+AT746</f>
        <v>0</v>
      </c>
      <c r="AV746" s="118">
        <f t="shared" si="349"/>
        <v>0</v>
      </c>
      <c r="AW746" s="119"/>
      <c r="AX746" s="119"/>
      <c r="AY746" s="119"/>
      <c r="AZ746" s="117"/>
      <c r="BA746" s="117"/>
      <c r="BB746" s="117"/>
      <c r="BC746" s="117"/>
      <c r="BD746" s="117"/>
    </row>
    <row r="747" spans="1:56" s="100" customFormat="1" hidden="1">
      <c r="B747" s="120">
        <v>2013</v>
      </c>
      <c r="C747" s="121">
        <v>8320</v>
      </c>
      <c r="D747" s="120">
        <v>9</v>
      </c>
      <c r="E747" s="120">
        <v>2000</v>
      </c>
      <c r="F747" s="120">
        <v>2700</v>
      </c>
      <c r="G747" s="120">
        <v>271</v>
      </c>
      <c r="H747" s="120">
        <v>27101</v>
      </c>
      <c r="I747" s="122" t="s">
        <v>136</v>
      </c>
      <c r="J747" s="132">
        <v>3000000</v>
      </c>
      <c r="K747" s="132">
        <v>0</v>
      </c>
      <c r="L747" s="133">
        <v>3000000</v>
      </c>
      <c r="M747" s="132">
        <v>0</v>
      </c>
      <c r="N747" s="132">
        <v>0</v>
      </c>
      <c r="O747" s="133">
        <v>0</v>
      </c>
      <c r="P747" s="133">
        <v>3000000</v>
      </c>
      <c r="R747" s="132">
        <f>+'[1]Sistema Penitenciario-DGRS'!X47</f>
        <v>3000000</v>
      </c>
      <c r="S747" s="132">
        <v>0</v>
      </c>
      <c r="T747" s="132">
        <f t="shared" si="350"/>
        <v>3000000</v>
      </c>
      <c r="U747" s="132">
        <v>0</v>
      </c>
      <c r="V747" s="132">
        <v>0</v>
      </c>
      <c r="W747" s="132">
        <f t="shared" si="368"/>
        <v>0</v>
      </c>
      <c r="X747" s="132">
        <f t="shared" si="340"/>
        <v>3000000</v>
      </c>
      <c r="Z747" s="132">
        <f>6942.6-6942.6</f>
        <v>0</v>
      </c>
      <c r="AA747" s="132">
        <v>0</v>
      </c>
      <c r="AB747" s="132">
        <f t="shared" si="351"/>
        <v>0</v>
      </c>
      <c r="AC747" s="132">
        <v>0</v>
      </c>
      <c r="AD747" s="132">
        <v>0</v>
      </c>
      <c r="AE747" s="132">
        <f t="shared" si="369"/>
        <v>0</v>
      </c>
      <c r="AF747" s="132">
        <f t="shared" si="343"/>
        <v>0</v>
      </c>
      <c r="AH747" s="132">
        <f>6942.6-6942.6</f>
        <v>0</v>
      </c>
      <c r="AI747" s="132">
        <v>0</v>
      </c>
      <c r="AJ747" s="132">
        <f t="shared" si="352"/>
        <v>0</v>
      </c>
      <c r="AK747" s="132">
        <v>0</v>
      </c>
      <c r="AL747" s="132">
        <v>0</v>
      </c>
      <c r="AM747" s="132">
        <f t="shared" si="370"/>
        <v>0</v>
      </c>
      <c r="AN747" s="132">
        <f t="shared" si="346"/>
        <v>0</v>
      </c>
      <c r="AP747" s="135">
        <f>J747-(R747+Z747+AH747)</f>
        <v>0</v>
      </c>
      <c r="AQ747" s="132">
        <f>K747-(S747+AA747+AI747)</f>
        <v>0</v>
      </c>
      <c r="AR747" s="132">
        <f t="shared" si="354"/>
        <v>0</v>
      </c>
      <c r="AS747" s="132">
        <f>M747-(U747+AC747+AK747)</f>
        <v>0</v>
      </c>
      <c r="AT747" s="132">
        <f>N747-(V747+AD747+AL747)</f>
        <v>0</v>
      </c>
      <c r="AU747" s="132">
        <f t="shared" si="371"/>
        <v>0</v>
      </c>
      <c r="AV747" s="132">
        <f t="shared" si="349"/>
        <v>0</v>
      </c>
      <c r="AW747" s="151" t="s">
        <v>137</v>
      </c>
      <c r="AX747" s="151" t="s">
        <v>395</v>
      </c>
      <c r="AY747" s="134"/>
      <c r="AZ747" s="133" t="s">
        <v>283</v>
      </c>
      <c r="BA747" s="151" t="s">
        <v>396</v>
      </c>
      <c r="BB747" s="133"/>
      <c r="BC747" s="173" t="s">
        <v>397</v>
      </c>
      <c r="BD747" s="133">
        <v>0</v>
      </c>
    </row>
    <row r="748" spans="1:56" s="127" customFormat="1" hidden="1">
      <c r="A748" s="45"/>
      <c r="B748" s="114">
        <v>2013</v>
      </c>
      <c r="C748" s="115">
        <v>8320</v>
      </c>
      <c r="D748" s="114">
        <v>9</v>
      </c>
      <c r="E748" s="114">
        <v>2000</v>
      </c>
      <c r="F748" s="114">
        <v>2700</v>
      </c>
      <c r="G748" s="114">
        <v>272</v>
      </c>
      <c r="H748" s="114"/>
      <c r="I748" s="116" t="s">
        <v>138</v>
      </c>
      <c r="J748" s="117">
        <v>0</v>
      </c>
      <c r="K748" s="117">
        <v>0</v>
      </c>
      <c r="L748" s="117">
        <v>0</v>
      </c>
      <c r="M748" s="117">
        <v>0</v>
      </c>
      <c r="N748" s="117">
        <v>0</v>
      </c>
      <c r="O748" s="117">
        <v>0</v>
      </c>
      <c r="P748" s="117">
        <v>0</v>
      </c>
      <c r="Q748" s="45"/>
      <c r="R748" s="118">
        <f>R749</f>
        <v>0</v>
      </c>
      <c r="S748" s="118">
        <f>S749</f>
        <v>0</v>
      </c>
      <c r="T748" s="118">
        <f t="shared" si="350"/>
        <v>0</v>
      </c>
      <c r="U748" s="118">
        <f>U749</f>
        <v>0</v>
      </c>
      <c r="V748" s="118">
        <f>V749</f>
        <v>0</v>
      </c>
      <c r="W748" s="118">
        <f t="shared" si="368"/>
        <v>0</v>
      </c>
      <c r="X748" s="118">
        <f t="shared" si="340"/>
        <v>0</v>
      </c>
      <c r="Y748" s="45"/>
      <c r="Z748" s="118">
        <f>Z749</f>
        <v>0</v>
      </c>
      <c r="AA748" s="118">
        <f>AA749</f>
        <v>0</v>
      </c>
      <c r="AB748" s="118">
        <f t="shared" si="351"/>
        <v>0</v>
      </c>
      <c r="AC748" s="118">
        <f>AC749</f>
        <v>0</v>
      </c>
      <c r="AD748" s="118">
        <f>AD749</f>
        <v>0</v>
      </c>
      <c r="AE748" s="118">
        <f t="shared" si="369"/>
        <v>0</v>
      </c>
      <c r="AF748" s="118">
        <f t="shared" si="343"/>
        <v>0</v>
      </c>
      <c r="AG748" s="45"/>
      <c r="AH748" s="118">
        <f>AH749</f>
        <v>0</v>
      </c>
      <c r="AI748" s="118">
        <f>AI749</f>
        <v>0</v>
      </c>
      <c r="AJ748" s="118">
        <f t="shared" si="352"/>
        <v>0</v>
      </c>
      <c r="AK748" s="118">
        <f>AK749</f>
        <v>0</v>
      </c>
      <c r="AL748" s="118">
        <f>AL749</f>
        <v>0</v>
      </c>
      <c r="AM748" s="118">
        <f t="shared" si="370"/>
        <v>0</v>
      </c>
      <c r="AN748" s="118">
        <f t="shared" si="346"/>
        <v>0</v>
      </c>
      <c r="AO748" s="45"/>
      <c r="AP748" s="118">
        <f>AP749</f>
        <v>0</v>
      </c>
      <c r="AQ748" s="118">
        <f>AQ749</f>
        <v>0</v>
      </c>
      <c r="AR748" s="118">
        <f t="shared" si="354"/>
        <v>0</v>
      </c>
      <c r="AS748" s="118">
        <f>AS749</f>
        <v>0</v>
      </c>
      <c r="AT748" s="118">
        <f>AT749</f>
        <v>0</v>
      </c>
      <c r="AU748" s="118">
        <f t="shared" si="371"/>
        <v>0</v>
      </c>
      <c r="AV748" s="118">
        <f t="shared" si="349"/>
        <v>0</v>
      </c>
      <c r="AW748" s="119"/>
      <c r="AX748" s="119"/>
      <c r="AY748" s="119"/>
      <c r="AZ748" s="117"/>
      <c r="BA748" s="117"/>
      <c r="BB748" s="117"/>
      <c r="BC748" s="117"/>
      <c r="BD748" s="117"/>
    </row>
    <row r="749" spans="1:56" s="100" customFormat="1" hidden="1">
      <c r="A749" s="45"/>
      <c r="B749" s="120">
        <v>2013</v>
      </c>
      <c r="C749" s="121">
        <v>8320</v>
      </c>
      <c r="D749" s="120">
        <v>9</v>
      </c>
      <c r="E749" s="120">
        <v>2000</v>
      </c>
      <c r="F749" s="120">
        <v>2700</v>
      </c>
      <c r="G749" s="120">
        <v>272</v>
      </c>
      <c r="H749" s="120">
        <v>27201</v>
      </c>
      <c r="I749" s="122" t="s">
        <v>139</v>
      </c>
      <c r="J749" s="123">
        <v>0</v>
      </c>
      <c r="K749" s="123">
        <v>0</v>
      </c>
      <c r="L749" s="124">
        <v>0</v>
      </c>
      <c r="M749" s="123">
        <v>0</v>
      </c>
      <c r="N749" s="123">
        <v>0</v>
      </c>
      <c r="O749" s="124">
        <v>0</v>
      </c>
      <c r="P749" s="124">
        <v>0</v>
      </c>
      <c r="Q749" s="45"/>
      <c r="R749" s="123">
        <v>0</v>
      </c>
      <c r="S749" s="123">
        <v>0</v>
      </c>
      <c r="T749" s="123">
        <f t="shared" si="350"/>
        <v>0</v>
      </c>
      <c r="U749" s="123">
        <v>0</v>
      </c>
      <c r="V749" s="123">
        <v>0</v>
      </c>
      <c r="W749" s="123">
        <f t="shared" si="368"/>
        <v>0</v>
      </c>
      <c r="X749" s="123">
        <f t="shared" si="340"/>
        <v>0</v>
      </c>
      <c r="Y749" s="45"/>
      <c r="Z749" s="123">
        <v>0</v>
      </c>
      <c r="AA749" s="123">
        <v>0</v>
      </c>
      <c r="AB749" s="123">
        <f t="shared" si="351"/>
        <v>0</v>
      </c>
      <c r="AC749" s="123">
        <v>0</v>
      </c>
      <c r="AD749" s="123">
        <v>0</v>
      </c>
      <c r="AE749" s="123">
        <f t="shared" si="369"/>
        <v>0</v>
      </c>
      <c r="AF749" s="123">
        <f t="shared" si="343"/>
        <v>0</v>
      </c>
      <c r="AG749" s="45"/>
      <c r="AH749" s="123">
        <v>0</v>
      </c>
      <c r="AI749" s="123">
        <v>0</v>
      </c>
      <c r="AJ749" s="123">
        <f t="shared" si="352"/>
        <v>0</v>
      </c>
      <c r="AK749" s="123">
        <v>0</v>
      </c>
      <c r="AL749" s="123">
        <v>0</v>
      </c>
      <c r="AM749" s="123">
        <f t="shared" si="370"/>
        <v>0</v>
      </c>
      <c r="AN749" s="123">
        <f t="shared" si="346"/>
        <v>0</v>
      </c>
      <c r="AO749" s="45"/>
      <c r="AP749" s="123">
        <f>J749-(R749+Z749+AH749)</f>
        <v>0</v>
      </c>
      <c r="AQ749" s="123">
        <f>K749-(S749+AA749+AI749)</f>
        <v>0</v>
      </c>
      <c r="AR749" s="123">
        <f t="shared" si="354"/>
        <v>0</v>
      </c>
      <c r="AS749" s="123">
        <f>M749-(U749+AC749+AK749)</f>
        <v>0</v>
      </c>
      <c r="AT749" s="123">
        <f>N749-(V749+AD749+AL749)</f>
        <v>0</v>
      </c>
      <c r="AU749" s="123">
        <f t="shared" si="371"/>
        <v>0</v>
      </c>
      <c r="AV749" s="123">
        <f t="shared" si="349"/>
        <v>0</v>
      </c>
      <c r="AW749" s="125" t="s">
        <v>103</v>
      </c>
      <c r="AX749" s="125"/>
      <c r="AY749" s="125"/>
      <c r="AZ749" s="124" t="s">
        <v>283</v>
      </c>
      <c r="BA749" s="124"/>
      <c r="BB749" s="124"/>
      <c r="BC749" s="124"/>
      <c r="BD749" s="124"/>
    </row>
    <row r="750" spans="1:56" s="127" customFormat="1" hidden="1">
      <c r="A750" s="45"/>
      <c r="B750" s="114">
        <v>2013</v>
      </c>
      <c r="C750" s="115">
        <v>8320</v>
      </c>
      <c r="D750" s="114">
        <v>9</v>
      </c>
      <c r="E750" s="114">
        <v>2000</v>
      </c>
      <c r="F750" s="114">
        <v>2700</v>
      </c>
      <c r="G750" s="114">
        <v>273</v>
      </c>
      <c r="H750" s="114"/>
      <c r="I750" s="116" t="s">
        <v>140</v>
      </c>
      <c r="J750" s="117">
        <v>0</v>
      </c>
      <c r="K750" s="117">
        <v>0</v>
      </c>
      <c r="L750" s="117">
        <v>0</v>
      </c>
      <c r="M750" s="117">
        <v>0</v>
      </c>
      <c r="N750" s="117">
        <v>0</v>
      </c>
      <c r="O750" s="117">
        <v>0</v>
      </c>
      <c r="P750" s="117">
        <v>0</v>
      </c>
      <c r="Q750" s="45"/>
      <c r="R750" s="118">
        <f>R751</f>
        <v>0</v>
      </c>
      <c r="S750" s="118">
        <f>S751</f>
        <v>0</v>
      </c>
      <c r="T750" s="118">
        <f t="shared" si="350"/>
        <v>0</v>
      </c>
      <c r="U750" s="118">
        <f>U751</f>
        <v>0</v>
      </c>
      <c r="V750" s="118">
        <f>V751</f>
        <v>0</v>
      </c>
      <c r="W750" s="118">
        <f t="shared" si="368"/>
        <v>0</v>
      </c>
      <c r="X750" s="118">
        <f t="shared" si="340"/>
        <v>0</v>
      </c>
      <c r="Y750" s="45"/>
      <c r="Z750" s="118">
        <f>Z751</f>
        <v>0</v>
      </c>
      <c r="AA750" s="118">
        <f>AA751</f>
        <v>0</v>
      </c>
      <c r="AB750" s="118">
        <f t="shared" si="351"/>
        <v>0</v>
      </c>
      <c r="AC750" s="118">
        <f>AC751</f>
        <v>0</v>
      </c>
      <c r="AD750" s="118">
        <f>AD751</f>
        <v>0</v>
      </c>
      <c r="AE750" s="118">
        <f t="shared" si="369"/>
        <v>0</v>
      </c>
      <c r="AF750" s="118">
        <f t="shared" si="343"/>
        <v>0</v>
      </c>
      <c r="AG750" s="45"/>
      <c r="AH750" s="118">
        <f>AH751</f>
        <v>0</v>
      </c>
      <c r="AI750" s="118">
        <f>AI751</f>
        <v>0</v>
      </c>
      <c r="AJ750" s="118">
        <f t="shared" si="352"/>
        <v>0</v>
      </c>
      <c r="AK750" s="118">
        <f>AK751</f>
        <v>0</v>
      </c>
      <c r="AL750" s="118">
        <f>AL751</f>
        <v>0</v>
      </c>
      <c r="AM750" s="118">
        <f t="shared" si="370"/>
        <v>0</v>
      </c>
      <c r="AN750" s="118">
        <f t="shared" si="346"/>
        <v>0</v>
      </c>
      <c r="AO750" s="45"/>
      <c r="AP750" s="118">
        <f>AP751</f>
        <v>0</v>
      </c>
      <c r="AQ750" s="118">
        <f>AQ751</f>
        <v>0</v>
      </c>
      <c r="AR750" s="118">
        <f t="shared" si="354"/>
        <v>0</v>
      </c>
      <c r="AS750" s="118">
        <f>AS751</f>
        <v>0</v>
      </c>
      <c r="AT750" s="118">
        <f>AT751</f>
        <v>0</v>
      </c>
      <c r="AU750" s="118">
        <f t="shared" si="371"/>
        <v>0</v>
      </c>
      <c r="AV750" s="118">
        <f t="shared" si="349"/>
        <v>0</v>
      </c>
      <c r="AW750" s="119"/>
      <c r="AX750" s="119"/>
      <c r="AY750" s="119"/>
      <c r="AZ750" s="117"/>
      <c r="BA750" s="117"/>
      <c r="BB750" s="117"/>
      <c r="BC750" s="117"/>
      <c r="BD750" s="117"/>
    </row>
    <row r="751" spans="1:56" s="100" customFormat="1" hidden="1">
      <c r="A751" s="45"/>
      <c r="B751" s="120">
        <v>2013</v>
      </c>
      <c r="C751" s="121">
        <v>8320</v>
      </c>
      <c r="D751" s="120">
        <v>9</v>
      </c>
      <c r="E751" s="120">
        <v>2000</v>
      </c>
      <c r="F751" s="120">
        <v>2700</v>
      </c>
      <c r="G751" s="120">
        <v>273</v>
      </c>
      <c r="H751" s="120">
        <v>27301</v>
      </c>
      <c r="I751" s="122" t="s">
        <v>140</v>
      </c>
      <c r="J751" s="123">
        <v>0</v>
      </c>
      <c r="K751" s="123">
        <v>0</v>
      </c>
      <c r="L751" s="124">
        <v>0</v>
      </c>
      <c r="M751" s="123">
        <v>0</v>
      </c>
      <c r="N751" s="123">
        <v>0</v>
      </c>
      <c r="O751" s="124">
        <v>0</v>
      </c>
      <c r="P751" s="124">
        <v>0</v>
      </c>
      <c r="Q751" s="45"/>
      <c r="R751" s="123">
        <v>0</v>
      </c>
      <c r="S751" s="123">
        <v>0</v>
      </c>
      <c r="T751" s="123">
        <f t="shared" si="350"/>
        <v>0</v>
      </c>
      <c r="U751" s="123">
        <v>0</v>
      </c>
      <c r="V751" s="123">
        <v>0</v>
      </c>
      <c r="W751" s="123">
        <f t="shared" si="368"/>
        <v>0</v>
      </c>
      <c r="X751" s="123">
        <f t="shared" si="340"/>
        <v>0</v>
      </c>
      <c r="Y751" s="45"/>
      <c r="Z751" s="123">
        <v>0</v>
      </c>
      <c r="AA751" s="123">
        <v>0</v>
      </c>
      <c r="AB751" s="123">
        <f t="shared" si="351"/>
        <v>0</v>
      </c>
      <c r="AC751" s="123">
        <v>0</v>
      </c>
      <c r="AD751" s="123">
        <v>0</v>
      </c>
      <c r="AE751" s="123">
        <f t="shared" si="369"/>
        <v>0</v>
      </c>
      <c r="AF751" s="123">
        <f t="shared" si="343"/>
        <v>0</v>
      </c>
      <c r="AG751" s="45"/>
      <c r="AH751" s="123">
        <v>0</v>
      </c>
      <c r="AI751" s="123">
        <v>0</v>
      </c>
      <c r="AJ751" s="123">
        <f t="shared" si="352"/>
        <v>0</v>
      </c>
      <c r="AK751" s="123">
        <v>0</v>
      </c>
      <c r="AL751" s="123">
        <v>0</v>
      </c>
      <c r="AM751" s="123">
        <f t="shared" si="370"/>
        <v>0</v>
      </c>
      <c r="AN751" s="123">
        <f t="shared" si="346"/>
        <v>0</v>
      </c>
      <c r="AO751" s="45"/>
      <c r="AP751" s="123">
        <f>J751-(R751+Z751+AH751)</f>
        <v>0</v>
      </c>
      <c r="AQ751" s="123">
        <f>K751-(S751+AA751+AI751)</f>
        <v>0</v>
      </c>
      <c r="AR751" s="123">
        <f t="shared" si="354"/>
        <v>0</v>
      </c>
      <c r="AS751" s="123">
        <f>M751-(U751+AC751+AK751)</f>
        <v>0</v>
      </c>
      <c r="AT751" s="123">
        <f>N751-(V751+AD751+AL751)</f>
        <v>0</v>
      </c>
      <c r="AU751" s="123">
        <f t="shared" si="371"/>
        <v>0</v>
      </c>
      <c r="AV751" s="123">
        <f t="shared" si="349"/>
        <v>0</v>
      </c>
      <c r="AW751" s="125" t="s">
        <v>103</v>
      </c>
      <c r="AX751" s="125"/>
      <c r="AY751" s="125"/>
      <c r="AZ751" s="124" t="s">
        <v>283</v>
      </c>
      <c r="BA751" s="124"/>
      <c r="BB751" s="124"/>
      <c r="BC751" s="124"/>
      <c r="BD751" s="124"/>
    </row>
    <row r="752" spans="1:56" s="127" customFormat="1" hidden="1">
      <c r="A752" s="45"/>
      <c r="B752" s="114">
        <v>2013</v>
      </c>
      <c r="C752" s="115">
        <v>8320</v>
      </c>
      <c r="D752" s="114">
        <v>9</v>
      </c>
      <c r="E752" s="114">
        <v>2000</v>
      </c>
      <c r="F752" s="114">
        <v>2700</v>
      </c>
      <c r="G752" s="114">
        <v>274</v>
      </c>
      <c r="H752" s="114"/>
      <c r="I752" s="116" t="s">
        <v>398</v>
      </c>
      <c r="J752" s="117">
        <v>0</v>
      </c>
      <c r="K752" s="117">
        <v>0</v>
      </c>
      <c r="L752" s="117">
        <v>0</v>
      </c>
      <c r="M752" s="117">
        <v>0</v>
      </c>
      <c r="N752" s="117">
        <v>0</v>
      </c>
      <c r="O752" s="117">
        <v>0</v>
      </c>
      <c r="P752" s="117">
        <v>0</v>
      </c>
      <c r="Q752" s="45"/>
      <c r="R752" s="118">
        <f>R753</f>
        <v>0</v>
      </c>
      <c r="S752" s="118">
        <f>S753</f>
        <v>0</v>
      </c>
      <c r="T752" s="118">
        <f t="shared" si="350"/>
        <v>0</v>
      </c>
      <c r="U752" s="118">
        <f>U753</f>
        <v>0</v>
      </c>
      <c r="V752" s="118">
        <f>V753</f>
        <v>0</v>
      </c>
      <c r="W752" s="118">
        <f t="shared" si="368"/>
        <v>0</v>
      </c>
      <c r="X752" s="118">
        <f t="shared" si="340"/>
        <v>0</v>
      </c>
      <c r="Y752" s="45"/>
      <c r="Z752" s="118">
        <f>Z753</f>
        <v>0</v>
      </c>
      <c r="AA752" s="118">
        <f>AA753</f>
        <v>0</v>
      </c>
      <c r="AB752" s="118">
        <f t="shared" si="351"/>
        <v>0</v>
      </c>
      <c r="AC752" s="118">
        <f>AC753</f>
        <v>0</v>
      </c>
      <c r="AD752" s="118">
        <f>AD753</f>
        <v>0</v>
      </c>
      <c r="AE752" s="118">
        <f t="shared" si="369"/>
        <v>0</v>
      </c>
      <c r="AF752" s="118">
        <f t="shared" si="343"/>
        <v>0</v>
      </c>
      <c r="AG752" s="45"/>
      <c r="AH752" s="118">
        <f>AH753</f>
        <v>0</v>
      </c>
      <c r="AI752" s="118">
        <f>AI753</f>
        <v>0</v>
      </c>
      <c r="AJ752" s="118">
        <f t="shared" si="352"/>
        <v>0</v>
      </c>
      <c r="AK752" s="118">
        <f>AK753</f>
        <v>0</v>
      </c>
      <c r="AL752" s="118">
        <f>AL753</f>
        <v>0</v>
      </c>
      <c r="AM752" s="118">
        <f t="shared" si="370"/>
        <v>0</v>
      </c>
      <c r="AN752" s="118">
        <f t="shared" si="346"/>
        <v>0</v>
      </c>
      <c r="AO752" s="45"/>
      <c r="AP752" s="118">
        <f>AP753</f>
        <v>0</v>
      </c>
      <c r="AQ752" s="118">
        <f>AQ753</f>
        <v>0</v>
      </c>
      <c r="AR752" s="118">
        <f t="shared" si="354"/>
        <v>0</v>
      </c>
      <c r="AS752" s="118">
        <f>AS753</f>
        <v>0</v>
      </c>
      <c r="AT752" s="118">
        <f>AT753</f>
        <v>0</v>
      </c>
      <c r="AU752" s="118">
        <f t="shared" si="371"/>
        <v>0</v>
      </c>
      <c r="AV752" s="118">
        <f t="shared" si="349"/>
        <v>0</v>
      </c>
      <c r="AW752" s="119"/>
      <c r="AX752" s="119"/>
      <c r="AY752" s="119"/>
      <c r="AZ752" s="117"/>
      <c r="BA752" s="117"/>
      <c r="BB752" s="117"/>
      <c r="BC752" s="117"/>
      <c r="BD752" s="117"/>
    </row>
    <row r="753" spans="1:56" s="100" customFormat="1" hidden="1">
      <c r="A753" s="45"/>
      <c r="B753" s="120">
        <v>2013</v>
      </c>
      <c r="C753" s="121">
        <v>8320</v>
      </c>
      <c r="D753" s="120">
        <v>9</v>
      </c>
      <c r="E753" s="120">
        <v>2000</v>
      </c>
      <c r="F753" s="120">
        <v>2700</v>
      </c>
      <c r="G753" s="120">
        <v>274</v>
      </c>
      <c r="H753" s="120">
        <v>27401</v>
      </c>
      <c r="I753" s="122" t="s">
        <v>398</v>
      </c>
      <c r="J753" s="123">
        <v>0</v>
      </c>
      <c r="K753" s="123">
        <v>0</v>
      </c>
      <c r="L753" s="124">
        <v>0</v>
      </c>
      <c r="M753" s="123">
        <v>0</v>
      </c>
      <c r="N753" s="123">
        <v>0</v>
      </c>
      <c r="O753" s="124">
        <v>0</v>
      </c>
      <c r="P753" s="124">
        <v>0</v>
      </c>
      <c r="Q753" s="45"/>
      <c r="R753" s="123">
        <v>0</v>
      </c>
      <c r="S753" s="123">
        <v>0</v>
      </c>
      <c r="T753" s="123">
        <f t="shared" si="350"/>
        <v>0</v>
      </c>
      <c r="U753" s="123">
        <v>0</v>
      </c>
      <c r="V753" s="123">
        <v>0</v>
      </c>
      <c r="W753" s="123">
        <f t="shared" si="368"/>
        <v>0</v>
      </c>
      <c r="X753" s="123">
        <f t="shared" si="340"/>
        <v>0</v>
      </c>
      <c r="Y753" s="45"/>
      <c r="Z753" s="123">
        <v>0</v>
      </c>
      <c r="AA753" s="123">
        <v>0</v>
      </c>
      <c r="AB753" s="123">
        <f t="shared" si="351"/>
        <v>0</v>
      </c>
      <c r="AC753" s="123">
        <v>0</v>
      </c>
      <c r="AD753" s="123">
        <v>0</v>
      </c>
      <c r="AE753" s="123">
        <f t="shared" si="369"/>
        <v>0</v>
      </c>
      <c r="AF753" s="123">
        <f t="shared" si="343"/>
        <v>0</v>
      </c>
      <c r="AG753" s="45"/>
      <c r="AH753" s="123">
        <v>0</v>
      </c>
      <c r="AI753" s="123">
        <v>0</v>
      </c>
      <c r="AJ753" s="123">
        <f t="shared" si="352"/>
        <v>0</v>
      </c>
      <c r="AK753" s="123">
        <v>0</v>
      </c>
      <c r="AL753" s="123">
        <v>0</v>
      </c>
      <c r="AM753" s="123">
        <f t="shared" si="370"/>
        <v>0</v>
      </c>
      <c r="AN753" s="123">
        <f t="shared" si="346"/>
        <v>0</v>
      </c>
      <c r="AO753" s="45"/>
      <c r="AP753" s="123">
        <f>J753-(R753+Z753+AH753)</f>
        <v>0</v>
      </c>
      <c r="AQ753" s="123">
        <f>K753-(S753+AA753+AI753)</f>
        <v>0</v>
      </c>
      <c r="AR753" s="123">
        <f t="shared" si="354"/>
        <v>0</v>
      </c>
      <c r="AS753" s="123">
        <f>M753-(U753+AC753+AK753)</f>
        <v>0</v>
      </c>
      <c r="AT753" s="123">
        <f>N753-(V753+AD753+AL753)</f>
        <v>0</v>
      </c>
      <c r="AU753" s="123">
        <f t="shared" si="371"/>
        <v>0</v>
      </c>
      <c r="AV753" s="123">
        <f t="shared" si="349"/>
        <v>0</v>
      </c>
      <c r="AW753" s="125" t="s">
        <v>141</v>
      </c>
      <c r="AX753" s="125"/>
      <c r="AY753" s="125"/>
      <c r="AZ753" s="124" t="s">
        <v>283</v>
      </c>
      <c r="BA753" s="124"/>
      <c r="BB753" s="124"/>
      <c r="BC753" s="124"/>
      <c r="BD753" s="124"/>
    </row>
    <row r="754" spans="1:56" s="127" customFormat="1" hidden="1">
      <c r="A754" s="45"/>
      <c r="B754" s="114">
        <v>2013</v>
      </c>
      <c r="C754" s="115">
        <v>8320</v>
      </c>
      <c r="D754" s="114">
        <v>9</v>
      </c>
      <c r="E754" s="114">
        <v>2000</v>
      </c>
      <c r="F754" s="114">
        <v>2700</v>
      </c>
      <c r="G754" s="114">
        <v>275</v>
      </c>
      <c r="H754" s="114"/>
      <c r="I754" s="116" t="s">
        <v>300</v>
      </c>
      <c r="J754" s="117">
        <v>0</v>
      </c>
      <c r="K754" s="117">
        <v>0</v>
      </c>
      <c r="L754" s="117">
        <v>0</v>
      </c>
      <c r="M754" s="117">
        <v>0</v>
      </c>
      <c r="N754" s="117">
        <v>0</v>
      </c>
      <c r="O754" s="117">
        <v>0</v>
      </c>
      <c r="P754" s="117">
        <v>0</v>
      </c>
      <c r="Q754" s="45"/>
      <c r="R754" s="118">
        <f>R755</f>
        <v>0</v>
      </c>
      <c r="S754" s="118">
        <f>S755</f>
        <v>0</v>
      </c>
      <c r="T754" s="118">
        <f t="shared" si="350"/>
        <v>0</v>
      </c>
      <c r="U754" s="118">
        <f>U755</f>
        <v>0</v>
      </c>
      <c r="V754" s="118">
        <f>V755</f>
        <v>0</v>
      </c>
      <c r="W754" s="118">
        <f t="shared" si="368"/>
        <v>0</v>
      </c>
      <c r="X754" s="118">
        <f t="shared" si="340"/>
        <v>0</v>
      </c>
      <c r="Y754" s="45"/>
      <c r="Z754" s="118">
        <f>Z755</f>
        <v>0</v>
      </c>
      <c r="AA754" s="118">
        <f>AA755</f>
        <v>0</v>
      </c>
      <c r="AB754" s="118">
        <f t="shared" si="351"/>
        <v>0</v>
      </c>
      <c r="AC754" s="118">
        <f>AC755</f>
        <v>0</v>
      </c>
      <c r="AD754" s="118">
        <f>AD755</f>
        <v>0</v>
      </c>
      <c r="AE754" s="118">
        <f t="shared" si="369"/>
        <v>0</v>
      </c>
      <c r="AF754" s="118">
        <f t="shared" si="343"/>
        <v>0</v>
      </c>
      <c r="AG754" s="45"/>
      <c r="AH754" s="118">
        <f>AH755</f>
        <v>0</v>
      </c>
      <c r="AI754" s="118">
        <f>AI755</f>
        <v>0</v>
      </c>
      <c r="AJ754" s="118">
        <f t="shared" si="352"/>
        <v>0</v>
      </c>
      <c r="AK754" s="118">
        <f>AK755</f>
        <v>0</v>
      </c>
      <c r="AL754" s="118">
        <f>AL755</f>
        <v>0</v>
      </c>
      <c r="AM754" s="118">
        <f t="shared" si="370"/>
        <v>0</v>
      </c>
      <c r="AN754" s="118">
        <f t="shared" si="346"/>
        <v>0</v>
      </c>
      <c r="AO754" s="45"/>
      <c r="AP754" s="118">
        <f>AP755</f>
        <v>0</v>
      </c>
      <c r="AQ754" s="118">
        <f>AQ755</f>
        <v>0</v>
      </c>
      <c r="AR754" s="118">
        <f t="shared" si="354"/>
        <v>0</v>
      </c>
      <c r="AS754" s="118">
        <f>AS755</f>
        <v>0</v>
      </c>
      <c r="AT754" s="118">
        <f>AT755</f>
        <v>0</v>
      </c>
      <c r="AU754" s="118">
        <f t="shared" si="371"/>
        <v>0</v>
      </c>
      <c r="AV754" s="118">
        <f t="shared" si="349"/>
        <v>0</v>
      </c>
      <c r="AW754" s="119"/>
      <c r="AX754" s="119"/>
      <c r="AY754" s="119"/>
      <c r="AZ754" s="117"/>
      <c r="BA754" s="117"/>
      <c r="BB754" s="117"/>
      <c r="BC754" s="117"/>
      <c r="BD754" s="117"/>
    </row>
    <row r="755" spans="1:56" s="100" customFormat="1" hidden="1">
      <c r="A755" s="45"/>
      <c r="B755" s="120">
        <v>2013</v>
      </c>
      <c r="C755" s="121">
        <v>8320</v>
      </c>
      <c r="D755" s="120">
        <v>9</v>
      </c>
      <c r="E755" s="120">
        <v>2000</v>
      </c>
      <c r="F755" s="120">
        <v>2700</v>
      </c>
      <c r="G755" s="120">
        <v>275</v>
      </c>
      <c r="H755" s="120">
        <v>27501</v>
      </c>
      <c r="I755" s="122" t="s">
        <v>300</v>
      </c>
      <c r="J755" s="123">
        <v>0</v>
      </c>
      <c r="K755" s="123">
        <v>0</v>
      </c>
      <c r="L755" s="124">
        <v>0</v>
      </c>
      <c r="M755" s="123">
        <v>0</v>
      </c>
      <c r="N755" s="123">
        <v>0</v>
      </c>
      <c r="O755" s="124">
        <v>0</v>
      </c>
      <c r="P755" s="124">
        <v>0</v>
      </c>
      <c r="Q755" s="45"/>
      <c r="R755" s="123">
        <v>0</v>
      </c>
      <c r="S755" s="123">
        <v>0</v>
      </c>
      <c r="T755" s="123">
        <f t="shared" si="350"/>
        <v>0</v>
      </c>
      <c r="U755" s="123">
        <v>0</v>
      </c>
      <c r="V755" s="123">
        <v>0</v>
      </c>
      <c r="W755" s="123">
        <f t="shared" si="368"/>
        <v>0</v>
      </c>
      <c r="X755" s="123">
        <f t="shared" si="340"/>
        <v>0</v>
      </c>
      <c r="Y755" s="45"/>
      <c r="Z755" s="123">
        <v>0</v>
      </c>
      <c r="AA755" s="123">
        <v>0</v>
      </c>
      <c r="AB755" s="123">
        <f t="shared" si="351"/>
        <v>0</v>
      </c>
      <c r="AC755" s="123">
        <v>0</v>
      </c>
      <c r="AD755" s="123">
        <v>0</v>
      </c>
      <c r="AE755" s="123">
        <f t="shared" si="369"/>
        <v>0</v>
      </c>
      <c r="AF755" s="123">
        <f t="shared" si="343"/>
        <v>0</v>
      </c>
      <c r="AG755" s="45"/>
      <c r="AH755" s="123">
        <v>0</v>
      </c>
      <c r="AI755" s="123">
        <v>0</v>
      </c>
      <c r="AJ755" s="123">
        <f t="shared" si="352"/>
        <v>0</v>
      </c>
      <c r="AK755" s="123">
        <v>0</v>
      </c>
      <c r="AL755" s="123">
        <v>0</v>
      </c>
      <c r="AM755" s="123">
        <f t="shared" si="370"/>
        <v>0</v>
      </c>
      <c r="AN755" s="123">
        <f t="shared" si="346"/>
        <v>0</v>
      </c>
      <c r="AO755" s="45"/>
      <c r="AP755" s="123">
        <f>J755-(R755+Z755+AH755)</f>
        <v>0</v>
      </c>
      <c r="AQ755" s="123">
        <f>K755-(S755+AA755+AI755)</f>
        <v>0</v>
      </c>
      <c r="AR755" s="123">
        <f t="shared" si="354"/>
        <v>0</v>
      </c>
      <c r="AS755" s="123">
        <f>M755-(U755+AC755+AK755)</f>
        <v>0</v>
      </c>
      <c r="AT755" s="123">
        <f>N755-(V755+AD755+AL755)</f>
        <v>0</v>
      </c>
      <c r="AU755" s="123">
        <f t="shared" si="371"/>
        <v>0</v>
      </c>
      <c r="AV755" s="123">
        <f t="shared" si="349"/>
        <v>0</v>
      </c>
      <c r="AW755" s="125" t="s">
        <v>141</v>
      </c>
      <c r="AX755" s="125"/>
      <c r="AY755" s="125"/>
      <c r="AZ755" s="124" t="s">
        <v>283</v>
      </c>
      <c r="BA755" s="124"/>
      <c r="BB755" s="124"/>
      <c r="BC755" s="124"/>
      <c r="BD755" s="124"/>
    </row>
    <row r="756" spans="1:56" s="126" customFormat="1" hidden="1">
      <c r="A756" s="45"/>
      <c r="B756" s="108">
        <v>2013</v>
      </c>
      <c r="C756" s="109">
        <v>8320</v>
      </c>
      <c r="D756" s="108">
        <v>9</v>
      </c>
      <c r="E756" s="108">
        <v>2000</v>
      </c>
      <c r="F756" s="108">
        <v>2800</v>
      </c>
      <c r="G756" s="108"/>
      <c r="H756" s="108"/>
      <c r="I756" s="110" t="s">
        <v>363</v>
      </c>
      <c r="J756" s="111">
        <v>0</v>
      </c>
      <c r="K756" s="111">
        <v>0</v>
      </c>
      <c r="L756" s="111">
        <v>0</v>
      </c>
      <c r="M756" s="111">
        <v>0</v>
      </c>
      <c r="N756" s="111">
        <v>0</v>
      </c>
      <c r="O756" s="111">
        <v>0</v>
      </c>
      <c r="P756" s="111">
        <v>0</v>
      </c>
      <c r="Q756" s="45"/>
      <c r="R756" s="112">
        <f>R757+R759</f>
        <v>0</v>
      </c>
      <c r="S756" s="112">
        <f>S757+S759</f>
        <v>0</v>
      </c>
      <c r="T756" s="112">
        <f t="shared" si="350"/>
        <v>0</v>
      </c>
      <c r="U756" s="112">
        <f>U757+U759</f>
        <v>0</v>
      </c>
      <c r="V756" s="112">
        <f>V757+V759</f>
        <v>0</v>
      </c>
      <c r="W756" s="112">
        <f t="shared" si="368"/>
        <v>0</v>
      </c>
      <c r="X756" s="112">
        <f t="shared" si="340"/>
        <v>0</v>
      </c>
      <c r="Y756" s="45"/>
      <c r="Z756" s="112">
        <f>Z757+Z759</f>
        <v>0</v>
      </c>
      <c r="AA756" s="112">
        <f>AA757+AA759</f>
        <v>0</v>
      </c>
      <c r="AB756" s="112">
        <f t="shared" si="351"/>
        <v>0</v>
      </c>
      <c r="AC756" s="112">
        <f>AC757+AC759</f>
        <v>0</v>
      </c>
      <c r="AD756" s="112">
        <f>AD757+AD759</f>
        <v>0</v>
      </c>
      <c r="AE756" s="112">
        <f t="shared" si="369"/>
        <v>0</v>
      </c>
      <c r="AF756" s="112">
        <f t="shared" si="343"/>
        <v>0</v>
      </c>
      <c r="AG756" s="45"/>
      <c r="AH756" s="112">
        <f>AH757+AH759</f>
        <v>0</v>
      </c>
      <c r="AI756" s="112">
        <f>AI757+AI759</f>
        <v>0</v>
      </c>
      <c r="AJ756" s="112">
        <f t="shared" si="352"/>
        <v>0</v>
      </c>
      <c r="AK756" s="112">
        <f>AK757+AK759</f>
        <v>0</v>
      </c>
      <c r="AL756" s="112">
        <f>AL757+AL759</f>
        <v>0</v>
      </c>
      <c r="AM756" s="112">
        <f t="shared" si="370"/>
        <v>0</v>
      </c>
      <c r="AN756" s="112">
        <f t="shared" si="346"/>
        <v>0</v>
      </c>
      <c r="AO756" s="45"/>
      <c r="AP756" s="112">
        <f>AP757+AP759</f>
        <v>0</v>
      </c>
      <c r="AQ756" s="112">
        <f>AQ757+AQ759</f>
        <v>0</v>
      </c>
      <c r="AR756" s="112">
        <f t="shared" si="354"/>
        <v>0</v>
      </c>
      <c r="AS756" s="112">
        <f>AS757+AS759</f>
        <v>0</v>
      </c>
      <c r="AT756" s="112">
        <f>AT757+AT759</f>
        <v>0</v>
      </c>
      <c r="AU756" s="112">
        <f t="shared" si="371"/>
        <v>0</v>
      </c>
      <c r="AV756" s="112">
        <f t="shared" si="349"/>
        <v>0</v>
      </c>
      <c r="AW756" s="113"/>
      <c r="AX756" s="113"/>
      <c r="AY756" s="113"/>
      <c r="AZ756" s="111"/>
      <c r="BA756" s="111"/>
      <c r="BB756" s="111"/>
      <c r="BC756" s="111"/>
      <c r="BD756" s="111"/>
    </row>
    <row r="757" spans="1:56" s="127" customFormat="1" hidden="1">
      <c r="A757" s="45"/>
      <c r="B757" s="114">
        <v>2013</v>
      </c>
      <c r="C757" s="115">
        <v>8320</v>
      </c>
      <c r="D757" s="114">
        <v>9</v>
      </c>
      <c r="E757" s="114">
        <v>2000</v>
      </c>
      <c r="F757" s="114">
        <v>2800</v>
      </c>
      <c r="G757" s="114">
        <v>282</v>
      </c>
      <c r="H757" s="114"/>
      <c r="I757" s="116" t="s">
        <v>399</v>
      </c>
      <c r="J757" s="117">
        <v>0</v>
      </c>
      <c r="K757" s="117">
        <v>0</v>
      </c>
      <c r="L757" s="117">
        <v>0</v>
      </c>
      <c r="M757" s="117">
        <v>0</v>
      </c>
      <c r="N757" s="117">
        <v>0</v>
      </c>
      <c r="O757" s="117">
        <v>0</v>
      </c>
      <c r="P757" s="117">
        <v>0</v>
      </c>
      <c r="Q757" s="45"/>
      <c r="R757" s="118">
        <f>R758</f>
        <v>0</v>
      </c>
      <c r="S757" s="118">
        <f>S758</f>
        <v>0</v>
      </c>
      <c r="T757" s="118">
        <f t="shared" si="350"/>
        <v>0</v>
      </c>
      <c r="U757" s="118">
        <f>U758</f>
        <v>0</v>
      </c>
      <c r="V757" s="118">
        <f>V758</f>
        <v>0</v>
      </c>
      <c r="W757" s="118">
        <f t="shared" si="368"/>
        <v>0</v>
      </c>
      <c r="X757" s="118">
        <f t="shared" si="340"/>
        <v>0</v>
      </c>
      <c r="Y757" s="45"/>
      <c r="Z757" s="118">
        <f>Z758</f>
        <v>0</v>
      </c>
      <c r="AA757" s="118">
        <f>AA758</f>
        <v>0</v>
      </c>
      <c r="AB757" s="118">
        <f t="shared" si="351"/>
        <v>0</v>
      </c>
      <c r="AC757" s="118">
        <f>AC758</f>
        <v>0</v>
      </c>
      <c r="AD757" s="118">
        <f>AD758</f>
        <v>0</v>
      </c>
      <c r="AE757" s="118">
        <f t="shared" si="369"/>
        <v>0</v>
      </c>
      <c r="AF757" s="118">
        <f t="shared" si="343"/>
        <v>0</v>
      </c>
      <c r="AG757" s="45"/>
      <c r="AH757" s="118">
        <f>AH758</f>
        <v>0</v>
      </c>
      <c r="AI757" s="118">
        <f>AI758</f>
        <v>0</v>
      </c>
      <c r="AJ757" s="118">
        <f t="shared" si="352"/>
        <v>0</v>
      </c>
      <c r="AK757" s="118">
        <f>AK758</f>
        <v>0</v>
      </c>
      <c r="AL757" s="118">
        <f>AL758</f>
        <v>0</v>
      </c>
      <c r="AM757" s="118">
        <f t="shared" si="370"/>
        <v>0</v>
      </c>
      <c r="AN757" s="118">
        <f t="shared" si="346"/>
        <v>0</v>
      </c>
      <c r="AO757" s="45"/>
      <c r="AP757" s="118">
        <f>AP758</f>
        <v>0</v>
      </c>
      <c r="AQ757" s="118">
        <f>AQ758</f>
        <v>0</v>
      </c>
      <c r="AR757" s="118">
        <f t="shared" si="354"/>
        <v>0</v>
      </c>
      <c r="AS757" s="118">
        <f>AS758</f>
        <v>0</v>
      </c>
      <c r="AT757" s="118">
        <f>AT758</f>
        <v>0</v>
      </c>
      <c r="AU757" s="118">
        <f t="shared" si="371"/>
        <v>0</v>
      </c>
      <c r="AV757" s="118">
        <f t="shared" si="349"/>
        <v>0</v>
      </c>
      <c r="AW757" s="119"/>
      <c r="AX757" s="119"/>
      <c r="AY757" s="119"/>
      <c r="AZ757" s="117"/>
      <c r="BA757" s="117"/>
      <c r="BB757" s="117"/>
      <c r="BC757" s="117"/>
      <c r="BD757" s="117"/>
    </row>
    <row r="758" spans="1:56" s="100" customFormat="1" hidden="1">
      <c r="A758" s="45"/>
      <c r="B758" s="120">
        <v>2013</v>
      </c>
      <c r="C758" s="121">
        <v>8320</v>
      </c>
      <c r="D758" s="120">
        <v>9</v>
      </c>
      <c r="E758" s="120">
        <v>2000</v>
      </c>
      <c r="F758" s="120">
        <v>2800</v>
      </c>
      <c r="G758" s="120">
        <v>282</v>
      </c>
      <c r="H758" s="120">
        <v>28201</v>
      </c>
      <c r="I758" s="122" t="s">
        <v>399</v>
      </c>
      <c r="J758" s="123">
        <v>0</v>
      </c>
      <c r="K758" s="123">
        <v>0</v>
      </c>
      <c r="L758" s="124">
        <v>0</v>
      </c>
      <c r="M758" s="123">
        <v>0</v>
      </c>
      <c r="N758" s="123">
        <v>0</v>
      </c>
      <c r="O758" s="124">
        <v>0</v>
      </c>
      <c r="P758" s="124">
        <v>0</v>
      </c>
      <c r="Q758" s="45"/>
      <c r="R758" s="123">
        <v>0</v>
      </c>
      <c r="S758" s="123">
        <v>0</v>
      </c>
      <c r="T758" s="123">
        <f t="shared" si="350"/>
        <v>0</v>
      </c>
      <c r="U758" s="123">
        <v>0</v>
      </c>
      <c r="V758" s="123">
        <v>0</v>
      </c>
      <c r="W758" s="123">
        <f t="shared" si="368"/>
        <v>0</v>
      </c>
      <c r="X758" s="123">
        <f t="shared" ref="X758:X771" si="372">T758+W758</f>
        <v>0</v>
      </c>
      <c r="Y758" s="45"/>
      <c r="Z758" s="123">
        <v>0</v>
      </c>
      <c r="AA758" s="123">
        <v>0</v>
      </c>
      <c r="AB758" s="123">
        <f t="shared" si="351"/>
        <v>0</v>
      </c>
      <c r="AC758" s="123">
        <v>0</v>
      </c>
      <c r="AD758" s="123">
        <v>0</v>
      </c>
      <c r="AE758" s="123">
        <f t="shared" si="369"/>
        <v>0</v>
      </c>
      <c r="AF758" s="123">
        <f t="shared" si="343"/>
        <v>0</v>
      </c>
      <c r="AG758" s="45"/>
      <c r="AH758" s="123">
        <v>0</v>
      </c>
      <c r="AI758" s="123">
        <v>0</v>
      </c>
      <c r="AJ758" s="123">
        <f t="shared" si="352"/>
        <v>0</v>
      </c>
      <c r="AK758" s="123">
        <v>0</v>
      </c>
      <c r="AL758" s="123">
        <v>0</v>
      </c>
      <c r="AM758" s="123">
        <f t="shared" si="370"/>
        <v>0</v>
      </c>
      <c r="AN758" s="123">
        <f t="shared" si="346"/>
        <v>0</v>
      </c>
      <c r="AO758" s="45"/>
      <c r="AP758" s="123">
        <f>J758-(R758+Z758+AH758)</f>
        <v>0</v>
      </c>
      <c r="AQ758" s="123">
        <f>K758-(S758+AA758+AI758)</f>
        <v>0</v>
      </c>
      <c r="AR758" s="123">
        <f t="shared" si="354"/>
        <v>0</v>
      </c>
      <c r="AS758" s="123">
        <f>M758-(U758+AC758+AK758)</f>
        <v>0</v>
      </c>
      <c r="AT758" s="123">
        <f>N758-(V758+AD758+AL758)</f>
        <v>0</v>
      </c>
      <c r="AU758" s="123">
        <f t="shared" si="371"/>
        <v>0</v>
      </c>
      <c r="AV758" s="123">
        <f t="shared" si="349"/>
        <v>0</v>
      </c>
      <c r="AW758" s="125" t="s">
        <v>103</v>
      </c>
      <c r="AX758" s="125"/>
      <c r="AY758" s="125"/>
      <c r="AZ758" s="124" t="s">
        <v>283</v>
      </c>
      <c r="BA758" s="124"/>
      <c r="BB758" s="124"/>
      <c r="BC758" s="124"/>
      <c r="BD758" s="124"/>
    </row>
    <row r="759" spans="1:56" s="127" customFormat="1" hidden="1">
      <c r="A759" s="45"/>
      <c r="B759" s="114">
        <v>2013</v>
      </c>
      <c r="C759" s="115">
        <v>8320</v>
      </c>
      <c r="D759" s="114">
        <v>9</v>
      </c>
      <c r="E759" s="114">
        <v>2000</v>
      </c>
      <c r="F759" s="114">
        <v>2800</v>
      </c>
      <c r="G759" s="114">
        <v>283</v>
      </c>
      <c r="H759" s="114"/>
      <c r="I759" s="116" t="s">
        <v>366</v>
      </c>
      <c r="J759" s="117">
        <v>0</v>
      </c>
      <c r="K759" s="117">
        <v>0</v>
      </c>
      <c r="L759" s="117">
        <v>0</v>
      </c>
      <c r="M759" s="117">
        <v>0</v>
      </c>
      <c r="N759" s="117">
        <v>0</v>
      </c>
      <c r="O759" s="117">
        <v>0</v>
      </c>
      <c r="P759" s="117">
        <v>0</v>
      </c>
      <c r="Q759" s="45"/>
      <c r="R759" s="118">
        <f>R760</f>
        <v>0</v>
      </c>
      <c r="S759" s="118">
        <f>S760</f>
        <v>0</v>
      </c>
      <c r="T759" s="118">
        <f t="shared" si="350"/>
        <v>0</v>
      </c>
      <c r="U759" s="118">
        <f>U760</f>
        <v>0</v>
      </c>
      <c r="V759" s="118">
        <f>V760</f>
        <v>0</v>
      </c>
      <c r="W759" s="118">
        <f t="shared" si="368"/>
        <v>0</v>
      </c>
      <c r="X759" s="118">
        <f t="shared" si="372"/>
        <v>0</v>
      </c>
      <c r="Y759" s="45"/>
      <c r="Z759" s="118">
        <f>Z760</f>
        <v>0</v>
      </c>
      <c r="AA759" s="118">
        <f>AA760</f>
        <v>0</v>
      </c>
      <c r="AB759" s="118">
        <f t="shared" si="351"/>
        <v>0</v>
      </c>
      <c r="AC759" s="118">
        <f>AC760</f>
        <v>0</v>
      </c>
      <c r="AD759" s="118">
        <f>AD760</f>
        <v>0</v>
      </c>
      <c r="AE759" s="118">
        <f t="shared" si="369"/>
        <v>0</v>
      </c>
      <c r="AF759" s="118">
        <f t="shared" si="343"/>
        <v>0</v>
      </c>
      <c r="AG759" s="45"/>
      <c r="AH759" s="118">
        <f>AH760</f>
        <v>0</v>
      </c>
      <c r="AI759" s="118">
        <f>AI760</f>
        <v>0</v>
      </c>
      <c r="AJ759" s="118">
        <f t="shared" si="352"/>
        <v>0</v>
      </c>
      <c r="AK759" s="118">
        <f>AK760</f>
        <v>0</v>
      </c>
      <c r="AL759" s="118">
        <f>AL760</f>
        <v>0</v>
      </c>
      <c r="AM759" s="118">
        <f t="shared" si="370"/>
        <v>0</v>
      </c>
      <c r="AN759" s="118">
        <f t="shared" si="346"/>
        <v>0</v>
      </c>
      <c r="AO759" s="45"/>
      <c r="AP759" s="118">
        <f>AP760</f>
        <v>0</v>
      </c>
      <c r="AQ759" s="118">
        <f>AQ760</f>
        <v>0</v>
      </c>
      <c r="AR759" s="118">
        <f t="shared" si="354"/>
        <v>0</v>
      </c>
      <c r="AS759" s="118">
        <f>AS760</f>
        <v>0</v>
      </c>
      <c r="AT759" s="118">
        <f>AT760</f>
        <v>0</v>
      </c>
      <c r="AU759" s="118">
        <f t="shared" si="371"/>
        <v>0</v>
      </c>
      <c r="AV759" s="118">
        <f t="shared" si="349"/>
        <v>0</v>
      </c>
      <c r="AW759" s="119"/>
      <c r="AX759" s="119"/>
      <c r="AY759" s="119"/>
      <c r="AZ759" s="117"/>
      <c r="BA759" s="117"/>
      <c r="BB759" s="117"/>
      <c r="BC759" s="117"/>
      <c r="BD759" s="117"/>
    </row>
    <row r="760" spans="1:56" s="100" customFormat="1" hidden="1">
      <c r="A760" s="45"/>
      <c r="B760" s="120">
        <v>2013</v>
      </c>
      <c r="C760" s="121">
        <v>8320</v>
      </c>
      <c r="D760" s="120">
        <v>9</v>
      </c>
      <c r="E760" s="120">
        <v>2000</v>
      </c>
      <c r="F760" s="120">
        <v>2800</v>
      </c>
      <c r="G760" s="120">
        <v>283</v>
      </c>
      <c r="H760" s="120">
        <v>28301</v>
      </c>
      <c r="I760" s="122" t="s">
        <v>366</v>
      </c>
      <c r="J760" s="123">
        <v>0</v>
      </c>
      <c r="K760" s="123">
        <v>0</v>
      </c>
      <c r="L760" s="124">
        <v>0</v>
      </c>
      <c r="M760" s="123">
        <v>0</v>
      </c>
      <c r="N760" s="123">
        <v>0</v>
      </c>
      <c r="O760" s="124">
        <v>0</v>
      </c>
      <c r="P760" s="124">
        <v>0</v>
      </c>
      <c r="Q760" s="45"/>
      <c r="R760" s="123">
        <v>0</v>
      </c>
      <c r="S760" s="123">
        <v>0</v>
      </c>
      <c r="T760" s="123">
        <f t="shared" si="350"/>
        <v>0</v>
      </c>
      <c r="U760" s="123">
        <v>0</v>
      </c>
      <c r="V760" s="123">
        <v>0</v>
      </c>
      <c r="W760" s="123">
        <f t="shared" si="368"/>
        <v>0</v>
      </c>
      <c r="X760" s="123">
        <f t="shared" si="372"/>
        <v>0</v>
      </c>
      <c r="Y760" s="45"/>
      <c r="Z760" s="123">
        <v>0</v>
      </c>
      <c r="AA760" s="123">
        <v>0</v>
      </c>
      <c r="AB760" s="123">
        <f t="shared" si="351"/>
        <v>0</v>
      </c>
      <c r="AC760" s="123">
        <v>0</v>
      </c>
      <c r="AD760" s="123">
        <v>0</v>
      </c>
      <c r="AE760" s="123">
        <f t="shared" si="369"/>
        <v>0</v>
      </c>
      <c r="AF760" s="123">
        <f t="shared" si="343"/>
        <v>0</v>
      </c>
      <c r="AG760" s="45"/>
      <c r="AH760" s="123">
        <v>0</v>
      </c>
      <c r="AI760" s="123">
        <v>0</v>
      </c>
      <c r="AJ760" s="123">
        <f t="shared" si="352"/>
        <v>0</v>
      </c>
      <c r="AK760" s="123">
        <v>0</v>
      </c>
      <c r="AL760" s="123">
        <v>0</v>
      </c>
      <c r="AM760" s="123">
        <f t="shared" si="370"/>
        <v>0</v>
      </c>
      <c r="AN760" s="123">
        <f t="shared" si="346"/>
        <v>0</v>
      </c>
      <c r="AO760" s="45"/>
      <c r="AP760" s="123">
        <f>J760-(R760+Z760+AH760)</f>
        <v>0</v>
      </c>
      <c r="AQ760" s="123">
        <f>K760-(S760+AA760+AI760)</f>
        <v>0</v>
      </c>
      <c r="AR760" s="123">
        <f t="shared" si="354"/>
        <v>0</v>
      </c>
      <c r="AS760" s="123">
        <f>M760-(U760+AC760+AK760)</f>
        <v>0</v>
      </c>
      <c r="AT760" s="123">
        <f>N760-(V760+AD760+AL760)</f>
        <v>0</v>
      </c>
      <c r="AU760" s="123">
        <f t="shared" si="371"/>
        <v>0</v>
      </c>
      <c r="AV760" s="123">
        <f t="shared" si="349"/>
        <v>0</v>
      </c>
      <c r="AW760" s="125" t="s">
        <v>103</v>
      </c>
      <c r="AX760" s="125"/>
      <c r="AY760" s="125"/>
      <c r="AZ760" s="124" t="s">
        <v>283</v>
      </c>
      <c r="BA760" s="124"/>
      <c r="BB760" s="124"/>
      <c r="BC760" s="124"/>
      <c r="BD760" s="124"/>
    </row>
    <row r="761" spans="1:56" s="126" customFormat="1" hidden="1">
      <c r="A761" s="45"/>
      <c r="B761" s="108">
        <v>2013</v>
      </c>
      <c r="C761" s="109">
        <v>8320</v>
      </c>
      <c r="D761" s="108">
        <v>9</v>
      </c>
      <c r="E761" s="108">
        <v>2000</v>
      </c>
      <c r="F761" s="108">
        <v>2900</v>
      </c>
      <c r="G761" s="108"/>
      <c r="H761" s="108"/>
      <c r="I761" s="110" t="s">
        <v>142</v>
      </c>
      <c r="J761" s="111">
        <v>0</v>
      </c>
      <c r="K761" s="111">
        <v>0</v>
      </c>
      <c r="L761" s="111">
        <v>0</v>
      </c>
      <c r="M761" s="111">
        <v>0</v>
      </c>
      <c r="N761" s="111">
        <v>0</v>
      </c>
      <c r="O761" s="111">
        <v>0</v>
      </c>
      <c r="P761" s="111">
        <v>0</v>
      </c>
      <c r="Q761" s="45"/>
      <c r="R761" s="112">
        <f>R762+R764+R766+R768+R770</f>
        <v>0</v>
      </c>
      <c r="S761" s="112">
        <f>S762+S764+S766+S768+S770</f>
        <v>0</v>
      </c>
      <c r="T761" s="112">
        <f t="shared" si="350"/>
        <v>0</v>
      </c>
      <c r="U761" s="112">
        <f>U762+U764+U766+U768+U770</f>
        <v>0</v>
      </c>
      <c r="V761" s="112">
        <f>V762+V764+V766+V768+V770</f>
        <v>0</v>
      </c>
      <c r="W761" s="112">
        <f t="shared" si="368"/>
        <v>0</v>
      </c>
      <c r="X761" s="112">
        <f t="shared" si="372"/>
        <v>0</v>
      </c>
      <c r="Y761" s="45"/>
      <c r="Z761" s="112">
        <f>Z762+Z764+Z766+Z768+Z770</f>
        <v>0</v>
      </c>
      <c r="AA761" s="112">
        <f>AA762+AA764+AA766+AA768+AA770</f>
        <v>0</v>
      </c>
      <c r="AB761" s="112">
        <f t="shared" si="351"/>
        <v>0</v>
      </c>
      <c r="AC761" s="112">
        <f>AC762+AC764+AC766+AC768+AC770</f>
        <v>0</v>
      </c>
      <c r="AD761" s="112">
        <f>AD762+AD764+AD766+AD768+AD770</f>
        <v>0</v>
      </c>
      <c r="AE761" s="112">
        <f t="shared" si="369"/>
        <v>0</v>
      </c>
      <c r="AF761" s="112">
        <f t="shared" si="343"/>
        <v>0</v>
      </c>
      <c r="AG761" s="45"/>
      <c r="AH761" s="112">
        <f>AH762+AH764+AH766+AH768+AH770</f>
        <v>0</v>
      </c>
      <c r="AI761" s="112">
        <f>AI762+AI764+AI766+AI768+AI770</f>
        <v>0</v>
      </c>
      <c r="AJ761" s="112">
        <f t="shared" si="352"/>
        <v>0</v>
      </c>
      <c r="AK761" s="112">
        <f>AK762+AK764+AK766+AK768+AK770</f>
        <v>0</v>
      </c>
      <c r="AL761" s="112">
        <f>AL762+AL764+AL766+AL768+AL770</f>
        <v>0</v>
      </c>
      <c r="AM761" s="112">
        <f t="shared" si="370"/>
        <v>0</v>
      </c>
      <c r="AN761" s="112">
        <f t="shared" si="346"/>
        <v>0</v>
      </c>
      <c r="AO761" s="45"/>
      <c r="AP761" s="112">
        <f>AP762+AP764+AP766+AP768+AP770</f>
        <v>0</v>
      </c>
      <c r="AQ761" s="112">
        <f>AQ762+AQ764+AQ766+AQ768+AQ770</f>
        <v>0</v>
      </c>
      <c r="AR761" s="112">
        <f t="shared" si="354"/>
        <v>0</v>
      </c>
      <c r="AS761" s="112">
        <f>AS762+AS764+AS766+AS768+AS770</f>
        <v>0</v>
      </c>
      <c r="AT761" s="112">
        <f>AT762+AT764+AT766+AT768+AT770</f>
        <v>0</v>
      </c>
      <c r="AU761" s="112">
        <f t="shared" si="371"/>
        <v>0</v>
      </c>
      <c r="AV761" s="112">
        <f t="shared" si="349"/>
        <v>0</v>
      </c>
      <c r="AW761" s="113"/>
      <c r="AX761" s="113"/>
      <c r="AY761" s="113"/>
      <c r="AZ761" s="111"/>
      <c r="BA761" s="111"/>
      <c r="BB761" s="111"/>
      <c r="BC761" s="111"/>
      <c r="BD761" s="111"/>
    </row>
    <row r="762" spans="1:56" s="127" customFormat="1" hidden="1">
      <c r="A762" s="45"/>
      <c r="B762" s="114">
        <v>2013</v>
      </c>
      <c r="C762" s="115">
        <v>8320</v>
      </c>
      <c r="D762" s="114">
        <v>9</v>
      </c>
      <c r="E762" s="114">
        <v>2000</v>
      </c>
      <c r="F762" s="114">
        <v>2900</v>
      </c>
      <c r="G762" s="114">
        <v>291</v>
      </c>
      <c r="H762" s="114"/>
      <c r="I762" s="116" t="s">
        <v>143</v>
      </c>
      <c r="J762" s="117">
        <v>0</v>
      </c>
      <c r="K762" s="117">
        <v>0</v>
      </c>
      <c r="L762" s="117">
        <v>0</v>
      </c>
      <c r="M762" s="117">
        <v>0</v>
      </c>
      <c r="N762" s="117">
        <v>0</v>
      </c>
      <c r="O762" s="117">
        <v>0</v>
      </c>
      <c r="P762" s="117">
        <v>0</v>
      </c>
      <c r="Q762" s="45"/>
      <c r="R762" s="118">
        <f>R763</f>
        <v>0</v>
      </c>
      <c r="S762" s="118">
        <f>S763</f>
        <v>0</v>
      </c>
      <c r="T762" s="118">
        <f t="shared" si="350"/>
        <v>0</v>
      </c>
      <c r="U762" s="118">
        <f>U763</f>
        <v>0</v>
      </c>
      <c r="V762" s="118">
        <f>V763</f>
        <v>0</v>
      </c>
      <c r="W762" s="118">
        <f t="shared" si="368"/>
        <v>0</v>
      </c>
      <c r="X762" s="118">
        <f t="shared" si="372"/>
        <v>0</v>
      </c>
      <c r="Y762" s="45"/>
      <c r="Z762" s="118">
        <f>Z763</f>
        <v>0</v>
      </c>
      <c r="AA762" s="118">
        <f>AA763</f>
        <v>0</v>
      </c>
      <c r="AB762" s="118">
        <f t="shared" si="351"/>
        <v>0</v>
      </c>
      <c r="AC762" s="118">
        <f>AC763</f>
        <v>0</v>
      </c>
      <c r="AD762" s="118">
        <f>AD763</f>
        <v>0</v>
      </c>
      <c r="AE762" s="118">
        <f t="shared" si="369"/>
        <v>0</v>
      </c>
      <c r="AF762" s="118">
        <f t="shared" si="343"/>
        <v>0</v>
      </c>
      <c r="AG762" s="45"/>
      <c r="AH762" s="118">
        <f>AH763</f>
        <v>0</v>
      </c>
      <c r="AI762" s="118">
        <f>AI763</f>
        <v>0</v>
      </c>
      <c r="AJ762" s="118">
        <f t="shared" si="352"/>
        <v>0</v>
      </c>
      <c r="AK762" s="118">
        <f>AK763</f>
        <v>0</v>
      </c>
      <c r="AL762" s="118">
        <f>AL763</f>
        <v>0</v>
      </c>
      <c r="AM762" s="118">
        <f t="shared" si="370"/>
        <v>0</v>
      </c>
      <c r="AN762" s="118">
        <f t="shared" si="346"/>
        <v>0</v>
      </c>
      <c r="AO762" s="45"/>
      <c r="AP762" s="118">
        <f>AP763</f>
        <v>0</v>
      </c>
      <c r="AQ762" s="118">
        <f>AQ763</f>
        <v>0</v>
      </c>
      <c r="AR762" s="118">
        <f t="shared" si="354"/>
        <v>0</v>
      </c>
      <c r="AS762" s="118">
        <f>AS763</f>
        <v>0</v>
      </c>
      <c r="AT762" s="118">
        <f>AT763</f>
        <v>0</v>
      </c>
      <c r="AU762" s="118">
        <f t="shared" si="371"/>
        <v>0</v>
      </c>
      <c r="AV762" s="118">
        <f t="shared" si="349"/>
        <v>0</v>
      </c>
      <c r="AW762" s="119"/>
      <c r="AX762" s="119"/>
      <c r="AY762" s="119"/>
      <c r="AZ762" s="117"/>
      <c r="BA762" s="117"/>
      <c r="BB762" s="117"/>
      <c r="BC762" s="117"/>
      <c r="BD762" s="117"/>
    </row>
    <row r="763" spans="1:56" s="100" customFormat="1" hidden="1">
      <c r="A763" s="45"/>
      <c r="B763" s="120">
        <v>2013</v>
      </c>
      <c r="C763" s="121">
        <v>8320</v>
      </c>
      <c r="D763" s="120">
        <v>9</v>
      </c>
      <c r="E763" s="120">
        <v>2000</v>
      </c>
      <c r="F763" s="120">
        <v>2900</v>
      </c>
      <c r="G763" s="120">
        <v>291</v>
      </c>
      <c r="H763" s="120">
        <v>29101</v>
      </c>
      <c r="I763" s="122" t="s">
        <v>143</v>
      </c>
      <c r="J763" s="123">
        <v>0</v>
      </c>
      <c r="K763" s="123">
        <v>0</v>
      </c>
      <c r="L763" s="124">
        <v>0</v>
      </c>
      <c r="M763" s="123">
        <v>0</v>
      </c>
      <c r="N763" s="123">
        <v>0</v>
      </c>
      <c r="O763" s="124">
        <v>0</v>
      </c>
      <c r="P763" s="124">
        <v>0</v>
      </c>
      <c r="Q763" s="45"/>
      <c r="R763" s="123">
        <v>0</v>
      </c>
      <c r="S763" s="123">
        <v>0</v>
      </c>
      <c r="T763" s="123">
        <f t="shared" si="350"/>
        <v>0</v>
      </c>
      <c r="U763" s="123">
        <v>0</v>
      </c>
      <c r="V763" s="123">
        <v>0</v>
      </c>
      <c r="W763" s="123">
        <f t="shared" si="368"/>
        <v>0</v>
      </c>
      <c r="X763" s="123">
        <f t="shared" si="372"/>
        <v>0</v>
      </c>
      <c r="Y763" s="45"/>
      <c r="Z763" s="123">
        <v>0</v>
      </c>
      <c r="AA763" s="123">
        <v>0</v>
      </c>
      <c r="AB763" s="123">
        <f t="shared" si="351"/>
        <v>0</v>
      </c>
      <c r="AC763" s="123">
        <v>0</v>
      </c>
      <c r="AD763" s="123">
        <v>0</v>
      </c>
      <c r="AE763" s="123">
        <f t="shared" si="369"/>
        <v>0</v>
      </c>
      <c r="AF763" s="123">
        <f t="shared" si="343"/>
        <v>0</v>
      </c>
      <c r="AG763" s="45"/>
      <c r="AH763" s="123">
        <v>0</v>
      </c>
      <c r="AI763" s="123">
        <v>0</v>
      </c>
      <c r="AJ763" s="123">
        <f t="shared" si="352"/>
        <v>0</v>
      </c>
      <c r="AK763" s="123">
        <v>0</v>
      </c>
      <c r="AL763" s="123">
        <v>0</v>
      </c>
      <c r="AM763" s="123">
        <f t="shared" si="370"/>
        <v>0</v>
      </c>
      <c r="AN763" s="123">
        <f t="shared" si="346"/>
        <v>0</v>
      </c>
      <c r="AO763" s="45"/>
      <c r="AP763" s="123">
        <f>J763-(R763+Z763+AH763)</f>
        <v>0</v>
      </c>
      <c r="AQ763" s="123">
        <f>K763-(S763+AA763+AI763)</f>
        <v>0</v>
      </c>
      <c r="AR763" s="123">
        <f t="shared" si="354"/>
        <v>0</v>
      </c>
      <c r="AS763" s="123">
        <f>M763-(U763+AC763+AK763)</f>
        <v>0</v>
      </c>
      <c r="AT763" s="123">
        <f>N763-(V763+AD763+AL763)</f>
        <v>0</v>
      </c>
      <c r="AU763" s="123">
        <f t="shared" si="371"/>
        <v>0</v>
      </c>
      <c r="AV763" s="123">
        <f t="shared" si="349"/>
        <v>0</v>
      </c>
      <c r="AW763" s="125" t="s">
        <v>103</v>
      </c>
      <c r="AX763" s="125"/>
      <c r="AY763" s="125"/>
      <c r="AZ763" s="124" t="s">
        <v>283</v>
      </c>
      <c r="BA763" s="124"/>
      <c r="BB763" s="124"/>
      <c r="BC763" s="124"/>
      <c r="BD763" s="124"/>
    </row>
    <row r="764" spans="1:56" s="127" customFormat="1" hidden="1">
      <c r="A764" s="45"/>
      <c r="B764" s="114">
        <v>2013</v>
      </c>
      <c r="C764" s="115">
        <v>8320</v>
      </c>
      <c r="D764" s="114">
        <v>9</v>
      </c>
      <c r="E764" s="114">
        <v>2000</v>
      </c>
      <c r="F764" s="114">
        <v>2900</v>
      </c>
      <c r="G764" s="114">
        <v>292</v>
      </c>
      <c r="H764" s="114"/>
      <c r="I764" s="116" t="s">
        <v>400</v>
      </c>
      <c r="J764" s="117">
        <v>0</v>
      </c>
      <c r="K764" s="117">
        <v>0</v>
      </c>
      <c r="L764" s="117">
        <v>0</v>
      </c>
      <c r="M764" s="117">
        <v>0</v>
      </c>
      <c r="N764" s="117">
        <v>0</v>
      </c>
      <c r="O764" s="117">
        <v>0</v>
      </c>
      <c r="P764" s="117">
        <v>0</v>
      </c>
      <c r="Q764" s="45"/>
      <c r="R764" s="118">
        <f>R765</f>
        <v>0</v>
      </c>
      <c r="S764" s="118">
        <f>S765</f>
        <v>0</v>
      </c>
      <c r="T764" s="118">
        <f t="shared" si="350"/>
        <v>0</v>
      </c>
      <c r="U764" s="118">
        <f>U765</f>
        <v>0</v>
      </c>
      <c r="V764" s="118">
        <f>V765</f>
        <v>0</v>
      </c>
      <c r="W764" s="118">
        <f t="shared" si="368"/>
        <v>0</v>
      </c>
      <c r="X764" s="118">
        <f t="shared" si="372"/>
        <v>0</v>
      </c>
      <c r="Y764" s="45"/>
      <c r="Z764" s="118">
        <f>Z765</f>
        <v>0</v>
      </c>
      <c r="AA764" s="118">
        <f>AA765</f>
        <v>0</v>
      </c>
      <c r="AB764" s="118">
        <f t="shared" si="351"/>
        <v>0</v>
      </c>
      <c r="AC764" s="118">
        <f>AC765</f>
        <v>0</v>
      </c>
      <c r="AD764" s="118">
        <f>AD765</f>
        <v>0</v>
      </c>
      <c r="AE764" s="118">
        <f t="shared" si="369"/>
        <v>0</v>
      </c>
      <c r="AF764" s="118">
        <f t="shared" si="343"/>
        <v>0</v>
      </c>
      <c r="AG764" s="45"/>
      <c r="AH764" s="118">
        <f>AH765</f>
        <v>0</v>
      </c>
      <c r="AI764" s="118">
        <f>AI765</f>
        <v>0</v>
      </c>
      <c r="AJ764" s="118">
        <f t="shared" si="352"/>
        <v>0</v>
      </c>
      <c r="AK764" s="118">
        <f>AK765</f>
        <v>0</v>
      </c>
      <c r="AL764" s="118">
        <f>AL765</f>
        <v>0</v>
      </c>
      <c r="AM764" s="118">
        <f t="shared" si="370"/>
        <v>0</v>
      </c>
      <c r="AN764" s="118">
        <f t="shared" si="346"/>
        <v>0</v>
      </c>
      <c r="AO764" s="45"/>
      <c r="AP764" s="118">
        <f>AP765</f>
        <v>0</v>
      </c>
      <c r="AQ764" s="118">
        <f>AQ765</f>
        <v>0</v>
      </c>
      <c r="AR764" s="118">
        <f t="shared" si="354"/>
        <v>0</v>
      </c>
      <c r="AS764" s="118">
        <f>AS765</f>
        <v>0</v>
      </c>
      <c r="AT764" s="118">
        <f>AT765</f>
        <v>0</v>
      </c>
      <c r="AU764" s="118">
        <f t="shared" si="371"/>
        <v>0</v>
      </c>
      <c r="AV764" s="118">
        <f t="shared" si="349"/>
        <v>0</v>
      </c>
      <c r="AW764" s="119"/>
      <c r="AX764" s="119"/>
      <c r="AY764" s="119"/>
      <c r="AZ764" s="117"/>
      <c r="BA764" s="117"/>
      <c r="BB764" s="117"/>
      <c r="BC764" s="117"/>
      <c r="BD764" s="117"/>
    </row>
    <row r="765" spans="1:56" s="100" customFormat="1" hidden="1">
      <c r="A765" s="45"/>
      <c r="B765" s="120">
        <v>2013</v>
      </c>
      <c r="C765" s="121">
        <v>8320</v>
      </c>
      <c r="D765" s="120">
        <v>9</v>
      </c>
      <c r="E765" s="120">
        <v>2000</v>
      </c>
      <c r="F765" s="120">
        <v>2900</v>
      </c>
      <c r="G765" s="120">
        <v>292</v>
      </c>
      <c r="H765" s="120">
        <v>29201</v>
      </c>
      <c r="I765" s="122" t="s">
        <v>400</v>
      </c>
      <c r="J765" s="123">
        <v>0</v>
      </c>
      <c r="K765" s="123">
        <v>0</v>
      </c>
      <c r="L765" s="124">
        <v>0</v>
      </c>
      <c r="M765" s="123">
        <v>0</v>
      </c>
      <c r="N765" s="123">
        <v>0</v>
      </c>
      <c r="O765" s="124">
        <v>0</v>
      </c>
      <c r="P765" s="124">
        <v>0</v>
      </c>
      <c r="Q765" s="45"/>
      <c r="R765" s="123">
        <v>0</v>
      </c>
      <c r="S765" s="123">
        <v>0</v>
      </c>
      <c r="T765" s="123">
        <f t="shared" si="350"/>
        <v>0</v>
      </c>
      <c r="U765" s="123">
        <v>0</v>
      </c>
      <c r="V765" s="123">
        <v>0</v>
      </c>
      <c r="W765" s="123">
        <f t="shared" si="368"/>
        <v>0</v>
      </c>
      <c r="X765" s="123">
        <f t="shared" si="372"/>
        <v>0</v>
      </c>
      <c r="Y765" s="45"/>
      <c r="Z765" s="123">
        <v>0</v>
      </c>
      <c r="AA765" s="123">
        <v>0</v>
      </c>
      <c r="AB765" s="123">
        <f t="shared" si="351"/>
        <v>0</v>
      </c>
      <c r="AC765" s="123">
        <v>0</v>
      </c>
      <c r="AD765" s="123">
        <v>0</v>
      </c>
      <c r="AE765" s="123">
        <f t="shared" si="369"/>
        <v>0</v>
      </c>
      <c r="AF765" s="123">
        <f t="shared" si="343"/>
        <v>0</v>
      </c>
      <c r="AG765" s="45"/>
      <c r="AH765" s="123">
        <v>0</v>
      </c>
      <c r="AI765" s="123">
        <v>0</v>
      </c>
      <c r="AJ765" s="123">
        <f t="shared" si="352"/>
        <v>0</v>
      </c>
      <c r="AK765" s="123">
        <v>0</v>
      </c>
      <c r="AL765" s="123">
        <v>0</v>
      </c>
      <c r="AM765" s="123">
        <f t="shared" si="370"/>
        <v>0</v>
      </c>
      <c r="AN765" s="123">
        <f t="shared" si="346"/>
        <v>0</v>
      </c>
      <c r="AO765" s="45"/>
      <c r="AP765" s="123">
        <f>J765-(R765+Z765+AH765)</f>
        <v>0</v>
      </c>
      <c r="AQ765" s="123">
        <f>K765-(S765+AA765+AI765)</f>
        <v>0</v>
      </c>
      <c r="AR765" s="123">
        <f t="shared" si="354"/>
        <v>0</v>
      </c>
      <c r="AS765" s="123">
        <f>M765-(U765+AC765+AK765)</f>
        <v>0</v>
      </c>
      <c r="AT765" s="123">
        <f>N765-(V765+AD765+AL765)</f>
        <v>0</v>
      </c>
      <c r="AU765" s="123">
        <f t="shared" si="371"/>
        <v>0</v>
      </c>
      <c r="AV765" s="123">
        <f t="shared" si="349"/>
        <v>0</v>
      </c>
      <c r="AW765" s="125" t="s">
        <v>103</v>
      </c>
      <c r="AX765" s="125"/>
      <c r="AY765" s="125"/>
      <c r="AZ765" s="124" t="s">
        <v>283</v>
      </c>
      <c r="BA765" s="124"/>
      <c r="BB765" s="124"/>
      <c r="BC765" s="124"/>
      <c r="BD765" s="124"/>
    </row>
    <row r="766" spans="1:56" s="127" customFormat="1" hidden="1">
      <c r="A766" s="45"/>
      <c r="B766" s="114">
        <v>2013</v>
      </c>
      <c r="C766" s="115">
        <v>8320</v>
      </c>
      <c r="D766" s="114">
        <v>9</v>
      </c>
      <c r="E766" s="114">
        <v>2000</v>
      </c>
      <c r="F766" s="114">
        <v>2900</v>
      </c>
      <c r="G766" s="114">
        <v>294</v>
      </c>
      <c r="H766" s="114"/>
      <c r="I766" s="116" t="s">
        <v>145</v>
      </c>
      <c r="J766" s="117">
        <v>0</v>
      </c>
      <c r="K766" s="117">
        <v>0</v>
      </c>
      <c r="L766" s="117">
        <v>0</v>
      </c>
      <c r="M766" s="117">
        <v>0</v>
      </c>
      <c r="N766" s="117">
        <v>0</v>
      </c>
      <c r="O766" s="117">
        <v>0</v>
      </c>
      <c r="P766" s="117">
        <v>0</v>
      </c>
      <c r="Q766" s="45"/>
      <c r="R766" s="118">
        <f t="shared" ref="R766:S770" si="373">R767</f>
        <v>0</v>
      </c>
      <c r="S766" s="118">
        <f t="shared" si="373"/>
        <v>0</v>
      </c>
      <c r="T766" s="118">
        <f t="shared" si="350"/>
        <v>0</v>
      </c>
      <c r="U766" s="118">
        <f t="shared" ref="U766:V770" si="374">U767</f>
        <v>0</v>
      </c>
      <c r="V766" s="118">
        <f t="shared" si="374"/>
        <v>0</v>
      </c>
      <c r="W766" s="118">
        <f t="shared" si="368"/>
        <v>0</v>
      </c>
      <c r="X766" s="118">
        <f t="shared" si="372"/>
        <v>0</v>
      </c>
      <c r="Y766" s="45"/>
      <c r="Z766" s="118">
        <f t="shared" ref="Z766:AA770" si="375">Z767</f>
        <v>0</v>
      </c>
      <c r="AA766" s="118">
        <f t="shared" si="375"/>
        <v>0</v>
      </c>
      <c r="AB766" s="118">
        <f t="shared" si="351"/>
        <v>0</v>
      </c>
      <c r="AC766" s="118">
        <f t="shared" ref="AC766:AD770" si="376">AC767</f>
        <v>0</v>
      </c>
      <c r="AD766" s="118">
        <f t="shared" si="376"/>
        <v>0</v>
      </c>
      <c r="AE766" s="118">
        <f t="shared" si="369"/>
        <v>0</v>
      </c>
      <c r="AF766" s="118">
        <f t="shared" si="343"/>
        <v>0</v>
      </c>
      <c r="AG766" s="45"/>
      <c r="AH766" s="118">
        <f t="shared" ref="AH766:AI770" si="377">AH767</f>
        <v>0</v>
      </c>
      <c r="AI766" s="118">
        <f t="shared" si="377"/>
        <v>0</v>
      </c>
      <c r="AJ766" s="118">
        <f t="shared" si="352"/>
        <v>0</v>
      </c>
      <c r="AK766" s="118">
        <f t="shared" ref="AK766:AL770" si="378">AK767</f>
        <v>0</v>
      </c>
      <c r="AL766" s="118">
        <f t="shared" si="378"/>
        <v>0</v>
      </c>
      <c r="AM766" s="118">
        <f t="shared" si="370"/>
        <v>0</v>
      </c>
      <c r="AN766" s="118">
        <f t="shared" si="346"/>
        <v>0</v>
      </c>
      <c r="AO766" s="45"/>
      <c r="AP766" s="118">
        <f t="shared" ref="AP766:AQ770" si="379">AP767</f>
        <v>0</v>
      </c>
      <c r="AQ766" s="118">
        <f t="shared" si="379"/>
        <v>0</v>
      </c>
      <c r="AR766" s="118">
        <f t="shared" si="354"/>
        <v>0</v>
      </c>
      <c r="AS766" s="118">
        <f t="shared" ref="AS766:AT770" si="380">AS767</f>
        <v>0</v>
      </c>
      <c r="AT766" s="118">
        <f t="shared" si="380"/>
        <v>0</v>
      </c>
      <c r="AU766" s="118">
        <f t="shared" si="371"/>
        <v>0</v>
      </c>
      <c r="AV766" s="118">
        <f t="shared" si="349"/>
        <v>0</v>
      </c>
      <c r="AW766" s="119"/>
      <c r="AX766" s="119"/>
      <c r="AY766" s="119"/>
      <c r="AZ766" s="117"/>
      <c r="BA766" s="117"/>
      <c r="BB766" s="117"/>
      <c r="BC766" s="117"/>
      <c r="BD766" s="117"/>
    </row>
    <row r="767" spans="1:56" s="100" customFormat="1" hidden="1">
      <c r="A767" s="45"/>
      <c r="B767" s="120">
        <v>2013</v>
      </c>
      <c r="C767" s="121">
        <v>8320</v>
      </c>
      <c r="D767" s="120">
        <v>9</v>
      </c>
      <c r="E767" s="120">
        <v>2000</v>
      </c>
      <c r="F767" s="120">
        <v>2900</v>
      </c>
      <c r="G767" s="120">
        <v>294</v>
      </c>
      <c r="H767" s="120">
        <v>29401</v>
      </c>
      <c r="I767" s="122" t="s">
        <v>146</v>
      </c>
      <c r="J767" s="123">
        <v>0</v>
      </c>
      <c r="K767" s="123">
        <v>0</v>
      </c>
      <c r="L767" s="124">
        <v>0</v>
      </c>
      <c r="M767" s="123">
        <v>0</v>
      </c>
      <c r="N767" s="123">
        <v>0</v>
      </c>
      <c r="O767" s="124">
        <v>0</v>
      </c>
      <c r="P767" s="124">
        <v>0</v>
      </c>
      <c r="Q767" s="45"/>
      <c r="R767" s="123">
        <v>0</v>
      </c>
      <c r="S767" s="123">
        <v>0</v>
      </c>
      <c r="T767" s="123">
        <f t="shared" si="350"/>
        <v>0</v>
      </c>
      <c r="U767" s="123">
        <v>0</v>
      </c>
      <c r="V767" s="123">
        <v>0</v>
      </c>
      <c r="W767" s="123">
        <f t="shared" si="368"/>
        <v>0</v>
      </c>
      <c r="X767" s="123">
        <f t="shared" si="372"/>
        <v>0</v>
      </c>
      <c r="Y767" s="45"/>
      <c r="Z767" s="123">
        <v>0</v>
      </c>
      <c r="AA767" s="123">
        <v>0</v>
      </c>
      <c r="AB767" s="123">
        <f t="shared" si="351"/>
        <v>0</v>
      </c>
      <c r="AC767" s="123">
        <v>0</v>
      </c>
      <c r="AD767" s="123">
        <v>0</v>
      </c>
      <c r="AE767" s="123">
        <f t="shared" si="369"/>
        <v>0</v>
      </c>
      <c r="AF767" s="123">
        <f t="shared" si="343"/>
        <v>0</v>
      </c>
      <c r="AG767" s="45"/>
      <c r="AH767" s="123">
        <v>0</v>
      </c>
      <c r="AI767" s="123">
        <v>0</v>
      </c>
      <c r="AJ767" s="123">
        <f t="shared" si="352"/>
        <v>0</v>
      </c>
      <c r="AK767" s="123">
        <v>0</v>
      </c>
      <c r="AL767" s="123">
        <v>0</v>
      </c>
      <c r="AM767" s="123">
        <f t="shared" si="370"/>
        <v>0</v>
      </c>
      <c r="AN767" s="123">
        <f t="shared" si="346"/>
        <v>0</v>
      </c>
      <c r="AO767" s="45"/>
      <c r="AP767" s="123">
        <f>J767-(R767+Z767+AH767)</f>
        <v>0</v>
      </c>
      <c r="AQ767" s="123">
        <f>K767-(S767+AA767+AI767)</f>
        <v>0</v>
      </c>
      <c r="AR767" s="123">
        <f t="shared" si="354"/>
        <v>0</v>
      </c>
      <c r="AS767" s="123">
        <f>M767-(U767+AC767+AK767)</f>
        <v>0</v>
      </c>
      <c r="AT767" s="123">
        <f>N767-(V767+AD767+AL767)</f>
        <v>0</v>
      </c>
      <c r="AU767" s="123">
        <f t="shared" si="371"/>
        <v>0</v>
      </c>
      <c r="AV767" s="123">
        <f t="shared" si="349"/>
        <v>0</v>
      </c>
      <c r="AW767" s="125" t="s">
        <v>103</v>
      </c>
      <c r="AX767" s="125"/>
      <c r="AY767" s="125"/>
      <c r="AZ767" s="124" t="s">
        <v>283</v>
      </c>
      <c r="BA767" s="124"/>
      <c r="BB767" s="124"/>
      <c r="BC767" s="124"/>
      <c r="BD767" s="124"/>
    </row>
    <row r="768" spans="1:56" s="100" customFormat="1" hidden="1">
      <c r="A768" s="45"/>
      <c r="B768" s="114">
        <v>2013</v>
      </c>
      <c r="C768" s="115">
        <v>8320</v>
      </c>
      <c r="D768" s="114">
        <v>9</v>
      </c>
      <c r="E768" s="114">
        <v>2000</v>
      </c>
      <c r="F768" s="114">
        <v>2900</v>
      </c>
      <c r="G768" s="114">
        <v>296</v>
      </c>
      <c r="H768" s="114"/>
      <c r="I768" s="116" t="s">
        <v>147</v>
      </c>
      <c r="J768" s="117">
        <v>0</v>
      </c>
      <c r="K768" s="117">
        <v>0</v>
      </c>
      <c r="L768" s="117">
        <v>0</v>
      </c>
      <c r="M768" s="117">
        <v>0</v>
      </c>
      <c r="N768" s="117">
        <v>0</v>
      </c>
      <c r="O768" s="117">
        <v>0</v>
      </c>
      <c r="P768" s="117">
        <v>0</v>
      </c>
      <c r="Q768" s="45"/>
      <c r="R768" s="118">
        <f t="shared" si="373"/>
        <v>0</v>
      </c>
      <c r="S768" s="118">
        <f t="shared" si="373"/>
        <v>0</v>
      </c>
      <c r="T768" s="118">
        <f t="shared" si="350"/>
        <v>0</v>
      </c>
      <c r="U768" s="118">
        <f t="shared" si="374"/>
        <v>0</v>
      </c>
      <c r="V768" s="118">
        <f t="shared" si="374"/>
        <v>0</v>
      </c>
      <c r="W768" s="118">
        <f t="shared" si="368"/>
        <v>0</v>
      </c>
      <c r="X768" s="118">
        <f t="shared" si="372"/>
        <v>0</v>
      </c>
      <c r="Y768" s="45"/>
      <c r="Z768" s="118">
        <f t="shared" si="375"/>
        <v>0</v>
      </c>
      <c r="AA768" s="118">
        <f t="shared" si="375"/>
        <v>0</v>
      </c>
      <c r="AB768" s="118">
        <f t="shared" si="351"/>
        <v>0</v>
      </c>
      <c r="AC768" s="118">
        <f t="shared" si="376"/>
        <v>0</v>
      </c>
      <c r="AD768" s="118">
        <f t="shared" si="376"/>
        <v>0</v>
      </c>
      <c r="AE768" s="118">
        <f t="shared" si="369"/>
        <v>0</v>
      </c>
      <c r="AF768" s="118">
        <f t="shared" si="343"/>
        <v>0</v>
      </c>
      <c r="AG768" s="45"/>
      <c r="AH768" s="118">
        <f t="shared" si="377"/>
        <v>0</v>
      </c>
      <c r="AI768" s="118">
        <f t="shared" si="377"/>
        <v>0</v>
      </c>
      <c r="AJ768" s="118">
        <f t="shared" si="352"/>
        <v>0</v>
      </c>
      <c r="AK768" s="118">
        <f t="shared" si="378"/>
        <v>0</v>
      </c>
      <c r="AL768" s="118">
        <f t="shared" si="378"/>
        <v>0</v>
      </c>
      <c r="AM768" s="118">
        <f t="shared" si="370"/>
        <v>0</v>
      </c>
      <c r="AN768" s="118">
        <f t="shared" si="346"/>
        <v>0</v>
      </c>
      <c r="AO768" s="45"/>
      <c r="AP768" s="118">
        <f t="shared" si="379"/>
        <v>0</v>
      </c>
      <c r="AQ768" s="118">
        <f t="shared" si="379"/>
        <v>0</v>
      </c>
      <c r="AR768" s="118">
        <f t="shared" si="354"/>
        <v>0</v>
      </c>
      <c r="AS768" s="118">
        <f t="shared" si="380"/>
        <v>0</v>
      </c>
      <c r="AT768" s="118">
        <f t="shared" si="380"/>
        <v>0</v>
      </c>
      <c r="AU768" s="118">
        <f t="shared" si="371"/>
        <v>0</v>
      </c>
      <c r="AV768" s="118">
        <f t="shared" si="349"/>
        <v>0</v>
      </c>
      <c r="AW768" s="119"/>
      <c r="AX768" s="119"/>
      <c r="AY768" s="119"/>
      <c r="AZ768" s="117"/>
      <c r="BA768" s="117"/>
      <c r="BB768" s="117"/>
      <c r="BC768" s="117"/>
      <c r="BD768" s="117"/>
    </row>
    <row r="769" spans="1:56" s="100" customFormat="1" hidden="1">
      <c r="A769" s="45"/>
      <c r="B769" s="120">
        <v>2013</v>
      </c>
      <c r="C769" s="121">
        <v>8320</v>
      </c>
      <c r="D769" s="120">
        <v>9</v>
      </c>
      <c r="E769" s="120">
        <v>2000</v>
      </c>
      <c r="F769" s="120">
        <v>2900</v>
      </c>
      <c r="G769" s="120">
        <v>296</v>
      </c>
      <c r="H769" s="120">
        <v>29601</v>
      </c>
      <c r="I769" s="122" t="s">
        <v>147</v>
      </c>
      <c r="J769" s="123">
        <v>0</v>
      </c>
      <c r="K769" s="123">
        <v>0</v>
      </c>
      <c r="L769" s="124">
        <v>0</v>
      </c>
      <c r="M769" s="123">
        <v>0</v>
      </c>
      <c r="N769" s="123">
        <v>0</v>
      </c>
      <c r="O769" s="124">
        <v>0</v>
      </c>
      <c r="P769" s="124">
        <v>0</v>
      </c>
      <c r="Q769" s="45"/>
      <c r="R769" s="123">
        <v>0</v>
      </c>
      <c r="S769" s="123">
        <v>0</v>
      </c>
      <c r="T769" s="123">
        <f t="shared" si="350"/>
        <v>0</v>
      </c>
      <c r="U769" s="123">
        <v>0</v>
      </c>
      <c r="V769" s="123">
        <v>0</v>
      </c>
      <c r="W769" s="123">
        <f t="shared" si="368"/>
        <v>0</v>
      </c>
      <c r="X769" s="123">
        <f t="shared" si="372"/>
        <v>0</v>
      </c>
      <c r="Y769" s="45"/>
      <c r="Z769" s="123">
        <v>0</v>
      </c>
      <c r="AA769" s="123">
        <v>0</v>
      </c>
      <c r="AB769" s="123">
        <f t="shared" si="351"/>
        <v>0</v>
      </c>
      <c r="AC769" s="123">
        <v>0</v>
      </c>
      <c r="AD769" s="123">
        <v>0</v>
      </c>
      <c r="AE769" s="123">
        <f t="shared" si="369"/>
        <v>0</v>
      </c>
      <c r="AF769" s="123">
        <f t="shared" ref="AF769:AF771" si="381">AB769+AE769</f>
        <v>0</v>
      </c>
      <c r="AG769" s="45"/>
      <c r="AH769" s="123">
        <v>0</v>
      </c>
      <c r="AI769" s="123">
        <v>0</v>
      </c>
      <c r="AJ769" s="123">
        <f t="shared" si="352"/>
        <v>0</v>
      </c>
      <c r="AK769" s="123">
        <v>0</v>
      </c>
      <c r="AL769" s="123">
        <v>0</v>
      </c>
      <c r="AM769" s="123">
        <f t="shared" si="370"/>
        <v>0</v>
      </c>
      <c r="AN769" s="123">
        <f t="shared" ref="AN769:AN771" si="382">AJ769+AM769</f>
        <v>0</v>
      </c>
      <c r="AO769" s="45"/>
      <c r="AP769" s="123">
        <f>J769-(R769+Z769+AH769)</f>
        <v>0</v>
      </c>
      <c r="AQ769" s="123">
        <f>K769-(S769+AA769+AI769)</f>
        <v>0</v>
      </c>
      <c r="AR769" s="123">
        <f t="shared" si="354"/>
        <v>0</v>
      </c>
      <c r="AS769" s="123">
        <f>M769-(U769+AC769+AK769)</f>
        <v>0</v>
      </c>
      <c r="AT769" s="123">
        <f>N769-(V769+AD769+AL769)</f>
        <v>0</v>
      </c>
      <c r="AU769" s="123">
        <f t="shared" si="371"/>
        <v>0</v>
      </c>
      <c r="AV769" s="123">
        <f t="shared" ref="AV769:AV771" si="383">AR769+AU769</f>
        <v>0</v>
      </c>
      <c r="AW769" s="125"/>
      <c r="AX769" s="125"/>
      <c r="AY769" s="125"/>
      <c r="AZ769" s="124"/>
      <c r="BA769" s="124"/>
      <c r="BB769" s="124"/>
      <c r="BC769" s="124"/>
      <c r="BD769" s="124"/>
    </row>
    <row r="770" spans="1:56" s="100" customFormat="1" hidden="1">
      <c r="A770" s="45"/>
      <c r="B770" s="114">
        <v>2013</v>
      </c>
      <c r="C770" s="115">
        <v>8320</v>
      </c>
      <c r="D770" s="114">
        <v>9</v>
      </c>
      <c r="E770" s="114">
        <v>2000</v>
      </c>
      <c r="F770" s="114">
        <v>2900</v>
      </c>
      <c r="G770" s="114">
        <v>299</v>
      </c>
      <c r="H770" s="114"/>
      <c r="I770" s="116" t="s">
        <v>148</v>
      </c>
      <c r="J770" s="117">
        <v>0</v>
      </c>
      <c r="K770" s="117">
        <v>0</v>
      </c>
      <c r="L770" s="117">
        <v>0</v>
      </c>
      <c r="M770" s="117">
        <v>0</v>
      </c>
      <c r="N770" s="117">
        <v>0</v>
      </c>
      <c r="O770" s="117">
        <v>0</v>
      </c>
      <c r="P770" s="117">
        <v>0</v>
      </c>
      <c r="Q770" s="45"/>
      <c r="R770" s="118">
        <f t="shared" si="373"/>
        <v>0</v>
      </c>
      <c r="S770" s="118">
        <f t="shared" si="373"/>
        <v>0</v>
      </c>
      <c r="T770" s="118">
        <f>R770+S770</f>
        <v>0</v>
      </c>
      <c r="U770" s="118">
        <f t="shared" si="374"/>
        <v>0</v>
      </c>
      <c r="V770" s="118">
        <f t="shared" si="374"/>
        <v>0</v>
      </c>
      <c r="W770" s="118">
        <f t="shared" si="368"/>
        <v>0</v>
      </c>
      <c r="X770" s="118">
        <f t="shared" si="372"/>
        <v>0</v>
      </c>
      <c r="Y770" s="45"/>
      <c r="Z770" s="118">
        <f t="shared" si="375"/>
        <v>0</v>
      </c>
      <c r="AA770" s="118">
        <f t="shared" si="375"/>
        <v>0</v>
      </c>
      <c r="AB770" s="118">
        <f>Z770+AA770</f>
        <v>0</v>
      </c>
      <c r="AC770" s="118">
        <f t="shared" si="376"/>
        <v>0</v>
      </c>
      <c r="AD770" s="118">
        <f t="shared" si="376"/>
        <v>0</v>
      </c>
      <c r="AE770" s="118">
        <f t="shared" si="369"/>
        <v>0</v>
      </c>
      <c r="AF770" s="118">
        <f t="shared" si="381"/>
        <v>0</v>
      </c>
      <c r="AG770" s="45"/>
      <c r="AH770" s="118">
        <f t="shared" si="377"/>
        <v>0</v>
      </c>
      <c r="AI770" s="118">
        <f t="shared" si="377"/>
        <v>0</v>
      </c>
      <c r="AJ770" s="118">
        <f>AH770+AI770</f>
        <v>0</v>
      </c>
      <c r="AK770" s="118">
        <f t="shared" si="378"/>
        <v>0</v>
      </c>
      <c r="AL770" s="118">
        <f t="shared" si="378"/>
        <v>0</v>
      </c>
      <c r="AM770" s="118">
        <f t="shared" si="370"/>
        <v>0</v>
      </c>
      <c r="AN770" s="118">
        <f t="shared" si="382"/>
        <v>0</v>
      </c>
      <c r="AO770" s="45"/>
      <c r="AP770" s="118">
        <f t="shared" si="379"/>
        <v>0</v>
      </c>
      <c r="AQ770" s="118">
        <f t="shared" si="379"/>
        <v>0</v>
      </c>
      <c r="AR770" s="118">
        <f>AP770+AQ770</f>
        <v>0</v>
      </c>
      <c r="AS770" s="118">
        <f t="shared" si="380"/>
        <v>0</v>
      </c>
      <c r="AT770" s="118">
        <f t="shared" si="380"/>
        <v>0</v>
      </c>
      <c r="AU770" s="118">
        <f t="shared" si="371"/>
        <v>0</v>
      </c>
      <c r="AV770" s="118">
        <f t="shared" si="383"/>
        <v>0</v>
      </c>
      <c r="AW770" s="119"/>
      <c r="AX770" s="119"/>
      <c r="AY770" s="119"/>
      <c r="AZ770" s="117"/>
      <c r="BA770" s="117"/>
      <c r="BB770" s="117"/>
      <c r="BC770" s="117"/>
      <c r="BD770" s="117"/>
    </row>
    <row r="771" spans="1:56" s="100" customFormat="1" hidden="1">
      <c r="A771" s="45"/>
      <c r="B771" s="120">
        <v>2013</v>
      </c>
      <c r="C771" s="121">
        <v>8320</v>
      </c>
      <c r="D771" s="120">
        <v>9</v>
      </c>
      <c r="E771" s="120">
        <v>2000</v>
      </c>
      <c r="F771" s="120">
        <v>2900</v>
      </c>
      <c r="G771" s="120">
        <v>299</v>
      </c>
      <c r="H771" s="120">
        <v>29901</v>
      </c>
      <c r="I771" s="122" t="s">
        <v>148</v>
      </c>
      <c r="J771" s="123">
        <v>0</v>
      </c>
      <c r="K771" s="123">
        <v>0</v>
      </c>
      <c r="L771" s="124">
        <v>0</v>
      </c>
      <c r="M771" s="123">
        <v>0</v>
      </c>
      <c r="N771" s="123">
        <v>0</v>
      </c>
      <c r="O771" s="124">
        <v>0</v>
      </c>
      <c r="P771" s="124">
        <v>0</v>
      </c>
      <c r="Q771" s="45"/>
      <c r="R771" s="123">
        <v>0</v>
      </c>
      <c r="S771" s="123">
        <v>0</v>
      </c>
      <c r="T771" s="123">
        <f>R771+S771</f>
        <v>0</v>
      </c>
      <c r="U771" s="123">
        <v>0</v>
      </c>
      <c r="V771" s="123">
        <v>0</v>
      </c>
      <c r="W771" s="123">
        <f t="shared" si="368"/>
        <v>0</v>
      </c>
      <c r="X771" s="123">
        <f t="shared" si="372"/>
        <v>0</v>
      </c>
      <c r="Y771" s="45"/>
      <c r="Z771" s="123">
        <v>0</v>
      </c>
      <c r="AA771" s="123">
        <v>0</v>
      </c>
      <c r="AB771" s="123">
        <f>Z771+AA771</f>
        <v>0</v>
      </c>
      <c r="AC771" s="123">
        <v>0</v>
      </c>
      <c r="AD771" s="123">
        <v>0</v>
      </c>
      <c r="AE771" s="123">
        <f t="shared" si="369"/>
        <v>0</v>
      </c>
      <c r="AF771" s="123">
        <f t="shared" si="381"/>
        <v>0</v>
      </c>
      <c r="AG771" s="45"/>
      <c r="AH771" s="123">
        <v>0</v>
      </c>
      <c r="AI771" s="123">
        <v>0</v>
      </c>
      <c r="AJ771" s="123">
        <f>AH771+AI771</f>
        <v>0</v>
      </c>
      <c r="AK771" s="123">
        <v>0</v>
      </c>
      <c r="AL771" s="123">
        <v>0</v>
      </c>
      <c r="AM771" s="123">
        <f t="shared" si="370"/>
        <v>0</v>
      </c>
      <c r="AN771" s="123">
        <f t="shared" si="382"/>
        <v>0</v>
      </c>
      <c r="AO771" s="45"/>
      <c r="AP771" s="123">
        <f>J771-(R771+Z771+AH771)</f>
        <v>0</v>
      </c>
      <c r="AQ771" s="123">
        <f>K771-(S771+AA771+AI771)</f>
        <v>0</v>
      </c>
      <c r="AR771" s="123">
        <f>AP771+AQ771</f>
        <v>0</v>
      </c>
      <c r="AS771" s="123">
        <f>M771-(U771+AC771+AK771)</f>
        <v>0</v>
      </c>
      <c r="AT771" s="123">
        <f>N771-(V771+AD771+AL771)</f>
        <v>0</v>
      </c>
      <c r="AU771" s="123">
        <f t="shared" si="371"/>
        <v>0</v>
      </c>
      <c r="AV771" s="123">
        <f t="shared" si="383"/>
        <v>0</v>
      </c>
      <c r="AW771" s="125"/>
      <c r="AX771" s="125"/>
      <c r="AY771" s="125"/>
      <c r="AZ771" s="124"/>
      <c r="BA771" s="124"/>
      <c r="BB771" s="124"/>
      <c r="BC771" s="124"/>
      <c r="BD771" s="124"/>
    </row>
    <row r="772" spans="1:56" s="107" customFormat="1" hidden="1">
      <c r="A772" s="45"/>
      <c r="B772" s="101">
        <v>2013</v>
      </c>
      <c r="C772" s="102">
        <v>8320</v>
      </c>
      <c r="D772" s="101">
        <v>9</v>
      </c>
      <c r="E772" s="101">
        <v>3000</v>
      </c>
      <c r="F772" s="101"/>
      <c r="G772" s="101"/>
      <c r="H772" s="101"/>
      <c r="I772" s="103" t="s">
        <v>149</v>
      </c>
      <c r="J772" s="104">
        <v>0</v>
      </c>
      <c r="K772" s="104">
        <v>0</v>
      </c>
      <c r="L772" s="104">
        <v>0</v>
      </c>
      <c r="M772" s="104">
        <v>0</v>
      </c>
      <c r="N772" s="104">
        <v>0</v>
      </c>
      <c r="O772" s="104">
        <v>0</v>
      </c>
      <c r="P772" s="104">
        <v>0</v>
      </c>
      <c r="Q772" s="45"/>
      <c r="R772" s="105">
        <f>R773+R781+R794+R797</f>
        <v>0</v>
      </c>
      <c r="S772" s="105">
        <f>S773+S781+S794+S797</f>
        <v>0</v>
      </c>
      <c r="T772" s="105">
        <f>T773+T781+T797</f>
        <v>0</v>
      </c>
      <c r="U772" s="105">
        <f>U773+U781+U794+U797</f>
        <v>0</v>
      </c>
      <c r="V772" s="105">
        <f>V773+V781+V794+V797</f>
        <v>0</v>
      </c>
      <c r="W772" s="105">
        <f>W773+W781+W797</f>
        <v>0</v>
      </c>
      <c r="X772" s="105">
        <f>X773+X781+X797</f>
        <v>0</v>
      </c>
      <c r="Y772" s="45"/>
      <c r="Z772" s="105">
        <f>Z773+Z781+Z794+Z797</f>
        <v>0</v>
      </c>
      <c r="AA772" s="105">
        <f>AA773+AA781+AA794+AA797</f>
        <v>0</v>
      </c>
      <c r="AB772" s="105">
        <f>AB773+AB781+AB797</f>
        <v>0</v>
      </c>
      <c r="AC772" s="105">
        <f>AC773+AC781+AC794+AC797</f>
        <v>0</v>
      </c>
      <c r="AD772" s="105">
        <f>AD773+AD781+AD794+AD797</f>
        <v>0</v>
      </c>
      <c r="AE772" s="105">
        <f>AE773+AE781+AE797</f>
        <v>0</v>
      </c>
      <c r="AF772" s="105">
        <f>AF773+AF781+AF797</f>
        <v>0</v>
      </c>
      <c r="AG772" s="45"/>
      <c r="AH772" s="105">
        <f>AH773+AH781+AH794+AH797</f>
        <v>0</v>
      </c>
      <c r="AI772" s="105">
        <f>AI773+AI781+AI794+AI797</f>
        <v>0</v>
      </c>
      <c r="AJ772" s="105">
        <f>AJ773+AJ781+AJ797</f>
        <v>0</v>
      </c>
      <c r="AK772" s="105">
        <f>AK773+AK781+AK794+AK797</f>
        <v>0</v>
      </c>
      <c r="AL772" s="105">
        <f>AL773+AL781+AL794+AL797</f>
        <v>0</v>
      </c>
      <c r="AM772" s="105">
        <f>AM773+AM781+AM797</f>
        <v>0</v>
      </c>
      <c r="AN772" s="105">
        <f>AN773+AN781+AN797</f>
        <v>0</v>
      </c>
      <c r="AO772" s="45"/>
      <c r="AP772" s="105">
        <f>AP773+AP781+AP794+AP797</f>
        <v>0</v>
      </c>
      <c r="AQ772" s="105">
        <f>AQ773+AQ781+AQ794+AQ797</f>
        <v>0</v>
      </c>
      <c r="AR772" s="105">
        <f>AR773+AR781+AR797</f>
        <v>0</v>
      </c>
      <c r="AS772" s="105">
        <f>AS773+AS781+AS794+AS797</f>
        <v>0</v>
      </c>
      <c r="AT772" s="105">
        <f>AT773+AT781+AT794+AT797</f>
        <v>0</v>
      </c>
      <c r="AU772" s="105">
        <f>AU773+AU781+AU797</f>
        <v>0</v>
      </c>
      <c r="AV772" s="105">
        <f>AV773+AV781+AV797</f>
        <v>0</v>
      </c>
      <c r="AW772" s="106"/>
      <c r="AX772" s="106"/>
      <c r="AY772" s="106"/>
      <c r="AZ772" s="104"/>
      <c r="BA772" s="104"/>
      <c r="BB772" s="104"/>
      <c r="BC772" s="104"/>
      <c r="BD772" s="104"/>
    </row>
    <row r="773" spans="1:56" s="126" customFormat="1" hidden="1">
      <c r="A773" s="45"/>
      <c r="B773" s="108">
        <v>2013</v>
      </c>
      <c r="C773" s="109">
        <v>8320</v>
      </c>
      <c r="D773" s="108">
        <v>9</v>
      </c>
      <c r="E773" s="108">
        <v>3000</v>
      </c>
      <c r="F773" s="108">
        <v>3100</v>
      </c>
      <c r="G773" s="108"/>
      <c r="H773" s="108"/>
      <c r="I773" s="110" t="s">
        <v>150</v>
      </c>
      <c r="J773" s="111">
        <v>0</v>
      </c>
      <c r="K773" s="111">
        <v>0</v>
      </c>
      <c r="L773" s="111">
        <v>0</v>
      </c>
      <c r="M773" s="111">
        <v>0</v>
      </c>
      <c r="N773" s="111">
        <v>0</v>
      </c>
      <c r="O773" s="111">
        <v>0</v>
      </c>
      <c r="P773" s="111">
        <v>0</v>
      </c>
      <c r="Q773" s="45"/>
      <c r="R773" s="112">
        <f>R774+R776+R779</f>
        <v>0</v>
      </c>
      <c r="S773" s="112">
        <f>S774+S776+S779</f>
        <v>0</v>
      </c>
      <c r="T773" s="112">
        <f t="shared" ref="T773:T847" si="384">R773+S773</f>
        <v>0</v>
      </c>
      <c r="U773" s="112">
        <f>U774+U776+U779</f>
        <v>0</v>
      </c>
      <c r="V773" s="112">
        <f>V774+V776+V779</f>
        <v>0</v>
      </c>
      <c r="W773" s="112">
        <f t="shared" ref="W773:W843" si="385">U773+V773</f>
        <v>0</v>
      </c>
      <c r="X773" s="112">
        <f t="shared" ref="X773:X820" si="386">T773+W773</f>
        <v>0</v>
      </c>
      <c r="Y773" s="45"/>
      <c r="Z773" s="112">
        <f>Z774+Z776+Z779</f>
        <v>0</v>
      </c>
      <c r="AA773" s="112">
        <f>AA774+AA776+AA779</f>
        <v>0</v>
      </c>
      <c r="AB773" s="112">
        <f t="shared" ref="AB773:AB836" si="387">Z773+AA773</f>
        <v>0</v>
      </c>
      <c r="AC773" s="112">
        <f>AC774+AC776+AC779</f>
        <v>0</v>
      </c>
      <c r="AD773" s="112">
        <f>AD774+AD776+AD779</f>
        <v>0</v>
      </c>
      <c r="AE773" s="112">
        <f t="shared" ref="AE773:AE836" si="388">AC773+AD773</f>
        <v>0</v>
      </c>
      <c r="AF773" s="112">
        <f t="shared" ref="AF773:AF820" si="389">AB773+AE773</f>
        <v>0</v>
      </c>
      <c r="AG773" s="45"/>
      <c r="AH773" s="112">
        <f>AH774+AH776+AH779</f>
        <v>0</v>
      </c>
      <c r="AI773" s="112">
        <f>AI774+AI776+AI779</f>
        <v>0</v>
      </c>
      <c r="AJ773" s="112">
        <f t="shared" ref="AJ773:AJ836" si="390">AH773+AI773</f>
        <v>0</v>
      </c>
      <c r="AK773" s="112">
        <f>AK774+AK776+AK779</f>
        <v>0</v>
      </c>
      <c r="AL773" s="112">
        <f>AL774+AL776+AL779</f>
        <v>0</v>
      </c>
      <c r="AM773" s="112">
        <f t="shared" ref="AM773:AM836" si="391">AK773+AL773</f>
        <v>0</v>
      </c>
      <c r="AN773" s="112">
        <f t="shared" ref="AN773:AN820" si="392">AJ773+AM773</f>
        <v>0</v>
      </c>
      <c r="AO773" s="45"/>
      <c r="AP773" s="112">
        <f>AP774+AP776+AP779</f>
        <v>0</v>
      </c>
      <c r="AQ773" s="112">
        <f>AQ774+AQ776+AQ779</f>
        <v>0</v>
      </c>
      <c r="AR773" s="112">
        <f t="shared" ref="AR773:AR847" si="393">AP773+AQ773</f>
        <v>0</v>
      </c>
      <c r="AS773" s="112">
        <f>AS774+AS776+AS779</f>
        <v>0</v>
      </c>
      <c r="AT773" s="112">
        <f>AT774+AT776+AT779</f>
        <v>0</v>
      </c>
      <c r="AU773" s="112">
        <f t="shared" ref="AU773:AU843" si="394">AS773+AT773</f>
        <v>0</v>
      </c>
      <c r="AV773" s="112">
        <f t="shared" ref="AV773:AV836" si="395">AR773+AU773</f>
        <v>0</v>
      </c>
      <c r="AW773" s="113"/>
      <c r="AX773" s="113"/>
      <c r="AY773" s="113"/>
      <c r="AZ773" s="111"/>
      <c r="BA773" s="111"/>
      <c r="BB773" s="111"/>
      <c r="BC773" s="111"/>
      <c r="BD773" s="111"/>
    </row>
    <row r="774" spans="1:56" s="127" customFormat="1" hidden="1">
      <c r="A774" s="45"/>
      <c r="B774" s="114">
        <v>2013</v>
      </c>
      <c r="C774" s="115">
        <v>8320</v>
      </c>
      <c r="D774" s="114">
        <v>9</v>
      </c>
      <c r="E774" s="114">
        <v>3000</v>
      </c>
      <c r="F774" s="114">
        <v>3100</v>
      </c>
      <c r="G774" s="114">
        <v>314</v>
      </c>
      <c r="H774" s="114"/>
      <c r="I774" s="116" t="s">
        <v>156</v>
      </c>
      <c r="J774" s="117">
        <v>0</v>
      </c>
      <c r="K774" s="117">
        <v>0</v>
      </c>
      <c r="L774" s="117">
        <v>0</v>
      </c>
      <c r="M774" s="117">
        <v>0</v>
      </c>
      <c r="N774" s="117">
        <v>0</v>
      </c>
      <c r="O774" s="117">
        <v>0</v>
      </c>
      <c r="P774" s="117">
        <v>0</v>
      </c>
      <c r="Q774" s="45"/>
      <c r="R774" s="118">
        <f>R775</f>
        <v>0</v>
      </c>
      <c r="S774" s="118">
        <f>S775</f>
        <v>0</v>
      </c>
      <c r="T774" s="118">
        <f t="shared" si="384"/>
        <v>0</v>
      </c>
      <c r="U774" s="118">
        <f>U775</f>
        <v>0</v>
      </c>
      <c r="V774" s="118">
        <f>V775</f>
        <v>0</v>
      </c>
      <c r="W774" s="118">
        <f t="shared" si="385"/>
        <v>0</v>
      </c>
      <c r="X774" s="118">
        <f t="shared" si="386"/>
        <v>0</v>
      </c>
      <c r="Y774" s="45"/>
      <c r="Z774" s="118">
        <f>Z775</f>
        <v>0</v>
      </c>
      <c r="AA774" s="118">
        <f>AA775</f>
        <v>0</v>
      </c>
      <c r="AB774" s="118">
        <f t="shared" si="387"/>
        <v>0</v>
      </c>
      <c r="AC774" s="118">
        <f>AC775</f>
        <v>0</v>
      </c>
      <c r="AD774" s="118">
        <f>AD775</f>
        <v>0</v>
      </c>
      <c r="AE774" s="118">
        <f t="shared" si="388"/>
        <v>0</v>
      </c>
      <c r="AF774" s="118">
        <f t="shared" si="389"/>
        <v>0</v>
      </c>
      <c r="AG774" s="45"/>
      <c r="AH774" s="118">
        <f>AH775</f>
        <v>0</v>
      </c>
      <c r="AI774" s="118">
        <f>AI775</f>
        <v>0</v>
      </c>
      <c r="AJ774" s="118">
        <f t="shared" si="390"/>
        <v>0</v>
      </c>
      <c r="AK774" s="118">
        <f>AK775</f>
        <v>0</v>
      </c>
      <c r="AL774" s="118">
        <f>AL775</f>
        <v>0</v>
      </c>
      <c r="AM774" s="118">
        <f t="shared" si="391"/>
        <v>0</v>
      </c>
      <c r="AN774" s="118">
        <f t="shared" si="392"/>
        <v>0</v>
      </c>
      <c r="AO774" s="45"/>
      <c r="AP774" s="118">
        <f>AP775</f>
        <v>0</v>
      </c>
      <c r="AQ774" s="118">
        <f>AQ775</f>
        <v>0</v>
      </c>
      <c r="AR774" s="118">
        <f t="shared" si="393"/>
        <v>0</v>
      </c>
      <c r="AS774" s="118">
        <f>AS775</f>
        <v>0</v>
      </c>
      <c r="AT774" s="118">
        <f>AT775</f>
        <v>0</v>
      </c>
      <c r="AU774" s="118">
        <f t="shared" si="394"/>
        <v>0</v>
      </c>
      <c r="AV774" s="118">
        <f t="shared" si="395"/>
        <v>0</v>
      </c>
      <c r="AW774" s="119"/>
      <c r="AX774" s="119"/>
      <c r="AY774" s="119"/>
      <c r="AZ774" s="117"/>
      <c r="BA774" s="117"/>
      <c r="BB774" s="117"/>
      <c r="BC774" s="117"/>
      <c r="BD774" s="117"/>
    </row>
    <row r="775" spans="1:56" s="126" customFormat="1" hidden="1">
      <c r="A775" s="45"/>
      <c r="B775" s="120">
        <v>2013</v>
      </c>
      <c r="C775" s="130">
        <v>8320</v>
      </c>
      <c r="D775" s="120">
        <v>9</v>
      </c>
      <c r="E775" s="120">
        <v>3000</v>
      </c>
      <c r="F775" s="120">
        <v>3100</v>
      </c>
      <c r="G775" s="120">
        <v>314</v>
      </c>
      <c r="H775" s="120">
        <v>31401</v>
      </c>
      <c r="I775" s="122" t="s">
        <v>157</v>
      </c>
      <c r="J775" s="123">
        <v>0</v>
      </c>
      <c r="K775" s="123">
        <v>0</v>
      </c>
      <c r="L775" s="124">
        <v>0</v>
      </c>
      <c r="M775" s="123">
        <v>0</v>
      </c>
      <c r="N775" s="123">
        <v>0</v>
      </c>
      <c r="O775" s="124">
        <v>0</v>
      </c>
      <c r="P775" s="124">
        <v>0</v>
      </c>
      <c r="Q775" s="45"/>
      <c r="R775" s="123">
        <v>0</v>
      </c>
      <c r="S775" s="123">
        <v>0</v>
      </c>
      <c r="T775" s="123">
        <f t="shared" si="384"/>
        <v>0</v>
      </c>
      <c r="U775" s="123">
        <v>0</v>
      </c>
      <c r="V775" s="123">
        <v>0</v>
      </c>
      <c r="W775" s="123">
        <f t="shared" si="385"/>
        <v>0</v>
      </c>
      <c r="X775" s="123">
        <f t="shared" si="386"/>
        <v>0</v>
      </c>
      <c r="Y775" s="45"/>
      <c r="Z775" s="123">
        <v>0</v>
      </c>
      <c r="AA775" s="123">
        <v>0</v>
      </c>
      <c r="AB775" s="123">
        <f t="shared" si="387"/>
        <v>0</v>
      </c>
      <c r="AC775" s="123">
        <v>0</v>
      </c>
      <c r="AD775" s="123">
        <v>0</v>
      </c>
      <c r="AE775" s="123">
        <f t="shared" si="388"/>
        <v>0</v>
      </c>
      <c r="AF775" s="123">
        <f t="shared" si="389"/>
        <v>0</v>
      </c>
      <c r="AG775" s="45"/>
      <c r="AH775" s="123">
        <v>0</v>
      </c>
      <c r="AI775" s="123">
        <v>0</v>
      </c>
      <c r="AJ775" s="123">
        <f t="shared" si="390"/>
        <v>0</v>
      </c>
      <c r="AK775" s="123">
        <v>0</v>
      </c>
      <c r="AL775" s="123">
        <v>0</v>
      </c>
      <c r="AM775" s="123">
        <f t="shared" si="391"/>
        <v>0</v>
      </c>
      <c r="AN775" s="123">
        <f t="shared" si="392"/>
        <v>0</v>
      </c>
      <c r="AO775" s="45"/>
      <c r="AP775" s="123">
        <f>J775-(R775+Z775+AH775)</f>
        <v>0</v>
      </c>
      <c r="AQ775" s="123">
        <f>K775-(S775+AA775+AI775)</f>
        <v>0</v>
      </c>
      <c r="AR775" s="123">
        <f t="shared" si="393"/>
        <v>0</v>
      </c>
      <c r="AS775" s="123">
        <f>M775-(U775+AC775+AK775)</f>
        <v>0</v>
      </c>
      <c r="AT775" s="123">
        <f>N775-(V775+AD775+AL775)</f>
        <v>0</v>
      </c>
      <c r="AU775" s="123">
        <f t="shared" si="394"/>
        <v>0</v>
      </c>
      <c r="AV775" s="123">
        <f t="shared" si="395"/>
        <v>0</v>
      </c>
      <c r="AW775" s="125" t="s">
        <v>153</v>
      </c>
      <c r="AX775" s="125"/>
      <c r="AY775" s="125"/>
      <c r="AZ775" s="124" t="s">
        <v>88</v>
      </c>
      <c r="BA775" s="124"/>
      <c r="BB775" s="124"/>
      <c r="BC775" s="124"/>
      <c r="BD775" s="124"/>
    </row>
    <row r="776" spans="1:56" s="127" customFormat="1" hidden="1">
      <c r="A776" s="45"/>
      <c r="B776" s="114">
        <v>2013</v>
      </c>
      <c r="C776" s="115">
        <v>8320</v>
      </c>
      <c r="D776" s="114">
        <v>9</v>
      </c>
      <c r="E776" s="114">
        <v>3000</v>
      </c>
      <c r="F776" s="114">
        <v>3100</v>
      </c>
      <c r="G776" s="114">
        <v>316</v>
      </c>
      <c r="H776" s="114"/>
      <c r="I776" s="116" t="s">
        <v>401</v>
      </c>
      <c r="J776" s="117">
        <v>0</v>
      </c>
      <c r="K776" s="117">
        <v>0</v>
      </c>
      <c r="L776" s="117">
        <v>0</v>
      </c>
      <c r="M776" s="117">
        <v>0</v>
      </c>
      <c r="N776" s="117">
        <v>0</v>
      </c>
      <c r="O776" s="117">
        <v>0</v>
      </c>
      <c r="P776" s="117">
        <v>0</v>
      </c>
      <c r="Q776" s="45"/>
      <c r="R776" s="118">
        <f>R777+R778</f>
        <v>0</v>
      </c>
      <c r="S776" s="118">
        <f>S777+S778</f>
        <v>0</v>
      </c>
      <c r="T776" s="118">
        <f t="shared" si="384"/>
        <v>0</v>
      </c>
      <c r="U776" s="118">
        <f>U777+U778</f>
        <v>0</v>
      </c>
      <c r="V776" s="118">
        <f>V777+V778</f>
        <v>0</v>
      </c>
      <c r="W776" s="118">
        <f t="shared" si="385"/>
        <v>0</v>
      </c>
      <c r="X776" s="118">
        <f t="shared" si="386"/>
        <v>0</v>
      </c>
      <c r="Y776" s="45"/>
      <c r="Z776" s="118">
        <f>Z777+Z778</f>
        <v>0</v>
      </c>
      <c r="AA776" s="118">
        <f>AA777+AA778</f>
        <v>0</v>
      </c>
      <c r="AB776" s="118">
        <f t="shared" si="387"/>
        <v>0</v>
      </c>
      <c r="AC776" s="118">
        <f>AC777+AC778</f>
        <v>0</v>
      </c>
      <c r="AD776" s="118">
        <f>AD777+AD778</f>
        <v>0</v>
      </c>
      <c r="AE776" s="118">
        <f t="shared" si="388"/>
        <v>0</v>
      </c>
      <c r="AF776" s="118">
        <f t="shared" si="389"/>
        <v>0</v>
      </c>
      <c r="AG776" s="45"/>
      <c r="AH776" s="118">
        <f>AH777+AH778</f>
        <v>0</v>
      </c>
      <c r="AI776" s="118">
        <f>AI777+AI778</f>
        <v>0</v>
      </c>
      <c r="AJ776" s="118">
        <f t="shared" si="390"/>
        <v>0</v>
      </c>
      <c r="AK776" s="118">
        <f>AK777+AK778</f>
        <v>0</v>
      </c>
      <c r="AL776" s="118">
        <f>AL777+AL778</f>
        <v>0</v>
      </c>
      <c r="AM776" s="118">
        <f t="shared" si="391"/>
        <v>0</v>
      </c>
      <c r="AN776" s="118">
        <f t="shared" si="392"/>
        <v>0</v>
      </c>
      <c r="AO776" s="45"/>
      <c r="AP776" s="118">
        <f>AP777+AP778</f>
        <v>0</v>
      </c>
      <c r="AQ776" s="118">
        <f>AQ777+AQ778</f>
        <v>0</v>
      </c>
      <c r="AR776" s="118">
        <f t="shared" si="393"/>
        <v>0</v>
      </c>
      <c r="AS776" s="118">
        <f>AS777+AS778</f>
        <v>0</v>
      </c>
      <c r="AT776" s="118">
        <f>AT777+AT778</f>
        <v>0</v>
      </c>
      <c r="AU776" s="118">
        <f t="shared" si="394"/>
        <v>0</v>
      </c>
      <c r="AV776" s="118">
        <f t="shared" si="395"/>
        <v>0</v>
      </c>
      <c r="AW776" s="119"/>
      <c r="AX776" s="119"/>
      <c r="AY776" s="119"/>
      <c r="AZ776" s="117"/>
      <c r="BA776" s="117"/>
      <c r="BB776" s="117"/>
      <c r="BC776" s="117"/>
      <c r="BD776" s="117"/>
    </row>
    <row r="777" spans="1:56" s="126" customFormat="1" hidden="1">
      <c r="A777" s="45"/>
      <c r="B777" s="120">
        <v>2013</v>
      </c>
      <c r="C777" s="130">
        <v>8320</v>
      </c>
      <c r="D777" s="120">
        <v>9</v>
      </c>
      <c r="E777" s="120">
        <v>3000</v>
      </c>
      <c r="F777" s="120">
        <v>3100</v>
      </c>
      <c r="G777" s="120">
        <v>316</v>
      </c>
      <c r="H777" s="120">
        <v>31601</v>
      </c>
      <c r="I777" s="122" t="s">
        <v>402</v>
      </c>
      <c r="J777" s="123">
        <v>0</v>
      </c>
      <c r="K777" s="123">
        <v>0</v>
      </c>
      <c r="L777" s="124">
        <v>0</v>
      </c>
      <c r="M777" s="123">
        <v>0</v>
      </c>
      <c r="N777" s="123">
        <v>0</v>
      </c>
      <c r="O777" s="124">
        <v>0</v>
      </c>
      <c r="P777" s="124">
        <v>0</v>
      </c>
      <c r="Q777" s="45"/>
      <c r="R777" s="123">
        <v>0</v>
      </c>
      <c r="S777" s="123">
        <v>0</v>
      </c>
      <c r="T777" s="123">
        <f t="shared" si="384"/>
        <v>0</v>
      </c>
      <c r="U777" s="123">
        <v>0</v>
      </c>
      <c r="V777" s="123">
        <v>0</v>
      </c>
      <c r="W777" s="123">
        <f t="shared" si="385"/>
        <v>0</v>
      </c>
      <c r="X777" s="123">
        <f t="shared" si="386"/>
        <v>0</v>
      </c>
      <c r="Y777" s="45"/>
      <c r="Z777" s="123">
        <v>0</v>
      </c>
      <c r="AA777" s="123">
        <v>0</v>
      </c>
      <c r="AB777" s="123">
        <f t="shared" si="387"/>
        <v>0</v>
      </c>
      <c r="AC777" s="123">
        <v>0</v>
      </c>
      <c r="AD777" s="123">
        <v>0</v>
      </c>
      <c r="AE777" s="123">
        <f t="shared" si="388"/>
        <v>0</v>
      </c>
      <c r="AF777" s="123">
        <f t="shared" si="389"/>
        <v>0</v>
      </c>
      <c r="AG777" s="45"/>
      <c r="AH777" s="123">
        <v>0</v>
      </c>
      <c r="AI777" s="123">
        <v>0</v>
      </c>
      <c r="AJ777" s="123">
        <f t="shared" si="390"/>
        <v>0</v>
      </c>
      <c r="AK777" s="123">
        <v>0</v>
      </c>
      <c r="AL777" s="123">
        <v>0</v>
      </c>
      <c r="AM777" s="123">
        <f t="shared" si="391"/>
        <v>0</v>
      </c>
      <c r="AN777" s="123">
        <f t="shared" si="392"/>
        <v>0</v>
      </c>
      <c r="AO777" s="45"/>
      <c r="AP777" s="123">
        <f>J777-(R777+Z777+AH777)</f>
        <v>0</v>
      </c>
      <c r="AQ777" s="123">
        <f>K777-(S777+AA777+AI777)</f>
        <v>0</v>
      </c>
      <c r="AR777" s="123">
        <f t="shared" si="393"/>
        <v>0</v>
      </c>
      <c r="AS777" s="123">
        <f>M777-(U777+AC777+AK777)</f>
        <v>0</v>
      </c>
      <c r="AT777" s="123">
        <f>N777-(V777+AD777+AL777)</f>
        <v>0</v>
      </c>
      <c r="AU777" s="123">
        <f t="shared" si="394"/>
        <v>0</v>
      </c>
      <c r="AV777" s="123">
        <f t="shared" si="395"/>
        <v>0</v>
      </c>
      <c r="AW777" s="125" t="s">
        <v>153</v>
      </c>
      <c r="AX777" s="125"/>
      <c r="AY777" s="125"/>
      <c r="AZ777" s="124" t="s">
        <v>283</v>
      </c>
      <c r="BA777" s="124"/>
      <c r="BB777" s="124"/>
      <c r="BC777" s="124"/>
      <c r="BD777" s="124"/>
    </row>
    <row r="778" spans="1:56" s="126" customFormat="1" hidden="1">
      <c r="A778" s="45"/>
      <c r="B778" s="120">
        <v>2013</v>
      </c>
      <c r="C778" s="130">
        <v>8320</v>
      </c>
      <c r="D778" s="120">
        <v>9</v>
      </c>
      <c r="E778" s="120">
        <v>3000</v>
      </c>
      <c r="F778" s="120">
        <v>3100</v>
      </c>
      <c r="G778" s="120">
        <v>316</v>
      </c>
      <c r="H778" s="120">
        <v>31602</v>
      </c>
      <c r="I778" s="122" t="s">
        <v>403</v>
      </c>
      <c r="J778" s="123">
        <v>0</v>
      </c>
      <c r="K778" s="123">
        <v>0</v>
      </c>
      <c r="L778" s="124">
        <v>0</v>
      </c>
      <c r="M778" s="123">
        <v>0</v>
      </c>
      <c r="N778" s="123">
        <v>0</v>
      </c>
      <c r="O778" s="124">
        <v>0</v>
      </c>
      <c r="P778" s="124">
        <v>0</v>
      </c>
      <c r="Q778" s="45"/>
      <c r="R778" s="123">
        <v>0</v>
      </c>
      <c r="S778" s="123">
        <v>0</v>
      </c>
      <c r="T778" s="123">
        <f t="shared" si="384"/>
        <v>0</v>
      </c>
      <c r="U778" s="123">
        <v>0</v>
      </c>
      <c r="V778" s="123">
        <v>0</v>
      </c>
      <c r="W778" s="123">
        <f t="shared" si="385"/>
        <v>0</v>
      </c>
      <c r="X778" s="123">
        <f t="shared" si="386"/>
        <v>0</v>
      </c>
      <c r="Y778" s="45"/>
      <c r="Z778" s="123">
        <v>0</v>
      </c>
      <c r="AA778" s="123">
        <v>0</v>
      </c>
      <c r="AB778" s="123">
        <f t="shared" si="387"/>
        <v>0</v>
      </c>
      <c r="AC778" s="123">
        <v>0</v>
      </c>
      <c r="AD778" s="123">
        <v>0</v>
      </c>
      <c r="AE778" s="123">
        <f t="shared" si="388"/>
        <v>0</v>
      </c>
      <c r="AF778" s="123">
        <f t="shared" si="389"/>
        <v>0</v>
      </c>
      <c r="AG778" s="45"/>
      <c r="AH778" s="123">
        <v>0</v>
      </c>
      <c r="AI778" s="123">
        <v>0</v>
      </c>
      <c r="AJ778" s="123">
        <f t="shared" si="390"/>
        <v>0</v>
      </c>
      <c r="AK778" s="123">
        <v>0</v>
      </c>
      <c r="AL778" s="123">
        <v>0</v>
      </c>
      <c r="AM778" s="123">
        <f t="shared" si="391"/>
        <v>0</v>
      </c>
      <c r="AN778" s="123">
        <f t="shared" si="392"/>
        <v>0</v>
      </c>
      <c r="AO778" s="45"/>
      <c r="AP778" s="123">
        <f>J778-(R778+Z778+AH778)</f>
        <v>0</v>
      </c>
      <c r="AQ778" s="123">
        <f>K778-(S778+AA778+AI778)</f>
        <v>0</v>
      </c>
      <c r="AR778" s="123">
        <f t="shared" si="393"/>
        <v>0</v>
      </c>
      <c r="AS778" s="123">
        <f>M778-(U778+AC778+AK778)</f>
        <v>0</v>
      </c>
      <c r="AT778" s="123">
        <f>N778-(V778+AD778+AL778)</f>
        <v>0</v>
      </c>
      <c r="AU778" s="123">
        <f t="shared" si="394"/>
        <v>0</v>
      </c>
      <c r="AV778" s="123">
        <f t="shared" si="395"/>
        <v>0</v>
      </c>
      <c r="AW778" s="125" t="s">
        <v>153</v>
      </c>
      <c r="AX778" s="125"/>
      <c r="AY778" s="125"/>
      <c r="AZ778" s="124" t="s">
        <v>283</v>
      </c>
      <c r="BA778" s="124"/>
      <c r="BB778" s="124"/>
      <c r="BC778" s="124"/>
      <c r="BD778" s="124"/>
    </row>
    <row r="779" spans="1:56" s="127" customFormat="1" hidden="1">
      <c r="A779" s="45"/>
      <c r="B779" s="114">
        <v>2013</v>
      </c>
      <c r="C779" s="115">
        <v>8320</v>
      </c>
      <c r="D779" s="114">
        <v>9</v>
      </c>
      <c r="E779" s="114">
        <v>3000</v>
      </c>
      <c r="F779" s="114">
        <v>3100</v>
      </c>
      <c r="G779" s="114">
        <v>317</v>
      </c>
      <c r="H779" s="114"/>
      <c r="I779" s="116" t="s">
        <v>160</v>
      </c>
      <c r="J779" s="117">
        <v>0</v>
      </c>
      <c r="K779" s="117">
        <v>0</v>
      </c>
      <c r="L779" s="117">
        <v>0</v>
      </c>
      <c r="M779" s="117">
        <v>0</v>
      </c>
      <c r="N779" s="117">
        <v>0</v>
      </c>
      <c r="O779" s="117">
        <v>0</v>
      </c>
      <c r="P779" s="117">
        <v>0</v>
      </c>
      <c r="Q779" s="45"/>
      <c r="R779" s="118">
        <f>R780</f>
        <v>0</v>
      </c>
      <c r="S779" s="118">
        <f>S780</f>
        <v>0</v>
      </c>
      <c r="T779" s="118">
        <f t="shared" si="384"/>
        <v>0</v>
      </c>
      <c r="U779" s="118">
        <f>U780</f>
        <v>0</v>
      </c>
      <c r="V779" s="118">
        <f>V780</f>
        <v>0</v>
      </c>
      <c r="W779" s="118">
        <f t="shared" si="385"/>
        <v>0</v>
      </c>
      <c r="X779" s="118">
        <f t="shared" si="386"/>
        <v>0</v>
      </c>
      <c r="Y779" s="45"/>
      <c r="Z779" s="118">
        <f>Z780</f>
        <v>0</v>
      </c>
      <c r="AA779" s="118">
        <f>AA780</f>
        <v>0</v>
      </c>
      <c r="AB779" s="118">
        <f t="shared" si="387"/>
        <v>0</v>
      </c>
      <c r="AC779" s="118">
        <f>AC780</f>
        <v>0</v>
      </c>
      <c r="AD779" s="118">
        <f>AD780</f>
        <v>0</v>
      </c>
      <c r="AE779" s="118">
        <f t="shared" si="388"/>
        <v>0</v>
      </c>
      <c r="AF779" s="118">
        <f t="shared" si="389"/>
        <v>0</v>
      </c>
      <c r="AG779" s="45"/>
      <c r="AH779" s="118">
        <f>AH780</f>
        <v>0</v>
      </c>
      <c r="AI779" s="118">
        <f>AI780</f>
        <v>0</v>
      </c>
      <c r="AJ779" s="118">
        <f t="shared" si="390"/>
        <v>0</v>
      </c>
      <c r="AK779" s="118">
        <f>AK780</f>
        <v>0</v>
      </c>
      <c r="AL779" s="118">
        <f>AL780</f>
        <v>0</v>
      </c>
      <c r="AM779" s="118">
        <f t="shared" si="391"/>
        <v>0</v>
      </c>
      <c r="AN779" s="118">
        <f t="shared" si="392"/>
        <v>0</v>
      </c>
      <c r="AO779" s="45"/>
      <c r="AP779" s="118">
        <f>AP780</f>
        <v>0</v>
      </c>
      <c r="AQ779" s="118">
        <f>AQ780</f>
        <v>0</v>
      </c>
      <c r="AR779" s="118">
        <f t="shared" si="393"/>
        <v>0</v>
      </c>
      <c r="AS779" s="118">
        <f>AS780</f>
        <v>0</v>
      </c>
      <c r="AT779" s="118">
        <f>AT780</f>
        <v>0</v>
      </c>
      <c r="AU779" s="118">
        <f t="shared" si="394"/>
        <v>0</v>
      </c>
      <c r="AV779" s="118">
        <f t="shared" si="395"/>
        <v>0</v>
      </c>
      <c r="AW779" s="119"/>
      <c r="AX779" s="119"/>
      <c r="AY779" s="119"/>
      <c r="AZ779" s="117"/>
      <c r="BA779" s="117"/>
      <c r="BB779" s="117"/>
      <c r="BC779" s="117"/>
      <c r="BD779" s="117"/>
    </row>
    <row r="780" spans="1:56" s="100" customFormat="1" hidden="1">
      <c r="A780" s="45"/>
      <c r="B780" s="121">
        <v>2013</v>
      </c>
      <c r="C780" s="121">
        <v>8320</v>
      </c>
      <c r="D780" s="120">
        <v>9</v>
      </c>
      <c r="E780" s="120">
        <v>3000</v>
      </c>
      <c r="F780" s="120">
        <v>3100</v>
      </c>
      <c r="G780" s="120">
        <v>317</v>
      </c>
      <c r="H780" s="120">
        <v>31701</v>
      </c>
      <c r="I780" s="122" t="s">
        <v>161</v>
      </c>
      <c r="J780" s="123">
        <v>0</v>
      </c>
      <c r="K780" s="123">
        <v>0</v>
      </c>
      <c r="L780" s="124">
        <v>0</v>
      </c>
      <c r="M780" s="123">
        <v>0</v>
      </c>
      <c r="N780" s="123">
        <v>0</v>
      </c>
      <c r="O780" s="124">
        <v>0</v>
      </c>
      <c r="P780" s="124">
        <v>0</v>
      </c>
      <c r="Q780" s="45"/>
      <c r="R780" s="123">
        <v>0</v>
      </c>
      <c r="S780" s="123">
        <v>0</v>
      </c>
      <c r="T780" s="123">
        <f t="shared" si="384"/>
        <v>0</v>
      </c>
      <c r="U780" s="123">
        <v>0</v>
      </c>
      <c r="V780" s="123">
        <v>0</v>
      </c>
      <c r="W780" s="123">
        <f t="shared" si="385"/>
        <v>0</v>
      </c>
      <c r="X780" s="123">
        <f t="shared" si="386"/>
        <v>0</v>
      </c>
      <c r="Y780" s="45"/>
      <c r="Z780" s="123">
        <v>0</v>
      </c>
      <c r="AA780" s="123">
        <v>0</v>
      </c>
      <c r="AB780" s="123">
        <f t="shared" si="387"/>
        <v>0</v>
      </c>
      <c r="AC780" s="123">
        <v>0</v>
      </c>
      <c r="AD780" s="123">
        <v>0</v>
      </c>
      <c r="AE780" s="123">
        <f t="shared" si="388"/>
        <v>0</v>
      </c>
      <c r="AF780" s="123">
        <f t="shared" si="389"/>
        <v>0</v>
      </c>
      <c r="AG780" s="45"/>
      <c r="AH780" s="123">
        <v>0</v>
      </c>
      <c r="AI780" s="123">
        <v>0</v>
      </c>
      <c r="AJ780" s="123">
        <f t="shared" si="390"/>
        <v>0</v>
      </c>
      <c r="AK780" s="123">
        <v>0</v>
      </c>
      <c r="AL780" s="123">
        <v>0</v>
      </c>
      <c r="AM780" s="123">
        <f t="shared" si="391"/>
        <v>0</v>
      </c>
      <c r="AN780" s="123">
        <f t="shared" si="392"/>
        <v>0</v>
      </c>
      <c r="AO780" s="45"/>
      <c r="AP780" s="123">
        <f>J780-(R780+Z780+AH780)</f>
        <v>0</v>
      </c>
      <c r="AQ780" s="123">
        <f>K780-(S780+AA780+AI780)</f>
        <v>0</v>
      </c>
      <c r="AR780" s="123">
        <f t="shared" si="393"/>
        <v>0</v>
      </c>
      <c r="AS780" s="123">
        <f>M780-(U780+AC780+AK780)</f>
        <v>0</v>
      </c>
      <c r="AT780" s="123">
        <f>N780-(V780+AD780+AL780)</f>
        <v>0</v>
      </c>
      <c r="AU780" s="123">
        <f t="shared" si="394"/>
        <v>0</v>
      </c>
      <c r="AV780" s="123">
        <f t="shared" si="395"/>
        <v>0</v>
      </c>
      <c r="AW780" s="125" t="s">
        <v>153</v>
      </c>
      <c r="AX780" s="125"/>
      <c r="AY780" s="125"/>
      <c r="AZ780" s="124" t="s">
        <v>283</v>
      </c>
      <c r="BA780" s="124"/>
      <c r="BB780" s="124"/>
      <c r="BC780" s="124"/>
      <c r="BD780" s="124"/>
    </row>
    <row r="781" spans="1:56" s="126" customFormat="1" hidden="1">
      <c r="A781" s="45"/>
      <c r="B781" s="108">
        <v>2013</v>
      </c>
      <c r="C781" s="109">
        <v>8320</v>
      </c>
      <c r="D781" s="108">
        <v>9</v>
      </c>
      <c r="E781" s="108">
        <v>3000</v>
      </c>
      <c r="F781" s="108">
        <v>3300</v>
      </c>
      <c r="G781" s="108"/>
      <c r="H781" s="108"/>
      <c r="I781" s="110" t="s">
        <v>170</v>
      </c>
      <c r="J781" s="111">
        <v>0</v>
      </c>
      <c r="K781" s="111">
        <v>0</v>
      </c>
      <c r="L781" s="111">
        <v>0</v>
      </c>
      <c r="M781" s="111">
        <v>0</v>
      </c>
      <c r="N781" s="111">
        <v>0</v>
      </c>
      <c r="O781" s="111">
        <v>0</v>
      </c>
      <c r="P781" s="111">
        <v>0</v>
      </c>
      <c r="Q781" s="45"/>
      <c r="R781" s="112">
        <f>R782+R784+R786+R788+R791</f>
        <v>0</v>
      </c>
      <c r="S781" s="112">
        <f>S782+S784+S786+S788+S791</f>
        <v>0</v>
      </c>
      <c r="T781" s="112">
        <f t="shared" si="384"/>
        <v>0</v>
      </c>
      <c r="U781" s="112">
        <f>U782+U784+U786+U788+U791</f>
        <v>0</v>
      </c>
      <c r="V781" s="112">
        <f>V782+V784+V786+V788+V791</f>
        <v>0</v>
      </c>
      <c r="W781" s="112">
        <f t="shared" si="385"/>
        <v>0</v>
      </c>
      <c r="X781" s="112">
        <f t="shared" si="386"/>
        <v>0</v>
      </c>
      <c r="Y781" s="45"/>
      <c r="Z781" s="112">
        <f>Z782+Z784+Z786+Z788+Z791</f>
        <v>0</v>
      </c>
      <c r="AA781" s="112">
        <f>AA782+AA784+AA786+AA788+AA791</f>
        <v>0</v>
      </c>
      <c r="AB781" s="112">
        <f t="shared" si="387"/>
        <v>0</v>
      </c>
      <c r="AC781" s="112">
        <f>AC782+AC784+AC786+AC788+AC791</f>
        <v>0</v>
      </c>
      <c r="AD781" s="112">
        <f>AD782+AD784+AD786+AD788+AD791</f>
        <v>0</v>
      </c>
      <c r="AE781" s="112">
        <f t="shared" si="388"/>
        <v>0</v>
      </c>
      <c r="AF781" s="112">
        <f t="shared" si="389"/>
        <v>0</v>
      </c>
      <c r="AG781" s="45"/>
      <c r="AH781" s="112">
        <f>AH782+AH784+AH786+AH788+AH791</f>
        <v>0</v>
      </c>
      <c r="AI781" s="112">
        <f>AI782+AI784+AI786+AI788+AI791</f>
        <v>0</v>
      </c>
      <c r="AJ781" s="112">
        <f t="shared" si="390"/>
        <v>0</v>
      </c>
      <c r="AK781" s="112">
        <f>AK782+AK784+AK786+AK788+AK791</f>
        <v>0</v>
      </c>
      <c r="AL781" s="112">
        <f>AL782+AL784+AL786+AL788+AL791</f>
        <v>0</v>
      </c>
      <c r="AM781" s="112">
        <f t="shared" si="391"/>
        <v>0</v>
      </c>
      <c r="AN781" s="112">
        <f t="shared" si="392"/>
        <v>0</v>
      </c>
      <c r="AO781" s="45"/>
      <c r="AP781" s="112">
        <f>AP782+AP784+AP786+AP788+AP791</f>
        <v>0</v>
      </c>
      <c r="AQ781" s="112">
        <f>AQ782+AQ784+AQ786+AQ788+AQ791</f>
        <v>0</v>
      </c>
      <c r="AR781" s="112">
        <f t="shared" si="393"/>
        <v>0</v>
      </c>
      <c r="AS781" s="112">
        <f>AS782+AS784+AS786+AS788+AS791</f>
        <v>0</v>
      </c>
      <c r="AT781" s="112">
        <f>AT782+AT784+AT786+AT788+AT791</f>
        <v>0</v>
      </c>
      <c r="AU781" s="112">
        <f t="shared" si="394"/>
        <v>0</v>
      </c>
      <c r="AV781" s="112">
        <f t="shared" si="395"/>
        <v>0</v>
      </c>
      <c r="AW781" s="113"/>
      <c r="AX781" s="113"/>
      <c r="AY781" s="113"/>
      <c r="AZ781" s="111"/>
      <c r="BA781" s="111"/>
      <c r="BB781" s="111"/>
      <c r="BC781" s="111"/>
      <c r="BD781" s="111"/>
    </row>
    <row r="782" spans="1:56" s="127" customFormat="1" hidden="1">
      <c r="A782" s="45"/>
      <c r="B782" s="114">
        <v>2013</v>
      </c>
      <c r="C782" s="115">
        <v>8320</v>
      </c>
      <c r="D782" s="114">
        <v>9</v>
      </c>
      <c r="E782" s="114">
        <v>3000</v>
      </c>
      <c r="F782" s="114">
        <v>3300</v>
      </c>
      <c r="G782" s="114">
        <v>333</v>
      </c>
      <c r="H782" s="114"/>
      <c r="I782" s="116" t="s">
        <v>174</v>
      </c>
      <c r="J782" s="117">
        <v>0</v>
      </c>
      <c r="K782" s="117">
        <v>0</v>
      </c>
      <c r="L782" s="117">
        <v>0</v>
      </c>
      <c r="M782" s="117">
        <v>0</v>
      </c>
      <c r="N782" s="117">
        <v>0</v>
      </c>
      <c r="O782" s="117">
        <v>0</v>
      </c>
      <c r="P782" s="117">
        <v>0</v>
      </c>
      <c r="Q782" s="45"/>
      <c r="R782" s="118">
        <f>R783</f>
        <v>0</v>
      </c>
      <c r="S782" s="118">
        <f>S783</f>
        <v>0</v>
      </c>
      <c r="T782" s="118">
        <f t="shared" si="384"/>
        <v>0</v>
      </c>
      <c r="U782" s="118">
        <f>U783</f>
        <v>0</v>
      </c>
      <c r="V782" s="118">
        <f>V783</f>
        <v>0</v>
      </c>
      <c r="W782" s="118">
        <f t="shared" si="385"/>
        <v>0</v>
      </c>
      <c r="X782" s="118">
        <f t="shared" si="386"/>
        <v>0</v>
      </c>
      <c r="Y782" s="45"/>
      <c r="Z782" s="118">
        <f>Z783</f>
        <v>0</v>
      </c>
      <c r="AA782" s="118">
        <f>AA783</f>
        <v>0</v>
      </c>
      <c r="AB782" s="118">
        <f t="shared" si="387"/>
        <v>0</v>
      </c>
      <c r="AC782" s="118">
        <f>AC783</f>
        <v>0</v>
      </c>
      <c r="AD782" s="118">
        <f>AD783</f>
        <v>0</v>
      </c>
      <c r="AE782" s="118">
        <f t="shared" si="388"/>
        <v>0</v>
      </c>
      <c r="AF782" s="118">
        <f t="shared" si="389"/>
        <v>0</v>
      </c>
      <c r="AG782" s="45"/>
      <c r="AH782" s="118">
        <f>AH783</f>
        <v>0</v>
      </c>
      <c r="AI782" s="118">
        <f>AI783</f>
        <v>0</v>
      </c>
      <c r="AJ782" s="118">
        <f t="shared" si="390"/>
        <v>0</v>
      </c>
      <c r="AK782" s="118">
        <f>AK783</f>
        <v>0</v>
      </c>
      <c r="AL782" s="118">
        <f>AL783</f>
        <v>0</v>
      </c>
      <c r="AM782" s="118">
        <f t="shared" si="391"/>
        <v>0</v>
      </c>
      <c r="AN782" s="118">
        <f t="shared" si="392"/>
        <v>0</v>
      </c>
      <c r="AO782" s="45"/>
      <c r="AP782" s="118">
        <f>AP783</f>
        <v>0</v>
      </c>
      <c r="AQ782" s="118">
        <f>AQ783</f>
        <v>0</v>
      </c>
      <c r="AR782" s="118">
        <f t="shared" si="393"/>
        <v>0</v>
      </c>
      <c r="AS782" s="118">
        <f>AS783</f>
        <v>0</v>
      </c>
      <c r="AT782" s="118">
        <f>AT783</f>
        <v>0</v>
      </c>
      <c r="AU782" s="118">
        <f t="shared" si="394"/>
        <v>0</v>
      </c>
      <c r="AV782" s="118">
        <f t="shared" si="395"/>
        <v>0</v>
      </c>
      <c r="AW782" s="119"/>
      <c r="AX782" s="119"/>
      <c r="AY782" s="119"/>
      <c r="AZ782" s="117"/>
      <c r="BA782" s="117"/>
      <c r="BB782" s="117"/>
      <c r="BC782" s="117"/>
      <c r="BD782" s="117"/>
    </row>
    <row r="783" spans="1:56" s="100" customFormat="1" hidden="1">
      <c r="A783" s="45"/>
      <c r="B783" s="120">
        <v>2013</v>
      </c>
      <c r="C783" s="121">
        <v>8320</v>
      </c>
      <c r="D783" s="120">
        <v>9</v>
      </c>
      <c r="E783" s="120">
        <v>3000</v>
      </c>
      <c r="F783" s="120">
        <v>3300</v>
      </c>
      <c r="G783" s="120">
        <v>333</v>
      </c>
      <c r="H783" s="120">
        <v>33301</v>
      </c>
      <c r="I783" s="122" t="s">
        <v>404</v>
      </c>
      <c r="J783" s="123">
        <v>0</v>
      </c>
      <c r="K783" s="123">
        <v>0</v>
      </c>
      <c r="L783" s="124">
        <v>0</v>
      </c>
      <c r="M783" s="123">
        <v>0</v>
      </c>
      <c r="N783" s="123">
        <v>0</v>
      </c>
      <c r="O783" s="124">
        <v>0</v>
      </c>
      <c r="P783" s="124">
        <v>0</v>
      </c>
      <c r="Q783" s="45"/>
      <c r="R783" s="123">
        <v>0</v>
      </c>
      <c r="S783" s="123">
        <v>0</v>
      </c>
      <c r="T783" s="123">
        <f t="shared" si="384"/>
        <v>0</v>
      </c>
      <c r="U783" s="123">
        <v>0</v>
      </c>
      <c r="V783" s="123">
        <v>0</v>
      </c>
      <c r="W783" s="123">
        <f t="shared" si="385"/>
        <v>0</v>
      </c>
      <c r="X783" s="123">
        <f t="shared" si="386"/>
        <v>0</v>
      </c>
      <c r="Y783" s="45"/>
      <c r="Z783" s="123">
        <v>0</v>
      </c>
      <c r="AA783" s="123">
        <v>0</v>
      </c>
      <c r="AB783" s="123">
        <f t="shared" si="387"/>
        <v>0</v>
      </c>
      <c r="AC783" s="123">
        <v>0</v>
      </c>
      <c r="AD783" s="123">
        <v>0</v>
      </c>
      <c r="AE783" s="123">
        <f t="shared" si="388"/>
        <v>0</v>
      </c>
      <c r="AF783" s="123">
        <f t="shared" si="389"/>
        <v>0</v>
      </c>
      <c r="AG783" s="45"/>
      <c r="AH783" s="123">
        <v>0</v>
      </c>
      <c r="AI783" s="123">
        <v>0</v>
      </c>
      <c r="AJ783" s="123">
        <f t="shared" si="390"/>
        <v>0</v>
      </c>
      <c r="AK783" s="123">
        <v>0</v>
      </c>
      <c r="AL783" s="123">
        <v>0</v>
      </c>
      <c r="AM783" s="123">
        <f t="shared" si="391"/>
        <v>0</v>
      </c>
      <c r="AN783" s="123">
        <f t="shared" si="392"/>
        <v>0</v>
      </c>
      <c r="AO783" s="45"/>
      <c r="AP783" s="123">
        <f>J783-(R783+Z783+AH783)</f>
        <v>0</v>
      </c>
      <c r="AQ783" s="123">
        <f>K783-(S783+AA783+AI783)</f>
        <v>0</v>
      </c>
      <c r="AR783" s="123">
        <f t="shared" si="393"/>
        <v>0</v>
      </c>
      <c r="AS783" s="123">
        <f>M783-(U783+AC783+AK783)</f>
        <v>0</v>
      </c>
      <c r="AT783" s="123">
        <f>N783-(V783+AD783+AL783)</f>
        <v>0</v>
      </c>
      <c r="AU783" s="123">
        <f t="shared" si="394"/>
        <v>0</v>
      </c>
      <c r="AV783" s="123">
        <f t="shared" si="395"/>
        <v>0</v>
      </c>
      <c r="AW783" s="125" t="s">
        <v>153</v>
      </c>
      <c r="AX783" s="125"/>
      <c r="AY783" s="125"/>
      <c r="AZ783" s="124" t="s">
        <v>283</v>
      </c>
      <c r="BA783" s="124"/>
      <c r="BB783" s="124"/>
      <c r="BC783" s="124"/>
      <c r="BD783" s="124"/>
    </row>
    <row r="784" spans="1:56" s="127" customFormat="1" hidden="1">
      <c r="A784" s="45"/>
      <c r="B784" s="114">
        <v>2013</v>
      </c>
      <c r="C784" s="115">
        <v>8320</v>
      </c>
      <c r="D784" s="114">
        <v>9</v>
      </c>
      <c r="E784" s="114">
        <v>3000</v>
      </c>
      <c r="F784" s="114">
        <v>3300</v>
      </c>
      <c r="G784" s="114">
        <v>334</v>
      </c>
      <c r="H784" s="114"/>
      <c r="I784" s="116" t="s">
        <v>176</v>
      </c>
      <c r="J784" s="117">
        <v>0</v>
      </c>
      <c r="K784" s="117">
        <v>0</v>
      </c>
      <c r="L784" s="117">
        <v>0</v>
      </c>
      <c r="M784" s="117">
        <v>0</v>
      </c>
      <c r="N784" s="117">
        <v>0</v>
      </c>
      <c r="O784" s="117">
        <v>0</v>
      </c>
      <c r="P784" s="117">
        <v>0</v>
      </c>
      <c r="Q784" s="45"/>
      <c r="R784" s="118">
        <f>R785</f>
        <v>0</v>
      </c>
      <c r="S784" s="118">
        <f>S785</f>
        <v>0</v>
      </c>
      <c r="T784" s="118">
        <f t="shared" si="384"/>
        <v>0</v>
      </c>
      <c r="U784" s="118">
        <f>U785</f>
        <v>0</v>
      </c>
      <c r="V784" s="118">
        <f>V785</f>
        <v>0</v>
      </c>
      <c r="W784" s="118">
        <f t="shared" si="385"/>
        <v>0</v>
      </c>
      <c r="X784" s="118">
        <f t="shared" si="386"/>
        <v>0</v>
      </c>
      <c r="Y784" s="45"/>
      <c r="Z784" s="118">
        <f>Z785</f>
        <v>0</v>
      </c>
      <c r="AA784" s="118">
        <f>AA785</f>
        <v>0</v>
      </c>
      <c r="AB784" s="118">
        <f t="shared" si="387"/>
        <v>0</v>
      </c>
      <c r="AC784" s="118">
        <f>AC785</f>
        <v>0</v>
      </c>
      <c r="AD784" s="118">
        <f>AD785</f>
        <v>0</v>
      </c>
      <c r="AE784" s="118">
        <f t="shared" si="388"/>
        <v>0</v>
      </c>
      <c r="AF784" s="118">
        <f t="shared" si="389"/>
        <v>0</v>
      </c>
      <c r="AG784" s="45"/>
      <c r="AH784" s="118">
        <f>AH785</f>
        <v>0</v>
      </c>
      <c r="AI784" s="118">
        <f>AI785</f>
        <v>0</v>
      </c>
      <c r="AJ784" s="118">
        <f t="shared" si="390"/>
        <v>0</v>
      </c>
      <c r="AK784" s="118">
        <f>AK785</f>
        <v>0</v>
      </c>
      <c r="AL784" s="118">
        <f>AL785</f>
        <v>0</v>
      </c>
      <c r="AM784" s="118">
        <f t="shared" si="391"/>
        <v>0</v>
      </c>
      <c r="AN784" s="118">
        <f t="shared" si="392"/>
        <v>0</v>
      </c>
      <c r="AO784" s="45"/>
      <c r="AP784" s="118">
        <f>AP785</f>
        <v>0</v>
      </c>
      <c r="AQ784" s="118">
        <f>AQ785</f>
        <v>0</v>
      </c>
      <c r="AR784" s="118">
        <f t="shared" si="393"/>
        <v>0</v>
      </c>
      <c r="AS784" s="118">
        <f>AS785</f>
        <v>0</v>
      </c>
      <c r="AT784" s="118">
        <f>AT785</f>
        <v>0</v>
      </c>
      <c r="AU784" s="118">
        <f t="shared" si="394"/>
        <v>0</v>
      </c>
      <c r="AV784" s="118">
        <f t="shared" si="395"/>
        <v>0</v>
      </c>
      <c r="AW784" s="119"/>
      <c r="AX784" s="119"/>
      <c r="AY784" s="119"/>
      <c r="AZ784" s="117"/>
      <c r="BA784" s="117"/>
      <c r="BB784" s="117"/>
      <c r="BC784" s="117"/>
      <c r="BD784" s="117"/>
    </row>
    <row r="785" spans="1:56" s="100" customFormat="1" hidden="1">
      <c r="A785" s="45"/>
      <c r="B785" s="120">
        <v>2013</v>
      </c>
      <c r="C785" s="121">
        <v>8320</v>
      </c>
      <c r="D785" s="120">
        <v>9</v>
      </c>
      <c r="E785" s="120">
        <v>3000</v>
      </c>
      <c r="F785" s="120">
        <v>3300</v>
      </c>
      <c r="G785" s="120">
        <v>334</v>
      </c>
      <c r="H785" s="120">
        <v>33401</v>
      </c>
      <c r="I785" s="122" t="s">
        <v>177</v>
      </c>
      <c r="J785" s="123">
        <v>0</v>
      </c>
      <c r="K785" s="123">
        <v>0</v>
      </c>
      <c r="L785" s="124">
        <v>0</v>
      </c>
      <c r="M785" s="123">
        <v>0</v>
      </c>
      <c r="N785" s="123">
        <v>0</v>
      </c>
      <c r="O785" s="124">
        <v>0</v>
      </c>
      <c r="P785" s="124">
        <v>0</v>
      </c>
      <c r="Q785" s="45"/>
      <c r="R785" s="123">
        <v>0</v>
      </c>
      <c r="S785" s="123">
        <v>0</v>
      </c>
      <c r="T785" s="123">
        <f t="shared" si="384"/>
        <v>0</v>
      </c>
      <c r="U785" s="123">
        <v>0</v>
      </c>
      <c r="V785" s="123">
        <v>0</v>
      </c>
      <c r="W785" s="123">
        <f t="shared" si="385"/>
        <v>0</v>
      </c>
      <c r="X785" s="123">
        <f t="shared" si="386"/>
        <v>0</v>
      </c>
      <c r="Y785" s="45"/>
      <c r="Z785" s="123">
        <v>0</v>
      </c>
      <c r="AA785" s="123">
        <v>0</v>
      </c>
      <c r="AB785" s="123">
        <f t="shared" si="387"/>
        <v>0</v>
      </c>
      <c r="AC785" s="123">
        <v>0</v>
      </c>
      <c r="AD785" s="123">
        <v>0</v>
      </c>
      <c r="AE785" s="123">
        <f t="shared" si="388"/>
        <v>0</v>
      </c>
      <c r="AF785" s="123">
        <f t="shared" si="389"/>
        <v>0</v>
      </c>
      <c r="AG785" s="45"/>
      <c r="AH785" s="123">
        <v>0</v>
      </c>
      <c r="AI785" s="123">
        <v>0</v>
      </c>
      <c r="AJ785" s="123">
        <f t="shared" si="390"/>
        <v>0</v>
      </c>
      <c r="AK785" s="123">
        <v>0</v>
      </c>
      <c r="AL785" s="123">
        <v>0</v>
      </c>
      <c r="AM785" s="123">
        <f t="shared" si="391"/>
        <v>0</v>
      </c>
      <c r="AN785" s="123">
        <f t="shared" si="392"/>
        <v>0</v>
      </c>
      <c r="AO785" s="45"/>
      <c r="AP785" s="123">
        <f>J785-(R785+Z785+AH785)</f>
        <v>0</v>
      </c>
      <c r="AQ785" s="123">
        <f>K785-(S785+AA785+AI785)</f>
        <v>0</v>
      </c>
      <c r="AR785" s="123">
        <f t="shared" si="393"/>
        <v>0</v>
      </c>
      <c r="AS785" s="123">
        <f>M785-(U785+AC785+AK785)</f>
        <v>0</v>
      </c>
      <c r="AT785" s="123">
        <f>N785-(V785+AD785+AL785)</f>
        <v>0</v>
      </c>
      <c r="AU785" s="123">
        <f t="shared" si="394"/>
        <v>0</v>
      </c>
      <c r="AV785" s="123">
        <f t="shared" si="395"/>
        <v>0</v>
      </c>
      <c r="AW785" s="125" t="s">
        <v>153</v>
      </c>
      <c r="AX785" s="125"/>
      <c r="AY785" s="125"/>
      <c r="AZ785" s="124" t="s">
        <v>283</v>
      </c>
      <c r="BA785" s="124"/>
      <c r="BB785" s="124"/>
      <c r="BC785" s="124"/>
      <c r="BD785" s="124"/>
    </row>
    <row r="786" spans="1:56" s="100" customFormat="1" hidden="1">
      <c r="A786" s="45"/>
      <c r="B786" s="114">
        <v>2013</v>
      </c>
      <c r="C786" s="115">
        <v>8320</v>
      </c>
      <c r="D786" s="114">
        <v>9</v>
      </c>
      <c r="E786" s="114">
        <v>3000</v>
      </c>
      <c r="F786" s="114">
        <v>3300</v>
      </c>
      <c r="G786" s="114">
        <v>335</v>
      </c>
      <c r="H786" s="114"/>
      <c r="I786" s="116" t="s">
        <v>405</v>
      </c>
      <c r="J786" s="117">
        <v>0</v>
      </c>
      <c r="K786" s="117">
        <v>0</v>
      </c>
      <c r="L786" s="117">
        <v>0</v>
      </c>
      <c r="M786" s="117">
        <v>0</v>
      </c>
      <c r="N786" s="117">
        <v>0</v>
      </c>
      <c r="O786" s="117">
        <v>0</v>
      </c>
      <c r="P786" s="117">
        <v>0</v>
      </c>
      <c r="Q786" s="45"/>
      <c r="R786" s="174">
        <f>R787</f>
        <v>0</v>
      </c>
      <c r="S786" s="174">
        <f>S787</f>
        <v>0</v>
      </c>
      <c r="T786" s="174">
        <f t="shared" si="384"/>
        <v>0</v>
      </c>
      <c r="U786" s="174">
        <f>U787</f>
        <v>0</v>
      </c>
      <c r="V786" s="174">
        <f>V787</f>
        <v>0</v>
      </c>
      <c r="W786" s="174">
        <f t="shared" si="385"/>
        <v>0</v>
      </c>
      <c r="X786" s="174">
        <f t="shared" si="386"/>
        <v>0</v>
      </c>
      <c r="Y786" s="45"/>
      <c r="Z786" s="174">
        <f>Z787</f>
        <v>0</v>
      </c>
      <c r="AA786" s="174">
        <f>AA787</f>
        <v>0</v>
      </c>
      <c r="AB786" s="174">
        <f t="shared" si="387"/>
        <v>0</v>
      </c>
      <c r="AC786" s="174">
        <f>AC787</f>
        <v>0</v>
      </c>
      <c r="AD786" s="174">
        <f>AD787</f>
        <v>0</v>
      </c>
      <c r="AE786" s="174">
        <f t="shared" si="388"/>
        <v>0</v>
      </c>
      <c r="AF786" s="174">
        <f t="shared" si="389"/>
        <v>0</v>
      </c>
      <c r="AG786" s="45"/>
      <c r="AH786" s="174">
        <f>AH787</f>
        <v>0</v>
      </c>
      <c r="AI786" s="174">
        <f>AI787</f>
        <v>0</v>
      </c>
      <c r="AJ786" s="174">
        <f t="shared" si="390"/>
        <v>0</v>
      </c>
      <c r="AK786" s="174">
        <f>AK787</f>
        <v>0</v>
      </c>
      <c r="AL786" s="174">
        <f>AL787</f>
        <v>0</v>
      </c>
      <c r="AM786" s="174">
        <f t="shared" si="391"/>
        <v>0</v>
      </c>
      <c r="AN786" s="174">
        <f t="shared" si="392"/>
        <v>0</v>
      </c>
      <c r="AO786" s="45"/>
      <c r="AP786" s="174">
        <f>AP787</f>
        <v>0</v>
      </c>
      <c r="AQ786" s="174">
        <f>AQ787</f>
        <v>0</v>
      </c>
      <c r="AR786" s="174">
        <f t="shared" si="393"/>
        <v>0</v>
      </c>
      <c r="AS786" s="174">
        <f>AS787</f>
        <v>0</v>
      </c>
      <c r="AT786" s="174">
        <f>AT787</f>
        <v>0</v>
      </c>
      <c r="AU786" s="174">
        <f t="shared" si="394"/>
        <v>0</v>
      </c>
      <c r="AV786" s="174">
        <f t="shared" si="395"/>
        <v>0</v>
      </c>
      <c r="AW786" s="119"/>
      <c r="AX786" s="119"/>
      <c r="AY786" s="119"/>
      <c r="AZ786" s="117"/>
      <c r="BA786" s="117"/>
      <c r="BB786" s="117"/>
      <c r="BC786" s="117"/>
      <c r="BD786" s="117"/>
    </row>
    <row r="787" spans="1:56" s="100" customFormat="1" hidden="1">
      <c r="A787" s="45"/>
      <c r="B787" s="120">
        <v>2013</v>
      </c>
      <c r="C787" s="121">
        <v>8320</v>
      </c>
      <c r="D787" s="120">
        <v>9</v>
      </c>
      <c r="E787" s="120">
        <v>3000</v>
      </c>
      <c r="F787" s="120">
        <v>3300</v>
      </c>
      <c r="G787" s="120">
        <v>335</v>
      </c>
      <c r="H787" s="120">
        <v>33501</v>
      </c>
      <c r="I787" s="122" t="s">
        <v>179</v>
      </c>
      <c r="J787" s="123">
        <v>0</v>
      </c>
      <c r="K787" s="123">
        <v>0</v>
      </c>
      <c r="L787" s="124">
        <v>0</v>
      </c>
      <c r="M787" s="123">
        <v>0</v>
      </c>
      <c r="N787" s="123">
        <v>0</v>
      </c>
      <c r="O787" s="124">
        <v>0</v>
      </c>
      <c r="P787" s="124">
        <v>0</v>
      </c>
      <c r="Q787" s="45"/>
      <c r="R787" s="175">
        <v>0</v>
      </c>
      <c r="S787" s="175">
        <v>0</v>
      </c>
      <c r="T787" s="175">
        <f t="shared" si="384"/>
        <v>0</v>
      </c>
      <c r="U787" s="175">
        <v>0</v>
      </c>
      <c r="V787" s="175">
        <v>0</v>
      </c>
      <c r="W787" s="175">
        <f t="shared" si="385"/>
        <v>0</v>
      </c>
      <c r="X787" s="175">
        <f t="shared" si="386"/>
        <v>0</v>
      </c>
      <c r="Y787" s="45"/>
      <c r="Z787" s="175">
        <v>0</v>
      </c>
      <c r="AA787" s="175">
        <v>0</v>
      </c>
      <c r="AB787" s="175">
        <f t="shared" si="387"/>
        <v>0</v>
      </c>
      <c r="AC787" s="175">
        <v>0</v>
      </c>
      <c r="AD787" s="175">
        <v>0</v>
      </c>
      <c r="AE787" s="175">
        <f t="shared" si="388"/>
        <v>0</v>
      </c>
      <c r="AF787" s="175">
        <f t="shared" si="389"/>
        <v>0</v>
      </c>
      <c r="AG787" s="45"/>
      <c r="AH787" s="175">
        <v>0</v>
      </c>
      <c r="AI787" s="175">
        <v>0</v>
      </c>
      <c r="AJ787" s="175">
        <f t="shared" si="390"/>
        <v>0</v>
      </c>
      <c r="AK787" s="175">
        <v>0</v>
      </c>
      <c r="AL787" s="175">
        <v>0</v>
      </c>
      <c r="AM787" s="175">
        <f t="shared" si="391"/>
        <v>0</v>
      </c>
      <c r="AN787" s="175">
        <f t="shared" si="392"/>
        <v>0</v>
      </c>
      <c r="AO787" s="45"/>
      <c r="AP787" s="175">
        <f>J787-(R787+Z787+AH787)</f>
        <v>0</v>
      </c>
      <c r="AQ787" s="175">
        <f>K787-(S787+AA787+AI787)</f>
        <v>0</v>
      </c>
      <c r="AR787" s="175">
        <f t="shared" si="393"/>
        <v>0</v>
      </c>
      <c r="AS787" s="175">
        <f>M787-(U787+AC787+AK787)</f>
        <v>0</v>
      </c>
      <c r="AT787" s="175">
        <f>N787-(V787+AD787+AL787)</f>
        <v>0</v>
      </c>
      <c r="AU787" s="175">
        <f t="shared" si="394"/>
        <v>0</v>
      </c>
      <c r="AV787" s="175">
        <f t="shared" si="395"/>
        <v>0</v>
      </c>
      <c r="AW787" s="125"/>
      <c r="AX787" s="125"/>
      <c r="AY787" s="125"/>
      <c r="AZ787" s="124"/>
      <c r="BA787" s="124"/>
      <c r="BB787" s="124"/>
      <c r="BC787" s="124"/>
      <c r="BD787" s="124"/>
    </row>
    <row r="788" spans="1:56" s="100" customFormat="1" hidden="1">
      <c r="A788" s="45"/>
      <c r="B788" s="114">
        <v>2013</v>
      </c>
      <c r="C788" s="115">
        <v>8320</v>
      </c>
      <c r="D788" s="114">
        <v>9</v>
      </c>
      <c r="E788" s="114">
        <v>3000</v>
      </c>
      <c r="F788" s="114">
        <v>3300</v>
      </c>
      <c r="G788" s="114">
        <v>336</v>
      </c>
      <c r="H788" s="114"/>
      <c r="I788" s="116" t="s">
        <v>180</v>
      </c>
      <c r="J788" s="117">
        <v>0</v>
      </c>
      <c r="K788" s="117">
        <v>0</v>
      </c>
      <c r="L788" s="117">
        <v>0</v>
      </c>
      <c r="M788" s="117">
        <v>0</v>
      </c>
      <c r="N788" s="117">
        <v>0</v>
      </c>
      <c r="O788" s="117">
        <v>0</v>
      </c>
      <c r="P788" s="117">
        <v>0</v>
      </c>
      <c r="Q788" s="45"/>
      <c r="R788" s="174">
        <f>R789+R790</f>
        <v>0</v>
      </c>
      <c r="S788" s="174">
        <f>S789+S790</f>
        <v>0</v>
      </c>
      <c r="T788" s="174">
        <f t="shared" si="384"/>
        <v>0</v>
      </c>
      <c r="U788" s="174">
        <f>U789+U790</f>
        <v>0</v>
      </c>
      <c r="V788" s="174">
        <f>V789+V790</f>
        <v>0</v>
      </c>
      <c r="W788" s="174">
        <f t="shared" si="385"/>
        <v>0</v>
      </c>
      <c r="X788" s="174">
        <f t="shared" si="386"/>
        <v>0</v>
      </c>
      <c r="Y788" s="45"/>
      <c r="Z788" s="174">
        <f>Z789+Z790</f>
        <v>0</v>
      </c>
      <c r="AA788" s="174">
        <f>AA789+AA790</f>
        <v>0</v>
      </c>
      <c r="AB788" s="174">
        <f t="shared" si="387"/>
        <v>0</v>
      </c>
      <c r="AC788" s="174">
        <f>AC789+AC790</f>
        <v>0</v>
      </c>
      <c r="AD788" s="174">
        <f>AD789+AD790</f>
        <v>0</v>
      </c>
      <c r="AE788" s="174">
        <f t="shared" si="388"/>
        <v>0</v>
      </c>
      <c r="AF788" s="174">
        <f t="shared" si="389"/>
        <v>0</v>
      </c>
      <c r="AG788" s="45"/>
      <c r="AH788" s="174">
        <f>AH789+AH790</f>
        <v>0</v>
      </c>
      <c r="AI788" s="174">
        <f>AI789+AI790</f>
        <v>0</v>
      </c>
      <c r="AJ788" s="174">
        <f t="shared" si="390"/>
        <v>0</v>
      </c>
      <c r="AK788" s="174">
        <f>AK789+AK790</f>
        <v>0</v>
      </c>
      <c r="AL788" s="174">
        <f>AL789+AL790</f>
        <v>0</v>
      </c>
      <c r="AM788" s="174">
        <f t="shared" si="391"/>
        <v>0</v>
      </c>
      <c r="AN788" s="174">
        <f t="shared" si="392"/>
        <v>0</v>
      </c>
      <c r="AO788" s="45"/>
      <c r="AP788" s="174">
        <f>AP789+AP790</f>
        <v>0</v>
      </c>
      <c r="AQ788" s="174">
        <f>AQ789+AQ790</f>
        <v>0</v>
      </c>
      <c r="AR788" s="174">
        <f t="shared" si="393"/>
        <v>0</v>
      </c>
      <c r="AS788" s="174">
        <f>AS789+AS790</f>
        <v>0</v>
      </c>
      <c r="AT788" s="174">
        <f>AT789+AT790</f>
        <v>0</v>
      </c>
      <c r="AU788" s="174">
        <f t="shared" si="394"/>
        <v>0</v>
      </c>
      <c r="AV788" s="174">
        <f t="shared" si="395"/>
        <v>0</v>
      </c>
      <c r="AW788" s="119"/>
      <c r="AX788" s="119"/>
      <c r="AY788" s="119"/>
      <c r="AZ788" s="117"/>
      <c r="BA788" s="117"/>
      <c r="BB788" s="117"/>
      <c r="BC788" s="117"/>
      <c r="BD788" s="117"/>
    </row>
    <row r="789" spans="1:56" s="100" customFormat="1" ht="46.8" hidden="1">
      <c r="A789" s="45"/>
      <c r="B789" s="120">
        <v>2013</v>
      </c>
      <c r="C789" s="121">
        <v>8320</v>
      </c>
      <c r="D789" s="120">
        <v>9</v>
      </c>
      <c r="E789" s="120">
        <v>3000</v>
      </c>
      <c r="F789" s="120">
        <v>3300</v>
      </c>
      <c r="G789" s="120">
        <v>336</v>
      </c>
      <c r="H789" s="120">
        <v>33604</v>
      </c>
      <c r="I789" s="122" t="s">
        <v>181</v>
      </c>
      <c r="J789" s="123">
        <v>0</v>
      </c>
      <c r="K789" s="123">
        <v>0</v>
      </c>
      <c r="L789" s="124">
        <v>0</v>
      </c>
      <c r="M789" s="123">
        <v>0</v>
      </c>
      <c r="N789" s="123">
        <v>0</v>
      </c>
      <c r="O789" s="124">
        <v>0</v>
      </c>
      <c r="P789" s="124">
        <v>0</v>
      </c>
      <c r="Q789" s="45"/>
      <c r="R789" s="175">
        <v>0</v>
      </c>
      <c r="S789" s="175">
        <v>0</v>
      </c>
      <c r="T789" s="175">
        <f t="shared" si="384"/>
        <v>0</v>
      </c>
      <c r="U789" s="175">
        <v>0</v>
      </c>
      <c r="V789" s="175">
        <v>0</v>
      </c>
      <c r="W789" s="175">
        <f t="shared" si="385"/>
        <v>0</v>
      </c>
      <c r="X789" s="175">
        <f t="shared" si="386"/>
        <v>0</v>
      </c>
      <c r="Y789" s="45"/>
      <c r="Z789" s="175">
        <v>0</v>
      </c>
      <c r="AA789" s="175">
        <v>0</v>
      </c>
      <c r="AB789" s="175">
        <f t="shared" si="387"/>
        <v>0</v>
      </c>
      <c r="AC789" s="175">
        <v>0</v>
      </c>
      <c r="AD789" s="175">
        <v>0</v>
      </c>
      <c r="AE789" s="175">
        <f t="shared" si="388"/>
        <v>0</v>
      </c>
      <c r="AF789" s="175">
        <f t="shared" si="389"/>
        <v>0</v>
      </c>
      <c r="AG789" s="45"/>
      <c r="AH789" s="175">
        <v>0</v>
      </c>
      <c r="AI789" s="175">
        <v>0</v>
      </c>
      <c r="AJ789" s="175">
        <f t="shared" si="390"/>
        <v>0</v>
      </c>
      <c r="AK789" s="175">
        <v>0</v>
      </c>
      <c r="AL789" s="175">
        <v>0</v>
      </c>
      <c r="AM789" s="175">
        <f t="shared" si="391"/>
        <v>0</v>
      </c>
      <c r="AN789" s="175">
        <f t="shared" si="392"/>
        <v>0</v>
      </c>
      <c r="AO789" s="45"/>
      <c r="AP789" s="175">
        <f>J789-(R789+Z789+AH789)</f>
        <v>0</v>
      </c>
      <c r="AQ789" s="175">
        <f>K789-(S789+AA789+AI789)</f>
        <v>0</v>
      </c>
      <c r="AR789" s="175">
        <f t="shared" si="393"/>
        <v>0</v>
      </c>
      <c r="AS789" s="175">
        <f>M789-(U789+AC789+AK789)</f>
        <v>0</v>
      </c>
      <c r="AT789" s="175">
        <f>N789-(V789+AD789+AL789)</f>
        <v>0</v>
      </c>
      <c r="AU789" s="175">
        <f t="shared" si="394"/>
        <v>0</v>
      </c>
      <c r="AV789" s="175">
        <f t="shared" si="395"/>
        <v>0</v>
      </c>
      <c r="AW789" s="125"/>
      <c r="AX789" s="125"/>
      <c r="AY789" s="125"/>
      <c r="AZ789" s="124"/>
      <c r="BA789" s="124"/>
      <c r="BB789" s="124"/>
      <c r="BC789" s="124"/>
      <c r="BD789" s="124"/>
    </row>
    <row r="790" spans="1:56" s="100" customFormat="1" ht="46.8" hidden="1">
      <c r="A790" s="45"/>
      <c r="B790" s="120">
        <v>2013</v>
      </c>
      <c r="C790" s="121">
        <v>8320</v>
      </c>
      <c r="D790" s="120">
        <v>9</v>
      </c>
      <c r="E790" s="120">
        <v>3000</v>
      </c>
      <c r="F790" s="120">
        <v>3300</v>
      </c>
      <c r="G790" s="120">
        <v>336</v>
      </c>
      <c r="H790" s="120">
        <v>33605</v>
      </c>
      <c r="I790" s="122" t="s">
        <v>373</v>
      </c>
      <c r="J790" s="123">
        <v>0</v>
      </c>
      <c r="K790" s="123">
        <v>0</v>
      </c>
      <c r="L790" s="124">
        <v>0</v>
      </c>
      <c r="M790" s="123">
        <v>0</v>
      </c>
      <c r="N790" s="123">
        <v>0</v>
      </c>
      <c r="O790" s="124">
        <v>0</v>
      </c>
      <c r="P790" s="124">
        <v>0</v>
      </c>
      <c r="Q790" s="45"/>
      <c r="R790" s="175">
        <v>0</v>
      </c>
      <c r="S790" s="175">
        <v>0</v>
      </c>
      <c r="T790" s="175">
        <f t="shared" si="384"/>
        <v>0</v>
      </c>
      <c r="U790" s="175">
        <v>0</v>
      </c>
      <c r="V790" s="175">
        <v>0</v>
      </c>
      <c r="W790" s="175">
        <f t="shared" si="385"/>
        <v>0</v>
      </c>
      <c r="X790" s="175">
        <f t="shared" si="386"/>
        <v>0</v>
      </c>
      <c r="Y790" s="45"/>
      <c r="Z790" s="175">
        <v>0</v>
      </c>
      <c r="AA790" s="175">
        <v>0</v>
      </c>
      <c r="AB790" s="175">
        <f t="shared" si="387"/>
        <v>0</v>
      </c>
      <c r="AC790" s="175">
        <v>0</v>
      </c>
      <c r="AD790" s="175">
        <v>0</v>
      </c>
      <c r="AE790" s="175">
        <f t="shared" si="388"/>
        <v>0</v>
      </c>
      <c r="AF790" s="175">
        <f t="shared" si="389"/>
        <v>0</v>
      </c>
      <c r="AG790" s="45"/>
      <c r="AH790" s="175">
        <v>0</v>
      </c>
      <c r="AI790" s="175">
        <v>0</v>
      </c>
      <c r="AJ790" s="175">
        <f t="shared" si="390"/>
        <v>0</v>
      </c>
      <c r="AK790" s="175">
        <v>0</v>
      </c>
      <c r="AL790" s="175">
        <v>0</v>
      </c>
      <c r="AM790" s="175">
        <f t="shared" si="391"/>
        <v>0</v>
      </c>
      <c r="AN790" s="175">
        <f t="shared" si="392"/>
        <v>0</v>
      </c>
      <c r="AO790" s="45"/>
      <c r="AP790" s="175">
        <f>J790-(R790+Z790+AH790)</f>
        <v>0</v>
      </c>
      <c r="AQ790" s="175">
        <f>K790-(S790+AA790+AI790)</f>
        <v>0</v>
      </c>
      <c r="AR790" s="175">
        <f t="shared" si="393"/>
        <v>0</v>
      </c>
      <c r="AS790" s="175">
        <f>M790-(U790+AC790+AK790)</f>
        <v>0</v>
      </c>
      <c r="AT790" s="175">
        <f>N790-(V790+AD790+AL790)</f>
        <v>0</v>
      </c>
      <c r="AU790" s="175">
        <f t="shared" si="394"/>
        <v>0</v>
      </c>
      <c r="AV790" s="175">
        <f t="shared" si="395"/>
        <v>0</v>
      </c>
      <c r="AW790" s="125"/>
      <c r="AX790" s="125"/>
      <c r="AY790" s="125"/>
      <c r="AZ790" s="124"/>
      <c r="BA790" s="124"/>
      <c r="BB790" s="124"/>
      <c r="BC790" s="124"/>
      <c r="BD790" s="124"/>
    </row>
    <row r="791" spans="1:56" s="177" customFormat="1" hidden="1">
      <c r="A791" s="171"/>
      <c r="B791" s="114">
        <v>2013</v>
      </c>
      <c r="C791" s="115">
        <v>8320</v>
      </c>
      <c r="D791" s="114">
        <v>9</v>
      </c>
      <c r="E791" s="114">
        <v>3000</v>
      </c>
      <c r="F791" s="114">
        <v>3300</v>
      </c>
      <c r="G791" s="114">
        <v>339</v>
      </c>
      <c r="H791" s="114"/>
      <c r="I791" s="116" t="s">
        <v>310</v>
      </c>
      <c r="J791" s="176">
        <v>0</v>
      </c>
      <c r="K791" s="176">
        <v>0</v>
      </c>
      <c r="L791" s="176">
        <v>0</v>
      </c>
      <c r="M791" s="176">
        <v>0</v>
      </c>
      <c r="N791" s="176">
        <v>0</v>
      </c>
      <c r="O791" s="176">
        <v>0</v>
      </c>
      <c r="P791" s="176">
        <v>0</v>
      </c>
      <c r="Q791" s="171"/>
      <c r="R791" s="174">
        <f>R792+R793</f>
        <v>0</v>
      </c>
      <c r="S791" s="174">
        <f>S792+S793</f>
        <v>0</v>
      </c>
      <c r="T791" s="174">
        <f t="shared" si="384"/>
        <v>0</v>
      </c>
      <c r="U791" s="174">
        <f>U792+U793</f>
        <v>0</v>
      </c>
      <c r="V791" s="174">
        <f>V792+V793</f>
        <v>0</v>
      </c>
      <c r="W791" s="174">
        <f t="shared" si="385"/>
        <v>0</v>
      </c>
      <c r="X791" s="174">
        <f t="shared" si="386"/>
        <v>0</v>
      </c>
      <c r="Y791" s="45"/>
      <c r="Z791" s="174">
        <f>Z792+Z793</f>
        <v>0</v>
      </c>
      <c r="AA791" s="174">
        <f>AA792+AA793</f>
        <v>0</v>
      </c>
      <c r="AB791" s="174">
        <f t="shared" si="387"/>
        <v>0</v>
      </c>
      <c r="AC791" s="174">
        <f>AC792+AC793</f>
        <v>0</v>
      </c>
      <c r="AD791" s="174">
        <f>AD792+AD793</f>
        <v>0</v>
      </c>
      <c r="AE791" s="174">
        <f t="shared" si="388"/>
        <v>0</v>
      </c>
      <c r="AF791" s="174">
        <f t="shared" si="389"/>
        <v>0</v>
      </c>
      <c r="AG791" s="45"/>
      <c r="AH791" s="174">
        <f>AH792+AH793</f>
        <v>0</v>
      </c>
      <c r="AI791" s="174">
        <f>AI792+AI793</f>
        <v>0</v>
      </c>
      <c r="AJ791" s="174">
        <f t="shared" si="390"/>
        <v>0</v>
      </c>
      <c r="AK791" s="174">
        <f>AK792+AK793</f>
        <v>0</v>
      </c>
      <c r="AL791" s="174">
        <f>AL792+AL793</f>
        <v>0</v>
      </c>
      <c r="AM791" s="174">
        <f t="shared" si="391"/>
        <v>0</v>
      </c>
      <c r="AN791" s="174">
        <f t="shared" si="392"/>
        <v>0</v>
      </c>
      <c r="AO791" s="45"/>
      <c r="AP791" s="174">
        <f>AP792+AP793</f>
        <v>0</v>
      </c>
      <c r="AQ791" s="174">
        <f>AQ792+AQ793</f>
        <v>0</v>
      </c>
      <c r="AR791" s="174">
        <f t="shared" si="393"/>
        <v>0</v>
      </c>
      <c r="AS791" s="174">
        <f>AS792+AS793</f>
        <v>0</v>
      </c>
      <c r="AT791" s="174">
        <f>AT792+AT793</f>
        <v>0</v>
      </c>
      <c r="AU791" s="174">
        <f t="shared" si="394"/>
        <v>0</v>
      </c>
      <c r="AV791" s="174">
        <f t="shared" si="395"/>
        <v>0</v>
      </c>
      <c r="AW791" s="119"/>
      <c r="AX791" s="119"/>
      <c r="AY791" s="119"/>
      <c r="AZ791" s="176"/>
      <c r="BA791" s="176"/>
      <c r="BB791" s="176"/>
      <c r="BC791" s="176"/>
      <c r="BD791" s="176"/>
    </row>
    <row r="792" spans="1:56" s="171" customFormat="1" hidden="1">
      <c r="B792" s="129">
        <v>2013</v>
      </c>
      <c r="C792" s="130">
        <v>8320</v>
      </c>
      <c r="D792" s="120">
        <v>9</v>
      </c>
      <c r="E792" s="120">
        <v>3000</v>
      </c>
      <c r="F792" s="120">
        <v>3300</v>
      </c>
      <c r="G792" s="120">
        <v>339</v>
      </c>
      <c r="H792" s="120">
        <v>33901</v>
      </c>
      <c r="I792" s="128" t="s">
        <v>311</v>
      </c>
      <c r="J792" s="175">
        <v>0</v>
      </c>
      <c r="K792" s="175">
        <v>0</v>
      </c>
      <c r="L792" s="178">
        <v>0</v>
      </c>
      <c r="M792" s="175">
        <v>0</v>
      </c>
      <c r="N792" s="175">
        <v>0</v>
      </c>
      <c r="O792" s="178">
        <v>0</v>
      </c>
      <c r="P792" s="178">
        <v>0</v>
      </c>
      <c r="R792" s="175">
        <v>0</v>
      </c>
      <c r="S792" s="175">
        <v>0</v>
      </c>
      <c r="T792" s="175">
        <f t="shared" si="384"/>
        <v>0</v>
      </c>
      <c r="U792" s="175">
        <v>0</v>
      </c>
      <c r="V792" s="175">
        <v>0</v>
      </c>
      <c r="W792" s="175">
        <f t="shared" si="385"/>
        <v>0</v>
      </c>
      <c r="X792" s="175">
        <f t="shared" si="386"/>
        <v>0</v>
      </c>
      <c r="Y792" s="45"/>
      <c r="Z792" s="175">
        <v>0</v>
      </c>
      <c r="AA792" s="175">
        <v>0</v>
      </c>
      <c r="AB792" s="175">
        <f t="shared" si="387"/>
        <v>0</v>
      </c>
      <c r="AC792" s="175">
        <v>0</v>
      </c>
      <c r="AD792" s="175">
        <v>0</v>
      </c>
      <c r="AE792" s="175">
        <f t="shared" si="388"/>
        <v>0</v>
      </c>
      <c r="AF792" s="175">
        <f t="shared" si="389"/>
        <v>0</v>
      </c>
      <c r="AG792" s="45"/>
      <c r="AH792" s="175">
        <v>0</v>
      </c>
      <c r="AI792" s="175">
        <v>0</v>
      </c>
      <c r="AJ792" s="175">
        <f t="shared" si="390"/>
        <v>0</v>
      </c>
      <c r="AK792" s="175">
        <v>0</v>
      </c>
      <c r="AL792" s="175">
        <v>0</v>
      </c>
      <c r="AM792" s="175">
        <f t="shared" si="391"/>
        <v>0</v>
      </c>
      <c r="AN792" s="175">
        <f t="shared" si="392"/>
        <v>0</v>
      </c>
      <c r="AO792" s="45"/>
      <c r="AP792" s="175">
        <f>J792-(R792+Z792+AH792)</f>
        <v>0</v>
      </c>
      <c r="AQ792" s="175">
        <f>K792-(S792+AA792+AI792)</f>
        <v>0</v>
      </c>
      <c r="AR792" s="175">
        <f t="shared" si="393"/>
        <v>0</v>
      </c>
      <c r="AS792" s="175">
        <f>M792-(U792+AC792+AK792)</f>
        <v>0</v>
      </c>
      <c r="AT792" s="175">
        <f>N792-(V792+AD792+AL792)</f>
        <v>0</v>
      </c>
      <c r="AU792" s="175">
        <f t="shared" si="394"/>
        <v>0</v>
      </c>
      <c r="AV792" s="175">
        <f t="shared" si="395"/>
        <v>0</v>
      </c>
      <c r="AW792" s="125" t="s">
        <v>87</v>
      </c>
      <c r="AX792" s="125"/>
      <c r="AY792" s="125"/>
      <c r="AZ792" s="178" t="s">
        <v>283</v>
      </c>
      <c r="BA792" s="178"/>
      <c r="BB792" s="178"/>
      <c r="BC792" s="178"/>
      <c r="BD792" s="178"/>
    </row>
    <row r="793" spans="1:56" s="171" customFormat="1" hidden="1">
      <c r="B793" s="129">
        <v>2013</v>
      </c>
      <c r="C793" s="130">
        <v>8320</v>
      </c>
      <c r="D793" s="120">
        <v>9</v>
      </c>
      <c r="E793" s="120">
        <v>3000</v>
      </c>
      <c r="F793" s="120">
        <v>3300</v>
      </c>
      <c r="G793" s="120">
        <v>339</v>
      </c>
      <c r="H793" s="120">
        <v>33903</v>
      </c>
      <c r="I793" s="128" t="s">
        <v>374</v>
      </c>
      <c r="J793" s="175">
        <v>0</v>
      </c>
      <c r="K793" s="175">
        <v>0</v>
      </c>
      <c r="L793" s="178">
        <v>0</v>
      </c>
      <c r="M793" s="175">
        <v>0</v>
      </c>
      <c r="N793" s="175">
        <v>0</v>
      </c>
      <c r="O793" s="178">
        <v>0</v>
      </c>
      <c r="P793" s="178">
        <v>0</v>
      </c>
      <c r="R793" s="175">
        <v>0</v>
      </c>
      <c r="S793" s="175">
        <v>0</v>
      </c>
      <c r="T793" s="175">
        <f t="shared" si="384"/>
        <v>0</v>
      </c>
      <c r="U793" s="175">
        <v>0</v>
      </c>
      <c r="V793" s="175">
        <v>0</v>
      </c>
      <c r="W793" s="175">
        <f t="shared" si="385"/>
        <v>0</v>
      </c>
      <c r="X793" s="175">
        <f t="shared" si="386"/>
        <v>0</v>
      </c>
      <c r="Y793" s="45"/>
      <c r="Z793" s="175">
        <v>0</v>
      </c>
      <c r="AA793" s="175">
        <v>0</v>
      </c>
      <c r="AB793" s="175">
        <f t="shared" si="387"/>
        <v>0</v>
      </c>
      <c r="AC793" s="175">
        <v>0</v>
      </c>
      <c r="AD793" s="175">
        <v>0</v>
      </c>
      <c r="AE793" s="175">
        <f t="shared" si="388"/>
        <v>0</v>
      </c>
      <c r="AF793" s="175">
        <f t="shared" si="389"/>
        <v>0</v>
      </c>
      <c r="AG793" s="45"/>
      <c r="AH793" s="175">
        <v>0</v>
      </c>
      <c r="AI793" s="175">
        <v>0</v>
      </c>
      <c r="AJ793" s="175">
        <f t="shared" si="390"/>
        <v>0</v>
      </c>
      <c r="AK793" s="175">
        <v>0</v>
      </c>
      <c r="AL793" s="175">
        <v>0</v>
      </c>
      <c r="AM793" s="175">
        <f t="shared" si="391"/>
        <v>0</v>
      </c>
      <c r="AN793" s="175">
        <f t="shared" si="392"/>
        <v>0</v>
      </c>
      <c r="AO793" s="45"/>
      <c r="AP793" s="175">
        <f>J793-(R793+Z793+AH793)</f>
        <v>0</v>
      </c>
      <c r="AQ793" s="175">
        <f>K793-(S793+AA793+AI793)</f>
        <v>0</v>
      </c>
      <c r="AR793" s="175">
        <f t="shared" si="393"/>
        <v>0</v>
      </c>
      <c r="AS793" s="175">
        <f>M793-(U793+AC793+AK793)</f>
        <v>0</v>
      </c>
      <c r="AT793" s="175">
        <f>N793-(V793+AD793+AL793)</f>
        <v>0</v>
      </c>
      <c r="AU793" s="175">
        <f t="shared" si="394"/>
        <v>0</v>
      </c>
      <c r="AV793" s="175">
        <f t="shared" si="395"/>
        <v>0</v>
      </c>
      <c r="AW793" s="125"/>
      <c r="AX793" s="125"/>
      <c r="AY793" s="125"/>
      <c r="AZ793" s="178"/>
      <c r="BA793" s="178"/>
      <c r="BB793" s="178"/>
      <c r="BC793" s="178"/>
      <c r="BD793" s="178"/>
    </row>
    <row r="794" spans="1:56" s="171" customFormat="1" hidden="1">
      <c r="B794" s="108">
        <v>2013</v>
      </c>
      <c r="C794" s="109">
        <v>8320</v>
      </c>
      <c r="D794" s="108">
        <v>9</v>
      </c>
      <c r="E794" s="108">
        <v>3000</v>
      </c>
      <c r="F794" s="108">
        <v>3400</v>
      </c>
      <c r="G794" s="108"/>
      <c r="H794" s="108"/>
      <c r="I794" s="110" t="s">
        <v>406</v>
      </c>
      <c r="J794" s="111">
        <v>0</v>
      </c>
      <c r="K794" s="111">
        <v>0</v>
      </c>
      <c r="L794" s="111">
        <v>0</v>
      </c>
      <c r="M794" s="111">
        <v>0</v>
      </c>
      <c r="N794" s="111">
        <v>0</v>
      </c>
      <c r="O794" s="111">
        <v>0</v>
      </c>
      <c r="P794" s="111">
        <v>0</v>
      </c>
      <c r="R794" s="112">
        <f>R795</f>
        <v>0</v>
      </c>
      <c r="S794" s="112">
        <f>S795</f>
        <v>0</v>
      </c>
      <c r="T794" s="112">
        <f t="shared" si="384"/>
        <v>0</v>
      </c>
      <c r="U794" s="112">
        <f>U795</f>
        <v>0</v>
      </c>
      <c r="V794" s="112">
        <f>V795</f>
        <v>0</v>
      </c>
      <c r="W794" s="112">
        <f t="shared" si="385"/>
        <v>0</v>
      </c>
      <c r="X794" s="112">
        <f t="shared" si="386"/>
        <v>0</v>
      </c>
      <c r="Y794" s="45"/>
      <c r="Z794" s="112">
        <f>Z795</f>
        <v>0</v>
      </c>
      <c r="AA794" s="112">
        <f>AA795</f>
        <v>0</v>
      </c>
      <c r="AB794" s="112">
        <f t="shared" si="387"/>
        <v>0</v>
      </c>
      <c r="AC794" s="112">
        <f>AC795</f>
        <v>0</v>
      </c>
      <c r="AD794" s="112">
        <f>AD795</f>
        <v>0</v>
      </c>
      <c r="AE794" s="112">
        <f t="shared" si="388"/>
        <v>0</v>
      </c>
      <c r="AF794" s="112">
        <f t="shared" si="389"/>
        <v>0</v>
      </c>
      <c r="AG794" s="45"/>
      <c r="AH794" s="112">
        <f>AH795</f>
        <v>0</v>
      </c>
      <c r="AI794" s="112">
        <f>AI795</f>
        <v>0</v>
      </c>
      <c r="AJ794" s="112">
        <f t="shared" si="390"/>
        <v>0</v>
      </c>
      <c r="AK794" s="112">
        <f>AK795</f>
        <v>0</v>
      </c>
      <c r="AL794" s="112">
        <f>AL795</f>
        <v>0</v>
      </c>
      <c r="AM794" s="112">
        <f t="shared" si="391"/>
        <v>0</v>
      </c>
      <c r="AN794" s="112">
        <f t="shared" si="392"/>
        <v>0</v>
      </c>
      <c r="AO794" s="45"/>
      <c r="AP794" s="112">
        <f>AP795</f>
        <v>0</v>
      </c>
      <c r="AQ794" s="112">
        <f>AQ795</f>
        <v>0</v>
      </c>
      <c r="AR794" s="112">
        <f t="shared" si="393"/>
        <v>0</v>
      </c>
      <c r="AS794" s="112">
        <f>AS795</f>
        <v>0</v>
      </c>
      <c r="AT794" s="112">
        <f>AT795</f>
        <v>0</v>
      </c>
      <c r="AU794" s="112">
        <f t="shared" si="394"/>
        <v>0</v>
      </c>
      <c r="AV794" s="112">
        <f t="shared" si="395"/>
        <v>0</v>
      </c>
      <c r="AW794" s="113"/>
      <c r="AX794" s="113"/>
      <c r="AY794" s="113"/>
      <c r="AZ794" s="111"/>
      <c r="BA794" s="111"/>
      <c r="BB794" s="111"/>
      <c r="BC794" s="111"/>
      <c r="BD794" s="111"/>
    </row>
    <row r="795" spans="1:56" s="171" customFormat="1" hidden="1">
      <c r="B795" s="114">
        <v>2013</v>
      </c>
      <c r="C795" s="115">
        <v>8320</v>
      </c>
      <c r="D795" s="114">
        <v>9</v>
      </c>
      <c r="E795" s="114">
        <v>3000</v>
      </c>
      <c r="F795" s="114">
        <v>3400</v>
      </c>
      <c r="G795" s="114">
        <v>345</v>
      </c>
      <c r="H795" s="114"/>
      <c r="I795" s="116" t="s">
        <v>407</v>
      </c>
      <c r="J795" s="117">
        <v>0</v>
      </c>
      <c r="K795" s="117">
        <v>0</v>
      </c>
      <c r="L795" s="117">
        <v>0</v>
      </c>
      <c r="M795" s="117">
        <v>0</v>
      </c>
      <c r="N795" s="117">
        <v>0</v>
      </c>
      <c r="O795" s="117">
        <v>0</v>
      </c>
      <c r="P795" s="117">
        <v>0</v>
      </c>
      <c r="R795" s="174">
        <f>R796</f>
        <v>0</v>
      </c>
      <c r="S795" s="174">
        <f>S796</f>
        <v>0</v>
      </c>
      <c r="T795" s="174">
        <f t="shared" si="384"/>
        <v>0</v>
      </c>
      <c r="U795" s="174">
        <f>U796</f>
        <v>0</v>
      </c>
      <c r="V795" s="174">
        <f>V796</f>
        <v>0</v>
      </c>
      <c r="W795" s="174">
        <f t="shared" si="385"/>
        <v>0</v>
      </c>
      <c r="X795" s="174">
        <f t="shared" si="386"/>
        <v>0</v>
      </c>
      <c r="Y795" s="45"/>
      <c r="Z795" s="174">
        <f>Z796</f>
        <v>0</v>
      </c>
      <c r="AA795" s="174">
        <f>AA796</f>
        <v>0</v>
      </c>
      <c r="AB795" s="174">
        <f t="shared" si="387"/>
        <v>0</v>
      </c>
      <c r="AC795" s="174">
        <f>AC796</f>
        <v>0</v>
      </c>
      <c r="AD795" s="174">
        <f>AD796</f>
        <v>0</v>
      </c>
      <c r="AE795" s="174">
        <f t="shared" si="388"/>
        <v>0</v>
      </c>
      <c r="AF795" s="174">
        <f t="shared" si="389"/>
        <v>0</v>
      </c>
      <c r="AG795" s="45"/>
      <c r="AH795" s="174">
        <f>AH796</f>
        <v>0</v>
      </c>
      <c r="AI795" s="174">
        <f>AI796</f>
        <v>0</v>
      </c>
      <c r="AJ795" s="174">
        <f t="shared" si="390"/>
        <v>0</v>
      </c>
      <c r="AK795" s="174">
        <f>AK796</f>
        <v>0</v>
      </c>
      <c r="AL795" s="174">
        <f>AL796</f>
        <v>0</v>
      </c>
      <c r="AM795" s="174">
        <f t="shared" si="391"/>
        <v>0</v>
      </c>
      <c r="AN795" s="174">
        <f t="shared" si="392"/>
        <v>0</v>
      </c>
      <c r="AO795" s="45"/>
      <c r="AP795" s="174">
        <f>AP796</f>
        <v>0</v>
      </c>
      <c r="AQ795" s="174">
        <f>AQ796</f>
        <v>0</v>
      </c>
      <c r="AR795" s="174">
        <f t="shared" si="393"/>
        <v>0</v>
      </c>
      <c r="AS795" s="174">
        <f>AS796</f>
        <v>0</v>
      </c>
      <c r="AT795" s="174">
        <f>AT796</f>
        <v>0</v>
      </c>
      <c r="AU795" s="174">
        <f t="shared" si="394"/>
        <v>0</v>
      </c>
      <c r="AV795" s="174">
        <f t="shared" si="395"/>
        <v>0</v>
      </c>
      <c r="AW795" s="119"/>
      <c r="AX795" s="119"/>
      <c r="AY795" s="119"/>
      <c r="AZ795" s="117"/>
      <c r="BA795" s="117"/>
      <c r="BB795" s="117"/>
      <c r="BC795" s="117"/>
      <c r="BD795" s="117"/>
    </row>
    <row r="796" spans="1:56" s="171" customFormat="1" hidden="1">
      <c r="B796" s="120">
        <v>2013</v>
      </c>
      <c r="C796" s="121">
        <v>8320</v>
      </c>
      <c r="D796" s="120">
        <v>9</v>
      </c>
      <c r="E796" s="120">
        <v>3000</v>
      </c>
      <c r="F796" s="120">
        <v>3400</v>
      </c>
      <c r="G796" s="120">
        <v>345</v>
      </c>
      <c r="H796" s="120">
        <v>34501</v>
      </c>
      <c r="I796" s="128" t="s">
        <v>408</v>
      </c>
      <c r="J796" s="123">
        <v>0</v>
      </c>
      <c r="K796" s="123">
        <v>0</v>
      </c>
      <c r="L796" s="124">
        <v>0</v>
      </c>
      <c r="M796" s="123">
        <v>0</v>
      </c>
      <c r="N796" s="123">
        <v>0</v>
      </c>
      <c r="O796" s="124">
        <v>0</v>
      </c>
      <c r="P796" s="124">
        <v>0</v>
      </c>
      <c r="R796" s="175">
        <v>0</v>
      </c>
      <c r="S796" s="175">
        <v>0</v>
      </c>
      <c r="T796" s="175">
        <f t="shared" si="384"/>
        <v>0</v>
      </c>
      <c r="U796" s="175">
        <v>0</v>
      </c>
      <c r="V796" s="175">
        <v>0</v>
      </c>
      <c r="W796" s="175">
        <f t="shared" si="385"/>
        <v>0</v>
      </c>
      <c r="X796" s="175">
        <f t="shared" si="386"/>
        <v>0</v>
      </c>
      <c r="Y796" s="45"/>
      <c r="Z796" s="175">
        <v>0</v>
      </c>
      <c r="AA796" s="175">
        <v>0</v>
      </c>
      <c r="AB796" s="175">
        <f t="shared" si="387"/>
        <v>0</v>
      </c>
      <c r="AC796" s="175">
        <v>0</v>
      </c>
      <c r="AD796" s="175">
        <v>0</v>
      </c>
      <c r="AE796" s="175">
        <f t="shared" si="388"/>
        <v>0</v>
      </c>
      <c r="AF796" s="175">
        <f t="shared" si="389"/>
        <v>0</v>
      </c>
      <c r="AG796" s="45"/>
      <c r="AH796" s="175">
        <v>0</v>
      </c>
      <c r="AI796" s="175">
        <v>0</v>
      </c>
      <c r="AJ796" s="175">
        <f t="shared" si="390"/>
        <v>0</v>
      </c>
      <c r="AK796" s="175">
        <v>0</v>
      </c>
      <c r="AL796" s="175">
        <v>0</v>
      </c>
      <c r="AM796" s="175">
        <f t="shared" si="391"/>
        <v>0</v>
      </c>
      <c r="AN796" s="175">
        <f t="shared" si="392"/>
        <v>0</v>
      </c>
      <c r="AO796" s="45"/>
      <c r="AP796" s="175">
        <f>J796-(R796+Z796+AH796)</f>
        <v>0</v>
      </c>
      <c r="AQ796" s="175">
        <f>K796-(S796+AA796+AI796)</f>
        <v>0</v>
      </c>
      <c r="AR796" s="175">
        <f t="shared" si="393"/>
        <v>0</v>
      </c>
      <c r="AS796" s="175">
        <f>M796-(U796+AC796+AK796)</f>
        <v>0</v>
      </c>
      <c r="AT796" s="175">
        <f>N796-(V796+AD796+AL796)</f>
        <v>0</v>
      </c>
      <c r="AU796" s="175">
        <f t="shared" si="394"/>
        <v>0</v>
      </c>
      <c r="AV796" s="175">
        <f t="shared" si="395"/>
        <v>0</v>
      </c>
      <c r="AW796" s="125"/>
      <c r="AX796" s="125"/>
      <c r="AY796" s="125"/>
      <c r="AZ796" s="124"/>
      <c r="BA796" s="124"/>
      <c r="BB796" s="124"/>
      <c r="BC796" s="124"/>
      <c r="BD796" s="124"/>
    </row>
    <row r="797" spans="1:56" s="126" customFormat="1" hidden="1">
      <c r="A797" s="45"/>
      <c r="B797" s="108">
        <v>2013</v>
      </c>
      <c r="C797" s="109">
        <v>8320</v>
      </c>
      <c r="D797" s="108">
        <v>9</v>
      </c>
      <c r="E797" s="108">
        <v>3000</v>
      </c>
      <c r="F797" s="108">
        <v>3500</v>
      </c>
      <c r="G797" s="108"/>
      <c r="H797" s="108"/>
      <c r="I797" s="110" t="s">
        <v>317</v>
      </c>
      <c r="J797" s="111">
        <v>0</v>
      </c>
      <c r="K797" s="111">
        <v>0</v>
      </c>
      <c r="L797" s="111">
        <v>0</v>
      </c>
      <c r="M797" s="111">
        <v>0</v>
      </c>
      <c r="N797" s="111">
        <v>0</v>
      </c>
      <c r="O797" s="111">
        <v>0</v>
      </c>
      <c r="P797" s="111">
        <v>0</v>
      </c>
      <c r="Q797" s="45"/>
      <c r="R797" s="112">
        <f>R798+R800+R802+R804+R806</f>
        <v>0</v>
      </c>
      <c r="S797" s="112">
        <f>S798+S800+S802+S804+S806</f>
        <v>0</v>
      </c>
      <c r="T797" s="112">
        <f t="shared" si="384"/>
        <v>0</v>
      </c>
      <c r="U797" s="112">
        <f>U798+U800+U802+U804+U806</f>
        <v>0</v>
      </c>
      <c r="V797" s="112">
        <f>V798+V800+V802+V804+V806</f>
        <v>0</v>
      </c>
      <c r="W797" s="112">
        <f t="shared" si="385"/>
        <v>0</v>
      </c>
      <c r="X797" s="112">
        <f t="shared" si="386"/>
        <v>0</v>
      </c>
      <c r="Y797" s="45"/>
      <c r="Z797" s="112">
        <f>Z798+Z800+Z802+Z804+Z806</f>
        <v>0</v>
      </c>
      <c r="AA797" s="112">
        <f>AA798+AA800+AA802+AA804+AA806</f>
        <v>0</v>
      </c>
      <c r="AB797" s="112">
        <f t="shared" si="387"/>
        <v>0</v>
      </c>
      <c r="AC797" s="112">
        <f>AC798+AC800+AC802+AC804+AC806</f>
        <v>0</v>
      </c>
      <c r="AD797" s="112">
        <f>AD798+AD800+AD802+AD804+AD806</f>
        <v>0</v>
      </c>
      <c r="AE797" s="112">
        <f t="shared" si="388"/>
        <v>0</v>
      </c>
      <c r="AF797" s="112">
        <f t="shared" si="389"/>
        <v>0</v>
      </c>
      <c r="AG797" s="45"/>
      <c r="AH797" s="112">
        <f>AH798+AH800+AH802+AH804+AH806</f>
        <v>0</v>
      </c>
      <c r="AI797" s="112">
        <f>AI798+AI800+AI802+AI804+AI806</f>
        <v>0</v>
      </c>
      <c r="AJ797" s="112">
        <f t="shared" si="390"/>
        <v>0</v>
      </c>
      <c r="AK797" s="112">
        <f>AK798+AK800+AK802+AK804+AK806</f>
        <v>0</v>
      </c>
      <c r="AL797" s="112">
        <f>AL798+AL800+AL802+AL804+AL806</f>
        <v>0</v>
      </c>
      <c r="AM797" s="112">
        <f t="shared" si="391"/>
        <v>0</v>
      </c>
      <c r="AN797" s="112">
        <f t="shared" si="392"/>
        <v>0</v>
      </c>
      <c r="AO797" s="45"/>
      <c r="AP797" s="112">
        <f>AP798+AP800+AP802+AP804+AP806</f>
        <v>0</v>
      </c>
      <c r="AQ797" s="112">
        <f>AQ798+AQ800+AQ802+AQ804+AQ806</f>
        <v>0</v>
      </c>
      <c r="AR797" s="112">
        <f t="shared" si="393"/>
        <v>0</v>
      </c>
      <c r="AS797" s="112">
        <f>AS798+AS800+AS802+AS804+AS806</f>
        <v>0</v>
      </c>
      <c r="AT797" s="112">
        <f>AT798+AT800+AT802+AT804+AT806</f>
        <v>0</v>
      </c>
      <c r="AU797" s="112">
        <f t="shared" si="394"/>
        <v>0</v>
      </c>
      <c r="AV797" s="112">
        <f t="shared" si="395"/>
        <v>0</v>
      </c>
      <c r="AW797" s="113"/>
      <c r="AX797" s="113"/>
      <c r="AY797" s="113"/>
      <c r="AZ797" s="111"/>
      <c r="BA797" s="111"/>
      <c r="BB797" s="111"/>
      <c r="BC797" s="111"/>
      <c r="BD797" s="111"/>
    </row>
    <row r="798" spans="1:56" s="127" customFormat="1" hidden="1">
      <c r="A798" s="45"/>
      <c r="B798" s="114">
        <v>2013</v>
      </c>
      <c r="C798" s="115">
        <v>8320</v>
      </c>
      <c r="D798" s="114">
        <v>9</v>
      </c>
      <c r="E798" s="114">
        <v>3000</v>
      </c>
      <c r="F798" s="114">
        <v>3500</v>
      </c>
      <c r="G798" s="114">
        <v>351</v>
      </c>
      <c r="H798" s="114"/>
      <c r="I798" s="116" t="s">
        <v>183</v>
      </c>
      <c r="J798" s="117">
        <v>0</v>
      </c>
      <c r="K798" s="117">
        <v>0</v>
      </c>
      <c r="L798" s="117">
        <v>0</v>
      </c>
      <c r="M798" s="117">
        <v>0</v>
      </c>
      <c r="N798" s="117">
        <v>0</v>
      </c>
      <c r="O798" s="117">
        <v>0</v>
      </c>
      <c r="P798" s="117">
        <v>0</v>
      </c>
      <c r="Q798" s="45"/>
      <c r="R798" s="118">
        <f>R799</f>
        <v>0</v>
      </c>
      <c r="S798" s="118">
        <f>S799</f>
        <v>0</v>
      </c>
      <c r="T798" s="118">
        <f t="shared" si="384"/>
        <v>0</v>
      </c>
      <c r="U798" s="118">
        <f>U799</f>
        <v>0</v>
      </c>
      <c r="V798" s="118">
        <f>V799</f>
        <v>0</v>
      </c>
      <c r="W798" s="118">
        <f t="shared" si="385"/>
        <v>0</v>
      </c>
      <c r="X798" s="118">
        <f t="shared" si="386"/>
        <v>0</v>
      </c>
      <c r="Y798" s="45"/>
      <c r="Z798" s="118">
        <f>Z799</f>
        <v>0</v>
      </c>
      <c r="AA798" s="118">
        <f>AA799</f>
        <v>0</v>
      </c>
      <c r="AB798" s="118">
        <f t="shared" si="387"/>
        <v>0</v>
      </c>
      <c r="AC798" s="118">
        <f>AC799</f>
        <v>0</v>
      </c>
      <c r="AD798" s="118">
        <f>AD799</f>
        <v>0</v>
      </c>
      <c r="AE798" s="118">
        <f t="shared" si="388"/>
        <v>0</v>
      </c>
      <c r="AF798" s="118">
        <f t="shared" si="389"/>
        <v>0</v>
      </c>
      <c r="AG798" s="45"/>
      <c r="AH798" s="118">
        <f>AH799</f>
        <v>0</v>
      </c>
      <c r="AI798" s="118">
        <f>AI799</f>
        <v>0</v>
      </c>
      <c r="AJ798" s="118">
        <f t="shared" si="390"/>
        <v>0</v>
      </c>
      <c r="AK798" s="118">
        <f>AK799</f>
        <v>0</v>
      </c>
      <c r="AL798" s="118">
        <f>AL799</f>
        <v>0</v>
      </c>
      <c r="AM798" s="118">
        <f t="shared" si="391"/>
        <v>0</v>
      </c>
      <c r="AN798" s="118">
        <f t="shared" si="392"/>
        <v>0</v>
      </c>
      <c r="AO798" s="45"/>
      <c r="AP798" s="118">
        <f t="shared" ref="AP798:AQ806" si="396">AP799</f>
        <v>0</v>
      </c>
      <c r="AQ798" s="118">
        <f t="shared" si="396"/>
        <v>0</v>
      </c>
      <c r="AR798" s="118">
        <f t="shared" si="393"/>
        <v>0</v>
      </c>
      <c r="AS798" s="118">
        <f t="shared" ref="AS798:AT806" si="397">AS799</f>
        <v>0</v>
      </c>
      <c r="AT798" s="118">
        <f t="shared" si="397"/>
        <v>0</v>
      </c>
      <c r="AU798" s="118">
        <f t="shared" si="394"/>
        <v>0</v>
      </c>
      <c r="AV798" s="118">
        <f t="shared" si="395"/>
        <v>0</v>
      </c>
      <c r="AW798" s="119"/>
      <c r="AX798" s="119"/>
      <c r="AY798" s="119"/>
      <c r="AZ798" s="117"/>
      <c r="BA798" s="117"/>
      <c r="BB798" s="117"/>
      <c r="BC798" s="117"/>
      <c r="BD798" s="117"/>
    </row>
    <row r="799" spans="1:56" s="100" customFormat="1" hidden="1">
      <c r="A799" s="45"/>
      <c r="B799" s="120">
        <v>2013</v>
      </c>
      <c r="C799" s="121">
        <v>8320</v>
      </c>
      <c r="D799" s="120">
        <v>9</v>
      </c>
      <c r="E799" s="120">
        <v>3000</v>
      </c>
      <c r="F799" s="120">
        <v>3500</v>
      </c>
      <c r="G799" s="120">
        <v>351</v>
      </c>
      <c r="H799" s="120">
        <v>35101</v>
      </c>
      <c r="I799" s="122" t="s">
        <v>184</v>
      </c>
      <c r="J799" s="123">
        <v>0</v>
      </c>
      <c r="K799" s="123">
        <v>0</v>
      </c>
      <c r="L799" s="124">
        <v>0</v>
      </c>
      <c r="M799" s="123">
        <v>0</v>
      </c>
      <c r="N799" s="123">
        <v>0</v>
      </c>
      <c r="O799" s="124">
        <v>0</v>
      </c>
      <c r="P799" s="124">
        <v>0</v>
      </c>
      <c r="Q799" s="45"/>
      <c r="R799" s="123">
        <v>0</v>
      </c>
      <c r="S799" s="123">
        <v>0</v>
      </c>
      <c r="T799" s="123">
        <f t="shared" si="384"/>
        <v>0</v>
      </c>
      <c r="U799" s="123">
        <v>0</v>
      </c>
      <c r="V799" s="123">
        <v>0</v>
      </c>
      <c r="W799" s="123">
        <f t="shared" si="385"/>
        <v>0</v>
      </c>
      <c r="X799" s="123">
        <f t="shared" si="386"/>
        <v>0</v>
      </c>
      <c r="Y799" s="45"/>
      <c r="Z799" s="123">
        <v>0</v>
      </c>
      <c r="AA799" s="123">
        <v>0</v>
      </c>
      <c r="AB799" s="123">
        <f t="shared" si="387"/>
        <v>0</v>
      </c>
      <c r="AC799" s="123">
        <v>0</v>
      </c>
      <c r="AD799" s="123">
        <v>0</v>
      </c>
      <c r="AE799" s="123">
        <f t="shared" si="388"/>
        <v>0</v>
      </c>
      <c r="AF799" s="123">
        <f t="shared" si="389"/>
        <v>0</v>
      </c>
      <c r="AG799" s="45"/>
      <c r="AH799" s="123">
        <v>0</v>
      </c>
      <c r="AI799" s="123">
        <v>0</v>
      </c>
      <c r="AJ799" s="123">
        <f t="shared" si="390"/>
        <v>0</v>
      </c>
      <c r="AK799" s="123">
        <v>0</v>
      </c>
      <c r="AL799" s="123">
        <v>0</v>
      </c>
      <c r="AM799" s="123">
        <f t="shared" si="391"/>
        <v>0</v>
      </c>
      <c r="AN799" s="123">
        <f t="shared" si="392"/>
        <v>0</v>
      </c>
      <c r="AO799" s="45"/>
      <c r="AP799" s="123">
        <f>J799-(R799+Z799+AH799)</f>
        <v>0</v>
      </c>
      <c r="AQ799" s="123">
        <f>K799-(S799+AA799+AI799)</f>
        <v>0</v>
      </c>
      <c r="AR799" s="123">
        <f t="shared" si="393"/>
        <v>0</v>
      </c>
      <c r="AS799" s="123">
        <f>M799-(U799+AC799+AK799)</f>
        <v>0</v>
      </c>
      <c r="AT799" s="123">
        <f>N799-(V799+AD799+AL799)</f>
        <v>0</v>
      </c>
      <c r="AU799" s="123">
        <f t="shared" si="394"/>
        <v>0</v>
      </c>
      <c r="AV799" s="123">
        <f t="shared" si="395"/>
        <v>0</v>
      </c>
      <c r="AW799" s="125" t="s">
        <v>153</v>
      </c>
      <c r="AX799" s="125"/>
      <c r="AY799" s="125"/>
      <c r="AZ799" s="124" t="s">
        <v>283</v>
      </c>
      <c r="BA799" s="124"/>
      <c r="BB799" s="124"/>
      <c r="BC799" s="124"/>
      <c r="BD799" s="124"/>
    </row>
    <row r="800" spans="1:56" s="127" customFormat="1" ht="46.8" hidden="1">
      <c r="A800" s="45"/>
      <c r="B800" s="114">
        <v>2013</v>
      </c>
      <c r="C800" s="115">
        <v>8320</v>
      </c>
      <c r="D800" s="114">
        <v>9</v>
      </c>
      <c r="E800" s="114">
        <v>3000</v>
      </c>
      <c r="F800" s="114">
        <v>3500</v>
      </c>
      <c r="G800" s="114">
        <v>352</v>
      </c>
      <c r="H800" s="114"/>
      <c r="I800" s="116" t="s">
        <v>409</v>
      </c>
      <c r="J800" s="117">
        <v>0</v>
      </c>
      <c r="K800" s="117">
        <v>0</v>
      </c>
      <c r="L800" s="117">
        <v>0</v>
      </c>
      <c r="M800" s="117">
        <v>0</v>
      </c>
      <c r="N800" s="117">
        <v>0</v>
      </c>
      <c r="O800" s="117">
        <v>0</v>
      </c>
      <c r="P800" s="117">
        <v>0</v>
      </c>
      <c r="Q800" s="45"/>
      <c r="R800" s="118">
        <f t="shared" ref="R800:S804" si="398">R801</f>
        <v>0</v>
      </c>
      <c r="S800" s="118">
        <f t="shared" si="398"/>
        <v>0</v>
      </c>
      <c r="T800" s="118">
        <f t="shared" si="384"/>
        <v>0</v>
      </c>
      <c r="U800" s="118">
        <f t="shared" ref="U800:V804" si="399">U801</f>
        <v>0</v>
      </c>
      <c r="V800" s="118">
        <f t="shared" si="399"/>
        <v>0</v>
      </c>
      <c r="W800" s="118">
        <f t="shared" si="385"/>
        <v>0</v>
      </c>
      <c r="X800" s="118">
        <f t="shared" si="386"/>
        <v>0</v>
      </c>
      <c r="Y800" s="45"/>
      <c r="Z800" s="118">
        <f>Z801</f>
        <v>0</v>
      </c>
      <c r="AA800" s="118">
        <f>AA801</f>
        <v>0</v>
      </c>
      <c r="AB800" s="118">
        <f t="shared" si="387"/>
        <v>0</v>
      </c>
      <c r="AC800" s="118">
        <f>AC801</f>
        <v>0</v>
      </c>
      <c r="AD800" s="118">
        <f>AD801</f>
        <v>0</v>
      </c>
      <c r="AE800" s="118">
        <f t="shared" si="388"/>
        <v>0</v>
      </c>
      <c r="AF800" s="118">
        <f t="shared" si="389"/>
        <v>0</v>
      </c>
      <c r="AG800" s="45"/>
      <c r="AH800" s="118">
        <f>AH801</f>
        <v>0</v>
      </c>
      <c r="AI800" s="118">
        <f>AI801</f>
        <v>0</v>
      </c>
      <c r="AJ800" s="118">
        <f t="shared" si="390"/>
        <v>0</v>
      </c>
      <c r="AK800" s="118">
        <f>AK801</f>
        <v>0</v>
      </c>
      <c r="AL800" s="118">
        <f>AL801</f>
        <v>0</v>
      </c>
      <c r="AM800" s="118">
        <f t="shared" si="391"/>
        <v>0</v>
      </c>
      <c r="AN800" s="118">
        <f t="shared" si="392"/>
        <v>0</v>
      </c>
      <c r="AO800" s="45"/>
      <c r="AP800" s="118">
        <f t="shared" si="396"/>
        <v>0</v>
      </c>
      <c r="AQ800" s="118">
        <f t="shared" si="396"/>
        <v>0</v>
      </c>
      <c r="AR800" s="118">
        <f t="shared" si="393"/>
        <v>0</v>
      </c>
      <c r="AS800" s="118">
        <f t="shared" si="397"/>
        <v>0</v>
      </c>
      <c r="AT800" s="118">
        <f t="shared" si="397"/>
        <v>0</v>
      </c>
      <c r="AU800" s="118">
        <f t="shared" si="394"/>
        <v>0</v>
      </c>
      <c r="AV800" s="118">
        <f t="shared" si="395"/>
        <v>0</v>
      </c>
      <c r="AW800" s="119"/>
      <c r="AX800" s="119"/>
      <c r="AY800" s="119"/>
      <c r="AZ800" s="117"/>
      <c r="BA800" s="117"/>
      <c r="BB800" s="117"/>
      <c r="BC800" s="117"/>
      <c r="BD800" s="117"/>
    </row>
    <row r="801" spans="1:56" s="100" customFormat="1" hidden="1">
      <c r="A801" s="45"/>
      <c r="B801" s="120">
        <v>2013</v>
      </c>
      <c r="C801" s="121">
        <v>8320</v>
      </c>
      <c r="D801" s="120">
        <v>9</v>
      </c>
      <c r="E801" s="120">
        <v>3000</v>
      </c>
      <c r="F801" s="120">
        <v>3500</v>
      </c>
      <c r="G801" s="120">
        <v>352</v>
      </c>
      <c r="H801" s="120">
        <v>35201</v>
      </c>
      <c r="I801" s="122" t="s">
        <v>410</v>
      </c>
      <c r="J801" s="123">
        <v>0</v>
      </c>
      <c r="K801" s="123">
        <v>0</v>
      </c>
      <c r="L801" s="124">
        <v>0</v>
      </c>
      <c r="M801" s="123">
        <v>0</v>
      </c>
      <c r="N801" s="123">
        <v>0</v>
      </c>
      <c r="O801" s="124">
        <v>0</v>
      </c>
      <c r="P801" s="124">
        <v>0</v>
      </c>
      <c r="Q801" s="45"/>
      <c r="R801" s="123">
        <v>0</v>
      </c>
      <c r="S801" s="123">
        <v>0</v>
      </c>
      <c r="T801" s="123">
        <f t="shared" si="384"/>
        <v>0</v>
      </c>
      <c r="U801" s="123">
        <v>0</v>
      </c>
      <c r="V801" s="123">
        <v>0</v>
      </c>
      <c r="W801" s="123">
        <f t="shared" si="385"/>
        <v>0</v>
      </c>
      <c r="X801" s="123">
        <f t="shared" si="386"/>
        <v>0</v>
      </c>
      <c r="Y801" s="45"/>
      <c r="Z801" s="123">
        <v>0</v>
      </c>
      <c r="AA801" s="123">
        <v>0</v>
      </c>
      <c r="AB801" s="123">
        <f t="shared" si="387"/>
        <v>0</v>
      </c>
      <c r="AC801" s="123">
        <v>0</v>
      </c>
      <c r="AD801" s="123">
        <v>0</v>
      </c>
      <c r="AE801" s="123">
        <f t="shared" si="388"/>
        <v>0</v>
      </c>
      <c r="AF801" s="123">
        <f t="shared" si="389"/>
        <v>0</v>
      </c>
      <c r="AG801" s="45"/>
      <c r="AH801" s="123">
        <v>0</v>
      </c>
      <c r="AI801" s="123">
        <v>0</v>
      </c>
      <c r="AJ801" s="123">
        <f t="shared" si="390"/>
        <v>0</v>
      </c>
      <c r="AK801" s="123">
        <v>0</v>
      </c>
      <c r="AL801" s="123">
        <v>0</v>
      </c>
      <c r="AM801" s="123">
        <f t="shared" si="391"/>
        <v>0</v>
      </c>
      <c r="AN801" s="123">
        <f t="shared" si="392"/>
        <v>0</v>
      </c>
      <c r="AO801" s="45"/>
      <c r="AP801" s="123">
        <f>J801-(R801+Z801+AH801)</f>
        <v>0</v>
      </c>
      <c r="AQ801" s="123">
        <f>K801-(S801+AA801+AI801)</f>
        <v>0</v>
      </c>
      <c r="AR801" s="123">
        <f t="shared" si="393"/>
        <v>0</v>
      </c>
      <c r="AS801" s="123">
        <f>M801-(U801+AC801+AK801)</f>
        <v>0</v>
      </c>
      <c r="AT801" s="123">
        <f>N801-(V801+AD801+AL801)</f>
        <v>0</v>
      </c>
      <c r="AU801" s="123">
        <f t="shared" si="394"/>
        <v>0</v>
      </c>
      <c r="AV801" s="123">
        <f t="shared" si="395"/>
        <v>0</v>
      </c>
      <c r="AW801" s="125" t="s">
        <v>153</v>
      </c>
      <c r="AX801" s="125"/>
      <c r="AY801" s="125"/>
      <c r="AZ801" s="124" t="s">
        <v>283</v>
      </c>
      <c r="BA801" s="124"/>
      <c r="BB801" s="124"/>
      <c r="BC801" s="124"/>
      <c r="BD801" s="124"/>
    </row>
    <row r="802" spans="1:56" s="127" customFormat="1" ht="46.8" hidden="1">
      <c r="A802" s="45"/>
      <c r="B802" s="114">
        <v>2013</v>
      </c>
      <c r="C802" s="115">
        <v>8320</v>
      </c>
      <c r="D802" s="114">
        <v>9</v>
      </c>
      <c r="E802" s="114">
        <v>3000</v>
      </c>
      <c r="F802" s="114">
        <v>3500</v>
      </c>
      <c r="G802" s="114">
        <v>353</v>
      </c>
      <c r="H802" s="114"/>
      <c r="I802" s="116" t="s">
        <v>185</v>
      </c>
      <c r="J802" s="117">
        <v>0</v>
      </c>
      <c r="K802" s="117">
        <v>0</v>
      </c>
      <c r="L802" s="117">
        <v>0</v>
      </c>
      <c r="M802" s="117">
        <v>0</v>
      </c>
      <c r="N802" s="117">
        <v>0</v>
      </c>
      <c r="O802" s="117">
        <v>0</v>
      </c>
      <c r="P802" s="117">
        <v>0</v>
      </c>
      <c r="Q802" s="45"/>
      <c r="R802" s="118">
        <f t="shared" si="398"/>
        <v>0</v>
      </c>
      <c r="S802" s="118">
        <f t="shared" si="398"/>
        <v>0</v>
      </c>
      <c r="T802" s="118">
        <f t="shared" si="384"/>
        <v>0</v>
      </c>
      <c r="U802" s="118">
        <f t="shared" si="399"/>
        <v>0</v>
      </c>
      <c r="V802" s="118">
        <f t="shared" si="399"/>
        <v>0</v>
      </c>
      <c r="W802" s="118">
        <f t="shared" si="385"/>
        <v>0</v>
      </c>
      <c r="X802" s="118">
        <f t="shared" si="386"/>
        <v>0</v>
      </c>
      <c r="Y802" s="45"/>
      <c r="Z802" s="118">
        <f t="shared" ref="Z802:AA804" si="400">Z803</f>
        <v>0</v>
      </c>
      <c r="AA802" s="118">
        <f t="shared" si="400"/>
        <v>0</v>
      </c>
      <c r="AB802" s="118">
        <f t="shared" si="387"/>
        <v>0</v>
      </c>
      <c r="AC802" s="118">
        <f t="shared" ref="AC802:AD804" si="401">AC803</f>
        <v>0</v>
      </c>
      <c r="AD802" s="118">
        <f t="shared" si="401"/>
        <v>0</v>
      </c>
      <c r="AE802" s="118">
        <f t="shared" si="388"/>
        <v>0</v>
      </c>
      <c r="AF802" s="118">
        <f t="shared" si="389"/>
        <v>0</v>
      </c>
      <c r="AG802" s="45"/>
      <c r="AH802" s="118">
        <f t="shared" ref="AH802:AI804" si="402">AH803</f>
        <v>0</v>
      </c>
      <c r="AI802" s="118">
        <f t="shared" si="402"/>
        <v>0</v>
      </c>
      <c r="AJ802" s="118">
        <f t="shared" si="390"/>
        <v>0</v>
      </c>
      <c r="AK802" s="118">
        <f t="shared" ref="AK802:AL804" si="403">AK803</f>
        <v>0</v>
      </c>
      <c r="AL802" s="118">
        <f t="shared" si="403"/>
        <v>0</v>
      </c>
      <c r="AM802" s="118">
        <f t="shared" si="391"/>
        <v>0</v>
      </c>
      <c r="AN802" s="118">
        <f t="shared" si="392"/>
        <v>0</v>
      </c>
      <c r="AO802" s="45"/>
      <c r="AP802" s="118">
        <f t="shared" si="396"/>
        <v>0</v>
      </c>
      <c r="AQ802" s="118">
        <f t="shared" si="396"/>
        <v>0</v>
      </c>
      <c r="AR802" s="118">
        <f t="shared" si="393"/>
        <v>0</v>
      </c>
      <c r="AS802" s="118">
        <f t="shared" si="397"/>
        <v>0</v>
      </c>
      <c r="AT802" s="118">
        <f t="shared" si="397"/>
        <v>0</v>
      </c>
      <c r="AU802" s="118">
        <f t="shared" si="394"/>
        <v>0</v>
      </c>
      <c r="AV802" s="118">
        <f t="shared" si="395"/>
        <v>0</v>
      </c>
      <c r="AW802" s="119"/>
      <c r="AX802" s="119"/>
      <c r="AY802" s="119"/>
      <c r="AZ802" s="117"/>
      <c r="BA802" s="117"/>
      <c r="BB802" s="117"/>
      <c r="BC802" s="117"/>
      <c r="BD802" s="117"/>
    </row>
    <row r="803" spans="1:56" s="100" customFormat="1" hidden="1">
      <c r="A803" s="45"/>
      <c r="B803" s="129">
        <v>2013</v>
      </c>
      <c r="C803" s="130">
        <v>8320</v>
      </c>
      <c r="D803" s="129">
        <v>9</v>
      </c>
      <c r="E803" s="129">
        <v>3000</v>
      </c>
      <c r="F803" s="129">
        <v>3500</v>
      </c>
      <c r="G803" s="129">
        <v>353</v>
      </c>
      <c r="H803" s="129">
        <v>35301</v>
      </c>
      <c r="I803" s="128" t="s">
        <v>186</v>
      </c>
      <c r="J803" s="123">
        <v>0</v>
      </c>
      <c r="K803" s="123">
        <v>0</v>
      </c>
      <c r="L803" s="124">
        <v>0</v>
      </c>
      <c r="M803" s="123">
        <v>0</v>
      </c>
      <c r="N803" s="123">
        <v>0</v>
      </c>
      <c r="O803" s="124">
        <v>0</v>
      </c>
      <c r="P803" s="124">
        <v>0</v>
      </c>
      <c r="Q803" s="45"/>
      <c r="R803" s="123">
        <v>0</v>
      </c>
      <c r="S803" s="123">
        <v>0</v>
      </c>
      <c r="T803" s="123">
        <f t="shared" si="384"/>
        <v>0</v>
      </c>
      <c r="U803" s="123">
        <v>0</v>
      </c>
      <c r="V803" s="123">
        <v>0</v>
      </c>
      <c r="W803" s="123">
        <f t="shared" si="385"/>
        <v>0</v>
      </c>
      <c r="X803" s="123">
        <f t="shared" si="386"/>
        <v>0</v>
      </c>
      <c r="Y803" s="45"/>
      <c r="Z803" s="123">
        <v>0</v>
      </c>
      <c r="AA803" s="123">
        <v>0</v>
      </c>
      <c r="AB803" s="123">
        <f t="shared" si="387"/>
        <v>0</v>
      </c>
      <c r="AC803" s="123">
        <v>0</v>
      </c>
      <c r="AD803" s="123">
        <v>0</v>
      </c>
      <c r="AE803" s="123">
        <f t="shared" si="388"/>
        <v>0</v>
      </c>
      <c r="AF803" s="123">
        <f t="shared" si="389"/>
        <v>0</v>
      </c>
      <c r="AG803" s="45"/>
      <c r="AH803" s="123">
        <v>0</v>
      </c>
      <c r="AI803" s="123">
        <v>0</v>
      </c>
      <c r="AJ803" s="123">
        <f t="shared" si="390"/>
        <v>0</v>
      </c>
      <c r="AK803" s="123">
        <v>0</v>
      </c>
      <c r="AL803" s="123">
        <v>0</v>
      </c>
      <c r="AM803" s="123">
        <f t="shared" si="391"/>
        <v>0</v>
      </c>
      <c r="AN803" s="123">
        <f t="shared" si="392"/>
        <v>0</v>
      </c>
      <c r="AO803" s="45"/>
      <c r="AP803" s="123">
        <f>J803-(R803+Z803+AH803)</f>
        <v>0</v>
      </c>
      <c r="AQ803" s="123">
        <f>K803-(S803+AA803+AI803)</f>
        <v>0</v>
      </c>
      <c r="AR803" s="123">
        <f t="shared" si="393"/>
        <v>0</v>
      </c>
      <c r="AS803" s="123">
        <f>M803-(U803+AC803+AK803)</f>
        <v>0</v>
      </c>
      <c r="AT803" s="123">
        <f>N803-(V803+AD803+AL803)</f>
        <v>0</v>
      </c>
      <c r="AU803" s="123">
        <f t="shared" si="394"/>
        <v>0</v>
      </c>
      <c r="AV803" s="123">
        <f t="shared" si="395"/>
        <v>0</v>
      </c>
      <c r="AW803" s="125" t="s">
        <v>318</v>
      </c>
      <c r="AX803" s="125"/>
      <c r="AY803" s="125"/>
      <c r="AZ803" s="124" t="s">
        <v>283</v>
      </c>
      <c r="BA803" s="124"/>
      <c r="BB803" s="124"/>
      <c r="BC803" s="124"/>
      <c r="BD803" s="124"/>
    </row>
    <row r="804" spans="1:56" s="100" customFormat="1" hidden="1">
      <c r="A804" s="45"/>
      <c r="B804" s="114">
        <v>2013</v>
      </c>
      <c r="C804" s="115">
        <v>8320</v>
      </c>
      <c r="D804" s="114">
        <v>9</v>
      </c>
      <c r="E804" s="114">
        <v>3000</v>
      </c>
      <c r="F804" s="114">
        <v>3500</v>
      </c>
      <c r="G804" s="114">
        <v>356</v>
      </c>
      <c r="H804" s="114"/>
      <c r="I804" s="116" t="s">
        <v>411</v>
      </c>
      <c r="J804" s="117">
        <v>0</v>
      </c>
      <c r="K804" s="117">
        <v>0</v>
      </c>
      <c r="L804" s="117">
        <v>0</v>
      </c>
      <c r="M804" s="117">
        <v>0</v>
      </c>
      <c r="N804" s="117">
        <v>0</v>
      </c>
      <c r="O804" s="117">
        <v>0</v>
      </c>
      <c r="P804" s="117">
        <v>0</v>
      </c>
      <c r="Q804" s="45"/>
      <c r="R804" s="118">
        <f t="shared" si="398"/>
        <v>0</v>
      </c>
      <c r="S804" s="118">
        <f t="shared" si="398"/>
        <v>0</v>
      </c>
      <c r="T804" s="118">
        <f t="shared" si="384"/>
        <v>0</v>
      </c>
      <c r="U804" s="118">
        <f t="shared" si="399"/>
        <v>0</v>
      </c>
      <c r="V804" s="118">
        <f t="shared" si="399"/>
        <v>0</v>
      </c>
      <c r="W804" s="118">
        <f t="shared" si="385"/>
        <v>0</v>
      </c>
      <c r="X804" s="118">
        <f t="shared" si="386"/>
        <v>0</v>
      </c>
      <c r="Y804" s="45"/>
      <c r="Z804" s="118">
        <f t="shared" si="400"/>
        <v>0</v>
      </c>
      <c r="AA804" s="118">
        <f t="shared" si="400"/>
        <v>0</v>
      </c>
      <c r="AB804" s="118">
        <f t="shared" si="387"/>
        <v>0</v>
      </c>
      <c r="AC804" s="118">
        <f t="shared" si="401"/>
        <v>0</v>
      </c>
      <c r="AD804" s="118">
        <f t="shared" si="401"/>
        <v>0</v>
      </c>
      <c r="AE804" s="118">
        <f t="shared" si="388"/>
        <v>0</v>
      </c>
      <c r="AF804" s="118">
        <f t="shared" si="389"/>
        <v>0</v>
      </c>
      <c r="AG804" s="45"/>
      <c r="AH804" s="118">
        <f t="shared" si="402"/>
        <v>0</v>
      </c>
      <c r="AI804" s="118">
        <f t="shared" si="402"/>
        <v>0</v>
      </c>
      <c r="AJ804" s="118">
        <f t="shared" si="390"/>
        <v>0</v>
      </c>
      <c r="AK804" s="118">
        <f t="shared" si="403"/>
        <v>0</v>
      </c>
      <c r="AL804" s="118">
        <f t="shared" si="403"/>
        <v>0</v>
      </c>
      <c r="AM804" s="118">
        <f t="shared" si="391"/>
        <v>0</v>
      </c>
      <c r="AN804" s="118">
        <f t="shared" si="392"/>
        <v>0</v>
      </c>
      <c r="AO804" s="45"/>
      <c r="AP804" s="118">
        <f t="shared" si="396"/>
        <v>0</v>
      </c>
      <c r="AQ804" s="118">
        <f t="shared" si="396"/>
        <v>0</v>
      </c>
      <c r="AR804" s="118">
        <f t="shared" si="393"/>
        <v>0</v>
      </c>
      <c r="AS804" s="118">
        <f t="shared" si="397"/>
        <v>0</v>
      </c>
      <c r="AT804" s="118">
        <f t="shared" si="397"/>
        <v>0</v>
      </c>
      <c r="AU804" s="118">
        <f t="shared" si="394"/>
        <v>0</v>
      </c>
      <c r="AV804" s="118">
        <f t="shared" si="395"/>
        <v>0</v>
      </c>
      <c r="AW804" s="119"/>
      <c r="AX804" s="119"/>
      <c r="AY804" s="119"/>
      <c r="AZ804" s="117"/>
      <c r="BA804" s="117"/>
      <c r="BB804" s="117"/>
      <c r="BC804" s="117"/>
      <c r="BD804" s="117"/>
    </row>
    <row r="805" spans="1:56" s="100" customFormat="1" hidden="1">
      <c r="A805" s="45"/>
      <c r="B805" s="120">
        <v>2013</v>
      </c>
      <c r="C805" s="121">
        <v>8320</v>
      </c>
      <c r="D805" s="120">
        <v>9</v>
      </c>
      <c r="E805" s="120">
        <v>3000</v>
      </c>
      <c r="F805" s="120">
        <v>3500</v>
      </c>
      <c r="G805" s="120">
        <v>356</v>
      </c>
      <c r="H805" s="120">
        <v>35601</v>
      </c>
      <c r="I805" s="128" t="s">
        <v>411</v>
      </c>
      <c r="J805" s="123">
        <v>0</v>
      </c>
      <c r="K805" s="123">
        <v>0</v>
      </c>
      <c r="L805" s="124">
        <v>0</v>
      </c>
      <c r="M805" s="123">
        <v>0</v>
      </c>
      <c r="N805" s="123">
        <v>0</v>
      </c>
      <c r="O805" s="124">
        <v>0</v>
      </c>
      <c r="P805" s="124">
        <v>0</v>
      </c>
      <c r="Q805" s="45"/>
      <c r="R805" s="123">
        <v>0</v>
      </c>
      <c r="S805" s="123">
        <v>0</v>
      </c>
      <c r="T805" s="123">
        <f t="shared" si="384"/>
        <v>0</v>
      </c>
      <c r="U805" s="123">
        <v>0</v>
      </c>
      <c r="V805" s="123">
        <v>0</v>
      </c>
      <c r="W805" s="123">
        <f t="shared" si="385"/>
        <v>0</v>
      </c>
      <c r="X805" s="123">
        <f t="shared" si="386"/>
        <v>0</v>
      </c>
      <c r="Y805" s="45"/>
      <c r="Z805" s="123">
        <v>0</v>
      </c>
      <c r="AA805" s="123">
        <v>0</v>
      </c>
      <c r="AB805" s="123">
        <f t="shared" si="387"/>
        <v>0</v>
      </c>
      <c r="AC805" s="123">
        <v>0</v>
      </c>
      <c r="AD805" s="123">
        <v>0</v>
      </c>
      <c r="AE805" s="123">
        <f t="shared" si="388"/>
        <v>0</v>
      </c>
      <c r="AF805" s="123">
        <f t="shared" si="389"/>
        <v>0</v>
      </c>
      <c r="AG805" s="45"/>
      <c r="AH805" s="123">
        <v>0</v>
      </c>
      <c r="AI805" s="123">
        <v>0</v>
      </c>
      <c r="AJ805" s="123">
        <f t="shared" si="390"/>
        <v>0</v>
      </c>
      <c r="AK805" s="123">
        <v>0</v>
      </c>
      <c r="AL805" s="123">
        <v>0</v>
      </c>
      <c r="AM805" s="123">
        <f t="shared" si="391"/>
        <v>0</v>
      </c>
      <c r="AN805" s="123">
        <f t="shared" si="392"/>
        <v>0</v>
      </c>
      <c r="AO805" s="45"/>
      <c r="AP805" s="123">
        <f>J805-(R805+Z805+AH805)</f>
        <v>0</v>
      </c>
      <c r="AQ805" s="123">
        <f>K805-(S805+AA805+AI805)</f>
        <v>0</v>
      </c>
      <c r="AR805" s="123">
        <f t="shared" si="393"/>
        <v>0</v>
      </c>
      <c r="AS805" s="123">
        <f>M805-(U805+AC805+AK805)</f>
        <v>0</v>
      </c>
      <c r="AT805" s="123">
        <f>N805-(V805+AD805+AL805)</f>
        <v>0</v>
      </c>
      <c r="AU805" s="123">
        <f t="shared" si="394"/>
        <v>0</v>
      </c>
      <c r="AV805" s="123">
        <f t="shared" si="395"/>
        <v>0</v>
      </c>
      <c r="AW805" s="125"/>
      <c r="AX805" s="125"/>
      <c r="AY805" s="125"/>
      <c r="AZ805" s="124"/>
      <c r="BA805" s="124"/>
      <c r="BB805" s="124"/>
      <c r="BC805" s="124"/>
      <c r="BD805" s="124"/>
    </row>
    <row r="806" spans="1:56" s="100" customFormat="1" hidden="1">
      <c r="A806" s="45"/>
      <c r="B806" s="114">
        <v>2013</v>
      </c>
      <c r="C806" s="115">
        <v>8320</v>
      </c>
      <c r="D806" s="114">
        <v>9</v>
      </c>
      <c r="E806" s="114">
        <v>3000</v>
      </c>
      <c r="F806" s="114">
        <v>3500</v>
      </c>
      <c r="G806" s="114">
        <v>357</v>
      </c>
      <c r="H806" s="114"/>
      <c r="I806" s="116" t="s">
        <v>320</v>
      </c>
      <c r="J806" s="117">
        <v>0</v>
      </c>
      <c r="K806" s="117">
        <v>0</v>
      </c>
      <c r="L806" s="117">
        <v>0</v>
      </c>
      <c r="M806" s="117">
        <v>0</v>
      </c>
      <c r="N806" s="117">
        <v>0</v>
      </c>
      <c r="O806" s="117">
        <v>0</v>
      </c>
      <c r="P806" s="117">
        <v>0</v>
      </c>
      <c r="Q806" s="45"/>
      <c r="R806" s="118">
        <f>R807</f>
        <v>0</v>
      </c>
      <c r="S806" s="118">
        <f>S807</f>
        <v>0</v>
      </c>
      <c r="T806" s="118">
        <f t="shared" si="384"/>
        <v>0</v>
      </c>
      <c r="U806" s="118">
        <f>U807</f>
        <v>0</v>
      </c>
      <c r="V806" s="118">
        <f>V807</f>
        <v>0</v>
      </c>
      <c r="W806" s="118">
        <f t="shared" si="385"/>
        <v>0</v>
      </c>
      <c r="X806" s="118">
        <f t="shared" si="386"/>
        <v>0</v>
      </c>
      <c r="Y806" s="45"/>
      <c r="Z806" s="118">
        <f>Z807</f>
        <v>0</v>
      </c>
      <c r="AA806" s="118">
        <f>AA807</f>
        <v>0</v>
      </c>
      <c r="AB806" s="118">
        <f t="shared" si="387"/>
        <v>0</v>
      </c>
      <c r="AC806" s="118">
        <f>AC807</f>
        <v>0</v>
      </c>
      <c r="AD806" s="118">
        <f>AD807</f>
        <v>0</v>
      </c>
      <c r="AE806" s="118">
        <f t="shared" si="388"/>
        <v>0</v>
      </c>
      <c r="AF806" s="118">
        <f t="shared" si="389"/>
        <v>0</v>
      </c>
      <c r="AG806" s="45"/>
      <c r="AH806" s="118">
        <f>AH807</f>
        <v>0</v>
      </c>
      <c r="AI806" s="118">
        <f>AI807</f>
        <v>0</v>
      </c>
      <c r="AJ806" s="118">
        <f t="shared" si="390"/>
        <v>0</v>
      </c>
      <c r="AK806" s="118">
        <f>AK807</f>
        <v>0</v>
      </c>
      <c r="AL806" s="118">
        <f>AL807</f>
        <v>0</v>
      </c>
      <c r="AM806" s="118">
        <f t="shared" si="391"/>
        <v>0</v>
      </c>
      <c r="AN806" s="118">
        <f t="shared" si="392"/>
        <v>0</v>
      </c>
      <c r="AO806" s="45"/>
      <c r="AP806" s="118">
        <f t="shared" si="396"/>
        <v>0</v>
      </c>
      <c r="AQ806" s="118">
        <f t="shared" si="396"/>
        <v>0</v>
      </c>
      <c r="AR806" s="118">
        <f t="shared" si="393"/>
        <v>0</v>
      </c>
      <c r="AS806" s="118">
        <f t="shared" si="397"/>
        <v>0</v>
      </c>
      <c r="AT806" s="118">
        <f t="shared" si="397"/>
        <v>0</v>
      </c>
      <c r="AU806" s="118">
        <f t="shared" si="394"/>
        <v>0</v>
      </c>
      <c r="AV806" s="118">
        <f t="shared" si="395"/>
        <v>0</v>
      </c>
      <c r="AW806" s="119"/>
      <c r="AX806" s="119"/>
      <c r="AY806" s="119"/>
      <c r="AZ806" s="117"/>
      <c r="BA806" s="117"/>
      <c r="BB806" s="117"/>
      <c r="BC806" s="117"/>
      <c r="BD806" s="117"/>
    </row>
    <row r="807" spans="1:56" s="100" customFormat="1" hidden="1">
      <c r="A807" s="45"/>
      <c r="B807" s="129">
        <v>2013</v>
      </c>
      <c r="C807" s="130">
        <v>8320</v>
      </c>
      <c r="D807" s="129">
        <v>9</v>
      </c>
      <c r="E807" s="129">
        <v>3000</v>
      </c>
      <c r="F807" s="129">
        <v>3500</v>
      </c>
      <c r="G807" s="129">
        <v>357</v>
      </c>
      <c r="H807" s="129">
        <v>35701</v>
      </c>
      <c r="I807" s="128" t="s">
        <v>191</v>
      </c>
      <c r="J807" s="123">
        <v>0</v>
      </c>
      <c r="K807" s="123">
        <v>0</v>
      </c>
      <c r="L807" s="124">
        <v>0</v>
      </c>
      <c r="M807" s="123">
        <v>0</v>
      </c>
      <c r="N807" s="123">
        <v>0</v>
      </c>
      <c r="O807" s="124">
        <v>0</v>
      </c>
      <c r="P807" s="124">
        <v>0</v>
      </c>
      <c r="Q807" s="45"/>
      <c r="R807" s="123">
        <v>0</v>
      </c>
      <c r="S807" s="123">
        <v>0</v>
      </c>
      <c r="T807" s="123">
        <f t="shared" si="384"/>
        <v>0</v>
      </c>
      <c r="U807" s="123">
        <v>0</v>
      </c>
      <c r="V807" s="123">
        <v>0</v>
      </c>
      <c r="W807" s="123">
        <f t="shared" si="385"/>
        <v>0</v>
      </c>
      <c r="X807" s="123">
        <f t="shared" si="386"/>
        <v>0</v>
      </c>
      <c r="Y807" s="45"/>
      <c r="Z807" s="123">
        <v>0</v>
      </c>
      <c r="AA807" s="123">
        <v>0</v>
      </c>
      <c r="AB807" s="123">
        <f t="shared" si="387"/>
        <v>0</v>
      </c>
      <c r="AC807" s="123">
        <v>0</v>
      </c>
      <c r="AD807" s="123">
        <v>0</v>
      </c>
      <c r="AE807" s="123">
        <f t="shared" si="388"/>
        <v>0</v>
      </c>
      <c r="AF807" s="123">
        <f t="shared" si="389"/>
        <v>0</v>
      </c>
      <c r="AG807" s="45"/>
      <c r="AH807" s="123">
        <v>0</v>
      </c>
      <c r="AI807" s="123">
        <v>0</v>
      </c>
      <c r="AJ807" s="123">
        <f t="shared" si="390"/>
        <v>0</v>
      </c>
      <c r="AK807" s="123">
        <v>0</v>
      </c>
      <c r="AL807" s="123">
        <v>0</v>
      </c>
      <c r="AM807" s="123">
        <f t="shared" si="391"/>
        <v>0</v>
      </c>
      <c r="AN807" s="123">
        <f t="shared" si="392"/>
        <v>0</v>
      </c>
      <c r="AO807" s="45"/>
      <c r="AP807" s="123">
        <f>J807-(R807+Z807+AH807)</f>
        <v>0</v>
      </c>
      <c r="AQ807" s="123">
        <f>K807-(S807+AA807+AI807)</f>
        <v>0</v>
      </c>
      <c r="AR807" s="123">
        <f t="shared" si="393"/>
        <v>0</v>
      </c>
      <c r="AS807" s="123">
        <f>M807-(U807+AC807+AK807)</f>
        <v>0</v>
      </c>
      <c r="AT807" s="123">
        <f>N807-(V807+AD807+AL807)</f>
        <v>0</v>
      </c>
      <c r="AU807" s="123">
        <f t="shared" si="394"/>
        <v>0</v>
      </c>
      <c r="AV807" s="123">
        <f t="shared" si="395"/>
        <v>0</v>
      </c>
      <c r="AW807" s="125"/>
      <c r="AX807" s="125"/>
      <c r="AY807" s="125"/>
      <c r="AZ807" s="124"/>
      <c r="BA807" s="124"/>
      <c r="BB807" s="124"/>
      <c r="BC807" s="124"/>
      <c r="BD807" s="124"/>
    </row>
    <row r="808" spans="1:56" s="107" customFormat="1" hidden="1">
      <c r="A808" s="45"/>
      <c r="B808" s="101">
        <v>2013</v>
      </c>
      <c r="C808" s="102">
        <v>8320</v>
      </c>
      <c r="D808" s="101">
        <v>9</v>
      </c>
      <c r="E808" s="101">
        <v>4000</v>
      </c>
      <c r="F808" s="101"/>
      <c r="G808" s="101"/>
      <c r="H808" s="101"/>
      <c r="I808" s="103" t="s">
        <v>220</v>
      </c>
      <c r="J808" s="104">
        <v>0</v>
      </c>
      <c r="K808" s="104">
        <v>0</v>
      </c>
      <c r="L808" s="104">
        <v>0</v>
      </c>
      <c r="M808" s="104">
        <v>0</v>
      </c>
      <c r="N808" s="104">
        <v>0</v>
      </c>
      <c r="O808" s="104">
        <v>0</v>
      </c>
      <c r="P808" s="104">
        <v>0</v>
      </c>
      <c r="Q808" s="45"/>
      <c r="R808" s="105">
        <f t="shared" ref="R808:V810" si="404">R809</f>
        <v>0</v>
      </c>
      <c r="S808" s="105">
        <f t="shared" si="404"/>
        <v>0</v>
      </c>
      <c r="T808" s="105">
        <f t="shared" si="384"/>
        <v>0</v>
      </c>
      <c r="U808" s="105">
        <f t="shared" si="404"/>
        <v>0</v>
      </c>
      <c r="V808" s="105">
        <f t="shared" si="404"/>
        <v>0</v>
      </c>
      <c r="W808" s="105">
        <f t="shared" si="385"/>
        <v>0</v>
      </c>
      <c r="X808" s="105">
        <f t="shared" si="386"/>
        <v>0</v>
      </c>
      <c r="Y808" s="45"/>
      <c r="Z808" s="105">
        <f t="shared" ref="Z808:AD810" si="405">Z809</f>
        <v>0</v>
      </c>
      <c r="AA808" s="105">
        <f t="shared" si="405"/>
        <v>0</v>
      </c>
      <c r="AB808" s="105">
        <f t="shared" si="387"/>
        <v>0</v>
      </c>
      <c r="AC808" s="105">
        <f t="shared" si="405"/>
        <v>0</v>
      </c>
      <c r="AD808" s="105">
        <f t="shared" si="405"/>
        <v>0</v>
      </c>
      <c r="AE808" s="105">
        <f t="shared" si="388"/>
        <v>0</v>
      </c>
      <c r="AF808" s="105">
        <f t="shared" si="389"/>
        <v>0</v>
      </c>
      <c r="AG808" s="45"/>
      <c r="AH808" s="105">
        <f t="shared" ref="AH808:AL810" si="406">AH809</f>
        <v>0</v>
      </c>
      <c r="AI808" s="105">
        <f t="shared" si="406"/>
        <v>0</v>
      </c>
      <c r="AJ808" s="105">
        <f t="shared" si="390"/>
        <v>0</v>
      </c>
      <c r="AK808" s="105">
        <f t="shared" si="406"/>
        <v>0</v>
      </c>
      <c r="AL808" s="105">
        <f t="shared" si="406"/>
        <v>0</v>
      </c>
      <c r="AM808" s="105">
        <f t="shared" si="391"/>
        <v>0</v>
      </c>
      <c r="AN808" s="105">
        <f t="shared" si="392"/>
        <v>0</v>
      </c>
      <c r="AO808" s="45"/>
      <c r="AP808" s="105">
        <f t="shared" ref="AP808:AT810" si="407">AP809</f>
        <v>0</v>
      </c>
      <c r="AQ808" s="105">
        <f t="shared" si="407"/>
        <v>0</v>
      </c>
      <c r="AR808" s="105">
        <f t="shared" si="393"/>
        <v>0</v>
      </c>
      <c r="AS808" s="105">
        <f t="shared" si="407"/>
        <v>0</v>
      </c>
      <c r="AT808" s="105">
        <f t="shared" si="407"/>
        <v>0</v>
      </c>
      <c r="AU808" s="105">
        <f t="shared" si="394"/>
        <v>0</v>
      </c>
      <c r="AV808" s="105">
        <f t="shared" si="395"/>
        <v>0</v>
      </c>
      <c r="AW808" s="106"/>
      <c r="AX808" s="106"/>
      <c r="AY808" s="106"/>
      <c r="AZ808" s="104"/>
      <c r="BA808" s="104"/>
      <c r="BB808" s="104"/>
      <c r="BC808" s="104"/>
      <c r="BD808" s="104"/>
    </row>
    <row r="809" spans="1:56" s="126" customFormat="1" hidden="1">
      <c r="A809" s="45"/>
      <c r="B809" s="108">
        <v>2013</v>
      </c>
      <c r="C809" s="109">
        <v>8320</v>
      </c>
      <c r="D809" s="108">
        <v>9</v>
      </c>
      <c r="E809" s="108">
        <v>4000</v>
      </c>
      <c r="F809" s="108">
        <v>4400</v>
      </c>
      <c r="G809" s="108"/>
      <c r="H809" s="108"/>
      <c r="I809" s="110" t="s">
        <v>221</v>
      </c>
      <c r="J809" s="111">
        <v>0</v>
      </c>
      <c r="K809" s="111">
        <v>0</v>
      </c>
      <c r="L809" s="111">
        <v>0</v>
      </c>
      <c r="M809" s="111">
        <v>0</v>
      </c>
      <c r="N809" s="111">
        <v>0</v>
      </c>
      <c r="O809" s="111">
        <v>0</v>
      </c>
      <c r="P809" s="111">
        <v>0</v>
      </c>
      <c r="Q809" s="45"/>
      <c r="R809" s="112">
        <f t="shared" si="404"/>
        <v>0</v>
      </c>
      <c r="S809" s="112">
        <f t="shared" si="404"/>
        <v>0</v>
      </c>
      <c r="T809" s="112">
        <f t="shared" si="384"/>
        <v>0</v>
      </c>
      <c r="U809" s="112">
        <f t="shared" si="404"/>
        <v>0</v>
      </c>
      <c r="V809" s="112">
        <f t="shared" si="404"/>
        <v>0</v>
      </c>
      <c r="W809" s="112">
        <f t="shared" si="385"/>
        <v>0</v>
      </c>
      <c r="X809" s="112">
        <f t="shared" si="386"/>
        <v>0</v>
      </c>
      <c r="Y809" s="45"/>
      <c r="Z809" s="112">
        <f t="shared" si="405"/>
        <v>0</v>
      </c>
      <c r="AA809" s="112">
        <f t="shared" si="405"/>
        <v>0</v>
      </c>
      <c r="AB809" s="112">
        <f t="shared" si="387"/>
        <v>0</v>
      </c>
      <c r="AC809" s="112">
        <f t="shared" si="405"/>
        <v>0</v>
      </c>
      <c r="AD809" s="112">
        <f t="shared" si="405"/>
        <v>0</v>
      </c>
      <c r="AE809" s="112">
        <f t="shared" si="388"/>
        <v>0</v>
      </c>
      <c r="AF809" s="112">
        <f t="shared" si="389"/>
        <v>0</v>
      </c>
      <c r="AG809" s="45"/>
      <c r="AH809" s="112">
        <f t="shared" si="406"/>
        <v>0</v>
      </c>
      <c r="AI809" s="112">
        <f t="shared" si="406"/>
        <v>0</v>
      </c>
      <c r="AJ809" s="112">
        <f t="shared" si="390"/>
        <v>0</v>
      </c>
      <c r="AK809" s="112">
        <f t="shared" si="406"/>
        <v>0</v>
      </c>
      <c r="AL809" s="112">
        <f t="shared" si="406"/>
        <v>0</v>
      </c>
      <c r="AM809" s="112">
        <f t="shared" si="391"/>
        <v>0</v>
      </c>
      <c r="AN809" s="112">
        <f t="shared" si="392"/>
        <v>0</v>
      </c>
      <c r="AO809" s="45"/>
      <c r="AP809" s="112">
        <f t="shared" si="407"/>
        <v>0</v>
      </c>
      <c r="AQ809" s="112">
        <f t="shared" si="407"/>
        <v>0</v>
      </c>
      <c r="AR809" s="112">
        <f t="shared" si="393"/>
        <v>0</v>
      </c>
      <c r="AS809" s="112">
        <f t="shared" si="407"/>
        <v>0</v>
      </c>
      <c r="AT809" s="112">
        <f t="shared" si="407"/>
        <v>0</v>
      </c>
      <c r="AU809" s="112">
        <f t="shared" si="394"/>
        <v>0</v>
      </c>
      <c r="AV809" s="112">
        <f t="shared" si="395"/>
        <v>0</v>
      </c>
      <c r="AW809" s="113"/>
      <c r="AX809" s="113"/>
      <c r="AY809" s="113"/>
      <c r="AZ809" s="111"/>
      <c r="BA809" s="111"/>
      <c r="BB809" s="111"/>
      <c r="BC809" s="111"/>
      <c r="BD809" s="111"/>
    </row>
    <row r="810" spans="1:56" s="127" customFormat="1" hidden="1">
      <c r="A810" s="45"/>
      <c r="B810" s="114">
        <v>2013</v>
      </c>
      <c r="C810" s="115">
        <v>8320</v>
      </c>
      <c r="D810" s="114">
        <v>9</v>
      </c>
      <c r="E810" s="114">
        <v>4000</v>
      </c>
      <c r="F810" s="114">
        <v>4400</v>
      </c>
      <c r="G810" s="114">
        <v>442</v>
      </c>
      <c r="H810" s="114"/>
      <c r="I810" s="116" t="s">
        <v>379</v>
      </c>
      <c r="J810" s="117">
        <v>0</v>
      </c>
      <c r="K810" s="117">
        <v>0</v>
      </c>
      <c r="L810" s="117">
        <v>0</v>
      </c>
      <c r="M810" s="117">
        <v>0</v>
      </c>
      <c r="N810" s="117">
        <v>0</v>
      </c>
      <c r="O810" s="117">
        <v>0</v>
      </c>
      <c r="P810" s="117">
        <v>0</v>
      </c>
      <c r="Q810" s="45"/>
      <c r="R810" s="118">
        <f t="shared" si="404"/>
        <v>0</v>
      </c>
      <c r="S810" s="118">
        <f t="shared" si="404"/>
        <v>0</v>
      </c>
      <c r="T810" s="118">
        <f t="shared" si="384"/>
        <v>0</v>
      </c>
      <c r="U810" s="118">
        <f t="shared" si="404"/>
        <v>0</v>
      </c>
      <c r="V810" s="118">
        <f t="shared" si="404"/>
        <v>0</v>
      </c>
      <c r="W810" s="118">
        <f t="shared" si="385"/>
        <v>0</v>
      </c>
      <c r="X810" s="118">
        <f t="shared" si="386"/>
        <v>0</v>
      </c>
      <c r="Y810" s="45"/>
      <c r="Z810" s="118">
        <f t="shared" si="405"/>
        <v>0</v>
      </c>
      <c r="AA810" s="118">
        <f t="shared" si="405"/>
        <v>0</v>
      </c>
      <c r="AB810" s="118">
        <f t="shared" si="387"/>
        <v>0</v>
      </c>
      <c r="AC810" s="118">
        <f t="shared" si="405"/>
        <v>0</v>
      </c>
      <c r="AD810" s="118">
        <f t="shared" si="405"/>
        <v>0</v>
      </c>
      <c r="AE810" s="118">
        <f t="shared" si="388"/>
        <v>0</v>
      </c>
      <c r="AF810" s="118">
        <f t="shared" si="389"/>
        <v>0</v>
      </c>
      <c r="AG810" s="45"/>
      <c r="AH810" s="118">
        <f t="shared" si="406"/>
        <v>0</v>
      </c>
      <c r="AI810" s="118">
        <f t="shared" si="406"/>
        <v>0</v>
      </c>
      <c r="AJ810" s="118">
        <f t="shared" si="390"/>
        <v>0</v>
      </c>
      <c r="AK810" s="118">
        <f t="shared" si="406"/>
        <v>0</v>
      </c>
      <c r="AL810" s="118">
        <f t="shared" si="406"/>
        <v>0</v>
      </c>
      <c r="AM810" s="118">
        <f t="shared" si="391"/>
        <v>0</v>
      </c>
      <c r="AN810" s="118">
        <f t="shared" si="392"/>
        <v>0</v>
      </c>
      <c r="AO810" s="45"/>
      <c r="AP810" s="118">
        <f t="shared" si="407"/>
        <v>0</v>
      </c>
      <c r="AQ810" s="118">
        <f t="shared" si="407"/>
        <v>0</v>
      </c>
      <c r="AR810" s="118">
        <f t="shared" si="393"/>
        <v>0</v>
      </c>
      <c r="AS810" s="118">
        <f t="shared" si="407"/>
        <v>0</v>
      </c>
      <c r="AT810" s="118">
        <f t="shared" si="407"/>
        <v>0</v>
      </c>
      <c r="AU810" s="118">
        <f t="shared" si="394"/>
        <v>0</v>
      </c>
      <c r="AV810" s="118">
        <f t="shared" si="395"/>
        <v>0</v>
      </c>
      <c r="AW810" s="119"/>
      <c r="AX810" s="119"/>
      <c r="AY810" s="119"/>
      <c r="AZ810" s="117"/>
      <c r="BA810" s="117"/>
      <c r="BB810" s="117"/>
      <c r="BC810" s="117"/>
      <c r="BD810" s="117"/>
    </row>
    <row r="811" spans="1:56" s="100" customFormat="1" hidden="1">
      <c r="A811" s="45"/>
      <c r="B811" s="120">
        <v>2013</v>
      </c>
      <c r="C811" s="121">
        <v>8320</v>
      </c>
      <c r="D811" s="120">
        <v>9</v>
      </c>
      <c r="E811" s="120">
        <v>4000</v>
      </c>
      <c r="F811" s="120">
        <v>4400</v>
      </c>
      <c r="G811" s="120">
        <v>442</v>
      </c>
      <c r="H811" s="120">
        <v>44200</v>
      </c>
      <c r="I811" s="122" t="s">
        <v>379</v>
      </c>
      <c r="J811" s="123">
        <v>0</v>
      </c>
      <c r="K811" s="123">
        <v>0</v>
      </c>
      <c r="L811" s="124">
        <v>0</v>
      </c>
      <c r="M811" s="123">
        <v>0</v>
      </c>
      <c r="N811" s="123">
        <v>0</v>
      </c>
      <c r="O811" s="124">
        <v>0</v>
      </c>
      <c r="P811" s="124">
        <v>0</v>
      </c>
      <c r="Q811" s="45"/>
      <c r="R811" s="123">
        <v>0</v>
      </c>
      <c r="S811" s="123">
        <v>0</v>
      </c>
      <c r="T811" s="123">
        <f t="shared" si="384"/>
        <v>0</v>
      </c>
      <c r="U811" s="123">
        <v>0</v>
      </c>
      <c r="V811" s="123">
        <v>0</v>
      </c>
      <c r="W811" s="123">
        <f t="shared" si="385"/>
        <v>0</v>
      </c>
      <c r="X811" s="123">
        <f t="shared" si="386"/>
        <v>0</v>
      </c>
      <c r="Y811" s="45"/>
      <c r="Z811" s="123">
        <v>0</v>
      </c>
      <c r="AA811" s="123">
        <v>0</v>
      </c>
      <c r="AB811" s="123">
        <f t="shared" si="387"/>
        <v>0</v>
      </c>
      <c r="AC811" s="123">
        <v>0</v>
      </c>
      <c r="AD811" s="123">
        <v>0</v>
      </c>
      <c r="AE811" s="123">
        <f t="shared" si="388"/>
        <v>0</v>
      </c>
      <c r="AF811" s="123">
        <f t="shared" si="389"/>
        <v>0</v>
      </c>
      <c r="AG811" s="45"/>
      <c r="AH811" s="123">
        <v>0</v>
      </c>
      <c r="AI811" s="123">
        <v>0</v>
      </c>
      <c r="AJ811" s="123">
        <f t="shared" si="390"/>
        <v>0</v>
      </c>
      <c r="AK811" s="123">
        <v>0</v>
      </c>
      <c r="AL811" s="123">
        <v>0</v>
      </c>
      <c r="AM811" s="123">
        <f t="shared" si="391"/>
        <v>0</v>
      </c>
      <c r="AN811" s="123">
        <f t="shared" si="392"/>
        <v>0</v>
      </c>
      <c r="AO811" s="45"/>
      <c r="AP811" s="123">
        <f>J811-(R811+Z811+AH811)</f>
        <v>0</v>
      </c>
      <c r="AQ811" s="123">
        <f>K811-(S811+AA811+AI811)</f>
        <v>0</v>
      </c>
      <c r="AR811" s="123">
        <f t="shared" si="393"/>
        <v>0</v>
      </c>
      <c r="AS811" s="123">
        <f>M811-(U811+AC811+AK811)</f>
        <v>0</v>
      </c>
      <c r="AT811" s="123">
        <f>N811-(V811+AD811+AL811)</f>
        <v>0</v>
      </c>
      <c r="AU811" s="123">
        <f t="shared" si="394"/>
        <v>0</v>
      </c>
      <c r="AV811" s="123">
        <f t="shared" si="395"/>
        <v>0</v>
      </c>
      <c r="AW811" s="125" t="s">
        <v>380</v>
      </c>
      <c r="AX811" s="125"/>
      <c r="AY811" s="125"/>
      <c r="AZ811" s="124" t="s">
        <v>88</v>
      </c>
      <c r="BA811" s="124"/>
      <c r="BB811" s="124"/>
      <c r="BC811" s="124"/>
      <c r="BD811" s="124"/>
    </row>
    <row r="812" spans="1:56" s="107" customFormat="1" hidden="1">
      <c r="A812" s="45"/>
      <c r="B812" s="101">
        <v>2013</v>
      </c>
      <c r="C812" s="102">
        <v>8320</v>
      </c>
      <c r="D812" s="101">
        <v>9</v>
      </c>
      <c r="E812" s="101">
        <v>5000</v>
      </c>
      <c r="F812" s="101"/>
      <c r="G812" s="101"/>
      <c r="H812" s="101"/>
      <c r="I812" s="103" t="s">
        <v>226</v>
      </c>
      <c r="J812" s="104">
        <v>0</v>
      </c>
      <c r="K812" s="104">
        <v>0</v>
      </c>
      <c r="L812" s="104">
        <v>0</v>
      </c>
      <c r="M812" s="104">
        <v>0</v>
      </c>
      <c r="N812" s="104">
        <v>0</v>
      </c>
      <c r="O812" s="104">
        <v>0</v>
      </c>
      <c r="P812" s="104">
        <v>0</v>
      </c>
      <c r="Q812" s="45"/>
      <c r="R812" s="105">
        <f>R813+R822+R831+R836+R844+R848+R861</f>
        <v>0</v>
      </c>
      <c r="S812" s="105">
        <f>S813+S822+S831+S836+S844+S848+S861</f>
        <v>0</v>
      </c>
      <c r="T812" s="105">
        <f t="shared" si="384"/>
        <v>0</v>
      </c>
      <c r="U812" s="105">
        <f>U813+U822+U831+U836+U844+U848+U861</f>
        <v>0</v>
      </c>
      <c r="V812" s="105">
        <f>V813+V822+V831+V836+V844+V848+V861</f>
        <v>0</v>
      </c>
      <c r="W812" s="105">
        <f t="shared" si="385"/>
        <v>0</v>
      </c>
      <c r="X812" s="105">
        <f t="shared" si="386"/>
        <v>0</v>
      </c>
      <c r="Y812" s="45"/>
      <c r="Z812" s="105">
        <f>Z813+Z822+Z831+Z836+Z844+Z848+Z861</f>
        <v>0</v>
      </c>
      <c r="AA812" s="105">
        <f>AA813+AA822+AA831+AA836+AA844+AA848+AA861</f>
        <v>0</v>
      </c>
      <c r="AB812" s="105">
        <f t="shared" si="387"/>
        <v>0</v>
      </c>
      <c r="AC812" s="105">
        <f>AC813+AC822+AC831+AC836+AC844+AC848+AC861</f>
        <v>0</v>
      </c>
      <c r="AD812" s="105">
        <f>AD813+AD822+AD831+AD836+AD844+AD848+AD861</f>
        <v>0</v>
      </c>
      <c r="AE812" s="105">
        <f t="shared" si="388"/>
        <v>0</v>
      </c>
      <c r="AF812" s="105">
        <f t="shared" si="389"/>
        <v>0</v>
      </c>
      <c r="AG812" s="45"/>
      <c r="AH812" s="105">
        <f>AH813+AH822+AH831+AH836+AH844+AH848+AH861</f>
        <v>0</v>
      </c>
      <c r="AI812" s="105">
        <f>AI813+AI822+AI831+AI836+AI844+AI848+AI861</f>
        <v>0</v>
      </c>
      <c r="AJ812" s="105">
        <f t="shared" si="390"/>
        <v>0</v>
      </c>
      <c r="AK812" s="105">
        <f>AK813+AK822+AK831+AK836+AK844+AK848+AK861</f>
        <v>0</v>
      </c>
      <c r="AL812" s="105">
        <f>AL813+AL822+AL831+AL836+AL844+AL848+AL861</f>
        <v>0</v>
      </c>
      <c r="AM812" s="105">
        <f t="shared" si="391"/>
        <v>0</v>
      </c>
      <c r="AN812" s="105">
        <f t="shared" si="392"/>
        <v>0</v>
      </c>
      <c r="AO812" s="45"/>
      <c r="AP812" s="105">
        <f>AP813+AP822+AP831+AP836+AP844+AP848+AP861</f>
        <v>0</v>
      </c>
      <c r="AQ812" s="105">
        <f>AQ813+AQ822+AQ831+AQ836+AQ844+AQ848+AQ861</f>
        <v>0</v>
      </c>
      <c r="AR812" s="105">
        <f t="shared" si="393"/>
        <v>0</v>
      </c>
      <c r="AS812" s="105">
        <f>AS813+AS822+AS831+AS836+AS844+AS848+AS861</f>
        <v>0</v>
      </c>
      <c r="AT812" s="105">
        <f>AT813+AT822+AT831+AT836+AT844+AT848+AT861</f>
        <v>0</v>
      </c>
      <c r="AU812" s="105">
        <f t="shared" si="394"/>
        <v>0</v>
      </c>
      <c r="AV812" s="105">
        <f t="shared" si="395"/>
        <v>0</v>
      </c>
      <c r="AW812" s="106"/>
      <c r="AX812" s="106"/>
      <c r="AY812" s="106"/>
      <c r="AZ812" s="104"/>
      <c r="BA812" s="104"/>
      <c r="BB812" s="104"/>
      <c r="BC812" s="104"/>
      <c r="BD812" s="104"/>
    </row>
    <row r="813" spans="1:56" s="126" customFormat="1" hidden="1">
      <c r="A813" s="45"/>
      <c r="B813" s="108">
        <v>2013</v>
      </c>
      <c r="C813" s="109">
        <v>8320</v>
      </c>
      <c r="D813" s="108">
        <v>9</v>
      </c>
      <c r="E813" s="108">
        <v>5000</v>
      </c>
      <c r="F813" s="108">
        <v>5100</v>
      </c>
      <c r="G813" s="108"/>
      <c r="H813" s="108"/>
      <c r="I813" s="110" t="s">
        <v>227</v>
      </c>
      <c r="J813" s="111">
        <v>0</v>
      </c>
      <c r="K813" s="111">
        <v>0</v>
      </c>
      <c r="L813" s="111">
        <v>0</v>
      </c>
      <c r="M813" s="111">
        <v>0</v>
      </c>
      <c r="N813" s="111">
        <v>0</v>
      </c>
      <c r="O813" s="111">
        <v>0</v>
      </c>
      <c r="P813" s="111">
        <v>0</v>
      </c>
      <c r="Q813" s="45"/>
      <c r="R813" s="112">
        <f>R814+R816+R818+R820</f>
        <v>0</v>
      </c>
      <c r="S813" s="112">
        <f>S814+S816+S818+S820</f>
        <v>0</v>
      </c>
      <c r="T813" s="112">
        <f t="shared" si="384"/>
        <v>0</v>
      </c>
      <c r="U813" s="112">
        <f>U814+U816+U818+U820</f>
        <v>0</v>
      </c>
      <c r="V813" s="112">
        <f>V814+V816+V818+V820</f>
        <v>0</v>
      </c>
      <c r="W813" s="112">
        <f t="shared" si="385"/>
        <v>0</v>
      </c>
      <c r="X813" s="112">
        <f t="shared" si="386"/>
        <v>0</v>
      </c>
      <c r="Y813" s="45"/>
      <c r="Z813" s="112">
        <f>Z814+Z816+Z818+Z820</f>
        <v>0</v>
      </c>
      <c r="AA813" s="112">
        <f>AA814+AA816+AA818+AA820</f>
        <v>0</v>
      </c>
      <c r="AB813" s="112">
        <f t="shared" si="387"/>
        <v>0</v>
      </c>
      <c r="AC813" s="112">
        <f>AC814+AC816+AC818+AC820</f>
        <v>0</v>
      </c>
      <c r="AD813" s="112">
        <f>AD814+AD816+AD818+AD820</f>
        <v>0</v>
      </c>
      <c r="AE813" s="112">
        <f t="shared" si="388"/>
        <v>0</v>
      </c>
      <c r="AF813" s="112">
        <f t="shared" si="389"/>
        <v>0</v>
      </c>
      <c r="AG813" s="45"/>
      <c r="AH813" s="112">
        <f>AH814+AH816+AH818+AH820</f>
        <v>0</v>
      </c>
      <c r="AI813" s="112">
        <f>AI814+AI816+AI818+AI820</f>
        <v>0</v>
      </c>
      <c r="AJ813" s="112">
        <f t="shared" si="390"/>
        <v>0</v>
      </c>
      <c r="AK813" s="112">
        <f>AK814+AK816+AK818+AK820</f>
        <v>0</v>
      </c>
      <c r="AL813" s="112">
        <f>AL814+AL816+AL818+AL820</f>
        <v>0</v>
      </c>
      <c r="AM813" s="112">
        <f t="shared" si="391"/>
        <v>0</v>
      </c>
      <c r="AN813" s="112">
        <f t="shared" si="392"/>
        <v>0</v>
      </c>
      <c r="AO813" s="45"/>
      <c r="AP813" s="112">
        <f>AP814+AP816+AP818+AP820</f>
        <v>0</v>
      </c>
      <c r="AQ813" s="112">
        <f>AQ814+AQ816+AQ818+AQ820</f>
        <v>0</v>
      </c>
      <c r="AR813" s="112">
        <f t="shared" si="393"/>
        <v>0</v>
      </c>
      <c r="AS813" s="112">
        <f>AS814+AS816+AS818+AS820</f>
        <v>0</v>
      </c>
      <c r="AT813" s="112">
        <f>AT814+AT816+AT818+AT820</f>
        <v>0</v>
      </c>
      <c r="AU813" s="112">
        <f t="shared" si="394"/>
        <v>0</v>
      </c>
      <c r="AV813" s="112">
        <f t="shared" si="395"/>
        <v>0</v>
      </c>
      <c r="AW813" s="113"/>
      <c r="AX813" s="113"/>
      <c r="AY813" s="113"/>
      <c r="AZ813" s="111"/>
      <c r="BA813" s="111"/>
      <c r="BB813" s="111"/>
      <c r="BC813" s="111"/>
      <c r="BD813" s="111"/>
    </row>
    <row r="814" spans="1:56" s="127" customFormat="1" hidden="1">
      <c r="A814" s="45"/>
      <c r="B814" s="114">
        <v>2013</v>
      </c>
      <c r="C814" s="115">
        <v>8320</v>
      </c>
      <c r="D814" s="114">
        <v>9</v>
      </c>
      <c r="E814" s="114">
        <v>5000</v>
      </c>
      <c r="F814" s="114">
        <v>5100</v>
      </c>
      <c r="G814" s="114">
        <v>511</v>
      </c>
      <c r="H814" s="114"/>
      <c r="I814" s="116" t="s">
        <v>228</v>
      </c>
      <c r="J814" s="117">
        <v>0</v>
      </c>
      <c r="K814" s="117">
        <v>0</v>
      </c>
      <c r="L814" s="117">
        <v>0</v>
      </c>
      <c r="M814" s="117">
        <v>0</v>
      </c>
      <c r="N814" s="117">
        <v>0</v>
      </c>
      <c r="O814" s="117">
        <v>0</v>
      </c>
      <c r="P814" s="117">
        <v>0</v>
      </c>
      <c r="Q814" s="45"/>
      <c r="R814" s="118">
        <f>R815</f>
        <v>0</v>
      </c>
      <c r="S814" s="118">
        <f>S815</f>
        <v>0</v>
      </c>
      <c r="T814" s="118">
        <f t="shared" si="384"/>
        <v>0</v>
      </c>
      <c r="U814" s="118">
        <f>U815</f>
        <v>0</v>
      </c>
      <c r="V814" s="118">
        <f>V815</f>
        <v>0</v>
      </c>
      <c r="W814" s="118">
        <f t="shared" si="385"/>
        <v>0</v>
      </c>
      <c r="X814" s="118">
        <f t="shared" si="386"/>
        <v>0</v>
      </c>
      <c r="Y814" s="45"/>
      <c r="Z814" s="118">
        <f>Z815</f>
        <v>0</v>
      </c>
      <c r="AA814" s="118">
        <f>AA815</f>
        <v>0</v>
      </c>
      <c r="AB814" s="118">
        <f t="shared" si="387"/>
        <v>0</v>
      </c>
      <c r="AC814" s="118">
        <f>AC815</f>
        <v>0</v>
      </c>
      <c r="AD814" s="118">
        <f>AD815</f>
        <v>0</v>
      </c>
      <c r="AE814" s="118">
        <f t="shared" si="388"/>
        <v>0</v>
      </c>
      <c r="AF814" s="118">
        <f t="shared" si="389"/>
        <v>0</v>
      </c>
      <c r="AG814" s="45"/>
      <c r="AH814" s="118">
        <f>AH815</f>
        <v>0</v>
      </c>
      <c r="AI814" s="118">
        <f>AI815</f>
        <v>0</v>
      </c>
      <c r="AJ814" s="118">
        <f t="shared" si="390"/>
        <v>0</v>
      </c>
      <c r="AK814" s="118">
        <f>AK815</f>
        <v>0</v>
      </c>
      <c r="AL814" s="118">
        <f>AL815</f>
        <v>0</v>
      </c>
      <c r="AM814" s="118">
        <f t="shared" si="391"/>
        <v>0</v>
      </c>
      <c r="AN814" s="118">
        <f t="shared" si="392"/>
        <v>0</v>
      </c>
      <c r="AO814" s="45"/>
      <c r="AP814" s="118">
        <f>AP815</f>
        <v>0</v>
      </c>
      <c r="AQ814" s="118">
        <f>AQ815</f>
        <v>0</v>
      </c>
      <c r="AR814" s="118">
        <f t="shared" si="393"/>
        <v>0</v>
      </c>
      <c r="AS814" s="118">
        <f>AS815</f>
        <v>0</v>
      </c>
      <c r="AT814" s="118">
        <f>AT815</f>
        <v>0</v>
      </c>
      <c r="AU814" s="118">
        <f t="shared" si="394"/>
        <v>0</v>
      </c>
      <c r="AV814" s="118">
        <f t="shared" si="395"/>
        <v>0</v>
      </c>
      <c r="AW814" s="119"/>
      <c r="AX814" s="119"/>
      <c r="AY814" s="119"/>
      <c r="AZ814" s="117"/>
      <c r="BA814" s="117"/>
      <c r="BB814" s="117"/>
      <c r="BC814" s="117"/>
      <c r="BD814" s="117"/>
    </row>
    <row r="815" spans="1:56" s="100" customFormat="1" hidden="1">
      <c r="A815" s="45"/>
      <c r="B815" s="120">
        <v>2013</v>
      </c>
      <c r="C815" s="121">
        <v>8320</v>
      </c>
      <c r="D815" s="120">
        <v>9</v>
      </c>
      <c r="E815" s="120">
        <v>5000</v>
      </c>
      <c r="F815" s="120">
        <v>5100</v>
      </c>
      <c r="G815" s="120">
        <v>511</v>
      </c>
      <c r="H815" s="120">
        <v>51101</v>
      </c>
      <c r="I815" s="122" t="s">
        <v>229</v>
      </c>
      <c r="J815" s="123">
        <v>0</v>
      </c>
      <c r="K815" s="123">
        <v>0</v>
      </c>
      <c r="L815" s="124">
        <v>0</v>
      </c>
      <c r="M815" s="123">
        <v>0</v>
      </c>
      <c r="N815" s="123">
        <v>0</v>
      </c>
      <c r="O815" s="124">
        <v>0</v>
      </c>
      <c r="P815" s="124">
        <v>0</v>
      </c>
      <c r="Q815" s="45"/>
      <c r="R815" s="123">
        <v>0</v>
      </c>
      <c r="S815" s="123">
        <v>0</v>
      </c>
      <c r="T815" s="123">
        <f t="shared" si="384"/>
        <v>0</v>
      </c>
      <c r="U815" s="123">
        <v>0</v>
      </c>
      <c r="V815" s="123">
        <v>0</v>
      </c>
      <c r="W815" s="123">
        <f t="shared" si="385"/>
        <v>0</v>
      </c>
      <c r="X815" s="123">
        <f t="shared" si="386"/>
        <v>0</v>
      </c>
      <c r="Y815" s="45"/>
      <c r="Z815" s="123">
        <v>0</v>
      </c>
      <c r="AA815" s="123">
        <v>0</v>
      </c>
      <c r="AB815" s="123">
        <f t="shared" si="387"/>
        <v>0</v>
      </c>
      <c r="AC815" s="123">
        <v>0</v>
      </c>
      <c r="AD815" s="123">
        <v>0</v>
      </c>
      <c r="AE815" s="123">
        <f t="shared" si="388"/>
        <v>0</v>
      </c>
      <c r="AF815" s="123">
        <f t="shared" si="389"/>
        <v>0</v>
      </c>
      <c r="AG815" s="45"/>
      <c r="AH815" s="123">
        <v>0</v>
      </c>
      <c r="AI815" s="123">
        <v>0</v>
      </c>
      <c r="AJ815" s="123">
        <f t="shared" si="390"/>
        <v>0</v>
      </c>
      <c r="AK815" s="123">
        <v>0</v>
      </c>
      <c r="AL815" s="123">
        <v>0</v>
      </c>
      <c r="AM815" s="123">
        <f t="shared" si="391"/>
        <v>0</v>
      </c>
      <c r="AN815" s="123">
        <f t="shared" si="392"/>
        <v>0</v>
      </c>
      <c r="AO815" s="45"/>
      <c r="AP815" s="123">
        <f>J815-(R815+Z815+AH815)</f>
        <v>0</v>
      </c>
      <c r="AQ815" s="123">
        <f>K815-(S815+AA815+AI815)</f>
        <v>0</v>
      </c>
      <c r="AR815" s="123">
        <f t="shared" si="393"/>
        <v>0</v>
      </c>
      <c r="AS815" s="123">
        <f>M815-(U815+AC815+AK815)</f>
        <v>0</v>
      </c>
      <c r="AT815" s="123">
        <f>N815-(V815+AD815+AL815)</f>
        <v>0</v>
      </c>
      <c r="AU815" s="123">
        <f t="shared" si="394"/>
        <v>0</v>
      </c>
      <c r="AV815" s="123">
        <f t="shared" si="395"/>
        <v>0</v>
      </c>
      <c r="AW815" s="125" t="s">
        <v>103</v>
      </c>
      <c r="AX815" s="125"/>
      <c r="AY815" s="125"/>
      <c r="AZ815" s="124" t="s">
        <v>283</v>
      </c>
      <c r="BA815" s="124"/>
      <c r="BB815" s="124"/>
      <c r="BC815" s="124"/>
      <c r="BD815" s="124"/>
    </row>
    <row r="816" spans="1:56" s="127" customFormat="1" hidden="1">
      <c r="A816" s="45"/>
      <c r="B816" s="114">
        <v>2013</v>
      </c>
      <c r="C816" s="115">
        <v>8320</v>
      </c>
      <c r="D816" s="114">
        <v>9</v>
      </c>
      <c r="E816" s="114">
        <v>5000</v>
      </c>
      <c r="F816" s="114">
        <v>5100</v>
      </c>
      <c r="G816" s="114">
        <v>512</v>
      </c>
      <c r="H816" s="114"/>
      <c r="I816" s="116" t="s">
        <v>230</v>
      </c>
      <c r="J816" s="117">
        <v>0</v>
      </c>
      <c r="K816" s="117">
        <v>0</v>
      </c>
      <c r="L816" s="117">
        <v>0</v>
      </c>
      <c r="M816" s="117">
        <v>0</v>
      </c>
      <c r="N816" s="117">
        <v>0</v>
      </c>
      <c r="O816" s="117">
        <v>0</v>
      </c>
      <c r="P816" s="117">
        <v>0</v>
      </c>
      <c r="Q816" s="45"/>
      <c r="R816" s="118">
        <f>R817</f>
        <v>0</v>
      </c>
      <c r="S816" s="118">
        <f>S817</f>
        <v>0</v>
      </c>
      <c r="T816" s="118">
        <f t="shared" si="384"/>
        <v>0</v>
      </c>
      <c r="U816" s="118">
        <f>U817</f>
        <v>0</v>
      </c>
      <c r="V816" s="118">
        <f>V817</f>
        <v>0</v>
      </c>
      <c r="W816" s="118">
        <f t="shared" si="385"/>
        <v>0</v>
      </c>
      <c r="X816" s="118">
        <f t="shared" si="386"/>
        <v>0</v>
      </c>
      <c r="Y816" s="45"/>
      <c r="Z816" s="118">
        <f>Z817</f>
        <v>0</v>
      </c>
      <c r="AA816" s="118">
        <f>AA817</f>
        <v>0</v>
      </c>
      <c r="AB816" s="118">
        <f t="shared" si="387"/>
        <v>0</v>
      </c>
      <c r="AC816" s="118">
        <f>AC817</f>
        <v>0</v>
      </c>
      <c r="AD816" s="118">
        <f>AD817</f>
        <v>0</v>
      </c>
      <c r="AE816" s="118">
        <f t="shared" si="388"/>
        <v>0</v>
      </c>
      <c r="AF816" s="118">
        <f t="shared" si="389"/>
        <v>0</v>
      </c>
      <c r="AG816" s="45"/>
      <c r="AH816" s="118">
        <f>AH817</f>
        <v>0</v>
      </c>
      <c r="AI816" s="118">
        <f>AI817</f>
        <v>0</v>
      </c>
      <c r="AJ816" s="118">
        <f t="shared" si="390"/>
        <v>0</v>
      </c>
      <c r="AK816" s="118">
        <f>AK817</f>
        <v>0</v>
      </c>
      <c r="AL816" s="118">
        <f>AL817</f>
        <v>0</v>
      </c>
      <c r="AM816" s="118">
        <f t="shared" si="391"/>
        <v>0</v>
      </c>
      <c r="AN816" s="118">
        <f t="shared" si="392"/>
        <v>0</v>
      </c>
      <c r="AO816" s="45"/>
      <c r="AP816" s="118">
        <f>AP817</f>
        <v>0</v>
      </c>
      <c r="AQ816" s="118">
        <f>AQ817</f>
        <v>0</v>
      </c>
      <c r="AR816" s="118">
        <f t="shared" si="393"/>
        <v>0</v>
      </c>
      <c r="AS816" s="118">
        <f>AS817</f>
        <v>0</v>
      </c>
      <c r="AT816" s="118">
        <f>AT817</f>
        <v>0</v>
      </c>
      <c r="AU816" s="118">
        <f t="shared" si="394"/>
        <v>0</v>
      </c>
      <c r="AV816" s="118">
        <f t="shared" si="395"/>
        <v>0</v>
      </c>
      <c r="AW816" s="119"/>
      <c r="AX816" s="119"/>
      <c r="AY816" s="119"/>
      <c r="AZ816" s="117"/>
      <c r="BA816" s="117"/>
      <c r="BB816" s="117"/>
      <c r="BC816" s="117"/>
      <c r="BD816" s="117"/>
    </row>
    <row r="817" spans="1:56" s="100" customFormat="1" hidden="1">
      <c r="A817" s="45"/>
      <c r="B817" s="120">
        <v>2013</v>
      </c>
      <c r="C817" s="121">
        <v>8320</v>
      </c>
      <c r="D817" s="120">
        <v>9</v>
      </c>
      <c r="E817" s="120">
        <v>5000</v>
      </c>
      <c r="F817" s="120">
        <v>5100</v>
      </c>
      <c r="G817" s="120">
        <v>512</v>
      </c>
      <c r="H817" s="120">
        <v>51200</v>
      </c>
      <c r="I817" s="122" t="s">
        <v>230</v>
      </c>
      <c r="J817" s="123">
        <v>0</v>
      </c>
      <c r="K817" s="123">
        <v>0</v>
      </c>
      <c r="L817" s="124">
        <v>0</v>
      </c>
      <c r="M817" s="123">
        <v>0</v>
      </c>
      <c r="N817" s="123">
        <v>0</v>
      </c>
      <c r="O817" s="124">
        <v>0</v>
      </c>
      <c r="P817" s="124">
        <v>0</v>
      </c>
      <c r="Q817" s="45"/>
      <c r="R817" s="123">
        <v>0</v>
      </c>
      <c r="S817" s="123">
        <v>0</v>
      </c>
      <c r="T817" s="123">
        <f t="shared" si="384"/>
        <v>0</v>
      </c>
      <c r="U817" s="123">
        <v>0</v>
      </c>
      <c r="V817" s="123">
        <v>0</v>
      </c>
      <c r="W817" s="123">
        <f t="shared" si="385"/>
        <v>0</v>
      </c>
      <c r="X817" s="123">
        <f t="shared" si="386"/>
        <v>0</v>
      </c>
      <c r="Y817" s="45"/>
      <c r="Z817" s="123">
        <v>0</v>
      </c>
      <c r="AA817" s="123">
        <v>0</v>
      </c>
      <c r="AB817" s="123">
        <f t="shared" si="387"/>
        <v>0</v>
      </c>
      <c r="AC817" s="123">
        <v>0</v>
      </c>
      <c r="AD817" s="123">
        <v>0</v>
      </c>
      <c r="AE817" s="123">
        <f t="shared" si="388"/>
        <v>0</v>
      </c>
      <c r="AF817" s="123">
        <f t="shared" si="389"/>
        <v>0</v>
      </c>
      <c r="AG817" s="45"/>
      <c r="AH817" s="123">
        <v>0</v>
      </c>
      <c r="AI817" s="123">
        <v>0</v>
      </c>
      <c r="AJ817" s="123">
        <f t="shared" si="390"/>
        <v>0</v>
      </c>
      <c r="AK817" s="123">
        <v>0</v>
      </c>
      <c r="AL817" s="123">
        <v>0</v>
      </c>
      <c r="AM817" s="123">
        <f t="shared" si="391"/>
        <v>0</v>
      </c>
      <c r="AN817" s="123">
        <f t="shared" si="392"/>
        <v>0</v>
      </c>
      <c r="AO817" s="45"/>
      <c r="AP817" s="123">
        <f>J817-(R817+Z817+AH817)</f>
        <v>0</v>
      </c>
      <c r="AQ817" s="123">
        <f>K817-(S817+AA817+AI817)</f>
        <v>0</v>
      </c>
      <c r="AR817" s="123">
        <f t="shared" si="393"/>
        <v>0</v>
      </c>
      <c r="AS817" s="123">
        <f>M817-(U817+AC817+AK817)</f>
        <v>0</v>
      </c>
      <c r="AT817" s="123">
        <f>N817-(V817+AD817+AL817)</f>
        <v>0</v>
      </c>
      <c r="AU817" s="123">
        <f t="shared" si="394"/>
        <v>0</v>
      </c>
      <c r="AV817" s="123">
        <f t="shared" si="395"/>
        <v>0</v>
      </c>
      <c r="AW817" s="125" t="s">
        <v>103</v>
      </c>
      <c r="AX817" s="125"/>
      <c r="AY817" s="125"/>
      <c r="AZ817" s="124" t="s">
        <v>283</v>
      </c>
      <c r="BA817" s="124"/>
      <c r="BB817" s="124"/>
      <c r="BC817" s="124"/>
      <c r="BD817" s="124"/>
    </row>
    <row r="818" spans="1:56" s="127" customFormat="1" hidden="1">
      <c r="A818" s="45"/>
      <c r="B818" s="114">
        <v>2013</v>
      </c>
      <c r="C818" s="115">
        <v>8320</v>
      </c>
      <c r="D818" s="114">
        <v>9</v>
      </c>
      <c r="E818" s="114">
        <v>5000</v>
      </c>
      <c r="F818" s="114">
        <v>5100</v>
      </c>
      <c r="G818" s="114">
        <v>515</v>
      </c>
      <c r="H818" s="114"/>
      <c r="I818" s="116" t="s">
        <v>231</v>
      </c>
      <c r="J818" s="117">
        <v>0</v>
      </c>
      <c r="K818" s="117">
        <v>0</v>
      </c>
      <c r="L818" s="117">
        <v>0</v>
      </c>
      <c r="M818" s="117">
        <v>0</v>
      </c>
      <c r="N818" s="117">
        <v>0</v>
      </c>
      <c r="O818" s="117">
        <v>0</v>
      </c>
      <c r="P818" s="117">
        <v>0</v>
      </c>
      <c r="Q818" s="45"/>
      <c r="R818" s="118">
        <f>R819</f>
        <v>0</v>
      </c>
      <c r="S818" s="118">
        <f>S819</f>
        <v>0</v>
      </c>
      <c r="T818" s="118">
        <f t="shared" si="384"/>
        <v>0</v>
      </c>
      <c r="U818" s="118">
        <f>U819</f>
        <v>0</v>
      </c>
      <c r="V818" s="118">
        <f>V819</f>
        <v>0</v>
      </c>
      <c r="W818" s="118">
        <f t="shared" si="385"/>
        <v>0</v>
      </c>
      <c r="X818" s="118">
        <f t="shared" si="386"/>
        <v>0</v>
      </c>
      <c r="Y818" s="45"/>
      <c r="Z818" s="118">
        <f>Z819</f>
        <v>0</v>
      </c>
      <c r="AA818" s="118">
        <f>AA819</f>
        <v>0</v>
      </c>
      <c r="AB818" s="118">
        <f t="shared" si="387"/>
        <v>0</v>
      </c>
      <c r="AC818" s="118">
        <f>AC819</f>
        <v>0</v>
      </c>
      <c r="AD818" s="118">
        <f>AD819</f>
        <v>0</v>
      </c>
      <c r="AE818" s="118">
        <f t="shared" si="388"/>
        <v>0</v>
      </c>
      <c r="AF818" s="118">
        <f t="shared" si="389"/>
        <v>0</v>
      </c>
      <c r="AG818" s="45"/>
      <c r="AH818" s="118">
        <f>AH819</f>
        <v>0</v>
      </c>
      <c r="AI818" s="118">
        <f>AI819</f>
        <v>0</v>
      </c>
      <c r="AJ818" s="118">
        <f t="shared" si="390"/>
        <v>0</v>
      </c>
      <c r="AK818" s="118">
        <f>AK819</f>
        <v>0</v>
      </c>
      <c r="AL818" s="118">
        <f>AL819</f>
        <v>0</v>
      </c>
      <c r="AM818" s="118">
        <f t="shared" si="391"/>
        <v>0</v>
      </c>
      <c r="AN818" s="118">
        <f t="shared" si="392"/>
        <v>0</v>
      </c>
      <c r="AO818" s="45"/>
      <c r="AP818" s="118">
        <f>AP819</f>
        <v>0</v>
      </c>
      <c r="AQ818" s="118">
        <f>AQ819</f>
        <v>0</v>
      </c>
      <c r="AR818" s="118">
        <f t="shared" si="393"/>
        <v>0</v>
      </c>
      <c r="AS818" s="118">
        <f>AS819</f>
        <v>0</v>
      </c>
      <c r="AT818" s="118">
        <f>AT819</f>
        <v>0</v>
      </c>
      <c r="AU818" s="118">
        <f t="shared" si="394"/>
        <v>0</v>
      </c>
      <c r="AV818" s="118">
        <f t="shared" si="395"/>
        <v>0</v>
      </c>
      <c r="AW818" s="119"/>
      <c r="AX818" s="119"/>
      <c r="AY818" s="119"/>
      <c r="AZ818" s="117"/>
      <c r="BA818" s="117"/>
      <c r="BB818" s="117"/>
      <c r="BC818" s="117"/>
      <c r="BD818" s="117"/>
    </row>
    <row r="819" spans="1:56" s="100" customFormat="1" hidden="1">
      <c r="A819" s="45"/>
      <c r="B819" s="120">
        <v>2013</v>
      </c>
      <c r="C819" s="121">
        <v>8320</v>
      </c>
      <c r="D819" s="120">
        <v>9</v>
      </c>
      <c r="E819" s="120">
        <v>5000</v>
      </c>
      <c r="F819" s="120">
        <v>5100</v>
      </c>
      <c r="G819" s="120">
        <v>515</v>
      </c>
      <c r="H819" s="120">
        <v>51501</v>
      </c>
      <c r="I819" s="122" t="s">
        <v>232</v>
      </c>
      <c r="J819" s="132">
        <v>0</v>
      </c>
      <c r="K819" s="132">
        <v>0</v>
      </c>
      <c r="L819" s="133">
        <v>0</v>
      </c>
      <c r="M819" s="132">
        <v>0</v>
      </c>
      <c r="N819" s="132">
        <v>0</v>
      </c>
      <c r="O819" s="133">
        <v>0</v>
      </c>
      <c r="P819" s="133"/>
      <c r="Q819" s="45"/>
      <c r="R819" s="123">
        <v>0</v>
      </c>
      <c r="S819" s="123">
        <v>0</v>
      </c>
      <c r="T819" s="123">
        <f t="shared" si="384"/>
        <v>0</v>
      </c>
      <c r="U819" s="123">
        <v>0</v>
      </c>
      <c r="V819" s="123">
        <v>0</v>
      </c>
      <c r="W819" s="123">
        <f t="shared" si="385"/>
        <v>0</v>
      </c>
      <c r="X819" s="123">
        <f t="shared" si="386"/>
        <v>0</v>
      </c>
      <c r="Y819" s="45"/>
      <c r="Z819" s="123">
        <v>0</v>
      </c>
      <c r="AA819" s="123">
        <v>0</v>
      </c>
      <c r="AB819" s="123">
        <f t="shared" si="387"/>
        <v>0</v>
      </c>
      <c r="AC819" s="123">
        <v>0</v>
      </c>
      <c r="AD819" s="123">
        <v>0</v>
      </c>
      <c r="AE819" s="123">
        <f t="shared" si="388"/>
        <v>0</v>
      </c>
      <c r="AF819" s="123">
        <f t="shared" si="389"/>
        <v>0</v>
      </c>
      <c r="AG819" s="45"/>
      <c r="AH819" s="123">
        <v>0</v>
      </c>
      <c r="AI819" s="123">
        <v>0</v>
      </c>
      <c r="AJ819" s="123">
        <f t="shared" si="390"/>
        <v>0</v>
      </c>
      <c r="AK819" s="123">
        <v>0</v>
      </c>
      <c r="AL819" s="123">
        <v>0</v>
      </c>
      <c r="AM819" s="123">
        <f t="shared" si="391"/>
        <v>0</v>
      </c>
      <c r="AN819" s="123">
        <f t="shared" si="392"/>
        <v>0</v>
      </c>
      <c r="AO819" s="45"/>
      <c r="AP819" s="123">
        <f>J819-(R819+Z819+AH819)</f>
        <v>0</v>
      </c>
      <c r="AQ819" s="123">
        <f>K819-(S819+AA819+AI819)</f>
        <v>0</v>
      </c>
      <c r="AR819" s="123">
        <f t="shared" si="393"/>
        <v>0</v>
      </c>
      <c r="AS819" s="123">
        <f>M819-(U819+AC819+AK819)</f>
        <v>0</v>
      </c>
      <c r="AT819" s="123">
        <f>N819-(V819+AD819+AL819)</f>
        <v>0</v>
      </c>
      <c r="AU819" s="123">
        <f t="shared" si="394"/>
        <v>0</v>
      </c>
      <c r="AV819" s="123">
        <f t="shared" si="395"/>
        <v>0</v>
      </c>
      <c r="AW819" s="134" t="s">
        <v>103</v>
      </c>
      <c r="AX819" s="134"/>
      <c r="AY819" s="134"/>
      <c r="AZ819" s="133" t="s">
        <v>283</v>
      </c>
      <c r="BA819" s="133"/>
      <c r="BB819" s="133"/>
      <c r="BC819" s="133"/>
      <c r="BD819" s="133"/>
    </row>
    <row r="820" spans="1:56" s="127" customFormat="1" hidden="1">
      <c r="A820" s="45"/>
      <c r="B820" s="114">
        <v>2013</v>
      </c>
      <c r="C820" s="115">
        <v>8320</v>
      </c>
      <c r="D820" s="114">
        <v>9</v>
      </c>
      <c r="E820" s="114">
        <v>5000</v>
      </c>
      <c r="F820" s="114">
        <v>5100</v>
      </c>
      <c r="G820" s="114">
        <v>519</v>
      </c>
      <c r="H820" s="114"/>
      <c r="I820" s="116" t="s">
        <v>233</v>
      </c>
      <c r="J820" s="117">
        <v>0</v>
      </c>
      <c r="K820" s="117">
        <v>0</v>
      </c>
      <c r="L820" s="117">
        <v>0</v>
      </c>
      <c r="M820" s="117">
        <v>0</v>
      </c>
      <c r="N820" s="117">
        <v>0</v>
      </c>
      <c r="O820" s="117">
        <v>0</v>
      </c>
      <c r="P820" s="117">
        <v>0</v>
      </c>
      <c r="Q820" s="45"/>
      <c r="R820" s="118">
        <f>R821</f>
        <v>0</v>
      </c>
      <c r="S820" s="118">
        <f>S821</f>
        <v>0</v>
      </c>
      <c r="T820" s="118">
        <f t="shared" si="384"/>
        <v>0</v>
      </c>
      <c r="U820" s="118">
        <f>U821</f>
        <v>0</v>
      </c>
      <c r="V820" s="118">
        <f>V821</f>
        <v>0</v>
      </c>
      <c r="W820" s="118">
        <f t="shared" si="385"/>
        <v>0</v>
      </c>
      <c r="X820" s="118">
        <f t="shared" si="386"/>
        <v>0</v>
      </c>
      <c r="Y820" s="45"/>
      <c r="Z820" s="118">
        <f>Z821</f>
        <v>0</v>
      </c>
      <c r="AA820" s="118">
        <f>AA821</f>
        <v>0</v>
      </c>
      <c r="AB820" s="118">
        <f t="shared" si="387"/>
        <v>0</v>
      </c>
      <c r="AC820" s="118">
        <f>AC821</f>
        <v>0</v>
      </c>
      <c r="AD820" s="118">
        <f>AD821</f>
        <v>0</v>
      </c>
      <c r="AE820" s="118">
        <f t="shared" si="388"/>
        <v>0</v>
      </c>
      <c r="AF820" s="118">
        <f t="shared" si="389"/>
        <v>0</v>
      </c>
      <c r="AG820" s="45"/>
      <c r="AH820" s="118">
        <f>AH821</f>
        <v>0</v>
      </c>
      <c r="AI820" s="118">
        <f>AI821</f>
        <v>0</v>
      </c>
      <c r="AJ820" s="118">
        <f t="shared" si="390"/>
        <v>0</v>
      </c>
      <c r="AK820" s="118">
        <f>AK821</f>
        <v>0</v>
      </c>
      <c r="AL820" s="118">
        <f>AL821</f>
        <v>0</v>
      </c>
      <c r="AM820" s="118">
        <f t="shared" si="391"/>
        <v>0</v>
      </c>
      <c r="AN820" s="118">
        <f t="shared" si="392"/>
        <v>0</v>
      </c>
      <c r="AO820" s="45"/>
      <c r="AP820" s="118">
        <f>AP821</f>
        <v>0</v>
      </c>
      <c r="AQ820" s="118">
        <f>AQ821</f>
        <v>0</v>
      </c>
      <c r="AR820" s="118">
        <f t="shared" si="393"/>
        <v>0</v>
      </c>
      <c r="AS820" s="118">
        <f>AS821</f>
        <v>0</v>
      </c>
      <c r="AT820" s="118">
        <f>AT821</f>
        <v>0</v>
      </c>
      <c r="AU820" s="118">
        <f t="shared" si="394"/>
        <v>0</v>
      </c>
      <c r="AV820" s="118">
        <f t="shared" si="395"/>
        <v>0</v>
      </c>
      <c r="AW820" s="119"/>
      <c r="AX820" s="119"/>
      <c r="AY820" s="119"/>
      <c r="AZ820" s="117"/>
      <c r="BA820" s="117"/>
      <c r="BB820" s="117"/>
      <c r="BC820" s="117"/>
      <c r="BD820" s="117"/>
    </row>
    <row r="821" spans="1:56" s="100" customFormat="1" hidden="1">
      <c r="A821" s="45"/>
      <c r="B821" s="120">
        <v>2013</v>
      </c>
      <c r="C821" s="121">
        <v>8320</v>
      </c>
      <c r="D821" s="120">
        <v>9</v>
      </c>
      <c r="E821" s="120">
        <v>5000</v>
      </c>
      <c r="F821" s="120">
        <v>5100</v>
      </c>
      <c r="G821" s="120">
        <v>519</v>
      </c>
      <c r="H821" s="120">
        <v>51901</v>
      </c>
      <c r="I821" s="122" t="s">
        <v>234</v>
      </c>
      <c r="J821" s="132">
        <v>0</v>
      </c>
      <c r="K821" s="132">
        <v>0</v>
      </c>
      <c r="L821" s="133">
        <v>0</v>
      </c>
      <c r="M821" s="132">
        <v>0</v>
      </c>
      <c r="N821" s="132">
        <v>0</v>
      </c>
      <c r="O821" s="133">
        <v>0</v>
      </c>
      <c r="P821" s="133">
        <v>0</v>
      </c>
      <c r="Q821" s="45"/>
      <c r="R821" s="123">
        <v>0</v>
      </c>
      <c r="S821" s="123">
        <v>0</v>
      </c>
      <c r="T821" s="123">
        <f t="shared" si="384"/>
        <v>0</v>
      </c>
      <c r="U821" s="123">
        <v>0</v>
      </c>
      <c r="V821" s="123">
        <v>0</v>
      </c>
      <c r="W821" s="123">
        <f t="shared" si="385"/>
        <v>0</v>
      </c>
      <c r="X821" s="123">
        <f>T821+W821</f>
        <v>0</v>
      </c>
      <c r="Y821" s="45"/>
      <c r="Z821" s="123">
        <v>0</v>
      </c>
      <c r="AA821" s="123">
        <v>0</v>
      </c>
      <c r="AB821" s="123">
        <f t="shared" si="387"/>
        <v>0</v>
      </c>
      <c r="AC821" s="123">
        <v>0</v>
      </c>
      <c r="AD821" s="123">
        <v>0</v>
      </c>
      <c r="AE821" s="123">
        <f t="shared" si="388"/>
        <v>0</v>
      </c>
      <c r="AF821" s="123">
        <f>AB821+AE821</f>
        <v>0</v>
      </c>
      <c r="AG821" s="45"/>
      <c r="AH821" s="123">
        <v>0</v>
      </c>
      <c r="AI821" s="123">
        <v>0</v>
      </c>
      <c r="AJ821" s="123">
        <f t="shared" si="390"/>
        <v>0</v>
      </c>
      <c r="AK821" s="123">
        <v>0</v>
      </c>
      <c r="AL821" s="123">
        <v>0</v>
      </c>
      <c r="AM821" s="123">
        <f t="shared" si="391"/>
        <v>0</v>
      </c>
      <c r="AN821" s="123">
        <f>AJ821+AM821</f>
        <v>0</v>
      </c>
      <c r="AO821" s="45"/>
      <c r="AP821" s="123">
        <f>J821-(R821+Z821+AH821)</f>
        <v>0</v>
      </c>
      <c r="AQ821" s="123">
        <f>K821-(S821+AA821+AI821)</f>
        <v>0</v>
      </c>
      <c r="AR821" s="123">
        <f t="shared" si="393"/>
        <v>0</v>
      </c>
      <c r="AS821" s="123">
        <f>M821-(U821+AC821+AK821)</f>
        <v>0</v>
      </c>
      <c r="AT821" s="123">
        <f>N821-(V821+AD821+AL821)</f>
        <v>0</v>
      </c>
      <c r="AU821" s="123">
        <f t="shared" si="394"/>
        <v>0</v>
      </c>
      <c r="AV821" s="123">
        <f t="shared" si="395"/>
        <v>0</v>
      </c>
      <c r="AW821" s="134" t="s">
        <v>103</v>
      </c>
      <c r="AX821" s="134"/>
      <c r="AY821" s="134"/>
      <c r="AZ821" s="133" t="s">
        <v>283</v>
      </c>
      <c r="BA821" s="133"/>
      <c r="BB821" s="133"/>
      <c r="BC821" s="133"/>
      <c r="BD821" s="133"/>
    </row>
    <row r="822" spans="1:56" s="126" customFormat="1" hidden="1">
      <c r="A822" s="45"/>
      <c r="B822" s="108">
        <v>2013</v>
      </c>
      <c r="C822" s="109">
        <v>8320</v>
      </c>
      <c r="D822" s="108">
        <v>9</v>
      </c>
      <c r="E822" s="108">
        <v>5000</v>
      </c>
      <c r="F822" s="108">
        <v>5200</v>
      </c>
      <c r="G822" s="108"/>
      <c r="H822" s="108"/>
      <c r="I822" s="110" t="s">
        <v>333</v>
      </c>
      <c r="J822" s="111">
        <v>0</v>
      </c>
      <c r="K822" s="111">
        <v>0</v>
      </c>
      <c r="L822" s="111">
        <v>0</v>
      </c>
      <c r="M822" s="111">
        <v>0</v>
      </c>
      <c r="N822" s="111">
        <v>0</v>
      </c>
      <c r="O822" s="111">
        <v>0</v>
      </c>
      <c r="P822" s="111">
        <v>0</v>
      </c>
      <c r="Q822" s="45"/>
      <c r="R822" s="112">
        <f>R823+R825+R827+R829</f>
        <v>0</v>
      </c>
      <c r="S822" s="112">
        <f>S823+S825+S827+S829</f>
        <v>0</v>
      </c>
      <c r="T822" s="112">
        <f t="shared" si="384"/>
        <v>0</v>
      </c>
      <c r="U822" s="112">
        <f>U823+U825+U827+U829</f>
        <v>0</v>
      </c>
      <c r="V822" s="112">
        <f>V823+V825+V827+V829</f>
        <v>0</v>
      </c>
      <c r="W822" s="112">
        <f t="shared" si="385"/>
        <v>0</v>
      </c>
      <c r="X822" s="112">
        <f t="shared" ref="X822:X906" si="408">T822+W822</f>
        <v>0</v>
      </c>
      <c r="Y822" s="45"/>
      <c r="Z822" s="112">
        <f>Z823+Z825+Z827+Z829</f>
        <v>0</v>
      </c>
      <c r="AA822" s="112">
        <f>AA823+AA825+AA827+AA829</f>
        <v>0</v>
      </c>
      <c r="AB822" s="112">
        <f t="shared" si="387"/>
        <v>0</v>
      </c>
      <c r="AC822" s="112">
        <f>AC823+AC825+AC827+AC829</f>
        <v>0</v>
      </c>
      <c r="AD822" s="112">
        <f>AD823+AD825+AD827+AD829</f>
        <v>0</v>
      </c>
      <c r="AE822" s="112">
        <f t="shared" si="388"/>
        <v>0</v>
      </c>
      <c r="AF822" s="112">
        <f t="shared" ref="AF822:AF906" si="409">AB822+AE822</f>
        <v>0</v>
      </c>
      <c r="AG822" s="45"/>
      <c r="AH822" s="112">
        <f>AH823+AH825+AH827+AH829</f>
        <v>0</v>
      </c>
      <c r="AI822" s="112">
        <f>AI823+AI825+AI827+AI829</f>
        <v>0</v>
      </c>
      <c r="AJ822" s="112">
        <f t="shared" si="390"/>
        <v>0</v>
      </c>
      <c r="AK822" s="112">
        <f>AK823+AK825+AK827+AK829</f>
        <v>0</v>
      </c>
      <c r="AL822" s="112">
        <f>AL823+AL825+AL827+AL829</f>
        <v>0</v>
      </c>
      <c r="AM822" s="112">
        <f t="shared" si="391"/>
        <v>0</v>
      </c>
      <c r="AN822" s="112">
        <f t="shared" ref="AN822:AN906" si="410">AJ822+AM822</f>
        <v>0</v>
      </c>
      <c r="AO822" s="45"/>
      <c r="AP822" s="112">
        <f>AP823+AP825+AP827+AP829</f>
        <v>0</v>
      </c>
      <c r="AQ822" s="112">
        <f>AQ823+AQ825+AQ827+AQ829</f>
        <v>0</v>
      </c>
      <c r="AR822" s="112">
        <f t="shared" si="393"/>
        <v>0</v>
      </c>
      <c r="AS822" s="112">
        <f>AS823+AS825+AS827+AS829</f>
        <v>0</v>
      </c>
      <c r="AT822" s="112">
        <f>AT823+AT825+AT827+AT829</f>
        <v>0</v>
      </c>
      <c r="AU822" s="112">
        <f t="shared" si="394"/>
        <v>0</v>
      </c>
      <c r="AV822" s="112">
        <f t="shared" si="395"/>
        <v>0</v>
      </c>
      <c r="AW822" s="113"/>
      <c r="AX822" s="113"/>
      <c r="AY822" s="113"/>
      <c r="AZ822" s="111"/>
      <c r="BA822" s="111"/>
      <c r="BB822" s="111"/>
      <c r="BC822" s="111"/>
      <c r="BD822" s="111"/>
    </row>
    <row r="823" spans="1:56" s="127" customFormat="1" hidden="1">
      <c r="A823" s="45"/>
      <c r="B823" s="114">
        <v>2013</v>
      </c>
      <c r="C823" s="115">
        <v>8320</v>
      </c>
      <c r="D823" s="114">
        <v>9</v>
      </c>
      <c r="E823" s="114">
        <v>5000</v>
      </c>
      <c r="F823" s="114">
        <v>5200</v>
      </c>
      <c r="G823" s="114">
        <v>521</v>
      </c>
      <c r="H823" s="114"/>
      <c r="I823" s="116" t="s">
        <v>236</v>
      </c>
      <c r="J823" s="117">
        <v>0</v>
      </c>
      <c r="K823" s="117">
        <v>0</v>
      </c>
      <c r="L823" s="117">
        <v>0</v>
      </c>
      <c r="M823" s="117">
        <v>0</v>
      </c>
      <c r="N823" s="117">
        <v>0</v>
      </c>
      <c r="O823" s="117">
        <v>0</v>
      </c>
      <c r="P823" s="117">
        <v>0</v>
      </c>
      <c r="Q823" s="45"/>
      <c r="R823" s="118">
        <f>R824</f>
        <v>0</v>
      </c>
      <c r="S823" s="118">
        <f>S824</f>
        <v>0</v>
      </c>
      <c r="T823" s="118">
        <f t="shared" si="384"/>
        <v>0</v>
      </c>
      <c r="U823" s="118">
        <f>U824</f>
        <v>0</v>
      </c>
      <c r="V823" s="118">
        <f>V824</f>
        <v>0</v>
      </c>
      <c r="W823" s="118">
        <f t="shared" si="385"/>
        <v>0</v>
      </c>
      <c r="X823" s="118">
        <f t="shared" si="408"/>
        <v>0</v>
      </c>
      <c r="Y823" s="45"/>
      <c r="Z823" s="118">
        <f>Z824</f>
        <v>0</v>
      </c>
      <c r="AA823" s="118">
        <f>AA824</f>
        <v>0</v>
      </c>
      <c r="AB823" s="118">
        <f t="shared" si="387"/>
        <v>0</v>
      </c>
      <c r="AC823" s="118">
        <f>AC824</f>
        <v>0</v>
      </c>
      <c r="AD823" s="118">
        <f>AD824</f>
        <v>0</v>
      </c>
      <c r="AE823" s="118">
        <f t="shared" si="388"/>
        <v>0</v>
      </c>
      <c r="AF823" s="118">
        <f t="shared" si="409"/>
        <v>0</v>
      </c>
      <c r="AG823" s="45"/>
      <c r="AH823" s="118">
        <f>AH824</f>
        <v>0</v>
      </c>
      <c r="AI823" s="118">
        <f>AI824</f>
        <v>0</v>
      </c>
      <c r="AJ823" s="118">
        <f t="shared" si="390"/>
        <v>0</v>
      </c>
      <c r="AK823" s="118">
        <f>AK824</f>
        <v>0</v>
      </c>
      <c r="AL823" s="118">
        <f>AL824</f>
        <v>0</v>
      </c>
      <c r="AM823" s="118">
        <f t="shared" si="391"/>
        <v>0</v>
      </c>
      <c r="AN823" s="118">
        <f t="shared" si="410"/>
        <v>0</v>
      </c>
      <c r="AO823" s="45"/>
      <c r="AP823" s="118">
        <f>AP824</f>
        <v>0</v>
      </c>
      <c r="AQ823" s="118">
        <f>AQ824</f>
        <v>0</v>
      </c>
      <c r="AR823" s="118">
        <f t="shared" si="393"/>
        <v>0</v>
      </c>
      <c r="AS823" s="118">
        <f>AS824</f>
        <v>0</v>
      </c>
      <c r="AT823" s="118">
        <f>AT824</f>
        <v>0</v>
      </c>
      <c r="AU823" s="118">
        <f t="shared" si="394"/>
        <v>0</v>
      </c>
      <c r="AV823" s="118">
        <f t="shared" si="395"/>
        <v>0</v>
      </c>
      <c r="AW823" s="119"/>
      <c r="AX823" s="119"/>
      <c r="AY823" s="119"/>
      <c r="AZ823" s="117"/>
      <c r="BA823" s="117"/>
      <c r="BB823" s="117"/>
      <c r="BC823" s="117"/>
      <c r="BD823" s="117"/>
    </row>
    <row r="824" spans="1:56" s="100" customFormat="1" hidden="1">
      <c r="A824" s="45"/>
      <c r="B824" s="120">
        <v>2013</v>
      </c>
      <c r="C824" s="121">
        <v>8320</v>
      </c>
      <c r="D824" s="120">
        <v>9</v>
      </c>
      <c r="E824" s="120">
        <v>5000</v>
      </c>
      <c r="F824" s="120">
        <v>5200</v>
      </c>
      <c r="G824" s="120">
        <v>521</v>
      </c>
      <c r="H824" s="120">
        <v>52101</v>
      </c>
      <c r="I824" s="122" t="s">
        <v>236</v>
      </c>
      <c r="J824" s="123">
        <v>0</v>
      </c>
      <c r="K824" s="123">
        <v>0</v>
      </c>
      <c r="L824" s="124">
        <v>0</v>
      </c>
      <c r="M824" s="123">
        <v>0</v>
      </c>
      <c r="N824" s="123">
        <v>0</v>
      </c>
      <c r="O824" s="124">
        <v>0</v>
      </c>
      <c r="P824" s="124">
        <v>0</v>
      </c>
      <c r="Q824" s="45"/>
      <c r="R824" s="123">
        <v>0</v>
      </c>
      <c r="S824" s="123">
        <v>0</v>
      </c>
      <c r="T824" s="123">
        <f t="shared" si="384"/>
        <v>0</v>
      </c>
      <c r="U824" s="123">
        <v>0</v>
      </c>
      <c r="V824" s="123">
        <v>0</v>
      </c>
      <c r="W824" s="123">
        <f t="shared" si="385"/>
        <v>0</v>
      </c>
      <c r="X824" s="123">
        <f t="shared" si="408"/>
        <v>0</v>
      </c>
      <c r="Y824" s="45"/>
      <c r="Z824" s="123">
        <v>0</v>
      </c>
      <c r="AA824" s="123">
        <v>0</v>
      </c>
      <c r="AB824" s="123">
        <f t="shared" si="387"/>
        <v>0</v>
      </c>
      <c r="AC824" s="123">
        <v>0</v>
      </c>
      <c r="AD824" s="123">
        <v>0</v>
      </c>
      <c r="AE824" s="123">
        <f t="shared" si="388"/>
        <v>0</v>
      </c>
      <c r="AF824" s="123">
        <f t="shared" si="409"/>
        <v>0</v>
      </c>
      <c r="AG824" s="45"/>
      <c r="AH824" s="123">
        <v>0</v>
      </c>
      <c r="AI824" s="123">
        <v>0</v>
      </c>
      <c r="AJ824" s="123">
        <f t="shared" si="390"/>
        <v>0</v>
      </c>
      <c r="AK824" s="123">
        <v>0</v>
      </c>
      <c r="AL824" s="123">
        <v>0</v>
      </c>
      <c r="AM824" s="123">
        <f t="shared" si="391"/>
        <v>0</v>
      </c>
      <c r="AN824" s="123">
        <f t="shared" si="410"/>
        <v>0</v>
      </c>
      <c r="AO824" s="45"/>
      <c r="AP824" s="123">
        <f>J824-(R824+Z824+AH824)</f>
        <v>0</v>
      </c>
      <c r="AQ824" s="123">
        <f>K824-(S824+AA824+AI824)</f>
        <v>0</v>
      </c>
      <c r="AR824" s="123">
        <f t="shared" si="393"/>
        <v>0</v>
      </c>
      <c r="AS824" s="123">
        <f>M824-(U824+AC824+AK824)</f>
        <v>0</v>
      </c>
      <c r="AT824" s="123">
        <f>N824-(V824+AD824+AL824)</f>
        <v>0</v>
      </c>
      <c r="AU824" s="123">
        <f t="shared" si="394"/>
        <v>0</v>
      </c>
      <c r="AV824" s="123">
        <f t="shared" si="395"/>
        <v>0</v>
      </c>
      <c r="AW824" s="125" t="s">
        <v>412</v>
      </c>
      <c r="AX824" s="125"/>
      <c r="AY824" s="125"/>
      <c r="AZ824" s="124" t="s">
        <v>283</v>
      </c>
      <c r="BA824" s="124"/>
      <c r="BB824" s="124"/>
      <c r="BC824" s="124"/>
      <c r="BD824" s="124"/>
    </row>
    <row r="825" spans="1:56" s="127" customFormat="1" hidden="1">
      <c r="A825" s="45"/>
      <c r="B825" s="114">
        <v>2013</v>
      </c>
      <c r="C825" s="115">
        <v>8320</v>
      </c>
      <c r="D825" s="114">
        <v>9</v>
      </c>
      <c r="E825" s="114">
        <v>5000</v>
      </c>
      <c r="F825" s="114">
        <v>5200</v>
      </c>
      <c r="G825" s="114">
        <v>522</v>
      </c>
      <c r="H825" s="114"/>
      <c r="I825" s="116" t="s">
        <v>387</v>
      </c>
      <c r="J825" s="117">
        <v>0</v>
      </c>
      <c r="K825" s="117">
        <v>0</v>
      </c>
      <c r="L825" s="117">
        <v>0</v>
      </c>
      <c r="M825" s="117">
        <v>0</v>
      </c>
      <c r="N825" s="117">
        <v>0</v>
      </c>
      <c r="O825" s="117">
        <v>0</v>
      </c>
      <c r="P825" s="117">
        <v>0</v>
      </c>
      <c r="Q825" s="45"/>
      <c r="R825" s="118">
        <f>R826</f>
        <v>0</v>
      </c>
      <c r="S825" s="118">
        <f>S826</f>
        <v>0</v>
      </c>
      <c r="T825" s="118">
        <f t="shared" si="384"/>
        <v>0</v>
      </c>
      <c r="U825" s="118">
        <f>U826</f>
        <v>0</v>
      </c>
      <c r="V825" s="118">
        <f>V826</f>
        <v>0</v>
      </c>
      <c r="W825" s="118">
        <f t="shared" si="385"/>
        <v>0</v>
      </c>
      <c r="X825" s="118">
        <f t="shared" si="408"/>
        <v>0</v>
      </c>
      <c r="Y825" s="45"/>
      <c r="Z825" s="118">
        <f>Z826</f>
        <v>0</v>
      </c>
      <c r="AA825" s="118">
        <f>AA826</f>
        <v>0</v>
      </c>
      <c r="AB825" s="118">
        <f t="shared" si="387"/>
        <v>0</v>
      </c>
      <c r="AC825" s="118">
        <f>AC826</f>
        <v>0</v>
      </c>
      <c r="AD825" s="118">
        <f>AD826</f>
        <v>0</v>
      </c>
      <c r="AE825" s="118">
        <f t="shared" si="388"/>
        <v>0</v>
      </c>
      <c r="AF825" s="118">
        <f t="shared" si="409"/>
        <v>0</v>
      </c>
      <c r="AG825" s="45"/>
      <c r="AH825" s="118">
        <f>AH826</f>
        <v>0</v>
      </c>
      <c r="AI825" s="118">
        <f>AI826</f>
        <v>0</v>
      </c>
      <c r="AJ825" s="118">
        <f t="shared" si="390"/>
        <v>0</v>
      </c>
      <c r="AK825" s="118">
        <f>AK826</f>
        <v>0</v>
      </c>
      <c r="AL825" s="118">
        <f>AL826</f>
        <v>0</v>
      </c>
      <c r="AM825" s="118">
        <f t="shared" si="391"/>
        <v>0</v>
      </c>
      <c r="AN825" s="118">
        <f t="shared" si="410"/>
        <v>0</v>
      </c>
      <c r="AO825" s="45"/>
      <c r="AP825" s="118">
        <f>AP826</f>
        <v>0</v>
      </c>
      <c r="AQ825" s="118">
        <f>AQ826</f>
        <v>0</v>
      </c>
      <c r="AR825" s="118">
        <f t="shared" si="393"/>
        <v>0</v>
      </c>
      <c r="AS825" s="118">
        <f>AS826</f>
        <v>0</v>
      </c>
      <c r="AT825" s="118">
        <f>AT826</f>
        <v>0</v>
      </c>
      <c r="AU825" s="118">
        <f t="shared" si="394"/>
        <v>0</v>
      </c>
      <c r="AV825" s="118">
        <f t="shared" si="395"/>
        <v>0</v>
      </c>
      <c r="AW825" s="119"/>
      <c r="AX825" s="119"/>
      <c r="AY825" s="119"/>
      <c r="AZ825" s="117"/>
      <c r="BA825" s="117"/>
      <c r="BB825" s="117"/>
      <c r="BC825" s="117"/>
      <c r="BD825" s="117"/>
    </row>
    <row r="826" spans="1:56" s="100" customFormat="1" hidden="1">
      <c r="A826" s="45"/>
      <c r="B826" s="120">
        <v>2013</v>
      </c>
      <c r="C826" s="121">
        <v>8320</v>
      </c>
      <c r="D826" s="120">
        <v>9</v>
      </c>
      <c r="E826" s="120">
        <v>5000</v>
      </c>
      <c r="F826" s="120">
        <v>5200</v>
      </c>
      <c r="G826" s="120">
        <v>522</v>
      </c>
      <c r="H826" s="120">
        <v>52201</v>
      </c>
      <c r="I826" s="122" t="s">
        <v>387</v>
      </c>
      <c r="J826" s="123">
        <v>0</v>
      </c>
      <c r="K826" s="123">
        <v>0</v>
      </c>
      <c r="L826" s="124">
        <v>0</v>
      </c>
      <c r="M826" s="123">
        <v>0</v>
      </c>
      <c r="N826" s="123">
        <v>0</v>
      </c>
      <c r="O826" s="124">
        <v>0</v>
      </c>
      <c r="P826" s="124">
        <v>0</v>
      </c>
      <c r="Q826" s="45"/>
      <c r="R826" s="123">
        <v>0</v>
      </c>
      <c r="S826" s="123">
        <v>0</v>
      </c>
      <c r="T826" s="123">
        <f t="shared" si="384"/>
        <v>0</v>
      </c>
      <c r="U826" s="123">
        <v>0</v>
      </c>
      <c r="V826" s="123">
        <v>0</v>
      </c>
      <c r="W826" s="123">
        <f t="shared" si="385"/>
        <v>0</v>
      </c>
      <c r="X826" s="123">
        <f t="shared" si="408"/>
        <v>0</v>
      </c>
      <c r="Y826" s="45"/>
      <c r="Z826" s="123">
        <v>0</v>
      </c>
      <c r="AA826" s="123">
        <v>0</v>
      </c>
      <c r="AB826" s="123">
        <f t="shared" si="387"/>
        <v>0</v>
      </c>
      <c r="AC826" s="123">
        <v>0</v>
      </c>
      <c r="AD826" s="123">
        <v>0</v>
      </c>
      <c r="AE826" s="123">
        <f t="shared" si="388"/>
        <v>0</v>
      </c>
      <c r="AF826" s="123">
        <f t="shared" si="409"/>
        <v>0</v>
      </c>
      <c r="AG826" s="45"/>
      <c r="AH826" s="123">
        <v>0</v>
      </c>
      <c r="AI826" s="123">
        <v>0</v>
      </c>
      <c r="AJ826" s="123">
        <f t="shared" si="390"/>
        <v>0</v>
      </c>
      <c r="AK826" s="123">
        <v>0</v>
      </c>
      <c r="AL826" s="123">
        <v>0</v>
      </c>
      <c r="AM826" s="123">
        <f t="shared" si="391"/>
        <v>0</v>
      </c>
      <c r="AN826" s="123">
        <f t="shared" si="410"/>
        <v>0</v>
      </c>
      <c r="AO826" s="45"/>
      <c r="AP826" s="123">
        <f>J826-(R826+Z826+AH826)</f>
        <v>0</v>
      </c>
      <c r="AQ826" s="123">
        <f>K826-(S826+AA826+AI826)</f>
        <v>0</v>
      </c>
      <c r="AR826" s="123">
        <f t="shared" si="393"/>
        <v>0</v>
      </c>
      <c r="AS826" s="123">
        <f>M826-(U826+AC826+AK826)</f>
        <v>0</v>
      </c>
      <c r="AT826" s="123">
        <f>N826-(V826+AD826+AL826)</f>
        <v>0</v>
      </c>
      <c r="AU826" s="123">
        <f t="shared" si="394"/>
        <v>0</v>
      </c>
      <c r="AV826" s="123">
        <f t="shared" si="395"/>
        <v>0</v>
      </c>
      <c r="AW826" s="125" t="s">
        <v>413</v>
      </c>
      <c r="AX826" s="125"/>
      <c r="AY826" s="125"/>
      <c r="AZ826" s="124" t="s">
        <v>283</v>
      </c>
      <c r="BA826" s="124"/>
      <c r="BB826" s="124"/>
      <c r="BC826" s="124"/>
      <c r="BD826" s="124"/>
    </row>
    <row r="827" spans="1:56" s="127" customFormat="1" hidden="1">
      <c r="A827" s="45"/>
      <c r="B827" s="114">
        <v>2013</v>
      </c>
      <c r="C827" s="115">
        <v>8320</v>
      </c>
      <c r="D827" s="114">
        <v>9</v>
      </c>
      <c r="E827" s="114">
        <v>5000</v>
      </c>
      <c r="F827" s="114">
        <v>5200</v>
      </c>
      <c r="G827" s="114">
        <v>523</v>
      </c>
      <c r="H827" s="114"/>
      <c r="I827" s="116" t="s">
        <v>238</v>
      </c>
      <c r="J827" s="117">
        <v>0</v>
      </c>
      <c r="K827" s="117">
        <v>0</v>
      </c>
      <c r="L827" s="117">
        <v>0</v>
      </c>
      <c r="M827" s="117">
        <v>0</v>
      </c>
      <c r="N827" s="117">
        <v>0</v>
      </c>
      <c r="O827" s="117">
        <v>0</v>
      </c>
      <c r="P827" s="117">
        <v>0</v>
      </c>
      <c r="Q827" s="45"/>
      <c r="R827" s="118">
        <f>R828</f>
        <v>0</v>
      </c>
      <c r="S827" s="118">
        <f>S828</f>
        <v>0</v>
      </c>
      <c r="T827" s="118">
        <f t="shared" si="384"/>
        <v>0</v>
      </c>
      <c r="U827" s="118">
        <f>U828</f>
        <v>0</v>
      </c>
      <c r="V827" s="118">
        <f>V828</f>
        <v>0</v>
      </c>
      <c r="W827" s="118">
        <f t="shared" si="385"/>
        <v>0</v>
      </c>
      <c r="X827" s="118">
        <f t="shared" si="408"/>
        <v>0</v>
      </c>
      <c r="Y827" s="45"/>
      <c r="Z827" s="118">
        <f>Z828</f>
        <v>0</v>
      </c>
      <c r="AA827" s="118">
        <f>AA828</f>
        <v>0</v>
      </c>
      <c r="AB827" s="118">
        <f t="shared" si="387"/>
        <v>0</v>
      </c>
      <c r="AC827" s="118">
        <f>AC828</f>
        <v>0</v>
      </c>
      <c r="AD827" s="118">
        <f>AD828</f>
        <v>0</v>
      </c>
      <c r="AE827" s="118">
        <f t="shared" si="388"/>
        <v>0</v>
      </c>
      <c r="AF827" s="118">
        <f t="shared" si="409"/>
        <v>0</v>
      </c>
      <c r="AG827" s="45"/>
      <c r="AH827" s="118">
        <f>AH828</f>
        <v>0</v>
      </c>
      <c r="AI827" s="118">
        <f>AI828</f>
        <v>0</v>
      </c>
      <c r="AJ827" s="118">
        <f t="shared" si="390"/>
        <v>0</v>
      </c>
      <c r="AK827" s="118">
        <f>AK828</f>
        <v>0</v>
      </c>
      <c r="AL827" s="118">
        <f>AL828</f>
        <v>0</v>
      </c>
      <c r="AM827" s="118">
        <f t="shared" si="391"/>
        <v>0</v>
      </c>
      <c r="AN827" s="118">
        <f t="shared" si="410"/>
        <v>0</v>
      </c>
      <c r="AO827" s="45"/>
      <c r="AP827" s="118">
        <f>AP828</f>
        <v>0</v>
      </c>
      <c r="AQ827" s="118">
        <f>AQ828</f>
        <v>0</v>
      </c>
      <c r="AR827" s="118">
        <f t="shared" si="393"/>
        <v>0</v>
      </c>
      <c r="AS827" s="118">
        <f>AS828</f>
        <v>0</v>
      </c>
      <c r="AT827" s="118">
        <f>AT828</f>
        <v>0</v>
      </c>
      <c r="AU827" s="118">
        <f t="shared" si="394"/>
        <v>0</v>
      </c>
      <c r="AV827" s="118">
        <f t="shared" si="395"/>
        <v>0</v>
      </c>
      <c r="AW827" s="119"/>
      <c r="AX827" s="119"/>
      <c r="AY827" s="119"/>
      <c r="AZ827" s="117"/>
      <c r="BA827" s="117"/>
      <c r="BB827" s="117"/>
      <c r="BC827" s="117"/>
      <c r="BD827" s="117"/>
    </row>
    <row r="828" spans="1:56" s="100" customFormat="1" hidden="1">
      <c r="A828" s="45"/>
      <c r="B828" s="120">
        <v>2013</v>
      </c>
      <c r="C828" s="121">
        <v>8320</v>
      </c>
      <c r="D828" s="120">
        <v>9</v>
      </c>
      <c r="E828" s="120">
        <v>5000</v>
      </c>
      <c r="F828" s="120">
        <v>5200</v>
      </c>
      <c r="G828" s="120">
        <v>523</v>
      </c>
      <c r="H828" s="120">
        <v>52301</v>
      </c>
      <c r="I828" s="122" t="s">
        <v>238</v>
      </c>
      <c r="J828" s="123">
        <v>0</v>
      </c>
      <c r="K828" s="123">
        <v>0</v>
      </c>
      <c r="L828" s="124">
        <v>0</v>
      </c>
      <c r="M828" s="123">
        <v>0</v>
      </c>
      <c r="N828" s="123">
        <v>0</v>
      </c>
      <c r="O828" s="124">
        <v>0</v>
      </c>
      <c r="P828" s="124">
        <v>0</v>
      </c>
      <c r="Q828" s="45"/>
      <c r="R828" s="123">
        <v>0</v>
      </c>
      <c r="S828" s="123">
        <v>0</v>
      </c>
      <c r="T828" s="123">
        <f t="shared" si="384"/>
        <v>0</v>
      </c>
      <c r="U828" s="123">
        <v>0</v>
      </c>
      <c r="V828" s="123">
        <v>0</v>
      </c>
      <c r="W828" s="123">
        <f t="shared" si="385"/>
        <v>0</v>
      </c>
      <c r="X828" s="123">
        <f t="shared" si="408"/>
        <v>0</v>
      </c>
      <c r="Y828" s="45"/>
      <c r="Z828" s="123">
        <v>0</v>
      </c>
      <c r="AA828" s="123">
        <v>0</v>
      </c>
      <c r="AB828" s="123">
        <f t="shared" si="387"/>
        <v>0</v>
      </c>
      <c r="AC828" s="123">
        <v>0</v>
      </c>
      <c r="AD828" s="123">
        <v>0</v>
      </c>
      <c r="AE828" s="123">
        <f t="shared" si="388"/>
        <v>0</v>
      </c>
      <c r="AF828" s="123">
        <f t="shared" si="409"/>
        <v>0</v>
      </c>
      <c r="AG828" s="45"/>
      <c r="AH828" s="123">
        <v>0</v>
      </c>
      <c r="AI828" s="123">
        <v>0</v>
      </c>
      <c r="AJ828" s="123">
        <f t="shared" si="390"/>
        <v>0</v>
      </c>
      <c r="AK828" s="123">
        <v>0</v>
      </c>
      <c r="AL828" s="123">
        <v>0</v>
      </c>
      <c r="AM828" s="123">
        <f t="shared" si="391"/>
        <v>0</v>
      </c>
      <c r="AN828" s="123">
        <f t="shared" si="410"/>
        <v>0</v>
      </c>
      <c r="AO828" s="45"/>
      <c r="AP828" s="123">
        <f>J828-(R828+Z828+AH828)</f>
        <v>0</v>
      </c>
      <c r="AQ828" s="123">
        <f>K828-(S828+AA828+AI828)</f>
        <v>0</v>
      </c>
      <c r="AR828" s="123">
        <f t="shared" si="393"/>
        <v>0</v>
      </c>
      <c r="AS828" s="123">
        <f>M828-(U828+AC828+AK828)</f>
        <v>0</v>
      </c>
      <c r="AT828" s="123">
        <f>N828-(V828+AD828+AL828)</f>
        <v>0</v>
      </c>
      <c r="AU828" s="123">
        <f t="shared" si="394"/>
        <v>0</v>
      </c>
      <c r="AV828" s="123">
        <f t="shared" si="395"/>
        <v>0</v>
      </c>
      <c r="AW828" s="125" t="s">
        <v>103</v>
      </c>
      <c r="AX828" s="125"/>
      <c r="AY828" s="125"/>
      <c r="AZ828" s="124" t="s">
        <v>283</v>
      </c>
      <c r="BA828" s="124"/>
      <c r="BB828" s="124"/>
      <c r="BC828" s="124"/>
      <c r="BD828" s="124"/>
    </row>
    <row r="829" spans="1:56" s="127" customFormat="1" hidden="1">
      <c r="A829" s="45"/>
      <c r="B829" s="114">
        <v>2013</v>
      </c>
      <c r="C829" s="115">
        <v>8320</v>
      </c>
      <c r="D829" s="114">
        <v>9</v>
      </c>
      <c r="E829" s="114">
        <v>5000</v>
      </c>
      <c r="F829" s="114">
        <v>5200</v>
      </c>
      <c r="G829" s="114">
        <v>529</v>
      </c>
      <c r="H829" s="114"/>
      <c r="I829" s="116" t="s">
        <v>239</v>
      </c>
      <c r="J829" s="117">
        <v>0</v>
      </c>
      <c r="K829" s="117">
        <v>0</v>
      </c>
      <c r="L829" s="117">
        <v>0</v>
      </c>
      <c r="M829" s="117">
        <v>0</v>
      </c>
      <c r="N829" s="117">
        <v>0</v>
      </c>
      <c r="O829" s="117">
        <v>0</v>
      </c>
      <c r="P829" s="117">
        <v>0</v>
      </c>
      <c r="Q829" s="45"/>
      <c r="R829" s="118">
        <f>R830</f>
        <v>0</v>
      </c>
      <c r="S829" s="118">
        <f>S830</f>
        <v>0</v>
      </c>
      <c r="T829" s="118">
        <f t="shared" si="384"/>
        <v>0</v>
      </c>
      <c r="U829" s="118">
        <f>U830</f>
        <v>0</v>
      </c>
      <c r="V829" s="118">
        <f>V830</f>
        <v>0</v>
      </c>
      <c r="W829" s="118">
        <f t="shared" si="385"/>
        <v>0</v>
      </c>
      <c r="X829" s="118">
        <f t="shared" si="408"/>
        <v>0</v>
      </c>
      <c r="Y829" s="45"/>
      <c r="Z829" s="118">
        <f>Z830</f>
        <v>0</v>
      </c>
      <c r="AA829" s="118">
        <f>AA830</f>
        <v>0</v>
      </c>
      <c r="AB829" s="118">
        <f t="shared" si="387"/>
        <v>0</v>
      </c>
      <c r="AC829" s="118">
        <f>AC830</f>
        <v>0</v>
      </c>
      <c r="AD829" s="118">
        <f>AD830</f>
        <v>0</v>
      </c>
      <c r="AE829" s="118">
        <f t="shared" si="388"/>
        <v>0</v>
      </c>
      <c r="AF829" s="118">
        <f t="shared" si="409"/>
        <v>0</v>
      </c>
      <c r="AG829" s="45"/>
      <c r="AH829" s="118">
        <f>AH830</f>
        <v>0</v>
      </c>
      <c r="AI829" s="118">
        <f>AI830</f>
        <v>0</v>
      </c>
      <c r="AJ829" s="118">
        <f t="shared" si="390"/>
        <v>0</v>
      </c>
      <c r="AK829" s="118">
        <f>AK830</f>
        <v>0</v>
      </c>
      <c r="AL829" s="118">
        <f>AL830</f>
        <v>0</v>
      </c>
      <c r="AM829" s="118">
        <f t="shared" si="391"/>
        <v>0</v>
      </c>
      <c r="AN829" s="118">
        <f t="shared" si="410"/>
        <v>0</v>
      </c>
      <c r="AO829" s="45"/>
      <c r="AP829" s="118">
        <f>AP830</f>
        <v>0</v>
      </c>
      <c r="AQ829" s="118">
        <f>AQ830</f>
        <v>0</v>
      </c>
      <c r="AR829" s="118">
        <f t="shared" si="393"/>
        <v>0</v>
      </c>
      <c r="AS829" s="118">
        <f>AS830</f>
        <v>0</v>
      </c>
      <c r="AT829" s="118">
        <f>AT830</f>
        <v>0</v>
      </c>
      <c r="AU829" s="118">
        <f t="shared" si="394"/>
        <v>0</v>
      </c>
      <c r="AV829" s="118">
        <f t="shared" si="395"/>
        <v>0</v>
      </c>
      <c r="AW829" s="119"/>
      <c r="AX829" s="119"/>
      <c r="AY829" s="119"/>
      <c r="AZ829" s="117"/>
      <c r="BA829" s="117"/>
      <c r="BB829" s="117"/>
      <c r="BC829" s="117"/>
      <c r="BD829" s="117"/>
    </row>
    <row r="830" spans="1:56" s="45" customFormat="1" hidden="1">
      <c r="B830" s="129">
        <v>2013</v>
      </c>
      <c r="C830" s="130">
        <v>8320</v>
      </c>
      <c r="D830" s="129">
        <v>9</v>
      </c>
      <c r="E830" s="129">
        <v>5000</v>
      </c>
      <c r="F830" s="129">
        <v>5200</v>
      </c>
      <c r="G830" s="129">
        <v>529</v>
      </c>
      <c r="H830" s="120">
        <v>52901</v>
      </c>
      <c r="I830" s="128" t="s">
        <v>239</v>
      </c>
      <c r="J830" s="123">
        <v>0</v>
      </c>
      <c r="K830" s="123">
        <v>0</v>
      </c>
      <c r="L830" s="124">
        <v>0</v>
      </c>
      <c r="M830" s="123">
        <v>0</v>
      </c>
      <c r="N830" s="123">
        <v>0</v>
      </c>
      <c r="O830" s="124">
        <v>0</v>
      </c>
      <c r="P830" s="124">
        <v>0</v>
      </c>
      <c r="R830" s="123">
        <v>0</v>
      </c>
      <c r="S830" s="123">
        <v>0</v>
      </c>
      <c r="T830" s="123">
        <f t="shared" si="384"/>
        <v>0</v>
      </c>
      <c r="U830" s="123">
        <v>0</v>
      </c>
      <c r="V830" s="123">
        <v>0</v>
      </c>
      <c r="W830" s="123">
        <f t="shared" si="385"/>
        <v>0</v>
      </c>
      <c r="X830" s="123">
        <f t="shared" si="408"/>
        <v>0</v>
      </c>
      <c r="Z830" s="123">
        <v>0</v>
      </c>
      <c r="AA830" s="123">
        <v>0</v>
      </c>
      <c r="AB830" s="123">
        <f t="shared" si="387"/>
        <v>0</v>
      </c>
      <c r="AC830" s="123">
        <v>0</v>
      </c>
      <c r="AD830" s="123">
        <v>0</v>
      </c>
      <c r="AE830" s="123">
        <f t="shared" si="388"/>
        <v>0</v>
      </c>
      <c r="AF830" s="123">
        <f t="shared" si="409"/>
        <v>0</v>
      </c>
      <c r="AH830" s="123">
        <v>0</v>
      </c>
      <c r="AI830" s="123">
        <v>0</v>
      </c>
      <c r="AJ830" s="123">
        <f t="shared" si="390"/>
        <v>0</v>
      </c>
      <c r="AK830" s="123">
        <v>0</v>
      </c>
      <c r="AL830" s="123">
        <v>0</v>
      </c>
      <c r="AM830" s="123">
        <f t="shared" si="391"/>
        <v>0</v>
      </c>
      <c r="AN830" s="123">
        <f t="shared" si="410"/>
        <v>0</v>
      </c>
      <c r="AP830" s="123">
        <f>J830-(R830+Z830+AH830)</f>
        <v>0</v>
      </c>
      <c r="AQ830" s="123">
        <f>K830-(S830+AA830+AI830)</f>
        <v>0</v>
      </c>
      <c r="AR830" s="123">
        <f t="shared" si="393"/>
        <v>0</v>
      </c>
      <c r="AS830" s="123">
        <f>M830-(U830+AC830+AK830)</f>
        <v>0</v>
      </c>
      <c r="AT830" s="123">
        <f>N830-(V830+AD830+AL830)</f>
        <v>0</v>
      </c>
      <c r="AU830" s="123">
        <f t="shared" si="394"/>
        <v>0</v>
      </c>
      <c r="AV830" s="123">
        <f t="shared" si="395"/>
        <v>0</v>
      </c>
      <c r="AW830" s="125" t="s">
        <v>105</v>
      </c>
      <c r="AX830" s="125"/>
      <c r="AY830" s="125"/>
      <c r="AZ830" s="124" t="s">
        <v>283</v>
      </c>
      <c r="BA830" s="124"/>
      <c r="BB830" s="124"/>
      <c r="BC830" s="124"/>
      <c r="BD830" s="124"/>
    </row>
    <row r="831" spans="1:56" s="126" customFormat="1" hidden="1">
      <c r="A831" s="45"/>
      <c r="B831" s="108">
        <v>2013</v>
      </c>
      <c r="C831" s="109">
        <v>8320</v>
      </c>
      <c r="D831" s="108">
        <v>9</v>
      </c>
      <c r="E831" s="108">
        <v>5000</v>
      </c>
      <c r="F831" s="108">
        <v>5300</v>
      </c>
      <c r="G831" s="108"/>
      <c r="H831" s="108"/>
      <c r="I831" s="110" t="s">
        <v>334</v>
      </c>
      <c r="J831" s="111">
        <v>0</v>
      </c>
      <c r="K831" s="111">
        <v>0</v>
      </c>
      <c r="L831" s="111">
        <v>0</v>
      </c>
      <c r="M831" s="111">
        <v>0</v>
      </c>
      <c r="N831" s="111">
        <v>0</v>
      </c>
      <c r="O831" s="111">
        <v>0</v>
      </c>
      <c r="P831" s="111">
        <v>0</v>
      </c>
      <c r="Q831" s="45"/>
      <c r="R831" s="112">
        <f>R832+R834</f>
        <v>0</v>
      </c>
      <c r="S831" s="112">
        <f>S832+S834</f>
        <v>0</v>
      </c>
      <c r="T831" s="112">
        <f t="shared" si="384"/>
        <v>0</v>
      </c>
      <c r="U831" s="112">
        <f>U832+U834</f>
        <v>0</v>
      </c>
      <c r="V831" s="112">
        <f>V832+V834</f>
        <v>0</v>
      </c>
      <c r="W831" s="112">
        <f t="shared" si="385"/>
        <v>0</v>
      </c>
      <c r="X831" s="112">
        <f t="shared" si="408"/>
        <v>0</v>
      </c>
      <c r="Y831" s="45"/>
      <c r="Z831" s="112">
        <f>Z832+Z834</f>
        <v>0</v>
      </c>
      <c r="AA831" s="112">
        <f>AA832+AA834</f>
        <v>0</v>
      </c>
      <c r="AB831" s="112">
        <f t="shared" si="387"/>
        <v>0</v>
      </c>
      <c r="AC831" s="112">
        <f>AC832+AC834</f>
        <v>0</v>
      </c>
      <c r="AD831" s="112">
        <f>AD832+AD834</f>
        <v>0</v>
      </c>
      <c r="AE831" s="112">
        <f t="shared" si="388"/>
        <v>0</v>
      </c>
      <c r="AF831" s="112">
        <f t="shared" si="409"/>
        <v>0</v>
      </c>
      <c r="AG831" s="45"/>
      <c r="AH831" s="112">
        <f>AH832+AH834</f>
        <v>0</v>
      </c>
      <c r="AI831" s="112">
        <f>AI832+AI834</f>
        <v>0</v>
      </c>
      <c r="AJ831" s="112">
        <f t="shared" si="390"/>
        <v>0</v>
      </c>
      <c r="AK831" s="112">
        <f>AK832+AK834</f>
        <v>0</v>
      </c>
      <c r="AL831" s="112">
        <f>AL832+AL834</f>
        <v>0</v>
      </c>
      <c r="AM831" s="112">
        <f t="shared" si="391"/>
        <v>0</v>
      </c>
      <c r="AN831" s="112">
        <f t="shared" si="410"/>
        <v>0</v>
      </c>
      <c r="AO831" s="45"/>
      <c r="AP831" s="112">
        <f>AP832+AP834</f>
        <v>0</v>
      </c>
      <c r="AQ831" s="112">
        <f>AQ832+AQ834</f>
        <v>0</v>
      </c>
      <c r="AR831" s="112">
        <f t="shared" si="393"/>
        <v>0</v>
      </c>
      <c r="AS831" s="112">
        <f>AS832+AS834</f>
        <v>0</v>
      </c>
      <c r="AT831" s="112">
        <f>AT832+AT834</f>
        <v>0</v>
      </c>
      <c r="AU831" s="112">
        <f t="shared" si="394"/>
        <v>0</v>
      </c>
      <c r="AV831" s="112">
        <f t="shared" si="395"/>
        <v>0</v>
      </c>
      <c r="AW831" s="113"/>
      <c r="AX831" s="113"/>
      <c r="AY831" s="113"/>
      <c r="AZ831" s="111"/>
      <c r="BA831" s="111"/>
      <c r="BB831" s="111"/>
      <c r="BC831" s="111"/>
      <c r="BD831" s="111"/>
    </row>
    <row r="832" spans="1:56" s="127" customFormat="1" hidden="1">
      <c r="A832" s="45"/>
      <c r="B832" s="114">
        <v>2013</v>
      </c>
      <c r="C832" s="115">
        <v>8320</v>
      </c>
      <c r="D832" s="114">
        <v>9</v>
      </c>
      <c r="E832" s="114">
        <v>5000</v>
      </c>
      <c r="F832" s="114">
        <v>5300</v>
      </c>
      <c r="G832" s="114">
        <v>531</v>
      </c>
      <c r="H832" s="114"/>
      <c r="I832" s="116" t="s">
        <v>335</v>
      </c>
      <c r="J832" s="117">
        <v>0</v>
      </c>
      <c r="K832" s="117">
        <v>0</v>
      </c>
      <c r="L832" s="117">
        <v>0</v>
      </c>
      <c r="M832" s="117">
        <v>0</v>
      </c>
      <c r="N832" s="117">
        <v>0</v>
      </c>
      <c r="O832" s="117">
        <v>0</v>
      </c>
      <c r="P832" s="117">
        <v>0</v>
      </c>
      <c r="Q832" s="45"/>
      <c r="R832" s="118">
        <f>R833</f>
        <v>0</v>
      </c>
      <c r="S832" s="118">
        <f>S833</f>
        <v>0</v>
      </c>
      <c r="T832" s="118">
        <f t="shared" si="384"/>
        <v>0</v>
      </c>
      <c r="U832" s="118">
        <f>U833</f>
        <v>0</v>
      </c>
      <c r="V832" s="118">
        <f>V833</f>
        <v>0</v>
      </c>
      <c r="W832" s="118">
        <f t="shared" si="385"/>
        <v>0</v>
      </c>
      <c r="X832" s="118">
        <f t="shared" si="408"/>
        <v>0</v>
      </c>
      <c r="Y832" s="45"/>
      <c r="Z832" s="118">
        <f>Z833</f>
        <v>0</v>
      </c>
      <c r="AA832" s="118">
        <f>AA833</f>
        <v>0</v>
      </c>
      <c r="AB832" s="118">
        <f t="shared" si="387"/>
        <v>0</v>
      </c>
      <c r="AC832" s="118">
        <f>AC833</f>
        <v>0</v>
      </c>
      <c r="AD832" s="118">
        <f>AD833</f>
        <v>0</v>
      </c>
      <c r="AE832" s="118">
        <f t="shared" si="388"/>
        <v>0</v>
      </c>
      <c r="AF832" s="118">
        <f t="shared" si="409"/>
        <v>0</v>
      </c>
      <c r="AG832" s="45"/>
      <c r="AH832" s="118">
        <f>AH833</f>
        <v>0</v>
      </c>
      <c r="AI832" s="118">
        <f>AI833</f>
        <v>0</v>
      </c>
      <c r="AJ832" s="118">
        <f t="shared" si="390"/>
        <v>0</v>
      </c>
      <c r="AK832" s="118">
        <f>AK833</f>
        <v>0</v>
      </c>
      <c r="AL832" s="118">
        <f>AL833</f>
        <v>0</v>
      </c>
      <c r="AM832" s="118">
        <f t="shared" si="391"/>
        <v>0</v>
      </c>
      <c r="AN832" s="118">
        <f t="shared" si="410"/>
        <v>0</v>
      </c>
      <c r="AO832" s="45"/>
      <c r="AP832" s="118">
        <f>AP833</f>
        <v>0</v>
      </c>
      <c r="AQ832" s="118">
        <f>AQ833</f>
        <v>0</v>
      </c>
      <c r="AR832" s="118">
        <f t="shared" si="393"/>
        <v>0</v>
      </c>
      <c r="AS832" s="118">
        <f>AS833</f>
        <v>0</v>
      </c>
      <c r="AT832" s="118">
        <f>AT833</f>
        <v>0</v>
      </c>
      <c r="AU832" s="118">
        <f t="shared" si="394"/>
        <v>0</v>
      </c>
      <c r="AV832" s="118">
        <f t="shared" si="395"/>
        <v>0</v>
      </c>
      <c r="AW832" s="119"/>
      <c r="AX832" s="119"/>
      <c r="AY832" s="119"/>
      <c r="AZ832" s="117"/>
      <c r="BA832" s="117"/>
      <c r="BB832" s="117"/>
      <c r="BC832" s="117"/>
      <c r="BD832" s="117"/>
    </row>
    <row r="833" spans="1:56" s="100" customFormat="1" hidden="1">
      <c r="A833" s="45"/>
      <c r="B833" s="120">
        <v>2013</v>
      </c>
      <c r="C833" s="121">
        <v>8320</v>
      </c>
      <c r="D833" s="120">
        <v>9</v>
      </c>
      <c r="E833" s="120">
        <v>5000</v>
      </c>
      <c r="F833" s="120">
        <v>5300</v>
      </c>
      <c r="G833" s="120">
        <v>531</v>
      </c>
      <c r="H833" s="120">
        <v>53101</v>
      </c>
      <c r="I833" s="122" t="s">
        <v>335</v>
      </c>
      <c r="J833" s="123">
        <v>0</v>
      </c>
      <c r="K833" s="123">
        <v>0</v>
      </c>
      <c r="L833" s="124">
        <v>0</v>
      </c>
      <c r="M833" s="123">
        <v>0</v>
      </c>
      <c r="N833" s="123">
        <v>0</v>
      </c>
      <c r="O833" s="124">
        <v>0</v>
      </c>
      <c r="P833" s="124">
        <v>0</v>
      </c>
      <c r="Q833" s="45"/>
      <c r="R833" s="123">
        <v>0</v>
      </c>
      <c r="S833" s="123">
        <v>0</v>
      </c>
      <c r="T833" s="123">
        <f t="shared" si="384"/>
        <v>0</v>
      </c>
      <c r="U833" s="123">
        <v>0</v>
      </c>
      <c r="V833" s="123">
        <v>0</v>
      </c>
      <c r="W833" s="123">
        <f t="shared" si="385"/>
        <v>0</v>
      </c>
      <c r="X833" s="123">
        <f t="shared" si="408"/>
        <v>0</v>
      </c>
      <c r="Y833" s="45"/>
      <c r="Z833" s="123">
        <v>0</v>
      </c>
      <c r="AA833" s="123">
        <v>0</v>
      </c>
      <c r="AB833" s="123">
        <f t="shared" si="387"/>
        <v>0</v>
      </c>
      <c r="AC833" s="123">
        <v>0</v>
      </c>
      <c r="AD833" s="123">
        <v>0</v>
      </c>
      <c r="AE833" s="123">
        <f t="shared" si="388"/>
        <v>0</v>
      </c>
      <c r="AF833" s="123">
        <f t="shared" si="409"/>
        <v>0</v>
      </c>
      <c r="AG833" s="45"/>
      <c r="AH833" s="123">
        <v>0</v>
      </c>
      <c r="AI833" s="123">
        <v>0</v>
      </c>
      <c r="AJ833" s="123">
        <f t="shared" si="390"/>
        <v>0</v>
      </c>
      <c r="AK833" s="123">
        <v>0</v>
      </c>
      <c r="AL833" s="123">
        <v>0</v>
      </c>
      <c r="AM833" s="123">
        <f t="shared" si="391"/>
        <v>0</v>
      </c>
      <c r="AN833" s="123">
        <f t="shared" si="410"/>
        <v>0</v>
      </c>
      <c r="AO833" s="45"/>
      <c r="AP833" s="123">
        <f>J833-(R833+Z833+AH833)</f>
        <v>0</v>
      </c>
      <c r="AQ833" s="123">
        <f>K833-(S833+AA833+AI833)</f>
        <v>0</v>
      </c>
      <c r="AR833" s="123">
        <f t="shared" si="393"/>
        <v>0</v>
      </c>
      <c r="AS833" s="123">
        <f>M833-(U833+AC833+AK833)</f>
        <v>0</v>
      </c>
      <c r="AT833" s="123">
        <f>N833-(V833+AD833+AL833)</f>
        <v>0</v>
      </c>
      <c r="AU833" s="123">
        <f t="shared" si="394"/>
        <v>0</v>
      </c>
      <c r="AV833" s="123">
        <f t="shared" si="395"/>
        <v>0</v>
      </c>
      <c r="AW833" s="125" t="s">
        <v>388</v>
      </c>
      <c r="AX833" s="125"/>
      <c r="AY833" s="125"/>
      <c r="AZ833" s="124" t="s">
        <v>283</v>
      </c>
      <c r="BA833" s="124"/>
      <c r="BB833" s="124"/>
      <c r="BC833" s="124"/>
      <c r="BD833" s="124"/>
    </row>
    <row r="834" spans="1:56" s="127" customFormat="1" hidden="1">
      <c r="A834" s="45"/>
      <c r="B834" s="114">
        <v>2013</v>
      </c>
      <c r="C834" s="115">
        <v>8320</v>
      </c>
      <c r="D834" s="114">
        <v>9</v>
      </c>
      <c r="E834" s="114">
        <v>5000</v>
      </c>
      <c r="F834" s="114">
        <v>5300</v>
      </c>
      <c r="G834" s="114">
        <v>532</v>
      </c>
      <c r="H834" s="114"/>
      <c r="I834" s="116" t="s">
        <v>336</v>
      </c>
      <c r="J834" s="117">
        <v>0</v>
      </c>
      <c r="K834" s="117">
        <v>0</v>
      </c>
      <c r="L834" s="117">
        <v>0</v>
      </c>
      <c r="M834" s="117">
        <v>0</v>
      </c>
      <c r="N834" s="117">
        <v>0</v>
      </c>
      <c r="O834" s="117">
        <v>0</v>
      </c>
      <c r="P834" s="117">
        <v>0</v>
      </c>
      <c r="Q834" s="45"/>
      <c r="R834" s="118">
        <f>R835</f>
        <v>0</v>
      </c>
      <c r="S834" s="118">
        <f>S835</f>
        <v>0</v>
      </c>
      <c r="T834" s="118">
        <f t="shared" si="384"/>
        <v>0</v>
      </c>
      <c r="U834" s="118">
        <f>U835</f>
        <v>0</v>
      </c>
      <c r="V834" s="118">
        <f>V835</f>
        <v>0</v>
      </c>
      <c r="W834" s="118">
        <f t="shared" si="385"/>
        <v>0</v>
      </c>
      <c r="X834" s="118">
        <f t="shared" si="408"/>
        <v>0</v>
      </c>
      <c r="Y834" s="45"/>
      <c r="Z834" s="118">
        <f>Z835</f>
        <v>0</v>
      </c>
      <c r="AA834" s="118">
        <f>AA835</f>
        <v>0</v>
      </c>
      <c r="AB834" s="118">
        <f t="shared" si="387"/>
        <v>0</v>
      </c>
      <c r="AC834" s="118">
        <f>AC835</f>
        <v>0</v>
      </c>
      <c r="AD834" s="118">
        <f>AD835</f>
        <v>0</v>
      </c>
      <c r="AE834" s="118">
        <f t="shared" si="388"/>
        <v>0</v>
      </c>
      <c r="AF834" s="118">
        <f t="shared" si="409"/>
        <v>0</v>
      </c>
      <c r="AG834" s="45"/>
      <c r="AH834" s="118">
        <f>AH835</f>
        <v>0</v>
      </c>
      <c r="AI834" s="118">
        <f>AI835</f>
        <v>0</v>
      </c>
      <c r="AJ834" s="118">
        <f t="shared" si="390"/>
        <v>0</v>
      </c>
      <c r="AK834" s="118">
        <f>AK835</f>
        <v>0</v>
      </c>
      <c r="AL834" s="118">
        <f>AL835</f>
        <v>0</v>
      </c>
      <c r="AM834" s="118">
        <f t="shared" si="391"/>
        <v>0</v>
      </c>
      <c r="AN834" s="118">
        <f t="shared" si="410"/>
        <v>0</v>
      </c>
      <c r="AO834" s="45"/>
      <c r="AP834" s="118">
        <f>AP835</f>
        <v>0</v>
      </c>
      <c r="AQ834" s="118">
        <f>AQ835</f>
        <v>0</v>
      </c>
      <c r="AR834" s="118">
        <f t="shared" si="393"/>
        <v>0</v>
      </c>
      <c r="AS834" s="118">
        <f>AS835</f>
        <v>0</v>
      </c>
      <c r="AT834" s="118">
        <f>AT835</f>
        <v>0</v>
      </c>
      <c r="AU834" s="118">
        <f t="shared" si="394"/>
        <v>0</v>
      </c>
      <c r="AV834" s="118">
        <f t="shared" si="395"/>
        <v>0</v>
      </c>
      <c r="AW834" s="119"/>
      <c r="AX834" s="119"/>
      <c r="AY834" s="119"/>
      <c r="AZ834" s="117"/>
      <c r="BA834" s="117"/>
      <c r="BB834" s="117"/>
      <c r="BC834" s="117"/>
      <c r="BD834" s="117"/>
    </row>
    <row r="835" spans="1:56" s="100" customFormat="1" hidden="1">
      <c r="A835" s="45"/>
      <c r="B835" s="120">
        <v>2013</v>
      </c>
      <c r="C835" s="121">
        <v>8320</v>
      </c>
      <c r="D835" s="120">
        <v>9</v>
      </c>
      <c r="E835" s="120">
        <v>5000</v>
      </c>
      <c r="F835" s="120">
        <v>5300</v>
      </c>
      <c r="G835" s="120">
        <v>532</v>
      </c>
      <c r="H835" s="120">
        <v>53201</v>
      </c>
      <c r="I835" s="122" t="s">
        <v>336</v>
      </c>
      <c r="J835" s="123">
        <v>0</v>
      </c>
      <c r="K835" s="123">
        <v>0</v>
      </c>
      <c r="L835" s="124">
        <v>0</v>
      </c>
      <c r="M835" s="123">
        <v>0</v>
      </c>
      <c r="N835" s="123">
        <v>0</v>
      </c>
      <c r="O835" s="124">
        <v>0</v>
      </c>
      <c r="P835" s="124">
        <v>0</v>
      </c>
      <c r="Q835" s="45"/>
      <c r="R835" s="123">
        <v>0</v>
      </c>
      <c r="S835" s="123">
        <v>0</v>
      </c>
      <c r="T835" s="123">
        <f t="shared" si="384"/>
        <v>0</v>
      </c>
      <c r="U835" s="123">
        <v>0</v>
      </c>
      <c r="V835" s="123">
        <v>0</v>
      </c>
      <c r="W835" s="123">
        <f t="shared" si="385"/>
        <v>0</v>
      </c>
      <c r="X835" s="123">
        <f t="shared" si="408"/>
        <v>0</v>
      </c>
      <c r="Y835" s="45"/>
      <c r="Z835" s="123">
        <v>0</v>
      </c>
      <c r="AA835" s="123">
        <v>0</v>
      </c>
      <c r="AB835" s="123">
        <f t="shared" si="387"/>
        <v>0</v>
      </c>
      <c r="AC835" s="123">
        <v>0</v>
      </c>
      <c r="AD835" s="123">
        <v>0</v>
      </c>
      <c r="AE835" s="123">
        <f t="shared" si="388"/>
        <v>0</v>
      </c>
      <c r="AF835" s="123">
        <f t="shared" si="409"/>
        <v>0</v>
      </c>
      <c r="AG835" s="45"/>
      <c r="AH835" s="123">
        <v>0</v>
      </c>
      <c r="AI835" s="123">
        <v>0</v>
      </c>
      <c r="AJ835" s="123">
        <f t="shared" si="390"/>
        <v>0</v>
      </c>
      <c r="AK835" s="123">
        <v>0</v>
      </c>
      <c r="AL835" s="123">
        <v>0</v>
      </c>
      <c r="AM835" s="123">
        <f t="shared" si="391"/>
        <v>0</v>
      </c>
      <c r="AN835" s="123">
        <f t="shared" si="410"/>
        <v>0</v>
      </c>
      <c r="AO835" s="45"/>
      <c r="AP835" s="123">
        <f>J835-(R835+Z835+AH835)</f>
        <v>0</v>
      </c>
      <c r="AQ835" s="123">
        <f>K835-(S835+AA835+AI835)</f>
        <v>0</v>
      </c>
      <c r="AR835" s="123">
        <f t="shared" si="393"/>
        <v>0</v>
      </c>
      <c r="AS835" s="123">
        <f>M835-(U835+AC835+AK835)</f>
        <v>0</v>
      </c>
      <c r="AT835" s="123">
        <f>N835-(V835+AD835+AL835)</f>
        <v>0</v>
      </c>
      <c r="AU835" s="123">
        <f t="shared" si="394"/>
        <v>0</v>
      </c>
      <c r="AV835" s="123">
        <f t="shared" si="395"/>
        <v>0</v>
      </c>
      <c r="AW835" s="125" t="s">
        <v>141</v>
      </c>
      <c r="AX835" s="125"/>
      <c r="AY835" s="125"/>
      <c r="AZ835" s="124" t="s">
        <v>283</v>
      </c>
      <c r="BA835" s="124"/>
      <c r="BB835" s="124"/>
      <c r="BC835" s="124"/>
      <c r="BD835" s="124"/>
    </row>
    <row r="836" spans="1:56" s="126" customFormat="1" hidden="1">
      <c r="A836" s="45"/>
      <c r="B836" s="108">
        <v>2013</v>
      </c>
      <c r="C836" s="109">
        <v>8320</v>
      </c>
      <c r="D836" s="108">
        <v>9</v>
      </c>
      <c r="E836" s="108">
        <v>5000</v>
      </c>
      <c r="F836" s="108">
        <v>5400</v>
      </c>
      <c r="G836" s="108"/>
      <c r="H836" s="108"/>
      <c r="I836" s="110" t="s">
        <v>337</v>
      </c>
      <c r="J836" s="111">
        <v>0</v>
      </c>
      <c r="K836" s="111">
        <v>0</v>
      </c>
      <c r="L836" s="111">
        <v>0</v>
      </c>
      <c r="M836" s="111">
        <v>0</v>
      </c>
      <c r="N836" s="111">
        <v>0</v>
      </c>
      <c r="O836" s="111">
        <v>0</v>
      </c>
      <c r="P836" s="111">
        <v>0</v>
      </c>
      <c r="Q836" s="45"/>
      <c r="R836" s="112">
        <f>R837+R840+R842</f>
        <v>0</v>
      </c>
      <c r="S836" s="112">
        <f>S837+S840+S842</f>
        <v>0</v>
      </c>
      <c r="T836" s="112">
        <f t="shared" si="384"/>
        <v>0</v>
      </c>
      <c r="U836" s="112">
        <f>U837+U840+U842</f>
        <v>0</v>
      </c>
      <c r="V836" s="112">
        <f>V837+V840+V842</f>
        <v>0</v>
      </c>
      <c r="W836" s="112">
        <f t="shared" si="385"/>
        <v>0</v>
      </c>
      <c r="X836" s="112">
        <f t="shared" si="408"/>
        <v>0</v>
      </c>
      <c r="Y836" s="45"/>
      <c r="Z836" s="112">
        <f>Z837+Z840+Z842</f>
        <v>0</v>
      </c>
      <c r="AA836" s="112">
        <f>AA837+AA840+AA842</f>
        <v>0</v>
      </c>
      <c r="AB836" s="112">
        <f t="shared" si="387"/>
        <v>0</v>
      </c>
      <c r="AC836" s="112">
        <f>AC837+AC840+AC842</f>
        <v>0</v>
      </c>
      <c r="AD836" s="112">
        <f>AD837+AD840+AD842</f>
        <v>0</v>
      </c>
      <c r="AE836" s="112">
        <f t="shared" si="388"/>
        <v>0</v>
      </c>
      <c r="AF836" s="112">
        <f t="shared" si="409"/>
        <v>0</v>
      </c>
      <c r="AG836" s="45"/>
      <c r="AH836" s="112">
        <f>AH837+AH840+AH842</f>
        <v>0</v>
      </c>
      <c r="AI836" s="112">
        <f>AI837+AI840+AI842</f>
        <v>0</v>
      </c>
      <c r="AJ836" s="112">
        <f t="shared" si="390"/>
        <v>0</v>
      </c>
      <c r="AK836" s="112">
        <f>AK837+AK840+AK842</f>
        <v>0</v>
      </c>
      <c r="AL836" s="112">
        <f>AL837+AL840+AL842</f>
        <v>0</v>
      </c>
      <c r="AM836" s="112">
        <f t="shared" si="391"/>
        <v>0</v>
      </c>
      <c r="AN836" s="112">
        <f t="shared" si="410"/>
        <v>0</v>
      </c>
      <c r="AO836" s="45"/>
      <c r="AP836" s="112">
        <f>AP837+AP840+AP842</f>
        <v>0</v>
      </c>
      <c r="AQ836" s="112">
        <f>AQ837+AQ840+AQ842</f>
        <v>0</v>
      </c>
      <c r="AR836" s="112">
        <f t="shared" si="393"/>
        <v>0</v>
      </c>
      <c r="AS836" s="112">
        <f>AS837+AS840+AS842</f>
        <v>0</v>
      </c>
      <c r="AT836" s="112">
        <f>AT837+AT840+AT842</f>
        <v>0</v>
      </c>
      <c r="AU836" s="112">
        <f t="shared" si="394"/>
        <v>0</v>
      </c>
      <c r="AV836" s="112">
        <f t="shared" si="395"/>
        <v>0</v>
      </c>
      <c r="AW836" s="113"/>
      <c r="AX836" s="113"/>
      <c r="AY836" s="113"/>
      <c r="AZ836" s="111"/>
      <c r="BA836" s="111"/>
      <c r="BB836" s="111"/>
      <c r="BC836" s="111"/>
      <c r="BD836" s="111"/>
    </row>
    <row r="837" spans="1:56" s="127" customFormat="1" hidden="1">
      <c r="A837" s="45"/>
      <c r="B837" s="114">
        <v>2013</v>
      </c>
      <c r="C837" s="115">
        <v>8320</v>
      </c>
      <c r="D837" s="114">
        <v>9</v>
      </c>
      <c r="E837" s="114">
        <v>5000</v>
      </c>
      <c r="F837" s="114">
        <v>5400</v>
      </c>
      <c r="G837" s="114">
        <v>541</v>
      </c>
      <c r="H837" s="114"/>
      <c r="I837" s="116" t="s">
        <v>241</v>
      </c>
      <c r="J837" s="117">
        <v>0</v>
      </c>
      <c r="K837" s="117">
        <v>0</v>
      </c>
      <c r="L837" s="117">
        <v>0</v>
      </c>
      <c r="M837" s="117">
        <v>0</v>
      </c>
      <c r="N837" s="117">
        <v>0</v>
      </c>
      <c r="O837" s="117">
        <v>0</v>
      </c>
      <c r="P837" s="117">
        <v>0</v>
      </c>
      <c r="Q837" s="45"/>
      <c r="R837" s="118">
        <f>R838+R839</f>
        <v>0</v>
      </c>
      <c r="S837" s="118">
        <f>S838+S839</f>
        <v>0</v>
      </c>
      <c r="T837" s="118">
        <f t="shared" si="384"/>
        <v>0</v>
      </c>
      <c r="U837" s="118">
        <f>U838+U839</f>
        <v>0</v>
      </c>
      <c r="V837" s="118">
        <f>V838+V839</f>
        <v>0</v>
      </c>
      <c r="W837" s="118">
        <f t="shared" si="385"/>
        <v>0</v>
      </c>
      <c r="X837" s="118">
        <f t="shared" si="408"/>
        <v>0</v>
      </c>
      <c r="Y837" s="45"/>
      <c r="Z837" s="118">
        <f>Z838+Z839</f>
        <v>0</v>
      </c>
      <c r="AA837" s="118">
        <f>AA838+AA839</f>
        <v>0</v>
      </c>
      <c r="AB837" s="118">
        <f t="shared" ref="AB837:AB913" si="411">Z837+AA837</f>
        <v>0</v>
      </c>
      <c r="AC837" s="118">
        <f>AC838+AC839</f>
        <v>0</v>
      </c>
      <c r="AD837" s="118">
        <f>AD838+AD839</f>
        <v>0</v>
      </c>
      <c r="AE837" s="118">
        <f t="shared" ref="AE837:AE843" si="412">AC837+AD837</f>
        <v>0</v>
      </c>
      <c r="AF837" s="118">
        <f t="shared" si="409"/>
        <v>0</v>
      </c>
      <c r="AG837" s="45"/>
      <c r="AH837" s="118">
        <f>AH838+AH839</f>
        <v>0</v>
      </c>
      <c r="AI837" s="118">
        <f>AI838+AI839</f>
        <v>0</v>
      </c>
      <c r="AJ837" s="118">
        <f t="shared" ref="AJ837:AJ913" si="413">AH837+AI837</f>
        <v>0</v>
      </c>
      <c r="AK837" s="118">
        <f>AK838+AK839</f>
        <v>0</v>
      </c>
      <c r="AL837" s="118">
        <f>AL838+AL839</f>
        <v>0</v>
      </c>
      <c r="AM837" s="118">
        <f t="shared" ref="AM837:AM843" si="414">AK837+AL837</f>
        <v>0</v>
      </c>
      <c r="AN837" s="118">
        <f t="shared" si="410"/>
        <v>0</v>
      </c>
      <c r="AO837" s="45"/>
      <c r="AP837" s="118">
        <f>AP838+AP839</f>
        <v>0</v>
      </c>
      <c r="AQ837" s="118">
        <f>AQ838+AQ839</f>
        <v>0</v>
      </c>
      <c r="AR837" s="118">
        <f t="shared" si="393"/>
        <v>0</v>
      </c>
      <c r="AS837" s="118">
        <f>AS838+AS839</f>
        <v>0</v>
      </c>
      <c r="AT837" s="118">
        <f>AT838+AT839</f>
        <v>0</v>
      </c>
      <c r="AU837" s="118">
        <f t="shared" si="394"/>
        <v>0</v>
      </c>
      <c r="AV837" s="118">
        <f t="shared" ref="AV837:AV913" si="415">AR837+AU837</f>
        <v>0</v>
      </c>
      <c r="AW837" s="119"/>
      <c r="AX837" s="119"/>
      <c r="AY837" s="119"/>
      <c r="AZ837" s="117"/>
      <c r="BA837" s="117"/>
      <c r="BB837" s="117"/>
      <c r="BC837" s="117"/>
      <c r="BD837" s="117"/>
    </row>
    <row r="838" spans="1:56" s="100" customFormat="1" hidden="1">
      <c r="A838" s="45"/>
      <c r="B838" s="120">
        <v>2013</v>
      </c>
      <c r="C838" s="121">
        <v>8320</v>
      </c>
      <c r="D838" s="120">
        <v>9</v>
      </c>
      <c r="E838" s="120">
        <v>5000</v>
      </c>
      <c r="F838" s="120">
        <v>5400</v>
      </c>
      <c r="G838" s="120">
        <v>541</v>
      </c>
      <c r="H838" s="120">
        <v>54101</v>
      </c>
      <c r="I838" s="122" t="s">
        <v>242</v>
      </c>
      <c r="J838" s="132">
        <v>0</v>
      </c>
      <c r="K838" s="132">
        <v>0</v>
      </c>
      <c r="L838" s="133">
        <v>0</v>
      </c>
      <c r="M838" s="132">
        <v>0</v>
      </c>
      <c r="N838" s="132">
        <v>0</v>
      </c>
      <c r="O838" s="133">
        <v>0</v>
      </c>
      <c r="P838" s="133"/>
      <c r="Q838" s="45"/>
      <c r="R838" s="123">
        <v>0</v>
      </c>
      <c r="S838" s="123">
        <v>0</v>
      </c>
      <c r="T838" s="123">
        <f t="shared" si="384"/>
        <v>0</v>
      </c>
      <c r="U838" s="123">
        <v>0</v>
      </c>
      <c r="V838" s="123">
        <v>0</v>
      </c>
      <c r="W838" s="123">
        <f t="shared" si="385"/>
        <v>0</v>
      </c>
      <c r="X838" s="123">
        <f t="shared" si="408"/>
        <v>0</v>
      </c>
      <c r="Y838" s="45"/>
      <c r="Z838" s="123">
        <v>0</v>
      </c>
      <c r="AA838" s="123">
        <v>0</v>
      </c>
      <c r="AB838" s="123">
        <f t="shared" si="411"/>
        <v>0</v>
      </c>
      <c r="AC838" s="123">
        <v>0</v>
      </c>
      <c r="AD838" s="123">
        <v>0</v>
      </c>
      <c r="AE838" s="123">
        <f t="shared" si="412"/>
        <v>0</v>
      </c>
      <c r="AF838" s="123">
        <f t="shared" si="409"/>
        <v>0</v>
      </c>
      <c r="AG838" s="45"/>
      <c r="AH838" s="123">
        <v>0</v>
      </c>
      <c r="AI838" s="123">
        <v>0</v>
      </c>
      <c r="AJ838" s="123">
        <f t="shared" si="413"/>
        <v>0</v>
      </c>
      <c r="AK838" s="123">
        <v>0</v>
      </c>
      <c r="AL838" s="123">
        <v>0</v>
      </c>
      <c r="AM838" s="123">
        <f t="shared" si="414"/>
        <v>0</v>
      </c>
      <c r="AN838" s="123">
        <f t="shared" si="410"/>
        <v>0</v>
      </c>
      <c r="AO838" s="45"/>
      <c r="AP838" s="123">
        <f>J838-(R838+Z838+AH838)</f>
        <v>0</v>
      </c>
      <c r="AQ838" s="123">
        <f>K838-(S838+AA838+AI838)</f>
        <v>0</v>
      </c>
      <c r="AR838" s="123">
        <f t="shared" si="393"/>
        <v>0</v>
      </c>
      <c r="AS838" s="123">
        <f>M838-(U838+AC838+AK838)</f>
        <v>0</v>
      </c>
      <c r="AT838" s="123">
        <f>N838-(V838+AD838+AL838)</f>
        <v>0</v>
      </c>
      <c r="AU838" s="123">
        <f t="shared" si="394"/>
        <v>0</v>
      </c>
      <c r="AV838" s="123">
        <f t="shared" si="415"/>
        <v>0</v>
      </c>
      <c r="AW838" s="134" t="s">
        <v>103</v>
      </c>
      <c r="AX838" s="134"/>
      <c r="AY838" s="134"/>
      <c r="AZ838" s="133" t="s">
        <v>283</v>
      </c>
      <c r="BA838" s="133"/>
      <c r="BB838" s="133"/>
      <c r="BC838" s="133"/>
      <c r="BD838" s="133"/>
    </row>
    <row r="839" spans="1:56" s="100" customFormat="1" hidden="1">
      <c r="A839" s="45"/>
      <c r="B839" s="120">
        <v>2013</v>
      </c>
      <c r="C839" s="121">
        <v>8320</v>
      </c>
      <c r="D839" s="120">
        <v>9</v>
      </c>
      <c r="E839" s="120">
        <v>5000</v>
      </c>
      <c r="F839" s="120">
        <v>5400</v>
      </c>
      <c r="G839" s="120">
        <v>541</v>
      </c>
      <c r="H839" s="120">
        <v>54104</v>
      </c>
      <c r="I839" s="122" t="s">
        <v>243</v>
      </c>
      <c r="J839" s="123">
        <v>0</v>
      </c>
      <c r="K839" s="123">
        <v>0</v>
      </c>
      <c r="L839" s="124">
        <v>0</v>
      </c>
      <c r="M839" s="123">
        <v>0</v>
      </c>
      <c r="N839" s="123">
        <v>0</v>
      </c>
      <c r="O839" s="124">
        <v>0</v>
      </c>
      <c r="P839" s="124">
        <v>0</v>
      </c>
      <c r="Q839" s="45"/>
      <c r="R839" s="123">
        <v>0</v>
      </c>
      <c r="S839" s="123">
        <v>0</v>
      </c>
      <c r="T839" s="123">
        <f t="shared" si="384"/>
        <v>0</v>
      </c>
      <c r="U839" s="123">
        <v>0</v>
      </c>
      <c r="V839" s="123">
        <v>0</v>
      </c>
      <c r="W839" s="123">
        <f t="shared" si="385"/>
        <v>0</v>
      </c>
      <c r="X839" s="123">
        <f t="shared" si="408"/>
        <v>0</v>
      </c>
      <c r="Y839" s="45"/>
      <c r="Z839" s="123">
        <v>0</v>
      </c>
      <c r="AA839" s="123">
        <v>0</v>
      </c>
      <c r="AB839" s="123">
        <f t="shared" si="411"/>
        <v>0</v>
      </c>
      <c r="AC839" s="123">
        <v>0</v>
      </c>
      <c r="AD839" s="123">
        <v>0</v>
      </c>
      <c r="AE839" s="123">
        <f t="shared" si="412"/>
        <v>0</v>
      </c>
      <c r="AF839" s="123">
        <f t="shared" si="409"/>
        <v>0</v>
      </c>
      <c r="AG839" s="45"/>
      <c r="AH839" s="123">
        <v>0</v>
      </c>
      <c r="AI839" s="123">
        <v>0</v>
      </c>
      <c r="AJ839" s="123">
        <f t="shared" si="413"/>
        <v>0</v>
      </c>
      <c r="AK839" s="123">
        <v>0</v>
      </c>
      <c r="AL839" s="123">
        <v>0</v>
      </c>
      <c r="AM839" s="123">
        <f t="shared" si="414"/>
        <v>0</v>
      </c>
      <c r="AN839" s="123">
        <f t="shared" si="410"/>
        <v>0</v>
      </c>
      <c r="AO839" s="45"/>
      <c r="AP839" s="123">
        <f>J839-(R839+Z839+AH839)</f>
        <v>0</v>
      </c>
      <c r="AQ839" s="123">
        <f>K839-(S839+AA839+AI839)</f>
        <v>0</v>
      </c>
      <c r="AR839" s="123">
        <f t="shared" si="393"/>
        <v>0</v>
      </c>
      <c r="AS839" s="123">
        <f>M839-(U839+AC839+AK839)</f>
        <v>0</v>
      </c>
      <c r="AT839" s="123">
        <f>N839-(V839+AD839+AL839)</f>
        <v>0</v>
      </c>
      <c r="AU839" s="123">
        <f t="shared" si="394"/>
        <v>0</v>
      </c>
      <c r="AV839" s="123">
        <f t="shared" si="415"/>
        <v>0</v>
      </c>
      <c r="AW839" s="125" t="s">
        <v>103</v>
      </c>
      <c r="AX839" s="125"/>
      <c r="AY839" s="125"/>
      <c r="AZ839" s="124" t="s">
        <v>283</v>
      </c>
      <c r="BA839" s="124"/>
      <c r="BB839" s="124"/>
      <c r="BC839" s="124"/>
      <c r="BD839" s="124"/>
    </row>
    <row r="840" spans="1:56" s="127" customFormat="1" hidden="1">
      <c r="A840" s="45"/>
      <c r="B840" s="114">
        <v>2013</v>
      </c>
      <c r="C840" s="115">
        <v>8320</v>
      </c>
      <c r="D840" s="114">
        <v>9</v>
      </c>
      <c r="E840" s="114">
        <v>5000</v>
      </c>
      <c r="F840" s="114">
        <v>5400</v>
      </c>
      <c r="G840" s="114">
        <v>542</v>
      </c>
      <c r="H840" s="114"/>
      <c r="I840" s="116" t="s">
        <v>414</v>
      </c>
      <c r="J840" s="117">
        <v>0</v>
      </c>
      <c r="K840" s="117">
        <v>0</v>
      </c>
      <c r="L840" s="117">
        <v>0</v>
      </c>
      <c r="M840" s="117">
        <v>0</v>
      </c>
      <c r="N840" s="117">
        <v>0</v>
      </c>
      <c r="O840" s="117">
        <v>0</v>
      </c>
      <c r="P840" s="117">
        <v>0</v>
      </c>
      <c r="Q840" s="45"/>
      <c r="R840" s="118">
        <f>R841</f>
        <v>0</v>
      </c>
      <c r="S840" s="118">
        <f>S841</f>
        <v>0</v>
      </c>
      <c r="T840" s="118">
        <f t="shared" si="384"/>
        <v>0</v>
      </c>
      <c r="U840" s="118">
        <f>U841</f>
        <v>0</v>
      </c>
      <c r="V840" s="118">
        <f>V841</f>
        <v>0</v>
      </c>
      <c r="W840" s="118">
        <f t="shared" si="385"/>
        <v>0</v>
      </c>
      <c r="X840" s="118">
        <f t="shared" si="408"/>
        <v>0</v>
      </c>
      <c r="Y840" s="45"/>
      <c r="Z840" s="118">
        <f>Z841</f>
        <v>0</v>
      </c>
      <c r="AA840" s="118">
        <f>AA841</f>
        <v>0</v>
      </c>
      <c r="AB840" s="118">
        <f t="shared" si="411"/>
        <v>0</v>
      </c>
      <c r="AC840" s="118">
        <f>AC841</f>
        <v>0</v>
      </c>
      <c r="AD840" s="118">
        <f>AD841</f>
        <v>0</v>
      </c>
      <c r="AE840" s="118">
        <f t="shared" si="412"/>
        <v>0</v>
      </c>
      <c r="AF840" s="118">
        <f t="shared" si="409"/>
        <v>0</v>
      </c>
      <c r="AG840" s="45"/>
      <c r="AH840" s="118">
        <f>AH841</f>
        <v>0</v>
      </c>
      <c r="AI840" s="118">
        <f>AI841</f>
        <v>0</v>
      </c>
      <c r="AJ840" s="118">
        <f t="shared" si="413"/>
        <v>0</v>
      </c>
      <c r="AK840" s="118">
        <f>AK841</f>
        <v>0</v>
      </c>
      <c r="AL840" s="118">
        <f>AL841</f>
        <v>0</v>
      </c>
      <c r="AM840" s="118">
        <f t="shared" si="414"/>
        <v>0</v>
      </c>
      <c r="AN840" s="118">
        <f t="shared" si="410"/>
        <v>0</v>
      </c>
      <c r="AO840" s="45"/>
      <c r="AP840" s="118">
        <f>AP841</f>
        <v>0</v>
      </c>
      <c r="AQ840" s="118">
        <f>AQ841</f>
        <v>0</v>
      </c>
      <c r="AR840" s="118">
        <f t="shared" si="393"/>
        <v>0</v>
      </c>
      <c r="AS840" s="118">
        <f>AS841</f>
        <v>0</v>
      </c>
      <c r="AT840" s="118">
        <f>AT841</f>
        <v>0</v>
      </c>
      <c r="AU840" s="118">
        <f t="shared" si="394"/>
        <v>0</v>
      </c>
      <c r="AV840" s="118">
        <f t="shared" si="415"/>
        <v>0</v>
      </c>
      <c r="AW840" s="119"/>
      <c r="AX840" s="119"/>
      <c r="AY840" s="119"/>
      <c r="AZ840" s="117"/>
      <c r="BA840" s="117"/>
      <c r="BB840" s="117"/>
      <c r="BC840" s="117"/>
      <c r="BD840" s="117"/>
    </row>
    <row r="841" spans="1:56" s="100" customFormat="1" hidden="1">
      <c r="A841" s="45"/>
      <c r="B841" s="120">
        <v>2013</v>
      </c>
      <c r="C841" s="121">
        <v>8320</v>
      </c>
      <c r="D841" s="120">
        <v>9</v>
      </c>
      <c r="E841" s="120">
        <v>5000</v>
      </c>
      <c r="F841" s="120">
        <v>5400</v>
      </c>
      <c r="G841" s="120">
        <v>542</v>
      </c>
      <c r="H841" s="120">
        <v>54201</v>
      </c>
      <c r="I841" s="122" t="s">
        <v>414</v>
      </c>
      <c r="J841" s="123">
        <v>0</v>
      </c>
      <c r="K841" s="123">
        <v>0</v>
      </c>
      <c r="L841" s="124">
        <v>0</v>
      </c>
      <c r="M841" s="123">
        <v>0</v>
      </c>
      <c r="N841" s="123">
        <v>0</v>
      </c>
      <c r="O841" s="124">
        <v>0</v>
      </c>
      <c r="P841" s="124">
        <v>0</v>
      </c>
      <c r="Q841" s="45"/>
      <c r="R841" s="123">
        <v>0</v>
      </c>
      <c r="S841" s="123">
        <v>0</v>
      </c>
      <c r="T841" s="123">
        <f t="shared" si="384"/>
        <v>0</v>
      </c>
      <c r="U841" s="123">
        <v>0</v>
      </c>
      <c r="V841" s="123">
        <v>0</v>
      </c>
      <c r="W841" s="123">
        <f t="shared" si="385"/>
        <v>0</v>
      </c>
      <c r="X841" s="123">
        <f t="shared" si="408"/>
        <v>0</v>
      </c>
      <c r="Y841" s="45"/>
      <c r="Z841" s="123">
        <v>0</v>
      </c>
      <c r="AA841" s="123">
        <v>0</v>
      </c>
      <c r="AB841" s="123">
        <f t="shared" si="411"/>
        <v>0</v>
      </c>
      <c r="AC841" s="123">
        <v>0</v>
      </c>
      <c r="AD841" s="123">
        <v>0</v>
      </c>
      <c r="AE841" s="123">
        <f t="shared" si="412"/>
        <v>0</v>
      </c>
      <c r="AF841" s="123">
        <f t="shared" si="409"/>
        <v>0</v>
      </c>
      <c r="AG841" s="45"/>
      <c r="AH841" s="123">
        <v>0</v>
      </c>
      <c r="AI841" s="123">
        <v>0</v>
      </c>
      <c r="AJ841" s="123">
        <f t="shared" si="413"/>
        <v>0</v>
      </c>
      <c r="AK841" s="123">
        <v>0</v>
      </c>
      <c r="AL841" s="123">
        <v>0</v>
      </c>
      <c r="AM841" s="123">
        <f t="shared" si="414"/>
        <v>0</v>
      </c>
      <c r="AN841" s="123">
        <f t="shared" si="410"/>
        <v>0</v>
      </c>
      <c r="AO841" s="45"/>
      <c r="AP841" s="123">
        <f>J841-(R841+Z841+AH841)</f>
        <v>0</v>
      </c>
      <c r="AQ841" s="123">
        <f>K841-(S841+AA841+AI841)</f>
        <v>0</v>
      </c>
      <c r="AR841" s="123">
        <f t="shared" si="393"/>
        <v>0</v>
      </c>
      <c r="AS841" s="123">
        <f>M841-(U841+AC841+AK841)</f>
        <v>0</v>
      </c>
      <c r="AT841" s="123">
        <f>N841-(V841+AD841+AL841)</f>
        <v>0</v>
      </c>
      <c r="AU841" s="123">
        <f t="shared" si="394"/>
        <v>0</v>
      </c>
      <c r="AV841" s="123">
        <f t="shared" si="415"/>
        <v>0</v>
      </c>
      <c r="AW841" s="125" t="s">
        <v>103</v>
      </c>
      <c r="AX841" s="125"/>
      <c r="AY841" s="125"/>
      <c r="AZ841" s="124" t="s">
        <v>283</v>
      </c>
      <c r="BA841" s="124"/>
      <c r="BB841" s="124"/>
      <c r="BC841" s="124"/>
      <c r="BD841" s="124"/>
    </row>
    <row r="842" spans="1:56" s="127" customFormat="1" hidden="1">
      <c r="A842" s="45"/>
      <c r="B842" s="114">
        <v>2013</v>
      </c>
      <c r="C842" s="115">
        <v>8320</v>
      </c>
      <c r="D842" s="114">
        <v>9</v>
      </c>
      <c r="E842" s="114">
        <v>5000</v>
      </c>
      <c r="F842" s="114">
        <v>5400</v>
      </c>
      <c r="G842" s="114">
        <v>549</v>
      </c>
      <c r="H842" s="114"/>
      <c r="I842" s="116" t="s">
        <v>389</v>
      </c>
      <c r="J842" s="117">
        <v>0</v>
      </c>
      <c r="K842" s="117">
        <v>0</v>
      </c>
      <c r="L842" s="117">
        <v>0</v>
      </c>
      <c r="M842" s="117">
        <v>0</v>
      </c>
      <c r="N842" s="117">
        <v>0</v>
      </c>
      <c r="O842" s="117">
        <v>0</v>
      </c>
      <c r="P842" s="117">
        <v>0</v>
      </c>
      <c r="Q842" s="45"/>
      <c r="R842" s="118">
        <f>R843</f>
        <v>0</v>
      </c>
      <c r="S842" s="118">
        <f>S843</f>
        <v>0</v>
      </c>
      <c r="T842" s="118">
        <f t="shared" si="384"/>
        <v>0</v>
      </c>
      <c r="U842" s="118">
        <f>U843</f>
        <v>0</v>
      </c>
      <c r="V842" s="118">
        <f>V843</f>
        <v>0</v>
      </c>
      <c r="W842" s="118">
        <f t="shared" si="385"/>
        <v>0</v>
      </c>
      <c r="X842" s="118">
        <f t="shared" si="408"/>
        <v>0</v>
      </c>
      <c r="Y842" s="45"/>
      <c r="Z842" s="118">
        <f>Z843</f>
        <v>0</v>
      </c>
      <c r="AA842" s="118">
        <f>AA843</f>
        <v>0</v>
      </c>
      <c r="AB842" s="118">
        <f t="shared" si="411"/>
        <v>0</v>
      </c>
      <c r="AC842" s="118">
        <f>AC843</f>
        <v>0</v>
      </c>
      <c r="AD842" s="118">
        <f>AD843</f>
        <v>0</v>
      </c>
      <c r="AE842" s="118">
        <f t="shared" si="412"/>
        <v>0</v>
      </c>
      <c r="AF842" s="118">
        <f t="shared" si="409"/>
        <v>0</v>
      </c>
      <c r="AG842" s="45"/>
      <c r="AH842" s="118">
        <f>AH843</f>
        <v>0</v>
      </c>
      <c r="AI842" s="118">
        <f>AI843</f>
        <v>0</v>
      </c>
      <c r="AJ842" s="118">
        <f t="shared" si="413"/>
        <v>0</v>
      </c>
      <c r="AK842" s="118">
        <f>AK843</f>
        <v>0</v>
      </c>
      <c r="AL842" s="118">
        <f>AL843</f>
        <v>0</v>
      </c>
      <c r="AM842" s="118">
        <f t="shared" si="414"/>
        <v>0</v>
      </c>
      <c r="AN842" s="118">
        <f t="shared" si="410"/>
        <v>0</v>
      </c>
      <c r="AO842" s="45"/>
      <c r="AP842" s="118">
        <f>AP843</f>
        <v>0</v>
      </c>
      <c r="AQ842" s="118">
        <f>AQ843</f>
        <v>0</v>
      </c>
      <c r="AR842" s="118">
        <f t="shared" si="393"/>
        <v>0</v>
      </c>
      <c r="AS842" s="118">
        <f>AS843</f>
        <v>0</v>
      </c>
      <c r="AT842" s="118">
        <f>AT843</f>
        <v>0</v>
      </c>
      <c r="AU842" s="118">
        <f t="shared" si="394"/>
        <v>0</v>
      </c>
      <c r="AV842" s="118">
        <f t="shared" si="415"/>
        <v>0</v>
      </c>
      <c r="AW842" s="119"/>
      <c r="AX842" s="119"/>
      <c r="AY842" s="119"/>
      <c r="AZ842" s="117"/>
      <c r="BA842" s="117"/>
      <c r="BB842" s="117"/>
      <c r="BC842" s="117"/>
      <c r="BD842" s="117"/>
    </row>
    <row r="843" spans="1:56" s="100" customFormat="1" hidden="1">
      <c r="A843" s="45"/>
      <c r="B843" s="120">
        <v>2013</v>
      </c>
      <c r="C843" s="121">
        <v>8320</v>
      </c>
      <c r="D843" s="120">
        <v>9</v>
      </c>
      <c r="E843" s="120">
        <v>5000</v>
      </c>
      <c r="F843" s="120">
        <v>5400</v>
      </c>
      <c r="G843" s="120">
        <v>549</v>
      </c>
      <c r="H843" s="120">
        <v>54901</v>
      </c>
      <c r="I843" s="122" t="s">
        <v>389</v>
      </c>
      <c r="J843" s="123">
        <v>0</v>
      </c>
      <c r="K843" s="123">
        <v>0</v>
      </c>
      <c r="L843" s="124">
        <v>0</v>
      </c>
      <c r="M843" s="123">
        <v>0</v>
      </c>
      <c r="N843" s="123">
        <v>0</v>
      </c>
      <c r="O843" s="124">
        <v>0</v>
      </c>
      <c r="P843" s="124">
        <v>0</v>
      </c>
      <c r="Q843" s="45"/>
      <c r="R843" s="123">
        <v>0</v>
      </c>
      <c r="S843" s="123">
        <v>0</v>
      </c>
      <c r="T843" s="123">
        <f t="shared" si="384"/>
        <v>0</v>
      </c>
      <c r="U843" s="123">
        <v>0</v>
      </c>
      <c r="V843" s="123">
        <v>0</v>
      </c>
      <c r="W843" s="123">
        <f t="shared" si="385"/>
        <v>0</v>
      </c>
      <c r="X843" s="123">
        <f t="shared" si="408"/>
        <v>0</v>
      </c>
      <c r="Y843" s="45"/>
      <c r="Z843" s="123">
        <v>0</v>
      </c>
      <c r="AA843" s="123">
        <v>0</v>
      </c>
      <c r="AB843" s="123">
        <f t="shared" si="411"/>
        <v>0</v>
      </c>
      <c r="AC843" s="123">
        <v>0</v>
      </c>
      <c r="AD843" s="123">
        <v>0</v>
      </c>
      <c r="AE843" s="123">
        <f t="shared" si="412"/>
        <v>0</v>
      </c>
      <c r="AF843" s="123">
        <f t="shared" si="409"/>
        <v>0</v>
      </c>
      <c r="AG843" s="45"/>
      <c r="AH843" s="123">
        <v>0</v>
      </c>
      <c r="AI843" s="123">
        <v>0</v>
      </c>
      <c r="AJ843" s="123">
        <f t="shared" si="413"/>
        <v>0</v>
      </c>
      <c r="AK843" s="123">
        <v>0</v>
      </c>
      <c r="AL843" s="123">
        <v>0</v>
      </c>
      <c r="AM843" s="123">
        <f t="shared" si="414"/>
        <v>0</v>
      </c>
      <c r="AN843" s="123">
        <f t="shared" si="410"/>
        <v>0</v>
      </c>
      <c r="AO843" s="45"/>
      <c r="AP843" s="123">
        <f>J843-(R843+Z843+AH843)</f>
        <v>0</v>
      </c>
      <c r="AQ843" s="123">
        <f>K843-(S843+AA843+AI843)</f>
        <v>0</v>
      </c>
      <c r="AR843" s="123">
        <f t="shared" si="393"/>
        <v>0</v>
      </c>
      <c r="AS843" s="123">
        <f>M843-(U843+AC843+AK843)</f>
        <v>0</v>
      </c>
      <c r="AT843" s="123">
        <f>N843-(V843+AD843+AL843)</f>
        <v>0</v>
      </c>
      <c r="AU843" s="123">
        <f t="shared" si="394"/>
        <v>0</v>
      </c>
      <c r="AV843" s="123">
        <f t="shared" si="415"/>
        <v>0</v>
      </c>
      <c r="AW843" s="125" t="s">
        <v>103</v>
      </c>
      <c r="AX843" s="125"/>
      <c r="AY843" s="125"/>
      <c r="AZ843" s="124" t="s">
        <v>283</v>
      </c>
      <c r="BA843" s="124"/>
      <c r="BB843" s="124"/>
      <c r="BC843" s="124"/>
      <c r="BD843" s="124"/>
    </row>
    <row r="844" spans="1:56" s="126" customFormat="1" hidden="1">
      <c r="A844" s="45"/>
      <c r="B844" s="108">
        <v>2013</v>
      </c>
      <c r="C844" s="109">
        <v>8320</v>
      </c>
      <c r="D844" s="108">
        <v>9</v>
      </c>
      <c r="E844" s="108">
        <v>5000</v>
      </c>
      <c r="F844" s="108">
        <v>5500</v>
      </c>
      <c r="G844" s="108"/>
      <c r="H844" s="108"/>
      <c r="I844" s="110" t="s">
        <v>340</v>
      </c>
      <c r="J844" s="111">
        <v>0</v>
      </c>
      <c r="K844" s="111">
        <v>0</v>
      </c>
      <c r="L844" s="111">
        <v>0</v>
      </c>
      <c r="M844" s="111">
        <v>0</v>
      </c>
      <c r="N844" s="111">
        <v>0</v>
      </c>
      <c r="O844" s="111">
        <v>0</v>
      </c>
      <c r="P844" s="111">
        <v>0</v>
      </c>
      <c r="Q844" s="45"/>
      <c r="R844" s="112">
        <f>R845</f>
        <v>0</v>
      </c>
      <c r="S844" s="112">
        <f>S845</f>
        <v>0</v>
      </c>
      <c r="T844" s="112">
        <f t="shared" si="384"/>
        <v>0</v>
      </c>
      <c r="U844" s="112">
        <f>U845</f>
        <v>0</v>
      </c>
      <c r="V844" s="112">
        <f>V845</f>
        <v>0</v>
      </c>
      <c r="W844" s="112">
        <v>0</v>
      </c>
      <c r="X844" s="112">
        <f t="shared" si="408"/>
        <v>0</v>
      </c>
      <c r="Y844" s="45"/>
      <c r="Z844" s="112">
        <f>Z845</f>
        <v>0</v>
      </c>
      <c r="AA844" s="112">
        <f>AA845</f>
        <v>0</v>
      </c>
      <c r="AB844" s="112">
        <f t="shared" si="411"/>
        <v>0</v>
      </c>
      <c r="AC844" s="112">
        <f>AC845</f>
        <v>0</v>
      </c>
      <c r="AD844" s="112">
        <f>AD845</f>
        <v>0</v>
      </c>
      <c r="AE844" s="112">
        <v>0</v>
      </c>
      <c r="AF844" s="112">
        <f t="shared" si="409"/>
        <v>0</v>
      </c>
      <c r="AG844" s="45"/>
      <c r="AH844" s="112">
        <f>AH845</f>
        <v>0</v>
      </c>
      <c r="AI844" s="112">
        <f>AI845</f>
        <v>0</v>
      </c>
      <c r="AJ844" s="112">
        <f t="shared" si="413"/>
        <v>0</v>
      </c>
      <c r="AK844" s="112">
        <f>AK845</f>
        <v>0</v>
      </c>
      <c r="AL844" s="112">
        <f>AL845</f>
        <v>0</v>
      </c>
      <c r="AM844" s="112">
        <v>0</v>
      </c>
      <c r="AN844" s="112">
        <f t="shared" si="410"/>
        <v>0</v>
      </c>
      <c r="AO844" s="45"/>
      <c r="AP844" s="112">
        <f>AP845</f>
        <v>0</v>
      </c>
      <c r="AQ844" s="112">
        <f>AQ845</f>
        <v>0</v>
      </c>
      <c r="AR844" s="112">
        <f t="shared" si="393"/>
        <v>0</v>
      </c>
      <c r="AS844" s="112">
        <f>AS845</f>
        <v>0</v>
      </c>
      <c r="AT844" s="112">
        <f>AT845</f>
        <v>0</v>
      </c>
      <c r="AU844" s="112">
        <v>0</v>
      </c>
      <c r="AV844" s="112">
        <f t="shared" si="415"/>
        <v>0</v>
      </c>
      <c r="AW844" s="113"/>
      <c r="AX844" s="113"/>
      <c r="AY844" s="113"/>
      <c r="AZ844" s="111"/>
      <c r="BA844" s="111"/>
      <c r="BB844" s="111"/>
      <c r="BC844" s="111"/>
      <c r="BD844" s="111"/>
    </row>
    <row r="845" spans="1:56" s="127" customFormat="1" hidden="1">
      <c r="A845" s="45"/>
      <c r="B845" s="114">
        <v>2013</v>
      </c>
      <c r="C845" s="115">
        <v>8320</v>
      </c>
      <c r="D845" s="114">
        <v>9</v>
      </c>
      <c r="E845" s="114">
        <v>5000</v>
      </c>
      <c r="F845" s="114">
        <v>5500</v>
      </c>
      <c r="G845" s="114">
        <v>551</v>
      </c>
      <c r="H845" s="114"/>
      <c r="I845" s="116" t="s">
        <v>341</v>
      </c>
      <c r="J845" s="117">
        <v>0</v>
      </c>
      <c r="K845" s="117">
        <v>0</v>
      </c>
      <c r="L845" s="117">
        <v>0</v>
      </c>
      <c r="M845" s="117">
        <v>0</v>
      </c>
      <c r="N845" s="117">
        <v>0</v>
      </c>
      <c r="O845" s="117">
        <v>0</v>
      </c>
      <c r="P845" s="117">
        <v>0</v>
      </c>
      <c r="Q845" s="45"/>
      <c r="R845" s="118">
        <f>R846+R847</f>
        <v>0</v>
      </c>
      <c r="S845" s="118">
        <f>S846+S847</f>
        <v>0</v>
      </c>
      <c r="T845" s="118">
        <f t="shared" si="384"/>
        <v>0</v>
      </c>
      <c r="U845" s="118">
        <f>U846+U847</f>
        <v>0</v>
      </c>
      <c r="V845" s="118">
        <f>V846+V847</f>
        <v>0</v>
      </c>
      <c r="W845" s="118">
        <f t="shared" ref="W845:W958" si="416">U845+V845</f>
        <v>0</v>
      </c>
      <c r="X845" s="118">
        <f t="shared" si="408"/>
        <v>0</v>
      </c>
      <c r="Y845" s="45"/>
      <c r="Z845" s="118">
        <f>Z846+Z847</f>
        <v>0</v>
      </c>
      <c r="AA845" s="118">
        <f>AA846+AA847</f>
        <v>0</v>
      </c>
      <c r="AB845" s="118">
        <f t="shared" si="411"/>
        <v>0</v>
      </c>
      <c r="AC845" s="118">
        <f>AC846+AC847</f>
        <v>0</v>
      </c>
      <c r="AD845" s="118">
        <f>AD846+AD847</f>
        <v>0</v>
      </c>
      <c r="AE845" s="118">
        <f t="shared" ref="AE845:AE913" si="417">AC845+AD845</f>
        <v>0</v>
      </c>
      <c r="AF845" s="118">
        <f t="shared" si="409"/>
        <v>0</v>
      </c>
      <c r="AG845" s="45"/>
      <c r="AH845" s="118">
        <f>AH846+AH847</f>
        <v>0</v>
      </c>
      <c r="AI845" s="118">
        <f>AI846+AI847</f>
        <v>0</v>
      </c>
      <c r="AJ845" s="118">
        <f t="shared" si="413"/>
        <v>0</v>
      </c>
      <c r="AK845" s="118">
        <f>AK846+AK847</f>
        <v>0</v>
      </c>
      <c r="AL845" s="118">
        <f>AL846+AL847</f>
        <v>0</v>
      </c>
      <c r="AM845" s="118">
        <f t="shared" ref="AM845:AM913" si="418">AK845+AL845</f>
        <v>0</v>
      </c>
      <c r="AN845" s="118">
        <f t="shared" si="410"/>
        <v>0</v>
      </c>
      <c r="AO845" s="45"/>
      <c r="AP845" s="118">
        <f>AP846+AP847</f>
        <v>0</v>
      </c>
      <c r="AQ845" s="118">
        <f>AQ846+AQ847</f>
        <v>0</v>
      </c>
      <c r="AR845" s="118">
        <f t="shared" si="393"/>
        <v>0</v>
      </c>
      <c r="AS845" s="118">
        <f>AS846+AS847</f>
        <v>0</v>
      </c>
      <c r="AT845" s="118">
        <f>AT846+AT847</f>
        <v>0</v>
      </c>
      <c r="AU845" s="118">
        <f t="shared" ref="AU845:AU913" si="419">AS845+AT845</f>
        <v>0</v>
      </c>
      <c r="AV845" s="118">
        <f t="shared" si="415"/>
        <v>0</v>
      </c>
      <c r="AW845" s="119"/>
      <c r="AX845" s="119"/>
      <c r="AY845" s="119"/>
      <c r="AZ845" s="117"/>
      <c r="BA845" s="117"/>
      <c r="BB845" s="117"/>
      <c r="BC845" s="117"/>
      <c r="BD845" s="117"/>
    </row>
    <row r="846" spans="1:56" s="45" customFormat="1" hidden="1">
      <c r="B846" s="129">
        <v>2013</v>
      </c>
      <c r="C846" s="130">
        <v>8320</v>
      </c>
      <c r="D846" s="129">
        <v>9</v>
      </c>
      <c r="E846" s="129">
        <v>5000</v>
      </c>
      <c r="F846" s="129">
        <v>5500</v>
      </c>
      <c r="G846" s="129">
        <v>551</v>
      </c>
      <c r="H846" s="120">
        <v>55101</v>
      </c>
      <c r="I846" s="128" t="s">
        <v>342</v>
      </c>
      <c r="J846" s="123">
        <v>0</v>
      </c>
      <c r="K846" s="123">
        <v>0</v>
      </c>
      <c r="L846" s="124">
        <v>0</v>
      </c>
      <c r="M846" s="123">
        <v>0</v>
      </c>
      <c r="N846" s="123">
        <v>0</v>
      </c>
      <c r="O846" s="124">
        <v>0</v>
      </c>
      <c r="P846" s="124">
        <v>0</v>
      </c>
      <c r="R846" s="123">
        <v>0</v>
      </c>
      <c r="S846" s="123">
        <v>0</v>
      </c>
      <c r="T846" s="123">
        <f t="shared" si="384"/>
        <v>0</v>
      </c>
      <c r="U846" s="123">
        <v>0</v>
      </c>
      <c r="V846" s="123">
        <v>0</v>
      </c>
      <c r="W846" s="123">
        <f t="shared" si="416"/>
        <v>0</v>
      </c>
      <c r="X846" s="123">
        <f t="shared" si="408"/>
        <v>0</v>
      </c>
      <c r="Z846" s="123">
        <v>0</v>
      </c>
      <c r="AA846" s="123">
        <v>0</v>
      </c>
      <c r="AB846" s="123">
        <f t="shared" si="411"/>
        <v>0</v>
      </c>
      <c r="AC846" s="123">
        <v>0</v>
      </c>
      <c r="AD846" s="123">
        <v>0</v>
      </c>
      <c r="AE846" s="123">
        <f t="shared" si="417"/>
        <v>0</v>
      </c>
      <c r="AF846" s="123">
        <f t="shared" si="409"/>
        <v>0</v>
      </c>
      <c r="AH846" s="123">
        <v>0</v>
      </c>
      <c r="AI846" s="123">
        <v>0</v>
      </c>
      <c r="AJ846" s="123">
        <f t="shared" si="413"/>
        <v>0</v>
      </c>
      <c r="AK846" s="123">
        <v>0</v>
      </c>
      <c r="AL846" s="123">
        <v>0</v>
      </c>
      <c r="AM846" s="123">
        <f t="shared" si="418"/>
        <v>0</v>
      </c>
      <c r="AN846" s="123">
        <f t="shared" si="410"/>
        <v>0</v>
      </c>
      <c r="AP846" s="123">
        <f>J846-(R846+Z846+AH846)</f>
        <v>0</v>
      </c>
      <c r="AQ846" s="123">
        <f>K846-(S846+AA846+AI846)</f>
        <v>0</v>
      </c>
      <c r="AR846" s="123">
        <f t="shared" si="393"/>
        <v>0</v>
      </c>
      <c r="AS846" s="123">
        <f>M846-(U846+AC846+AK846)</f>
        <v>0</v>
      </c>
      <c r="AT846" s="123">
        <f>N846-(V846+AD846+AL846)</f>
        <v>0</v>
      </c>
      <c r="AU846" s="123">
        <f t="shared" si="419"/>
        <v>0</v>
      </c>
      <c r="AV846" s="123">
        <f t="shared" si="415"/>
        <v>0</v>
      </c>
      <c r="AW846" s="125" t="s">
        <v>103</v>
      </c>
      <c r="AX846" s="125"/>
      <c r="AY846" s="125"/>
      <c r="AZ846" s="124" t="s">
        <v>283</v>
      </c>
      <c r="BA846" s="124"/>
      <c r="BB846" s="124"/>
      <c r="BC846" s="124"/>
      <c r="BD846" s="124"/>
    </row>
    <row r="847" spans="1:56" s="45" customFormat="1" hidden="1">
      <c r="B847" s="129">
        <v>2013</v>
      </c>
      <c r="C847" s="130">
        <v>8320</v>
      </c>
      <c r="D847" s="129">
        <v>9</v>
      </c>
      <c r="E847" s="129">
        <v>5000</v>
      </c>
      <c r="F847" s="129">
        <v>5500</v>
      </c>
      <c r="G847" s="129">
        <v>551</v>
      </c>
      <c r="H847" s="120">
        <v>55102</v>
      </c>
      <c r="I847" s="128" t="s">
        <v>343</v>
      </c>
      <c r="J847" s="123">
        <v>0</v>
      </c>
      <c r="K847" s="123">
        <v>0</v>
      </c>
      <c r="L847" s="124">
        <v>0</v>
      </c>
      <c r="M847" s="123">
        <v>0</v>
      </c>
      <c r="N847" s="123">
        <v>0</v>
      </c>
      <c r="O847" s="124">
        <v>0</v>
      </c>
      <c r="P847" s="124">
        <v>0</v>
      </c>
      <c r="R847" s="123">
        <v>0</v>
      </c>
      <c r="S847" s="123">
        <v>0</v>
      </c>
      <c r="T847" s="123">
        <f t="shared" si="384"/>
        <v>0</v>
      </c>
      <c r="U847" s="123">
        <v>0</v>
      </c>
      <c r="V847" s="123">
        <v>0</v>
      </c>
      <c r="W847" s="123">
        <f t="shared" si="416"/>
        <v>0</v>
      </c>
      <c r="X847" s="123">
        <f t="shared" si="408"/>
        <v>0</v>
      </c>
      <c r="Z847" s="123">
        <v>0</v>
      </c>
      <c r="AA847" s="123">
        <v>0</v>
      </c>
      <c r="AB847" s="123">
        <f t="shared" si="411"/>
        <v>0</v>
      </c>
      <c r="AC847" s="123">
        <v>0</v>
      </c>
      <c r="AD847" s="123">
        <v>0</v>
      </c>
      <c r="AE847" s="123">
        <f t="shared" si="417"/>
        <v>0</v>
      </c>
      <c r="AF847" s="123">
        <f t="shared" si="409"/>
        <v>0</v>
      </c>
      <c r="AH847" s="123">
        <v>0</v>
      </c>
      <c r="AI847" s="123">
        <v>0</v>
      </c>
      <c r="AJ847" s="123">
        <f t="shared" si="413"/>
        <v>0</v>
      </c>
      <c r="AK847" s="123">
        <v>0</v>
      </c>
      <c r="AL847" s="123">
        <v>0</v>
      </c>
      <c r="AM847" s="123">
        <f t="shared" si="418"/>
        <v>0</v>
      </c>
      <c r="AN847" s="123">
        <f t="shared" si="410"/>
        <v>0</v>
      </c>
      <c r="AP847" s="123">
        <f>J847-(R847+Z847+AH847)</f>
        <v>0</v>
      </c>
      <c r="AQ847" s="123">
        <f>K847-(S847+AA847+AI847)</f>
        <v>0</v>
      </c>
      <c r="AR847" s="123">
        <f t="shared" si="393"/>
        <v>0</v>
      </c>
      <c r="AS847" s="123">
        <f>M847-(U847+AC847+AK847)</f>
        <v>0</v>
      </c>
      <c r="AT847" s="123">
        <f>N847-(V847+AD847+AL847)</f>
        <v>0</v>
      </c>
      <c r="AU847" s="123">
        <f t="shared" si="419"/>
        <v>0</v>
      </c>
      <c r="AV847" s="123">
        <f t="shared" si="415"/>
        <v>0</v>
      </c>
      <c r="AW847" s="125" t="s">
        <v>103</v>
      </c>
      <c r="AX847" s="125"/>
      <c r="AY847" s="125"/>
      <c r="AZ847" s="124" t="s">
        <v>283</v>
      </c>
      <c r="BA847" s="124"/>
      <c r="BB847" s="124"/>
      <c r="BC847" s="124"/>
      <c r="BD847" s="124"/>
    </row>
    <row r="848" spans="1:56" s="126" customFormat="1" hidden="1">
      <c r="A848" s="45"/>
      <c r="B848" s="108">
        <v>2013</v>
      </c>
      <c r="C848" s="109">
        <v>8320</v>
      </c>
      <c r="D848" s="108">
        <v>9</v>
      </c>
      <c r="E848" s="108">
        <v>5000</v>
      </c>
      <c r="F848" s="108">
        <v>5600</v>
      </c>
      <c r="G848" s="108"/>
      <c r="H848" s="108"/>
      <c r="I848" s="110" t="s">
        <v>244</v>
      </c>
      <c r="J848" s="111">
        <v>0</v>
      </c>
      <c r="K848" s="111">
        <v>0</v>
      </c>
      <c r="L848" s="111">
        <v>0</v>
      </c>
      <c r="M848" s="111">
        <v>0</v>
      </c>
      <c r="N848" s="111">
        <v>0</v>
      </c>
      <c r="O848" s="111">
        <v>0</v>
      </c>
      <c r="P848" s="111">
        <v>0</v>
      </c>
      <c r="Q848" s="45"/>
      <c r="R848" s="112">
        <f>R849+R851+R853+R855+R857+R859</f>
        <v>0</v>
      </c>
      <c r="S848" s="112">
        <f>S849+S851+S853+S855+S857+S859</f>
        <v>0</v>
      </c>
      <c r="T848" s="112">
        <f t="shared" ref="T848:T958" si="420">R848+S848</f>
        <v>0</v>
      </c>
      <c r="U848" s="112">
        <f>U849+U851+U853+U855+U857+U859</f>
        <v>0</v>
      </c>
      <c r="V848" s="112">
        <f>V849+V851+V853+V855+V857+V859</f>
        <v>0</v>
      </c>
      <c r="W848" s="112">
        <f t="shared" si="416"/>
        <v>0</v>
      </c>
      <c r="X848" s="112">
        <f t="shared" si="408"/>
        <v>0</v>
      </c>
      <c r="Y848" s="45"/>
      <c r="Z848" s="112">
        <f>Z849+Z851+Z853+Z855+Z857+Z859</f>
        <v>0</v>
      </c>
      <c r="AA848" s="112">
        <f>AA849+AA851+AA853+AA855+AA857+AA859</f>
        <v>0</v>
      </c>
      <c r="AB848" s="112">
        <f t="shared" si="411"/>
        <v>0</v>
      </c>
      <c r="AC848" s="112">
        <f>AC849+AC851+AC853+AC855+AC857+AC859</f>
        <v>0</v>
      </c>
      <c r="AD848" s="112">
        <f>AD849+AD851+AD853+AD855+AD857+AD859</f>
        <v>0</v>
      </c>
      <c r="AE848" s="112">
        <f t="shared" si="417"/>
        <v>0</v>
      </c>
      <c r="AF848" s="112">
        <f t="shared" si="409"/>
        <v>0</v>
      </c>
      <c r="AG848" s="45"/>
      <c r="AH848" s="112">
        <f>AH849+AH851+AH853+AH855+AH857+AH859</f>
        <v>0</v>
      </c>
      <c r="AI848" s="112">
        <f>AI849+AI851+AI853+AI855+AI857+AI859</f>
        <v>0</v>
      </c>
      <c r="AJ848" s="112">
        <f t="shared" si="413"/>
        <v>0</v>
      </c>
      <c r="AK848" s="112">
        <f>AK849+AK851+AK853+AK855+AK857+AK859</f>
        <v>0</v>
      </c>
      <c r="AL848" s="112">
        <f>AL849+AL851+AL853+AL855+AL857+AL859</f>
        <v>0</v>
      </c>
      <c r="AM848" s="112">
        <f t="shared" si="418"/>
        <v>0</v>
      </c>
      <c r="AN848" s="112">
        <f t="shared" si="410"/>
        <v>0</v>
      </c>
      <c r="AO848" s="45"/>
      <c r="AP848" s="112">
        <f>AP849+AP851+AP853+AP855+AP857+AP859</f>
        <v>0</v>
      </c>
      <c r="AQ848" s="112">
        <f>AQ849+AQ851+AQ853+AQ855+AQ857+AQ859</f>
        <v>0</v>
      </c>
      <c r="AR848" s="112">
        <f t="shared" ref="AR848:AR914" si="421">AP848+AQ848</f>
        <v>0</v>
      </c>
      <c r="AS848" s="112">
        <f>AS849+AS851+AS853+AS855+AS857+AS859</f>
        <v>0</v>
      </c>
      <c r="AT848" s="112">
        <f>AT849+AT851+AT853+AT855+AT857+AT859</f>
        <v>0</v>
      </c>
      <c r="AU848" s="112">
        <f t="shared" si="419"/>
        <v>0</v>
      </c>
      <c r="AV848" s="112">
        <f t="shared" si="415"/>
        <v>0</v>
      </c>
      <c r="AW848" s="113"/>
      <c r="AX848" s="113"/>
      <c r="AY848" s="113"/>
      <c r="AZ848" s="111"/>
      <c r="BA848" s="111"/>
      <c r="BB848" s="111"/>
      <c r="BC848" s="111"/>
      <c r="BD848" s="111"/>
    </row>
    <row r="849" spans="1:56" s="127" customFormat="1" hidden="1">
      <c r="A849" s="45"/>
      <c r="B849" s="114">
        <v>2013</v>
      </c>
      <c r="C849" s="115">
        <v>8320</v>
      </c>
      <c r="D849" s="114">
        <v>9</v>
      </c>
      <c r="E849" s="114">
        <v>5000</v>
      </c>
      <c r="F849" s="114">
        <v>5600</v>
      </c>
      <c r="G849" s="114">
        <v>562</v>
      </c>
      <c r="H849" s="114"/>
      <c r="I849" s="116" t="s">
        <v>344</v>
      </c>
      <c r="J849" s="117">
        <v>0</v>
      </c>
      <c r="K849" s="117">
        <v>0</v>
      </c>
      <c r="L849" s="117">
        <v>0</v>
      </c>
      <c r="M849" s="117">
        <v>0</v>
      </c>
      <c r="N849" s="117">
        <v>0</v>
      </c>
      <c r="O849" s="117">
        <v>0</v>
      </c>
      <c r="P849" s="117">
        <v>0</v>
      </c>
      <c r="Q849" s="45"/>
      <c r="R849" s="118">
        <f>R850</f>
        <v>0</v>
      </c>
      <c r="S849" s="118">
        <f>S850</f>
        <v>0</v>
      </c>
      <c r="T849" s="118">
        <f t="shared" si="420"/>
        <v>0</v>
      </c>
      <c r="U849" s="118">
        <f>U850</f>
        <v>0</v>
      </c>
      <c r="V849" s="118">
        <f>V850</f>
        <v>0</v>
      </c>
      <c r="W849" s="118">
        <f t="shared" si="416"/>
        <v>0</v>
      </c>
      <c r="X849" s="118">
        <f t="shared" si="408"/>
        <v>0</v>
      </c>
      <c r="Y849" s="45"/>
      <c r="Z849" s="118">
        <f>Z850</f>
        <v>0</v>
      </c>
      <c r="AA849" s="118">
        <f>AA850</f>
        <v>0</v>
      </c>
      <c r="AB849" s="118">
        <f t="shared" si="411"/>
        <v>0</v>
      </c>
      <c r="AC849" s="118">
        <f>AC850</f>
        <v>0</v>
      </c>
      <c r="AD849" s="118">
        <f>AD850</f>
        <v>0</v>
      </c>
      <c r="AE849" s="118">
        <f t="shared" si="417"/>
        <v>0</v>
      </c>
      <c r="AF849" s="118">
        <f t="shared" si="409"/>
        <v>0</v>
      </c>
      <c r="AG849" s="45"/>
      <c r="AH849" s="118">
        <f>AH850</f>
        <v>0</v>
      </c>
      <c r="AI849" s="118">
        <f>AI850</f>
        <v>0</v>
      </c>
      <c r="AJ849" s="118">
        <f t="shared" si="413"/>
        <v>0</v>
      </c>
      <c r="AK849" s="118">
        <f>AK850</f>
        <v>0</v>
      </c>
      <c r="AL849" s="118">
        <f>AL850</f>
        <v>0</v>
      </c>
      <c r="AM849" s="118">
        <f t="shared" si="418"/>
        <v>0</v>
      </c>
      <c r="AN849" s="118">
        <f t="shared" si="410"/>
        <v>0</v>
      </c>
      <c r="AO849" s="45"/>
      <c r="AP849" s="118">
        <f>AP850</f>
        <v>0</v>
      </c>
      <c r="AQ849" s="118">
        <f>AQ850</f>
        <v>0</v>
      </c>
      <c r="AR849" s="118">
        <f t="shared" si="421"/>
        <v>0</v>
      </c>
      <c r="AS849" s="118">
        <f>AS850</f>
        <v>0</v>
      </c>
      <c r="AT849" s="118">
        <f>AT850</f>
        <v>0</v>
      </c>
      <c r="AU849" s="118">
        <f t="shared" si="419"/>
        <v>0</v>
      </c>
      <c r="AV849" s="118">
        <f t="shared" si="415"/>
        <v>0</v>
      </c>
      <c r="AW849" s="119"/>
      <c r="AX849" s="119"/>
      <c r="AY849" s="119"/>
      <c r="AZ849" s="117"/>
      <c r="BA849" s="117"/>
      <c r="BB849" s="117"/>
      <c r="BC849" s="117"/>
      <c r="BD849" s="117"/>
    </row>
    <row r="850" spans="1:56" s="45" customFormat="1" hidden="1">
      <c r="B850" s="120">
        <v>2013</v>
      </c>
      <c r="C850" s="121">
        <v>8320</v>
      </c>
      <c r="D850" s="120">
        <v>9</v>
      </c>
      <c r="E850" s="129">
        <v>5000</v>
      </c>
      <c r="F850" s="129">
        <v>5600</v>
      </c>
      <c r="G850" s="120">
        <v>562</v>
      </c>
      <c r="H850" s="120">
        <v>56201</v>
      </c>
      <c r="I850" s="122" t="s">
        <v>344</v>
      </c>
      <c r="J850" s="132">
        <v>0</v>
      </c>
      <c r="K850" s="132">
        <v>0</v>
      </c>
      <c r="L850" s="133">
        <v>0</v>
      </c>
      <c r="M850" s="132">
        <v>0</v>
      </c>
      <c r="N850" s="132">
        <v>0</v>
      </c>
      <c r="O850" s="133">
        <v>0</v>
      </c>
      <c r="P850" s="133">
        <v>0</v>
      </c>
      <c r="R850" s="123">
        <v>0</v>
      </c>
      <c r="S850" s="123">
        <v>0</v>
      </c>
      <c r="T850" s="123">
        <f t="shared" si="420"/>
        <v>0</v>
      </c>
      <c r="U850" s="123">
        <v>0</v>
      </c>
      <c r="V850" s="123">
        <v>0</v>
      </c>
      <c r="W850" s="123">
        <f t="shared" si="416"/>
        <v>0</v>
      </c>
      <c r="X850" s="123">
        <f t="shared" si="408"/>
        <v>0</v>
      </c>
      <c r="Z850" s="123">
        <v>0</v>
      </c>
      <c r="AA850" s="123">
        <v>0</v>
      </c>
      <c r="AB850" s="123">
        <f t="shared" si="411"/>
        <v>0</v>
      </c>
      <c r="AC850" s="123">
        <v>0</v>
      </c>
      <c r="AD850" s="123">
        <v>0</v>
      </c>
      <c r="AE850" s="123">
        <f t="shared" si="417"/>
        <v>0</v>
      </c>
      <c r="AF850" s="123">
        <f t="shared" si="409"/>
        <v>0</v>
      </c>
      <c r="AH850" s="123">
        <v>0</v>
      </c>
      <c r="AI850" s="123">
        <v>0</v>
      </c>
      <c r="AJ850" s="123">
        <f t="shared" si="413"/>
        <v>0</v>
      </c>
      <c r="AK850" s="123">
        <v>0</v>
      </c>
      <c r="AL850" s="123">
        <v>0</v>
      </c>
      <c r="AM850" s="123">
        <f t="shared" si="418"/>
        <v>0</v>
      </c>
      <c r="AN850" s="123">
        <f t="shared" si="410"/>
        <v>0</v>
      </c>
      <c r="AP850" s="123">
        <f>J850-(R850+Z850+AH850)</f>
        <v>0</v>
      </c>
      <c r="AQ850" s="123">
        <f>K850-(S850+AA850+AI850)</f>
        <v>0</v>
      </c>
      <c r="AR850" s="123">
        <f t="shared" si="421"/>
        <v>0</v>
      </c>
      <c r="AS850" s="123">
        <f>M850-(U850+AC850+AK850)</f>
        <v>0</v>
      </c>
      <c r="AT850" s="123">
        <f>N850-(V850+AD850+AL850)</f>
        <v>0</v>
      </c>
      <c r="AU850" s="123">
        <f t="shared" si="419"/>
        <v>0</v>
      </c>
      <c r="AV850" s="123">
        <f t="shared" si="415"/>
        <v>0</v>
      </c>
      <c r="AW850" s="134" t="s">
        <v>345</v>
      </c>
      <c r="AX850" s="134"/>
      <c r="AY850" s="134"/>
      <c r="AZ850" s="133" t="s">
        <v>283</v>
      </c>
      <c r="BA850" s="133"/>
      <c r="BB850" s="133"/>
      <c r="BC850" s="133"/>
      <c r="BD850" s="133"/>
    </row>
    <row r="851" spans="1:56" s="127" customFormat="1" hidden="1">
      <c r="A851" s="45"/>
      <c r="B851" s="114">
        <v>2013</v>
      </c>
      <c r="C851" s="115">
        <v>8320</v>
      </c>
      <c r="D851" s="114">
        <v>9</v>
      </c>
      <c r="E851" s="114">
        <v>5000</v>
      </c>
      <c r="F851" s="114">
        <v>5600</v>
      </c>
      <c r="G851" s="114">
        <v>564</v>
      </c>
      <c r="H851" s="114"/>
      <c r="I851" s="116" t="s">
        <v>245</v>
      </c>
      <c r="J851" s="117">
        <v>0</v>
      </c>
      <c r="K851" s="117">
        <v>0</v>
      </c>
      <c r="L851" s="117">
        <v>0</v>
      </c>
      <c r="M851" s="117">
        <v>0</v>
      </c>
      <c r="N851" s="117">
        <v>0</v>
      </c>
      <c r="O851" s="117">
        <v>0</v>
      </c>
      <c r="P851" s="117">
        <v>0</v>
      </c>
      <c r="Q851" s="45"/>
      <c r="R851" s="118">
        <f>R852</f>
        <v>0</v>
      </c>
      <c r="S851" s="118">
        <f>S852</f>
        <v>0</v>
      </c>
      <c r="T851" s="118">
        <f t="shared" si="420"/>
        <v>0</v>
      </c>
      <c r="U851" s="118">
        <f>U852</f>
        <v>0</v>
      </c>
      <c r="V851" s="118">
        <f>V852</f>
        <v>0</v>
      </c>
      <c r="W851" s="118">
        <f t="shared" si="416"/>
        <v>0</v>
      </c>
      <c r="X851" s="118">
        <f t="shared" si="408"/>
        <v>0</v>
      </c>
      <c r="Y851" s="45"/>
      <c r="Z851" s="118">
        <f>Z852</f>
        <v>0</v>
      </c>
      <c r="AA851" s="118">
        <f>AA852</f>
        <v>0</v>
      </c>
      <c r="AB851" s="118">
        <f t="shared" si="411"/>
        <v>0</v>
      </c>
      <c r="AC851" s="118">
        <f>AC852</f>
        <v>0</v>
      </c>
      <c r="AD851" s="118">
        <f>AD852</f>
        <v>0</v>
      </c>
      <c r="AE851" s="118">
        <f t="shared" si="417"/>
        <v>0</v>
      </c>
      <c r="AF851" s="118">
        <f t="shared" si="409"/>
        <v>0</v>
      </c>
      <c r="AG851" s="45"/>
      <c r="AH851" s="118">
        <f>AH852</f>
        <v>0</v>
      </c>
      <c r="AI851" s="118">
        <f>AI852</f>
        <v>0</v>
      </c>
      <c r="AJ851" s="118">
        <f t="shared" si="413"/>
        <v>0</v>
      </c>
      <c r="AK851" s="118">
        <f>AK852</f>
        <v>0</v>
      </c>
      <c r="AL851" s="118">
        <f>AL852</f>
        <v>0</v>
      </c>
      <c r="AM851" s="118">
        <f t="shared" si="418"/>
        <v>0</v>
      </c>
      <c r="AN851" s="118">
        <f t="shared" si="410"/>
        <v>0</v>
      </c>
      <c r="AO851" s="45"/>
      <c r="AP851" s="118">
        <f>AP852</f>
        <v>0</v>
      </c>
      <c r="AQ851" s="118">
        <f>AQ852</f>
        <v>0</v>
      </c>
      <c r="AR851" s="118">
        <f t="shared" si="421"/>
        <v>0</v>
      </c>
      <c r="AS851" s="118">
        <f>AS852</f>
        <v>0</v>
      </c>
      <c r="AT851" s="118">
        <f>AT852</f>
        <v>0</v>
      </c>
      <c r="AU851" s="118">
        <f t="shared" si="419"/>
        <v>0</v>
      </c>
      <c r="AV851" s="118">
        <f t="shared" si="415"/>
        <v>0</v>
      </c>
      <c r="AW851" s="119"/>
      <c r="AX851" s="119"/>
      <c r="AY851" s="119"/>
      <c r="AZ851" s="117"/>
      <c r="BA851" s="117"/>
      <c r="BB851" s="117"/>
      <c r="BC851" s="117"/>
      <c r="BD851" s="117"/>
    </row>
    <row r="852" spans="1:56" s="100" customFormat="1" hidden="1">
      <c r="A852" s="45"/>
      <c r="B852" s="120">
        <v>2013</v>
      </c>
      <c r="C852" s="121">
        <v>8320</v>
      </c>
      <c r="D852" s="120">
        <v>9</v>
      </c>
      <c r="E852" s="120">
        <v>5000</v>
      </c>
      <c r="F852" s="120">
        <v>5600</v>
      </c>
      <c r="G852" s="120">
        <v>564</v>
      </c>
      <c r="H852" s="120">
        <v>56400</v>
      </c>
      <c r="I852" s="122" t="s">
        <v>245</v>
      </c>
      <c r="J852" s="132">
        <v>0</v>
      </c>
      <c r="K852" s="132">
        <v>0</v>
      </c>
      <c r="L852" s="133">
        <v>0</v>
      </c>
      <c r="M852" s="132">
        <v>0</v>
      </c>
      <c r="N852" s="132">
        <v>0</v>
      </c>
      <c r="O852" s="133">
        <v>0</v>
      </c>
      <c r="P852" s="133">
        <v>0</v>
      </c>
      <c r="Q852" s="45"/>
      <c r="R852" s="123">
        <v>0</v>
      </c>
      <c r="S852" s="123">
        <v>0</v>
      </c>
      <c r="T852" s="123">
        <f t="shared" si="420"/>
        <v>0</v>
      </c>
      <c r="U852" s="123">
        <v>0</v>
      </c>
      <c r="V852" s="123">
        <v>0</v>
      </c>
      <c r="W852" s="123">
        <f t="shared" si="416"/>
        <v>0</v>
      </c>
      <c r="X852" s="123">
        <f t="shared" si="408"/>
        <v>0</v>
      </c>
      <c r="Y852" s="45"/>
      <c r="Z852" s="123">
        <v>0</v>
      </c>
      <c r="AA852" s="123">
        <v>0</v>
      </c>
      <c r="AB852" s="123">
        <f t="shared" si="411"/>
        <v>0</v>
      </c>
      <c r="AC852" s="123">
        <v>0</v>
      </c>
      <c r="AD852" s="123">
        <v>0</v>
      </c>
      <c r="AE852" s="123">
        <f t="shared" si="417"/>
        <v>0</v>
      </c>
      <c r="AF852" s="123">
        <f t="shared" si="409"/>
        <v>0</v>
      </c>
      <c r="AG852" s="45"/>
      <c r="AH852" s="123">
        <v>0</v>
      </c>
      <c r="AI852" s="123">
        <v>0</v>
      </c>
      <c r="AJ852" s="123">
        <f t="shared" si="413"/>
        <v>0</v>
      </c>
      <c r="AK852" s="123">
        <v>0</v>
      </c>
      <c r="AL852" s="123">
        <v>0</v>
      </c>
      <c r="AM852" s="123">
        <f t="shared" si="418"/>
        <v>0</v>
      </c>
      <c r="AN852" s="123">
        <f t="shared" si="410"/>
        <v>0</v>
      </c>
      <c r="AO852" s="45"/>
      <c r="AP852" s="123">
        <f>J852-(R852+Z852+AH852)</f>
        <v>0</v>
      </c>
      <c r="AQ852" s="123">
        <f>K852-(S852+AA852+AI852)</f>
        <v>0</v>
      </c>
      <c r="AR852" s="123">
        <f t="shared" si="421"/>
        <v>0</v>
      </c>
      <c r="AS852" s="123">
        <f>M852-(U852+AC852+AK852)</f>
        <v>0</v>
      </c>
      <c r="AT852" s="123">
        <f>N852-(V852+AD852+AL852)</f>
        <v>0</v>
      </c>
      <c r="AU852" s="123">
        <f t="shared" si="419"/>
        <v>0</v>
      </c>
      <c r="AV852" s="123">
        <f t="shared" si="415"/>
        <v>0</v>
      </c>
      <c r="AW852" s="134" t="s">
        <v>103</v>
      </c>
      <c r="AX852" s="134"/>
      <c r="AY852" s="134"/>
      <c r="AZ852" s="133" t="s">
        <v>283</v>
      </c>
      <c r="BA852" s="133"/>
      <c r="BB852" s="133"/>
      <c r="BC852" s="133"/>
      <c r="BD852" s="133"/>
    </row>
    <row r="853" spans="1:56" s="127" customFormat="1" hidden="1">
      <c r="A853" s="45"/>
      <c r="B853" s="114">
        <v>2013</v>
      </c>
      <c r="C853" s="115">
        <v>8320</v>
      </c>
      <c r="D853" s="114">
        <v>9</v>
      </c>
      <c r="E853" s="114">
        <v>5000</v>
      </c>
      <c r="F853" s="114">
        <v>5600</v>
      </c>
      <c r="G853" s="114">
        <v>565</v>
      </c>
      <c r="H853" s="114"/>
      <c r="I853" s="116" t="s">
        <v>246</v>
      </c>
      <c r="J853" s="117">
        <v>0</v>
      </c>
      <c r="K853" s="117">
        <v>0</v>
      </c>
      <c r="L853" s="117">
        <v>0</v>
      </c>
      <c r="M853" s="117">
        <v>0</v>
      </c>
      <c r="N853" s="117">
        <v>0</v>
      </c>
      <c r="O853" s="117">
        <v>0</v>
      </c>
      <c r="P853" s="117">
        <v>0</v>
      </c>
      <c r="Q853" s="45"/>
      <c r="R853" s="118">
        <f>R854</f>
        <v>0</v>
      </c>
      <c r="S853" s="118">
        <f>S854</f>
        <v>0</v>
      </c>
      <c r="T853" s="118">
        <f t="shared" si="420"/>
        <v>0</v>
      </c>
      <c r="U853" s="118">
        <f>U854</f>
        <v>0</v>
      </c>
      <c r="V853" s="118">
        <f>V854</f>
        <v>0</v>
      </c>
      <c r="W853" s="118">
        <f t="shared" si="416"/>
        <v>0</v>
      </c>
      <c r="X853" s="118">
        <f t="shared" si="408"/>
        <v>0</v>
      </c>
      <c r="Y853" s="45"/>
      <c r="Z853" s="118">
        <f>Z854</f>
        <v>0</v>
      </c>
      <c r="AA853" s="118">
        <f>AA854</f>
        <v>0</v>
      </c>
      <c r="AB853" s="118">
        <f t="shared" si="411"/>
        <v>0</v>
      </c>
      <c r="AC853" s="118">
        <f>AC854</f>
        <v>0</v>
      </c>
      <c r="AD853" s="118">
        <f>AD854</f>
        <v>0</v>
      </c>
      <c r="AE853" s="118">
        <f t="shared" si="417"/>
        <v>0</v>
      </c>
      <c r="AF853" s="118">
        <f t="shared" si="409"/>
        <v>0</v>
      </c>
      <c r="AG853" s="45"/>
      <c r="AH853" s="118">
        <f>AH854</f>
        <v>0</v>
      </c>
      <c r="AI853" s="118">
        <f>AI854</f>
        <v>0</v>
      </c>
      <c r="AJ853" s="118">
        <f t="shared" si="413"/>
        <v>0</v>
      </c>
      <c r="AK853" s="118">
        <f>AK854</f>
        <v>0</v>
      </c>
      <c r="AL853" s="118">
        <f>AL854</f>
        <v>0</v>
      </c>
      <c r="AM853" s="118">
        <f t="shared" si="418"/>
        <v>0</v>
      </c>
      <c r="AN853" s="118">
        <f t="shared" si="410"/>
        <v>0</v>
      </c>
      <c r="AO853" s="45"/>
      <c r="AP853" s="118">
        <f>AP854</f>
        <v>0</v>
      </c>
      <c r="AQ853" s="118">
        <f>AQ854</f>
        <v>0</v>
      </c>
      <c r="AR853" s="118">
        <f t="shared" si="421"/>
        <v>0</v>
      </c>
      <c r="AS853" s="118">
        <f>AS854</f>
        <v>0</v>
      </c>
      <c r="AT853" s="118">
        <f>AT854</f>
        <v>0</v>
      </c>
      <c r="AU853" s="118">
        <f t="shared" si="419"/>
        <v>0</v>
      </c>
      <c r="AV853" s="118">
        <f t="shared" si="415"/>
        <v>0</v>
      </c>
      <c r="AW853" s="119"/>
      <c r="AX853" s="119"/>
      <c r="AY853" s="119"/>
      <c r="AZ853" s="117"/>
      <c r="BA853" s="117"/>
      <c r="BB853" s="117"/>
      <c r="BC853" s="117"/>
      <c r="BD853" s="117"/>
    </row>
    <row r="854" spans="1:56" s="45" customFormat="1" hidden="1">
      <c r="B854" s="129">
        <v>2013</v>
      </c>
      <c r="C854" s="130">
        <v>8320</v>
      </c>
      <c r="D854" s="129">
        <v>9</v>
      </c>
      <c r="E854" s="129">
        <v>5000</v>
      </c>
      <c r="F854" s="129">
        <v>5600</v>
      </c>
      <c r="G854" s="129">
        <v>565</v>
      </c>
      <c r="H854" s="120">
        <v>56501</v>
      </c>
      <c r="I854" s="128" t="s">
        <v>247</v>
      </c>
      <c r="J854" s="123">
        <v>0</v>
      </c>
      <c r="K854" s="123">
        <v>0</v>
      </c>
      <c r="L854" s="124">
        <v>0</v>
      </c>
      <c r="M854" s="123">
        <v>0</v>
      </c>
      <c r="N854" s="123">
        <v>0</v>
      </c>
      <c r="O854" s="124">
        <v>0</v>
      </c>
      <c r="P854" s="124">
        <v>0</v>
      </c>
      <c r="R854" s="123">
        <v>0</v>
      </c>
      <c r="S854" s="123">
        <v>0</v>
      </c>
      <c r="T854" s="123">
        <f t="shared" si="420"/>
        <v>0</v>
      </c>
      <c r="U854" s="123">
        <v>0</v>
      </c>
      <c r="V854" s="123">
        <v>0</v>
      </c>
      <c r="W854" s="123">
        <f t="shared" si="416"/>
        <v>0</v>
      </c>
      <c r="X854" s="123">
        <f t="shared" si="408"/>
        <v>0</v>
      </c>
      <c r="Z854" s="123">
        <v>0</v>
      </c>
      <c r="AA854" s="123">
        <v>0</v>
      </c>
      <c r="AB854" s="123">
        <f t="shared" si="411"/>
        <v>0</v>
      </c>
      <c r="AC854" s="123">
        <v>0</v>
      </c>
      <c r="AD854" s="123">
        <v>0</v>
      </c>
      <c r="AE854" s="123">
        <f t="shared" si="417"/>
        <v>0</v>
      </c>
      <c r="AF854" s="123">
        <f t="shared" si="409"/>
        <v>0</v>
      </c>
      <c r="AH854" s="123">
        <v>0</v>
      </c>
      <c r="AI854" s="123">
        <v>0</v>
      </c>
      <c r="AJ854" s="123">
        <f t="shared" si="413"/>
        <v>0</v>
      </c>
      <c r="AK854" s="123">
        <v>0</v>
      </c>
      <c r="AL854" s="123">
        <v>0</v>
      </c>
      <c r="AM854" s="123">
        <f t="shared" si="418"/>
        <v>0</v>
      </c>
      <c r="AN854" s="123">
        <f t="shared" si="410"/>
        <v>0</v>
      </c>
      <c r="AP854" s="123">
        <f>J854-(R854+Z854+AH854)</f>
        <v>0</v>
      </c>
      <c r="AQ854" s="123">
        <f>K854-(S854+AA854+AI854)</f>
        <v>0</v>
      </c>
      <c r="AR854" s="123">
        <f t="shared" si="421"/>
        <v>0</v>
      </c>
      <c r="AS854" s="123">
        <f>M854-(U854+AC854+AK854)</f>
        <v>0</v>
      </c>
      <c r="AT854" s="123">
        <f>N854-(V854+AD854+AL854)</f>
        <v>0</v>
      </c>
      <c r="AU854" s="123">
        <f t="shared" si="419"/>
        <v>0</v>
      </c>
      <c r="AV854" s="123">
        <f t="shared" si="415"/>
        <v>0</v>
      </c>
      <c r="AW854" s="125" t="s">
        <v>103</v>
      </c>
      <c r="AX854" s="125"/>
      <c r="AY854" s="125"/>
      <c r="AZ854" s="124" t="s">
        <v>283</v>
      </c>
      <c r="BA854" s="124"/>
      <c r="BB854" s="124"/>
      <c r="BC854" s="124"/>
      <c r="BD854" s="124"/>
    </row>
    <row r="855" spans="1:56" s="127" customFormat="1" hidden="1">
      <c r="A855" s="45"/>
      <c r="B855" s="114">
        <v>2013</v>
      </c>
      <c r="C855" s="115">
        <v>8320</v>
      </c>
      <c r="D855" s="114">
        <v>9</v>
      </c>
      <c r="E855" s="114">
        <v>5000</v>
      </c>
      <c r="F855" s="114">
        <v>5600</v>
      </c>
      <c r="G855" s="114">
        <v>566</v>
      </c>
      <c r="H855" s="114"/>
      <c r="I855" s="116" t="s">
        <v>346</v>
      </c>
      <c r="J855" s="117">
        <v>0</v>
      </c>
      <c r="K855" s="117">
        <v>0</v>
      </c>
      <c r="L855" s="117">
        <v>0</v>
      </c>
      <c r="M855" s="117">
        <v>0</v>
      </c>
      <c r="N855" s="117">
        <v>0</v>
      </c>
      <c r="O855" s="117">
        <v>0</v>
      </c>
      <c r="P855" s="117">
        <v>0</v>
      </c>
      <c r="Q855" s="45"/>
      <c r="R855" s="118">
        <f>R856</f>
        <v>0</v>
      </c>
      <c r="S855" s="118">
        <f>S856</f>
        <v>0</v>
      </c>
      <c r="T855" s="118">
        <f t="shared" si="420"/>
        <v>0</v>
      </c>
      <c r="U855" s="118">
        <f>U856</f>
        <v>0</v>
      </c>
      <c r="V855" s="118">
        <f>V856</f>
        <v>0</v>
      </c>
      <c r="W855" s="118">
        <f t="shared" si="416"/>
        <v>0</v>
      </c>
      <c r="X855" s="118">
        <f t="shared" si="408"/>
        <v>0</v>
      </c>
      <c r="Y855" s="45"/>
      <c r="Z855" s="118">
        <f>Z856</f>
        <v>0</v>
      </c>
      <c r="AA855" s="118">
        <f>AA856</f>
        <v>0</v>
      </c>
      <c r="AB855" s="118">
        <f t="shared" si="411"/>
        <v>0</v>
      </c>
      <c r="AC855" s="118">
        <f>AC856</f>
        <v>0</v>
      </c>
      <c r="AD855" s="118">
        <f>AD856</f>
        <v>0</v>
      </c>
      <c r="AE855" s="118">
        <f t="shared" si="417"/>
        <v>0</v>
      </c>
      <c r="AF855" s="118">
        <f t="shared" si="409"/>
        <v>0</v>
      </c>
      <c r="AG855" s="45"/>
      <c r="AH855" s="118">
        <f>AH856</f>
        <v>0</v>
      </c>
      <c r="AI855" s="118">
        <f>AI856</f>
        <v>0</v>
      </c>
      <c r="AJ855" s="118">
        <f t="shared" si="413"/>
        <v>0</v>
      </c>
      <c r="AK855" s="118">
        <f>AK856</f>
        <v>0</v>
      </c>
      <c r="AL855" s="118">
        <f>AL856</f>
        <v>0</v>
      </c>
      <c r="AM855" s="118">
        <f t="shared" si="418"/>
        <v>0</v>
      </c>
      <c r="AN855" s="118">
        <f t="shared" si="410"/>
        <v>0</v>
      </c>
      <c r="AO855" s="45"/>
      <c r="AP855" s="118">
        <f>AP856</f>
        <v>0</v>
      </c>
      <c r="AQ855" s="118">
        <f>AQ856</f>
        <v>0</v>
      </c>
      <c r="AR855" s="118">
        <f t="shared" si="421"/>
        <v>0</v>
      </c>
      <c r="AS855" s="118">
        <f>AS856</f>
        <v>0</v>
      </c>
      <c r="AT855" s="118">
        <f>AT856</f>
        <v>0</v>
      </c>
      <c r="AU855" s="118">
        <f t="shared" si="419"/>
        <v>0</v>
      </c>
      <c r="AV855" s="118">
        <f t="shared" si="415"/>
        <v>0</v>
      </c>
      <c r="AW855" s="119"/>
      <c r="AX855" s="119"/>
      <c r="AY855" s="119"/>
      <c r="AZ855" s="117"/>
      <c r="BA855" s="117"/>
      <c r="BB855" s="117"/>
      <c r="BC855" s="117"/>
      <c r="BD855" s="117"/>
    </row>
    <row r="856" spans="1:56" s="45" customFormat="1" hidden="1">
      <c r="B856" s="120">
        <v>2013</v>
      </c>
      <c r="C856" s="121">
        <v>8320</v>
      </c>
      <c r="D856" s="120">
        <v>9</v>
      </c>
      <c r="E856" s="129">
        <v>5000</v>
      </c>
      <c r="F856" s="129">
        <v>5600</v>
      </c>
      <c r="G856" s="120">
        <v>566</v>
      </c>
      <c r="H856" s="120">
        <v>56601</v>
      </c>
      <c r="I856" s="122" t="s">
        <v>249</v>
      </c>
      <c r="J856" s="132">
        <v>0</v>
      </c>
      <c r="K856" s="132">
        <v>0</v>
      </c>
      <c r="L856" s="133">
        <v>0</v>
      </c>
      <c r="M856" s="132">
        <v>0</v>
      </c>
      <c r="N856" s="132">
        <v>0</v>
      </c>
      <c r="O856" s="133">
        <v>0</v>
      </c>
      <c r="P856" s="133">
        <v>0</v>
      </c>
      <c r="R856" s="123">
        <v>0</v>
      </c>
      <c r="S856" s="123">
        <v>0</v>
      </c>
      <c r="T856" s="123">
        <f t="shared" si="420"/>
        <v>0</v>
      </c>
      <c r="U856" s="123">
        <v>0</v>
      </c>
      <c r="V856" s="123">
        <v>0</v>
      </c>
      <c r="W856" s="123">
        <f t="shared" si="416"/>
        <v>0</v>
      </c>
      <c r="X856" s="123">
        <f t="shared" si="408"/>
        <v>0</v>
      </c>
      <c r="Z856" s="123">
        <v>0</v>
      </c>
      <c r="AA856" s="123">
        <v>0</v>
      </c>
      <c r="AB856" s="123">
        <f t="shared" si="411"/>
        <v>0</v>
      </c>
      <c r="AC856" s="123">
        <v>0</v>
      </c>
      <c r="AD856" s="123">
        <v>0</v>
      </c>
      <c r="AE856" s="123">
        <f t="shared" si="417"/>
        <v>0</v>
      </c>
      <c r="AF856" s="123">
        <f t="shared" si="409"/>
        <v>0</v>
      </c>
      <c r="AH856" s="123">
        <v>0</v>
      </c>
      <c r="AI856" s="123">
        <v>0</v>
      </c>
      <c r="AJ856" s="123">
        <f t="shared" si="413"/>
        <v>0</v>
      </c>
      <c r="AK856" s="123">
        <v>0</v>
      </c>
      <c r="AL856" s="123">
        <v>0</v>
      </c>
      <c r="AM856" s="123">
        <f t="shared" si="418"/>
        <v>0</v>
      </c>
      <c r="AN856" s="123">
        <f t="shared" si="410"/>
        <v>0</v>
      </c>
      <c r="AP856" s="123">
        <f>J856-(R856+Z856+AH856)</f>
        <v>0</v>
      </c>
      <c r="AQ856" s="123">
        <f>K856-(S856+AA856+AI856)</f>
        <v>0</v>
      </c>
      <c r="AR856" s="123">
        <f t="shared" si="421"/>
        <v>0</v>
      </c>
      <c r="AS856" s="123">
        <f>M856-(U856+AC856+AK856)</f>
        <v>0</v>
      </c>
      <c r="AT856" s="123">
        <f>N856-(V856+AD856+AL856)</f>
        <v>0</v>
      </c>
      <c r="AU856" s="123">
        <f t="shared" si="419"/>
        <v>0</v>
      </c>
      <c r="AV856" s="123">
        <f t="shared" si="415"/>
        <v>0</v>
      </c>
      <c r="AW856" s="134" t="s">
        <v>103</v>
      </c>
      <c r="AX856" s="134"/>
      <c r="AY856" s="134"/>
      <c r="AZ856" s="133" t="s">
        <v>283</v>
      </c>
      <c r="BA856" s="133"/>
      <c r="BB856" s="133"/>
      <c r="BC856" s="133"/>
      <c r="BD856" s="133"/>
    </row>
    <row r="857" spans="1:56" s="127" customFormat="1" hidden="1">
      <c r="A857" s="45"/>
      <c r="B857" s="114">
        <v>2013</v>
      </c>
      <c r="C857" s="115">
        <v>8320</v>
      </c>
      <c r="D857" s="114">
        <v>9</v>
      </c>
      <c r="E857" s="114">
        <v>5000</v>
      </c>
      <c r="F857" s="114">
        <v>5600</v>
      </c>
      <c r="G857" s="114">
        <v>567</v>
      </c>
      <c r="H857" s="114"/>
      <c r="I857" s="116" t="s">
        <v>415</v>
      </c>
      <c r="J857" s="117">
        <v>0</v>
      </c>
      <c r="K857" s="117">
        <v>0</v>
      </c>
      <c r="L857" s="117">
        <v>0</v>
      </c>
      <c r="M857" s="117">
        <v>0</v>
      </c>
      <c r="N857" s="117">
        <v>0</v>
      </c>
      <c r="O857" s="117">
        <v>0</v>
      </c>
      <c r="P857" s="117">
        <v>0</v>
      </c>
      <c r="Q857" s="45"/>
      <c r="R857" s="118">
        <f>R858</f>
        <v>0</v>
      </c>
      <c r="S857" s="118">
        <f>S858</f>
        <v>0</v>
      </c>
      <c r="T857" s="118">
        <f t="shared" si="420"/>
        <v>0</v>
      </c>
      <c r="U857" s="118">
        <f>U858</f>
        <v>0</v>
      </c>
      <c r="V857" s="118">
        <f>V858</f>
        <v>0</v>
      </c>
      <c r="W857" s="118">
        <f t="shared" si="416"/>
        <v>0</v>
      </c>
      <c r="X857" s="118">
        <f t="shared" si="408"/>
        <v>0</v>
      </c>
      <c r="Y857" s="45"/>
      <c r="Z857" s="118">
        <f>Z858</f>
        <v>0</v>
      </c>
      <c r="AA857" s="118">
        <f>AA858</f>
        <v>0</v>
      </c>
      <c r="AB857" s="118">
        <f t="shared" si="411"/>
        <v>0</v>
      </c>
      <c r="AC857" s="118">
        <f>AC858</f>
        <v>0</v>
      </c>
      <c r="AD857" s="118">
        <f>AD858</f>
        <v>0</v>
      </c>
      <c r="AE857" s="118">
        <f t="shared" si="417"/>
        <v>0</v>
      </c>
      <c r="AF857" s="118">
        <f t="shared" si="409"/>
        <v>0</v>
      </c>
      <c r="AG857" s="45"/>
      <c r="AH857" s="118">
        <f>AH858</f>
        <v>0</v>
      </c>
      <c r="AI857" s="118">
        <f>AI858</f>
        <v>0</v>
      </c>
      <c r="AJ857" s="118">
        <f t="shared" si="413"/>
        <v>0</v>
      </c>
      <c r="AK857" s="118">
        <f>AK858</f>
        <v>0</v>
      </c>
      <c r="AL857" s="118">
        <f>AL858</f>
        <v>0</v>
      </c>
      <c r="AM857" s="118">
        <f t="shared" si="418"/>
        <v>0</v>
      </c>
      <c r="AN857" s="118">
        <f t="shared" si="410"/>
        <v>0</v>
      </c>
      <c r="AO857" s="45"/>
      <c r="AP857" s="118">
        <f>AP858</f>
        <v>0</v>
      </c>
      <c r="AQ857" s="118">
        <f>AQ858</f>
        <v>0</v>
      </c>
      <c r="AR857" s="118">
        <f t="shared" si="421"/>
        <v>0</v>
      </c>
      <c r="AS857" s="118">
        <f>AS858</f>
        <v>0</v>
      </c>
      <c r="AT857" s="118">
        <f>AT858</f>
        <v>0</v>
      </c>
      <c r="AU857" s="118">
        <f t="shared" si="419"/>
        <v>0</v>
      </c>
      <c r="AV857" s="118">
        <f t="shared" si="415"/>
        <v>0</v>
      </c>
      <c r="AW857" s="119"/>
      <c r="AX857" s="119"/>
      <c r="AY857" s="119"/>
      <c r="AZ857" s="117"/>
      <c r="BA857" s="117"/>
      <c r="BB857" s="117"/>
      <c r="BC857" s="117"/>
      <c r="BD857" s="117"/>
    </row>
    <row r="858" spans="1:56" s="100" customFormat="1" hidden="1">
      <c r="A858" s="45"/>
      <c r="B858" s="120">
        <v>2013</v>
      </c>
      <c r="C858" s="121">
        <v>8320</v>
      </c>
      <c r="D858" s="120">
        <v>9</v>
      </c>
      <c r="E858" s="120">
        <v>5000</v>
      </c>
      <c r="F858" s="120">
        <v>5600</v>
      </c>
      <c r="G858" s="120">
        <v>567</v>
      </c>
      <c r="H858" s="120">
        <v>56701</v>
      </c>
      <c r="I858" s="122" t="s">
        <v>416</v>
      </c>
      <c r="J858" s="123">
        <v>0</v>
      </c>
      <c r="K858" s="123">
        <v>0</v>
      </c>
      <c r="L858" s="124">
        <v>0</v>
      </c>
      <c r="M858" s="123">
        <v>0</v>
      </c>
      <c r="N858" s="123">
        <v>0</v>
      </c>
      <c r="O858" s="124">
        <v>0</v>
      </c>
      <c r="P858" s="124">
        <v>0</v>
      </c>
      <c r="Q858" s="45"/>
      <c r="R858" s="123">
        <v>0</v>
      </c>
      <c r="S858" s="123">
        <v>0</v>
      </c>
      <c r="T858" s="123">
        <f t="shared" si="420"/>
        <v>0</v>
      </c>
      <c r="U858" s="123">
        <v>0</v>
      </c>
      <c r="V858" s="123">
        <v>0</v>
      </c>
      <c r="W858" s="123">
        <f t="shared" si="416"/>
        <v>0</v>
      </c>
      <c r="X858" s="123">
        <f t="shared" si="408"/>
        <v>0</v>
      </c>
      <c r="Y858" s="45"/>
      <c r="Z858" s="123">
        <v>0</v>
      </c>
      <c r="AA858" s="123">
        <v>0</v>
      </c>
      <c r="AB858" s="123">
        <f t="shared" si="411"/>
        <v>0</v>
      </c>
      <c r="AC858" s="123">
        <v>0</v>
      </c>
      <c r="AD858" s="123">
        <v>0</v>
      </c>
      <c r="AE858" s="123">
        <f t="shared" si="417"/>
        <v>0</v>
      </c>
      <c r="AF858" s="123">
        <f t="shared" si="409"/>
        <v>0</v>
      </c>
      <c r="AG858" s="45"/>
      <c r="AH858" s="123">
        <v>0</v>
      </c>
      <c r="AI858" s="123">
        <v>0</v>
      </c>
      <c r="AJ858" s="123">
        <f t="shared" si="413"/>
        <v>0</v>
      </c>
      <c r="AK858" s="123">
        <v>0</v>
      </c>
      <c r="AL858" s="123">
        <v>0</v>
      </c>
      <c r="AM858" s="123">
        <f t="shared" si="418"/>
        <v>0</v>
      </c>
      <c r="AN858" s="123">
        <f t="shared" si="410"/>
        <v>0</v>
      </c>
      <c r="AO858" s="45"/>
      <c r="AP858" s="123">
        <f>J858-(R858+Z858+AH858)</f>
        <v>0</v>
      </c>
      <c r="AQ858" s="123">
        <f>K858-(S858+AA858+AI858)</f>
        <v>0</v>
      </c>
      <c r="AR858" s="123">
        <f t="shared" si="421"/>
        <v>0</v>
      </c>
      <c r="AS858" s="123">
        <f>M858-(U858+AC858+AK858)</f>
        <v>0</v>
      </c>
      <c r="AT858" s="123">
        <f>N858-(V858+AD858+AL858)</f>
        <v>0</v>
      </c>
      <c r="AU858" s="123">
        <f t="shared" si="419"/>
        <v>0</v>
      </c>
      <c r="AV858" s="123">
        <f t="shared" si="415"/>
        <v>0</v>
      </c>
      <c r="AW858" s="125" t="s">
        <v>103</v>
      </c>
      <c r="AX858" s="125"/>
      <c r="AY858" s="125"/>
      <c r="AZ858" s="124" t="s">
        <v>283</v>
      </c>
      <c r="BA858" s="124"/>
      <c r="BB858" s="124"/>
      <c r="BC858" s="124"/>
      <c r="BD858" s="124"/>
    </row>
    <row r="859" spans="1:56" s="127" customFormat="1" hidden="1">
      <c r="A859" s="45"/>
      <c r="B859" s="114">
        <v>2013</v>
      </c>
      <c r="C859" s="115">
        <v>8320</v>
      </c>
      <c r="D859" s="114">
        <v>9</v>
      </c>
      <c r="E859" s="114">
        <v>5000</v>
      </c>
      <c r="F859" s="114">
        <v>5600</v>
      </c>
      <c r="G859" s="114">
        <v>569</v>
      </c>
      <c r="H859" s="114"/>
      <c r="I859" s="116" t="s">
        <v>347</v>
      </c>
      <c r="J859" s="117">
        <v>0</v>
      </c>
      <c r="K859" s="117">
        <v>0</v>
      </c>
      <c r="L859" s="117">
        <v>0</v>
      </c>
      <c r="M859" s="117">
        <v>0</v>
      </c>
      <c r="N859" s="117">
        <v>0</v>
      </c>
      <c r="O859" s="117">
        <v>0</v>
      </c>
      <c r="P859" s="117">
        <v>0</v>
      </c>
      <c r="Q859" s="45"/>
      <c r="R859" s="118">
        <f>R860</f>
        <v>0</v>
      </c>
      <c r="S859" s="118">
        <f>S860</f>
        <v>0</v>
      </c>
      <c r="T859" s="118">
        <f t="shared" si="420"/>
        <v>0</v>
      </c>
      <c r="U859" s="118">
        <f>U860</f>
        <v>0</v>
      </c>
      <c r="V859" s="118">
        <f>V860</f>
        <v>0</v>
      </c>
      <c r="W859" s="118">
        <f t="shared" si="416"/>
        <v>0</v>
      </c>
      <c r="X859" s="118">
        <f t="shared" si="408"/>
        <v>0</v>
      </c>
      <c r="Y859" s="45"/>
      <c r="Z859" s="118">
        <f>Z860</f>
        <v>0</v>
      </c>
      <c r="AA859" s="118">
        <f>AA860</f>
        <v>0</v>
      </c>
      <c r="AB859" s="118">
        <f t="shared" si="411"/>
        <v>0</v>
      </c>
      <c r="AC859" s="118">
        <f>AC860</f>
        <v>0</v>
      </c>
      <c r="AD859" s="118">
        <f>AD860</f>
        <v>0</v>
      </c>
      <c r="AE859" s="118">
        <f t="shared" si="417"/>
        <v>0</v>
      </c>
      <c r="AF859" s="118">
        <f t="shared" si="409"/>
        <v>0</v>
      </c>
      <c r="AG859" s="45"/>
      <c r="AH859" s="118">
        <f>AH860</f>
        <v>0</v>
      </c>
      <c r="AI859" s="118">
        <f>AI860</f>
        <v>0</v>
      </c>
      <c r="AJ859" s="118">
        <f t="shared" si="413"/>
        <v>0</v>
      </c>
      <c r="AK859" s="118">
        <f>AK860</f>
        <v>0</v>
      </c>
      <c r="AL859" s="118">
        <f>AL860</f>
        <v>0</v>
      </c>
      <c r="AM859" s="118">
        <f t="shared" si="418"/>
        <v>0</v>
      </c>
      <c r="AN859" s="118">
        <f t="shared" si="410"/>
        <v>0</v>
      </c>
      <c r="AO859" s="45"/>
      <c r="AP859" s="118">
        <f>AP860</f>
        <v>0</v>
      </c>
      <c r="AQ859" s="118">
        <f>AQ860</f>
        <v>0</v>
      </c>
      <c r="AR859" s="118">
        <f t="shared" si="421"/>
        <v>0</v>
      </c>
      <c r="AS859" s="118">
        <f>AS860</f>
        <v>0</v>
      </c>
      <c r="AT859" s="118">
        <f>AT860</f>
        <v>0</v>
      </c>
      <c r="AU859" s="118">
        <f t="shared" si="419"/>
        <v>0</v>
      </c>
      <c r="AV859" s="118">
        <f t="shared" si="415"/>
        <v>0</v>
      </c>
      <c r="AW859" s="119"/>
      <c r="AX859" s="119"/>
      <c r="AY859" s="119"/>
      <c r="AZ859" s="117"/>
      <c r="BA859" s="117"/>
      <c r="BB859" s="117"/>
      <c r="BC859" s="117"/>
      <c r="BD859" s="117"/>
    </row>
    <row r="860" spans="1:56" s="100" customFormat="1" hidden="1">
      <c r="A860" s="45"/>
      <c r="B860" s="120">
        <v>2013</v>
      </c>
      <c r="C860" s="121">
        <v>8320</v>
      </c>
      <c r="D860" s="120">
        <v>9</v>
      </c>
      <c r="E860" s="120">
        <v>5000</v>
      </c>
      <c r="F860" s="120">
        <v>5600</v>
      </c>
      <c r="G860" s="120">
        <v>569</v>
      </c>
      <c r="H860" s="120">
        <v>56902</v>
      </c>
      <c r="I860" s="122" t="s">
        <v>251</v>
      </c>
      <c r="J860" s="123">
        <v>0</v>
      </c>
      <c r="K860" s="123">
        <v>0</v>
      </c>
      <c r="L860" s="124">
        <v>0</v>
      </c>
      <c r="M860" s="123">
        <v>0</v>
      </c>
      <c r="N860" s="123">
        <v>0</v>
      </c>
      <c r="O860" s="124">
        <v>0</v>
      </c>
      <c r="P860" s="124">
        <v>0</v>
      </c>
      <c r="Q860" s="45"/>
      <c r="R860" s="123">
        <v>0</v>
      </c>
      <c r="S860" s="123">
        <v>0</v>
      </c>
      <c r="T860" s="123">
        <f t="shared" si="420"/>
        <v>0</v>
      </c>
      <c r="U860" s="123">
        <v>0</v>
      </c>
      <c r="V860" s="123">
        <v>0</v>
      </c>
      <c r="W860" s="123">
        <f t="shared" si="416"/>
        <v>0</v>
      </c>
      <c r="X860" s="123">
        <f t="shared" si="408"/>
        <v>0</v>
      </c>
      <c r="Y860" s="45"/>
      <c r="Z860" s="123">
        <v>0</v>
      </c>
      <c r="AA860" s="123">
        <v>0</v>
      </c>
      <c r="AB860" s="123">
        <f t="shared" si="411"/>
        <v>0</v>
      </c>
      <c r="AC860" s="123">
        <v>0</v>
      </c>
      <c r="AD860" s="123">
        <v>0</v>
      </c>
      <c r="AE860" s="123">
        <f t="shared" si="417"/>
        <v>0</v>
      </c>
      <c r="AF860" s="123">
        <f t="shared" si="409"/>
        <v>0</v>
      </c>
      <c r="AG860" s="45"/>
      <c r="AH860" s="123">
        <v>0</v>
      </c>
      <c r="AI860" s="123">
        <v>0</v>
      </c>
      <c r="AJ860" s="123">
        <f t="shared" si="413"/>
        <v>0</v>
      </c>
      <c r="AK860" s="123">
        <v>0</v>
      </c>
      <c r="AL860" s="123">
        <v>0</v>
      </c>
      <c r="AM860" s="123">
        <f t="shared" si="418"/>
        <v>0</v>
      </c>
      <c r="AN860" s="123">
        <f t="shared" si="410"/>
        <v>0</v>
      </c>
      <c r="AO860" s="45"/>
      <c r="AP860" s="123">
        <f>J860-(R860+Z860+AH860)</f>
        <v>0</v>
      </c>
      <c r="AQ860" s="123">
        <f>K860-(S860+AA860+AI860)</f>
        <v>0</v>
      </c>
      <c r="AR860" s="123">
        <f t="shared" si="421"/>
        <v>0</v>
      </c>
      <c r="AS860" s="123">
        <f>M860-(U860+AC860+AK860)</f>
        <v>0</v>
      </c>
      <c r="AT860" s="123">
        <f>N860-(V860+AD860+AL860)</f>
        <v>0</v>
      </c>
      <c r="AU860" s="123">
        <f t="shared" si="419"/>
        <v>0</v>
      </c>
      <c r="AV860" s="123">
        <f t="shared" si="415"/>
        <v>0</v>
      </c>
      <c r="AW860" s="125" t="s">
        <v>103</v>
      </c>
      <c r="AX860" s="125"/>
      <c r="AY860" s="125"/>
      <c r="AZ860" s="124" t="s">
        <v>283</v>
      </c>
      <c r="BA860" s="124"/>
      <c r="BB860" s="124"/>
      <c r="BC860" s="124"/>
      <c r="BD860" s="124"/>
    </row>
    <row r="861" spans="1:56" s="126" customFormat="1" hidden="1">
      <c r="A861" s="45"/>
      <c r="B861" s="108">
        <v>2013</v>
      </c>
      <c r="C861" s="109">
        <v>8320</v>
      </c>
      <c r="D861" s="108">
        <v>9</v>
      </c>
      <c r="E861" s="108">
        <v>5000</v>
      </c>
      <c r="F861" s="108">
        <v>5900</v>
      </c>
      <c r="G861" s="108"/>
      <c r="H861" s="108"/>
      <c r="I861" s="110" t="s">
        <v>349</v>
      </c>
      <c r="J861" s="111">
        <v>0</v>
      </c>
      <c r="K861" s="111">
        <v>0</v>
      </c>
      <c r="L861" s="111">
        <v>0</v>
      </c>
      <c r="M861" s="111">
        <v>0</v>
      </c>
      <c r="N861" s="111">
        <v>0</v>
      </c>
      <c r="O861" s="111">
        <v>0</v>
      </c>
      <c r="P861" s="111">
        <v>0</v>
      </c>
      <c r="Q861" s="45"/>
      <c r="R861" s="112">
        <f>R862+R864</f>
        <v>0</v>
      </c>
      <c r="S861" s="112">
        <f>S862+S864</f>
        <v>0</v>
      </c>
      <c r="T861" s="112">
        <f t="shared" si="420"/>
        <v>0</v>
      </c>
      <c r="U861" s="112">
        <f>U862+U864</f>
        <v>0</v>
      </c>
      <c r="V861" s="112">
        <f>V862+V864</f>
        <v>0</v>
      </c>
      <c r="W861" s="112">
        <f t="shared" si="416"/>
        <v>0</v>
      </c>
      <c r="X861" s="112">
        <f t="shared" si="408"/>
        <v>0</v>
      </c>
      <c r="Y861" s="45"/>
      <c r="Z861" s="112">
        <f>Z862+Z864</f>
        <v>0</v>
      </c>
      <c r="AA861" s="112">
        <f>AA862+AA864</f>
        <v>0</v>
      </c>
      <c r="AB861" s="112">
        <f t="shared" si="411"/>
        <v>0</v>
      </c>
      <c r="AC861" s="112">
        <f>AC862+AC864</f>
        <v>0</v>
      </c>
      <c r="AD861" s="112">
        <f>AD862+AD864</f>
        <v>0</v>
      </c>
      <c r="AE861" s="112">
        <f t="shared" si="417"/>
        <v>0</v>
      </c>
      <c r="AF861" s="112">
        <f t="shared" si="409"/>
        <v>0</v>
      </c>
      <c r="AG861" s="45"/>
      <c r="AH861" s="112">
        <f>AH862+AH864</f>
        <v>0</v>
      </c>
      <c r="AI861" s="112">
        <f>AI862+AI864</f>
        <v>0</v>
      </c>
      <c r="AJ861" s="112">
        <f t="shared" si="413"/>
        <v>0</v>
      </c>
      <c r="AK861" s="112">
        <f>AK862+AK864</f>
        <v>0</v>
      </c>
      <c r="AL861" s="112">
        <f>AL862+AL864</f>
        <v>0</v>
      </c>
      <c r="AM861" s="112">
        <f t="shared" si="418"/>
        <v>0</v>
      </c>
      <c r="AN861" s="112">
        <f t="shared" si="410"/>
        <v>0</v>
      </c>
      <c r="AO861" s="45"/>
      <c r="AP861" s="112">
        <f>AP862+AP864</f>
        <v>0</v>
      </c>
      <c r="AQ861" s="112">
        <f>AQ862+AQ864</f>
        <v>0</v>
      </c>
      <c r="AR861" s="112">
        <f t="shared" si="421"/>
        <v>0</v>
      </c>
      <c r="AS861" s="112">
        <f>AS862+AS864</f>
        <v>0</v>
      </c>
      <c r="AT861" s="112">
        <f>AT862+AT864</f>
        <v>0</v>
      </c>
      <c r="AU861" s="112">
        <f t="shared" si="419"/>
        <v>0</v>
      </c>
      <c r="AV861" s="112">
        <f t="shared" si="415"/>
        <v>0</v>
      </c>
      <c r="AW861" s="113"/>
      <c r="AX861" s="113"/>
      <c r="AY861" s="113"/>
      <c r="AZ861" s="111"/>
      <c r="BA861" s="111"/>
      <c r="BB861" s="111"/>
      <c r="BC861" s="111"/>
      <c r="BD861" s="111"/>
    </row>
    <row r="862" spans="1:56" s="127" customFormat="1" hidden="1">
      <c r="A862" s="45"/>
      <c r="B862" s="114">
        <v>2013</v>
      </c>
      <c r="C862" s="115">
        <v>8320</v>
      </c>
      <c r="D862" s="114">
        <v>9</v>
      </c>
      <c r="E862" s="114">
        <v>5000</v>
      </c>
      <c r="F862" s="114">
        <v>5900</v>
      </c>
      <c r="G862" s="114">
        <v>591</v>
      </c>
      <c r="H862" s="114"/>
      <c r="I862" s="116" t="s">
        <v>253</v>
      </c>
      <c r="J862" s="117">
        <v>0</v>
      </c>
      <c r="K862" s="117">
        <v>0</v>
      </c>
      <c r="L862" s="117">
        <v>0</v>
      </c>
      <c r="M862" s="117">
        <v>0</v>
      </c>
      <c r="N862" s="117">
        <v>0</v>
      </c>
      <c r="O862" s="117">
        <v>0</v>
      </c>
      <c r="P862" s="117">
        <v>0</v>
      </c>
      <c r="Q862" s="45"/>
      <c r="R862" s="118">
        <f>R863</f>
        <v>0</v>
      </c>
      <c r="S862" s="118">
        <f>S863</f>
        <v>0</v>
      </c>
      <c r="T862" s="118">
        <f t="shared" si="420"/>
        <v>0</v>
      </c>
      <c r="U862" s="118">
        <f>U863</f>
        <v>0</v>
      </c>
      <c r="V862" s="118">
        <f>V863</f>
        <v>0</v>
      </c>
      <c r="W862" s="118">
        <f t="shared" si="416"/>
        <v>0</v>
      </c>
      <c r="X862" s="118">
        <f t="shared" si="408"/>
        <v>0</v>
      </c>
      <c r="Y862" s="45"/>
      <c r="Z862" s="118">
        <f>Z863</f>
        <v>0</v>
      </c>
      <c r="AA862" s="118">
        <f>AA863</f>
        <v>0</v>
      </c>
      <c r="AB862" s="118">
        <f t="shared" si="411"/>
        <v>0</v>
      </c>
      <c r="AC862" s="118">
        <f>AC863</f>
        <v>0</v>
      </c>
      <c r="AD862" s="118">
        <f>AD863</f>
        <v>0</v>
      </c>
      <c r="AE862" s="118">
        <f t="shared" si="417"/>
        <v>0</v>
      </c>
      <c r="AF862" s="118">
        <f t="shared" si="409"/>
        <v>0</v>
      </c>
      <c r="AG862" s="45"/>
      <c r="AH862" s="118">
        <f>AH863</f>
        <v>0</v>
      </c>
      <c r="AI862" s="118">
        <f>AI863</f>
        <v>0</v>
      </c>
      <c r="AJ862" s="118">
        <f t="shared" si="413"/>
        <v>0</v>
      </c>
      <c r="AK862" s="118">
        <f>AK863</f>
        <v>0</v>
      </c>
      <c r="AL862" s="118">
        <f>AL863</f>
        <v>0</v>
      </c>
      <c r="AM862" s="118">
        <f t="shared" si="418"/>
        <v>0</v>
      </c>
      <c r="AN862" s="118">
        <f t="shared" si="410"/>
        <v>0</v>
      </c>
      <c r="AO862" s="45"/>
      <c r="AP862" s="118">
        <f>AP863</f>
        <v>0</v>
      </c>
      <c r="AQ862" s="118">
        <f>AQ863</f>
        <v>0</v>
      </c>
      <c r="AR862" s="118">
        <f t="shared" si="421"/>
        <v>0</v>
      </c>
      <c r="AS862" s="118">
        <f>AS863</f>
        <v>0</v>
      </c>
      <c r="AT862" s="118">
        <f>AT863</f>
        <v>0</v>
      </c>
      <c r="AU862" s="118">
        <f t="shared" si="419"/>
        <v>0</v>
      </c>
      <c r="AV862" s="118">
        <f t="shared" si="415"/>
        <v>0</v>
      </c>
      <c r="AW862" s="119"/>
      <c r="AX862" s="119"/>
      <c r="AY862" s="119"/>
      <c r="AZ862" s="117"/>
      <c r="BA862" s="117"/>
      <c r="BB862" s="117"/>
      <c r="BC862" s="117"/>
      <c r="BD862" s="117"/>
    </row>
    <row r="863" spans="1:56" s="100" customFormat="1" hidden="1">
      <c r="A863" s="45"/>
      <c r="B863" s="120">
        <v>2013</v>
      </c>
      <c r="C863" s="121">
        <v>8320</v>
      </c>
      <c r="D863" s="120">
        <v>9</v>
      </c>
      <c r="E863" s="120">
        <v>5000</v>
      </c>
      <c r="F863" s="120">
        <v>5900</v>
      </c>
      <c r="G863" s="120">
        <v>591</v>
      </c>
      <c r="H863" s="120">
        <v>59101</v>
      </c>
      <c r="I863" s="122" t="s">
        <v>253</v>
      </c>
      <c r="J863" s="123">
        <v>0</v>
      </c>
      <c r="K863" s="123">
        <v>0</v>
      </c>
      <c r="L863" s="124">
        <v>0</v>
      </c>
      <c r="M863" s="123">
        <v>0</v>
      </c>
      <c r="N863" s="123">
        <v>0</v>
      </c>
      <c r="O863" s="124">
        <v>0</v>
      </c>
      <c r="P863" s="124">
        <v>0</v>
      </c>
      <c r="Q863" s="45"/>
      <c r="R863" s="123">
        <v>0</v>
      </c>
      <c r="S863" s="123">
        <v>0</v>
      </c>
      <c r="T863" s="123">
        <f t="shared" si="420"/>
        <v>0</v>
      </c>
      <c r="U863" s="123">
        <v>0</v>
      </c>
      <c r="V863" s="123">
        <v>0</v>
      </c>
      <c r="W863" s="123">
        <f t="shared" si="416"/>
        <v>0</v>
      </c>
      <c r="X863" s="123">
        <f t="shared" si="408"/>
        <v>0</v>
      </c>
      <c r="Y863" s="45"/>
      <c r="Z863" s="123">
        <v>0</v>
      </c>
      <c r="AA863" s="123">
        <v>0</v>
      </c>
      <c r="AB863" s="123">
        <f t="shared" si="411"/>
        <v>0</v>
      </c>
      <c r="AC863" s="123">
        <v>0</v>
      </c>
      <c r="AD863" s="123">
        <v>0</v>
      </c>
      <c r="AE863" s="123">
        <f t="shared" si="417"/>
        <v>0</v>
      </c>
      <c r="AF863" s="123">
        <f t="shared" si="409"/>
        <v>0</v>
      </c>
      <c r="AG863" s="45"/>
      <c r="AH863" s="123">
        <v>0</v>
      </c>
      <c r="AI863" s="123">
        <v>0</v>
      </c>
      <c r="AJ863" s="123">
        <f t="shared" si="413"/>
        <v>0</v>
      </c>
      <c r="AK863" s="123">
        <v>0</v>
      </c>
      <c r="AL863" s="123">
        <v>0</v>
      </c>
      <c r="AM863" s="123">
        <f t="shared" si="418"/>
        <v>0</v>
      </c>
      <c r="AN863" s="123">
        <f t="shared" si="410"/>
        <v>0</v>
      </c>
      <c r="AO863" s="45"/>
      <c r="AP863" s="123">
        <f>J863-(R863+Z863+AH863)</f>
        <v>0</v>
      </c>
      <c r="AQ863" s="123">
        <f>K863-(S863+AA863+AI863)</f>
        <v>0</v>
      </c>
      <c r="AR863" s="123">
        <f t="shared" si="421"/>
        <v>0</v>
      </c>
      <c r="AS863" s="123">
        <f>M863-(U863+AC863+AK863)</f>
        <v>0</v>
      </c>
      <c r="AT863" s="123">
        <f>N863-(V863+AD863+AL863)</f>
        <v>0</v>
      </c>
      <c r="AU863" s="123">
        <f t="shared" si="419"/>
        <v>0</v>
      </c>
      <c r="AV863" s="123">
        <f t="shared" si="415"/>
        <v>0</v>
      </c>
      <c r="AW863" s="125" t="s">
        <v>187</v>
      </c>
      <c r="AX863" s="125"/>
      <c r="AY863" s="125"/>
      <c r="AZ863" s="124" t="s">
        <v>283</v>
      </c>
      <c r="BA863" s="124"/>
      <c r="BB863" s="124"/>
      <c r="BC863" s="124"/>
      <c r="BD863" s="124"/>
    </row>
    <row r="864" spans="1:56" s="127" customFormat="1" hidden="1">
      <c r="A864" s="45"/>
      <c r="B864" s="114">
        <v>2013</v>
      </c>
      <c r="C864" s="115">
        <v>8320</v>
      </c>
      <c r="D864" s="114">
        <v>9</v>
      </c>
      <c r="E864" s="114">
        <v>5000</v>
      </c>
      <c r="F864" s="114">
        <v>5900</v>
      </c>
      <c r="G864" s="114">
        <v>597</v>
      </c>
      <c r="H864" s="114"/>
      <c r="I864" s="116" t="s">
        <v>254</v>
      </c>
      <c r="J864" s="117">
        <v>0</v>
      </c>
      <c r="K864" s="117">
        <v>0</v>
      </c>
      <c r="L864" s="117">
        <v>0</v>
      </c>
      <c r="M864" s="117">
        <v>0</v>
      </c>
      <c r="N864" s="117">
        <v>0</v>
      </c>
      <c r="O864" s="117">
        <v>0</v>
      </c>
      <c r="P864" s="117">
        <v>0</v>
      </c>
      <c r="Q864" s="45"/>
      <c r="R864" s="118">
        <f>R865</f>
        <v>0</v>
      </c>
      <c r="S864" s="118">
        <f>S865</f>
        <v>0</v>
      </c>
      <c r="T864" s="118">
        <f t="shared" si="420"/>
        <v>0</v>
      </c>
      <c r="U864" s="118">
        <f>U865</f>
        <v>0</v>
      </c>
      <c r="V864" s="118">
        <f>V865</f>
        <v>0</v>
      </c>
      <c r="W864" s="118">
        <f t="shared" si="416"/>
        <v>0</v>
      </c>
      <c r="X864" s="118">
        <f t="shared" si="408"/>
        <v>0</v>
      </c>
      <c r="Y864" s="45"/>
      <c r="Z864" s="118">
        <f>Z865</f>
        <v>0</v>
      </c>
      <c r="AA864" s="118">
        <f>AA865</f>
        <v>0</v>
      </c>
      <c r="AB864" s="118">
        <f t="shared" si="411"/>
        <v>0</v>
      </c>
      <c r="AC864" s="118">
        <f>AC865</f>
        <v>0</v>
      </c>
      <c r="AD864" s="118">
        <f>AD865</f>
        <v>0</v>
      </c>
      <c r="AE864" s="118">
        <f t="shared" si="417"/>
        <v>0</v>
      </c>
      <c r="AF864" s="118">
        <f t="shared" si="409"/>
        <v>0</v>
      </c>
      <c r="AG864" s="45"/>
      <c r="AH864" s="118">
        <f>AH865</f>
        <v>0</v>
      </c>
      <c r="AI864" s="118">
        <f>AI865</f>
        <v>0</v>
      </c>
      <c r="AJ864" s="118">
        <f t="shared" si="413"/>
        <v>0</v>
      </c>
      <c r="AK864" s="118">
        <f>AK865</f>
        <v>0</v>
      </c>
      <c r="AL864" s="118">
        <f>AL865</f>
        <v>0</v>
      </c>
      <c r="AM864" s="118">
        <f t="shared" si="418"/>
        <v>0</v>
      </c>
      <c r="AN864" s="118">
        <f t="shared" si="410"/>
        <v>0</v>
      </c>
      <c r="AO864" s="45"/>
      <c r="AP864" s="118">
        <f>AP865</f>
        <v>0</v>
      </c>
      <c r="AQ864" s="118">
        <f>AQ865</f>
        <v>0</v>
      </c>
      <c r="AR864" s="118">
        <f t="shared" si="421"/>
        <v>0</v>
      </c>
      <c r="AS864" s="118">
        <f>AS865</f>
        <v>0</v>
      </c>
      <c r="AT864" s="118">
        <f>AT865</f>
        <v>0</v>
      </c>
      <c r="AU864" s="118">
        <f t="shared" si="419"/>
        <v>0</v>
      </c>
      <c r="AV864" s="118">
        <f t="shared" si="415"/>
        <v>0</v>
      </c>
      <c r="AW864" s="119"/>
      <c r="AX864" s="119"/>
      <c r="AY864" s="119"/>
      <c r="AZ864" s="117"/>
      <c r="BA864" s="117"/>
      <c r="BB864" s="117"/>
      <c r="BC864" s="117"/>
      <c r="BD864" s="117"/>
    </row>
    <row r="865" spans="1:56" s="100" customFormat="1" hidden="1">
      <c r="A865" s="45"/>
      <c r="B865" s="120">
        <v>2013</v>
      </c>
      <c r="C865" s="121">
        <v>8320</v>
      </c>
      <c r="D865" s="120">
        <v>9</v>
      </c>
      <c r="E865" s="120">
        <v>5000</v>
      </c>
      <c r="F865" s="120">
        <v>5900</v>
      </c>
      <c r="G865" s="120">
        <v>597</v>
      </c>
      <c r="H865" s="120">
        <v>59700</v>
      </c>
      <c r="I865" s="122" t="s">
        <v>254</v>
      </c>
      <c r="J865" s="123">
        <v>0</v>
      </c>
      <c r="K865" s="123">
        <v>0</v>
      </c>
      <c r="L865" s="124">
        <v>0</v>
      </c>
      <c r="M865" s="123">
        <v>0</v>
      </c>
      <c r="N865" s="123">
        <v>0</v>
      </c>
      <c r="O865" s="124">
        <v>0</v>
      </c>
      <c r="P865" s="124">
        <v>0</v>
      </c>
      <c r="Q865" s="45"/>
      <c r="R865" s="123">
        <v>0</v>
      </c>
      <c r="S865" s="123">
        <v>0</v>
      </c>
      <c r="T865" s="123">
        <f t="shared" si="420"/>
        <v>0</v>
      </c>
      <c r="U865" s="123">
        <v>0</v>
      </c>
      <c r="V865" s="123">
        <v>0</v>
      </c>
      <c r="W865" s="123">
        <f t="shared" si="416"/>
        <v>0</v>
      </c>
      <c r="X865" s="123">
        <f t="shared" si="408"/>
        <v>0</v>
      </c>
      <c r="Y865" s="45"/>
      <c r="Z865" s="123">
        <v>0</v>
      </c>
      <c r="AA865" s="123">
        <v>0</v>
      </c>
      <c r="AB865" s="123">
        <f t="shared" si="411"/>
        <v>0</v>
      </c>
      <c r="AC865" s="123">
        <v>0</v>
      </c>
      <c r="AD865" s="123">
        <v>0</v>
      </c>
      <c r="AE865" s="123">
        <f t="shared" si="417"/>
        <v>0</v>
      </c>
      <c r="AF865" s="123">
        <f t="shared" si="409"/>
        <v>0</v>
      </c>
      <c r="AG865" s="45"/>
      <c r="AH865" s="123">
        <v>0</v>
      </c>
      <c r="AI865" s="123">
        <v>0</v>
      </c>
      <c r="AJ865" s="123">
        <f t="shared" si="413"/>
        <v>0</v>
      </c>
      <c r="AK865" s="123">
        <v>0</v>
      </c>
      <c r="AL865" s="123">
        <v>0</v>
      </c>
      <c r="AM865" s="123">
        <f t="shared" si="418"/>
        <v>0</v>
      </c>
      <c r="AN865" s="123">
        <f t="shared" si="410"/>
        <v>0</v>
      </c>
      <c r="AO865" s="45"/>
      <c r="AP865" s="123">
        <f>J865-(R865+Z865+AH865)</f>
        <v>0</v>
      </c>
      <c r="AQ865" s="123">
        <f>K865-(S865+AA865+AI865)</f>
        <v>0</v>
      </c>
      <c r="AR865" s="123">
        <f t="shared" si="421"/>
        <v>0</v>
      </c>
      <c r="AS865" s="123">
        <f>M865-(U865+AC865+AK865)</f>
        <v>0</v>
      </c>
      <c r="AT865" s="123">
        <f>N865-(V865+AD865+AL865)</f>
        <v>0</v>
      </c>
      <c r="AU865" s="123">
        <f t="shared" si="419"/>
        <v>0</v>
      </c>
      <c r="AV865" s="123">
        <f t="shared" si="415"/>
        <v>0</v>
      </c>
      <c r="AW865" s="125" t="s">
        <v>187</v>
      </c>
      <c r="AX865" s="125"/>
      <c r="AY865" s="125"/>
      <c r="AZ865" s="124" t="s">
        <v>283</v>
      </c>
      <c r="BA865" s="124"/>
      <c r="BB865" s="124"/>
      <c r="BC865" s="124"/>
      <c r="BD865" s="124"/>
    </row>
    <row r="866" spans="1:56" s="107" customFormat="1" hidden="1">
      <c r="A866" s="45"/>
      <c r="B866" s="101">
        <v>2013</v>
      </c>
      <c r="C866" s="102">
        <v>8320</v>
      </c>
      <c r="D866" s="101">
        <v>9</v>
      </c>
      <c r="E866" s="101">
        <v>6000</v>
      </c>
      <c r="F866" s="101"/>
      <c r="G866" s="101"/>
      <c r="H866" s="101"/>
      <c r="I866" s="103" t="s">
        <v>350</v>
      </c>
      <c r="J866" s="104">
        <v>0</v>
      </c>
      <c r="K866" s="104">
        <v>0</v>
      </c>
      <c r="L866" s="104">
        <v>0</v>
      </c>
      <c r="M866" s="104">
        <v>0</v>
      </c>
      <c r="N866" s="104">
        <v>0</v>
      </c>
      <c r="O866" s="104">
        <v>0</v>
      </c>
      <c r="P866" s="104">
        <v>0</v>
      </c>
      <c r="Q866" s="45"/>
      <c r="R866" s="105">
        <f>R867</f>
        <v>0</v>
      </c>
      <c r="S866" s="105">
        <f>S867</f>
        <v>0</v>
      </c>
      <c r="T866" s="105">
        <f t="shared" si="420"/>
        <v>0</v>
      </c>
      <c r="U866" s="105">
        <f>U867</f>
        <v>0</v>
      </c>
      <c r="V866" s="105">
        <f>V867</f>
        <v>0</v>
      </c>
      <c r="W866" s="105">
        <f t="shared" si="416"/>
        <v>0</v>
      </c>
      <c r="X866" s="105">
        <f t="shared" si="408"/>
        <v>0</v>
      </c>
      <c r="Y866" s="45"/>
      <c r="Z866" s="105">
        <f>Z867</f>
        <v>0</v>
      </c>
      <c r="AA866" s="105">
        <f>AA867</f>
        <v>0</v>
      </c>
      <c r="AB866" s="105">
        <f t="shared" si="411"/>
        <v>0</v>
      </c>
      <c r="AC866" s="105">
        <f>AC867</f>
        <v>0</v>
      </c>
      <c r="AD866" s="105">
        <f>AD867</f>
        <v>0</v>
      </c>
      <c r="AE866" s="105">
        <f t="shared" si="417"/>
        <v>0</v>
      </c>
      <c r="AF866" s="105">
        <f t="shared" si="409"/>
        <v>0</v>
      </c>
      <c r="AG866" s="45"/>
      <c r="AH866" s="105">
        <f>AH867</f>
        <v>0</v>
      </c>
      <c r="AI866" s="105">
        <f>AI867</f>
        <v>0</v>
      </c>
      <c r="AJ866" s="105">
        <f t="shared" si="413"/>
        <v>0</v>
      </c>
      <c r="AK866" s="105">
        <f>AK867</f>
        <v>0</v>
      </c>
      <c r="AL866" s="105">
        <f>AL867</f>
        <v>0</v>
      </c>
      <c r="AM866" s="105">
        <f t="shared" si="418"/>
        <v>0</v>
      </c>
      <c r="AN866" s="105">
        <f t="shared" si="410"/>
        <v>0</v>
      </c>
      <c r="AO866" s="45"/>
      <c r="AP866" s="105">
        <f>AP867</f>
        <v>0</v>
      </c>
      <c r="AQ866" s="105">
        <f>AQ867</f>
        <v>0</v>
      </c>
      <c r="AR866" s="105">
        <f t="shared" si="421"/>
        <v>0</v>
      </c>
      <c r="AS866" s="105">
        <f>AS867</f>
        <v>0</v>
      </c>
      <c r="AT866" s="105">
        <f>AT867</f>
        <v>0</v>
      </c>
      <c r="AU866" s="105">
        <f t="shared" si="419"/>
        <v>0</v>
      </c>
      <c r="AV866" s="105">
        <f t="shared" si="415"/>
        <v>0</v>
      </c>
      <c r="AW866" s="106"/>
      <c r="AX866" s="106"/>
      <c r="AY866" s="106"/>
      <c r="AZ866" s="104"/>
      <c r="BA866" s="104"/>
      <c r="BB866" s="104"/>
      <c r="BC866" s="104"/>
      <c r="BD866" s="104"/>
    </row>
    <row r="867" spans="1:56" s="126" customFormat="1" hidden="1">
      <c r="A867" s="45"/>
      <c r="B867" s="108">
        <v>2013</v>
      </c>
      <c r="C867" s="109">
        <v>8320</v>
      </c>
      <c r="D867" s="108">
        <v>9</v>
      </c>
      <c r="E867" s="108">
        <v>6000</v>
      </c>
      <c r="F867" s="108">
        <v>6200</v>
      </c>
      <c r="G867" s="108"/>
      <c r="H867" s="108"/>
      <c r="I867" s="110" t="s">
        <v>351</v>
      </c>
      <c r="J867" s="111">
        <v>0</v>
      </c>
      <c r="K867" s="111">
        <v>0</v>
      </c>
      <c r="L867" s="111">
        <v>0</v>
      </c>
      <c r="M867" s="111">
        <v>0</v>
      </c>
      <c r="N867" s="111">
        <v>0</v>
      </c>
      <c r="O867" s="111">
        <v>0</v>
      </c>
      <c r="P867" s="111">
        <v>0</v>
      </c>
      <c r="Q867" s="45"/>
      <c r="R867" s="112">
        <f>R868+R941+R947</f>
        <v>0</v>
      </c>
      <c r="S867" s="112">
        <f>S868+S941+S947</f>
        <v>0</v>
      </c>
      <c r="T867" s="112">
        <f t="shared" si="420"/>
        <v>0</v>
      </c>
      <c r="U867" s="112">
        <f>U868+U941+U947</f>
        <v>0</v>
      </c>
      <c r="V867" s="112">
        <f>V868+V941+V947</f>
        <v>0</v>
      </c>
      <c r="W867" s="112">
        <f t="shared" si="416"/>
        <v>0</v>
      </c>
      <c r="X867" s="112">
        <f t="shared" si="408"/>
        <v>0</v>
      </c>
      <c r="Y867" s="45"/>
      <c r="Z867" s="112">
        <f>Z868+Z941+Z947</f>
        <v>0</v>
      </c>
      <c r="AA867" s="112">
        <f>AA868+AA941+AA947</f>
        <v>0</v>
      </c>
      <c r="AB867" s="112">
        <f t="shared" si="411"/>
        <v>0</v>
      </c>
      <c r="AC867" s="112">
        <f>AC868+AC941+AC947</f>
        <v>0</v>
      </c>
      <c r="AD867" s="112">
        <f>AD868+AD941+AD947</f>
        <v>0</v>
      </c>
      <c r="AE867" s="112">
        <f t="shared" si="417"/>
        <v>0</v>
      </c>
      <c r="AF867" s="112">
        <f t="shared" si="409"/>
        <v>0</v>
      </c>
      <c r="AG867" s="45"/>
      <c r="AH867" s="112">
        <f>AH868+AH941+AH947</f>
        <v>0</v>
      </c>
      <c r="AI867" s="112">
        <f>AI868+AI941+AI947</f>
        <v>0</v>
      </c>
      <c r="AJ867" s="112">
        <f t="shared" si="413"/>
        <v>0</v>
      </c>
      <c r="AK867" s="112">
        <f>AK868+AK941+AK947</f>
        <v>0</v>
      </c>
      <c r="AL867" s="112">
        <f>AL868+AL941+AL947</f>
        <v>0</v>
      </c>
      <c r="AM867" s="112">
        <f t="shared" si="418"/>
        <v>0</v>
      </c>
      <c r="AN867" s="112">
        <f t="shared" si="410"/>
        <v>0</v>
      </c>
      <c r="AO867" s="45"/>
      <c r="AP867" s="112">
        <f>AP868+AP941+AP947</f>
        <v>0</v>
      </c>
      <c r="AQ867" s="112">
        <f>AQ868+AQ941+AQ947</f>
        <v>0</v>
      </c>
      <c r="AR867" s="112">
        <f t="shared" si="421"/>
        <v>0</v>
      </c>
      <c r="AS867" s="112">
        <f>AS868+AS941+AS947</f>
        <v>0</v>
      </c>
      <c r="AT867" s="112">
        <f>AT868+AT941+AT947</f>
        <v>0</v>
      </c>
      <c r="AU867" s="112">
        <f t="shared" si="419"/>
        <v>0</v>
      </c>
      <c r="AV867" s="112">
        <f t="shared" si="415"/>
        <v>0</v>
      </c>
      <c r="AW867" s="113"/>
      <c r="AX867" s="113"/>
      <c r="AY867" s="113"/>
      <c r="AZ867" s="111"/>
      <c r="BA867" s="111"/>
      <c r="BB867" s="111"/>
      <c r="BC867" s="111"/>
      <c r="BD867" s="111"/>
    </row>
    <row r="868" spans="1:56" s="127" customFormat="1" hidden="1">
      <c r="A868" s="45"/>
      <c r="B868" s="114">
        <v>2013</v>
      </c>
      <c r="C868" s="115">
        <v>8320</v>
      </c>
      <c r="D868" s="114">
        <v>9</v>
      </c>
      <c r="E868" s="114">
        <v>6000</v>
      </c>
      <c r="F868" s="114">
        <v>6200</v>
      </c>
      <c r="G868" s="114">
        <v>622</v>
      </c>
      <c r="H868" s="114"/>
      <c r="I868" s="116" t="s">
        <v>257</v>
      </c>
      <c r="J868" s="117">
        <v>0</v>
      </c>
      <c r="K868" s="117">
        <v>0</v>
      </c>
      <c r="L868" s="117">
        <v>0</v>
      </c>
      <c r="M868" s="117">
        <v>0</v>
      </c>
      <c r="N868" s="117">
        <v>0</v>
      </c>
      <c r="O868" s="117">
        <v>0</v>
      </c>
      <c r="P868" s="117">
        <v>0</v>
      </c>
      <c r="Q868" s="45"/>
      <c r="R868" s="118">
        <f>R869+R870+R871+R872+R873+R874+R875+R876+R877+R878+R879+R880+R881+R882+R883+R884+R885+R886+R887+R888+R889+R890+R891+R892+R893+R894+R895+R896+R897+R901+R902+R903+R904+R905+R906+R907+R908+R909+R910+R911+R912+R913+R914+R915+R916+R917+R918+R919+R920+R921+R922+R923+R924+R925+R926+R927+R928+R929+R930+R931+R932+R933+R934+R935+R936+R937+R938+R939+R898+R899+R900+R940</f>
        <v>0</v>
      </c>
      <c r="S868" s="118">
        <f>S869+S870+S871+S872+S873+S874+S875+S876+S877+S878+S879+S880+S881+S882+S883+S884+S885+S886+S887+S888+S889+S890+S891+S892+S893+S894+S895+S896+S897+S901+S902+S903+S904+S905+S906+S907+S908+S909+S910+S911+S912+S913+S914+S915+S916+S917+S918+S919+S920+S921+S922+S923+S924+S925+S926+S927+S928+S929+S930+S931+S932+S933+S934+S935+S936+S937+S938+S939+S898+S899+S900+S940</f>
        <v>0</v>
      </c>
      <c r="T868" s="118">
        <f t="shared" si="420"/>
        <v>0</v>
      </c>
      <c r="U868" s="118">
        <f>U869+U870+U871+U872+U873+U874+U875+U876+U877+U878+U879+U880+U881+U882+U883+U884+U885+U886+U887+U888+U889+U890+U891+U892+U893+U894+U895+U896+U897+U901+U902+U903+U904+U905+U906+U907+U908+U909+U910+U911+U912+U913+U914+U915+U916+U917+U918+U919+U920+U921+U922+U923+U924+U925+U926+U927+U928+U929+U930+U931+U932+U933+U934+U935+U936+U937+U938+U939+U898+U899+U900+U940</f>
        <v>0</v>
      </c>
      <c r="V868" s="118">
        <f>V869+V870+V871+V872+V873+V874+V875+V876+V877+V878+V879+V880+V881+V882+V883+V884+V885+V886+V887+V888+V889+V890+V891+V892+V893+V894+V895+V896+V897+V901+V902+V903+V904+V905+V906+V907+V908+V909+V910+V911+V912+V913+V914+V915+V916+V917+V918+V919+V920+V921+V922+V923+V924+V925+V926+V927+V928+V929+V930+V931+V932+V933+V934+V935+V936+V937+V938+V939+V898+V899+V900+V940</f>
        <v>0</v>
      </c>
      <c r="W868" s="118">
        <f t="shared" si="416"/>
        <v>0</v>
      </c>
      <c r="X868" s="118">
        <f t="shared" si="408"/>
        <v>0</v>
      </c>
      <c r="Y868" s="45"/>
      <c r="Z868" s="118">
        <f>Z869+Z870+Z871+Z872+Z873+Z874+Z875+Z876+Z877+Z878+Z879+Z880+Z881+Z882+Z883+Z884+Z885+Z886+Z887+Z888+Z889+Z890+Z891+Z892+Z893+Z894+Z895+Z896+Z897+Z901+Z902+Z903+Z904+Z905+Z906+Z907+Z908+Z909+Z910+Z911+Z912+Z913+Z914+Z915+Z916+Z917+Z918+Z919+Z920+Z921+Z922+Z923+Z924+Z925+Z926+Z927+Z928+Z929+Z930+Z931+Z932+Z933+Z934+Z935+Z936+Z937+Z938+Z939+Z898+Z899+Z900+Z940</f>
        <v>0</v>
      </c>
      <c r="AA868" s="118">
        <f>AA869+AA870+AA871+AA872+AA873+AA874+AA875+AA876+AA877+AA878+AA879+AA880+AA881+AA882+AA883+AA884+AA885+AA886+AA887+AA888+AA889+AA890+AA891+AA892+AA893+AA894+AA895+AA896+AA897+AA901+AA902+AA903+AA904+AA905+AA906+AA907+AA908+AA909+AA910+AA911+AA912+AA913+AA914+AA915+AA916+AA917+AA918+AA919+AA920+AA921+AA922+AA923+AA924+AA925+AA926+AA927+AA928+AA929+AA930+AA931+AA932+AA933+AA934+AA935+AA936+AA937+AA938+AA939+AA898+AA899+AA900+AA940</f>
        <v>0</v>
      </c>
      <c r="AB868" s="118">
        <f t="shared" si="411"/>
        <v>0</v>
      </c>
      <c r="AC868" s="118">
        <f>AC869+AC870+AC871+AC872+AC873+AC874+AC875+AC876+AC877+AC878+AC879+AC880+AC881+AC882+AC883+AC884+AC885+AC886+AC887+AC888+AC889+AC890+AC891+AC892+AC893+AC894+AC895+AC896+AC897+AC901+AC902+AC903+AC904+AC905+AC906+AC907+AC908+AC909+AC910+AC911+AC912+AC913+AC914+AC915+AC916+AC917+AC918+AC919+AC920+AC921+AC922+AC923+AC924+AC925+AC926+AC927+AC928+AC929+AC930+AC931+AC932+AC933+AC934+AC935+AC936+AC937+AC938+AC939+AC898+AC899+AC900+AC940</f>
        <v>0</v>
      </c>
      <c r="AD868" s="118">
        <f>AD869+AD870+AD871+AD872+AD873+AD874+AD875+AD876+AD877+AD878+AD879+AD880+AD881+AD882+AD883+AD884+AD885+AD886+AD887+AD888+AD889+AD890+AD891+AD892+AD893+AD894+AD895+AD896+AD897+AD901+AD902+AD903+AD904+AD905+AD906+AD907+AD908+AD909+AD910+AD911+AD912+AD913+AD914+AD915+AD916+AD917+AD918+AD919+AD920+AD921+AD922+AD923+AD924+AD925+AD926+AD927+AD928+AD929+AD930+AD931+AD932+AD933+AD934+AD935+AD936+AD937+AD938+AD939+AD898+AD899+AD900+AD940</f>
        <v>0</v>
      </c>
      <c r="AE868" s="118">
        <f t="shared" si="417"/>
        <v>0</v>
      </c>
      <c r="AF868" s="118">
        <f t="shared" si="409"/>
        <v>0</v>
      </c>
      <c r="AG868" s="45"/>
      <c r="AH868" s="118">
        <f>AH869+AH870+AH871+AH872+AH873+AH874+AH875+AH876+AH877+AH878+AH879+AH880+AH881+AH882+AH883+AH884+AH885+AH886+AH887+AH888+AH889+AH890+AH891+AH892+AH893+AH894+AH895+AH896+AH897+AH901+AH902+AH903+AH904+AH905+AH906+AH907+AH908+AH909+AH910+AH911+AH912+AH913+AH914+AH915+AH916+AH917+AH918+AH919+AH920+AH921+AH922+AH923+AH924+AH925+AH926+AH927+AH928+AH929+AH930+AH931+AH932+AH933+AH934+AH935+AH936+AH937+AH938+AH939+AH898+AH899+AH900+AH940</f>
        <v>0</v>
      </c>
      <c r="AI868" s="118">
        <f>AI869+AI870+AI871+AI872+AI873+AI874+AI875+AI876+AI877+AI878+AI879+AI880+AI881+AI882+AI883+AI884+AI885+AI886+AI887+AI888+AI889+AI890+AI891+AI892+AI893+AI894+AI895+AI896+AI897+AI901+AI902+AI903+AI904+AI905+AI906+AI907+AI908+AI909+AI910+AI911+AI912+AI913+AI914+AI915+AI916+AI917+AI918+AI919+AI920+AI921+AI922+AI923+AI924+AI925+AI926+AI927+AI928+AI929+AI930+AI931+AI932+AI933+AI934+AI935+AI936+AI937+AI938+AI939+AI898+AI899+AI900+AI940</f>
        <v>0</v>
      </c>
      <c r="AJ868" s="118">
        <f t="shared" si="413"/>
        <v>0</v>
      </c>
      <c r="AK868" s="118">
        <f>AK869+AK870+AK871+AK872+AK873+AK874+AK875+AK876+AK877+AK878+AK879+AK880+AK881+AK882+AK883+AK884+AK885+AK886+AK887+AK888+AK889+AK890+AK891+AK892+AK893+AK894+AK895+AK896+AK897+AK901+AK902+AK903+AK904+AK905+AK906+AK907+AK908+AK909+AK910+AK911+AK912+AK913+AK914+AK915+AK916+AK917+AK918+AK919+AK920+AK921+AK922+AK923+AK924+AK925+AK926+AK927+AK928+AK929+AK930+AK931+AK932+AK933+AK934+AK935+AK936+AK937+AK938+AK939+AK898+AK899+AK900+AK940</f>
        <v>0</v>
      </c>
      <c r="AL868" s="118">
        <f>AL869+AL870+AL871+AL872+AL873+AL874+AL875+AL876+AL877+AL878+AL879+AL880+AL881+AL882+AL883+AL884+AL885+AL886+AL887+AL888+AL889+AL890+AL891+AL892+AL893+AL894+AL895+AL896+AL897+AL901+AL902+AL903+AL904+AL905+AL906+AL907+AL908+AL909+AL910+AL911+AL912+AL913+AL914+AL915+AL916+AL917+AL918+AL919+AL920+AL921+AL922+AL923+AL924+AL925+AL926+AL927+AL928+AL929+AL930+AL931+AL932+AL933+AL934+AL935+AL936+AL937+AL938+AL939+AL898+AL899+AL900+AL940</f>
        <v>0</v>
      </c>
      <c r="AM868" s="118">
        <f t="shared" si="418"/>
        <v>0</v>
      </c>
      <c r="AN868" s="118">
        <f t="shared" si="410"/>
        <v>0</v>
      </c>
      <c r="AO868" s="45"/>
      <c r="AP868" s="118">
        <f>AP869+AP870+AP871+AP872+AP873+AP874+AP875+AP876+AP877+AP878+AP879+AP880+AP881+AP882+AP883+AP884+AP885+AP886+AP887+AP888+AP889+AP890+AP891+AP892+AP893+AP894+AP895+AP896+AP897+AP901+AP902+AP903+AP904+AP905+AP906+AP907+AP908+AP909+AP910+AP911+AP912+AP913+AP914+AP915+AP916+AP917+AP918+AP919+AP920+AP921+AP922+AP923+AP924+AP925+AP926+AP927+AP928+AP929+AP930+AP931+AP932+AP933+AP934+AP935+AP936+AP937+AP938+AP939+AP898+AP899+AP900+AP940</f>
        <v>0</v>
      </c>
      <c r="AQ868" s="118">
        <f>AQ869+AQ870+AQ871+AQ872+AQ873+AQ874+AQ875+AQ876+AQ877+AQ878+AQ879+AQ880+AQ881+AQ882+AQ883+AQ884+AQ885+AQ886+AQ887+AQ888+AQ889+AQ890+AQ891+AQ892+AQ893+AQ894+AQ895+AQ896+AQ897+AQ901+AQ902+AQ903+AQ904+AQ905+AQ906+AQ907+AQ908+AQ909+AQ910+AQ911+AQ912+AQ913+AQ914+AQ915+AQ916+AQ917+AQ918+AQ919+AQ920+AQ921+AQ922+AQ923+AQ924+AQ925+AQ926+AQ927+AQ928+AQ929+AQ930+AQ931+AQ932+AQ933+AQ934+AQ935+AQ936+AQ937+AQ938+AQ939+AQ898+AQ899+AQ900+AQ940</f>
        <v>0</v>
      </c>
      <c r="AR868" s="118">
        <f t="shared" si="421"/>
        <v>0</v>
      </c>
      <c r="AS868" s="118">
        <f>AS869+AS870+AS871+AS872+AS873+AS874+AS875+AS876+AS877+AS878+AS879+AS880+AS881+AS882+AS883+AS884+AS885+AS886+AS887+AS888+AS889+AS890+AS891+AS892+AS893+AS894+AS895+AS896+AS897+AS901+AS902+AS903+AS904+AS905+AS906+AS907+AS908+AS909+AS910+AS911+AS912+AS913+AS914+AS915+AS916+AS917+AS918+AS919+AS920+AS921+AS922+AS923+AS924+AS925+AS926+AS927+AS928+AS929+AS930+AS931+AS932+AS933+AS934+AS935+AS936+AS937+AS938+AS939+AS898+AS899+AS900+AS940</f>
        <v>0</v>
      </c>
      <c r="AT868" s="118">
        <f>AT869+AT870+AT871+AT872+AT873+AT874+AT875+AT876+AT877+AT878+AT879+AT880+AT881+AT882+AT883+AT884+AT885+AT886+AT887+AT888+AT889+AT890+AT891+AT892+AT893+AT894+AT895+AT896+AT897+AT901+AT902+AT903+AT904+AT905+AT906+AT907+AT908+AT909+AT910+AT911+AT912+AT913+AT914+AT915+AT916+AT917+AT918+AT919+AT920+AT921+AT922+AT923+AT924+AT925+AT926+AT927+AT928+AT929+AT930+AT931+AT932+AT933+AT934+AT935+AT936+AT937+AT938+AT939+AT898+AT899+AT900+AT940</f>
        <v>0</v>
      </c>
      <c r="AU868" s="118">
        <f t="shared" si="419"/>
        <v>0</v>
      </c>
      <c r="AV868" s="118">
        <f t="shared" si="415"/>
        <v>0</v>
      </c>
      <c r="AW868" s="119"/>
      <c r="AX868" s="119"/>
      <c r="AY868" s="119"/>
      <c r="AZ868" s="117"/>
      <c r="BA868" s="117"/>
      <c r="BB868" s="117"/>
      <c r="BC868" s="117"/>
      <c r="BD868" s="117"/>
    </row>
    <row r="869" spans="1:56" s="100" customFormat="1" hidden="1">
      <c r="A869" s="45"/>
      <c r="B869" s="120">
        <v>2013</v>
      </c>
      <c r="C869" s="121">
        <v>8320</v>
      </c>
      <c r="D869" s="120">
        <v>9</v>
      </c>
      <c r="E869" s="120">
        <v>6000</v>
      </c>
      <c r="F869" s="120">
        <v>6200</v>
      </c>
      <c r="G869" s="120">
        <v>622</v>
      </c>
      <c r="H869" s="120">
        <v>62201</v>
      </c>
      <c r="I869" s="122" t="s">
        <v>258</v>
      </c>
      <c r="J869" s="123">
        <v>0</v>
      </c>
      <c r="K869" s="123">
        <v>0</v>
      </c>
      <c r="L869" s="124">
        <v>0</v>
      </c>
      <c r="M869" s="123">
        <v>0</v>
      </c>
      <c r="N869" s="123">
        <v>0</v>
      </c>
      <c r="O869" s="124">
        <v>0</v>
      </c>
      <c r="P869" s="124">
        <v>0</v>
      </c>
      <c r="Q869" s="45"/>
      <c r="R869" s="123">
        <v>0</v>
      </c>
      <c r="S869" s="123">
        <v>0</v>
      </c>
      <c r="T869" s="123">
        <f t="shared" si="420"/>
        <v>0</v>
      </c>
      <c r="U869" s="123">
        <v>0</v>
      </c>
      <c r="V869" s="123">
        <v>0</v>
      </c>
      <c r="W869" s="123">
        <f t="shared" si="416"/>
        <v>0</v>
      </c>
      <c r="X869" s="123">
        <f t="shared" si="408"/>
        <v>0</v>
      </c>
      <c r="Y869" s="45"/>
      <c r="Z869" s="123">
        <v>0</v>
      </c>
      <c r="AA869" s="123">
        <v>0</v>
      </c>
      <c r="AB869" s="123">
        <f t="shared" si="411"/>
        <v>0</v>
      </c>
      <c r="AC869" s="123">
        <v>0</v>
      </c>
      <c r="AD869" s="123">
        <v>0</v>
      </c>
      <c r="AE869" s="123">
        <f t="shared" si="417"/>
        <v>0</v>
      </c>
      <c r="AF869" s="123">
        <f t="shared" si="409"/>
        <v>0</v>
      </c>
      <c r="AG869" s="45"/>
      <c r="AH869" s="123">
        <v>0</v>
      </c>
      <c r="AI869" s="123">
        <v>0</v>
      </c>
      <c r="AJ869" s="123">
        <f t="shared" si="413"/>
        <v>0</v>
      </c>
      <c r="AK869" s="123">
        <v>0</v>
      </c>
      <c r="AL869" s="123">
        <v>0</v>
      </c>
      <c r="AM869" s="123">
        <f t="shared" si="418"/>
        <v>0</v>
      </c>
      <c r="AN869" s="123">
        <f t="shared" si="410"/>
        <v>0</v>
      </c>
      <c r="AO869" s="45"/>
      <c r="AP869" s="123">
        <f t="shared" ref="AP869:AQ913" si="422">J869-(R869+Z869+AH869)</f>
        <v>0</v>
      </c>
      <c r="AQ869" s="123">
        <f t="shared" si="422"/>
        <v>0</v>
      </c>
      <c r="AR869" s="123">
        <f t="shared" si="421"/>
        <v>0</v>
      </c>
      <c r="AS869" s="123">
        <f t="shared" ref="AS869:AT913" si="423">M869-(U869+AC869+AK869)</f>
        <v>0</v>
      </c>
      <c r="AT869" s="123">
        <f t="shared" si="423"/>
        <v>0</v>
      </c>
      <c r="AU869" s="123">
        <f t="shared" si="419"/>
        <v>0</v>
      </c>
      <c r="AV869" s="123">
        <f t="shared" si="415"/>
        <v>0</v>
      </c>
      <c r="AW869" s="125" t="s">
        <v>260</v>
      </c>
      <c r="AX869" s="125"/>
      <c r="AY869" s="125"/>
      <c r="AZ869" s="124" t="s">
        <v>283</v>
      </c>
      <c r="BA869" s="124"/>
      <c r="BB869" s="124"/>
      <c r="BC869" s="124"/>
      <c r="BD869" s="124"/>
    </row>
    <row r="870" spans="1:56" s="100" customFormat="1" hidden="1">
      <c r="A870" s="45"/>
      <c r="B870" s="120">
        <v>2013</v>
      </c>
      <c r="C870" s="121">
        <v>8320</v>
      </c>
      <c r="D870" s="120">
        <v>9</v>
      </c>
      <c r="E870" s="120">
        <v>6000</v>
      </c>
      <c r="F870" s="120">
        <v>6200</v>
      </c>
      <c r="G870" s="120">
        <v>622</v>
      </c>
      <c r="H870" s="120">
        <v>62201</v>
      </c>
      <c r="I870" s="122" t="s">
        <v>258</v>
      </c>
      <c r="J870" s="123">
        <v>0</v>
      </c>
      <c r="K870" s="123">
        <v>0</v>
      </c>
      <c r="L870" s="124">
        <v>0</v>
      </c>
      <c r="M870" s="123">
        <v>0</v>
      </c>
      <c r="N870" s="123">
        <v>0</v>
      </c>
      <c r="O870" s="124">
        <v>0</v>
      </c>
      <c r="P870" s="124">
        <v>0</v>
      </c>
      <c r="Q870" s="45"/>
      <c r="R870" s="123">
        <v>0</v>
      </c>
      <c r="S870" s="123">
        <v>0</v>
      </c>
      <c r="T870" s="123">
        <f t="shared" si="420"/>
        <v>0</v>
      </c>
      <c r="U870" s="123">
        <v>0</v>
      </c>
      <c r="V870" s="123">
        <v>0</v>
      </c>
      <c r="W870" s="123">
        <f t="shared" si="416"/>
        <v>0</v>
      </c>
      <c r="X870" s="123">
        <f t="shared" si="408"/>
        <v>0</v>
      </c>
      <c r="Y870" s="45"/>
      <c r="Z870" s="123">
        <v>0</v>
      </c>
      <c r="AA870" s="123">
        <v>0</v>
      </c>
      <c r="AB870" s="123">
        <f t="shared" si="411"/>
        <v>0</v>
      </c>
      <c r="AC870" s="123">
        <v>0</v>
      </c>
      <c r="AD870" s="123">
        <v>0</v>
      </c>
      <c r="AE870" s="123">
        <f t="shared" si="417"/>
        <v>0</v>
      </c>
      <c r="AF870" s="123">
        <f t="shared" si="409"/>
        <v>0</v>
      </c>
      <c r="AG870" s="45"/>
      <c r="AH870" s="123">
        <v>0</v>
      </c>
      <c r="AI870" s="123">
        <v>0</v>
      </c>
      <c r="AJ870" s="123">
        <f t="shared" si="413"/>
        <v>0</v>
      </c>
      <c r="AK870" s="123">
        <v>0</v>
      </c>
      <c r="AL870" s="123">
        <v>0</v>
      </c>
      <c r="AM870" s="123">
        <f t="shared" si="418"/>
        <v>0</v>
      </c>
      <c r="AN870" s="123">
        <f t="shared" si="410"/>
        <v>0</v>
      </c>
      <c r="AO870" s="45"/>
      <c r="AP870" s="123">
        <f t="shared" si="422"/>
        <v>0</v>
      </c>
      <c r="AQ870" s="123">
        <f t="shared" si="422"/>
        <v>0</v>
      </c>
      <c r="AR870" s="123">
        <f t="shared" si="421"/>
        <v>0</v>
      </c>
      <c r="AS870" s="123">
        <f t="shared" si="423"/>
        <v>0</v>
      </c>
      <c r="AT870" s="123">
        <f t="shared" si="423"/>
        <v>0</v>
      </c>
      <c r="AU870" s="123">
        <f t="shared" si="419"/>
        <v>0</v>
      </c>
      <c r="AV870" s="123">
        <f t="shared" si="415"/>
        <v>0</v>
      </c>
      <c r="AW870" s="125"/>
      <c r="AX870" s="125"/>
      <c r="AY870" s="125"/>
      <c r="AZ870" s="124"/>
      <c r="BA870" s="124"/>
      <c r="BB870" s="124"/>
      <c r="BC870" s="124"/>
      <c r="BD870" s="124"/>
    </row>
    <row r="871" spans="1:56" s="100" customFormat="1" hidden="1">
      <c r="A871" s="45"/>
      <c r="B871" s="120">
        <v>2013</v>
      </c>
      <c r="C871" s="121">
        <v>8320</v>
      </c>
      <c r="D871" s="120">
        <v>9</v>
      </c>
      <c r="E871" s="120">
        <v>6000</v>
      </c>
      <c r="F871" s="120">
        <v>6200</v>
      </c>
      <c r="G871" s="120">
        <v>622</v>
      </c>
      <c r="H871" s="120">
        <v>62201</v>
      </c>
      <c r="I871" s="122" t="s">
        <v>258</v>
      </c>
      <c r="J871" s="123">
        <v>0</v>
      </c>
      <c r="K871" s="123">
        <v>0</v>
      </c>
      <c r="L871" s="124">
        <v>0</v>
      </c>
      <c r="M871" s="123">
        <v>0</v>
      </c>
      <c r="N871" s="123">
        <v>0</v>
      </c>
      <c r="O871" s="124">
        <v>0</v>
      </c>
      <c r="P871" s="124">
        <v>0</v>
      </c>
      <c r="Q871" s="45"/>
      <c r="R871" s="123">
        <v>0</v>
      </c>
      <c r="S871" s="123">
        <v>0</v>
      </c>
      <c r="T871" s="123">
        <f t="shared" si="420"/>
        <v>0</v>
      </c>
      <c r="U871" s="123">
        <v>0</v>
      </c>
      <c r="V871" s="123">
        <v>0</v>
      </c>
      <c r="W871" s="123">
        <f t="shared" si="416"/>
        <v>0</v>
      </c>
      <c r="X871" s="123">
        <f t="shared" si="408"/>
        <v>0</v>
      </c>
      <c r="Y871" s="45"/>
      <c r="Z871" s="123">
        <v>0</v>
      </c>
      <c r="AA871" s="123">
        <v>0</v>
      </c>
      <c r="AB871" s="123">
        <f t="shared" si="411"/>
        <v>0</v>
      </c>
      <c r="AC871" s="123">
        <v>0</v>
      </c>
      <c r="AD871" s="123">
        <v>0</v>
      </c>
      <c r="AE871" s="123">
        <f t="shared" si="417"/>
        <v>0</v>
      </c>
      <c r="AF871" s="123">
        <f t="shared" si="409"/>
        <v>0</v>
      </c>
      <c r="AG871" s="45"/>
      <c r="AH871" s="123">
        <v>0</v>
      </c>
      <c r="AI871" s="123">
        <v>0</v>
      </c>
      <c r="AJ871" s="123">
        <f t="shared" si="413"/>
        <v>0</v>
      </c>
      <c r="AK871" s="123">
        <v>0</v>
      </c>
      <c r="AL871" s="123">
        <v>0</v>
      </c>
      <c r="AM871" s="123">
        <f t="shared" si="418"/>
        <v>0</v>
      </c>
      <c r="AN871" s="123">
        <f t="shared" si="410"/>
        <v>0</v>
      </c>
      <c r="AO871" s="45"/>
      <c r="AP871" s="123">
        <f t="shared" si="422"/>
        <v>0</v>
      </c>
      <c r="AQ871" s="123">
        <f t="shared" si="422"/>
        <v>0</v>
      </c>
      <c r="AR871" s="123">
        <f t="shared" si="421"/>
        <v>0</v>
      </c>
      <c r="AS871" s="123">
        <f t="shared" si="423"/>
        <v>0</v>
      </c>
      <c r="AT871" s="123">
        <f t="shared" si="423"/>
        <v>0</v>
      </c>
      <c r="AU871" s="123">
        <f t="shared" si="419"/>
        <v>0</v>
      </c>
      <c r="AV871" s="123">
        <f t="shared" si="415"/>
        <v>0</v>
      </c>
      <c r="AW871" s="125"/>
      <c r="AX871" s="125"/>
      <c r="AY871" s="125"/>
      <c r="AZ871" s="124"/>
      <c r="BA871" s="124"/>
      <c r="BB871" s="124"/>
      <c r="BC871" s="124"/>
      <c r="BD871" s="124"/>
    </row>
    <row r="872" spans="1:56" s="100" customFormat="1" hidden="1">
      <c r="A872" s="45"/>
      <c r="B872" s="120">
        <v>2013</v>
      </c>
      <c r="C872" s="121">
        <v>8320</v>
      </c>
      <c r="D872" s="120">
        <v>9</v>
      </c>
      <c r="E872" s="120">
        <v>6000</v>
      </c>
      <c r="F872" s="120">
        <v>6200</v>
      </c>
      <c r="G872" s="120">
        <v>622</v>
      </c>
      <c r="H872" s="120">
        <v>62201</v>
      </c>
      <c r="I872" s="122" t="s">
        <v>258</v>
      </c>
      <c r="J872" s="123">
        <v>0</v>
      </c>
      <c r="K872" s="123">
        <v>0</v>
      </c>
      <c r="L872" s="124">
        <v>0</v>
      </c>
      <c r="M872" s="123">
        <v>0</v>
      </c>
      <c r="N872" s="123">
        <v>0</v>
      </c>
      <c r="O872" s="124">
        <v>0</v>
      </c>
      <c r="P872" s="124">
        <v>0</v>
      </c>
      <c r="Q872" s="45"/>
      <c r="R872" s="123">
        <v>0</v>
      </c>
      <c r="S872" s="123">
        <v>0</v>
      </c>
      <c r="T872" s="123">
        <f t="shared" si="420"/>
        <v>0</v>
      </c>
      <c r="U872" s="123">
        <v>0</v>
      </c>
      <c r="V872" s="123">
        <v>0</v>
      </c>
      <c r="W872" s="123">
        <f t="shared" si="416"/>
        <v>0</v>
      </c>
      <c r="X872" s="123">
        <f t="shared" si="408"/>
        <v>0</v>
      </c>
      <c r="Y872" s="45"/>
      <c r="Z872" s="123">
        <v>0</v>
      </c>
      <c r="AA872" s="123">
        <v>0</v>
      </c>
      <c r="AB872" s="123">
        <f t="shared" si="411"/>
        <v>0</v>
      </c>
      <c r="AC872" s="123">
        <v>0</v>
      </c>
      <c r="AD872" s="123">
        <v>0</v>
      </c>
      <c r="AE872" s="123">
        <f t="shared" si="417"/>
        <v>0</v>
      </c>
      <c r="AF872" s="123">
        <f t="shared" si="409"/>
        <v>0</v>
      </c>
      <c r="AG872" s="45"/>
      <c r="AH872" s="123">
        <v>0</v>
      </c>
      <c r="AI872" s="123">
        <v>0</v>
      </c>
      <c r="AJ872" s="123">
        <f t="shared" si="413"/>
        <v>0</v>
      </c>
      <c r="AK872" s="123">
        <v>0</v>
      </c>
      <c r="AL872" s="123">
        <v>0</v>
      </c>
      <c r="AM872" s="123">
        <f t="shared" si="418"/>
        <v>0</v>
      </c>
      <c r="AN872" s="123">
        <f t="shared" si="410"/>
        <v>0</v>
      </c>
      <c r="AO872" s="45"/>
      <c r="AP872" s="123">
        <f t="shared" si="422"/>
        <v>0</v>
      </c>
      <c r="AQ872" s="123">
        <f t="shared" si="422"/>
        <v>0</v>
      </c>
      <c r="AR872" s="123">
        <f t="shared" si="421"/>
        <v>0</v>
      </c>
      <c r="AS872" s="123">
        <f t="shared" si="423"/>
        <v>0</v>
      </c>
      <c r="AT872" s="123">
        <f t="shared" si="423"/>
        <v>0</v>
      </c>
      <c r="AU872" s="123">
        <f t="shared" si="419"/>
        <v>0</v>
      </c>
      <c r="AV872" s="123">
        <f t="shared" si="415"/>
        <v>0</v>
      </c>
      <c r="AW872" s="125"/>
      <c r="AX872" s="125"/>
      <c r="AY872" s="125"/>
      <c r="AZ872" s="124"/>
      <c r="BA872" s="124"/>
      <c r="BB872" s="124"/>
      <c r="BC872" s="124"/>
      <c r="BD872" s="124"/>
    </row>
    <row r="873" spans="1:56" s="100" customFormat="1" hidden="1">
      <c r="A873" s="45"/>
      <c r="B873" s="120">
        <v>2013</v>
      </c>
      <c r="C873" s="121">
        <v>8320</v>
      </c>
      <c r="D873" s="120">
        <v>9</v>
      </c>
      <c r="E873" s="120">
        <v>6000</v>
      </c>
      <c r="F873" s="120">
        <v>6200</v>
      </c>
      <c r="G873" s="120">
        <v>622</v>
      </c>
      <c r="H873" s="120">
        <v>62201</v>
      </c>
      <c r="I873" s="122" t="s">
        <v>258</v>
      </c>
      <c r="J873" s="123">
        <v>0</v>
      </c>
      <c r="K873" s="123">
        <v>0</v>
      </c>
      <c r="L873" s="124">
        <v>0</v>
      </c>
      <c r="M873" s="123">
        <v>0</v>
      </c>
      <c r="N873" s="123">
        <v>0</v>
      </c>
      <c r="O873" s="124">
        <v>0</v>
      </c>
      <c r="P873" s="124">
        <v>0</v>
      </c>
      <c r="Q873" s="45"/>
      <c r="R873" s="123">
        <v>0</v>
      </c>
      <c r="S873" s="123">
        <v>0</v>
      </c>
      <c r="T873" s="123">
        <f t="shared" si="420"/>
        <v>0</v>
      </c>
      <c r="U873" s="123">
        <v>0</v>
      </c>
      <c r="V873" s="123">
        <v>0</v>
      </c>
      <c r="W873" s="123">
        <f t="shared" si="416"/>
        <v>0</v>
      </c>
      <c r="X873" s="123">
        <f t="shared" si="408"/>
        <v>0</v>
      </c>
      <c r="Y873" s="45"/>
      <c r="Z873" s="123">
        <v>0</v>
      </c>
      <c r="AA873" s="123">
        <v>0</v>
      </c>
      <c r="AB873" s="123">
        <f t="shared" si="411"/>
        <v>0</v>
      </c>
      <c r="AC873" s="123">
        <v>0</v>
      </c>
      <c r="AD873" s="123">
        <v>0</v>
      </c>
      <c r="AE873" s="123">
        <f t="shared" si="417"/>
        <v>0</v>
      </c>
      <c r="AF873" s="123">
        <f t="shared" si="409"/>
        <v>0</v>
      </c>
      <c r="AG873" s="45"/>
      <c r="AH873" s="123">
        <v>0</v>
      </c>
      <c r="AI873" s="123">
        <v>0</v>
      </c>
      <c r="AJ873" s="123">
        <f t="shared" si="413"/>
        <v>0</v>
      </c>
      <c r="AK873" s="123">
        <v>0</v>
      </c>
      <c r="AL873" s="123">
        <v>0</v>
      </c>
      <c r="AM873" s="123">
        <f t="shared" si="418"/>
        <v>0</v>
      </c>
      <c r="AN873" s="123">
        <f t="shared" si="410"/>
        <v>0</v>
      </c>
      <c r="AO873" s="45"/>
      <c r="AP873" s="123">
        <f t="shared" si="422"/>
        <v>0</v>
      </c>
      <c r="AQ873" s="123">
        <f t="shared" si="422"/>
        <v>0</v>
      </c>
      <c r="AR873" s="123">
        <f t="shared" si="421"/>
        <v>0</v>
      </c>
      <c r="AS873" s="123">
        <f t="shared" si="423"/>
        <v>0</v>
      </c>
      <c r="AT873" s="123">
        <f t="shared" si="423"/>
        <v>0</v>
      </c>
      <c r="AU873" s="123">
        <f t="shared" si="419"/>
        <v>0</v>
      </c>
      <c r="AV873" s="123">
        <f t="shared" si="415"/>
        <v>0</v>
      </c>
      <c r="AW873" s="125"/>
      <c r="AX873" s="125"/>
      <c r="AY873" s="125"/>
      <c r="AZ873" s="124"/>
      <c r="BA873" s="124"/>
      <c r="BB873" s="124"/>
      <c r="BC873" s="124"/>
      <c r="BD873" s="124"/>
    </row>
    <row r="874" spans="1:56" s="100" customFormat="1" hidden="1">
      <c r="A874" s="45"/>
      <c r="B874" s="120">
        <v>2013</v>
      </c>
      <c r="C874" s="121">
        <v>8320</v>
      </c>
      <c r="D874" s="120">
        <v>9</v>
      </c>
      <c r="E874" s="120">
        <v>6000</v>
      </c>
      <c r="F874" s="120">
        <v>6200</v>
      </c>
      <c r="G874" s="120">
        <v>622</v>
      </c>
      <c r="H874" s="120">
        <v>62201</v>
      </c>
      <c r="I874" s="122" t="s">
        <v>258</v>
      </c>
      <c r="J874" s="123">
        <v>0</v>
      </c>
      <c r="K874" s="123">
        <v>0</v>
      </c>
      <c r="L874" s="124">
        <v>0</v>
      </c>
      <c r="M874" s="123">
        <v>0</v>
      </c>
      <c r="N874" s="123">
        <v>0</v>
      </c>
      <c r="O874" s="124">
        <v>0</v>
      </c>
      <c r="P874" s="124">
        <v>0</v>
      </c>
      <c r="Q874" s="45"/>
      <c r="R874" s="123">
        <v>0</v>
      </c>
      <c r="S874" s="123">
        <v>0</v>
      </c>
      <c r="T874" s="123">
        <f t="shared" si="420"/>
        <v>0</v>
      </c>
      <c r="U874" s="123">
        <v>0</v>
      </c>
      <c r="V874" s="123">
        <v>0</v>
      </c>
      <c r="W874" s="123">
        <f t="shared" si="416"/>
        <v>0</v>
      </c>
      <c r="X874" s="123">
        <f t="shared" si="408"/>
        <v>0</v>
      </c>
      <c r="Y874" s="45"/>
      <c r="Z874" s="123">
        <v>0</v>
      </c>
      <c r="AA874" s="123">
        <v>0</v>
      </c>
      <c r="AB874" s="123">
        <f t="shared" si="411"/>
        <v>0</v>
      </c>
      <c r="AC874" s="123">
        <v>0</v>
      </c>
      <c r="AD874" s="123">
        <v>0</v>
      </c>
      <c r="AE874" s="123">
        <f t="shared" si="417"/>
        <v>0</v>
      </c>
      <c r="AF874" s="123">
        <f t="shared" si="409"/>
        <v>0</v>
      </c>
      <c r="AG874" s="45"/>
      <c r="AH874" s="123">
        <v>0</v>
      </c>
      <c r="AI874" s="123">
        <v>0</v>
      </c>
      <c r="AJ874" s="123">
        <f t="shared" si="413"/>
        <v>0</v>
      </c>
      <c r="AK874" s="123">
        <v>0</v>
      </c>
      <c r="AL874" s="123">
        <v>0</v>
      </c>
      <c r="AM874" s="123">
        <f t="shared" si="418"/>
        <v>0</v>
      </c>
      <c r="AN874" s="123">
        <f t="shared" si="410"/>
        <v>0</v>
      </c>
      <c r="AO874" s="45"/>
      <c r="AP874" s="123">
        <f t="shared" si="422"/>
        <v>0</v>
      </c>
      <c r="AQ874" s="123">
        <f t="shared" si="422"/>
        <v>0</v>
      </c>
      <c r="AR874" s="123">
        <f t="shared" si="421"/>
        <v>0</v>
      </c>
      <c r="AS874" s="123">
        <f t="shared" si="423"/>
        <v>0</v>
      </c>
      <c r="AT874" s="123">
        <f t="shared" si="423"/>
        <v>0</v>
      </c>
      <c r="AU874" s="123">
        <f t="shared" si="419"/>
        <v>0</v>
      </c>
      <c r="AV874" s="123">
        <f t="shared" si="415"/>
        <v>0</v>
      </c>
      <c r="AW874" s="125"/>
      <c r="AX874" s="125"/>
      <c r="AY874" s="125"/>
      <c r="AZ874" s="124"/>
      <c r="BA874" s="124"/>
      <c r="BB874" s="124"/>
      <c r="BC874" s="124"/>
      <c r="BD874" s="124"/>
    </row>
    <row r="875" spans="1:56" s="100" customFormat="1" hidden="1">
      <c r="A875" s="45"/>
      <c r="B875" s="120">
        <v>2013</v>
      </c>
      <c r="C875" s="121">
        <v>8320</v>
      </c>
      <c r="D875" s="120">
        <v>9</v>
      </c>
      <c r="E875" s="120">
        <v>6000</v>
      </c>
      <c r="F875" s="120">
        <v>6200</v>
      </c>
      <c r="G875" s="120">
        <v>622</v>
      </c>
      <c r="H875" s="120">
        <v>62201</v>
      </c>
      <c r="I875" s="122" t="s">
        <v>258</v>
      </c>
      <c r="J875" s="123">
        <v>0</v>
      </c>
      <c r="K875" s="123">
        <v>0</v>
      </c>
      <c r="L875" s="124">
        <v>0</v>
      </c>
      <c r="M875" s="123">
        <v>0</v>
      </c>
      <c r="N875" s="123">
        <v>0</v>
      </c>
      <c r="O875" s="124">
        <v>0</v>
      </c>
      <c r="P875" s="124">
        <v>0</v>
      </c>
      <c r="Q875" s="45"/>
      <c r="R875" s="123">
        <v>0</v>
      </c>
      <c r="S875" s="123">
        <v>0</v>
      </c>
      <c r="T875" s="123">
        <f t="shared" si="420"/>
        <v>0</v>
      </c>
      <c r="U875" s="123">
        <v>0</v>
      </c>
      <c r="V875" s="123">
        <v>0</v>
      </c>
      <c r="W875" s="123">
        <f t="shared" si="416"/>
        <v>0</v>
      </c>
      <c r="X875" s="123">
        <f t="shared" si="408"/>
        <v>0</v>
      </c>
      <c r="Y875" s="45"/>
      <c r="Z875" s="123">
        <v>0</v>
      </c>
      <c r="AA875" s="123">
        <v>0</v>
      </c>
      <c r="AB875" s="123">
        <f t="shared" si="411"/>
        <v>0</v>
      </c>
      <c r="AC875" s="123">
        <v>0</v>
      </c>
      <c r="AD875" s="123">
        <v>0</v>
      </c>
      <c r="AE875" s="123">
        <f t="shared" si="417"/>
        <v>0</v>
      </c>
      <c r="AF875" s="123">
        <f t="shared" si="409"/>
        <v>0</v>
      </c>
      <c r="AG875" s="45"/>
      <c r="AH875" s="123">
        <v>0</v>
      </c>
      <c r="AI875" s="123">
        <v>0</v>
      </c>
      <c r="AJ875" s="123">
        <f t="shared" si="413"/>
        <v>0</v>
      </c>
      <c r="AK875" s="123">
        <v>0</v>
      </c>
      <c r="AL875" s="123">
        <v>0</v>
      </c>
      <c r="AM875" s="123">
        <f t="shared" si="418"/>
        <v>0</v>
      </c>
      <c r="AN875" s="123">
        <f t="shared" si="410"/>
        <v>0</v>
      </c>
      <c r="AO875" s="45"/>
      <c r="AP875" s="123">
        <f t="shared" si="422"/>
        <v>0</v>
      </c>
      <c r="AQ875" s="123">
        <f t="shared" si="422"/>
        <v>0</v>
      </c>
      <c r="AR875" s="123">
        <f t="shared" si="421"/>
        <v>0</v>
      </c>
      <c r="AS875" s="123">
        <f t="shared" si="423"/>
        <v>0</v>
      </c>
      <c r="AT875" s="123">
        <f t="shared" si="423"/>
        <v>0</v>
      </c>
      <c r="AU875" s="123">
        <f t="shared" si="419"/>
        <v>0</v>
      </c>
      <c r="AV875" s="123">
        <f t="shared" si="415"/>
        <v>0</v>
      </c>
      <c r="AW875" s="125"/>
      <c r="AX875" s="125"/>
      <c r="AY875" s="125"/>
      <c r="AZ875" s="124"/>
      <c r="BA875" s="124"/>
      <c r="BB875" s="124"/>
      <c r="BC875" s="124"/>
      <c r="BD875" s="124"/>
    </row>
    <row r="876" spans="1:56" s="100" customFormat="1" hidden="1">
      <c r="A876" s="45"/>
      <c r="B876" s="120">
        <v>2013</v>
      </c>
      <c r="C876" s="121">
        <v>8320</v>
      </c>
      <c r="D876" s="120">
        <v>9</v>
      </c>
      <c r="E876" s="120">
        <v>6000</v>
      </c>
      <c r="F876" s="120">
        <v>6200</v>
      </c>
      <c r="G876" s="120">
        <v>622</v>
      </c>
      <c r="H876" s="120">
        <v>62201</v>
      </c>
      <c r="I876" s="122" t="s">
        <v>258</v>
      </c>
      <c r="J876" s="123">
        <v>0</v>
      </c>
      <c r="K876" s="123">
        <v>0</v>
      </c>
      <c r="L876" s="124">
        <v>0</v>
      </c>
      <c r="M876" s="123">
        <v>0</v>
      </c>
      <c r="N876" s="123">
        <v>0</v>
      </c>
      <c r="O876" s="124">
        <v>0</v>
      </c>
      <c r="P876" s="124">
        <v>0</v>
      </c>
      <c r="Q876" s="45"/>
      <c r="R876" s="123">
        <v>0</v>
      </c>
      <c r="S876" s="123">
        <v>0</v>
      </c>
      <c r="T876" s="123">
        <f t="shared" si="420"/>
        <v>0</v>
      </c>
      <c r="U876" s="123">
        <v>0</v>
      </c>
      <c r="V876" s="123">
        <v>0</v>
      </c>
      <c r="W876" s="123">
        <f t="shared" si="416"/>
        <v>0</v>
      </c>
      <c r="X876" s="123">
        <f t="shared" si="408"/>
        <v>0</v>
      </c>
      <c r="Y876" s="45"/>
      <c r="Z876" s="123">
        <v>0</v>
      </c>
      <c r="AA876" s="123">
        <v>0</v>
      </c>
      <c r="AB876" s="123">
        <f t="shared" si="411"/>
        <v>0</v>
      </c>
      <c r="AC876" s="123">
        <v>0</v>
      </c>
      <c r="AD876" s="123">
        <v>0</v>
      </c>
      <c r="AE876" s="123">
        <f t="shared" si="417"/>
        <v>0</v>
      </c>
      <c r="AF876" s="123">
        <f t="shared" si="409"/>
        <v>0</v>
      </c>
      <c r="AG876" s="45"/>
      <c r="AH876" s="123">
        <v>0</v>
      </c>
      <c r="AI876" s="123">
        <v>0</v>
      </c>
      <c r="AJ876" s="123">
        <f t="shared" si="413"/>
        <v>0</v>
      </c>
      <c r="AK876" s="123">
        <v>0</v>
      </c>
      <c r="AL876" s="123">
        <v>0</v>
      </c>
      <c r="AM876" s="123">
        <f t="shared" si="418"/>
        <v>0</v>
      </c>
      <c r="AN876" s="123">
        <f t="shared" si="410"/>
        <v>0</v>
      </c>
      <c r="AO876" s="45"/>
      <c r="AP876" s="123">
        <f t="shared" si="422"/>
        <v>0</v>
      </c>
      <c r="AQ876" s="123">
        <f t="shared" si="422"/>
        <v>0</v>
      </c>
      <c r="AR876" s="123">
        <f t="shared" si="421"/>
        <v>0</v>
      </c>
      <c r="AS876" s="123">
        <f t="shared" si="423"/>
        <v>0</v>
      </c>
      <c r="AT876" s="123">
        <f t="shared" si="423"/>
        <v>0</v>
      </c>
      <c r="AU876" s="123">
        <f t="shared" si="419"/>
        <v>0</v>
      </c>
      <c r="AV876" s="123">
        <f t="shared" si="415"/>
        <v>0</v>
      </c>
      <c r="AW876" s="125"/>
      <c r="AX876" s="125"/>
      <c r="AY876" s="125"/>
      <c r="AZ876" s="124"/>
      <c r="BA876" s="124"/>
      <c r="BB876" s="124"/>
      <c r="BC876" s="124"/>
      <c r="BD876" s="124"/>
    </row>
    <row r="877" spans="1:56" s="100" customFormat="1" hidden="1">
      <c r="A877" s="45"/>
      <c r="B877" s="120">
        <v>2013</v>
      </c>
      <c r="C877" s="121">
        <v>8320</v>
      </c>
      <c r="D877" s="120">
        <v>9</v>
      </c>
      <c r="E877" s="120">
        <v>6000</v>
      </c>
      <c r="F877" s="120">
        <v>6200</v>
      </c>
      <c r="G877" s="120">
        <v>622</v>
      </c>
      <c r="H877" s="120">
        <v>62201</v>
      </c>
      <c r="I877" s="122" t="s">
        <v>258</v>
      </c>
      <c r="J877" s="123">
        <v>0</v>
      </c>
      <c r="K877" s="123">
        <v>0</v>
      </c>
      <c r="L877" s="124">
        <v>0</v>
      </c>
      <c r="M877" s="123">
        <v>0</v>
      </c>
      <c r="N877" s="123">
        <v>0</v>
      </c>
      <c r="O877" s="124">
        <v>0</v>
      </c>
      <c r="P877" s="124">
        <v>0</v>
      </c>
      <c r="Q877" s="45"/>
      <c r="R877" s="123">
        <v>0</v>
      </c>
      <c r="S877" s="123">
        <v>0</v>
      </c>
      <c r="T877" s="123">
        <f t="shared" si="420"/>
        <v>0</v>
      </c>
      <c r="U877" s="123">
        <v>0</v>
      </c>
      <c r="V877" s="123">
        <v>0</v>
      </c>
      <c r="W877" s="123">
        <f t="shared" si="416"/>
        <v>0</v>
      </c>
      <c r="X877" s="123">
        <f t="shared" si="408"/>
        <v>0</v>
      </c>
      <c r="Y877" s="45"/>
      <c r="Z877" s="123">
        <v>0</v>
      </c>
      <c r="AA877" s="123">
        <v>0</v>
      </c>
      <c r="AB877" s="123">
        <f t="shared" si="411"/>
        <v>0</v>
      </c>
      <c r="AC877" s="123">
        <v>0</v>
      </c>
      <c r="AD877" s="123">
        <v>0</v>
      </c>
      <c r="AE877" s="123">
        <f t="shared" si="417"/>
        <v>0</v>
      </c>
      <c r="AF877" s="123">
        <f t="shared" si="409"/>
        <v>0</v>
      </c>
      <c r="AG877" s="45"/>
      <c r="AH877" s="123">
        <v>0</v>
      </c>
      <c r="AI877" s="123">
        <v>0</v>
      </c>
      <c r="AJ877" s="123">
        <f t="shared" si="413"/>
        <v>0</v>
      </c>
      <c r="AK877" s="123">
        <v>0</v>
      </c>
      <c r="AL877" s="123">
        <v>0</v>
      </c>
      <c r="AM877" s="123">
        <f t="shared" si="418"/>
        <v>0</v>
      </c>
      <c r="AN877" s="123">
        <f t="shared" si="410"/>
        <v>0</v>
      </c>
      <c r="AO877" s="45"/>
      <c r="AP877" s="123">
        <f t="shared" si="422"/>
        <v>0</v>
      </c>
      <c r="AQ877" s="123">
        <f t="shared" si="422"/>
        <v>0</v>
      </c>
      <c r="AR877" s="123">
        <f t="shared" si="421"/>
        <v>0</v>
      </c>
      <c r="AS877" s="123">
        <f t="shared" si="423"/>
        <v>0</v>
      </c>
      <c r="AT877" s="123">
        <f t="shared" si="423"/>
        <v>0</v>
      </c>
      <c r="AU877" s="123">
        <f t="shared" si="419"/>
        <v>0</v>
      </c>
      <c r="AV877" s="123">
        <f t="shared" si="415"/>
        <v>0</v>
      </c>
      <c r="AW877" s="125"/>
      <c r="AX877" s="125"/>
      <c r="AY877" s="125"/>
      <c r="AZ877" s="124"/>
      <c r="BA877" s="124"/>
      <c r="BB877" s="124"/>
      <c r="BC877" s="124"/>
      <c r="BD877" s="124"/>
    </row>
    <row r="878" spans="1:56" s="100" customFormat="1" hidden="1">
      <c r="A878" s="45"/>
      <c r="B878" s="120">
        <v>2013</v>
      </c>
      <c r="C878" s="121">
        <v>8320</v>
      </c>
      <c r="D878" s="120">
        <v>9</v>
      </c>
      <c r="E878" s="120">
        <v>6000</v>
      </c>
      <c r="F878" s="120">
        <v>6200</v>
      </c>
      <c r="G878" s="120">
        <v>622</v>
      </c>
      <c r="H878" s="120">
        <v>62201</v>
      </c>
      <c r="I878" s="122" t="s">
        <v>258</v>
      </c>
      <c r="J878" s="123">
        <v>0</v>
      </c>
      <c r="K878" s="123">
        <v>0</v>
      </c>
      <c r="L878" s="124">
        <v>0</v>
      </c>
      <c r="M878" s="123">
        <v>0</v>
      </c>
      <c r="N878" s="123">
        <v>0</v>
      </c>
      <c r="O878" s="124">
        <v>0</v>
      </c>
      <c r="P878" s="124">
        <v>0</v>
      </c>
      <c r="Q878" s="45"/>
      <c r="R878" s="123">
        <v>0</v>
      </c>
      <c r="S878" s="123">
        <v>0</v>
      </c>
      <c r="T878" s="123">
        <f t="shared" si="420"/>
        <v>0</v>
      </c>
      <c r="U878" s="123">
        <v>0</v>
      </c>
      <c r="V878" s="123">
        <v>0</v>
      </c>
      <c r="W878" s="123">
        <f t="shared" si="416"/>
        <v>0</v>
      </c>
      <c r="X878" s="123">
        <f t="shared" si="408"/>
        <v>0</v>
      </c>
      <c r="Y878" s="45"/>
      <c r="Z878" s="123">
        <v>0</v>
      </c>
      <c r="AA878" s="123">
        <v>0</v>
      </c>
      <c r="AB878" s="123">
        <f t="shared" si="411"/>
        <v>0</v>
      </c>
      <c r="AC878" s="123">
        <v>0</v>
      </c>
      <c r="AD878" s="123">
        <v>0</v>
      </c>
      <c r="AE878" s="123">
        <f t="shared" si="417"/>
        <v>0</v>
      </c>
      <c r="AF878" s="123">
        <f t="shared" si="409"/>
        <v>0</v>
      </c>
      <c r="AG878" s="45"/>
      <c r="AH878" s="123">
        <v>0</v>
      </c>
      <c r="AI878" s="123">
        <v>0</v>
      </c>
      <c r="AJ878" s="123">
        <f t="shared" si="413"/>
        <v>0</v>
      </c>
      <c r="AK878" s="123">
        <v>0</v>
      </c>
      <c r="AL878" s="123">
        <v>0</v>
      </c>
      <c r="AM878" s="123">
        <f t="shared" si="418"/>
        <v>0</v>
      </c>
      <c r="AN878" s="123">
        <f t="shared" si="410"/>
        <v>0</v>
      </c>
      <c r="AO878" s="45"/>
      <c r="AP878" s="123">
        <f t="shared" si="422"/>
        <v>0</v>
      </c>
      <c r="AQ878" s="123">
        <f t="shared" si="422"/>
        <v>0</v>
      </c>
      <c r="AR878" s="123">
        <f t="shared" si="421"/>
        <v>0</v>
      </c>
      <c r="AS878" s="123">
        <f t="shared" si="423"/>
        <v>0</v>
      </c>
      <c r="AT878" s="123">
        <f t="shared" si="423"/>
        <v>0</v>
      </c>
      <c r="AU878" s="123">
        <f t="shared" si="419"/>
        <v>0</v>
      </c>
      <c r="AV878" s="123">
        <f t="shared" si="415"/>
        <v>0</v>
      </c>
      <c r="AW878" s="125"/>
      <c r="AX878" s="125"/>
      <c r="AY878" s="125"/>
      <c r="AZ878" s="124"/>
      <c r="BA878" s="124"/>
      <c r="BB878" s="124"/>
      <c r="BC878" s="124"/>
      <c r="BD878" s="124"/>
    </row>
    <row r="879" spans="1:56" s="100" customFormat="1" hidden="1">
      <c r="A879" s="45"/>
      <c r="B879" s="120">
        <v>2013</v>
      </c>
      <c r="C879" s="121">
        <v>8320</v>
      </c>
      <c r="D879" s="120">
        <v>9</v>
      </c>
      <c r="E879" s="120">
        <v>6000</v>
      </c>
      <c r="F879" s="120">
        <v>6200</v>
      </c>
      <c r="G879" s="120">
        <v>622</v>
      </c>
      <c r="H879" s="120">
        <v>62201</v>
      </c>
      <c r="I879" s="122" t="s">
        <v>258</v>
      </c>
      <c r="J879" s="123">
        <v>0</v>
      </c>
      <c r="K879" s="123">
        <v>0</v>
      </c>
      <c r="L879" s="124">
        <v>0</v>
      </c>
      <c r="M879" s="123">
        <v>0</v>
      </c>
      <c r="N879" s="123">
        <v>0</v>
      </c>
      <c r="O879" s="124">
        <v>0</v>
      </c>
      <c r="P879" s="124">
        <v>0</v>
      </c>
      <c r="Q879" s="45"/>
      <c r="R879" s="123">
        <v>0</v>
      </c>
      <c r="S879" s="123">
        <v>0</v>
      </c>
      <c r="T879" s="123">
        <f t="shared" si="420"/>
        <v>0</v>
      </c>
      <c r="U879" s="123">
        <v>0</v>
      </c>
      <c r="V879" s="123">
        <v>0</v>
      </c>
      <c r="W879" s="123">
        <f t="shared" si="416"/>
        <v>0</v>
      </c>
      <c r="X879" s="123">
        <f t="shared" si="408"/>
        <v>0</v>
      </c>
      <c r="Y879" s="45"/>
      <c r="Z879" s="123">
        <v>0</v>
      </c>
      <c r="AA879" s="123">
        <v>0</v>
      </c>
      <c r="AB879" s="123">
        <f t="shared" si="411"/>
        <v>0</v>
      </c>
      <c r="AC879" s="123">
        <v>0</v>
      </c>
      <c r="AD879" s="123">
        <v>0</v>
      </c>
      <c r="AE879" s="123">
        <f t="shared" si="417"/>
        <v>0</v>
      </c>
      <c r="AF879" s="123">
        <f t="shared" si="409"/>
        <v>0</v>
      </c>
      <c r="AG879" s="45"/>
      <c r="AH879" s="123">
        <v>0</v>
      </c>
      <c r="AI879" s="123">
        <v>0</v>
      </c>
      <c r="AJ879" s="123">
        <f t="shared" si="413"/>
        <v>0</v>
      </c>
      <c r="AK879" s="123">
        <v>0</v>
      </c>
      <c r="AL879" s="123">
        <v>0</v>
      </c>
      <c r="AM879" s="123">
        <f t="shared" si="418"/>
        <v>0</v>
      </c>
      <c r="AN879" s="123">
        <f t="shared" si="410"/>
        <v>0</v>
      </c>
      <c r="AO879" s="45"/>
      <c r="AP879" s="123">
        <f t="shared" si="422"/>
        <v>0</v>
      </c>
      <c r="AQ879" s="123">
        <f t="shared" si="422"/>
        <v>0</v>
      </c>
      <c r="AR879" s="123">
        <f t="shared" si="421"/>
        <v>0</v>
      </c>
      <c r="AS879" s="123">
        <f t="shared" si="423"/>
        <v>0</v>
      </c>
      <c r="AT879" s="123">
        <f t="shared" si="423"/>
        <v>0</v>
      </c>
      <c r="AU879" s="123">
        <f t="shared" si="419"/>
        <v>0</v>
      </c>
      <c r="AV879" s="123">
        <f t="shared" si="415"/>
        <v>0</v>
      </c>
      <c r="AW879" s="125"/>
      <c r="AX879" s="125"/>
      <c r="AY879" s="125"/>
      <c r="AZ879" s="124"/>
      <c r="BA879" s="124"/>
      <c r="BB879" s="124"/>
      <c r="BC879" s="124"/>
      <c r="BD879" s="124"/>
    </row>
    <row r="880" spans="1:56" s="100" customFormat="1" hidden="1">
      <c r="A880" s="45"/>
      <c r="B880" s="120">
        <v>2013</v>
      </c>
      <c r="C880" s="121">
        <v>8320</v>
      </c>
      <c r="D880" s="120">
        <v>9</v>
      </c>
      <c r="E880" s="120">
        <v>6000</v>
      </c>
      <c r="F880" s="120">
        <v>6200</v>
      </c>
      <c r="G880" s="120">
        <v>622</v>
      </c>
      <c r="H880" s="120">
        <v>62201</v>
      </c>
      <c r="I880" s="122" t="s">
        <v>258</v>
      </c>
      <c r="J880" s="123">
        <v>0</v>
      </c>
      <c r="K880" s="123">
        <v>0</v>
      </c>
      <c r="L880" s="124">
        <v>0</v>
      </c>
      <c r="M880" s="123">
        <v>0</v>
      </c>
      <c r="N880" s="123">
        <v>0</v>
      </c>
      <c r="O880" s="124">
        <v>0</v>
      </c>
      <c r="P880" s="124">
        <v>0</v>
      </c>
      <c r="Q880" s="45"/>
      <c r="R880" s="123">
        <v>0</v>
      </c>
      <c r="S880" s="123">
        <v>0</v>
      </c>
      <c r="T880" s="123">
        <f t="shared" si="420"/>
        <v>0</v>
      </c>
      <c r="U880" s="123">
        <v>0</v>
      </c>
      <c r="V880" s="123">
        <v>0</v>
      </c>
      <c r="W880" s="123">
        <f t="shared" si="416"/>
        <v>0</v>
      </c>
      <c r="X880" s="123">
        <f t="shared" si="408"/>
        <v>0</v>
      </c>
      <c r="Y880" s="45"/>
      <c r="Z880" s="123">
        <v>0</v>
      </c>
      <c r="AA880" s="123">
        <v>0</v>
      </c>
      <c r="AB880" s="123">
        <f t="shared" si="411"/>
        <v>0</v>
      </c>
      <c r="AC880" s="123">
        <v>0</v>
      </c>
      <c r="AD880" s="123">
        <v>0</v>
      </c>
      <c r="AE880" s="123">
        <f t="shared" si="417"/>
        <v>0</v>
      </c>
      <c r="AF880" s="123">
        <f t="shared" si="409"/>
        <v>0</v>
      </c>
      <c r="AG880" s="45"/>
      <c r="AH880" s="123">
        <v>0</v>
      </c>
      <c r="AI880" s="123">
        <v>0</v>
      </c>
      <c r="AJ880" s="123">
        <f t="shared" si="413"/>
        <v>0</v>
      </c>
      <c r="AK880" s="123">
        <v>0</v>
      </c>
      <c r="AL880" s="123">
        <v>0</v>
      </c>
      <c r="AM880" s="123">
        <f t="shared" si="418"/>
        <v>0</v>
      </c>
      <c r="AN880" s="123">
        <f t="shared" si="410"/>
        <v>0</v>
      </c>
      <c r="AO880" s="45"/>
      <c r="AP880" s="123">
        <f t="shared" si="422"/>
        <v>0</v>
      </c>
      <c r="AQ880" s="123">
        <f t="shared" si="422"/>
        <v>0</v>
      </c>
      <c r="AR880" s="123">
        <f t="shared" si="421"/>
        <v>0</v>
      </c>
      <c r="AS880" s="123">
        <f t="shared" si="423"/>
        <v>0</v>
      </c>
      <c r="AT880" s="123">
        <f t="shared" si="423"/>
        <v>0</v>
      </c>
      <c r="AU880" s="123">
        <f t="shared" si="419"/>
        <v>0</v>
      </c>
      <c r="AV880" s="123">
        <f t="shared" si="415"/>
        <v>0</v>
      </c>
      <c r="AW880" s="125"/>
      <c r="AX880" s="125"/>
      <c r="AY880" s="125"/>
      <c r="AZ880" s="124"/>
      <c r="BA880" s="124"/>
      <c r="BB880" s="124"/>
      <c r="BC880" s="124"/>
      <c r="BD880" s="124"/>
    </row>
    <row r="881" spans="1:56" s="100" customFormat="1" hidden="1">
      <c r="A881" s="45"/>
      <c r="B881" s="120">
        <v>2013</v>
      </c>
      <c r="C881" s="121">
        <v>8320</v>
      </c>
      <c r="D881" s="120">
        <v>9</v>
      </c>
      <c r="E881" s="120">
        <v>6000</v>
      </c>
      <c r="F881" s="120">
        <v>6200</v>
      </c>
      <c r="G881" s="120">
        <v>622</v>
      </c>
      <c r="H881" s="120">
        <v>62201</v>
      </c>
      <c r="I881" s="122" t="s">
        <v>258</v>
      </c>
      <c r="J881" s="123">
        <v>0</v>
      </c>
      <c r="K881" s="123">
        <v>0</v>
      </c>
      <c r="L881" s="124">
        <v>0</v>
      </c>
      <c r="M881" s="123">
        <v>0</v>
      </c>
      <c r="N881" s="123">
        <v>0</v>
      </c>
      <c r="O881" s="124">
        <v>0</v>
      </c>
      <c r="P881" s="124">
        <v>0</v>
      </c>
      <c r="Q881" s="45"/>
      <c r="R881" s="123">
        <v>0</v>
      </c>
      <c r="S881" s="123">
        <v>0</v>
      </c>
      <c r="T881" s="123">
        <f t="shared" si="420"/>
        <v>0</v>
      </c>
      <c r="U881" s="123">
        <v>0</v>
      </c>
      <c r="V881" s="123">
        <v>0</v>
      </c>
      <c r="W881" s="123">
        <f t="shared" si="416"/>
        <v>0</v>
      </c>
      <c r="X881" s="123">
        <f t="shared" si="408"/>
        <v>0</v>
      </c>
      <c r="Y881" s="45"/>
      <c r="Z881" s="123">
        <v>0</v>
      </c>
      <c r="AA881" s="123">
        <v>0</v>
      </c>
      <c r="AB881" s="123">
        <f t="shared" si="411"/>
        <v>0</v>
      </c>
      <c r="AC881" s="123">
        <v>0</v>
      </c>
      <c r="AD881" s="123">
        <v>0</v>
      </c>
      <c r="AE881" s="123">
        <f t="shared" si="417"/>
        <v>0</v>
      </c>
      <c r="AF881" s="123">
        <f t="shared" si="409"/>
        <v>0</v>
      </c>
      <c r="AG881" s="45"/>
      <c r="AH881" s="123">
        <v>0</v>
      </c>
      <c r="AI881" s="123">
        <v>0</v>
      </c>
      <c r="AJ881" s="123">
        <f t="shared" si="413"/>
        <v>0</v>
      </c>
      <c r="AK881" s="123">
        <v>0</v>
      </c>
      <c r="AL881" s="123">
        <v>0</v>
      </c>
      <c r="AM881" s="123">
        <f t="shared" si="418"/>
        <v>0</v>
      </c>
      <c r="AN881" s="123">
        <f t="shared" si="410"/>
        <v>0</v>
      </c>
      <c r="AO881" s="45"/>
      <c r="AP881" s="123">
        <f t="shared" si="422"/>
        <v>0</v>
      </c>
      <c r="AQ881" s="123">
        <f t="shared" si="422"/>
        <v>0</v>
      </c>
      <c r="AR881" s="123">
        <f t="shared" si="421"/>
        <v>0</v>
      </c>
      <c r="AS881" s="123">
        <f t="shared" si="423"/>
        <v>0</v>
      </c>
      <c r="AT881" s="123">
        <f t="shared" si="423"/>
        <v>0</v>
      </c>
      <c r="AU881" s="123">
        <f t="shared" si="419"/>
        <v>0</v>
      </c>
      <c r="AV881" s="123">
        <f t="shared" si="415"/>
        <v>0</v>
      </c>
      <c r="AW881" s="125"/>
      <c r="AX881" s="125"/>
      <c r="AY881" s="125"/>
      <c r="AZ881" s="124"/>
      <c r="BA881" s="124"/>
      <c r="BB881" s="124"/>
      <c r="BC881" s="124"/>
      <c r="BD881" s="124"/>
    </row>
    <row r="882" spans="1:56" s="100" customFormat="1" hidden="1">
      <c r="A882" s="45"/>
      <c r="B882" s="120">
        <v>2013</v>
      </c>
      <c r="C882" s="121">
        <v>8320</v>
      </c>
      <c r="D882" s="120">
        <v>9</v>
      </c>
      <c r="E882" s="120">
        <v>6000</v>
      </c>
      <c r="F882" s="120">
        <v>6200</v>
      </c>
      <c r="G882" s="120">
        <v>622</v>
      </c>
      <c r="H882" s="120">
        <v>62201</v>
      </c>
      <c r="I882" s="122" t="s">
        <v>258</v>
      </c>
      <c r="J882" s="123">
        <v>0</v>
      </c>
      <c r="K882" s="123">
        <v>0</v>
      </c>
      <c r="L882" s="124">
        <v>0</v>
      </c>
      <c r="M882" s="123">
        <v>0</v>
      </c>
      <c r="N882" s="123">
        <v>0</v>
      </c>
      <c r="O882" s="124">
        <v>0</v>
      </c>
      <c r="P882" s="124">
        <v>0</v>
      </c>
      <c r="Q882" s="45"/>
      <c r="R882" s="123">
        <v>0</v>
      </c>
      <c r="S882" s="123">
        <v>0</v>
      </c>
      <c r="T882" s="123">
        <f t="shared" si="420"/>
        <v>0</v>
      </c>
      <c r="U882" s="123">
        <v>0</v>
      </c>
      <c r="V882" s="123">
        <v>0</v>
      </c>
      <c r="W882" s="123">
        <f t="shared" si="416"/>
        <v>0</v>
      </c>
      <c r="X882" s="123">
        <f t="shared" si="408"/>
        <v>0</v>
      </c>
      <c r="Y882" s="45"/>
      <c r="Z882" s="123">
        <v>0</v>
      </c>
      <c r="AA882" s="123">
        <v>0</v>
      </c>
      <c r="AB882" s="123">
        <f t="shared" si="411"/>
        <v>0</v>
      </c>
      <c r="AC882" s="123">
        <v>0</v>
      </c>
      <c r="AD882" s="123">
        <v>0</v>
      </c>
      <c r="AE882" s="123">
        <f t="shared" si="417"/>
        <v>0</v>
      </c>
      <c r="AF882" s="123">
        <f t="shared" si="409"/>
        <v>0</v>
      </c>
      <c r="AG882" s="45"/>
      <c r="AH882" s="123">
        <v>0</v>
      </c>
      <c r="AI882" s="123">
        <v>0</v>
      </c>
      <c r="AJ882" s="123">
        <f t="shared" si="413"/>
        <v>0</v>
      </c>
      <c r="AK882" s="123">
        <v>0</v>
      </c>
      <c r="AL882" s="123">
        <v>0</v>
      </c>
      <c r="AM882" s="123">
        <f t="shared" si="418"/>
        <v>0</v>
      </c>
      <c r="AN882" s="123">
        <f t="shared" si="410"/>
        <v>0</v>
      </c>
      <c r="AO882" s="45"/>
      <c r="AP882" s="123">
        <f t="shared" si="422"/>
        <v>0</v>
      </c>
      <c r="AQ882" s="123">
        <f t="shared" si="422"/>
        <v>0</v>
      </c>
      <c r="AR882" s="123">
        <f t="shared" si="421"/>
        <v>0</v>
      </c>
      <c r="AS882" s="123">
        <f t="shared" si="423"/>
        <v>0</v>
      </c>
      <c r="AT882" s="123">
        <f t="shared" si="423"/>
        <v>0</v>
      </c>
      <c r="AU882" s="123">
        <f t="shared" si="419"/>
        <v>0</v>
      </c>
      <c r="AV882" s="123">
        <f t="shared" si="415"/>
        <v>0</v>
      </c>
      <c r="AW882" s="125"/>
      <c r="AX882" s="125"/>
      <c r="AY882" s="125"/>
      <c r="AZ882" s="124"/>
      <c r="BA882" s="124"/>
      <c r="BB882" s="124"/>
      <c r="BC882" s="124"/>
      <c r="BD882" s="124"/>
    </row>
    <row r="883" spans="1:56" s="100" customFormat="1" hidden="1">
      <c r="A883" s="45"/>
      <c r="B883" s="120">
        <v>2013</v>
      </c>
      <c r="C883" s="121">
        <v>8320</v>
      </c>
      <c r="D883" s="120">
        <v>9</v>
      </c>
      <c r="E883" s="120">
        <v>6000</v>
      </c>
      <c r="F883" s="120">
        <v>6200</v>
      </c>
      <c r="G883" s="120">
        <v>622</v>
      </c>
      <c r="H883" s="120">
        <v>62201</v>
      </c>
      <c r="I883" s="122" t="s">
        <v>258</v>
      </c>
      <c r="J883" s="123">
        <v>0</v>
      </c>
      <c r="K883" s="123">
        <v>0</v>
      </c>
      <c r="L883" s="124">
        <v>0</v>
      </c>
      <c r="M883" s="123">
        <v>0</v>
      </c>
      <c r="N883" s="123">
        <v>0</v>
      </c>
      <c r="O883" s="124">
        <v>0</v>
      </c>
      <c r="P883" s="124">
        <v>0</v>
      </c>
      <c r="Q883" s="45"/>
      <c r="R883" s="123">
        <v>0</v>
      </c>
      <c r="S883" s="123">
        <v>0</v>
      </c>
      <c r="T883" s="123">
        <f t="shared" si="420"/>
        <v>0</v>
      </c>
      <c r="U883" s="123">
        <v>0</v>
      </c>
      <c r="V883" s="123">
        <v>0</v>
      </c>
      <c r="W883" s="123">
        <f t="shared" si="416"/>
        <v>0</v>
      </c>
      <c r="X883" s="123">
        <f t="shared" si="408"/>
        <v>0</v>
      </c>
      <c r="Y883" s="45"/>
      <c r="Z883" s="123">
        <v>0</v>
      </c>
      <c r="AA883" s="123">
        <v>0</v>
      </c>
      <c r="AB883" s="123">
        <f t="shared" si="411"/>
        <v>0</v>
      </c>
      <c r="AC883" s="123">
        <v>0</v>
      </c>
      <c r="AD883" s="123">
        <v>0</v>
      </c>
      <c r="AE883" s="123">
        <f t="shared" si="417"/>
        <v>0</v>
      </c>
      <c r="AF883" s="123">
        <f t="shared" si="409"/>
        <v>0</v>
      </c>
      <c r="AG883" s="45"/>
      <c r="AH883" s="123">
        <v>0</v>
      </c>
      <c r="AI883" s="123">
        <v>0</v>
      </c>
      <c r="AJ883" s="123">
        <f t="shared" si="413"/>
        <v>0</v>
      </c>
      <c r="AK883" s="123">
        <v>0</v>
      </c>
      <c r="AL883" s="123">
        <v>0</v>
      </c>
      <c r="AM883" s="123">
        <f t="shared" si="418"/>
        <v>0</v>
      </c>
      <c r="AN883" s="123">
        <f t="shared" si="410"/>
        <v>0</v>
      </c>
      <c r="AO883" s="45"/>
      <c r="AP883" s="123">
        <f t="shared" si="422"/>
        <v>0</v>
      </c>
      <c r="AQ883" s="123">
        <f t="shared" si="422"/>
        <v>0</v>
      </c>
      <c r="AR883" s="123">
        <f t="shared" si="421"/>
        <v>0</v>
      </c>
      <c r="AS883" s="123">
        <f t="shared" si="423"/>
        <v>0</v>
      </c>
      <c r="AT883" s="123">
        <f t="shared" si="423"/>
        <v>0</v>
      </c>
      <c r="AU883" s="123">
        <f t="shared" si="419"/>
        <v>0</v>
      </c>
      <c r="AV883" s="123">
        <f t="shared" si="415"/>
        <v>0</v>
      </c>
      <c r="AW883" s="125"/>
      <c r="AX883" s="125"/>
      <c r="AY883" s="125"/>
      <c r="AZ883" s="124"/>
      <c r="BA883" s="124"/>
      <c r="BB883" s="124"/>
      <c r="BC883" s="124"/>
      <c r="BD883" s="124"/>
    </row>
    <row r="884" spans="1:56" s="100" customFormat="1" hidden="1">
      <c r="A884" s="45"/>
      <c r="B884" s="120">
        <v>2013</v>
      </c>
      <c r="C884" s="121">
        <v>8320</v>
      </c>
      <c r="D884" s="120">
        <v>9</v>
      </c>
      <c r="E884" s="120">
        <v>6000</v>
      </c>
      <c r="F884" s="120">
        <v>6200</v>
      </c>
      <c r="G884" s="120">
        <v>622</v>
      </c>
      <c r="H884" s="120">
        <v>62201</v>
      </c>
      <c r="I884" s="122" t="s">
        <v>258</v>
      </c>
      <c r="J884" s="123">
        <v>0</v>
      </c>
      <c r="K884" s="123">
        <v>0</v>
      </c>
      <c r="L884" s="124">
        <v>0</v>
      </c>
      <c r="M884" s="123">
        <v>0</v>
      </c>
      <c r="N884" s="123">
        <v>0</v>
      </c>
      <c r="O884" s="124">
        <v>0</v>
      </c>
      <c r="P884" s="124">
        <v>0</v>
      </c>
      <c r="Q884" s="45"/>
      <c r="R884" s="123">
        <v>0</v>
      </c>
      <c r="S884" s="123">
        <v>0</v>
      </c>
      <c r="T884" s="123">
        <f t="shared" si="420"/>
        <v>0</v>
      </c>
      <c r="U884" s="123">
        <v>0</v>
      </c>
      <c r="V884" s="123">
        <v>0</v>
      </c>
      <c r="W884" s="123">
        <f t="shared" si="416"/>
        <v>0</v>
      </c>
      <c r="X884" s="123">
        <f t="shared" si="408"/>
        <v>0</v>
      </c>
      <c r="Y884" s="45"/>
      <c r="Z884" s="123">
        <v>0</v>
      </c>
      <c r="AA884" s="123">
        <v>0</v>
      </c>
      <c r="AB884" s="123">
        <f t="shared" si="411"/>
        <v>0</v>
      </c>
      <c r="AC884" s="123">
        <v>0</v>
      </c>
      <c r="AD884" s="123">
        <v>0</v>
      </c>
      <c r="AE884" s="123">
        <f t="shared" si="417"/>
        <v>0</v>
      </c>
      <c r="AF884" s="123">
        <f t="shared" si="409"/>
        <v>0</v>
      </c>
      <c r="AG884" s="45"/>
      <c r="AH884" s="123">
        <v>0</v>
      </c>
      <c r="AI884" s="123">
        <v>0</v>
      </c>
      <c r="AJ884" s="123">
        <f t="shared" si="413"/>
        <v>0</v>
      </c>
      <c r="AK884" s="123">
        <v>0</v>
      </c>
      <c r="AL884" s="123">
        <v>0</v>
      </c>
      <c r="AM884" s="123">
        <f t="shared" si="418"/>
        <v>0</v>
      </c>
      <c r="AN884" s="123">
        <f t="shared" si="410"/>
        <v>0</v>
      </c>
      <c r="AO884" s="45"/>
      <c r="AP884" s="123">
        <f t="shared" si="422"/>
        <v>0</v>
      </c>
      <c r="AQ884" s="123">
        <f t="shared" si="422"/>
        <v>0</v>
      </c>
      <c r="AR884" s="123">
        <f t="shared" si="421"/>
        <v>0</v>
      </c>
      <c r="AS884" s="123">
        <f t="shared" si="423"/>
        <v>0</v>
      </c>
      <c r="AT884" s="123">
        <f t="shared" si="423"/>
        <v>0</v>
      </c>
      <c r="AU884" s="123">
        <f t="shared" si="419"/>
        <v>0</v>
      </c>
      <c r="AV884" s="123">
        <f t="shared" si="415"/>
        <v>0</v>
      </c>
      <c r="AW884" s="125"/>
      <c r="AX884" s="125"/>
      <c r="AY884" s="125"/>
      <c r="AZ884" s="124"/>
      <c r="BA884" s="124"/>
      <c r="BB884" s="124"/>
      <c r="BC884" s="124"/>
      <c r="BD884" s="124"/>
    </row>
    <row r="885" spans="1:56" s="100" customFormat="1" hidden="1">
      <c r="A885" s="45"/>
      <c r="B885" s="120">
        <v>2013</v>
      </c>
      <c r="C885" s="121">
        <v>8320</v>
      </c>
      <c r="D885" s="120">
        <v>9</v>
      </c>
      <c r="E885" s="120">
        <v>6000</v>
      </c>
      <c r="F885" s="120">
        <v>6200</v>
      </c>
      <c r="G885" s="120">
        <v>622</v>
      </c>
      <c r="H885" s="120">
        <v>62201</v>
      </c>
      <c r="I885" s="122" t="s">
        <v>258</v>
      </c>
      <c r="J885" s="123">
        <v>0</v>
      </c>
      <c r="K885" s="123">
        <v>0</v>
      </c>
      <c r="L885" s="124">
        <v>0</v>
      </c>
      <c r="M885" s="123">
        <v>0</v>
      </c>
      <c r="N885" s="123">
        <v>0</v>
      </c>
      <c r="O885" s="124">
        <v>0</v>
      </c>
      <c r="P885" s="124">
        <v>0</v>
      </c>
      <c r="Q885" s="45"/>
      <c r="R885" s="123">
        <v>0</v>
      </c>
      <c r="S885" s="123">
        <v>0</v>
      </c>
      <c r="T885" s="123">
        <f t="shared" si="420"/>
        <v>0</v>
      </c>
      <c r="U885" s="123">
        <v>0</v>
      </c>
      <c r="V885" s="123">
        <v>0</v>
      </c>
      <c r="W885" s="123">
        <f t="shared" si="416"/>
        <v>0</v>
      </c>
      <c r="X885" s="123">
        <f t="shared" si="408"/>
        <v>0</v>
      </c>
      <c r="Y885" s="45"/>
      <c r="Z885" s="123">
        <v>0</v>
      </c>
      <c r="AA885" s="123">
        <v>0</v>
      </c>
      <c r="AB885" s="123">
        <f t="shared" si="411"/>
        <v>0</v>
      </c>
      <c r="AC885" s="123">
        <v>0</v>
      </c>
      <c r="AD885" s="123">
        <v>0</v>
      </c>
      <c r="AE885" s="123">
        <f t="shared" si="417"/>
        <v>0</v>
      </c>
      <c r="AF885" s="123">
        <f t="shared" si="409"/>
        <v>0</v>
      </c>
      <c r="AG885" s="45"/>
      <c r="AH885" s="123">
        <v>0</v>
      </c>
      <c r="AI885" s="123">
        <v>0</v>
      </c>
      <c r="AJ885" s="123">
        <f t="shared" si="413"/>
        <v>0</v>
      </c>
      <c r="AK885" s="123">
        <v>0</v>
      </c>
      <c r="AL885" s="123">
        <v>0</v>
      </c>
      <c r="AM885" s="123">
        <f t="shared" si="418"/>
        <v>0</v>
      </c>
      <c r="AN885" s="123">
        <f t="shared" si="410"/>
        <v>0</v>
      </c>
      <c r="AO885" s="45"/>
      <c r="AP885" s="123">
        <f t="shared" si="422"/>
        <v>0</v>
      </c>
      <c r="AQ885" s="123">
        <f t="shared" si="422"/>
        <v>0</v>
      </c>
      <c r="AR885" s="123">
        <f t="shared" si="421"/>
        <v>0</v>
      </c>
      <c r="AS885" s="123">
        <f t="shared" si="423"/>
        <v>0</v>
      </c>
      <c r="AT885" s="123">
        <f t="shared" si="423"/>
        <v>0</v>
      </c>
      <c r="AU885" s="123">
        <f t="shared" si="419"/>
        <v>0</v>
      </c>
      <c r="AV885" s="123">
        <f t="shared" si="415"/>
        <v>0</v>
      </c>
      <c r="AW885" s="125"/>
      <c r="AX885" s="125"/>
      <c r="AY885" s="125"/>
      <c r="AZ885" s="124"/>
      <c r="BA885" s="124"/>
      <c r="BB885" s="124"/>
      <c r="BC885" s="124"/>
      <c r="BD885" s="124"/>
    </row>
    <row r="886" spans="1:56" s="100" customFormat="1" hidden="1">
      <c r="A886" s="45"/>
      <c r="B886" s="120">
        <v>2013</v>
      </c>
      <c r="C886" s="121">
        <v>8320</v>
      </c>
      <c r="D886" s="120">
        <v>9</v>
      </c>
      <c r="E886" s="120">
        <v>6000</v>
      </c>
      <c r="F886" s="120">
        <v>6200</v>
      </c>
      <c r="G886" s="120">
        <v>622</v>
      </c>
      <c r="H886" s="120">
        <v>62201</v>
      </c>
      <c r="I886" s="122" t="s">
        <v>258</v>
      </c>
      <c r="J886" s="123">
        <v>0</v>
      </c>
      <c r="K886" s="123">
        <v>0</v>
      </c>
      <c r="L886" s="124">
        <v>0</v>
      </c>
      <c r="M886" s="123">
        <v>0</v>
      </c>
      <c r="N886" s="123">
        <v>0</v>
      </c>
      <c r="O886" s="124">
        <v>0</v>
      </c>
      <c r="P886" s="124">
        <v>0</v>
      </c>
      <c r="Q886" s="45"/>
      <c r="R886" s="123">
        <v>0</v>
      </c>
      <c r="S886" s="123">
        <v>0</v>
      </c>
      <c r="T886" s="123">
        <f t="shared" si="420"/>
        <v>0</v>
      </c>
      <c r="U886" s="123">
        <v>0</v>
      </c>
      <c r="V886" s="123">
        <v>0</v>
      </c>
      <c r="W886" s="123">
        <f t="shared" si="416"/>
        <v>0</v>
      </c>
      <c r="X886" s="123">
        <f t="shared" si="408"/>
        <v>0</v>
      </c>
      <c r="Y886" s="45"/>
      <c r="Z886" s="123">
        <v>0</v>
      </c>
      <c r="AA886" s="123">
        <v>0</v>
      </c>
      <c r="AB886" s="123">
        <f t="shared" si="411"/>
        <v>0</v>
      </c>
      <c r="AC886" s="123">
        <v>0</v>
      </c>
      <c r="AD886" s="123">
        <v>0</v>
      </c>
      <c r="AE886" s="123">
        <f t="shared" si="417"/>
        <v>0</v>
      </c>
      <c r="AF886" s="123">
        <f t="shared" si="409"/>
        <v>0</v>
      </c>
      <c r="AG886" s="45"/>
      <c r="AH886" s="123">
        <v>0</v>
      </c>
      <c r="AI886" s="123">
        <v>0</v>
      </c>
      <c r="AJ886" s="123">
        <f t="shared" si="413"/>
        <v>0</v>
      </c>
      <c r="AK886" s="123">
        <v>0</v>
      </c>
      <c r="AL886" s="123">
        <v>0</v>
      </c>
      <c r="AM886" s="123">
        <f t="shared" si="418"/>
        <v>0</v>
      </c>
      <c r="AN886" s="123">
        <f t="shared" si="410"/>
        <v>0</v>
      </c>
      <c r="AO886" s="45"/>
      <c r="AP886" s="123">
        <f t="shared" si="422"/>
        <v>0</v>
      </c>
      <c r="AQ886" s="123">
        <f t="shared" si="422"/>
        <v>0</v>
      </c>
      <c r="AR886" s="123">
        <f t="shared" si="421"/>
        <v>0</v>
      </c>
      <c r="AS886" s="123">
        <f t="shared" si="423"/>
        <v>0</v>
      </c>
      <c r="AT886" s="123">
        <f t="shared" si="423"/>
        <v>0</v>
      </c>
      <c r="AU886" s="123">
        <f t="shared" si="419"/>
        <v>0</v>
      </c>
      <c r="AV886" s="123">
        <f t="shared" si="415"/>
        <v>0</v>
      </c>
      <c r="AW886" s="125"/>
      <c r="AX886" s="125"/>
      <c r="AY886" s="125"/>
      <c r="AZ886" s="124"/>
      <c r="BA886" s="124"/>
      <c r="BB886" s="124"/>
      <c r="BC886" s="124"/>
      <c r="BD886" s="124"/>
    </row>
    <row r="887" spans="1:56" s="100" customFormat="1" hidden="1">
      <c r="A887" s="45"/>
      <c r="B887" s="120">
        <v>2013</v>
      </c>
      <c r="C887" s="121">
        <v>8320</v>
      </c>
      <c r="D887" s="120">
        <v>9</v>
      </c>
      <c r="E887" s="120">
        <v>6000</v>
      </c>
      <c r="F887" s="120">
        <v>6200</v>
      </c>
      <c r="G887" s="120">
        <v>622</v>
      </c>
      <c r="H887" s="120">
        <v>62201</v>
      </c>
      <c r="I887" s="122" t="s">
        <v>258</v>
      </c>
      <c r="J887" s="123">
        <v>0</v>
      </c>
      <c r="K887" s="123">
        <v>0</v>
      </c>
      <c r="L887" s="124">
        <v>0</v>
      </c>
      <c r="M887" s="123">
        <v>0</v>
      </c>
      <c r="N887" s="123">
        <v>0</v>
      </c>
      <c r="O887" s="124">
        <v>0</v>
      </c>
      <c r="P887" s="124">
        <v>0</v>
      </c>
      <c r="Q887" s="45"/>
      <c r="R887" s="123">
        <v>0</v>
      </c>
      <c r="S887" s="123">
        <v>0</v>
      </c>
      <c r="T887" s="123">
        <f t="shared" si="420"/>
        <v>0</v>
      </c>
      <c r="U887" s="123">
        <v>0</v>
      </c>
      <c r="V887" s="123">
        <v>0</v>
      </c>
      <c r="W887" s="123">
        <f t="shared" si="416"/>
        <v>0</v>
      </c>
      <c r="X887" s="123">
        <f t="shared" si="408"/>
        <v>0</v>
      </c>
      <c r="Y887" s="45"/>
      <c r="Z887" s="123">
        <v>0</v>
      </c>
      <c r="AA887" s="123">
        <v>0</v>
      </c>
      <c r="AB887" s="123">
        <f t="shared" si="411"/>
        <v>0</v>
      </c>
      <c r="AC887" s="123">
        <v>0</v>
      </c>
      <c r="AD887" s="123">
        <v>0</v>
      </c>
      <c r="AE887" s="123">
        <f t="shared" si="417"/>
        <v>0</v>
      </c>
      <c r="AF887" s="123">
        <f t="shared" si="409"/>
        <v>0</v>
      </c>
      <c r="AG887" s="45"/>
      <c r="AH887" s="123">
        <v>0</v>
      </c>
      <c r="AI887" s="123">
        <v>0</v>
      </c>
      <c r="AJ887" s="123">
        <f t="shared" si="413"/>
        <v>0</v>
      </c>
      <c r="AK887" s="123">
        <v>0</v>
      </c>
      <c r="AL887" s="123">
        <v>0</v>
      </c>
      <c r="AM887" s="123">
        <f t="shared" si="418"/>
        <v>0</v>
      </c>
      <c r="AN887" s="123">
        <f t="shared" si="410"/>
        <v>0</v>
      </c>
      <c r="AO887" s="45"/>
      <c r="AP887" s="123">
        <f t="shared" si="422"/>
        <v>0</v>
      </c>
      <c r="AQ887" s="123">
        <f t="shared" si="422"/>
        <v>0</v>
      </c>
      <c r="AR887" s="123">
        <f t="shared" si="421"/>
        <v>0</v>
      </c>
      <c r="AS887" s="123">
        <f t="shared" si="423"/>
        <v>0</v>
      </c>
      <c r="AT887" s="123">
        <f t="shared" si="423"/>
        <v>0</v>
      </c>
      <c r="AU887" s="123">
        <f t="shared" si="419"/>
        <v>0</v>
      </c>
      <c r="AV887" s="123">
        <f t="shared" si="415"/>
        <v>0</v>
      </c>
      <c r="AW887" s="125"/>
      <c r="AX887" s="125"/>
      <c r="AY887" s="125"/>
      <c r="AZ887" s="124"/>
      <c r="BA887" s="124"/>
      <c r="BB887" s="124"/>
      <c r="BC887" s="124"/>
      <c r="BD887" s="124"/>
    </row>
    <row r="888" spans="1:56" s="100" customFormat="1" hidden="1">
      <c r="A888" s="45"/>
      <c r="B888" s="120">
        <v>2013</v>
      </c>
      <c r="C888" s="121">
        <v>8320</v>
      </c>
      <c r="D888" s="120">
        <v>9</v>
      </c>
      <c r="E888" s="120">
        <v>6000</v>
      </c>
      <c r="F888" s="120">
        <v>6200</v>
      </c>
      <c r="G888" s="120">
        <v>622</v>
      </c>
      <c r="H888" s="120">
        <v>62201</v>
      </c>
      <c r="I888" s="122" t="s">
        <v>258</v>
      </c>
      <c r="J888" s="123">
        <v>0</v>
      </c>
      <c r="K888" s="123">
        <v>0</v>
      </c>
      <c r="L888" s="124">
        <v>0</v>
      </c>
      <c r="M888" s="123">
        <v>0</v>
      </c>
      <c r="N888" s="123">
        <v>0</v>
      </c>
      <c r="O888" s="124">
        <v>0</v>
      </c>
      <c r="P888" s="124">
        <v>0</v>
      </c>
      <c r="Q888" s="45"/>
      <c r="R888" s="123">
        <v>0</v>
      </c>
      <c r="S888" s="123">
        <v>0</v>
      </c>
      <c r="T888" s="123">
        <f t="shared" si="420"/>
        <v>0</v>
      </c>
      <c r="U888" s="123">
        <v>0</v>
      </c>
      <c r="V888" s="123">
        <v>0</v>
      </c>
      <c r="W888" s="123">
        <f t="shared" si="416"/>
        <v>0</v>
      </c>
      <c r="X888" s="123">
        <f t="shared" si="408"/>
        <v>0</v>
      </c>
      <c r="Y888" s="45"/>
      <c r="Z888" s="123">
        <v>0</v>
      </c>
      <c r="AA888" s="123">
        <v>0</v>
      </c>
      <c r="AB888" s="123">
        <f t="shared" si="411"/>
        <v>0</v>
      </c>
      <c r="AC888" s="123">
        <v>0</v>
      </c>
      <c r="AD888" s="123">
        <v>0</v>
      </c>
      <c r="AE888" s="123">
        <f t="shared" si="417"/>
        <v>0</v>
      </c>
      <c r="AF888" s="123">
        <f t="shared" si="409"/>
        <v>0</v>
      </c>
      <c r="AG888" s="45"/>
      <c r="AH888" s="123">
        <v>0</v>
      </c>
      <c r="AI888" s="123">
        <v>0</v>
      </c>
      <c r="AJ888" s="123">
        <f t="shared" si="413"/>
        <v>0</v>
      </c>
      <c r="AK888" s="123">
        <v>0</v>
      </c>
      <c r="AL888" s="123">
        <v>0</v>
      </c>
      <c r="AM888" s="123">
        <f t="shared" si="418"/>
        <v>0</v>
      </c>
      <c r="AN888" s="123">
        <f t="shared" si="410"/>
        <v>0</v>
      </c>
      <c r="AO888" s="45"/>
      <c r="AP888" s="123">
        <f t="shared" si="422"/>
        <v>0</v>
      </c>
      <c r="AQ888" s="123">
        <f t="shared" si="422"/>
        <v>0</v>
      </c>
      <c r="AR888" s="123">
        <f t="shared" si="421"/>
        <v>0</v>
      </c>
      <c r="AS888" s="123">
        <f t="shared" si="423"/>
        <v>0</v>
      </c>
      <c r="AT888" s="123">
        <f t="shared" si="423"/>
        <v>0</v>
      </c>
      <c r="AU888" s="123">
        <f t="shared" si="419"/>
        <v>0</v>
      </c>
      <c r="AV888" s="123">
        <f t="shared" si="415"/>
        <v>0</v>
      </c>
      <c r="AW888" s="125"/>
      <c r="AX888" s="125"/>
      <c r="AY888" s="125"/>
      <c r="AZ888" s="124"/>
      <c r="BA888" s="124"/>
      <c r="BB888" s="124"/>
      <c r="BC888" s="124"/>
      <c r="BD888" s="124"/>
    </row>
    <row r="889" spans="1:56" s="100" customFormat="1" hidden="1">
      <c r="A889" s="45"/>
      <c r="B889" s="120">
        <v>2013</v>
      </c>
      <c r="C889" s="121">
        <v>8320</v>
      </c>
      <c r="D889" s="120">
        <v>9</v>
      </c>
      <c r="E889" s="120">
        <v>6000</v>
      </c>
      <c r="F889" s="120">
        <v>6200</v>
      </c>
      <c r="G889" s="120">
        <v>622</v>
      </c>
      <c r="H889" s="120">
        <v>62201</v>
      </c>
      <c r="I889" s="122" t="s">
        <v>258</v>
      </c>
      <c r="J889" s="123">
        <v>0</v>
      </c>
      <c r="K889" s="123">
        <v>0</v>
      </c>
      <c r="L889" s="124">
        <v>0</v>
      </c>
      <c r="M889" s="123">
        <v>0</v>
      </c>
      <c r="N889" s="123">
        <v>0</v>
      </c>
      <c r="O889" s="124">
        <v>0</v>
      </c>
      <c r="P889" s="124">
        <v>0</v>
      </c>
      <c r="Q889" s="45"/>
      <c r="R889" s="123">
        <v>0</v>
      </c>
      <c r="S889" s="123">
        <v>0</v>
      </c>
      <c r="T889" s="123">
        <f t="shared" si="420"/>
        <v>0</v>
      </c>
      <c r="U889" s="123">
        <v>0</v>
      </c>
      <c r="V889" s="123">
        <v>0</v>
      </c>
      <c r="W889" s="123">
        <f t="shared" si="416"/>
        <v>0</v>
      </c>
      <c r="X889" s="123">
        <f t="shared" si="408"/>
        <v>0</v>
      </c>
      <c r="Y889" s="45"/>
      <c r="Z889" s="123">
        <v>0</v>
      </c>
      <c r="AA889" s="123">
        <v>0</v>
      </c>
      <c r="AB889" s="123">
        <f t="shared" si="411"/>
        <v>0</v>
      </c>
      <c r="AC889" s="123">
        <v>0</v>
      </c>
      <c r="AD889" s="123">
        <v>0</v>
      </c>
      <c r="AE889" s="123">
        <f t="shared" si="417"/>
        <v>0</v>
      </c>
      <c r="AF889" s="123">
        <f t="shared" si="409"/>
        <v>0</v>
      </c>
      <c r="AG889" s="45"/>
      <c r="AH889" s="123">
        <v>0</v>
      </c>
      <c r="AI889" s="123">
        <v>0</v>
      </c>
      <c r="AJ889" s="123">
        <f t="shared" si="413"/>
        <v>0</v>
      </c>
      <c r="AK889" s="123">
        <v>0</v>
      </c>
      <c r="AL889" s="123">
        <v>0</v>
      </c>
      <c r="AM889" s="123">
        <f t="shared" si="418"/>
        <v>0</v>
      </c>
      <c r="AN889" s="123">
        <f t="shared" si="410"/>
        <v>0</v>
      </c>
      <c r="AO889" s="45"/>
      <c r="AP889" s="123">
        <f t="shared" si="422"/>
        <v>0</v>
      </c>
      <c r="AQ889" s="123">
        <f t="shared" si="422"/>
        <v>0</v>
      </c>
      <c r="AR889" s="123">
        <f t="shared" si="421"/>
        <v>0</v>
      </c>
      <c r="AS889" s="123">
        <f t="shared" si="423"/>
        <v>0</v>
      </c>
      <c r="AT889" s="123">
        <f t="shared" si="423"/>
        <v>0</v>
      </c>
      <c r="AU889" s="123">
        <f t="shared" si="419"/>
        <v>0</v>
      </c>
      <c r="AV889" s="123">
        <f t="shared" si="415"/>
        <v>0</v>
      </c>
      <c r="AW889" s="125"/>
      <c r="AX889" s="125"/>
      <c r="AY889" s="125"/>
      <c r="AZ889" s="124"/>
      <c r="BA889" s="124"/>
      <c r="BB889" s="124"/>
      <c r="BC889" s="124"/>
      <c r="BD889" s="124"/>
    </row>
    <row r="890" spans="1:56" s="100" customFormat="1" hidden="1">
      <c r="A890" s="45"/>
      <c r="B890" s="120">
        <v>2013</v>
      </c>
      <c r="C890" s="121">
        <v>8320</v>
      </c>
      <c r="D890" s="120">
        <v>9</v>
      </c>
      <c r="E890" s="120">
        <v>6000</v>
      </c>
      <c r="F890" s="120">
        <v>6200</v>
      </c>
      <c r="G890" s="120">
        <v>622</v>
      </c>
      <c r="H890" s="120">
        <v>62201</v>
      </c>
      <c r="I890" s="122" t="s">
        <v>258</v>
      </c>
      <c r="J890" s="123">
        <v>0</v>
      </c>
      <c r="K890" s="123">
        <v>0</v>
      </c>
      <c r="L890" s="124">
        <v>0</v>
      </c>
      <c r="M890" s="123">
        <v>0</v>
      </c>
      <c r="N890" s="123">
        <v>0</v>
      </c>
      <c r="O890" s="124">
        <v>0</v>
      </c>
      <c r="P890" s="124">
        <v>0</v>
      </c>
      <c r="Q890" s="45"/>
      <c r="R890" s="123">
        <v>0</v>
      </c>
      <c r="S890" s="123">
        <v>0</v>
      </c>
      <c r="T890" s="123">
        <f t="shared" si="420"/>
        <v>0</v>
      </c>
      <c r="U890" s="123">
        <v>0</v>
      </c>
      <c r="V890" s="123">
        <v>0</v>
      </c>
      <c r="W890" s="123">
        <f t="shared" si="416"/>
        <v>0</v>
      </c>
      <c r="X890" s="123">
        <f t="shared" si="408"/>
        <v>0</v>
      </c>
      <c r="Y890" s="45"/>
      <c r="Z890" s="123">
        <v>0</v>
      </c>
      <c r="AA890" s="123">
        <v>0</v>
      </c>
      <c r="AB890" s="123">
        <f t="shared" si="411"/>
        <v>0</v>
      </c>
      <c r="AC890" s="123">
        <v>0</v>
      </c>
      <c r="AD890" s="123">
        <v>0</v>
      </c>
      <c r="AE890" s="123">
        <f t="shared" si="417"/>
        <v>0</v>
      </c>
      <c r="AF890" s="123">
        <f t="shared" si="409"/>
        <v>0</v>
      </c>
      <c r="AG890" s="45"/>
      <c r="AH890" s="123">
        <v>0</v>
      </c>
      <c r="AI890" s="123">
        <v>0</v>
      </c>
      <c r="AJ890" s="123">
        <f t="shared" si="413"/>
        <v>0</v>
      </c>
      <c r="AK890" s="123">
        <v>0</v>
      </c>
      <c r="AL890" s="123">
        <v>0</v>
      </c>
      <c r="AM890" s="123">
        <f t="shared" si="418"/>
        <v>0</v>
      </c>
      <c r="AN890" s="123">
        <f t="shared" si="410"/>
        <v>0</v>
      </c>
      <c r="AO890" s="45"/>
      <c r="AP890" s="123">
        <f t="shared" si="422"/>
        <v>0</v>
      </c>
      <c r="AQ890" s="123">
        <f t="shared" si="422"/>
        <v>0</v>
      </c>
      <c r="AR890" s="123">
        <f t="shared" si="421"/>
        <v>0</v>
      </c>
      <c r="AS890" s="123">
        <f t="shared" si="423"/>
        <v>0</v>
      </c>
      <c r="AT890" s="123">
        <f t="shared" si="423"/>
        <v>0</v>
      </c>
      <c r="AU890" s="123">
        <f t="shared" si="419"/>
        <v>0</v>
      </c>
      <c r="AV890" s="123">
        <f t="shared" si="415"/>
        <v>0</v>
      </c>
      <c r="AW890" s="125"/>
      <c r="AX890" s="125"/>
      <c r="AY890" s="125"/>
      <c r="AZ890" s="124"/>
      <c r="BA890" s="124"/>
      <c r="BB890" s="124"/>
      <c r="BC890" s="124"/>
      <c r="BD890" s="124"/>
    </row>
    <row r="891" spans="1:56" s="100" customFormat="1" hidden="1">
      <c r="A891" s="45"/>
      <c r="B891" s="120">
        <v>2013</v>
      </c>
      <c r="C891" s="121">
        <v>8320</v>
      </c>
      <c r="D891" s="120">
        <v>9</v>
      </c>
      <c r="E891" s="120">
        <v>6000</v>
      </c>
      <c r="F891" s="120">
        <v>6200</v>
      </c>
      <c r="G891" s="120">
        <v>622</v>
      </c>
      <c r="H891" s="120">
        <v>62201</v>
      </c>
      <c r="I891" s="122" t="s">
        <v>258</v>
      </c>
      <c r="J891" s="123">
        <v>0</v>
      </c>
      <c r="K891" s="123">
        <v>0</v>
      </c>
      <c r="L891" s="124">
        <v>0</v>
      </c>
      <c r="M891" s="123">
        <v>0</v>
      </c>
      <c r="N891" s="123">
        <v>0</v>
      </c>
      <c r="O891" s="124">
        <v>0</v>
      </c>
      <c r="P891" s="124">
        <v>0</v>
      </c>
      <c r="Q891" s="45"/>
      <c r="R891" s="123">
        <v>0</v>
      </c>
      <c r="S891" s="123">
        <v>0</v>
      </c>
      <c r="T891" s="123">
        <f t="shared" si="420"/>
        <v>0</v>
      </c>
      <c r="U891" s="123">
        <v>0</v>
      </c>
      <c r="V891" s="123">
        <v>0</v>
      </c>
      <c r="W891" s="123">
        <f t="shared" si="416"/>
        <v>0</v>
      </c>
      <c r="X891" s="123">
        <f t="shared" si="408"/>
        <v>0</v>
      </c>
      <c r="Y891" s="45"/>
      <c r="Z891" s="123">
        <v>0</v>
      </c>
      <c r="AA891" s="123">
        <v>0</v>
      </c>
      <c r="AB891" s="123">
        <f t="shared" si="411"/>
        <v>0</v>
      </c>
      <c r="AC891" s="123">
        <v>0</v>
      </c>
      <c r="AD891" s="123">
        <v>0</v>
      </c>
      <c r="AE891" s="123">
        <f t="shared" si="417"/>
        <v>0</v>
      </c>
      <c r="AF891" s="123">
        <f t="shared" si="409"/>
        <v>0</v>
      </c>
      <c r="AG891" s="45"/>
      <c r="AH891" s="123">
        <v>0</v>
      </c>
      <c r="AI891" s="123">
        <v>0</v>
      </c>
      <c r="AJ891" s="123">
        <f t="shared" si="413"/>
        <v>0</v>
      </c>
      <c r="AK891" s="123">
        <v>0</v>
      </c>
      <c r="AL891" s="123">
        <v>0</v>
      </c>
      <c r="AM891" s="123">
        <f t="shared" si="418"/>
        <v>0</v>
      </c>
      <c r="AN891" s="123">
        <f t="shared" si="410"/>
        <v>0</v>
      </c>
      <c r="AO891" s="45"/>
      <c r="AP891" s="123">
        <f t="shared" si="422"/>
        <v>0</v>
      </c>
      <c r="AQ891" s="123">
        <f t="shared" si="422"/>
        <v>0</v>
      </c>
      <c r="AR891" s="123">
        <f t="shared" si="421"/>
        <v>0</v>
      </c>
      <c r="AS891" s="123">
        <f t="shared" si="423"/>
        <v>0</v>
      </c>
      <c r="AT891" s="123">
        <f t="shared" si="423"/>
        <v>0</v>
      </c>
      <c r="AU891" s="123">
        <f t="shared" si="419"/>
        <v>0</v>
      </c>
      <c r="AV891" s="123">
        <f t="shared" si="415"/>
        <v>0</v>
      </c>
      <c r="AW891" s="125"/>
      <c r="AX891" s="125"/>
      <c r="AY891" s="125"/>
      <c r="AZ891" s="124"/>
      <c r="BA891" s="124"/>
      <c r="BB891" s="124"/>
      <c r="BC891" s="124"/>
      <c r="BD891" s="124"/>
    </row>
    <row r="892" spans="1:56" s="100" customFormat="1" hidden="1">
      <c r="A892" s="45"/>
      <c r="B892" s="120">
        <v>2013</v>
      </c>
      <c r="C892" s="121">
        <v>8320</v>
      </c>
      <c r="D892" s="120">
        <v>9</v>
      </c>
      <c r="E892" s="120">
        <v>6000</v>
      </c>
      <c r="F892" s="120">
        <v>6200</v>
      </c>
      <c r="G892" s="120">
        <v>622</v>
      </c>
      <c r="H892" s="120">
        <v>62201</v>
      </c>
      <c r="I892" s="122" t="s">
        <v>258</v>
      </c>
      <c r="J892" s="123">
        <v>0</v>
      </c>
      <c r="K892" s="123">
        <v>0</v>
      </c>
      <c r="L892" s="124">
        <v>0</v>
      </c>
      <c r="M892" s="123">
        <v>0</v>
      </c>
      <c r="N892" s="123">
        <v>0</v>
      </c>
      <c r="O892" s="124">
        <v>0</v>
      </c>
      <c r="P892" s="124">
        <v>0</v>
      </c>
      <c r="Q892" s="45"/>
      <c r="R892" s="123">
        <v>0</v>
      </c>
      <c r="S892" s="123">
        <v>0</v>
      </c>
      <c r="T892" s="123">
        <f t="shared" si="420"/>
        <v>0</v>
      </c>
      <c r="U892" s="123">
        <v>0</v>
      </c>
      <c r="V892" s="123">
        <v>0</v>
      </c>
      <c r="W892" s="123">
        <f t="shared" si="416"/>
        <v>0</v>
      </c>
      <c r="X892" s="123">
        <f t="shared" si="408"/>
        <v>0</v>
      </c>
      <c r="Y892" s="45"/>
      <c r="Z892" s="123">
        <v>0</v>
      </c>
      <c r="AA892" s="123">
        <v>0</v>
      </c>
      <c r="AB892" s="123">
        <f t="shared" si="411"/>
        <v>0</v>
      </c>
      <c r="AC892" s="123">
        <v>0</v>
      </c>
      <c r="AD892" s="123">
        <v>0</v>
      </c>
      <c r="AE892" s="123">
        <f t="shared" si="417"/>
        <v>0</v>
      </c>
      <c r="AF892" s="123">
        <f t="shared" si="409"/>
        <v>0</v>
      </c>
      <c r="AG892" s="45"/>
      <c r="AH892" s="123">
        <v>0</v>
      </c>
      <c r="AI892" s="123">
        <v>0</v>
      </c>
      <c r="AJ892" s="123">
        <f t="shared" si="413"/>
        <v>0</v>
      </c>
      <c r="AK892" s="123">
        <v>0</v>
      </c>
      <c r="AL892" s="123">
        <v>0</v>
      </c>
      <c r="AM892" s="123">
        <f t="shared" si="418"/>
        <v>0</v>
      </c>
      <c r="AN892" s="123">
        <f t="shared" si="410"/>
        <v>0</v>
      </c>
      <c r="AO892" s="45"/>
      <c r="AP892" s="123">
        <f t="shared" si="422"/>
        <v>0</v>
      </c>
      <c r="AQ892" s="123">
        <f t="shared" si="422"/>
        <v>0</v>
      </c>
      <c r="AR892" s="123">
        <f t="shared" si="421"/>
        <v>0</v>
      </c>
      <c r="AS892" s="123">
        <f t="shared" si="423"/>
        <v>0</v>
      </c>
      <c r="AT892" s="123">
        <f t="shared" si="423"/>
        <v>0</v>
      </c>
      <c r="AU892" s="123">
        <f t="shared" si="419"/>
        <v>0</v>
      </c>
      <c r="AV892" s="123">
        <f t="shared" si="415"/>
        <v>0</v>
      </c>
      <c r="AW892" s="125"/>
      <c r="AX892" s="125"/>
      <c r="AY892" s="125"/>
      <c r="AZ892" s="124"/>
      <c r="BA892" s="124"/>
      <c r="BB892" s="124"/>
      <c r="BC892" s="124"/>
      <c r="BD892" s="124"/>
    </row>
    <row r="893" spans="1:56" s="100" customFormat="1">
      <c r="A893" s="45"/>
      <c r="B893" s="120">
        <v>2013</v>
      </c>
      <c r="C893" s="121">
        <v>8320</v>
      </c>
      <c r="D893" s="120">
        <v>9</v>
      </c>
      <c r="E893" s="120">
        <v>6000</v>
      </c>
      <c r="F893" s="120">
        <v>6200</v>
      </c>
      <c r="G893" s="120">
        <v>622</v>
      </c>
      <c r="H893" s="120">
        <v>62201</v>
      </c>
      <c r="I893" s="122" t="s">
        <v>258</v>
      </c>
      <c r="J893" s="123">
        <v>0</v>
      </c>
      <c r="K893" s="123">
        <v>0</v>
      </c>
      <c r="L893" s="124">
        <v>0</v>
      </c>
      <c r="M893" s="123">
        <v>0</v>
      </c>
      <c r="N893" s="123">
        <v>0</v>
      </c>
      <c r="O893" s="124">
        <v>0</v>
      </c>
      <c r="P893" s="124">
        <v>0</v>
      </c>
      <c r="Q893" s="45"/>
      <c r="R893" s="123">
        <v>0</v>
      </c>
      <c r="S893" s="123">
        <v>0</v>
      </c>
      <c r="T893" s="123">
        <f t="shared" si="420"/>
        <v>0</v>
      </c>
      <c r="U893" s="123">
        <v>0</v>
      </c>
      <c r="V893" s="123">
        <v>0</v>
      </c>
      <c r="W893" s="123">
        <f t="shared" si="416"/>
        <v>0</v>
      </c>
      <c r="X893" s="123">
        <f t="shared" si="408"/>
        <v>0</v>
      </c>
      <c r="Y893" s="45"/>
      <c r="Z893" s="123">
        <v>0</v>
      </c>
      <c r="AA893" s="123">
        <v>0</v>
      </c>
      <c r="AB893" s="123">
        <f t="shared" si="411"/>
        <v>0</v>
      </c>
      <c r="AC893" s="123">
        <v>0</v>
      </c>
      <c r="AD893" s="123">
        <v>0</v>
      </c>
      <c r="AE893" s="123">
        <f t="shared" si="417"/>
        <v>0</v>
      </c>
      <c r="AF893" s="123">
        <f t="shared" si="409"/>
        <v>0</v>
      </c>
      <c r="AG893" s="45"/>
      <c r="AH893" s="123">
        <v>0</v>
      </c>
      <c r="AI893" s="123">
        <v>0</v>
      </c>
      <c r="AJ893" s="123">
        <f t="shared" si="413"/>
        <v>0</v>
      </c>
      <c r="AK893" s="123">
        <v>0</v>
      </c>
      <c r="AL893" s="123">
        <v>0</v>
      </c>
      <c r="AM893" s="123">
        <f t="shared" si="418"/>
        <v>0</v>
      </c>
      <c r="AN893" s="123">
        <f t="shared" si="410"/>
        <v>0</v>
      </c>
      <c r="AO893" s="45"/>
      <c r="AP893" s="123">
        <f t="shared" si="422"/>
        <v>0</v>
      </c>
      <c r="AQ893" s="123">
        <f t="shared" si="422"/>
        <v>0</v>
      </c>
      <c r="AR893" s="123">
        <f t="shared" si="421"/>
        <v>0</v>
      </c>
      <c r="AS893" s="123">
        <f t="shared" si="423"/>
        <v>0</v>
      </c>
      <c r="AT893" s="123">
        <f t="shared" si="423"/>
        <v>0</v>
      </c>
      <c r="AU893" s="123">
        <f t="shared" si="419"/>
        <v>0</v>
      </c>
      <c r="AV893" s="123">
        <f t="shared" si="415"/>
        <v>0</v>
      </c>
      <c r="AW893" s="125"/>
      <c r="AX893" s="125"/>
      <c r="AY893" s="125"/>
      <c r="AZ893" s="124"/>
      <c r="BA893" s="124"/>
      <c r="BB893" s="124"/>
      <c r="BC893" s="124"/>
      <c r="BD893" s="124"/>
    </row>
    <row r="894" spans="1:56" s="100" customFormat="1">
      <c r="A894" s="45"/>
      <c r="B894" s="120">
        <v>2013</v>
      </c>
      <c r="C894" s="121">
        <v>8320</v>
      </c>
      <c r="D894" s="120">
        <v>9</v>
      </c>
      <c r="E894" s="120">
        <v>6000</v>
      </c>
      <c r="F894" s="120">
        <v>6200</v>
      </c>
      <c r="G894" s="120">
        <v>622</v>
      </c>
      <c r="H894" s="120">
        <v>62201</v>
      </c>
      <c r="I894" s="122" t="s">
        <v>258</v>
      </c>
      <c r="J894" s="123">
        <v>0</v>
      </c>
      <c r="K894" s="123">
        <v>0</v>
      </c>
      <c r="L894" s="124">
        <v>0</v>
      </c>
      <c r="M894" s="123">
        <v>0</v>
      </c>
      <c r="N894" s="123">
        <v>0</v>
      </c>
      <c r="O894" s="124">
        <v>0</v>
      </c>
      <c r="P894" s="124">
        <v>0</v>
      </c>
      <c r="Q894" s="45"/>
      <c r="R894" s="123">
        <v>0</v>
      </c>
      <c r="S894" s="123">
        <v>0</v>
      </c>
      <c r="T894" s="123">
        <f t="shared" si="420"/>
        <v>0</v>
      </c>
      <c r="U894" s="123">
        <v>0</v>
      </c>
      <c r="V894" s="123">
        <v>0</v>
      </c>
      <c r="W894" s="123">
        <f t="shared" si="416"/>
        <v>0</v>
      </c>
      <c r="X894" s="123">
        <f t="shared" si="408"/>
        <v>0</v>
      </c>
      <c r="Y894" s="45"/>
      <c r="Z894" s="123">
        <v>0</v>
      </c>
      <c r="AA894" s="123">
        <v>0</v>
      </c>
      <c r="AB894" s="123">
        <f t="shared" si="411"/>
        <v>0</v>
      </c>
      <c r="AC894" s="123">
        <v>0</v>
      </c>
      <c r="AD894" s="123">
        <v>0</v>
      </c>
      <c r="AE894" s="123">
        <f t="shared" si="417"/>
        <v>0</v>
      </c>
      <c r="AF894" s="123">
        <f t="shared" si="409"/>
        <v>0</v>
      </c>
      <c r="AG894" s="45"/>
      <c r="AH894" s="123">
        <v>0</v>
      </c>
      <c r="AI894" s="123">
        <v>0</v>
      </c>
      <c r="AJ894" s="123">
        <f t="shared" si="413"/>
        <v>0</v>
      </c>
      <c r="AK894" s="123">
        <v>0</v>
      </c>
      <c r="AL894" s="123">
        <v>0</v>
      </c>
      <c r="AM894" s="123">
        <f t="shared" si="418"/>
        <v>0</v>
      </c>
      <c r="AN894" s="123">
        <f t="shared" si="410"/>
        <v>0</v>
      </c>
      <c r="AO894" s="45"/>
      <c r="AP894" s="123">
        <f t="shared" si="422"/>
        <v>0</v>
      </c>
      <c r="AQ894" s="123">
        <f t="shared" si="422"/>
        <v>0</v>
      </c>
      <c r="AR894" s="123">
        <f t="shared" si="421"/>
        <v>0</v>
      </c>
      <c r="AS894" s="123">
        <f t="shared" si="423"/>
        <v>0</v>
      </c>
      <c r="AT894" s="123">
        <f t="shared" si="423"/>
        <v>0</v>
      </c>
      <c r="AU894" s="123">
        <f t="shared" si="419"/>
        <v>0</v>
      </c>
      <c r="AV894" s="123">
        <f t="shared" si="415"/>
        <v>0</v>
      </c>
      <c r="AW894" s="125"/>
      <c r="AX894" s="125"/>
      <c r="AY894" s="125"/>
      <c r="AZ894" s="124"/>
      <c r="BA894" s="124"/>
      <c r="BB894" s="124"/>
      <c r="BC894" s="124"/>
      <c r="BD894" s="124"/>
    </row>
    <row r="895" spans="1:56" s="100" customFormat="1">
      <c r="A895" s="45"/>
      <c r="B895" s="120">
        <v>2013</v>
      </c>
      <c r="C895" s="121">
        <v>8320</v>
      </c>
      <c r="D895" s="120">
        <v>9</v>
      </c>
      <c r="E895" s="120">
        <v>6000</v>
      </c>
      <c r="F895" s="120">
        <v>6200</v>
      </c>
      <c r="G895" s="120">
        <v>622</v>
      </c>
      <c r="H895" s="120">
        <v>62201</v>
      </c>
      <c r="I895" s="122" t="s">
        <v>258</v>
      </c>
      <c r="J895" s="123">
        <v>0</v>
      </c>
      <c r="K895" s="123">
        <v>0</v>
      </c>
      <c r="L895" s="124">
        <v>0</v>
      </c>
      <c r="M895" s="123">
        <v>0</v>
      </c>
      <c r="N895" s="123">
        <v>0</v>
      </c>
      <c r="O895" s="124">
        <v>0</v>
      </c>
      <c r="P895" s="124">
        <v>0</v>
      </c>
      <c r="Q895" s="45"/>
      <c r="R895" s="123">
        <v>0</v>
      </c>
      <c r="S895" s="123">
        <v>0</v>
      </c>
      <c r="T895" s="123">
        <f t="shared" si="420"/>
        <v>0</v>
      </c>
      <c r="U895" s="123">
        <v>0</v>
      </c>
      <c r="V895" s="123">
        <v>0</v>
      </c>
      <c r="W895" s="123">
        <f t="shared" si="416"/>
        <v>0</v>
      </c>
      <c r="X895" s="123">
        <f t="shared" si="408"/>
        <v>0</v>
      </c>
      <c r="Y895" s="45"/>
      <c r="Z895" s="123">
        <v>0</v>
      </c>
      <c r="AA895" s="123">
        <v>0</v>
      </c>
      <c r="AB895" s="123">
        <f t="shared" si="411"/>
        <v>0</v>
      </c>
      <c r="AC895" s="123">
        <v>0</v>
      </c>
      <c r="AD895" s="123">
        <v>0</v>
      </c>
      <c r="AE895" s="123">
        <f t="shared" si="417"/>
        <v>0</v>
      </c>
      <c r="AF895" s="123">
        <f t="shared" si="409"/>
        <v>0</v>
      </c>
      <c r="AG895" s="45"/>
      <c r="AH895" s="123">
        <v>0</v>
      </c>
      <c r="AI895" s="123">
        <v>0</v>
      </c>
      <c r="AJ895" s="123">
        <f t="shared" si="413"/>
        <v>0</v>
      </c>
      <c r="AK895" s="123">
        <v>0</v>
      </c>
      <c r="AL895" s="123">
        <v>0</v>
      </c>
      <c r="AM895" s="123">
        <f t="shared" si="418"/>
        <v>0</v>
      </c>
      <c r="AN895" s="123">
        <f t="shared" si="410"/>
        <v>0</v>
      </c>
      <c r="AO895" s="45"/>
      <c r="AP895" s="123">
        <f t="shared" si="422"/>
        <v>0</v>
      </c>
      <c r="AQ895" s="123">
        <f t="shared" si="422"/>
        <v>0</v>
      </c>
      <c r="AR895" s="123">
        <f t="shared" si="421"/>
        <v>0</v>
      </c>
      <c r="AS895" s="123">
        <f t="shared" si="423"/>
        <v>0</v>
      </c>
      <c r="AT895" s="123">
        <f t="shared" si="423"/>
        <v>0</v>
      </c>
      <c r="AU895" s="123">
        <f t="shared" si="419"/>
        <v>0</v>
      </c>
      <c r="AV895" s="123">
        <f t="shared" si="415"/>
        <v>0</v>
      </c>
      <c r="AW895" s="125"/>
      <c r="AX895" s="125"/>
      <c r="AY895" s="125"/>
      <c r="AZ895" s="124"/>
      <c r="BA895" s="124"/>
      <c r="BB895" s="124"/>
      <c r="BC895" s="124"/>
      <c r="BD895" s="124"/>
    </row>
    <row r="896" spans="1:56" s="100" customFormat="1">
      <c r="A896" s="45"/>
      <c r="B896" s="120">
        <v>2013</v>
      </c>
      <c r="C896" s="121">
        <v>8320</v>
      </c>
      <c r="D896" s="120">
        <v>9</v>
      </c>
      <c r="E896" s="120">
        <v>6000</v>
      </c>
      <c r="F896" s="120">
        <v>6200</v>
      </c>
      <c r="G896" s="120">
        <v>622</v>
      </c>
      <c r="H896" s="120">
        <v>62201</v>
      </c>
      <c r="I896" s="122" t="s">
        <v>258</v>
      </c>
      <c r="J896" s="123">
        <v>0</v>
      </c>
      <c r="K896" s="123">
        <v>0</v>
      </c>
      <c r="L896" s="124">
        <v>0</v>
      </c>
      <c r="M896" s="123">
        <v>0</v>
      </c>
      <c r="N896" s="123">
        <v>0</v>
      </c>
      <c r="O896" s="124">
        <v>0</v>
      </c>
      <c r="P896" s="124">
        <v>0</v>
      </c>
      <c r="Q896" s="45"/>
      <c r="R896" s="123">
        <v>0</v>
      </c>
      <c r="S896" s="123">
        <v>0</v>
      </c>
      <c r="T896" s="123">
        <f t="shared" si="420"/>
        <v>0</v>
      </c>
      <c r="U896" s="123">
        <v>0</v>
      </c>
      <c r="V896" s="123">
        <v>0</v>
      </c>
      <c r="W896" s="123">
        <f t="shared" si="416"/>
        <v>0</v>
      </c>
      <c r="X896" s="123">
        <f t="shared" si="408"/>
        <v>0</v>
      </c>
      <c r="Y896" s="45"/>
      <c r="Z896" s="123">
        <v>0</v>
      </c>
      <c r="AA896" s="123">
        <v>0</v>
      </c>
      <c r="AB896" s="123">
        <f t="shared" si="411"/>
        <v>0</v>
      </c>
      <c r="AC896" s="123">
        <v>0</v>
      </c>
      <c r="AD896" s="123">
        <v>0</v>
      </c>
      <c r="AE896" s="123">
        <f t="shared" si="417"/>
        <v>0</v>
      </c>
      <c r="AF896" s="123">
        <f t="shared" si="409"/>
        <v>0</v>
      </c>
      <c r="AG896" s="45"/>
      <c r="AH896" s="123">
        <v>0</v>
      </c>
      <c r="AI896" s="123">
        <v>0</v>
      </c>
      <c r="AJ896" s="123">
        <f t="shared" si="413"/>
        <v>0</v>
      </c>
      <c r="AK896" s="123">
        <v>0</v>
      </c>
      <c r="AL896" s="123">
        <v>0</v>
      </c>
      <c r="AM896" s="123">
        <f t="shared" si="418"/>
        <v>0</v>
      </c>
      <c r="AN896" s="123">
        <f t="shared" si="410"/>
        <v>0</v>
      </c>
      <c r="AO896" s="45"/>
      <c r="AP896" s="123">
        <f t="shared" si="422"/>
        <v>0</v>
      </c>
      <c r="AQ896" s="123">
        <f t="shared" si="422"/>
        <v>0</v>
      </c>
      <c r="AR896" s="123">
        <f t="shared" si="421"/>
        <v>0</v>
      </c>
      <c r="AS896" s="123">
        <f t="shared" si="423"/>
        <v>0</v>
      </c>
      <c r="AT896" s="123">
        <f t="shared" si="423"/>
        <v>0</v>
      </c>
      <c r="AU896" s="123">
        <f t="shared" si="419"/>
        <v>0</v>
      </c>
      <c r="AV896" s="123">
        <f t="shared" si="415"/>
        <v>0</v>
      </c>
      <c r="AW896" s="125"/>
      <c r="AX896" s="125"/>
      <c r="AY896" s="125"/>
      <c r="AZ896" s="124"/>
      <c r="BA896" s="124"/>
      <c r="BB896" s="124"/>
      <c r="BC896" s="124"/>
      <c r="BD896" s="124"/>
    </row>
    <row r="897" spans="1:56" s="100" customFormat="1">
      <c r="A897" s="45"/>
      <c r="B897" s="120">
        <v>2013</v>
      </c>
      <c r="C897" s="121">
        <v>8320</v>
      </c>
      <c r="D897" s="120">
        <v>9</v>
      </c>
      <c r="E897" s="120">
        <v>6000</v>
      </c>
      <c r="F897" s="120">
        <v>6200</v>
      </c>
      <c r="G897" s="120">
        <v>622</v>
      </c>
      <c r="H897" s="120">
        <v>62201</v>
      </c>
      <c r="I897" s="122" t="s">
        <v>258</v>
      </c>
      <c r="J897" s="123">
        <v>0</v>
      </c>
      <c r="K897" s="123">
        <v>0</v>
      </c>
      <c r="L897" s="124">
        <v>0</v>
      </c>
      <c r="M897" s="123">
        <v>0</v>
      </c>
      <c r="N897" s="123">
        <v>0</v>
      </c>
      <c r="O897" s="124">
        <v>0</v>
      </c>
      <c r="P897" s="124">
        <v>0</v>
      </c>
      <c r="Q897" s="45"/>
      <c r="R897" s="123">
        <v>0</v>
      </c>
      <c r="S897" s="123">
        <v>0</v>
      </c>
      <c r="T897" s="123">
        <f t="shared" si="420"/>
        <v>0</v>
      </c>
      <c r="U897" s="123">
        <v>0</v>
      </c>
      <c r="V897" s="123">
        <v>0</v>
      </c>
      <c r="W897" s="123">
        <f t="shared" si="416"/>
        <v>0</v>
      </c>
      <c r="X897" s="123">
        <f t="shared" si="408"/>
        <v>0</v>
      </c>
      <c r="Y897" s="45"/>
      <c r="Z897" s="123">
        <v>0</v>
      </c>
      <c r="AA897" s="123">
        <v>0</v>
      </c>
      <c r="AB897" s="123">
        <f t="shared" si="411"/>
        <v>0</v>
      </c>
      <c r="AC897" s="123">
        <v>0</v>
      </c>
      <c r="AD897" s="123">
        <v>0</v>
      </c>
      <c r="AE897" s="123">
        <f t="shared" si="417"/>
        <v>0</v>
      </c>
      <c r="AF897" s="123">
        <f t="shared" si="409"/>
        <v>0</v>
      </c>
      <c r="AG897" s="45"/>
      <c r="AH897" s="123">
        <v>0</v>
      </c>
      <c r="AI897" s="123">
        <v>0</v>
      </c>
      <c r="AJ897" s="123">
        <f t="shared" si="413"/>
        <v>0</v>
      </c>
      <c r="AK897" s="123">
        <v>0</v>
      </c>
      <c r="AL897" s="123">
        <v>0</v>
      </c>
      <c r="AM897" s="123">
        <f t="shared" si="418"/>
        <v>0</v>
      </c>
      <c r="AN897" s="123">
        <f t="shared" si="410"/>
        <v>0</v>
      </c>
      <c r="AO897" s="45"/>
      <c r="AP897" s="123">
        <f t="shared" si="422"/>
        <v>0</v>
      </c>
      <c r="AQ897" s="123">
        <f t="shared" si="422"/>
        <v>0</v>
      </c>
      <c r="AR897" s="123">
        <f t="shared" si="421"/>
        <v>0</v>
      </c>
      <c r="AS897" s="123">
        <f t="shared" si="423"/>
        <v>0</v>
      </c>
      <c r="AT897" s="123">
        <f t="shared" si="423"/>
        <v>0</v>
      </c>
      <c r="AU897" s="123">
        <f t="shared" si="419"/>
        <v>0</v>
      </c>
      <c r="AV897" s="123">
        <f t="shared" si="415"/>
        <v>0</v>
      </c>
      <c r="AW897" s="125"/>
      <c r="AX897" s="125"/>
      <c r="AY897" s="125"/>
      <c r="AZ897" s="124"/>
      <c r="BA897" s="124"/>
      <c r="BB897" s="124"/>
      <c r="BC897" s="124"/>
      <c r="BD897" s="124"/>
    </row>
    <row r="898" spans="1:56" s="100" customFormat="1">
      <c r="A898" s="45"/>
      <c r="B898" s="120">
        <v>2013</v>
      </c>
      <c r="C898" s="121">
        <v>8320</v>
      </c>
      <c r="D898" s="120">
        <v>9</v>
      </c>
      <c r="E898" s="120">
        <v>6000</v>
      </c>
      <c r="F898" s="120">
        <v>6200</v>
      </c>
      <c r="G898" s="120">
        <v>622</v>
      </c>
      <c r="H898" s="120">
        <v>62201</v>
      </c>
      <c r="I898" s="122" t="s">
        <v>258</v>
      </c>
      <c r="J898" s="123">
        <v>0</v>
      </c>
      <c r="K898" s="123">
        <v>0</v>
      </c>
      <c r="L898" s="124">
        <v>0</v>
      </c>
      <c r="M898" s="123">
        <v>0</v>
      </c>
      <c r="N898" s="123">
        <v>0</v>
      </c>
      <c r="O898" s="124">
        <v>0</v>
      </c>
      <c r="P898" s="124">
        <v>0</v>
      </c>
      <c r="Q898" s="45"/>
      <c r="R898" s="123">
        <v>0</v>
      </c>
      <c r="S898" s="123">
        <v>0</v>
      </c>
      <c r="T898" s="123">
        <f>R898+S898</f>
        <v>0</v>
      </c>
      <c r="U898" s="123">
        <v>0</v>
      </c>
      <c r="V898" s="123">
        <v>0</v>
      </c>
      <c r="W898" s="123">
        <f>U898+V898</f>
        <v>0</v>
      </c>
      <c r="X898" s="123">
        <f>T898+W898</f>
        <v>0</v>
      </c>
      <c r="Y898" s="45"/>
      <c r="Z898" s="123">
        <v>0</v>
      </c>
      <c r="AA898" s="123">
        <v>0</v>
      </c>
      <c r="AB898" s="123">
        <f>Z898+AA898</f>
        <v>0</v>
      </c>
      <c r="AC898" s="123">
        <v>0</v>
      </c>
      <c r="AD898" s="123">
        <v>0</v>
      </c>
      <c r="AE898" s="123">
        <f>AC898+AD898</f>
        <v>0</v>
      </c>
      <c r="AF898" s="123">
        <f>AB898+AE898</f>
        <v>0</v>
      </c>
      <c r="AG898" s="45"/>
      <c r="AH898" s="123">
        <v>0</v>
      </c>
      <c r="AI898" s="123">
        <v>0</v>
      </c>
      <c r="AJ898" s="123">
        <f>AH898+AI898</f>
        <v>0</v>
      </c>
      <c r="AK898" s="123">
        <v>0</v>
      </c>
      <c r="AL898" s="123">
        <v>0</v>
      </c>
      <c r="AM898" s="123">
        <f>AK898+AL898</f>
        <v>0</v>
      </c>
      <c r="AN898" s="123">
        <f>AJ898+AM898</f>
        <v>0</v>
      </c>
      <c r="AO898" s="45"/>
      <c r="AP898" s="123">
        <f t="shared" si="422"/>
        <v>0</v>
      </c>
      <c r="AQ898" s="123">
        <f t="shared" si="422"/>
        <v>0</v>
      </c>
      <c r="AR898" s="123">
        <f>AP898+AQ898</f>
        <v>0</v>
      </c>
      <c r="AS898" s="123">
        <f t="shared" si="423"/>
        <v>0</v>
      </c>
      <c r="AT898" s="123">
        <f t="shared" si="423"/>
        <v>0</v>
      </c>
      <c r="AU898" s="123">
        <f>AS898+AT898</f>
        <v>0</v>
      </c>
      <c r="AV898" s="123">
        <f>AR898+AU898</f>
        <v>0</v>
      </c>
      <c r="AW898" s="125"/>
      <c r="AX898" s="125"/>
      <c r="AY898" s="125"/>
      <c r="AZ898" s="124"/>
      <c r="BA898" s="124"/>
      <c r="BB898" s="124"/>
      <c r="BC898" s="124"/>
      <c r="BD898" s="124"/>
    </row>
    <row r="899" spans="1:56" s="100" customFormat="1">
      <c r="A899" s="45"/>
      <c r="B899" s="120">
        <v>2013</v>
      </c>
      <c r="C899" s="121">
        <v>8320</v>
      </c>
      <c r="D899" s="120">
        <v>9</v>
      </c>
      <c r="E899" s="120">
        <v>6000</v>
      </c>
      <c r="F899" s="120">
        <v>6200</v>
      </c>
      <c r="G899" s="120">
        <v>622</v>
      </c>
      <c r="H899" s="120">
        <v>62201</v>
      </c>
      <c r="I899" s="122" t="s">
        <v>258</v>
      </c>
      <c r="J899" s="123">
        <v>0</v>
      </c>
      <c r="K899" s="123">
        <v>0</v>
      </c>
      <c r="L899" s="124">
        <v>0</v>
      </c>
      <c r="M899" s="123">
        <v>0</v>
      </c>
      <c r="N899" s="123">
        <v>0</v>
      </c>
      <c r="O899" s="124">
        <v>0</v>
      </c>
      <c r="P899" s="124">
        <v>0</v>
      </c>
      <c r="Q899" s="45"/>
      <c r="R899" s="123">
        <v>0</v>
      </c>
      <c r="S899" s="123">
        <v>0</v>
      </c>
      <c r="T899" s="123">
        <f>R899+S899</f>
        <v>0</v>
      </c>
      <c r="U899" s="123">
        <v>0</v>
      </c>
      <c r="V899" s="123">
        <v>0</v>
      </c>
      <c r="W899" s="123">
        <f>U899+V899</f>
        <v>0</v>
      </c>
      <c r="X899" s="123">
        <f>T899+W899</f>
        <v>0</v>
      </c>
      <c r="Y899" s="45"/>
      <c r="Z899" s="123">
        <v>0</v>
      </c>
      <c r="AA899" s="123">
        <v>0</v>
      </c>
      <c r="AB899" s="123">
        <f>Z899+AA899</f>
        <v>0</v>
      </c>
      <c r="AC899" s="123">
        <v>0</v>
      </c>
      <c r="AD899" s="123">
        <v>0</v>
      </c>
      <c r="AE899" s="123">
        <f>AC899+AD899</f>
        <v>0</v>
      </c>
      <c r="AF899" s="123">
        <f>AB899+AE899</f>
        <v>0</v>
      </c>
      <c r="AG899" s="45"/>
      <c r="AH899" s="123">
        <v>0</v>
      </c>
      <c r="AI899" s="123">
        <v>0</v>
      </c>
      <c r="AJ899" s="123">
        <f>AH899+AI899</f>
        <v>0</v>
      </c>
      <c r="AK899" s="123">
        <v>0</v>
      </c>
      <c r="AL899" s="123">
        <v>0</v>
      </c>
      <c r="AM899" s="123">
        <f>AK899+AL899</f>
        <v>0</v>
      </c>
      <c r="AN899" s="123">
        <f>AJ899+AM899</f>
        <v>0</v>
      </c>
      <c r="AO899" s="45"/>
      <c r="AP899" s="123">
        <f t="shared" si="422"/>
        <v>0</v>
      </c>
      <c r="AQ899" s="123">
        <f t="shared" si="422"/>
        <v>0</v>
      </c>
      <c r="AR899" s="123">
        <f>AP899+AQ899</f>
        <v>0</v>
      </c>
      <c r="AS899" s="123">
        <f t="shared" si="423"/>
        <v>0</v>
      </c>
      <c r="AT899" s="123">
        <f t="shared" si="423"/>
        <v>0</v>
      </c>
      <c r="AU899" s="123">
        <f>AS899+AT899</f>
        <v>0</v>
      </c>
      <c r="AV899" s="123">
        <f>AR899+AU899</f>
        <v>0</v>
      </c>
      <c r="AW899" s="125"/>
      <c r="AX899" s="125"/>
      <c r="AY899" s="125"/>
      <c r="AZ899" s="124"/>
      <c r="BA899" s="124"/>
      <c r="BB899" s="124"/>
      <c r="BC899" s="124"/>
      <c r="BD899" s="124"/>
    </row>
    <row r="900" spans="1:56" s="100" customFormat="1">
      <c r="A900" s="45"/>
      <c r="B900" s="120">
        <v>2013</v>
      </c>
      <c r="C900" s="121">
        <v>8320</v>
      </c>
      <c r="D900" s="120">
        <v>9</v>
      </c>
      <c r="E900" s="120">
        <v>6000</v>
      </c>
      <c r="F900" s="120">
        <v>6200</v>
      </c>
      <c r="G900" s="120">
        <v>622</v>
      </c>
      <c r="H900" s="120">
        <v>62201</v>
      </c>
      <c r="I900" s="122" t="s">
        <v>258</v>
      </c>
      <c r="J900" s="123">
        <v>0</v>
      </c>
      <c r="K900" s="123">
        <v>0</v>
      </c>
      <c r="L900" s="124">
        <v>0</v>
      </c>
      <c r="M900" s="123">
        <v>0</v>
      </c>
      <c r="N900" s="123">
        <v>0</v>
      </c>
      <c r="O900" s="124">
        <v>0</v>
      </c>
      <c r="P900" s="124">
        <v>0</v>
      </c>
      <c r="Q900" s="45"/>
      <c r="R900" s="123">
        <v>0</v>
      </c>
      <c r="S900" s="123">
        <v>0</v>
      </c>
      <c r="T900" s="123">
        <f>R900+S900</f>
        <v>0</v>
      </c>
      <c r="U900" s="123">
        <v>0</v>
      </c>
      <c r="V900" s="123">
        <v>0</v>
      </c>
      <c r="W900" s="123">
        <f>U900+V900</f>
        <v>0</v>
      </c>
      <c r="X900" s="123">
        <f>T900+W900</f>
        <v>0</v>
      </c>
      <c r="Y900" s="45"/>
      <c r="Z900" s="123">
        <v>0</v>
      </c>
      <c r="AA900" s="123">
        <v>0</v>
      </c>
      <c r="AB900" s="123">
        <f>Z900+AA900</f>
        <v>0</v>
      </c>
      <c r="AC900" s="123">
        <v>0</v>
      </c>
      <c r="AD900" s="123">
        <v>0</v>
      </c>
      <c r="AE900" s="123">
        <f>AC900+AD900</f>
        <v>0</v>
      </c>
      <c r="AF900" s="123">
        <f>AB900+AE900</f>
        <v>0</v>
      </c>
      <c r="AG900" s="45"/>
      <c r="AH900" s="123">
        <v>0</v>
      </c>
      <c r="AI900" s="123">
        <v>0</v>
      </c>
      <c r="AJ900" s="123">
        <f>AH900+AI900</f>
        <v>0</v>
      </c>
      <c r="AK900" s="123">
        <v>0</v>
      </c>
      <c r="AL900" s="123">
        <v>0</v>
      </c>
      <c r="AM900" s="123">
        <f>AK900+AL900</f>
        <v>0</v>
      </c>
      <c r="AN900" s="123">
        <f>AJ900+AM900</f>
        <v>0</v>
      </c>
      <c r="AO900" s="45"/>
      <c r="AP900" s="123">
        <f t="shared" si="422"/>
        <v>0</v>
      </c>
      <c r="AQ900" s="123">
        <f t="shared" si="422"/>
        <v>0</v>
      </c>
      <c r="AR900" s="123">
        <f>AP900+AQ900</f>
        <v>0</v>
      </c>
      <c r="AS900" s="123">
        <f t="shared" si="423"/>
        <v>0</v>
      </c>
      <c r="AT900" s="123">
        <f t="shared" si="423"/>
        <v>0</v>
      </c>
      <c r="AU900" s="123">
        <f>AS900+AT900</f>
        <v>0</v>
      </c>
      <c r="AV900" s="123">
        <f>AR900+AU900</f>
        <v>0</v>
      </c>
      <c r="AW900" s="125"/>
      <c r="AX900" s="125"/>
      <c r="AY900" s="125"/>
      <c r="AZ900" s="124"/>
      <c r="BA900" s="124"/>
      <c r="BB900" s="124"/>
      <c r="BC900" s="124"/>
      <c r="BD900" s="124"/>
    </row>
    <row r="901" spans="1:56" s="100" customFormat="1">
      <c r="A901" s="45"/>
      <c r="B901" s="120">
        <v>2013</v>
      </c>
      <c r="C901" s="121">
        <v>8320</v>
      </c>
      <c r="D901" s="120">
        <v>9</v>
      </c>
      <c r="E901" s="120">
        <v>6000</v>
      </c>
      <c r="F901" s="120">
        <v>6200</v>
      </c>
      <c r="G901" s="120">
        <v>622</v>
      </c>
      <c r="H901" s="120">
        <v>62202</v>
      </c>
      <c r="I901" s="122" t="s">
        <v>261</v>
      </c>
      <c r="J901" s="132">
        <v>0</v>
      </c>
      <c r="K901" s="132">
        <v>0</v>
      </c>
      <c r="L901" s="133">
        <v>0</v>
      </c>
      <c r="M901" s="132">
        <v>0</v>
      </c>
      <c r="N901" s="132">
        <v>0</v>
      </c>
      <c r="O901" s="133">
        <v>0</v>
      </c>
      <c r="P901" s="133">
        <v>0</v>
      </c>
      <c r="Q901" s="45"/>
      <c r="R901" s="123">
        <v>0</v>
      </c>
      <c r="S901" s="123">
        <v>0</v>
      </c>
      <c r="T901" s="123">
        <f t="shared" si="420"/>
        <v>0</v>
      </c>
      <c r="U901" s="123">
        <v>0</v>
      </c>
      <c r="V901" s="123">
        <v>0</v>
      </c>
      <c r="W901" s="123">
        <f t="shared" si="416"/>
        <v>0</v>
      </c>
      <c r="X901" s="123">
        <f t="shared" si="408"/>
        <v>0</v>
      </c>
      <c r="Y901" s="45"/>
      <c r="Z901" s="123">
        <v>0</v>
      </c>
      <c r="AA901" s="123">
        <v>0</v>
      </c>
      <c r="AB901" s="123">
        <f t="shared" si="411"/>
        <v>0</v>
      </c>
      <c r="AC901" s="123">
        <v>0</v>
      </c>
      <c r="AD901" s="123">
        <v>0</v>
      </c>
      <c r="AE901" s="123">
        <f t="shared" si="417"/>
        <v>0</v>
      </c>
      <c r="AF901" s="123">
        <f t="shared" si="409"/>
        <v>0</v>
      </c>
      <c r="AG901" s="45"/>
      <c r="AH901" s="123">
        <v>0</v>
      </c>
      <c r="AI901" s="123">
        <v>0</v>
      </c>
      <c r="AJ901" s="123">
        <f t="shared" si="413"/>
        <v>0</v>
      </c>
      <c r="AK901" s="123">
        <v>0</v>
      </c>
      <c r="AL901" s="123">
        <v>0</v>
      </c>
      <c r="AM901" s="123">
        <f t="shared" si="418"/>
        <v>0</v>
      </c>
      <c r="AN901" s="123">
        <f t="shared" si="410"/>
        <v>0</v>
      </c>
      <c r="AO901" s="45"/>
      <c r="AP901" s="123">
        <f t="shared" si="422"/>
        <v>0</v>
      </c>
      <c r="AQ901" s="123">
        <f t="shared" si="422"/>
        <v>0</v>
      </c>
      <c r="AR901" s="123">
        <f t="shared" si="421"/>
        <v>0</v>
      </c>
      <c r="AS901" s="123">
        <f t="shared" si="423"/>
        <v>0</v>
      </c>
      <c r="AT901" s="123">
        <f t="shared" si="423"/>
        <v>0</v>
      </c>
      <c r="AU901" s="123">
        <f t="shared" si="419"/>
        <v>0</v>
      </c>
      <c r="AV901" s="123">
        <f t="shared" si="415"/>
        <v>0</v>
      </c>
      <c r="AW901" s="134" t="s">
        <v>260</v>
      </c>
      <c r="AX901" s="134"/>
      <c r="AY901" s="134"/>
      <c r="AZ901" s="133" t="s">
        <v>283</v>
      </c>
      <c r="BA901" s="133"/>
      <c r="BB901" s="133"/>
      <c r="BC901" s="133"/>
      <c r="BD901" s="133"/>
    </row>
    <row r="902" spans="1:56" s="100" customFormat="1">
      <c r="A902" s="45"/>
      <c r="B902" s="120">
        <v>2013</v>
      </c>
      <c r="C902" s="121">
        <v>8320</v>
      </c>
      <c r="D902" s="120">
        <v>9</v>
      </c>
      <c r="E902" s="120">
        <v>6000</v>
      </c>
      <c r="F902" s="120">
        <v>6200</v>
      </c>
      <c r="G902" s="120">
        <v>622</v>
      </c>
      <c r="H902" s="120">
        <v>62202</v>
      </c>
      <c r="I902" s="122" t="s">
        <v>261</v>
      </c>
      <c r="J902" s="132">
        <v>0</v>
      </c>
      <c r="K902" s="132">
        <v>0</v>
      </c>
      <c r="L902" s="133">
        <v>0</v>
      </c>
      <c r="M902" s="132">
        <v>0</v>
      </c>
      <c r="N902" s="132">
        <v>0</v>
      </c>
      <c r="O902" s="133">
        <v>0</v>
      </c>
      <c r="P902" s="133">
        <v>0</v>
      </c>
      <c r="Q902" s="45"/>
      <c r="R902" s="123">
        <v>0</v>
      </c>
      <c r="S902" s="123">
        <v>0</v>
      </c>
      <c r="T902" s="123">
        <f t="shared" si="420"/>
        <v>0</v>
      </c>
      <c r="U902" s="123">
        <v>0</v>
      </c>
      <c r="V902" s="123">
        <v>0</v>
      </c>
      <c r="W902" s="123">
        <f t="shared" si="416"/>
        <v>0</v>
      </c>
      <c r="X902" s="123">
        <f t="shared" si="408"/>
        <v>0</v>
      </c>
      <c r="Y902" s="45"/>
      <c r="Z902" s="123">
        <v>0</v>
      </c>
      <c r="AA902" s="123">
        <v>0</v>
      </c>
      <c r="AB902" s="123">
        <f t="shared" si="411"/>
        <v>0</v>
      </c>
      <c r="AC902" s="123">
        <v>0</v>
      </c>
      <c r="AD902" s="123">
        <v>0</v>
      </c>
      <c r="AE902" s="123">
        <f t="shared" si="417"/>
        <v>0</v>
      </c>
      <c r="AF902" s="123">
        <f t="shared" si="409"/>
        <v>0</v>
      </c>
      <c r="AG902" s="45"/>
      <c r="AH902" s="123">
        <v>0</v>
      </c>
      <c r="AI902" s="123">
        <v>0</v>
      </c>
      <c r="AJ902" s="123">
        <f t="shared" si="413"/>
        <v>0</v>
      </c>
      <c r="AK902" s="123">
        <v>0</v>
      </c>
      <c r="AL902" s="123">
        <v>0</v>
      </c>
      <c r="AM902" s="123">
        <f t="shared" si="418"/>
        <v>0</v>
      </c>
      <c r="AN902" s="123">
        <f t="shared" si="410"/>
        <v>0</v>
      </c>
      <c r="AO902" s="45"/>
      <c r="AP902" s="123">
        <f t="shared" si="422"/>
        <v>0</v>
      </c>
      <c r="AQ902" s="123">
        <f t="shared" si="422"/>
        <v>0</v>
      </c>
      <c r="AR902" s="123">
        <f t="shared" si="421"/>
        <v>0</v>
      </c>
      <c r="AS902" s="123">
        <f t="shared" si="423"/>
        <v>0</v>
      </c>
      <c r="AT902" s="123">
        <f t="shared" si="423"/>
        <v>0</v>
      </c>
      <c r="AU902" s="123">
        <f t="shared" si="419"/>
        <v>0</v>
      </c>
      <c r="AV902" s="123">
        <f t="shared" si="415"/>
        <v>0</v>
      </c>
      <c r="AW902" s="134" t="s">
        <v>260</v>
      </c>
      <c r="AX902" s="134"/>
      <c r="AY902" s="134"/>
      <c r="AZ902" s="133" t="s">
        <v>283</v>
      </c>
      <c r="BA902" s="133"/>
      <c r="BB902" s="133"/>
      <c r="BC902" s="133"/>
      <c r="BD902" s="133"/>
    </row>
    <row r="903" spans="1:56" s="100" customFormat="1">
      <c r="A903" s="45"/>
      <c r="B903" s="120">
        <v>2013</v>
      </c>
      <c r="C903" s="121">
        <v>8320</v>
      </c>
      <c r="D903" s="120">
        <v>9</v>
      </c>
      <c r="E903" s="120">
        <v>6000</v>
      </c>
      <c r="F903" s="120">
        <v>6200</v>
      </c>
      <c r="G903" s="120">
        <v>622</v>
      </c>
      <c r="H903" s="120">
        <v>62202</v>
      </c>
      <c r="I903" s="122" t="s">
        <v>261</v>
      </c>
      <c r="J903" s="132">
        <v>0</v>
      </c>
      <c r="K903" s="132">
        <v>0</v>
      </c>
      <c r="L903" s="133">
        <v>0</v>
      </c>
      <c r="M903" s="132">
        <v>0</v>
      </c>
      <c r="N903" s="132">
        <v>0</v>
      </c>
      <c r="O903" s="133">
        <v>0</v>
      </c>
      <c r="P903" s="133">
        <v>0</v>
      </c>
      <c r="Q903" s="45"/>
      <c r="R903" s="123">
        <v>0</v>
      </c>
      <c r="S903" s="123">
        <v>0</v>
      </c>
      <c r="T903" s="123">
        <f t="shared" si="420"/>
        <v>0</v>
      </c>
      <c r="U903" s="123">
        <v>0</v>
      </c>
      <c r="V903" s="123">
        <v>0</v>
      </c>
      <c r="W903" s="123">
        <f t="shared" si="416"/>
        <v>0</v>
      </c>
      <c r="X903" s="123">
        <f t="shared" si="408"/>
        <v>0</v>
      </c>
      <c r="Y903" s="45"/>
      <c r="Z903" s="123">
        <v>0</v>
      </c>
      <c r="AA903" s="123">
        <v>0</v>
      </c>
      <c r="AB903" s="123">
        <f t="shared" si="411"/>
        <v>0</v>
      </c>
      <c r="AC903" s="123">
        <v>0</v>
      </c>
      <c r="AD903" s="123">
        <v>0</v>
      </c>
      <c r="AE903" s="123">
        <f t="shared" si="417"/>
        <v>0</v>
      </c>
      <c r="AF903" s="123">
        <f t="shared" si="409"/>
        <v>0</v>
      </c>
      <c r="AG903" s="45"/>
      <c r="AH903" s="123">
        <v>0</v>
      </c>
      <c r="AI903" s="123">
        <v>0</v>
      </c>
      <c r="AJ903" s="123">
        <f t="shared" si="413"/>
        <v>0</v>
      </c>
      <c r="AK903" s="123">
        <v>0</v>
      </c>
      <c r="AL903" s="123">
        <v>0</v>
      </c>
      <c r="AM903" s="123">
        <f t="shared" si="418"/>
        <v>0</v>
      </c>
      <c r="AN903" s="123">
        <f t="shared" si="410"/>
        <v>0</v>
      </c>
      <c r="AO903" s="45"/>
      <c r="AP903" s="123">
        <f t="shared" si="422"/>
        <v>0</v>
      </c>
      <c r="AQ903" s="123">
        <f t="shared" si="422"/>
        <v>0</v>
      </c>
      <c r="AR903" s="123">
        <f t="shared" si="421"/>
        <v>0</v>
      </c>
      <c r="AS903" s="123">
        <f t="shared" si="423"/>
        <v>0</v>
      </c>
      <c r="AT903" s="123">
        <f t="shared" si="423"/>
        <v>0</v>
      </c>
      <c r="AU903" s="123">
        <f t="shared" si="419"/>
        <v>0</v>
      </c>
      <c r="AV903" s="123">
        <f t="shared" si="415"/>
        <v>0</v>
      </c>
      <c r="AW903" s="134" t="s">
        <v>260</v>
      </c>
      <c r="AX903" s="134"/>
      <c r="AY903" s="134"/>
      <c r="AZ903" s="133" t="s">
        <v>283</v>
      </c>
      <c r="BA903" s="133"/>
      <c r="BB903" s="133"/>
      <c r="BC903" s="133"/>
      <c r="BD903" s="133"/>
    </row>
    <row r="904" spans="1:56" s="100" customFormat="1">
      <c r="A904" s="45"/>
      <c r="B904" s="120">
        <v>2013</v>
      </c>
      <c r="C904" s="121">
        <v>8320</v>
      </c>
      <c r="D904" s="120">
        <v>9</v>
      </c>
      <c r="E904" s="120">
        <v>6000</v>
      </c>
      <c r="F904" s="120">
        <v>6200</v>
      </c>
      <c r="G904" s="120">
        <v>622</v>
      </c>
      <c r="H904" s="120">
        <v>62202</v>
      </c>
      <c r="I904" s="122" t="s">
        <v>261</v>
      </c>
      <c r="J904" s="132">
        <v>0</v>
      </c>
      <c r="K904" s="132">
        <v>0</v>
      </c>
      <c r="L904" s="133">
        <v>0</v>
      </c>
      <c r="M904" s="132">
        <v>0</v>
      </c>
      <c r="N904" s="132">
        <v>0</v>
      </c>
      <c r="O904" s="133">
        <v>0</v>
      </c>
      <c r="P904" s="133">
        <v>0</v>
      </c>
      <c r="Q904" s="45"/>
      <c r="R904" s="123">
        <v>0</v>
      </c>
      <c r="S904" s="123">
        <v>0</v>
      </c>
      <c r="T904" s="123">
        <f t="shared" si="420"/>
        <v>0</v>
      </c>
      <c r="U904" s="123">
        <v>0</v>
      </c>
      <c r="V904" s="123">
        <v>0</v>
      </c>
      <c r="W904" s="123">
        <f t="shared" si="416"/>
        <v>0</v>
      </c>
      <c r="X904" s="123">
        <f t="shared" si="408"/>
        <v>0</v>
      </c>
      <c r="Y904" s="45"/>
      <c r="Z904" s="123">
        <v>0</v>
      </c>
      <c r="AA904" s="123">
        <v>0</v>
      </c>
      <c r="AB904" s="123">
        <f t="shared" si="411"/>
        <v>0</v>
      </c>
      <c r="AC904" s="123">
        <v>0</v>
      </c>
      <c r="AD904" s="123">
        <v>0</v>
      </c>
      <c r="AE904" s="123">
        <f t="shared" si="417"/>
        <v>0</v>
      </c>
      <c r="AF904" s="123">
        <f t="shared" si="409"/>
        <v>0</v>
      </c>
      <c r="AG904" s="45"/>
      <c r="AH904" s="123">
        <v>0</v>
      </c>
      <c r="AI904" s="123">
        <v>0</v>
      </c>
      <c r="AJ904" s="123">
        <f t="shared" si="413"/>
        <v>0</v>
      </c>
      <c r="AK904" s="123">
        <v>0</v>
      </c>
      <c r="AL904" s="123">
        <v>0</v>
      </c>
      <c r="AM904" s="123">
        <f t="shared" si="418"/>
        <v>0</v>
      </c>
      <c r="AN904" s="123">
        <f t="shared" si="410"/>
        <v>0</v>
      </c>
      <c r="AO904" s="45"/>
      <c r="AP904" s="123">
        <f t="shared" si="422"/>
        <v>0</v>
      </c>
      <c r="AQ904" s="123">
        <f t="shared" si="422"/>
        <v>0</v>
      </c>
      <c r="AR904" s="123">
        <f t="shared" si="421"/>
        <v>0</v>
      </c>
      <c r="AS904" s="123">
        <f t="shared" si="423"/>
        <v>0</v>
      </c>
      <c r="AT904" s="123">
        <f t="shared" si="423"/>
        <v>0</v>
      </c>
      <c r="AU904" s="123">
        <f t="shared" si="419"/>
        <v>0</v>
      </c>
      <c r="AV904" s="123">
        <f t="shared" si="415"/>
        <v>0</v>
      </c>
      <c r="AW904" s="134" t="s">
        <v>260</v>
      </c>
      <c r="AX904" s="134"/>
      <c r="AY904" s="134"/>
      <c r="AZ904" s="133" t="s">
        <v>283</v>
      </c>
      <c r="BA904" s="133"/>
      <c r="BB904" s="133"/>
      <c r="BC904" s="133"/>
      <c r="BD904" s="133"/>
    </row>
    <row r="905" spans="1:56" s="100" customFormat="1">
      <c r="A905" s="45"/>
      <c r="B905" s="120">
        <v>2013</v>
      </c>
      <c r="C905" s="121">
        <v>8320</v>
      </c>
      <c r="D905" s="120">
        <v>9</v>
      </c>
      <c r="E905" s="120">
        <v>6000</v>
      </c>
      <c r="F905" s="120">
        <v>6200</v>
      </c>
      <c r="G905" s="120">
        <v>622</v>
      </c>
      <c r="H905" s="120">
        <v>62202</v>
      </c>
      <c r="I905" s="122" t="s">
        <v>261</v>
      </c>
      <c r="J905" s="132">
        <v>0</v>
      </c>
      <c r="K905" s="132">
        <v>0</v>
      </c>
      <c r="L905" s="133">
        <v>0</v>
      </c>
      <c r="M905" s="132">
        <v>0</v>
      </c>
      <c r="N905" s="132">
        <v>0</v>
      </c>
      <c r="O905" s="133">
        <v>0</v>
      </c>
      <c r="P905" s="133">
        <v>0</v>
      </c>
      <c r="Q905" s="45"/>
      <c r="R905" s="123">
        <v>0</v>
      </c>
      <c r="S905" s="123">
        <v>0</v>
      </c>
      <c r="T905" s="123">
        <f t="shared" si="420"/>
        <v>0</v>
      </c>
      <c r="U905" s="123">
        <v>0</v>
      </c>
      <c r="V905" s="123">
        <v>0</v>
      </c>
      <c r="W905" s="123">
        <f t="shared" si="416"/>
        <v>0</v>
      </c>
      <c r="X905" s="123">
        <f t="shared" si="408"/>
        <v>0</v>
      </c>
      <c r="Y905" s="45"/>
      <c r="Z905" s="123">
        <v>0</v>
      </c>
      <c r="AA905" s="123">
        <v>0</v>
      </c>
      <c r="AB905" s="123">
        <f t="shared" si="411"/>
        <v>0</v>
      </c>
      <c r="AC905" s="123">
        <v>0</v>
      </c>
      <c r="AD905" s="123">
        <v>0</v>
      </c>
      <c r="AE905" s="123">
        <f t="shared" si="417"/>
        <v>0</v>
      </c>
      <c r="AF905" s="123">
        <f t="shared" si="409"/>
        <v>0</v>
      </c>
      <c r="AG905" s="45"/>
      <c r="AH905" s="123">
        <v>0</v>
      </c>
      <c r="AI905" s="123">
        <v>0</v>
      </c>
      <c r="AJ905" s="123">
        <f t="shared" si="413"/>
        <v>0</v>
      </c>
      <c r="AK905" s="123">
        <v>0</v>
      </c>
      <c r="AL905" s="123">
        <v>0</v>
      </c>
      <c r="AM905" s="123">
        <f t="shared" si="418"/>
        <v>0</v>
      </c>
      <c r="AN905" s="123">
        <f t="shared" si="410"/>
        <v>0</v>
      </c>
      <c r="AO905" s="45"/>
      <c r="AP905" s="123">
        <f t="shared" si="422"/>
        <v>0</v>
      </c>
      <c r="AQ905" s="123">
        <f t="shared" si="422"/>
        <v>0</v>
      </c>
      <c r="AR905" s="123">
        <f t="shared" si="421"/>
        <v>0</v>
      </c>
      <c r="AS905" s="123">
        <f t="shared" si="423"/>
        <v>0</v>
      </c>
      <c r="AT905" s="123">
        <f t="shared" si="423"/>
        <v>0</v>
      </c>
      <c r="AU905" s="123">
        <f t="shared" si="419"/>
        <v>0</v>
      </c>
      <c r="AV905" s="123">
        <f t="shared" si="415"/>
        <v>0</v>
      </c>
      <c r="AW905" s="134" t="s">
        <v>260</v>
      </c>
      <c r="AX905" s="134"/>
      <c r="AY905" s="134"/>
      <c r="AZ905" s="133" t="s">
        <v>283</v>
      </c>
      <c r="BA905" s="133"/>
      <c r="BB905" s="133"/>
      <c r="BC905" s="133"/>
      <c r="BD905" s="133"/>
    </row>
    <row r="906" spans="1:56" s="100" customFormat="1">
      <c r="A906" s="45"/>
      <c r="B906" s="129">
        <v>2013</v>
      </c>
      <c r="C906" s="130">
        <v>8320</v>
      </c>
      <c r="D906" s="129">
        <v>9</v>
      </c>
      <c r="E906" s="120">
        <v>6000</v>
      </c>
      <c r="F906" s="120">
        <v>6200</v>
      </c>
      <c r="G906" s="120">
        <v>622</v>
      </c>
      <c r="H906" s="120">
        <v>62202</v>
      </c>
      <c r="I906" s="122" t="s">
        <v>261</v>
      </c>
      <c r="J906" s="132">
        <v>0</v>
      </c>
      <c r="K906" s="132">
        <v>0</v>
      </c>
      <c r="L906" s="133">
        <v>0</v>
      </c>
      <c r="M906" s="132">
        <v>0</v>
      </c>
      <c r="N906" s="132">
        <v>0</v>
      </c>
      <c r="O906" s="133">
        <v>0</v>
      </c>
      <c r="P906" s="133">
        <v>0</v>
      </c>
      <c r="Q906" s="45"/>
      <c r="R906" s="123">
        <v>0</v>
      </c>
      <c r="S906" s="123">
        <v>0</v>
      </c>
      <c r="T906" s="123">
        <f t="shared" si="420"/>
        <v>0</v>
      </c>
      <c r="U906" s="123">
        <v>0</v>
      </c>
      <c r="V906" s="123">
        <v>0</v>
      </c>
      <c r="W906" s="123">
        <f t="shared" si="416"/>
        <v>0</v>
      </c>
      <c r="X906" s="123">
        <f t="shared" si="408"/>
        <v>0</v>
      </c>
      <c r="Y906" s="45"/>
      <c r="Z906" s="123">
        <v>0</v>
      </c>
      <c r="AA906" s="123">
        <v>0</v>
      </c>
      <c r="AB906" s="123">
        <f t="shared" si="411"/>
        <v>0</v>
      </c>
      <c r="AC906" s="123">
        <v>0</v>
      </c>
      <c r="AD906" s="123">
        <v>0</v>
      </c>
      <c r="AE906" s="123">
        <f t="shared" si="417"/>
        <v>0</v>
      </c>
      <c r="AF906" s="123">
        <f t="shared" si="409"/>
        <v>0</v>
      </c>
      <c r="AG906" s="45"/>
      <c r="AH906" s="123">
        <v>0</v>
      </c>
      <c r="AI906" s="123">
        <v>0</v>
      </c>
      <c r="AJ906" s="123">
        <f t="shared" si="413"/>
        <v>0</v>
      </c>
      <c r="AK906" s="123">
        <v>0</v>
      </c>
      <c r="AL906" s="123">
        <v>0</v>
      </c>
      <c r="AM906" s="123">
        <f t="shared" si="418"/>
        <v>0</v>
      </c>
      <c r="AN906" s="123">
        <f t="shared" si="410"/>
        <v>0</v>
      </c>
      <c r="AO906" s="45"/>
      <c r="AP906" s="123">
        <f t="shared" si="422"/>
        <v>0</v>
      </c>
      <c r="AQ906" s="123">
        <f t="shared" si="422"/>
        <v>0</v>
      </c>
      <c r="AR906" s="123">
        <f t="shared" si="421"/>
        <v>0</v>
      </c>
      <c r="AS906" s="123">
        <f t="shared" si="423"/>
        <v>0</v>
      </c>
      <c r="AT906" s="123">
        <f t="shared" si="423"/>
        <v>0</v>
      </c>
      <c r="AU906" s="123">
        <f t="shared" si="419"/>
        <v>0</v>
      </c>
      <c r="AV906" s="123">
        <f t="shared" si="415"/>
        <v>0</v>
      </c>
      <c r="AW906" s="134" t="s">
        <v>260</v>
      </c>
      <c r="AX906" s="134"/>
      <c r="AY906" s="134"/>
      <c r="AZ906" s="133" t="s">
        <v>283</v>
      </c>
      <c r="BA906" s="133"/>
      <c r="BB906" s="133"/>
      <c r="BC906" s="133"/>
      <c r="BD906" s="133"/>
    </row>
    <row r="907" spans="1:56" s="100" customFormat="1" hidden="1">
      <c r="A907" s="45"/>
      <c r="B907" s="129">
        <v>2013</v>
      </c>
      <c r="C907" s="130">
        <v>8320</v>
      </c>
      <c r="D907" s="129">
        <v>9</v>
      </c>
      <c r="E907" s="120">
        <v>6000</v>
      </c>
      <c r="F907" s="120">
        <v>6200</v>
      </c>
      <c r="G907" s="120">
        <v>622</v>
      </c>
      <c r="H907" s="120">
        <v>62202</v>
      </c>
      <c r="I907" s="122" t="s">
        <v>261</v>
      </c>
      <c r="J907" s="132">
        <v>0</v>
      </c>
      <c r="K907" s="132">
        <v>0</v>
      </c>
      <c r="L907" s="133">
        <v>0</v>
      </c>
      <c r="M907" s="132">
        <v>0</v>
      </c>
      <c r="N907" s="132">
        <v>0</v>
      </c>
      <c r="O907" s="133">
        <v>0</v>
      </c>
      <c r="P907" s="133">
        <v>0</v>
      </c>
      <c r="Q907" s="45"/>
      <c r="R907" s="123">
        <v>0</v>
      </c>
      <c r="S907" s="123">
        <v>0</v>
      </c>
      <c r="T907" s="123">
        <f t="shared" si="420"/>
        <v>0</v>
      </c>
      <c r="U907" s="123">
        <v>0</v>
      </c>
      <c r="V907" s="123">
        <v>0</v>
      </c>
      <c r="W907" s="123">
        <f t="shared" si="416"/>
        <v>0</v>
      </c>
      <c r="X907" s="123">
        <f t="shared" ref="X907:X940" si="424">T907+W907</f>
        <v>0</v>
      </c>
      <c r="Y907" s="45"/>
      <c r="Z907" s="123">
        <v>0</v>
      </c>
      <c r="AA907" s="123">
        <v>0</v>
      </c>
      <c r="AB907" s="123">
        <f t="shared" si="411"/>
        <v>0</v>
      </c>
      <c r="AC907" s="123">
        <v>0</v>
      </c>
      <c r="AD907" s="123">
        <v>0</v>
      </c>
      <c r="AE907" s="123">
        <f t="shared" si="417"/>
        <v>0</v>
      </c>
      <c r="AF907" s="123">
        <f t="shared" ref="AF907:AF940" si="425">AB907+AE907</f>
        <v>0</v>
      </c>
      <c r="AG907" s="45"/>
      <c r="AH907" s="123">
        <v>0</v>
      </c>
      <c r="AI907" s="123">
        <v>0</v>
      </c>
      <c r="AJ907" s="123">
        <f t="shared" si="413"/>
        <v>0</v>
      </c>
      <c r="AK907" s="123">
        <v>0</v>
      </c>
      <c r="AL907" s="123">
        <v>0</v>
      </c>
      <c r="AM907" s="123">
        <f t="shared" si="418"/>
        <v>0</v>
      </c>
      <c r="AN907" s="123">
        <f t="shared" ref="AN907:AN940" si="426">AJ907+AM907</f>
        <v>0</v>
      </c>
      <c r="AO907" s="45"/>
      <c r="AP907" s="123">
        <f t="shared" si="422"/>
        <v>0</v>
      </c>
      <c r="AQ907" s="123">
        <f t="shared" si="422"/>
        <v>0</v>
      </c>
      <c r="AR907" s="123">
        <f t="shared" si="421"/>
        <v>0</v>
      </c>
      <c r="AS907" s="123">
        <f t="shared" si="423"/>
        <v>0</v>
      </c>
      <c r="AT907" s="123">
        <f t="shared" si="423"/>
        <v>0</v>
      </c>
      <c r="AU907" s="123">
        <f t="shared" si="419"/>
        <v>0</v>
      </c>
      <c r="AV907" s="123">
        <f t="shared" si="415"/>
        <v>0</v>
      </c>
      <c r="AW907" s="134" t="s">
        <v>260</v>
      </c>
      <c r="AX907" s="134"/>
      <c r="AY907" s="134"/>
      <c r="AZ907" s="133" t="s">
        <v>283</v>
      </c>
      <c r="BA907" s="133"/>
      <c r="BB907" s="133"/>
      <c r="BC907" s="133"/>
      <c r="BD907" s="133"/>
    </row>
    <row r="908" spans="1:56" s="100" customFormat="1" hidden="1">
      <c r="A908" s="45"/>
      <c r="B908" s="129">
        <v>2013</v>
      </c>
      <c r="C908" s="130">
        <v>8320</v>
      </c>
      <c r="D908" s="129">
        <v>9</v>
      </c>
      <c r="E908" s="120">
        <v>6000</v>
      </c>
      <c r="F908" s="120">
        <v>6200</v>
      </c>
      <c r="G908" s="120">
        <v>622</v>
      </c>
      <c r="H908" s="120">
        <v>62202</v>
      </c>
      <c r="I908" s="122" t="s">
        <v>261</v>
      </c>
      <c r="J908" s="132">
        <v>0</v>
      </c>
      <c r="K908" s="132">
        <v>0</v>
      </c>
      <c r="L908" s="133">
        <v>0</v>
      </c>
      <c r="M908" s="132">
        <v>0</v>
      </c>
      <c r="N908" s="132">
        <v>0</v>
      </c>
      <c r="O908" s="133">
        <v>0</v>
      </c>
      <c r="P908" s="133">
        <v>0</v>
      </c>
      <c r="Q908" s="45"/>
      <c r="R908" s="123">
        <v>0</v>
      </c>
      <c r="S908" s="123">
        <v>0</v>
      </c>
      <c r="T908" s="123">
        <f t="shared" si="420"/>
        <v>0</v>
      </c>
      <c r="U908" s="123">
        <v>0</v>
      </c>
      <c r="V908" s="123">
        <v>0</v>
      </c>
      <c r="W908" s="123">
        <f t="shared" si="416"/>
        <v>0</v>
      </c>
      <c r="X908" s="123">
        <f t="shared" si="424"/>
        <v>0</v>
      </c>
      <c r="Y908" s="45"/>
      <c r="Z908" s="123">
        <v>0</v>
      </c>
      <c r="AA908" s="123">
        <v>0</v>
      </c>
      <c r="AB908" s="123">
        <f t="shared" si="411"/>
        <v>0</v>
      </c>
      <c r="AC908" s="123">
        <v>0</v>
      </c>
      <c r="AD908" s="123">
        <v>0</v>
      </c>
      <c r="AE908" s="123">
        <f t="shared" si="417"/>
        <v>0</v>
      </c>
      <c r="AF908" s="123">
        <f t="shared" si="425"/>
        <v>0</v>
      </c>
      <c r="AG908" s="45"/>
      <c r="AH908" s="123">
        <v>0</v>
      </c>
      <c r="AI908" s="123">
        <v>0</v>
      </c>
      <c r="AJ908" s="123">
        <f t="shared" si="413"/>
        <v>0</v>
      </c>
      <c r="AK908" s="123">
        <v>0</v>
      </c>
      <c r="AL908" s="123">
        <v>0</v>
      </c>
      <c r="AM908" s="123">
        <f t="shared" si="418"/>
        <v>0</v>
      </c>
      <c r="AN908" s="123">
        <f t="shared" si="426"/>
        <v>0</v>
      </c>
      <c r="AO908" s="45"/>
      <c r="AP908" s="123">
        <f t="shared" si="422"/>
        <v>0</v>
      </c>
      <c r="AQ908" s="123">
        <f t="shared" si="422"/>
        <v>0</v>
      </c>
      <c r="AR908" s="123">
        <f t="shared" si="421"/>
        <v>0</v>
      </c>
      <c r="AS908" s="123">
        <f t="shared" si="423"/>
        <v>0</v>
      </c>
      <c r="AT908" s="123">
        <f t="shared" si="423"/>
        <v>0</v>
      </c>
      <c r="AU908" s="123">
        <f t="shared" si="419"/>
        <v>0</v>
      </c>
      <c r="AV908" s="123">
        <f t="shared" si="415"/>
        <v>0</v>
      </c>
      <c r="AW908" s="134" t="s">
        <v>260</v>
      </c>
      <c r="AX908" s="134"/>
      <c r="AY908" s="134"/>
      <c r="AZ908" s="133" t="s">
        <v>283</v>
      </c>
      <c r="BA908" s="133"/>
      <c r="BB908" s="133"/>
      <c r="BC908" s="133"/>
      <c r="BD908" s="133"/>
    </row>
    <row r="909" spans="1:56" s="100" customFormat="1" hidden="1">
      <c r="A909" s="45"/>
      <c r="B909" s="129">
        <v>2013</v>
      </c>
      <c r="C909" s="130">
        <v>8320</v>
      </c>
      <c r="D909" s="129">
        <v>9</v>
      </c>
      <c r="E909" s="120">
        <v>6000</v>
      </c>
      <c r="F909" s="120">
        <v>6200</v>
      </c>
      <c r="G909" s="120">
        <v>622</v>
      </c>
      <c r="H909" s="120">
        <v>62202</v>
      </c>
      <c r="I909" s="122" t="s">
        <v>261</v>
      </c>
      <c r="J909" s="132">
        <v>0</v>
      </c>
      <c r="K909" s="132">
        <v>0</v>
      </c>
      <c r="L909" s="133">
        <v>0</v>
      </c>
      <c r="M909" s="132">
        <v>0</v>
      </c>
      <c r="N909" s="132">
        <v>0</v>
      </c>
      <c r="O909" s="133">
        <v>0</v>
      </c>
      <c r="P909" s="133">
        <v>0</v>
      </c>
      <c r="Q909" s="45"/>
      <c r="R909" s="123">
        <v>0</v>
      </c>
      <c r="S909" s="123">
        <v>0</v>
      </c>
      <c r="T909" s="123">
        <f t="shared" si="420"/>
        <v>0</v>
      </c>
      <c r="U909" s="123">
        <v>0</v>
      </c>
      <c r="V909" s="123">
        <v>0</v>
      </c>
      <c r="W909" s="123">
        <f t="shared" si="416"/>
        <v>0</v>
      </c>
      <c r="X909" s="123">
        <f t="shared" si="424"/>
        <v>0</v>
      </c>
      <c r="Y909" s="45"/>
      <c r="Z909" s="123">
        <v>0</v>
      </c>
      <c r="AA909" s="123">
        <v>0</v>
      </c>
      <c r="AB909" s="123">
        <f t="shared" si="411"/>
        <v>0</v>
      </c>
      <c r="AC909" s="123">
        <v>0</v>
      </c>
      <c r="AD909" s="123">
        <v>0</v>
      </c>
      <c r="AE909" s="123">
        <f t="shared" si="417"/>
        <v>0</v>
      </c>
      <c r="AF909" s="123">
        <f t="shared" si="425"/>
        <v>0</v>
      </c>
      <c r="AG909" s="45"/>
      <c r="AH909" s="123">
        <v>0</v>
      </c>
      <c r="AI909" s="123">
        <v>0</v>
      </c>
      <c r="AJ909" s="123">
        <f t="shared" si="413"/>
        <v>0</v>
      </c>
      <c r="AK909" s="123">
        <v>0</v>
      </c>
      <c r="AL909" s="123">
        <v>0</v>
      </c>
      <c r="AM909" s="123">
        <f t="shared" si="418"/>
        <v>0</v>
      </c>
      <c r="AN909" s="123">
        <f t="shared" si="426"/>
        <v>0</v>
      </c>
      <c r="AO909" s="45"/>
      <c r="AP909" s="123">
        <f t="shared" si="422"/>
        <v>0</v>
      </c>
      <c r="AQ909" s="123">
        <f t="shared" si="422"/>
        <v>0</v>
      </c>
      <c r="AR909" s="123">
        <f t="shared" si="421"/>
        <v>0</v>
      </c>
      <c r="AS909" s="123">
        <f t="shared" si="423"/>
        <v>0</v>
      </c>
      <c r="AT909" s="123">
        <f t="shared" si="423"/>
        <v>0</v>
      </c>
      <c r="AU909" s="123">
        <f t="shared" si="419"/>
        <v>0</v>
      </c>
      <c r="AV909" s="123">
        <f t="shared" si="415"/>
        <v>0</v>
      </c>
      <c r="AW909" s="134" t="s">
        <v>260</v>
      </c>
      <c r="AX909" s="134"/>
      <c r="AY909" s="134"/>
      <c r="AZ909" s="133" t="s">
        <v>283</v>
      </c>
      <c r="BA909" s="133"/>
      <c r="BB909" s="133"/>
      <c r="BC909" s="133"/>
      <c r="BD909" s="133"/>
    </row>
    <row r="910" spans="1:56" s="100" customFormat="1" hidden="1">
      <c r="A910" s="45"/>
      <c r="B910" s="129">
        <v>2013</v>
      </c>
      <c r="C910" s="130">
        <v>8320</v>
      </c>
      <c r="D910" s="129">
        <v>9</v>
      </c>
      <c r="E910" s="120">
        <v>6000</v>
      </c>
      <c r="F910" s="120">
        <v>6200</v>
      </c>
      <c r="G910" s="120">
        <v>622</v>
      </c>
      <c r="H910" s="120">
        <v>62202</v>
      </c>
      <c r="I910" s="122" t="s">
        <v>261</v>
      </c>
      <c r="J910" s="132">
        <v>0</v>
      </c>
      <c r="K910" s="132">
        <v>0</v>
      </c>
      <c r="L910" s="133">
        <v>0</v>
      </c>
      <c r="M910" s="132">
        <v>0</v>
      </c>
      <c r="N910" s="132">
        <v>0</v>
      </c>
      <c r="O910" s="133">
        <v>0</v>
      </c>
      <c r="P910" s="133">
        <v>0</v>
      </c>
      <c r="Q910" s="45"/>
      <c r="R910" s="123">
        <v>0</v>
      </c>
      <c r="S910" s="123">
        <v>0</v>
      </c>
      <c r="T910" s="123">
        <f t="shared" si="420"/>
        <v>0</v>
      </c>
      <c r="U910" s="123">
        <v>0</v>
      </c>
      <c r="V910" s="123">
        <v>0</v>
      </c>
      <c r="W910" s="123">
        <f t="shared" si="416"/>
        <v>0</v>
      </c>
      <c r="X910" s="123">
        <f t="shared" si="424"/>
        <v>0</v>
      </c>
      <c r="Y910" s="45"/>
      <c r="Z910" s="123">
        <v>0</v>
      </c>
      <c r="AA910" s="123">
        <v>0</v>
      </c>
      <c r="AB910" s="123">
        <f t="shared" si="411"/>
        <v>0</v>
      </c>
      <c r="AC910" s="123">
        <v>0</v>
      </c>
      <c r="AD910" s="123">
        <v>0</v>
      </c>
      <c r="AE910" s="123">
        <f t="shared" si="417"/>
        <v>0</v>
      </c>
      <c r="AF910" s="123">
        <f t="shared" si="425"/>
        <v>0</v>
      </c>
      <c r="AG910" s="45"/>
      <c r="AH910" s="123">
        <v>0</v>
      </c>
      <c r="AI910" s="123">
        <v>0</v>
      </c>
      <c r="AJ910" s="123">
        <f t="shared" si="413"/>
        <v>0</v>
      </c>
      <c r="AK910" s="123">
        <v>0</v>
      </c>
      <c r="AL910" s="123">
        <v>0</v>
      </c>
      <c r="AM910" s="123">
        <f t="shared" si="418"/>
        <v>0</v>
      </c>
      <c r="AN910" s="123">
        <f t="shared" si="426"/>
        <v>0</v>
      </c>
      <c r="AO910" s="45"/>
      <c r="AP910" s="123">
        <f t="shared" si="422"/>
        <v>0</v>
      </c>
      <c r="AQ910" s="123">
        <f t="shared" si="422"/>
        <v>0</v>
      </c>
      <c r="AR910" s="123">
        <f t="shared" si="421"/>
        <v>0</v>
      </c>
      <c r="AS910" s="123">
        <f t="shared" si="423"/>
        <v>0</v>
      </c>
      <c r="AT910" s="123">
        <f t="shared" si="423"/>
        <v>0</v>
      </c>
      <c r="AU910" s="123">
        <f t="shared" si="419"/>
        <v>0</v>
      </c>
      <c r="AV910" s="123">
        <f t="shared" si="415"/>
        <v>0</v>
      </c>
      <c r="AW910" s="134" t="s">
        <v>260</v>
      </c>
      <c r="AX910" s="134"/>
      <c r="AY910" s="134"/>
      <c r="AZ910" s="133" t="s">
        <v>283</v>
      </c>
      <c r="BA910" s="133"/>
      <c r="BB910" s="133"/>
      <c r="BC910" s="133"/>
      <c r="BD910" s="133"/>
    </row>
    <row r="911" spans="1:56" s="100" customFormat="1" hidden="1">
      <c r="A911" s="45"/>
      <c r="B911" s="129">
        <v>2013</v>
      </c>
      <c r="C911" s="130">
        <v>8320</v>
      </c>
      <c r="D911" s="129">
        <v>9</v>
      </c>
      <c r="E911" s="120">
        <v>6000</v>
      </c>
      <c r="F911" s="120">
        <v>6200</v>
      </c>
      <c r="G911" s="120">
        <v>622</v>
      </c>
      <c r="H911" s="120">
        <v>62202</v>
      </c>
      <c r="I911" s="122" t="s">
        <v>261</v>
      </c>
      <c r="J911" s="132">
        <v>0</v>
      </c>
      <c r="K911" s="132">
        <v>0</v>
      </c>
      <c r="L911" s="133">
        <v>0</v>
      </c>
      <c r="M911" s="132">
        <v>0</v>
      </c>
      <c r="N911" s="132">
        <v>0</v>
      </c>
      <c r="O911" s="133">
        <v>0</v>
      </c>
      <c r="P911" s="133">
        <v>0</v>
      </c>
      <c r="Q911" s="45"/>
      <c r="R911" s="123">
        <v>0</v>
      </c>
      <c r="S911" s="123">
        <v>0</v>
      </c>
      <c r="T911" s="123">
        <f t="shared" si="420"/>
        <v>0</v>
      </c>
      <c r="U911" s="123">
        <v>0</v>
      </c>
      <c r="V911" s="123">
        <v>0</v>
      </c>
      <c r="W911" s="123">
        <f t="shared" si="416"/>
        <v>0</v>
      </c>
      <c r="X911" s="123">
        <f t="shared" si="424"/>
        <v>0</v>
      </c>
      <c r="Y911" s="45"/>
      <c r="Z911" s="123">
        <v>0</v>
      </c>
      <c r="AA911" s="123">
        <v>0</v>
      </c>
      <c r="AB911" s="123">
        <f t="shared" si="411"/>
        <v>0</v>
      </c>
      <c r="AC911" s="123">
        <v>0</v>
      </c>
      <c r="AD911" s="123">
        <v>0</v>
      </c>
      <c r="AE911" s="123">
        <f t="shared" si="417"/>
        <v>0</v>
      </c>
      <c r="AF911" s="123">
        <f t="shared" si="425"/>
        <v>0</v>
      </c>
      <c r="AG911" s="45"/>
      <c r="AH911" s="123">
        <v>0</v>
      </c>
      <c r="AI911" s="123">
        <v>0</v>
      </c>
      <c r="AJ911" s="123">
        <f t="shared" si="413"/>
        <v>0</v>
      </c>
      <c r="AK911" s="123">
        <v>0</v>
      </c>
      <c r="AL911" s="123">
        <v>0</v>
      </c>
      <c r="AM911" s="123">
        <f t="shared" si="418"/>
        <v>0</v>
      </c>
      <c r="AN911" s="123">
        <f t="shared" si="426"/>
        <v>0</v>
      </c>
      <c r="AO911" s="45"/>
      <c r="AP911" s="123">
        <f t="shared" si="422"/>
        <v>0</v>
      </c>
      <c r="AQ911" s="123">
        <f t="shared" si="422"/>
        <v>0</v>
      </c>
      <c r="AR911" s="123">
        <f t="shared" si="421"/>
        <v>0</v>
      </c>
      <c r="AS911" s="123">
        <f t="shared" si="423"/>
        <v>0</v>
      </c>
      <c r="AT911" s="123">
        <f t="shared" si="423"/>
        <v>0</v>
      </c>
      <c r="AU911" s="123">
        <f t="shared" si="419"/>
        <v>0</v>
      </c>
      <c r="AV911" s="123">
        <f t="shared" si="415"/>
        <v>0</v>
      </c>
      <c r="AW911" s="134" t="s">
        <v>260</v>
      </c>
      <c r="AX911" s="134"/>
      <c r="AY911" s="134"/>
      <c r="AZ911" s="133" t="s">
        <v>283</v>
      </c>
      <c r="BA911" s="133"/>
      <c r="BB911" s="133"/>
      <c r="BC911" s="133"/>
      <c r="BD911" s="133"/>
    </row>
    <row r="912" spans="1:56" s="100" customFormat="1" hidden="1">
      <c r="A912" s="45"/>
      <c r="B912" s="129">
        <v>2013</v>
      </c>
      <c r="C912" s="130">
        <v>8320</v>
      </c>
      <c r="D912" s="129">
        <v>9</v>
      </c>
      <c r="E912" s="120">
        <v>6000</v>
      </c>
      <c r="F912" s="120">
        <v>6200</v>
      </c>
      <c r="G912" s="120">
        <v>622</v>
      </c>
      <c r="H912" s="120">
        <v>62202</v>
      </c>
      <c r="I912" s="122" t="s">
        <v>261</v>
      </c>
      <c r="J912" s="132">
        <v>0</v>
      </c>
      <c r="K912" s="132">
        <v>0</v>
      </c>
      <c r="L912" s="133">
        <v>0</v>
      </c>
      <c r="M912" s="132">
        <v>0</v>
      </c>
      <c r="N912" s="132">
        <v>0</v>
      </c>
      <c r="O912" s="133">
        <v>0</v>
      </c>
      <c r="P912" s="133">
        <v>0</v>
      </c>
      <c r="Q912" s="45"/>
      <c r="R912" s="123">
        <v>0</v>
      </c>
      <c r="S912" s="123">
        <v>0</v>
      </c>
      <c r="T912" s="123">
        <f t="shared" si="420"/>
        <v>0</v>
      </c>
      <c r="U912" s="123">
        <v>0</v>
      </c>
      <c r="V912" s="123">
        <v>0</v>
      </c>
      <c r="W912" s="123">
        <f t="shared" si="416"/>
        <v>0</v>
      </c>
      <c r="X912" s="123">
        <f t="shared" si="424"/>
        <v>0</v>
      </c>
      <c r="Y912" s="45"/>
      <c r="Z912" s="123">
        <v>0</v>
      </c>
      <c r="AA912" s="123">
        <v>0</v>
      </c>
      <c r="AB912" s="123">
        <f t="shared" si="411"/>
        <v>0</v>
      </c>
      <c r="AC912" s="123">
        <v>0</v>
      </c>
      <c r="AD912" s="123">
        <v>0</v>
      </c>
      <c r="AE912" s="123">
        <f t="shared" si="417"/>
        <v>0</v>
      </c>
      <c r="AF912" s="123">
        <f t="shared" si="425"/>
        <v>0</v>
      </c>
      <c r="AG912" s="45"/>
      <c r="AH912" s="123">
        <v>0</v>
      </c>
      <c r="AI912" s="123">
        <v>0</v>
      </c>
      <c r="AJ912" s="123">
        <f t="shared" si="413"/>
        <v>0</v>
      </c>
      <c r="AK912" s="123">
        <v>0</v>
      </c>
      <c r="AL912" s="123">
        <v>0</v>
      </c>
      <c r="AM912" s="123">
        <f t="shared" si="418"/>
        <v>0</v>
      </c>
      <c r="AN912" s="123">
        <f t="shared" si="426"/>
        <v>0</v>
      </c>
      <c r="AO912" s="45"/>
      <c r="AP912" s="123">
        <f t="shared" si="422"/>
        <v>0</v>
      </c>
      <c r="AQ912" s="123">
        <f t="shared" si="422"/>
        <v>0</v>
      </c>
      <c r="AR912" s="123">
        <f t="shared" si="421"/>
        <v>0</v>
      </c>
      <c r="AS912" s="123">
        <f t="shared" si="423"/>
        <v>0</v>
      </c>
      <c r="AT912" s="123">
        <f t="shared" si="423"/>
        <v>0</v>
      </c>
      <c r="AU912" s="123">
        <f t="shared" si="419"/>
        <v>0</v>
      </c>
      <c r="AV912" s="123">
        <f t="shared" si="415"/>
        <v>0</v>
      </c>
      <c r="AW912" s="134" t="s">
        <v>260</v>
      </c>
      <c r="AX912" s="134"/>
      <c r="AY912" s="134"/>
      <c r="AZ912" s="133" t="s">
        <v>283</v>
      </c>
      <c r="BA912" s="133"/>
      <c r="BB912" s="133"/>
      <c r="BC912" s="133"/>
      <c r="BD912" s="133"/>
    </row>
    <row r="913" spans="1:56" s="100" customFormat="1" hidden="1">
      <c r="A913" s="45"/>
      <c r="B913" s="129">
        <v>2013</v>
      </c>
      <c r="C913" s="130">
        <v>8320</v>
      </c>
      <c r="D913" s="129">
        <v>9</v>
      </c>
      <c r="E913" s="120">
        <v>6000</v>
      </c>
      <c r="F913" s="120">
        <v>6200</v>
      </c>
      <c r="G913" s="120">
        <v>622</v>
      </c>
      <c r="H913" s="120">
        <v>62202</v>
      </c>
      <c r="I913" s="122" t="s">
        <v>261</v>
      </c>
      <c r="J913" s="132">
        <v>0</v>
      </c>
      <c r="K913" s="132">
        <v>0</v>
      </c>
      <c r="L913" s="133">
        <v>0</v>
      </c>
      <c r="M913" s="132">
        <v>0</v>
      </c>
      <c r="N913" s="132">
        <v>0</v>
      </c>
      <c r="O913" s="133">
        <v>0</v>
      </c>
      <c r="P913" s="133">
        <v>0</v>
      </c>
      <c r="Q913" s="45"/>
      <c r="R913" s="123">
        <v>0</v>
      </c>
      <c r="S913" s="123">
        <v>0</v>
      </c>
      <c r="T913" s="123">
        <f t="shared" si="420"/>
        <v>0</v>
      </c>
      <c r="U913" s="123">
        <v>0</v>
      </c>
      <c r="V913" s="123">
        <v>0</v>
      </c>
      <c r="W913" s="123">
        <f t="shared" si="416"/>
        <v>0</v>
      </c>
      <c r="X913" s="123">
        <f t="shared" si="424"/>
        <v>0</v>
      </c>
      <c r="Y913" s="45"/>
      <c r="Z913" s="123">
        <v>0</v>
      </c>
      <c r="AA913" s="123">
        <v>0</v>
      </c>
      <c r="AB913" s="123">
        <f t="shared" si="411"/>
        <v>0</v>
      </c>
      <c r="AC913" s="123">
        <v>0</v>
      </c>
      <c r="AD913" s="123">
        <v>0</v>
      </c>
      <c r="AE913" s="123">
        <f t="shared" si="417"/>
        <v>0</v>
      </c>
      <c r="AF913" s="123">
        <f t="shared" si="425"/>
        <v>0</v>
      </c>
      <c r="AG913" s="45"/>
      <c r="AH913" s="123">
        <v>0</v>
      </c>
      <c r="AI913" s="123">
        <v>0</v>
      </c>
      <c r="AJ913" s="123">
        <f t="shared" si="413"/>
        <v>0</v>
      </c>
      <c r="AK913" s="123">
        <v>0</v>
      </c>
      <c r="AL913" s="123">
        <v>0</v>
      </c>
      <c r="AM913" s="123">
        <f t="shared" si="418"/>
        <v>0</v>
      </c>
      <c r="AN913" s="123">
        <f t="shared" si="426"/>
        <v>0</v>
      </c>
      <c r="AO913" s="45"/>
      <c r="AP913" s="123">
        <f t="shared" si="422"/>
        <v>0</v>
      </c>
      <c r="AQ913" s="123">
        <f t="shared" si="422"/>
        <v>0</v>
      </c>
      <c r="AR913" s="123">
        <f t="shared" si="421"/>
        <v>0</v>
      </c>
      <c r="AS913" s="123">
        <f t="shared" si="423"/>
        <v>0</v>
      </c>
      <c r="AT913" s="123">
        <f t="shared" si="423"/>
        <v>0</v>
      </c>
      <c r="AU913" s="123">
        <f t="shared" si="419"/>
        <v>0</v>
      </c>
      <c r="AV913" s="123">
        <f t="shared" si="415"/>
        <v>0</v>
      </c>
      <c r="AW913" s="134" t="s">
        <v>260</v>
      </c>
      <c r="AX913" s="134"/>
      <c r="AY913" s="134"/>
      <c r="AZ913" s="133" t="s">
        <v>283</v>
      </c>
      <c r="BA913" s="133"/>
      <c r="BB913" s="133"/>
      <c r="BC913" s="133"/>
      <c r="BD913" s="133"/>
    </row>
    <row r="914" spans="1:56" s="100" customFormat="1" hidden="1">
      <c r="A914" s="45"/>
      <c r="B914" s="129">
        <v>2013</v>
      </c>
      <c r="C914" s="130">
        <v>8320</v>
      </c>
      <c r="D914" s="129">
        <v>9</v>
      </c>
      <c r="E914" s="120">
        <v>6000</v>
      </c>
      <c r="F914" s="120">
        <v>6200</v>
      </c>
      <c r="G914" s="120">
        <v>622</v>
      </c>
      <c r="H914" s="120">
        <v>62202</v>
      </c>
      <c r="I914" s="122" t="s">
        <v>261</v>
      </c>
      <c r="J914" s="132">
        <v>0</v>
      </c>
      <c r="K914" s="132">
        <v>0</v>
      </c>
      <c r="L914" s="133">
        <v>0</v>
      </c>
      <c r="M914" s="132">
        <v>0</v>
      </c>
      <c r="N914" s="132">
        <v>0</v>
      </c>
      <c r="O914" s="133">
        <v>0</v>
      </c>
      <c r="P914" s="133">
        <v>0</v>
      </c>
      <c r="Q914" s="45"/>
      <c r="R914" s="123">
        <v>0</v>
      </c>
      <c r="S914" s="123">
        <v>0</v>
      </c>
      <c r="T914" s="123">
        <f t="shared" si="420"/>
        <v>0</v>
      </c>
      <c r="U914" s="123">
        <v>0</v>
      </c>
      <c r="V914" s="123">
        <v>0</v>
      </c>
      <c r="W914" s="123">
        <f t="shared" si="416"/>
        <v>0</v>
      </c>
      <c r="X914" s="123">
        <f t="shared" si="424"/>
        <v>0</v>
      </c>
      <c r="Y914" s="45"/>
      <c r="Z914" s="123">
        <v>0</v>
      </c>
      <c r="AA914" s="123">
        <v>0</v>
      </c>
      <c r="AB914" s="123">
        <f t="shared" ref="AB914:AB940" si="427">Z914+AA914</f>
        <v>0</v>
      </c>
      <c r="AC914" s="123">
        <v>0</v>
      </c>
      <c r="AD914" s="123">
        <v>0</v>
      </c>
      <c r="AE914" s="123">
        <f t="shared" ref="AE914:AE940" si="428">AC914+AD914</f>
        <v>0</v>
      </c>
      <c r="AF914" s="123">
        <f t="shared" si="425"/>
        <v>0</v>
      </c>
      <c r="AG914" s="45"/>
      <c r="AH914" s="123">
        <v>0</v>
      </c>
      <c r="AI914" s="123">
        <v>0</v>
      </c>
      <c r="AJ914" s="123">
        <f t="shared" ref="AJ914:AJ940" si="429">AH914+AI914</f>
        <v>0</v>
      </c>
      <c r="AK914" s="123">
        <v>0</v>
      </c>
      <c r="AL914" s="123">
        <v>0</v>
      </c>
      <c r="AM914" s="123">
        <f t="shared" ref="AM914:AM940" si="430">AK914+AL914</f>
        <v>0</v>
      </c>
      <c r="AN914" s="123">
        <f t="shared" si="426"/>
        <v>0</v>
      </c>
      <c r="AO914" s="45"/>
      <c r="AP914" s="123">
        <f t="shared" ref="AP914:AQ939" si="431">J914-(R914+Z914+AH914)</f>
        <v>0</v>
      </c>
      <c r="AQ914" s="123">
        <f t="shared" si="431"/>
        <v>0</v>
      </c>
      <c r="AR914" s="123">
        <f t="shared" si="421"/>
        <v>0</v>
      </c>
      <c r="AS914" s="123">
        <f t="shared" ref="AS914:AT939" si="432">M914-(U914+AC914+AK914)</f>
        <v>0</v>
      </c>
      <c r="AT914" s="123">
        <f t="shared" si="432"/>
        <v>0</v>
      </c>
      <c r="AU914" s="123">
        <f t="shared" ref="AU914:AU940" si="433">AS914+AT914</f>
        <v>0</v>
      </c>
      <c r="AV914" s="123">
        <f t="shared" ref="AV914:AV940" si="434">AR914+AU914</f>
        <v>0</v>
      </c>
      <c r="AW914" s="134" t="s">
        <v>260</v>
      </c>
      <c r="AX914" s="134"/>
      <c r="AY914" s="134"/>
      <c r="AZ914" s="133" t="s">
        <v>283</v>
      </c>
      <c r="BA914" s="133"/>
      <c r="BB914" s="133"/>
      <c r="BC914" s="133"/>
      <c r="BD914" s="133"/>
    </row>
    <row r="915" spans="1:56" s="100" customFormat="1" hidden="1">
      <c r="A915" s="45"/>
      <c r="B915" s="129">
        <v>2013</v>
      </c>
      <c r="C915" s="130">
        <v>8320</v>
      </c>
      <c r="D915" s="129">
        <v>9</v>
      </c>
      <c r="E915" s="120">
        <v>6000</v>
      </c>
      <c r="F915" s="120">
        <v>6200</v>
      </c>
      <c r="G915" s="120">
        <v>622</v>
      </c>
      <c r="H915" s="120">
        <v>62202</v>
      </c>
      <c r="I915" s="122" t="s">
        <v>261</v>
      </c>
      <c r="J915" s="132">
        <v>0</v>
      </c>
      <c r="K915" s="132">
        <v>0</v>
      </c>
      <c r="L915" s="133">
        <v>0</v>
      </c>
      <c r="M915" s="132">
        <v>0</v>
      </c>
      <c r="N915" s="132">
        <v>0</v>
      </c>
      <c r="O915" s="133">
        <v>0</v>
      </c>
      <c r="P915" s="133">
        <v>0</v>
      </c>
      <c r="Q915" s="45"/>
      <c r="R915" s="123">
        <v>0</v>
      </c>
      <c r="S915" s="123">
        <v>0</v>
      </c>
      <c r="T915" s="123">
        <f t="shared" si="420"/>
        <v>0</v>
      </c>
      <c r="U915" s="123">
        <v>0</v>
      </c>
      <c r="V915" s="123">
        <v>0</v>
      </c>
      <c r="W915" s="123">
        <f t="shared" si="416"/>
        <v>0</v>
      </c>
      <c r="X915" s="123">
        <f t="shared" si="424"/>
        <v>0</v>
      </c>
      <c r="Y915" s="45"/>
      <c r="Z915" s="123">
        <v>0</v>
      </c>
      <c r="AA915" s="123">
        <v>0</v>
      </c>
      <c r="AB915" s="123">
        <f t="shared" si="427"/>
        <v>0</v>
      </c>
      <c r="AC915" s="123">
        <v>0</v>
      </c>
      <c r="AD915" s="123">
        <v>0</v>
      </c>
      <c r="AE915" s="123">
        <f t="shared" si="428"/>
        <v>0</v>
      </c>
      <c r="AF915" s="123">
        <f t="shared" si="425"/>
        <v>0</v>
      </c>
      <c r="AG915" s="45"/>
      <c r="AH915" s="123">
        <v>0</v>
      </c>
      <c r="AI915" s="123">
        <v>0</v>
      </c>
      <c r="AJ915" s="123">
        <f t="shared" si="429"/>
        <v>0</v>
      </c>
      <c r="AK915" s="123">
        <v>0</v>
      </c>
      <c r="AL915" s="123">
        <v>0</v>
      </c>
      <c r="AM915" s="123">
        <f t="shared" si="430"/>
        <v>0</v>
      </c>
      <c r="AN915" s="123">
        <f t="shared" si="426"/>
        <v>0</v>
      </c>
      <c r="AO915" s="45"/>
      <c r="AP915" s="123">
        <f t="shared" si="431"/>
        <v>0</v>
      </c>
      <c r="AQ915" s="123">
        <f t="shared" si="431"/>
        <v>0</v>
      </c>
      <c r="AR915" s="123">
        <f t="shared" ref="AR915:AR940" si="435">AP915+AQ915</f>
        <v>0</v>
      </c>
      <c r="AS915" s="123">
        <f t="shared" si="432"/>
        <v>0</v>
      </c>
      <c r="AT915" s="123">
        <f t="shared" si="432"/>
        <v>0</v>
      </c>
      <c r="AU915" s="123">
        <f t="shared" si="433"/>
        <v>0</v>
      </c>
      <c r="AV915" s="123">
        <f t="shared" si="434"/>
        <v>0</v>
      </c>
      <c r="AW915" s="134" t="s">
        <v>260</v>
      </c>
      <c r="AX915" s="134"/>
      <c r="AY915" s="134"/>
      <c r="AZ915" s="133" t="s">
        <v>283</v>
      </c>
      <c r="BA915" s="133"/>
      <c r="BB915" s="133"/>
      <c r="BC915" s="133"/>
      <c r="BD915" s="133"/>
    </row>
    <row r="916" spans="1:56" s="100" customFormat="1" hidden="1">
      <c r="A916" s="45"/>
      <c r="B916" s="129">
        <v>2013</v>
      </c>
      <c r="C916" s="130">
        <v>8320</v>
      </c>
      <c r="D916" s="129">
        <v>9</v>
      </c>
      <c r="E916" s="120">
        <v>6000</v>
      </c>
      <c r="F916" s="120">
        <v>6200</v>
      </c>
      <c r="G916" s="120">
        <v>622</v>
      </c>
      <c r="H916" s="120">
        <v>62202</v>
      </c>
      <c r="I916" s="122" t="s">
        <v>261</v>
      </c>
      <c r="J916" s="132">
        <v>0</v>
      </c>
      <c r="K916" s="132">
        <v>0</v>
      </c>
      <c r="L916" s="133">
        <v>0</v>
      </c>
      <c r="M916" s="132">
        <v>0</v>
      </c>
      <c r="N916" s="132">
        <v>0</v>
      </c>
      <c r="O916" s="133">
        <v>0</v>
      </c>
      <c r="P916" s="133">
        <v>0</v>
      </c>
      <c r="Q916" s="45"/>
      <c r="R916" s="123">
        <v>0</v>
      </c>
      <c r="S916" s="123">
        <v>0</v>
      </c>
      <c r="T916" s="123">
        <f t="shared" si="420"/>
        <v>0</v>
      </c>
      <c r="U916" s="123">
        <v>0</v>
      </c>
      <c r="V916" s="123">
        <v>0</v>
      </c>
      <c r="W916" s="123">
        <f t="shared" si="416"/>
        <v>0</v>
      </c>
      <c r="X916" s="123">
        <f t="shared" si="424"/>
        <v>0</v>
      </c>
      <c r="Y916" s="45"/>
      <c r="Z916" s="123">
        <v>0</v>
      </c>
      <c r="AA916" s="123">
        <v>0</v>
      </c>
      <c r="AB916" s="123">
        <f t="shared" si="427"/>
        <v>0</v>
      </c>
      <c r="AC916" s="123">
        <v>0</v>
      </c>
      <c r="AD916" s="123">
        <v>0</v>
      </c>
      <c r="AE916" s="123">
        <f t="shared" si="428"/>
        <v>0</v>
      </c>
      <c r="AF916" s="123">
        <f t="shared" si="425"/>
        <v>0</v>
      </c>
      <c r="AG916" s="45"/>
      <c r="AH916" s="123">
        <v>0</v>
      </c>
      <c r="AI916" s="123">
        <v>0</v>
      </c>
      <c r="AJ916" s="123">
        <f t="shared" si="429"/>
        <v>0</v>
      </c>
      <c r="AK916" s="123">
        <v>0</v>
      </c>
      <c r="AL916" s="123">
        <v>0</v>
      </c>
      <c r="AM916" s="123">
        <f t="shared" si="430"/>
        <v>0</v>
      </c>
      <c r="AN916" s="123">
        <f t="shared" si="426"/>
        <v>0</v>
      </c>
      <c r="AO916" s="45"/>
      <c r="AP916" s="123">
        <f t="shared" si="431"/>
        <v>0</v>
      </c>
      <c r="AQ916" s="123">
        <f t="shared" si="431"/>
        <v>0</v>
      </c>
      <c r="AR916" s="123">
        <f t="shared" si="435"/>
        <v>0</v>
      </c>
      <c r="AS916" s="123">
        <f t="shared" si="432"/>
        <v>0</v>
      </c>
      <c r="AT916" s="123">
        <f t="shared" si="432"/>
        <v>0</v>
      </c>
      <c r="AU916" s="123">
        <f t="shared" si="433"/>
        <v>0</v>
      </c>
      <c r="AV916" s="123">
        <f t="shared" si="434"/>
        <v>0</v>
      </c>
      <c r="AW916" s="134" t="s">
        <v>260</v>
      </c>
      <c r="AX916" s="134"/>
      <c r="AY916" s="134"/>
      <c r="AZ916" s="133" t="s">
        <v>283</v>
      </c>
      <c r="BA916" s="133"/>
      <c r="BB916" s="133"/>
      <c r="BC916" s="133"/>
      <c r="BD916" s="133"/>
    </row>
    <row r="917" spans="1:56" s="100" customFormat="1" hidden="1">
      <c r="A917" s="45"/>
      <c r="B917" s="129">
        <v>2013</v>
      </c>
      <c r="C917" s="130">
        <v>8320</v>
      </c>
      <c r="D917" s="129">
        <v>9</v>
      </c>
      <c r="E917" s="120">
        <v>6000</v>
      </c>
      <c r="F917" s="120">
        <v>6200</v>
      </c>
      <c r="G917" s="120">
        <v>622</v>
      </c>
      <c r="H917" s="120">
        <v>62202</v>
      </c>
      <c r="I917" s="122" t="s">
        <v>261</v>
      </c>
      <c r="J917" s="132">
        <v>0</v>
      </c>
      <c r="K917" s="132">
        <v>0</v>
      </c>
      <c r="L917" s="133">
        <v>0</v>
      </c>
      <c r="M917" s="132">
        <v>0</v>
      </c>
      <c r="N917" s="132">
        <v>0</v>
      </c>
      <c r="O917" s="133">
        <v>0</v>
      </c>
      <c r="P917" s="133">
        <v>0</v>
      </c>
      <c r="Q917" s="45"/>
      <c r="R917" s="123">
        <v>0</v>
      </c>
      <c r="S917" s="123">
        <v>0</v>
      </c>
      <c r="T917" s="123">
        <f t="shared" si="420"/>
        <v>0</v>
      </c>
      <c r="U917" s="123">
        <v>0</v>
      </c>
      <c r="V917" s="123">
        <v>0</v>
      </c>
      <c r="W917" s="123">
        <f t="shared" si="416"/>
        <v>0</v>
      </c>
      <c r="X917" s="123">
        <f t="shared" si="424"/>
        <v>0</v>
      </c>
      <c r="Y917" s="45"/>
      <c r="Z917" s="123">
        <v>0</v>
      </c>
      <c r="AA917" s="123">
        <v>0</v>
      </c>
      <c r="AB917" s="123">
        <f t="shared" si="427"/>
        <v>0</v>
      </c>
      <c r="AC917" s="123">
        <v>0</v>
      </c>
      <c r="AD917" s="123">
        <v>0</v>
      </c>
      <c r="AE917" s="123">
        <f t="shared" si="428"/>
        <v>0</v>
      </c>
      <c r="AF917" s="123">
        <f t="shared" si="425"/>
        <v>0</v>
      </c>
      <c r="AG917" s="45"/>
      <c r="AH917" s="123">
        <v>0</v>
      </c>
      <c r="AI917" s="123">
        <v>0</v>
      </c>
      <c r="AJ917" s="123">
        <f t="shared" si="429"/>
        <v>0</v>
      </c>
      <c r="AK917" s="123">
        <v>0</v>
      </c>
      <c r="AL917" s="123">
        <v>0</v>
      </c>
      <c r="AM917" s="123">
        <f t="shared" si="430"/>
        <v>0</v>
      </c>
      <c r="AN917" s="123">
        <f t="shared" si="426"/>
        <v>0</v>
      </c>
      <c r="AO917" s="45"/>
      <c r="AP917" s="123">
        <f t="shared" si="431"/>
        <v>0</v>
      </c>
      <c r="AQ917" s="123">
        <f t="shared" si="431"/>
        <v>0</v>
      </c>
      <c r="AR917" s="123">
        <f t="shared" si="435"/>
        <v>0</v>
      </c>
      <c r="AS917" s="123">
        <f t="shared" si="432"/>
        <v>0</v>
      </c>
      <c r="AT917" s="123">
        <f t="shared" si="432"/>
        <v>0</v>
      </c>
      <c r="AU917" s="123">
        <f t="shared" si="433"/>
        <v>0</v>
      </c>
      <c r="AV917" s="123">
        <f t="shared" si="434"/>
        <v>0</v>
      </c>
      <c r="AW917" s="134" t="s">
        <v>260</v>
      </c>
      <c r="AX917" s="134"/>
      <c r="AY917" s="134"/>
      <c r="AZ917" s="133" t="s">
        <v>283</v>
      </c>
      <c r="BA917" s="133"/>
      <c r="BB917" s="133"/>
      <c r="BC917" s="133"/>
      <c r="BD917" s="133"/>
    </row>
    <row r="918" spans="1:56" s="100" customFormat="1" hidden="1">
      <c r="A918" s="45"/>
      <c r="B918" s="129">
        <v>2013</v>
      </c>
      <c r="C918" s="130">
        <v>8320</v>
      </c>
      <c r="D918" s="129">
        <v>9</v>
      </c>
      <c r="E918" s="120">
        <v>6000</v>
      </c>
      <c r="F918" s="120">
        <v>6200</v>
      </c>
      <c r="G918" s="120">
        <v>622</v>
      </c>
      <c r="H918" s="120">
        <v>62202</v>
      </c>
      <c r="I918" s="122" t="s">
        <v>261</v>
      </c>
      <c r="J918" s="132">
        <v>0</v>
      </c>
      <c r="K918" s="132">
        <v>0</v>
      </c>
      <c r="L918" s="133">
        <v>0</v>
      </c>
      <c r="M918" s="132">
        <v>0</v>
      </c>
      <c r="N918" s="132">
        <v>0</v>
      </c>
      <c r="O918" s="133">
        <v>0</v>
      </c>
      <c r="P918" s="133">
        <v>0</v>
      </c>
      <c r="Q918" s="45"/>
      <c r="R918" s="123">
        <v>0</v>
      </c>
      <c r="S918" s="123">
        <v>0</v>
      </c>
      <c r="T918" s="123">
        <f t="shared" si="420"/>
        <v>0</v>
      </c>
      <c r="U918" s="123">
        <v>0</v>
      </c>
      <c r="V918" s="123">
        <v>0</v>
      </c>
      <c r="W918" s="123">
        <f t="shared" si="416"/>
        <v>0</v>
      </c>
      <c r="X918" s="123">
        <f t="shared" si="424"/>
        <v>0</v>
      </c>
      <c r="Y918" s="45"/>
      <c r="Z918" s="123">
        <v>0</v>
      </c>
      <c r="AA918" s="123">
        <v>0</v>
      </c>
      <c r="AB918" s="123">
        <f t="shared" si="427"/>
        <v>0</v>
      </c>
      <c r="AC918" s="123">
        <v>0</v>
      </c>
      <c r="AD918" s="123">
        <v>0</v>
      </c>
      <c r="AE918" s="123">
        <f t="shared" si="428"/>
        <v>0</v>
      </c>
      <c r="AF918" s="123">
        <f t="shared" si="425"/>
        <v>0</v>
      </c>
      <c r="AG918" s="45"/>
      <c r="AH918" s="123">
        <v>0</v>
      </c>
      <c r="AI918" s="123">
        <v>0</v>
      </c>
      <c r="AJ918" s="123">
        <f t="shared" si="429"/>
        <v>0</v>
      </c>
      <c r="AK918" s="123">
        <v>0</v>
      </c>
      <c r="AL918" s="123">
        <v>0</v>
      </c>
      <c r="AM918" s="123">
        <f t="shared" si="430"/>
        <v>0</v>
      </c>
      <c r="AN918" s="123">
        <f t="shared" si="426"/>
        <v>0</v>
      </c>
      <c r="AO918" s="45"/>
      <c r="AP918" s="123">
        <f t="shared" si="431"/>
        <v>0</v>
      </c>
      <c r="AQ918" s="123">
        <f t="shared" si="431"/>
        <v>0</v>
      </c>
      <c r="AR918" s="123">
        <f t="shared" si="435"/>
        <v>0</v>
      </c>
      <c r="AS918" s="123">
        <f t="shared" si="432"/>
        <v>0</v>
      </c>
      <c r="AT918" s="123">
        <f t="shared" si="432"/>
        <v>0</v>
      </c>
      <c r="AU918" s="123">
        <f t="shared" si="433"/>
        <v>0</v>
      </c>
      <c r="AV918" s="123">
        <f t="shared" si="434"/>
        <v>0</v>
      </c>
      <c r="AW918" s="134" t="s">
        <v>260</v>
      </c>
      <c r="AX918" s="134"/>
      <c r="AY918" s="134"/>
      <c r="AZ918" s="133" t="s">
        <v>283</v>
      </c>
      <c r="BA918" s="133"/>
      <c r="BB918" s="133"/>
      <c r="BC918" s="133"/>
      <c r="BD918" s="133"/>
    </row>
    <row r="919" spans="1:56" s="100" customFormat="1" hidden="1">
      <c r="A919" s="45"/>
      <c r="B919" s="129">
        <v>2013</v>
      </c>
      <c r="C919" s="130">
        <v>8320</v>
      </c>
      <c r="D919" s="129">
        <v>9</v>
      </c>
      <c r="E919" s="120">
        <v>6000</v>
      </c>
      <c r="F919" s="120">
        <v>6200</v>
      </c>
      <c r="G919" s="120">
        <v>622</v>
      </c>
      <c r="H919" s="120">
        <v>62202</v>
      </c>
      <c r="I919" s="122" t="s">
        <v>261</v>
      </c>
      <c r="J919" s="132">
        <v>0</v>
      </c>
      <c r="K919" s="132">
        <v>0</v>
      </c>
      <c r="L919" s="133">
        <v>0</v>
      </c>
      <c r="M919" s="132">
        <v>0</v>
      </c>
      <c r="N919" s="132">
        <v>0</v>
      </c>
      <c r="O919" s="133">
        <v>0</v>
      </c>
      <c r="P919" s="133">
        <v>0</v>
      </c>
      <c r="Q919" s="45"/>
      <c r="R919" s="123">
        <v>0</v>
      </c>
      <c r="S919" s="123">
        <v>0</v>
      </c>
      <c r="T919" s="123">
        <f t="shared" si="420"/>
        <v>0</v>
      </c>
      <c r="U919" s="123">
        <v>0</v>
      </c>
      <c r="V919" s="123">
        <v>0</v>
      </c>
      <c r="W919" s="123">
        <f t="shared" si="416"/>
        <v>0</v>
      </c>
      <c r="X919" s="123">
        <f t="shared" si="424"/>
        <v>0</v>
      </c>
      <c r="Y919" s="45"/>
      <c r="Z919" s="123">
        <v>0</v>
      </c>
      <c r="AA919" s="123">
        <v>0</v>
      </c>
      <c r="AB919" s="123">
        <f t="shared" si="427"/>
        <v>0</v>
      </c>
      <c r="AC919" s="123">
        <v>0</v>
      </c>
      <c r="AD919" s="123">
        <v>0</v>
      </c>
      <c r="AE919" s="123">
        <f t="shared" si="428"/>
        <v>0</v>
      </c>
      <c r="AF919" s="123">
        <f t="shared" si="425"/>
        <v>0</v>
      </c>
      <c r="AG919" s="45"/>
      <c r="AH919" s="123">
        <v>0</v>
      </c>
      <c r="AI919" s="123">
        <v>0</v>
      </c>
      <c r="AJ919" s="123">
        <f t="shared" si="429"/>
        <v>0</v>
      </c>
      <c r="AK919" s="123">
        <v>0</v>
      </c>
      <c r="AL919" s="123">
        <v>0</v>
      </c>
      <c r="AM919" s="123">
        <f t="shared" si="430"/>
        <v>0</v>
      </c>
      <c r="AN919" s="123">
        <f t="shared" si="426"/>
        <v>0</v>
      </c>
      <c r="AO919" s="45"/>
      <c r="AP919" s="123">
        <f t="shared" si="431"/>
        <v>0</v>
      </c>
      <c r="AQ919" s="123">
        <f t="shared" si="431"/>
        <v>0</v>
      </c>
      <c r="AR919" s="123">
        <f t="shared" si="435"/>
        <v>0</v>
      </c>
      <c r="AS919" s="123">
        <f t="shared" si="432"/>
        <v>0</v>
      </c>
      <c r="AT919" s="123">
        <f t="shared" si="432"/>
        <v>0</v>
      </c>
      <c r="AU919" s="123">
        <f t="shared" si="433"/>
        <v>0</v>
      </c>
      <c r="AV919" s="123">
        <f t="shared" si="434"/>
        <v>0</v>
      </c>
      <c r="AW919" s="134" t="s">
        <v>260</v>
      </c>
      <c r="AX919" s="134"/>
      <c r="AY919" s="134"/>
      <c r="AZ919" s="133" t="s">
        <v>283</v>
      </c>
      <c r="BA919" s="133"/>
      <c r="BB919" s="133"/>
      <c r="BC919" s="133"/>
      <c r="BD919" s="133"/>
    </row>
    <row r="920" spans="1:56" s="100" customFormat="1" hidden="1">
      <c r="A920" s="45"/>
      <c r="B920" s="129">
        <v>2013</v>
      </c>
      <c r="C920" s="130">
        <v>8320</v>
      </c>
      <c r="D920" s="129">
        <v>9</v>
      </c>
      <c r="E920" s="120">
        <v>6000</v>
      </c>
      <c r="F920" s="120">
        <v>6200</v>
      </c>
      <c r="G920" s="120">
        <v>622</v>
      </c>
      <c r="H920" s="120">
        <v>62202</v>
      </c>
      <c r="I920" s="122" t="s">
        <v>261</v>
      </c>
      <c r="J920" s="132">
        <v>0</v>
      </c>
      <c r="K920" s="132">
        <v>0</v>
      </c>
      <c r="L920" s="133">
        <v>0</v>
      </c>
      <c r="M920" s="132">
        <v>0</v>
      </c>
      <c r="N920" s="132">
        <v>0</v>
      </c>
      <c r="O920" s="133">
        <v>0</v>
      </c>
      <c r="P920" s="133">
        <v>0</v>
      </c>
      <c r="Q920" s="45"/>
      <c r="R920" s="123">
        <v>0</v>
      </c>
      <c r="S920" s="123">
        <v>0</v>
      </c>
      <c r="T920" s="123">
        <f t="shared" si="420"/>
        <v>0</v>
      </c>
      <c r="U920" s="123">
        <v>0</v>
      </c>
      <c r="V920" s="123">
        <v>0</v>
      </c>
      <c r="W920" s="123">
        <f t="shared" si="416"/>
        <v>0</v>
      </c>
      <c r="X920" s="123">
        <f t="shared" si="424"/>
        <v>0</v>
      </c>
      <c r="Y920" s="45"/>
      <c r="Z920" s="123">
        <v>0</v>
      </c>
      <c r="AA920" s="123">
        <v>0</v>
      </c>
      <c r="AB920" s="123">
        <f t="shared" si="427"/>
        <v>0</v>
      </c>
      <c r="AC920" s="123">
        <v>0</v>
      </c>
      <c r="AD920" s="123">
        <v>0</v>
      </c>
      <c r="AE920" s="123">
        <f t="shared" si="428"/>
        <v>0</v>
      </c>
      <c r="AF920" s="123">
        <f t="shared" si="425"/>
        <v>0</v>
      </c>
      <c r="AG920" s="45"/>
      <c r="AH920" s="123">
        <v>0</v>
      </c>
      <c r="AI920" s="123">
        <v>0</v>
      </c>
      <c r="AJ920" s="123">
        <f t="shared" si="429"/>
        <v>0</v>
      </c>
      <c r="AK920" s="123">
        <v>0</v>
      </c>
      <c r="AL920" s="123">
        <v>0</v>
      </c>
      <c r="AM920" s="123">
        <f t="shared" si="430"/>
        <v>0</v>
      </c>
      <c r="AN920" s="123">
        <f t="shared" si="426"/>
        <v>0</v>
      </c>
      <c r="AO920" s="45"/>
      <c r="AP920" s="123">
        <f t="shared" si="431"/>
        <v>0</v>
      </c>
      <c r="AQ920" s="123">
        <f t="shared" si="431"/>
        <v>0</v>
      </c>
      <c r="AR920" s="123">
        <f t="shared" si="435"/>
        <v>0</v>
      </c>
      <c r="AS920" s="123">
        <f t="shared" si="432"/>
        <v>0</v>
      </c>
      <c r="AT920" s="123">
        <f t="shared" si="432"/>
        <v>0</v>
      </c>
      <c r="AU920" s="123">
        <f t="shared" si="433"/>
        <v>0</v>
      </c>
      <c r="AV920" s="123">
        <f t="shared" si="434"/>
        <v>0</v>
      </c>
      <c r="AW920" s="134" t="s">
        <v>260</v>
      </c>
      <c r="AX920" s="134"/>
      <c r="AY920" s="134"/>
      <c r="AZ920" s="133" t="s">
        <v>283</v>
      </c>
      <c r="BA920" s="133"/>
      <c r="BB920" s="133"/>
      <c r="BC920" s="133"/>
      <c r="BD920" s="133"/>
    </row>
    <row r="921" spans="1:56" s="100" customFormat="1" hidden="1">
      <c r="A921" s="45"/>
      <c r="B921" s="129">
        <v>2013</v>
      </c>
      <c r="C921" s="130">
        <v>8320</v>
      </c>
      <c r="D921" s="129">
        <v>9</v>
      </c>
      <c r="E921" s="120">
        <v>6000</v>
      </c>
      <c r="F921" s="120">
        <v>6200</v>
      </c>
      <c r="G921" s="120">
        <v>622</v>
      </c>
      <c r="H921" s="120">
        <v>62202</v>
      </c>
      <c r="I921" s="122" t="s">
        <v>261</v>
      </c>
      <c r="J921" s="132">
        <v>0</v>
      </c>
      <c r="K921" s="132">
        <v>0</v>
      </c>
      <c r="L921" s="133">
        <v>0</v>
      </c>
      <c r="M921" s="132">
        <v>0</v>
      </c>
      <c r="N921" s="132">
        <v>0</v>
      </c>
      <c r="O921" s="133">
        <v>0</v>
      </c>
      <c r="P921" s="133">
        <v>0</v>
      </c>
      <c r="Q921" s="45"/>
      <c r="R921" s="123">
        <v>0</v>
      </c>
      <c r="S921" s="123">
        <v>0</v>
      </c>
      <c r="T921" s="123">
        <f t="shared" si="420"/>
        <v>0</v>
      </c>
      <c r="U921" s="123">
        <v>0</v>
      </c>
      <c r="V921" s="123">
        <v>0</v>
      </c>
      <c r="W921" s="123">
        <f t="shared" si="416"/>
        <v>0</v>
      </c>
      <c r="X921" s="123">
        <f t="shared" si="424"/>
        <v>0</v>
      </c>
      <c r="Y921" s="45"/>
      <c r="Z921" s="123">
        <v>0</v>
      </c>
      <c r="AA921" s="123">
        <v>0</v>
      </c>
      <c r="AB921" s="123">
        <f t="shared" si="427"/>
        <v>0</v>
      </c>
      <c r="AC921" s="123">
        <v>0</v>
      </c>
      <c r="AD921" s="123">
        <v>0</v>
      </c>
      <c r="AE921" s="123">
        <f t="shared" si="428"/>
        <v>0</v>
      </c>
      <c r="AF921" s="123">
        <f t="shared" si="425"/>
        <v>0</v>
      </c>
      <c r="AG921" s="45"/>
      <c r="AH921" s="123">
        <v>0</v>
      </c>
      <c r="AI921" s="123">
        <v>0</v>
      </c>
      <c r="AJ921" s="123">
        <f t="shared" si="429"/>
        <v>0</v>
      </c>
      <c r="AK921" s="123">
        <v>0</v>
      </c>
      <c r="AL921" s="123">
        <v>0</v>
      </c>
      <c r="AM921" s="123">
        <f t="shared" si="430"/>
        <v>0</v>
      </c>
      <c r="AN921" s="123">
        <f t="shared" si="426"/>
        <v>0</v>
      </c>
      <c r="AO921" s="45"/>
      <c r="AP921" s="123">
        <f t="shared" si="431"/>
        <v>0</v>
      </c>
      <c r="AQ921" s="123">
        <f t="shared" si="431"/>
        <v>0</v>
      </c>
      <c r="AR921" s="123">
        <f t="shared" si="435"/>
        <v>0</v>
      </c>
      <c r="AS921" s="123">
        <f t="shared" si="432"/>
        <v>0</v>
      </c>
      <c r="AT921" s="123">
        <f t="shared" si="432"/>
        <v>0</v>
      </c>
      <c r="AU921" s="123">
        <f t="shared" si="433"/>
        <v>0</v>
      </c>
      <c r="AV921" s="123">
        <f t="shared" si="434"/>
        <v>0</v>
      </c>
      <c r="AW921" s="134" t="s">
        <v>260</v>
      </c>
      <c r="AX921" s="134"/>
      <c r="AY921" s="134"/>
      <c r="AZ921" s="133" t="s">
        <v>283</v>
      </c>
      <c r="BA921" s="133"/>
      <c r="BB921" s="133"/>
      <c r="BC921" s="133"/>
      <c r="BD921" s="133"/>
    </row>
    <row r="922" spans="1:56" s="100" customFormat="1" hidden="1">
      <c r="A922" s="45"/>
      <c r="B922" s="129">
        <v>2013</v>
      </c>
      <c r="C922" s="130">
        <v>8320</v>
      </c>
      <c r="D922" s="129">
        <v>9</v>
      </c>
      <c r="E922" s="120">
        <v>6000</v>
      </c>
      <c r="F922" s="120">
        <v>6200</v>
      </c>
      <c r="G922" s="120">
        <v>622</v>
      </c>
      <c r="H922" s="120">
        <v>62202</v>
      </c>
      <c r="I922" s="122" t="s">
        <v>261</v>
      </c>
      <c r="J922" s="132">
        <v>0</v>
      </c>
      <c r="K922" s="132">
        <v>0</v>
      </c>
      <c r="L922" s="133">
        <v>0</v>
      </c>
      <c r="M922" s="132">
        <v>0</v>
      </c>
      <c r="N922" s="132">
        <v>0</v>
      </c>
      <c r="O922" s="133">
        <v>0</v>
      </c>
      <c r="P922" s="133">
        <v>0</v>
      </c>
      <c r="Q922" s="45"/>
      <c r="R922" s="123">
        <v>0</v>
      </c>
      <c r="S922" s="123">
        <v>0</v>
      </c>
      <c r="T922" s="123">
        <f t="shared" si="420"/>
        <v>0</v>
      </c>
      <c r="U922" s="123">
        <v>0</v>
      </c>
      <c r="V922" s="123">
        <v>0</v>
      </c>
      <c r="W922" s="123">
        <f t="shared" si="416"/>
        <v>0</v>
      </c>
      <c r="X922" s="123">
        <f t="shared" si="424"/>
        <v>0</v>
      </c>
      <c r="Y922" s="45"/>
      <c r="Z922" s="123">
        <v>0</v>
      </c>
      <c r="AA922" s="123">
        <v>0</v>
      </c>
      <c r="AB922" s="123">
        <f t="shared" si="427"/>
        <v>0</v>
      </c>
      <c r="AC922" s="123">
        <v>0</v>
      </c>
      <c r="AD922" s="123">
        <v>0</v>
      </c>
      <c r="AE922" s="123">
        <f t="shared" si="428"/>
        <v>0</v>
      </c>
      <c r="AF922" s="123">
        <f t="shared" si="425"/>
        <v>0</v>
      </c>
      <c r="AG922" s="45"/>
      <c r="AH922" s="123">
        <v>0</v>
      </c>
      <c r="AI922" s="123">
        <v>0</v>
      </c>
      <c r="AJ922" s="123">
        <f t="shared" si="429"/>
        <v>0</v>
      </c>
      <c r="AK922" s="123">
        <v>0</v>
      </c>
      <c r="AL922" s="123">
        <v>0</v>
      </c>
      <c r="AM922" s="123">
        <f t="shared" si="430"/>
        <v>0</v>
      </c>
      <c r="AN922" s="123">
        <f t="shared" si="426"/>
        <v>0</v>
      </c>
      <c r="AO922" s="45"/>
      <c r="AP922" s="123">
        <f t="shared" si="431"/>
        <v>0</v>
      </c>
      <c r="AQ922" s="123">
        <f t="shared" si="431"/>
        <v>0</v>
      </c>
      <c r="AR922" s="123">
        <f t="shared" si="435"/>
        <v>0</v>
      </c>
      <c r="AS922" s="123">
        <f t="shared" si="432"/>
        <v>0</v>
      </c>
      <c r="AT922" s="123">
        <f t="shared" si="432"/>
        <v>0</v>
      </c>
      <c r="AU922" s="123">
        <f t="shared" si="433"/>
        <v>0</v>
      </c>
      <c r="AV922" s="123">
        <f t="shared" si="434"/>
        <v>0</v>
      </c>
      <c r="AW922" s="134" t="s">
        <v>260</v>
      </c>
      <c r="AX922" s="134"/>
      <c r="AY922" s="134"/>
      <c r="AZ922" s="133" t="s">
        <v>283</v>
      </c>
      <c r="BA922" s="133"/>
      <c r="BB922" s="133"/>
      <c r="BC922" s="133"/>
      <c r="BD922" s="133"/>
    </row>
    <row r="923" spans="1:56" s="100" customFormat="1" hidden="1">
      <c r="A923" s="45"/>
      <c r="B923" s="129">
        <v>2013</v>
      </c>
      <c r="C923" s="130">
        <v>8320</v>
      </c>
      <c r="D923" s="129">
        <v>9</v>
      </c>
      <c r="E923" s="120">
        <v>6000</v>
      </c>
      <c r="F923" s="120">
        <v>6200</v>
      </c>
      <c r="G923" s="120">
        <v>622</v>
      </c>
      <c r="H923" s="120">
        <v>62202</v>
      </c>
      <c r="I923" s="122" t="s">
        <v>261</v>
      </c>
      <c r="J923" s="132">
        <v>0</v>
      </c>
      <c r="K923" s="132">
        <v>0</v>
      </c>
      <c r="L923" s="133">
        <v>0</v>
      </c>
      <c r="M923" s="132">
        <v>0</v>
      </c>
      <c r="N923" s="132">
        <v>0</v>
      </c>
      <c r="O923" s="133">
        <v>0</v>
      </c>
      <c r="P923" s="133">
        <v>0</v>
      </c>
      <c r="Q923" s="45"/>
      <c r="R923" s="123">
        <v>0</v>
      </c>
      <c r="S923" s="123">
        <v>0</v>
      </c>
      <c r="T923" s="123">
        <f t="shared" si="420"/>
        <v>0</v>
      </c>
      <c r="U923" s="123">
        <v>0</v>
      </c>
      <c r="V923" s="123">
        <v>0</v>
      </c>
      <c r="W923" s="123">
        <f t="shared" si="416"/>
        <v>0</v>
      </c>
      <c r="X923" s="123">
        <f t="shared" si="424"/>
        <v>0</v>
      </c>
      <c r="Y923" s="45"/>
      <c r="Z923" s="123">
        <v>0</v>
      </c>
      <c r="AA923" s="123">
        <v>0</v>
      </c>
      <c r="AB923" s="123">
        <f t="shared" si="427"/>
        <v>0</v>
      </c>
      <c r="AC923" s="123">
        <v>0</v>
      </c>
      <c r="AD923" s="123">
        <v>0</v>
      </c>
      <c r="AE923" s="123">
        <f t="shared" si="428"/>
        <v>0</v>
      </c>
      <c r="AF923" s="123">
        <f t="shared" si="425"/>
        <v>0</v>
      </c>
      <c r="AG923" s="45"/>
      <c r="AH923" s="123">
        <v>0</v>
      </c>
      <c r="AI923" s="123">
        <v>0</v>
      </c>
      <c r="AJ923" s="123">
        <f t="shared" si="429"/>
        <v>0</v>
      </c>
      <c r="AK923" s="123">
        <v>0</v>
      </c>
      <c r="AL923" s="123">
        <v>0</v>
      </c>
      <c r="AM923" s="123">
        <f t="shared" si="430"/>
        <v>0</v>
      </c>
      <c r="AN923" s="123">
        <f t="shared" si="426"/>
        <v>0</v>
      </c>
      <c r="AO923" s="45"/>
      <c r="AP923" s="123">
        <f t="shared" si="431"/>
        <v>0</v>
      </c>
      <c r="AQ923" s="123">
        <f t="shared" si="431"/>
        <v>0</v>
      </c>
      <c r="AR923" s="123">
        <f t="shared" si="435"/>
        <v>0</v>
      </c>
      <c r="AS923" s="123">
        <f t="shared" si="432"/>
        <v>0</v>
      </c>
      <c r="AT923" s="123">
        <f t="shared" si="432"/>
        <v>0</v>
      </c>
      <c r="AU923" s="123">
        <f t="shared" si="433"/>
        <v>0</v>
      </c>
      <c r="AV923" s="123">
        <f t="shared" si="434"/>
        <v>0</v>
      </c>
      <c r="AW923" s="134" t="s">
        <v>260</v>
      </c>
      <c r="AX923" s="134"/>
      <c r="AY923" s="134"/>
      <c r="AZ923" s="133" t="s">
        <v>283</v>
      </c>
      <c r="BA923" s="133"/>
      <c r="BB923" s="133"/>
      <c r="BC923" s="133"/>
      <c r="BD923" s="133"/>
    </row>
    <row r="924" spans="1:56" s="100" customFormat="1" hidden="1">
      <c r="A924" s="45"/>
      <c r="B924" s="129">
        <v>2013</v>
      </c>
      <c r="C924" s="130">
        <v>8320</v>
      </c>
      <c r="D924" s="129">
        <v>9</v>
      </c>
      <c r="E924" s="120">
        <v>6000</v>
      </c>
      <c r="F924" s="120">
        <v>6200</v>
      </c>
      <c r="G924" s="120">
        <v>622</v>
      </c>
      <c r="H924" s="120">
        <v>62202</v>
      </c>
      <c r="I924" s="122" t="s">
        <v>261</v>
      </c>
      <c r="J924" s="132">
        <v>0</v>
      </c>
      <c r="K924" s="132">
        <v>0</v>
      </c>
      <c r="L924" s="133">
        <v>0</v>
      </c>
      <c r="M924" s="132">
        <v>0</v>
      </c>
      <c r="N924" s="132">
        <v>0</v>
      </c>
      <c r="O924" s="133">
        <v>0</v>
      </c>
      <c r="P924" s="133">
        <v>0</v>
      </c>
      <c r="Q924" s="45"/>
      <c r="R924" s="123">
        <v>0</v>
      </c>
      <c r="S924" s="123">
        <v>0</v>
      </c>
      <c r="T924" s="123">
        <f t="shared" si="420"/>
        <v>0</v>
      </c>
      <c r="U924" s="123">
        <v>0</v>
      </c>
      <c r="V924" s="123">
        <v>0</v>
      </c>
      <c r="W924" s="123">
        <f t="shared" si="416"/>
        <v>0</v>
      </c>
      <c r="X924" s="123">
        <f t="shared" si="424"/>
        <v>0</v>
      </c>
      <c r="Y924" s="45"/>
      <c r="Z924" s="123">
        <v>0</v>
      </c>
      <c r="AA924" s="123">
        <v>0</v>
      </c>
      <c r="AB924" s="123">
        <f t="shared" si="427"/>
        <v>0</v>
      </c>
      <c r="AC924" s="123">
        <v>0</v>
      </c>
      <c r="AD924" s="123">
        <v>0</v>
      </c>
      <c r="AE924" s="123">
        <f t="shared" si="428"/>
        <v>0</v>
      </c>
      <c r="AF924" s="123">
        <f t="shared" si="425"/>
        <v>0</v>
      </c>
      <c r="AG924" s="45"/>
      <c r="AH924" s="123">
        <v>0</v>
      </c>
      <c r="AI924" s="123">
        <v>0</v>
      </c>
      <c r="AJ924" s="123">
        <f t="shared" si="429"/>
        <v>0</v>
      </c>
      <c r="AK924" s="123">
        <v>0</v>
      </c>
      <c r="AL924" s="123">
        <v>0</v>
      </c>
      <c r="AM924" s="123">
        <f t="shared" si="430"/>
        <v>0</v>
      </c>
      <c r="AN924" s="123">
        <f t="shared" si="426"/>
        <v>0</v>
      </c>
      <c r="AO924" s="45"/>
      <c r="AP924" s="123">
        <f t="shared" si="431"/>
        <v>0</v>
      </c>
      <c r="AQ924" s="123">
        <f t="shared" si="431"/>
        <v>0</v>
      </c>
      <c r="AR924" s="123">
        <f t="shared" si="435"/>
        <v>0</v>
      </c>
      <c r="AS924" s="123">
        <f t="shared" si="432"/>
        <v>0</v>
      </c>
      <c r="AT924" s="123">
        <f t="shared" si="432"/>
        <v>0</v>
      </c>
      <c r="AU924" s="123">
        <f t="shared" si="433"/>
        <v>0</v>
      </c>
      <c r="AV924" s="123">
        <f t="shared" si="434"/>
        <v>0</v>
      </c>
      <c r="AW924" s="134" t="s">
        <v>260</v>
      </c>
      <c r="AX924" s="134"/>
      <c r="AY924" s="134"/>
      <c r="AZ924" s="133" t="s">
        <v>283</v>
      </c>
      <c r="BA924" s="133"/>
      <c r="BB924" s="133"/>
      <c r="BC924" s="133"/>
      <c r="BD924" s="133"/>
    </row>
    <row r="925" spans="1:56" s="100" customFormat="1" hidden="1">
      <c r="A925" s="45"/>
      <c r="B925" s="129">
        <v>2013</v>
      </c>
      <c r="C925" s="130">
        <v>8320</v>
      </c>
      <c r="D925" s="129">
        <v>9</v>
      </c>
      <c r="E925" s="120">
        <v>6000</v>
      </c>
      <c r="F925" s="120">
        <v>6200</v>
      </c>
      <c r="G925" s="120">
        <v>622</v>
      </c>
      <c r="H925" s="120">
        <v>62202</v>
      </c>
      <c r="I925" s="122" t="s">
        <v>261</v>
      </c>
      <c r="J925" s="132">
        <v>0</v>
      </c>
      <c r="K925" s="132">
        <v>0</v>
      </c>
      <c r="L925" s="133">
        <v>0</v>
      </c>
      <c r="M925" s="132">
        <v>0</v>
      </c>
      <c r="N925" s="132">
        <v>0</v>
      </c>
      <c r="O925" s="133">
        <v>0</v>
      </c>
      <c r="P925" s="133">
        <v>0</v>
      </c>
      <c r="Q925" s="45"/>
      <c r="R925" s="123">
        <v>0</v>
      </c>
      <c r="S925" s="123">
        <v>0</v>
      </c>
      <c r="T925" s="123">
        <f t="shared" si="420"/>
        <v>0</v>
      </c>
      <c r="U925" s="123">
        <v>0</v>
      </c>
      <c r="V925" s="123">
        <v>0</v>
      </c>
      <c r="W925" s="123">
        <f t="shared" si="416"/>
        <v>0</v>
      </c>
      <c r="X925" s="123">
        <f t="shared" si="424"/>
        <v>0</v>
      </c>
      <c r="Y925" s="45"/>
      <c r="Z925" s="123">
        <v>0</v>
      </c>
      <c r="AA925" s="123">
        <v>0</v>
      </c>
      <c r="AB925" s="123">
        <f t="shared" si="427"/>
        <v>0</v>
      </c>
      <c r="AC925" s="123">
        <v>0</v>
      </c>
      <c r="AD925" s="123">
        <v>0</v>
      </c>
      <c r="AE925" s="123">
        <f t="shared" si="428"/>
        <v>0</v>
      </c>
      <c r="AF925" s="123">
        <f t="shared" si="425"/>
        <v>0</v>
      </c>
      <c r="AG925" s="45"/>
      <c r="AH925" s="123">
        <v>0</v>
      </c>
      <c r="AI925" s="123">
        <v>0</v>
      </c>
      <c r="AJ925" s="123">
        <f t="shared" si="429"/>
        <v>0</v>
      </c>
      <c r="AK925" s="123">
        <v>0</v>
      </c>
      <c r="AL925" s="123">
        <v>0</v>
      </c>
      <c r="AM925" s="123">
        <f t="shared" si="430"/>
        <v>0</v>
      </c>
      <c r="AN925" s="123">
        <f t="shared" si="426"/>
        <v>0</v>
      </c>
      <c r="AO925" s="45"/>
      <c r="AP925" s="123">
        <f t="shared" si="431"/>
        <v>0</v>
      </c>
      <c r="AQ925" s="123">
        <f t="shared" si="431"/>
        <v>0</v>
      </c>
      <c r="AR925" s="123">
        <f t="shared" si="435"/>
        <v>0</v>
      </c>
      <c r="AS925" s="123">
        <f t="shared" si="432"/>
        <v>0</v>
      </c>
      <c r="AT925" s="123">
        <f t="shared" si="432"/>
        <v>0</v>
      </c>
      <c r="AU925" s="123">
        <f t="shared" si="433"/>
        <v>0</v>
      </c>
      <c r="AV925" s="123">
        <f t="shared" si="434"/>
        <v>0</v>
      </c>
      <c r="AW925" s="134" t="s">
        <v>260</v>
      </c>
      <c r="AX925" s="134"/>
      <c r="AY925" s="134"/>
      <c r="AZ925" s="133" t="s">
        <v>283</v>
      </c>
      <c r="BA925" s="133"/>
      <c r="BB925" s="133"/>
      <c r="BC925" s="133"/>
      <c r="BD925" s="133"/>
    </row>
    <row r="926" spans="1:56" s="100" customFormat="1" hidden="1">
      <c r="A926" s="45"/>
      <c r="B926" s="129">
        <v>2013</v>
      </c>
      <c r="C926" s="130">
        <v>8320</v>
      </c>
      <c r="D926" s="129">
        <v>9</v>
      </c>
      <c r="E926" s="120">
        <v>6000</v>
      </c>
      <c r="F926" s="120">
        <v>6200</v>
      </c>
      <c r="G926" s="120">
        <v>622</v>
      </c>
      <c r="H926" s="120">
        <v>62202</v>
      </c>
      <c r="I926" s="122" t="s">
        <v>261</v>
      </c>
      <c r="J926" s="132">
        <v>0</v>
      </c>
      <c r="K926" s="132">
        <v>0</v>
      </c>
      <c r="L926" s="133">
        <v>0</v>
      </c>
      <c r="M926" s="132">
        <v>0</v>
      </c>
      <c r="N926" s="132">
        <v>0</v>
      </c>
      <c r="O926" s="133">
        <v>0</v>
      </c>
      <c r="P926" s="133">
        <v>0</v>
      </c>
      <c r="Q926" s="45"/>
      <c r="R926" s="123">
        <v>0</v>
      </c>
      <c r="S926" s="123">
        <v>0</v>
      </c>
      <c r="T926" s="123">
        <f t="shared" si="420"/>
        <v>0</v>
      </c>
      <c r="U926" s="123">
        <v>0</v>
      </c>
      <c r="V926" s="123">
        <v>0</v>
      </c>
      <c r="W926" s="123">
        <f t="shared" si="416"/>
        <v>0</v>
      </c>
      <c r="X926" s="123">
        <f t="shared" si="424"/>
        <v>0</v>
      </c>
      <c r="Y926" s="45"/>
      <c r="Z926" s="123">
        <v>0</v>
      </c>
      <c r="AA926" s="123">
        <v>0</v>
      </c>
      <c r="AB926" s="123">
        <f t="shared" si="427"/>
        <v>0</v>
      </c>
      <c r="AC926" s="123">
        <v>0</v>
      </c>
      <c r="AD926" s="123">
        <v>0</v>
      </c>
      <c r="AE926" s="123">
        <f t="shared" si="428"/>
        <v>0</v>
      </c>
      <c r="AF926" s="123">
        <f t="shared" si="425"/>
        <v>0</v>
      </c>
      <c r="AG926" s="45"/>
      <c r="AH926" s="123">
        <v>0</v>
      </c>
      <c r="AI926" s="123">
        <v>0</v>
      </c>
      <c r="AJ926" s="123">
        <f t="shared" si="429"/>
        <v>0</v>
      </c>
      <c r="AK926" s="123">
        <v>0</v>
      </c>
      <c r="AL926" s="123">
        <v>0</v>
      </c>
      <c r="AM926" s="123">
        <f t="shared" si="430"/>
        <v>0</v>
      </c>
      <c r="AN926" s="123">
        <f t="shared" si="426"/>
        <v>0</v>
      </c>
      <c r="AO926" s="45"/>
      <c r="AP926" s="123">
        <f t="shared" si="431"/>
        <v>0</v>
      </c>
      <c r="AQ926" s="123">
        <f t="shared" si="431"/>
        <v>0</v>
      </c>
      <c r="AR926" s="123">
        <f t="shared" si="435"/>
        <v>0</v>
      </c>
      <c r="AS926" s="123">
        <f t="shared" si="432"/>
        <v>0</v>
      </c>
      <c r="AT926" s="123">
        <f t="shared" si="432"/>
        <v>0</v>
      </c>
      <c r="AU926" s="123">
        <f t="shared" si="433"/>
        <v>0</v>
      </c>
      <c r="AV926" s="123">
        <f t="shared" si="434"/>
        <v>0</v>
      </c>
      <c r="AW926" s="134" t="s">
        <v>260</v>
      </c>
      <c r="AX926" s="134"/>
      <c r="AY926" s="134"/>
      <c r="AZ926" s="133" t="s">
        <v>283</v>
      </c>
      <c r="BA926" s="133"/>
      <c r="BB926" s="133"/>
      <c r="BC926" s="133"/>
      <c r="BD926" s="133"/>
    </row>
    <row r="927" spans="1:56" s="100" customFormat="1" hidden="1">
      <c r="A927" s="45"/>
      <c r="B927" s="129">
        <v>2013</v>
      </c>
      <c r="C927" s="130">
        <v>8320</v>
      </c>
      <c r="D927" s="129">
        <v>9</v>
      </c>
      <c r="E927" s="120">
        <v>6000</v>
      </c>
      <c r="F927" s="120">
        <v>6200</v>
      </c>
      <c r="G927" s="120">
        <v>622</v>
      </c>
      <c r="H927" s="120">
        <v>62202</v>
      </c>
      <c r="I927" s="122" t="s">
        <v>261</v>
      </c>
      <c r="J927" s="132">
        <v>0</v>
      </c>
      <c r="K927" s="132">
        <v>0</v>
      </c>
      <c r="L927" s="133">
        <v>0</v>
      </c>
      <c r="M927" s="132">
        <v>0</v>
      </c>
      <c r="N927" s="132">
        <v>0</v>
      </c>
      <c r="O927" s="133">
        <v>0</v>
      </c>
      <c r="P927" s="133">
        <v>0</v>
      </c>
      <c r="Q927" s="45"/>
      <c r="R927" s="123">
        <v>0</v>
      </c>
      <c r="S927" s="123">
        <v>0</v>
      </c>
      <c r="T927" s="123">
        <f t="shared" si="420"/>
        <v>0</v>
      </c>
      <c r="U927" s="123">
        <v>0</v>
      </c>
      <c r="V927" s="123">
        <v>0</v>
      </c>
      <c r="W927" s="123">
        <f t="shared" si="416"/>
        <v>0</v>
      </c>
      <c r="X927" s="123">
        <f t="shared" si="424"/>
        <v>0</v>
      </c>
      <c r="Y927" s="45"/>
      <c r="Z927" s="123">
        <v>0</v>
      </c>
      <c r="AA927" s="123">
        <v>0</v>
      </c>
      <c r="AB927" s="123">
        <f t="shared" si="427"/>
        <v>0</v>
      </c>
      <c r="AC927" s="123">
        <v>0</v>
      </c>
      <c r="AD927" s="123">
        <v>0</v>
      </c>
      <c r="AE927" s="123">
        <f t="shared" si="428"/>
        <v>0</v>
      </c>
      <c r="AF927" s="123">
        <f t="shared" si="425"/>
        <v>0</v>
      </c>
      <c r="AG927" s="45"/>
      <c r="AH927" s="123">
        <v>0</v>
      </c>
      <c r="AI927" s="123">
        <v>0</v>
      </c>
      <c r="AJ927" s="123">
        <f t="shared" si="429"/>
        <v>0</v>
      </c>
      <c r="AK927" s="123">
        <v>0</v>
      </c>
      <c r="AL927" s="123">
        <v>0</v>
      </c>
      <c r="AM927" s="123">
        <f t="shared" si="430"/>
        <v>0</v>
      </c>
      <c r="AN927" s="123">
        <f t="shared" si="426"/>
        <v>0</v>
      </c>
      <c r="AO927" s="45"/>
      <c r="AP927" s="123">
        <f t="shared" si="431"/>
        <v>0</v>
      </c>
      <c r="AQ927" s="123">
        <f t="shared" si="431"/>
        <v>0</v>
      </c>
      <c r="AR927" s="123">
        <f t="shared" si="435"/>
        <v>0</v>
      </c>
      <c r="AS927" s="123">
        <f t="shared" si="432"/>
        <v>0</v>
      </c>
      <c r="AT927" s="123">
        <f t="shared" si="432"/>
        <v>0</v>
      </c>
      <c r="AU927" s="123">
        <f t="shared" si="433"/>
        <v>0</v>
      </c>
      <c r="AV927" s="123">
        <f t="shared" si="434"/>
        <v>0</v>
      </c>
      <c r="AW927" s="134" t="s">
        <v>260</v>
      </c>
      <c r="AX927" s="134"/>
      <c r="AY927" s="134"/>
      <c r="AZ927" s="133" t="s">
        <v>283</v>
      </c>
      <c r="BA927" s="133"/>
      <c r="BB927" s="133"/>
      <c r="BC927" s="133"/>
      <c r="BD927" s="133"/>
    </row>
    <row r="928" spans="1:56" s="100" customFormat="1" hidden="1">
      <c r="A928" s="45"/>
      <c r="B928" s="129">
        <v>2013</v>
      </c>
      <c r="C928" s="130">
        <v>8320</v>
      </c>
      <c r="D928" s="129">
        <v>9</v>
      </c>
      <c r="E928" s="120">
        <v>6000</v>
      </c>
      <c r="F928" s="120">
        <v>6200</v>
      </c>
      <c r="G928" s="120">
        <v>622</v>
      </c>
      <c r="H928" s="120">
        <v>62202</v>
      </c>
      <c r="I928" s="122" t="s">
        <v>261</v>
      </c>
      <c r="J928" s="132">
        <v>0</v>
      </c>
      <c r="K928" s="132">
        <v>0</v>
      </c>
      <c r="L928" s="133">
        <v>0</v>
      </c>
      <c r="M928" s="132">
        <v>0</v>
      </c>
      <c r="N928" s="132">
        <v>0</v>
      </c>
      <c r="O928" s="133">
        <v>0</v>
      </c>
      <c r="P928" s="133">
        <v>0</v>
      </c>
      <c r="Q928" s="45"/>
      <c r="R928" s="123">
        <v>0</v>
      </c>
      <c r="S928" s="123">
        <v>0</v>
      </c>
      <c r="T928" s="123">
        <f t="shared" si="420"/>
        <v>0</v>
      </c>
      <c r="U928" s="123">
        <v>0</v>
      </c>
      <c r="V928" s="123">
        <v>0</v>
      </c>
      <c r="W928" s="123">
        <f t="shared" si="416"/>
        <v>0</v>
      </c>
      <c r="X928" s="123">
        <f t="shared" si="424"/>
        <v>0</v>
      </c>
      <c r="Y928" s="45"/>
      <c r="Z928" s="123">
        <v>0</v>
      </c>
      <c r="AA928" s="123">
        <v>0</v>
      </c>
      <c r="AB928" s="123">
        <f t="shared" si="427"/>
        <v>0</v>
      </c>
      <c r="AC928" s="123">
        <v>0</v>
      </c>
      <c r="AD928" s="123">
        <v>0</v>
      </c>
      <c r="AE928" s="123">
        <f t="shared" si="428"/>
        <v>0</v>
      </c>
      <c r="AF928" s="123">
        <f t="shared" si="425"/>
        <v>0</v>
      </c>
      <c r="AG928" s="45"/>
      <c r="AH928" s="123">
        <v>0</v>
      </c>
      <c r="AI928" s="123">
        <v>0</v>
      </c>
      <c r="AJ928" s="123">
        <f t="shared" si="429"/>
        <v>0</v>
      </c>
      <c r="AK928" s="123">
        <v>0</v>
      </c>
      <c r="AL928" s="123">
        <v>0</v>
      </c>
      <c r="AM928" s="123">
        <f t="shared" si="430"/>
        <v>0</v>
      </c>
      <c r="AN928" s="123">
        <f t="shared" si="426"/>
        <v>0</v>
      </c>
      <c r="AO928" s="45"/>
      <c r="AP928" s="123">
        <f t="shared" si="431"/>
        <v>0</v>
      </c>
      <c r="AQ928" s="123">
        <f t="shared" si="431"/>
        <v>0</v>
      </c>
      <c r="AR928" s="123">
        <f t="shared" si="435"/>
        <v>0</v>
      </c>
      <c r="AS928" s="123">
        <f t="shared" si="432"/>
        <v>0</v>
      </c>
      <c r="AT928" s="123">
        <f t="shared" si="432"/>
        <v>0</v>
      </c>
      <c r="AU928" s="123">
        <f t="shared" si="433"/>
        <v>0</v>
      </c>
      <c r="AV928" s="123">
        <f t="shared" si="434"/>
        <v>0</v>
      </c>
      <c r="AW928" s="134" t="s">
        <v>260</v>
      </c>
      <c r="AX928" s="134"/>
      <c r="AY928" s="134"/>
      <c r="AZ928" s="133" t="s">
        <v>283</v>
      </c>
      <c r="BA928" s="133"/>
      <c r="BB928" s="133"/>
      <c r="BC928" s="133"/>
      <c r="BD928" s="133"/>
    </row>
    <row r="929" spans="1:56" s="100" customFormat="1" hidden="1">
      <c r="A929" s="45"/>
      <c r="B929" s="129">
        <v>2013</v>
      </c>
      <c r="C929" s="130">
        <v>8320</v>
      </c>
      <c r="D929" s="129">
        <v>9</v>
      </c>
      <c r="E929" s="120">
        <v>6000</v>
      </c>
      <c r="F929" s="120">
        <v>6200</v>
      </c>
      <c r="G929" s="120">
        <v>622</v>
      </c>
      <c r="H929" s="120">
        <v>62202</v>
      </c>
      <c r="I929" s="122" t="s">
        <v>261</v>
      </c>
      <c r="J929" s="132">
        <v>0</v>
      </c>
      <c r="K929" s="132">
        <v>0</v>
      </c>
      <c r="L929" s="133">
        <v>0</v>
      </c>
      <c r="M929" s="132">
        <v>0</v>
      </c>
      <c r="N929" s="132">
        <v>0</v>
      </c>
      <c r="O929" s="133">
        <v>0</v>
      </c>
      <c r="P929" s="133">
        <v>0</v>
      </c>
      <c r="Q929" s="45"/>
      <c r="R929" s="123">
        <v>0</v>
      </c>
      <c r="S929" s="123">
        <v>0</v>
      </c>
      <c r="T929" s="123">
        <f t="shared" si="420"/>
        <v>0</v>
      </c>
      <c r="U929" s="123">
        <v>0</v>
      </c>
      <c r="V929" s="123">
        <v>0</v>
      </c>
      <c r="W929" s="123">
        <f t="shared" si="416"/>
        <v>0</v>
      </c>
      <c r="X929" s="123">
        <f t="shared" si="424"/>
        <v>0</v>
      </c>
      <c r="Y929" s="45"/>
      <c r="Z929" s="123">
        <v>0</v>
      </c>
      <c r="AA929" s="123">
        <v>0</v>
      </c>
      <c r="AB929" s="123">
        <f t="shared" si="427"/>
        <v>0</v>
      </c>
      <c r="AC929" s="123">
        <v>0</v>
      </c>
      <c r="AD929" s="123">
        <v>0</v>
      </c>
      <c r="AE929" s="123">
        <f t="shared" si="428"/>
        <v>0</v>
      </c>
      <c r="AF929" s="123">
        <f t="shared" si="425"/>
        <v>0</v>
      </c>
      <c r="AG929" s="45"/>
      <c r="AH929" s="123">
        <v>0</v>
      </c>
      <c r="AI929" s="123">
        <v>0</v>
      </c>
      <c r="AJ929" s="123">
        <f t="shared" si="429"/>
        <v>0</v>
      </c>
      <c r="AK929" s="123">
        <v>0</v>
      </c>
      <c r="AL929" s="123">
        <v>0</v>
      </c>
      <c r="AM929" s="123">
        <f t="shared" si="430"/>
        <v>0</v>
      </c>
      <c r="AN929" s="123">
        <f t="shared" si="426"/>
        <v>0</v>
      </c>
      <c r="AO929" s="45"/>
      <c r="AP929" s="123">
        <f t="shared" si="431"/>
        <v>0</v>
      </c>
      <c r="AQ929" s="123">
        <f t="shared" si="431"/>
        <v>0</v>
      </c>
      <c r="AR929" s="123">
        <f t="shared" si="435"/>
        <v>0</v>
      </c>
      <c r="AS929" s="123">
        <f t="shared" si="432"/>
        <v>0</v>
      </c>
      <c r="AT929" s="123">
        <f t="shared" si="432"/>
        <v>0</v>
      </c>
      <c r="AU929" s="123">
        <f t="shared" si="433"/>
        <v>0</v>
      </c>
      <c r="AV929" s="123">
        <f t="shared" si="434"/>
        <v>0</v>
      </c>
      <c r="AW929" s="134" t="s">
        <v>260</v>
      </c>
      <c r="AX929" s="134"/>
      <c r="AY929" s="134"/>
      <c r="AZ929" s="133" t="s">
        <v>283</v>
      </c>
      <c r="BA929" s="133"/>
      <c r="BB929" s="133"/>
      <c r="BC929" s="133"/>
      <c r="BD929" s="133"/>
    </row>
    <row r="930" spans="1:56" s="100" customFormat="1" hidden="1">
      <c r="A930" s="45"/>
      <c r="B930" s="129">
        <v>2013</v>
      </c>
      <c r="C930" s="130">
        <v>8320</v>
      </c>
      <c r="D930" s="129">
        <v>9</v>
      </c>
      <c r="E930" s="120">
        <v>6000</v>
      </c>
      <c r="F930" s="120">
        <v>6200</v>
      </c>
      <c r="G930" s="120">
        <v>622</v>
      </c>
      <c r="H930" s="120">
        <v>62202</v>
      </c>
      <c r="I930" s="122" t="s">
        <v>261</v>
      </c>
      <c r="J930" s="132">
        <v>0</v>
      </c>
      <c r="K930" s="132">
        <v>0</v>
      </c>
      <c r="L930" s="133">
        <v>0</v>
      </c>
      <c r="M930" s="132">
        <v>0</v>
      </c>
      <c r="N930" s="132">
        <v>0</v>
      </c>
      <c r="O930" s="133">
        <v>0</v>
      </c>
      <c r="P930" s="133">
        <v>0</v>
      </c>
      <c r="Q930" s="45"/>
      <c r="R930" s="123">
        <v>0</v>
      </c>
      <c r="S930" s="123">
        <v>0</v>
      </c>
      <c r="T930" s="123">
        <f t="shared" si="420"/>
        <v>0</v>
      </c>
      <c r="U930" s="123">
        <v>0</v>
      </c>
      <c r="V930" s="123">
        <v>0</v>
      </c>
      <c r="W930" s="123">
        <f t="shared" si="416"/>
        <v>0</v>
      </c>
      <c r="X930" s="123">
        <f t="shared" si="424"/>
        <v>0</v>
      </c>
      <c r="Y930" s="45"/>
      <c r="Z930" s="123">
        <v>0</v>
      </c>
      <c r="AA930" s="123">
        <v>0</v>
      </c>
      <c r="AB930" s="123">
        <f t="shared" si="427"/>
        <v>0</v>
      </c>
      <c r="AC930" s="123">
        <v>0</v>
      </c>
      <c r="AD930" s="123">
        <v>0</v>
      </c>
      <c r="AE930" s="123">
        <f t="shared" si="428"/>
        <v>0</v>
      </c>
      <c r="AF930" s="123">
        <f t="shared" si="425"/>
        <v>0</v>
      </c>
      <c r="AG930" s="45"/>
      <c r="AH930" s="123">
        <v>0</v>
      </c>
      <c r="AI930" s="123">
        <v>0</v>
      </c>
      <c r="AJ930" s="123">
        <f t="shared" si="429"/>
        <v>0</v>
      </c>
      <c r="AK930" s="123">
        <v>0</v>
      </c>
      <c r="AL930" s="123">
        <v>0</v>
      </c>
      <c r="AM930" s="123">
        <f t="shared" si="430"/>
        <v>0</v>
      </c>
      <c r="AN930" s="123">
        <f t="shared" si="426"/>
        <v>0</v>
      </c>
      <c r="AO930" s="45"/>
      <c r="AP930" s="123">
        <f t="shared" si="431"/>
        <v>0</v>
      </c>
      <c r="AQ930" s="123">
        <f t="shared" si="431"/>
        <v>0</v>
      </c>
      <c r="AR930" s="123">
        <f t="shared" si="435"/>
        <v>0</v>
      </c>
      <c r="AS930" s="123">
        <f t="shared" si="432"/>
        <v>0</v>
      </c>
      <c r="AT930" s="123">
        <f t="shared" si="432"/>
        <v>0</v>
      </c>
      <c r="AU930" s="123">
        <f t="shared" si="433"/>
        <v>0</v>
      </c>
      <c r="AV930" s="123">
        <f t="shared" si="434"/>
        <v>0</v>
      </c>
      <c r="AW930" s="134" t="s">
        <v>260</v>
      </c>
      <c r="AX930" s="134"/>
      <c r="AY930" s="134"/>
      <c r="AZ930" s="133" t="s">
        <v>283</v>
      </c>
      <c r="BA930" s="133"/>
      <c r="BB930" s="133"/>
      <c r="BC930" s="133"/>
      <c r="BD930" s="133"/>
    </row>
    <row r="931" spans="1:56" s="100" customFormat="1" hidden="1">
      <c r="A931" s="45"/>
      <c r="B931" s="129">
        <v>2013</v>
      </c>
      <c r="C931" s="130">
        <v>8320</v>
      </c>
      <c r="D931" s="129">
        <v>9</v>
      </c>
      <c r="E931" s="120">
        <v>6000</v>
      </c>
      <c r="F931" s="120">
        <v>6200</v>
      </c>
      <c r="G931" s="120">
        <v>622</v>
      </c>
      <c r="H931" s="120">
        <v>62202</v>
      </c>
      <c r="I931" s="122" t="s">
        <v>261</v>
      </c>
      <c r="J931" s="132">
        <v>0</v>
      </c>
      <c r="K931" s="132">
        <v>0</v>
      </c>
      <c r="L931" s="133">
        <v>0</v>
      </c>
      <c r="M931" s="132">
        <v>0</v>
      </c>
      <c r="N931" s="132">
        <v>0</v>
      </c>
      <c r="O931" s="133">
        <v>0</v>
      </c>
      <c r="P931" s="133">
        <v>0</v>
      </c>
      <c r="Q931" s="45"/>
      <c r="R931" s="123">
        <v>0</v>
      </c>
      <c r="S931" s="123">
        <v>0</v>
      </c>
      <c r="T931" s="123">
        <f t="shared" si="420"/>
        <v>0</v>
      </c>
      <c r="U931" s="123">
        <v>0</v>
      </c>
      <c r="V931" s="123">
        <v>0</v>
      </c>
      <c r="W931" s="123">
        <f t="shared" si="416"/>
        <v>0</v>
      </c>
      <c r="X931" s="123">
        <f t="shared" si="424"/>
        <v>0</v>
      </c>
      <c r="Y931" s="45"/>
      <c r="Z931" s="123">
        <v>0</v>
      </c>
      <c r="AA931" s="123">
        <v>0</v>
      </c>
      <c r="AB931" s="123">
        <f t="shared" si="427"/>
        <v>0</v>
      </c>
      <c r="AC931" s="123">
        <v>0</v>
      </c>
      <c r="AD931" s="123">
        <v>0</v>
      </c>
      <c r="AE931" s="123">
        <f t="shared" si="428"/>
        <v>0</v>
      </c>
      <c r="AF931" s="123">
        <f t="shared" si="425"/>
        <v>0</v>
      </c>
      <c r="AG931" s="45"/>
      <c r="AH931" s="123">
        <v>0</v>
      </c>
      <c r="AI931" s="123">
        <v>0</v>
      </c>
      <c r="AJ931" s="123">
        <f t="shared" si="429"/>
        <v>0</v>
      </c>
      <c r="AK931" s="123">
        <v>0</v>
      </c>
      <c r="AL931" s="123">
        <v>0</v>
      </c>
      <c r="AM931" s="123">
        <f t="shared" si="430"/>
        <v>0</v>
      </c>
      <c r="AN931" s="123">
        <f t="shared" si="426"/>
        <v>0</v>
      </c>
      <c r="AO931" s="45"/>
      <c r="AP931" s="123">
        <f t="shared" si="431"/>
        <v>0</v>
      </c>
      <c r="AQ931" s="123">
        <f t="shared" si="431"/>
        <v>0</v>
      </c>
      <c r="AR931" s="123">
        <f t="shared" si="435"/>
        <v>0</v>
      </c>
      <c r="AS931" s="123">
        <f t="shared" si="432"/>
        <v>0</v>
      </c>
      <c r="AT931" s="123">
        <f t="shared" si="432"/>
        <v>0</v>
      </c>
      <c r="AU931" s="123">
        <f t="shared" si="433"/>
        <v>0</v>
      </c>
      <c r="AV931" s="123">
        <f t="shared" si="434"/>
        <v>0</v>
      </c>
      <c r="AW931" s="134" t="s">
        <v>260</v>
      </c>
      <c r="AX931" s="134"/>
      <c r="AY931" s="134"/>
      <c r="AZ931" s="133" t="s">
        <v>283</v>
      </c>
      <c r="BA931" s="133"/>
      <c r="BB931" s="133"/>
      <c r="BC931" s="133"/>
      <c r="BD931" s="133"/>
    </row>
    <row r="932" spans="1:56" s="100" customFormat="1" hidden="1">
      <c r="A932" s="45"/>
      <c r="B932" s="129">
        <v>2013</v>
      </c>
      <c r="C932" s="130">
        <v>8320</v>
      </c>
      <c r="D932" s="129">
        <v>9</v>
      </c>
      <c r="E932" s="120">
        <v>6000</v>
      </c>
      <c r="F932" s="120">
        <v>6200</v>
      </c>
      <c r="G932" s="120">
        <v>622</v>
      </c>
      <c r="H932" s="120">
        <v>62202</v>
      </c>
      <c r="I932" s="122" t="s">
        <v>261</v>
      </c>
      <c r="J932" s="132">
        <v>0</v>
      </c>
      <c r="K932" s="132">
        <v>0</v>
      </c>
      <c r="L932" s="133">
        <v>0</v>
      </c>
      <c r="M932" s="132">
        <v>0</v>
      </c>
      <c r="N932" s="132">
        <v>0</v>
      </c>
      <c r="O932" s="133">
        <v>0</v>
      </c>
      <c r="P932" s="133">
        <v>0</v>
      </c>
      <c r="Q932" s="45"/>
      <c r="R932" s="123">
        <v>0</v>
      </c>
      <c r="S932" s="123">
        <v>0</v>
      </c>
      <c r="T932" s="123">
        <f t="shared" si="420"/>
        <v>0</v>
      </c>
      <c r="U932" s="123">
        <v>0</v>
      </c>
      <c r="V932" s="123">
        <v>0</v>
      </c>
      <c r="W932" s="123">
        <f t="shared" si="416"/>
        <v>0</v>
      </c>
      <c r="X932" s="123">
        <f t="shared" si="424"/>
        <v>0</v>
      </c>
      <c r="Y932" s="45"/>
      <c r="Z932" s="123">
        <v>0</v>
      </c>
      <c r="AA932" s="123">
        <v>0</v>
      </c>
      <c r="AB932" s="123">
        <f t="shared" si="427"/>
        <v>0</v>
      </c>
      <c r="AC932" s="123">
        <v>0</v>
      </c>
      <c r="AD932" s="123">
        <v>0</v>
      </c>
      <c r="AE932" s="123">
        <f t="shared" si="428"/>
        <v>0</v>
      </c>
      <c r="AF932" s="123">
        <f t="shared" si="425"/>
        <v>0</v>
      </c>
      <c r="AG932" s="45"/>
      <c r="AH932" s="123">
        <v>0</v>
      </c>
      <c r="AI932" s="123">
        <v>0</v>
      </c>
      <c r="AJ932" s="123">
        <f t="shared" si="429"/>
        <v>0</v>
      </c>
      <c r="AK932" s="123">
        <v>0</v>
      </c>
      <c r="AL932" s="123">
        <v>0</v>
      </c>
      <c r="AM932" s="123">
        <f t="shared" si="430"/>
        <v>0</v>
      </c>
      <c r="AN932" s="123">
        <f t="shared" si="426"/>
        <v>0</v>
      </c>
      <c r="AO932" s="45"/>
      <c r="AP932" s="123">
        <f t="shared" si="431"/>
        <v>0</v>
      </c>
      <c r="AQ932" s="123">
        <f t="shared" si="431"/>
        <v>0</v>
      </c>
      <c r="AR932" s="123">
        <f t="shared" si="435"/>
        <v>0</v>
      </c>
      <c r="AS932" s="123">
        <f t="shared" si="432"/>
        <v>0</v>
      </c>
      <c r="AT932" s="123">
        <f t="shared" si="432"/>
        <v>0</v>
      </c>
      <c r="AU932" s="123">
        <f t="shared" si="433"/>
        <v>0</v>
      </c>
      <c r="AV932" s="123">
        <f t="shared" si="434"/>
        <v>0</v>
      </c>
      <c r="AW932" s="134" t="s">
        <v>260</v>
      </c>
      <c r="AX932" s="134"/>
      <c r="AY932" s="134"/>
      <c r="AZ932" s="133" t="s">
        <v>283</v>
      </c>
      <c r="BA932" s="133"/>
      <c r="BB932" s="133"/>
      <c r="BC932" s="133"/>
      <c r="BD932" s="133"/>
    </row>
    <row r="933" spans="1:56" s="100" customFormat="1" hidden="1">
      <c r="A933" s="45"/>
      <c r="B933" s="129">
        <v>2013</v>
      </c>
      <c r="C933" s="130">
        <v>8320</v>
      </c>
      <c r="D933" s="129">
        <v>9</v>
      </c>
      <c r="E933" s="120">
        <v>6000</v>
      </c>
      <c r="F933" s="120">
        <v>6200</v>
      </c>
      <c r="G933" s="120">
        <v>622</v>
      </c>
      <c r="H933" s="120">
        <v>62202</v>
      </c>
      <c r="I933" s="122" t="s">
        <v>261</v>
      </c>
      <c r="J933" s="132">
        <v>0</v>
      </c>
      <c r="K933" s="132">
        <v>0</v>
      </c>
      <c r="L933" s="133">
        <v>0</v>
      </c>
      <c r="M933" s="132">
        <v>0</v>
      </c>
      <c r="N933" s="132">
        <v>0</v>
      </c>
      <c r="O933" s="133">
        <v>0</v>
      </c>
      <c r="P933" s="133">
        <v>0</v>
      </c>
      <c r="Q933" s="45"/>
      <c r="R933" s="123">
        <v>0</v>
      </c>
      <c r="S933" s="123">
        <v>0</v>
      </c>
      <c r="T933" s="123">
        <f t="shared" si="420"/>
        <v>0</v>
      </c>
      <c r="U933" s="123">
        <v>0</v>
      </c>
      <c r="V933" s="123">
        <v>0</v>
      </c>
      <c r="W933" s="123">
        <f t="shared" si="416"/>
        <v>0</v>
      </c>
      <c r="X933" s="123">
        <f t="shared" si="424"/>
        <v>0</v>
      </c>
      <c r="Y933" s="45"/>
      <c r="Z933" s="123">
        <v>0</v>
      </c>
      <c r="AA933" s="123">
        <v>0</v>
      </c>
      <c r="AB933" s="123">
        <f t="shared" si="427"/>
        <v>0</v>
      </c>
      <c r="AC933" s="123">
        <v>0</v>
      </c>
      <c r="AD933" s="123">
        <v>0</v>
      </c>
      <c r="AE933" s="123">
        <f t="shared" si="428"/>
        <v>0</v>
      </c>
      <c r="AF933" s="123">
        <f t="shared" si="425"/>
        <v>0</v>
      </c>
      <c r="AG933" s="45"/>
      <c r="AH933" s="123">
        <v>0</v>
      </c>
      <c r="AI933" s="123">
        <v>0</v>
      </c>
      <c r="AJ933" s="123">
        <f t="shared" si="429"/>
        <v>0</v>
      </c>
      <c r="AK933" s="123">
        <v>0</v>
      </c>
      <c r="AL933" s="123">
        <v>0</v>
      </c>
      <c r="AM933" s="123">
        <f t="shared" si="430"/>
        <v>0</v>
      </c>
      <c r="AN933" s="123">
        <f t="shared" si="426"/>
        <v>0</v>
      </c>
      <c r="AO933" s="45"/>
      <c r="AP933" s="123">
        <f t="shared" si="431"/>
        <v>0</v>
      </c>
      <c r="AQ933" s="123">
        <f t="shared" si="431"/>
        <v>0</v>
      </c>
      <c r="AR933" s="123">
        <f t="shared" si="435"/>
        <v>0</v>
      </c>
      <c r="AS933" s="123">
        <f t="shared" si="432"/>
        <v>0</v>
      </c>
      <c r="AT933" s="123">
        <f t="shared" si="432"/>
        <v>0</v>
      </c>
      <c r="AU933" s="123">
        <f t="shared" si="433"/>
        <v>0</v>
      </c>
      <c r="AV933" s="123">
        <f t="shared" si="434"/>
        <v>0</v>
      </c>
      <c r="AW933" s="134" t="s">
        <v>260</v>
      </c>
      <c r="AX933" s="134"/>
      <c r="AY933" s="134"/>
      <c r="AZ933" s="133" t="s">
        <v>283</v>
      </c>
      <c r="BA933" s="133"/>
      <c r="BB933" s="133"/>
      <c r="BC933" s="133"/>
      <c r="BD933" s="133"/>
    </row>
    <row r="934" spans="1:56" s="100" customFormat="1" hidden="1">
      <c r="A934" s="45"/>
      <c r="B934" s="129">
        <v>2013</v>
      </c>
      <c r="C934" s="130">
        <v>8320</v>
      </c>
      <c r="D934" s="129">
        <v>9</v>
      </c>
      <c r="E934" s="120">
        <v>6000</v>
      </c>
      <c r="F934" s="120">
        <v>6200</v>
      </c>
      <c r="G934" s="120">
        <v>622</v>
      </c>
      <c r="H934" s="120">
        <v>62202</v>
      </c>
      <c r="I934" s="122" t="s">
        <v>261</v>
      </c>
      <c r="J934" s="132">
        <v>0</v>
      </c>
      <c r="K934" s="132">
        <v>0</v>
      </c>
      <c r="L934" s="133">
        <v>0</v>
      </c>
      <c r="M934" s="132">
        <v>0</v>
      </c>
      <c r="N934" s="132">
        <v>0</v>
      </c>
      <c r="O934" s="133">
        <v>0</v>
      </c>
      <c r="P934" s="133">
        <v>0</v>
      </c>
      <c r="Q934" s="45"/>
      <c r="R934" s="123">
        <v>0</v>
      </c>
      <c r="S934" s="123">
        <v>0</v>
      </c>
      <c r="T934" s="123">
        <f t="shared" si="420"/>
        <v>0</v>
      </c>
      <c r="U934" s="123">
        <v>0</v>
      </c>
      <c r="V934" s="123">
        <v>0</v>
      </c>
      <c r="W934" s="123">
        <f t="shared" si="416"/>
        <v>0</v>
      </c>
      <c r="X934" s="123">
        <f t="shared" si="424"/>
        <v>0</v>
      </c>
      <c r="Y934" s="45"/>
      <c r="Z934" s="123">
        <v>0</v>
      </c>
      <c r="AA934" s="123">
        <v>0</v>
      </c>
      <c r="AB934" s="123">
        <f t="shared" si="427"/>
        <v>0</v>
      </c>
      <c r="AC934" s="123">
        <v>0</v>
      </c>
      <c r="AD934" s="123">
        <v>0</v>
      </c>
      <c r="AE934" s="123">
        <f t="shared" si="428"/>
        <v>0</v>
      </c>
      <c r="AF934" s="123">
        <f t="shared" si="425"/>
        <v>0</v>
      </c>
      <c r="AG934" s="45"/>
      <c r="AH934" s="123">
        <v>0</v>
      </c>
      <c r="AI934" s="123">
        <v>0</v>
      </c>
      <c r="AJ934" s="123">
        <f t="shared" si="429"/>
        <v>0</v>
      </c>
      <c r="AK934" s="123">
        <v>0</v>
      </c>
      <c r="AL934" s="123">
        <v>0</v>
      </c>
      <c r="AM934" s="123">
        <f t="shared" si="430"/>
        <v>0</v>
      </c>
      <c r="AN934" s="123">
        <f t="shared" si="426"/>
        <v>0</v>
      </c>
      <c r="AO934" s="45"/>
      <c r="AP934" s="123">
        <f t="shared" si="431"/>
        <v>0</v>
      </c>
      <c r="AQ934" s="123">
        <f t="shared" si="431"/>
        <v>0</v>
      </c>
      <c r="AR934" s="123">
        <f t="shared" si="435"/>
        <v>0</v>
      </c>
      <c r="AS934" s="123">
        <f t="shared" si="432"/>
        <v>0</v>
      </c>
      <c r="AT934" s="123">
        <f t="shared" si="432"/>
        <v>0</v>
      </c>
      <c r="AU934" s="123">
        <f t="shared" si="433"/>
        <v>0</v>
      </c>
      <c r="AV934" s="123">
        <f t="shared" si="434"/>
        <v>0</v>
      </c>
      <c r="AW934" s="134" t="s">
        <v>260</v>
      </c>
      <c r="AX934" s="134"/>
      <c r="AY934" s="134"/>
      <c r="AZ934" s="133" t="s">
        <v>283</v>
      </c>
      <c r="BA934" s="133"/>
      <c r="BB934" s="133"/>
      <c r="BC934" s="133"/>
      <c r="BD934" s="133"/>
    </row>
    <row r="935" spans="1:56" s="100" customFormat="1" hidden="1">
      <c r="A935" s="45"/>
      <c r="B935" s="129">
        <v>2013</v>
      </c>
      <c r="C935" s="130">
        <v>8320</v>
      </c>
      <c r="D935" s="129">
        <v>9</v>
      </c>
      <c r="E935" s="120">
        <v>6000</v>
      </c>
      <c r="F935" s="120">
        <v>6200</v>
      </c>
      <c r="G935" s="120">
        <v>622</v>
      </c>
      <c r="H935" s="120">
        <v>62202</v>
      </c>
      <c r="I935" s="122" t="s">
        <v>261</v>
      </c>
      <c r="J935" s="132">
        <v>0</v>
      </c>
      <c r="K935" s="132">
        <v>0</v>
      </c>
      <c r="L935" s="133">
        <v>0</v>
      </c>
      <c r="M935" s="132">
        <v>0</v>
      </c>
      <c r="N935" s="132">
        <v>0</v>
      </c>
      <c r="O935" s="133">
        <v>0</v>
      </c>
      <c r="P935" s="133">
        <v>0</v>
      </c>
      <c r="Q935" s="45"/>
      <c r="R935" s="123">
        <v>0</v>
      </c>
      <c r="S935" s="123">
        <v>0</v>
      </c>
      <c r="T935" s="123">
        <f t="shared" si="420"/>
        <v>0</v>
      </c>
      <c r="U935" s="123">
        <v>0</v>
      </c>
      <c r="V935" s="123">
        <v>0</v>
      </c>
      <c r="W935" s="123">
        <f t="shared" si="416"/>
        <v>0</v>
      </c>
      <c r="X935" s="123">
        <f t="shared" si="424"/>
        <v>0</v>
      </c>
      <c r="Y935" s="45"/>
      <c r="Z935" s="123">
        <v>0</v>
      </c>
      <c r="AA935" s="123">
        <v>0</v>
      </c>
      <c r="AB935" s="123">
        <f t="shared" si="427"/>
        <v>0</v>
      </c>
      <c r="AC935" s="123">
        <v>0</v>
      </c>
      <c r="AD935" s="123">
        <v>0</v>
      </c>
      <c r="AE935" s="123">
        <f t="shared" si="428"/>
        <v>0</v>
      </c>
      <c r="AF935" s="123">
        <f t="shared" si="425"/>
        <v>0</v>
      </c>
      <c r="AG935" s="45"/>
      <c r="AH935" s="123">
        <v>0</v>
      </c>
      <c r="AI935" s="123">
        <v>0</v>
      </c>
      <c r="AJ935" s="123">
        <f t="shared" si="429"/>
        <v>0</v>
      </c>
      <c r="AK935" s="123">
        <v>0</v>
      </c>
      <c r="AL935" s="123">
        <v>0</v>
      </c>
      <c r="AM935" s="123">
        <f t="shared" si="430"/>
        <v>0</v>
      </c>
      <c r="AN935" s="123">
        <f t="shared" si="426"/>
        <v>0</v>
      </c>
      <c r="AO935" s="45"/>
      <c r="AP935" s="123">
        <f t="shared" si="431"/>
        <v>0</v>
      </c>
      <c r="AQ935" s="123">
        <f t="shared" si="431"/>
        <v>0</v>
      </c>
      <c r="AR935" s="123">
        <f t="shared" si="435"/>
        <v>0</v>
      </c>
      <c r="AS935" s="123">
        <f t="shared" si="432"/>
        <v>0</v>
      </c>
      <c r="AT935" s="123">
        <f t="shared" si="432"/>
        <v>0</v>
      </c>
      <c r="AU935" s="123">
        <f t="shared" si="433"/>
        <v>0</v>
      </c>
      <c r="AV935" s="123">
        <f t="shared" si="434"/>
        <v>0</v>
      </c>
      <c r="AW935" s="134" t="s">
        <v>260</v>
      </c>
      <c r="AX935" s="134"/>
      <c r="AY935" s="134"/>
      <c r="AZ935" s="133" t="s">
        <v>283</v>
      </c>
      <c r="BA935" s="133"/>
      <c r="BB935" s="133"/>
      <c r="BC935" s="133"/>
      <c r="BD935" s="133"/>
    </row>
    <row r="936" spans="1:56" s="100" customFormat="1" hidden="1">
      <c r="A936" s="45"/>
      <c r="B936" s="129">
        <v>2013</v>
      </c>
      <c r="C936" s="130">
        <v>8320</v>
      </c>
      <c r="D936" s="129">
        <v>9</v>
      </c>
      <c r="E936" s="120">
        <v>6000</v>
      </c>
      <c r="F936" s="120">
        <v>6200</v>
      </c>
      <c r="G936" s="120">
        <v>622</v>
      </c>
      <c r="H936" s="120">
        <v>62202</v>
      </c>
      <c r="I936" s="122" t="s">
        <v>261</v>
      </c>
      <c r="J936" s="132">
        <v>0</v>
      </c>
      <c r="K936" s="132">
        <v>0</v>
      </c>
      <c r="L936" s="133">
        <v>0</v>
      </c>
      <c r="M936" s="132">
        <v>0</v>
      </c>
      <c r="N936" s="132">
        <v>0</v>
      </c>
      <c r="O936" s="133">
        <v>0</v>
      </c>
      <c r="P936" s="133">
        <v>0</v>
      </c>
      <c r="Q936" s="45"/>
      <c r="R936" s="123">
        <v>0</v>
      </c>
      <c r="S936" s="123">
        <v>0</v>
      </c>
      <c r="T936" s="123">
        <f t="shared" si="420"/>
        <v>0</v>
      </c>
      <c r="U936" s="123">
        <v>0</v>
      </c>
      <c r="V936" s="123">
        <v>0</v>
      </c>
      <c r="W936" s="123">
        <f t="shared" si="416"/>
        <v>0</v>
      </c>
      <c r="X936" s="123">
        <f t="shared" si="424"/>
        <v>0</v>
      </c>
      <c r="Y936" s="45"/>
      <c r="Z936" s="123">
        <v>0</v>
      </c>
      <c r="AA936" s="123">
        <v>0</v>
      </c>
      <c r="AB936" s="123">
        <f t="shared" si="427"/>
        <v>0</v>
      </c>
      <c r="AC936" s="123">
        <v>0</v>
      </c>
      <c r="AD936" s="123">
        <v>0</v>
      </c>
      <c r="AE936" s="123">
        <f t="shared" si="428"/>
        <v>0</v>
      </c>
      <c r="AF936" s="123">
        <f t="shared" si="425"/>
        <v>0</v>
      </c>
      <c r="AG936" s="45"/>
      <c r="AH936" s="123">
        <v>0</v>
      </c>
      <c r="AI936" s="123">
        <v>0</v>
      </c>
      <c r="AJ936" s="123">
        <f t="shared" si="429"/>
        <v>0</v>
      </c>
      <c r="AK936" s="123">
        <v>0</v>
      </c>
      <c r="AL936" s="123">
        <v>0</v>
      </c>
      <c r="AM936" s="123">
        <f t="shared" si="430"/>
        <v>0</v>
      </c>
      <c r="AN936" s="123">
        <f t="shared" si="426"/>
        <v>0</v>
      </c>
      <c r="AO936" s="45"/>
      <c r="AP936" s="123">
        <f t="shared" si="431"/>
        <v>0</v>
      </c>
      <c r="AQ936" s="123">
        <f t="shared" si="431"/>
        <v>0</v>
      </c>
      <c r="AR936" s="123">
        <f t="shared" si="435"/>
        <v>0</v>
      </c>
      <c r="AS936" s="123">
        <f t="shared" si="432"/>
        <v>0</v>
      </c>
      <c r="AT936" s="123">
        <f t="shared" si="432"/>
        <v>0</v>
      </c>
      <c r="AU936" s="123">
        <f t="shared" si="433"/>
        <v>0</v>
      </c>
      <c r="AV936" s="123">
        <f t="shared" si="434"/>
        <v>0</v>
      </c>
      <c r="AW936" s="134" t="s">
        <v>260</v>
      </c>
      <c r="AX936" s="134"/>
      <c r="AY936" s="134"/>
      <c r="AZ936" s="133" t="s">
        <v>283</v>
      </c>
      <c r="BA936" s="133"/>
      <c r="BB936" s="133"/>
      <c r="BC936" s="133"/>
      <c r="BD936" s="133"/>
    </row>
    <row r="937" spans="1:56" s="100" customFormat="1" hidden="1">
      <c r="A937" s="45"/>
      <c r="B937" s="129">
        <v>2013</v>
      </c>
      <c r="C937" s="130">
        <v>8320</v>
      </c>
      <c r="D937" s="129">
        <v>9</v>
      </c>
      <c r="E937" s="120">
        <v>6000</v>
      </c>
      <c r="F937" s="120">
        <v>6200</v>
      </c>
      <c r="G937" s="120">
        <v>622</v>
      </c>
      <c r="H937" s="120">
        <v>62202</v>
      </c>
      <c r="I937" s="122" t="s">
        <v>261</v>
      </c>
      <c r="J937" s="132">
        <v>0</v>
      </c>
      <c r="K937" s="132">
        <v>0</v>
      </c>
      <c r="L937" s="133">
        <v>0</v>
      </c>
      <c r="M937" s="132">
        <v>0</v>
      </c>
      <c r="N937" s="132">
        <v>0</v>
      </c>
      <c r="O937" s="133">
        <v>0</v>
      </c>
      <c r="P937" s="133">
        <v>0</v>
      </c>
      <c r="Q937" s="45"/>
      <c r="R937" s="123">
        <v>0</v>
      </c>
      <c r="S937" s="123">
        <v>0</v>
      </c>
      <c r="T937" s="123">
        <f t="shared" si="420"/>
        <v>0</v>
      </c>
      <c r="U937" s="123">
        <v>0</v>
      </c>
      <c r="V937" s="123">
        <v>0</v>
      </c>
      <c r="W937" s="123">
        <f t="shared" si="416"/>
        <v>0</v>
      </c>
      <c r="X937" s="123">
        <f t="shared" si="424"/>
        <v>0</v>
      </c>
      <c r="Y937" s="45"/>
      <c r="Z937" s="123">
        <v>0</v>
      </c>
      <c r="AA937" s="123">
        <v>0</v>
      </c>
      <c r="AB937" s="123">
        <f t="shared" si="427"/>
        <v>0</v>
      </c>
      <c r="AC937" s="123">
        <v>0</v>
      </c>
      <c r="AD937" s="123">
        <v>0</v>
      </c>
      <c r="AE937" s="123">
        <f t="shared" si="428"/>
        <v>0</v>
      </c>
      <c r="AF937" s="123">
        <f t="shared" si="425"/>
        <v>0</v>
      </c>
      <c r="AG937" s="45"/>
      <c r="AH937" s="123">
        <v>0</v>
      </c>
      <c r="AI937" s="123">
        <v>0</v>
      </c>
      <c r="AJ937" s="123">
        <f t="shared" si="429"/>
        <v>0</v>
      </c>
      <c r="AK937" s="123">
        <v>0</v>
      </c>
      <c r="AL937" s="123">
        <v>0</v>
      </c>
      <c r="AM937" s="123">
        <f t="shared" si="430"/>
        <v>0</v>
      </c>
      <c r="AN937" s="123">
        <f t="shared" si="426"/>
        <v>0</v>
      </c>
      <c r="AO937" s="45"/>
      <c r="AP937" s="123">
        <f t="shared" si="431"/>
        <v>0</v>
      </c>
      <c r="AQ937" s="123">
        <f t="shared" si="431"/>
        <v>0</v>
      </c>
      <c r="AR937" s="123">
        <f t="shared" si="435"/>
        <v>0</v>
      </c>
      <c r="AS937" s="123">
        <f t="shared" si="432"/>
        <v>0</v>
      </c>
      <c r="AT937" s="123">
        <f t="shared" si="432"/>
        <v>0</v>
      </c>
      <c r="AU937" s="123">
        <f t="shared" si="433"/>
        <v>0</v>
      </c>
      <c r="AV937" s="123">
        <f t="shared" si="434"/>
        <v>0</v>
      </c>
      <c r="AW937" s="134" t="s">
        <v>260</v>
      </c>
      <c r="AX937" s="134"/>
      <c r="AY937" s="134"/>
      <c r="AZ937" s="133" t="s">
        <v>283</v>
      </c>
      <c r="BA937" s="133"/>
      <c r="BB937" s="133"/>
      <c r="BC937" s="133"/>
      <c r="BD937" s="133"/>
    </row>
    <row r="938" spans="1:56" s="100" customFormat="1" hidden="1">
      <c r="A938" s="45"/>
      <c r="B938" s="129">
        <v>2013</v>
      </c>
      <c r="C938" s="130">
        <v>8320</v>
      </c>
      <c r="D938" s="129">
        <v>9</v>
      </c>
      <c r="E938" s="120">
        <v>6000</v>
      </c>
      <c r="F938" s="120">
        <v>6200</v>
      </c>
      <c r="G938" s="120">
        <v>622</v>
      </c>
      <c r="H938" s="120">
        <v>62202</v>
      </c>
      <c r="I938" s="122" t="s">
        <v>261</v>
      </c>
      <c r="J938" s="132">
        <v>0</v>
      </c>
      <c r="K938" s="132">
        <v>0</v>
      </c>
      <c r="L938" s="133">
        <v>0</v>
      </c>
      <c r="M938" s="132">
        <v>0</v>
      </c>
      <c r="N938" s="132">
        <v>0</v>
      </c>
      <c r="O938" s="133">
        <v>0</v>
      </c>
      <c r="P938" s="133">
        <v>0</v>
      </c>
      <c r="Q938" s="45"/>
      <c r="R938" s="123">
        <v>0</v>
      </c>
      <c r="S938" s="123">
        <v>0</v>
      </c>
      <c r="T938" s="123">
        <f t="shared" si="420"/>
        <v>0</v>
      </c>
      <c r="U938" s="123">
        <v>0</v>
      </c>
      <c r="V938" s="123">
        <v>0</v>
      </c>
      <c r="W938" s="123">
        <f t="shared" si="416"/>
        <v>0</v>
      </c>
      <c r="X938" s="123">
        <f t="shared" si="424"/>
        <v>0</v>
      </c>
      <c r="Y938" s="45"/>
      <c r="Z938" s="123">
        <v>0</v>
      </c>
      <c r="AA938" s="123">
        <v>0</v>
      </c>
      <c r="AB938" s="123">
        <f t="shared" si="427"/>
        <v>0</v>
      </c>
      <c r="AC938" s="123">
        <v>0</v>
      </c>
      <c r="AD938" s="123">
        <v>0</v>
      </c>
      <c r="AE938" s="123">
        <f t="shared" si="428"/>
        <v>0</v>
      </c>
      <c r="AF938" s="123">
        <f t="shared" si="425"/>
        <v>0</v>
      </c>
      <c r="AG938" s="45"/>
      <c r="AH938" s="123">
        <v>0</v>
      </c>
      <c r="AI938" s="123">
        <v>0</v>
      </c>
      <c r="AJ938" s="123">
        <f t="shared" si="429"/>
        <v>0</v>
      </c>
      <c r="AK938" s="123">
        <v>0</v>
      </c>
      <c r="AL938" s="123">
        <v>0</v>
      </c>
      <c r="AM938" s="123">
        <f t="shared" si="430"/>
        <v>0</v>
      </c>
      <c r="AN938" s="123">
        <f t="shared" si="426"/>
        <v>0</v>
      </c>
      <c r="AO938" s="45"/>
      <c r="AP938" s="123">
        <f t="shared" si="431"/>
        <v>0</v>
      </c>
      <c r="AQ938" s="123">
        <f t="shared" si="431"/>
        <v>0</v>
      </c>
      <c r="AR938" s="123">
        <f t="shared" si="435"/>
        <v>0</v>
      </c>
      <c r="AS938" s="123">
        <f t="shared" si="432"/>
        <v>0</v>
      </c>
      <c r="AT938" s="123">
        <f t="shared" si="432"/>
        <v>0</v>
      </c>
      <c r="AU938" s="123">
        <f t="shared" si="433"/>
        <v>0</v>
      </c>
      <c r="AV938" s="123">
        <f t="shared" si="434"/>
        <v>0</v>
      </c>
      <c r="AW938" s="134" t="s">
        <v>260</v>
      </c>
      <c r="AX938" s="134"/>
      <c r="AY938" s="134"/>
      <c r="AZ938" s="133" t="s">
        <v>283</v>
      </c>
      <c r="BA938" s="133"/>
      <c r="BB938" s="133"/>
      <c r="BC938" s="133"/>
      <c r="BD938" s="133"/>
    </row>
    <row r="939" spans="1:56" s="100" customFormat="1" hidden="1">
      <c r="A939" s="45"/>
      <c r="B939" s="129">
        <v>2013</v>
      </c>
      <c r="C939" s="130">
        <v>8320</v>
      </c>
      <c r="D939" s="129">
        <v>9</v>
      </c>
      <c r="E939" s="120">
        <v>6000</v>
      </c>
      <c r="F939" s="120">
        <v>6200</v>
      </c>
      <c r="G939" s="120">
        <v>622</v>
      </c>
      <c r="H939" s="120">
        <v>62202</v>
      </c>
      <c r="I939" s="122" t="s">
        <v>261</v>
      </c>
      <c r="J939" s="132">
        <v>0</v>
      </c>
      <c r="K939" s="132">
        <v>0</v>
      </c>
      <c r="L939" s="133">
        <v>0</v>
      </c>
      <c r="M939" s="132">
        <v>0</v>
      </c>
      <c r="N939" s="132">
        <v>0</v>
      </c>
      <c r="O939" s="133">
        <v>0</v>
      </c>
      <c r="P939" s="133">
        <v>0</v>
      </c>
      <c r="Q939" s="45"/>
      <c r="R939" s="123">
        <v>0</v>
      </c>
      <c r="S939" s="123">
        <v>0</v>
      </c>
      <c r="T939" s="123">
        <f t="shared" si="420"/>
        <v>0</v>
      </c>
      <c r="U939" s="123">
        <v>0</v>
      </c>
      <c r="V939" s="123">
        <v>0</v>
      </c>
      <c r="W939" s="123">
        <f t="shared" si="416"/>
        <v>0</v>
      </c>
      <c r="X939" s="123">
        <f t="shared" si="424"/>
        <v>0</v>
      </c>
      <c r="Y939" s="45"/>
      <c r="Z939" s="123">
        <v>0</v>
      </c>
      <c r="AA939" s="123">
        <v>0</v>
      </c>
      <c r="AB939" s="123">
        <f t="shared" si="427"/>
        <v>0</v>
      </c>
      <c r="AC939" s="123">
        <v>0</v>
      </c>
      <c r="AD939" s="123">
        <v>0</v>
      </c>
      <c r="AE939" s="123">
        <f t="shared" si="428"/>
        <v>0</v>
      </c>
      <c r="AF939" s="123">
        <f t="shared" si="425"/>
        <v>0</v>
      </c>
      <c r="AG939" s="45"/>
      <c r="AH939" s="123">
        <v>0</v>
      </c>
      <c r="AI939" s="123">
        <v>0</v>
      </c>
      <c r="AJ939" s="123">
        <f t="shared" si="429"/>
        <v>0</v>
      </c>
      <c r="AK939" s="123">
        <v>0</v>
      </c>
      <c r="AL939" s="123">
        <v>0</v>
      </c>
      <c r="AM939" s="123">
        <f t="shared" si="430"/>
        <v>0</v>
      </c>
      <c r="AN939" s="123">
        <f t="shared" si="426"/>
        <v>0</v>
      </c>
      <c r="AO939" s="45"/>
      <c r="AP939" s="123">
        <f t="shared" si="431"/>
        <v>0</v>
      </c>
      <c r="AQ939" s="123">
        <f t="shared" si="431"/>
        <v>0</v>
      </c>
      <c r="AR939" s="123">
        <f t="shared" si="435"/>
        <v>0</v>
      </c>
      <c r="AS939" s="123">
        <f t="shared" si="432"/>
        <v>0</v>
      </c>
      <c r="AT939" s="123">
        <f t="shared" si="432"/>
        <v>0</v>
      </c>
      <c r="AU939" s="123">
        <f t="shared" si="433"/>
        <v>0</v>
      </c>
      <c r="AV939" s="123">
        <f t="shared" si="434"/>
        <v>0</v>
      </c>
      <c r="AW939" s="134" t="s">
        <v>260</v>
      </c>
      <c r="AX939" s="134"/>
      <c r="AY939" s="134"/>
      <c r="AZ939" s="133" t="s">
        <v>283</v>
      </c>
      <c r="BA939" s="133"/>
      <c r="BB939" s="133"/>
      <c r="BC939" s="133"/>
      <c r="BD939" s="133"/>
    </row>
    <row r="940" spans="1:56" s="100" customFormat="1" hidden="1">
      <c r="A940" s="45"/>
      <c r="B940" s="129">
        <v>2013</v>
      </c>
      <c r="C940" s="130">
        <v>8320</v>
      </c>
      <c r="D940" s="129">
        <v>9</v>
      </c>
      <c r="E940" s="120">
        <v>6000</v>
      </c>
      <c r="F940" s="120">
        <v>6200</v>
      </c>
      <c r="G940" s="120">
        <v>622</v>
      </c>
      <c r="H940" s="120">
        <v>62202</v>
      </c>
      <c r="I940" s="122" t="s">
        <v>261</v>
      </c>
      <c r="J940" s="132">
        <v>0</v>
      </c>
      <c r="K940" s="132">
        <v>0</v>
      </c>
      <c r="L940" s="133">
        <v>0</v>
      </c>
      <c r="M940" s="132">
        <v>0</v>
      </c>
      <c r="N940" s="132">
        <v>0</v>
      </c>
      <c r="O940" s="133">
        <v>0</v>
      </c>
      <c r="P940" s="133">
        <v>0</v>
      </c>
      <c r="Q940" s="45"/>
      <c r="R940" s="123">
        <v>0</v>
      </c>
      <c r="S940" s="123">
        <v>0</v>
      </c>
      <c r="T940" s="123">
        <f t="shared" si="420"/>
        <v>0</v>
      </c>
      <c r="U940" s="123">
        <v>0</v>
      </c>
      <c r="V940" s="123">
        <v>0</v>
      </c>
      <c r="W940" s="123">
        <f t="shared" si="416"/>
        <v>0</v>
      </c>
      <c r="X940" s="123">
        <f t="shared" si="424"/>
        <v>0</v>
      </c>
      <c r="Y940" s="45"/>
      <c r="Z940" s="123">
        <v>0</v>
      </c>
      <c r="AA940" s="123">
        <v>0</v>
      </c>
      <c r="AB940" s="123">
        <f t="shared" si="427"/>
        <v>0</v>
      </c>
      <c r="AC940" s="123">
        <v>0</v>
      </c>
      <c r="AD940" s="123">
        <v>0</v>
      </c>
      <c r="AE940" s="123">
        <f t="shared" si="428"/>
        <v>0</v>
      </c>
      <c r="AF940" s="123">
        <f t="shared" si="425"/>
        <v>0</v>
      </c>
      <c r="AG940" s="45"/>
      <c r="AH940" s="123">
        <v>0</v>
      </c>
      <c r="AI940" s="123">
        <v>0</v>
      </c>
      <c r="AJ940" s="123">
        <f t="shared" si="429"/>
        <v>0</v>
      </c>
      <c r="AK940" s="123">
        <v>0</v>
      </c>
      <c r="AL940" s="123">
        <v>0</v>
      </c>
      <c r="AM940" s="123">
        <f t="shared" si="430"/>
        <v>0</v>
      </c>
      <c r="AN940" s="123">
        <f t="shared" si="426"/>
        <v>0</v>
      </c>
      <c r="AO940" s="45"/>
      <c r="AP940" s="123">
        <f>J940-(R940+Z940+AH940)</f>
        <v>0</v>
      </c>
      <c r="AQ940" s="123">
        <f>K940-(S940+AA940+AI940)</f>
        <v>0</v>
      </c>
      <c r="AR940" s="123">
        <f t="shared" si="435"/>
        <v>0</v>
      </c>
      <c r="AS940" s="123">
        <f>M940-(U940+AC940+AK940)</f>
        <v>0</v>
      </c>
      <c r="AT940" s="123">
        <f>N940-(V940+AD940+AL940)</f>
        <v>0</v>
      </c>
      <c r="AU940" s="123">
        <f t="shared" si="433"/>
        <v>0</v>
      </c>
      <c r="AV940" s="123">
        <f t="shared" si="434"/>
        <v>0</v>
      </c>
      <c r="AW940" s="134" t="s">
        <v>260</v>
      </c>
      <c r="AX940" s="134"/>
      <c r="AY940" s="134"/>
      <c r="AZ940" s="133" t="s">
        <v>283</v>
      </c>
      <c r="BA940" s="133"/>
      <c r="BB940" s="133"/>
      <c r="BC940" s="133"/>
      <c r="BD940" s="133"/>
    </row>
    <row r="941" spans="1:56" s="127" customFormat="1" hidden="1">
      <c r="A941" s="45"/>
      <c r="B941" s="114">
        <v>2013</v>
      </c>
      <c r="C941" s="115">
        <v>8320</v>
      </c>
      <c r="D941" s="114">
        <v>9</v>
      </c>
      <c r="E941" s="114">
        <v>6000</v>
      </c>
      <c r="F941" s="114">
        <v>6200</v>
      </c>
      <c r="G941" s="114">
        <v>627</v>
      </c>
      <c r="H941" s="114"/>
      <c r="I941" s="116" t="s">
        <v>262</v>
      </c>
      <c r="J941" s="117">
        <v>0</v>
      </c>
      <c r="K941" s="117">
        <v>0</v>
      </c>
      <c r="L941" s="117">
        <v>0</v>
      </c>
      <c r="M941" s="117">
        <v>0</v>
      </c>
      <c r="N941" s="117">
        <v>0</v>
      </c>
      <c r="O941" s="117">
        <v>0</v>
      </c>
      <c r="P941" s="117">
        <v>0</v>
      </c>
      <c r="Q941" s="45"/>
      <c r="R941" s="118">
        <f>R942+R943+R944+R945+R946</f>
        <v>0</v>
      </c>
      <c r="S941" s="118">
        <f>S942+S943+S944+S945+S946</f>
        <v>0</v>
      </c>
      <c r="T941" s="118">
        <f>T942+T943</f>
        <v>0</v>
      </c>
      <c r="U941" s="118">
        <f>U942+U943+U944+U945+U946</f>
        <v>0</v>
      </c>
      <c r="V941" s="118">
        <f>V942+V943+V944+V945+V946</f>
        <v>0</v>
      </c>
      <c r="W941" s="118">
        <f>W942+W943</f>
        <v>0</v>
      </c>
      <c r="X941" s="118">
        <f>X942+X943</f>
        <v>0</v>
      </c>
      <c r="Y941" s="45"/>
      <c r="Z941" s="118">
        <f>Z942+Z943+Z944+Z945+Z946</f>
        <v>0</v>
      </c>
      <c r="AA941" s="118">
        <f>AA942+AA943+AA944+AA945+AA946</f>
        <v>0</v>
      </c>
      <c r="AB941" s="118">
        <f>AB942+AB943</f>
        <v>0</v>
      </c>
      <c r="AC941" s="118">
        <f>AC942+AC943+AC944+AC945+AC946</f>
        <v>0</v>
      </c>
      <c r="AD941" s="118">
        <f>AD942+AD943+AD944+AD945+AD946</f>
        <v>0</v>
      </c>
      <c r="AE941" s="118">
        <f>AE942+AE943</f>
        <v>0</v>
      </c>
      <c r="AF941" s="118">
        <f>AF942+AF943</f>
        <v>0</v>
      </c>
      <c r="AG941" s="45"/>
      <c r="AH941" s="118">
        <f>AH942+AH943+AH944+AH945+AH946</f>
        <v>0</v>
      </c>
      <c r="AI941" s="118">
        <f>AI942+AI943+AI944+AI945+AI946</f>
        <v>0</v>
      </c>
      <c r="AJ941" s="118">
        <f>AJ942+AJ943</f>
        <v>0</v>
      </c>
      <c r="AK941" s="118">
        <f>AK942+AK943+AK944+AK945+AK946</f>
        <v>0</v>
      </c>
      <c r="AL941" s="118">
        <f>AL942+AL943+AL944+AL945+AL946</f>
        <v>0</v>
      </c>
      <c r="AM941" s="118">
        <f>AM942+AM943</f>
        <v>0</v>
      </c>
      <c r="AN941" s="118">
        <f>AN942+AN943</f>
        <v>0</v>
      </c>
      <c r="AO941" s="45"/>
      <c r="AP941" s="118">
        <f>AP942+AP943+AP944+AP945+AP946</f>
        <v>0</v>
      </c>
      <c r="AQ941" s="118">
        <f>AQ942+AQ943+AQ944+AQ945+AQ946</f>
        <v>0</v>
      </c>
      <c r="AR941" s="118">
        <f>AR942+AR943</f>
        <v>0</v>
      </c>
      <c r="AS941" s="118">
        <f>AS942+AS943+AS944+AS945+AS946</f>
        <v>0</v>
      </c>
      <c r="AT941" s="118">
        <f>AT942+AT943+AT944+AT945+AT946</f>
        <v>0</v>
      </c>
      <c r="AU941" s="118">
        <f>AU942+AU943</f>
        <v>0</v>
      </c>
      <c r="AV941" s="118">
        <f>AV942+AV943</f>
        <v>0</v>
      </c>
      <c r="AW941" s="119"/>
      <c r="AX941" s="119"/>
      <c r="AY941" s="119"/>
      <c r="AZ941" s="117"/>
      <c r="BA941" s="117"/>
      <c r="BB941" s="117"/>
      <c r="BC941" s="117"/>
      <c r="BD941" s="117"/>
    </row>
    <row r="942" spans="1:56" s="100" customFormat="1" hidden="1">
      <c r="A942" s="45"/>
      <c r="B942" s="120">
        <v>2013</v>
      </c>
      <c r="C942" s="121">
        <v>8320</v>
      </c>
      <c r="D942" s="120">
        <v>9</v>
      </c>
      <c r="E942" s="120">
        <v>6000</v>
      </c>
      <c r="F942" s="120">
        <v>6200</v>
      </c>
      <c r="G942" s="120">
        <v>627</v>
      </c>
      <c r="H942" s="120">
        <v>62701</v>
      </c>
      <c r="I942" s="122" t="s">
        <v>263</v>
      </c>
      <c r="J942" s="132">
        <v>0</v>
      </c>
      <c r="K942" s="132">
        <v>0</v>
      </c>
      <c r="L942" s="133">
        <v>0</v>
      </c>
      <c r="M942" s="132">
        <v>0</v>
      </c>
      <c r="N942" s="132">
        <v>0</v>
      </c>
      <c r="O942" s="133">
        <v>0</v>
      </c>
      <c r="P942" s="133">
        <v>0</v>
      </c>
      <c r="Q942" s="45"/>
      <c r="R942" s="123">
        <v>0</v>
      </c>
      <c r="S942" s="123">
        <v>0</v>
      </c>
      <c r="T942" s="123">
        <f t="shared" si="420"/>
        <v>0</v>
      </c>
      <c r="U942" s="123">
        <v>0</v>
      </c>
      <c r="V942" s="123">
        <v>0</v>
      </c>
      <c r="W942" s="123">
        <f t="shared" si="416"/>
        <v>0</v>
      </c>
      <c r="X942" s="123">
        <f t="shared" ref="X942:X960" si="436">T942+W942</f>
        <v>0</v>
      </c>
      <c r="Y942" s="45"/>
      <c r="Z942" s="123">
        <v>0</v>
      </c>
      <c r="AA942" s="123">
        <v>0</v>
      </c>
      <c r="AB942" s="123">
        <f t="shared" ref="AB942:AB960" si="437">Z942+AA942</f>
        <v>0</v>
      </c>
      <c r="AC942" s="123">
        <v>0</v>
      </c>
      <c r="AD942" s="123">
        <v>0</v>
      </c>
      <c r="AE942" s="123">
        <f t="shared" ref="AE942:AE960" si="438">AC942+AD942</f>
        <v>0</v>
      </c>
      <c r="AF942" s="123">
        <f t="shared" ref="AF942:AF960" si="439">AB942+AE942</f>
        <v>0</v>
      </c>
      <c r="AG942" s="45"/>
      <c r="AH942" s="123">
        <v>0</v>
      </c>
      <c r="AI942" s="123">
        <v>0</v>
      </c>
      <c r="AJ942" s="123">
        <f t="shared" ref="AJ942:AJ960" si="440">AH942+AI942</f>
        <v>0</v>
      </c>
      <c r="AK942" s="123">
        <v>0</v>
      </c>
      <c r="AL942" s="123">
        <v>0</v>
      </c>
      <c r="AM942" s="123">
        <f t="shared" ref="AM942:AM960" si="441">AK942+AL942</f>
        <v>0</v>
      </c>
      <c r="AN942" s="123">
        <f t="shared" ref="AN942:AN960" si="442">AJ942+AM942</f>
        <v>0</v>
      </c>
      <c r="AO942" s="45"/>
      <c r="AP942" s="123">
        <f>J942-(R942+Z942+AH942)</f>
        <v>0</v>
      </c>
      <c r="AQ942" s="123">
        <f>K942-(S942+AA942+AI942)</f>
        <v>0</v>
      </c>
      <c r="AR942" s="123">
        <f t="shared" ref="AR942:AR960" si="443">AP942+AQ942</f>
        <v>0</v>
      </c>
      <c r="AS942" s="123">
        <f>M942-(U942+AC942+AK942)</f>
        <v>0</v>
      </c>
      <c r="AT942" s="123">
        <f>N942-(V942+AD942+AL942)</f>
        <v>0</v>
      </c>
      <c r="AU942" s="123">
        <f t="shared" ref="AU942:AU960" si="444">AS942+AT942</f>
        <v>0</v>
      </c>
      <c r="AV942" s="123">
        <f t="shared" ref="AV942:AV960" si="445">AR942+AU942</f>
        <v>0</v>
      </c>
      <c r="AW942" s="134" t="s">
        <v>260</v>
      </c>
      <c r="AX942" s="134"/>
      <c r="AY942" s="134"/>
      <c r="AZ942" s="133" t="s">
        <v>283</v>
      </c>
      <c r="BA942" s="133"/>
      <c r="BB942" s="133"/>
      <c r="BC942" s="133"/>
      <c r="BD942" s="133"/>
    </row>
    <row r="943" spans="1:56" s="100" customFormat="1" hidden="1">
      <c r="A943" s="45"/>
      <c r="B943" s="120">
        <v>2013</v>
      </c>
      <c r="C943" s="121">
        <v>8320</v>
      </c>
      <c r="D943" s="120">
        <v>9</v>
      </c>
      <c r="E943" s="120">
        <v>6000</v>
      </c>
      <c r="F943" s="120">
        <v>6200</v>
      </c>
      <c r="G943" s="120">
        <v>627</v>
      </c>
      <c r="H943" s="120">
        <v>62701</v>
      </c>
      <c r="I943" s="122" t="s">
        <v>263</v>
      </c>
      <c r="J943" s="132">
        <v>0</v>
      </c>
      <c r="K943" s="132">
        <v>0</v>
      </c>
      <c r="L943" s="133">
        <v>0</v>
      </c>
      <c r="M943" s="132">
        <v>0</v>
      </c>
      <c r="N943" s="132">
        <v>0</v>
      </c>
      <c r="O943" s="133">
        <v>0</v>
      </c>
      <c r="P943" s="133">
        <v>0</v>
      </c>
      <c r="Q943" s="45"/>
      <c r="R943" s="123">
        <v>0</v>
      </c>
      <c r="S943" s="123">
        <v>0</v>
      </c>
      <c r="T943" s="123">
        <f t="shared" si="420"/>
        <v>0</v>
      </c>
      <c r="U943" s="123">
        <v>0</v>
      </c>
      <c r="V943" s="123">
        <v>0</v>
      </c>
      <c r="W943" s="123">
        <f t="shared" si="416"/>
        <v>0</v>
      </c>
      <c r="X943" s="123">
        <f t="shared" si="436"/>
        <v>0</v>
      </c>
      <c r="Y943" s="45"/>
      <c r="Z943" s="123">
        <v>0</v>
      </c>
      <c r="AA943" s="123">
        <v>0</v>
      </c>
      <c r="AB943" s="123">
        <f t="shared" si="437"/>
        <v>0</v>
      </c>
      <c r="AC943" s="123">
        <v>0</v>
      </c>
      <c r="AD943" s="123">
        <v>0</v>
      </c>
      <c r="AE943" s="123">
        <f t="shared" si="438"/>
        <v>0</v>
      </c>
      <c r="AF943" s="123">
        <f t="shared" si="439"/>
        <v>0</v>
      </c>
      <c r="AG943" s="45"/>
      <c r="AH943" s="123">
        <v>0</v>
      </c>
      <c r="AI943" s="123">
        <v>0</v>
      </c>
      <c r="AJ943" s="123">
        <f t="shared" si="440"/>
        <v>0</v>
      </c>
      <c r="AK943" s="123">
        <v>0</v>
      </c>
      <c r="AL943" s="123">
        <v>0</v>
      </c>
      <c r="AM943" s="123">
        <f t="shared" si="441"/>
        <v>0</v>
      </c>
      <c r="AN943" s="123">
        <f t="shared" si="442"/>
        <v>0</v>
      </c>
      <c r="AO943" s="45"/>
      <c r="AP943" s="123">
        <f>J943-(R943+Z943+AH943)</f>
        <v>0</v>
      </c>
      <c r="AQ943" s="123">
        <f>K943-(S943+AA943+AI943)</f>
        <v>0</v>
      </c>
      <c r="AR943" s="123">
        <f t="shared" si="443"/>
        <v>0</v>
      </c>
      <c r="AS943" s="123">
        <f>M943-(U943+AC943+AK943)</f>
        <v>0</v>
      </c>
      <c r="AT943" s="123">
        <f>N943-(V943+AD943+AL943)</f>
        <v>0</v>
      </c>
      <c r="AU943" s="123">
        <f t="shared" si="444"/>
        <v>0</v>
      </c>
      <c r="AV943" s="123">
        <f t="shared" si="445"/>
        <v>0</v>
      </c>
      <c r="AW943" s="134"/>
      <c r="AX943" s="134"/>
      <c r="AY943" s="134"/>
      <c r="AZ943" s="133"/>
      <c r="BA943" s="133"/>
      <c r="BB943" s="133"/>
      <c r="BC943" s="133"/>
      <c r="BD943" s="133"/>
    </row>
    <row r="944" spans="1:56" s="100" customFormat="1" hidden="1">
      <c r="A944" s="45"/>
      <c r="B944" s="120">
        <v>2013</v>
      </c>
      <c r="C944" s="121">
        <v>8320</v>
      </c>
      <c r="D944" s="120">
        <v>9</v>
      </c>
      <c r="E944" s="120">
        <v>6000</v>
      </c>
      <c r="F944" s="120">
        <v>6200</v>
      </c>
      <c r="G944" s="120">
        <v>627</v>
      </c>
      <c r="H944" s="120">
        <v>62701</v>
      </c>
      <c r="I944" s="122" t="s">
        <v>263</v>
      </c>
      <c r="J944" s="132">
        <v>0</v>
      </c>
      <c r="K944" s="132">
        <v>0</v>
      </c>
      <c r="L944" s="133">
        <v>0</v>
      </c>
      <c r="M944" s="132">
        <v>0</v>
      </c>
      <c r="N944" s="132">
        <v>0</v>
      </c>
      <c r="O944" s="133">
        <v>0</v>
      </c>
      <c r="P944" s="133">
        <v>0</v>
      </c>
      <c r="Q944" s="45"/>
      <c r="R944" s="123">
        <v>0</v>
      </c>
      <c r="S944" s="123">
        <v>0</v>
      </c>
      <c r="T944" s="123">
        <f t="shared" si="420"/>
        <v>0</v>
      </c>
      <c r="U944" s="123">
        <v>0</v>
      </c>
      <c r="V944" s="123">
        <v>0</v>
      </c>
      <c r="W944" s="123">
        <f t="shared" si="416"/>
        <v>0</v>
      </c>
      <c r="X944" s="123">
        <f t="shared" si="436"/>
        <v>0</v>
      </c>
      <c r="Y944" s="45"/>
      <c r="Z944" s="123">
        <v>0</v>
      </c>
      <c r="AA944" s="123">
        <v>0</v>
      </c>
      <c r="AB944" s="123">
        <f t="shared" si="437"/>
        <v>0</v>
      </c>
      <c r="AC944" s="123">
        <v>0</v>
      </c>
      <c r="AD944" s="123">
        <v>0</v>
      </c>
      <c r="AE944" s="123">
        <f t="shared" si="438"/>
        <v>0</v>
      </c>
      <c r="AF944" s="123">
        <f t="shared" si="439"/>
        <v>0</v>
      </c>
      <c r="AG944" s="45"/>
      <c r="AH944" s="123">
        <v>0</v>
      </c>
      <c r="AI944" s="123">
        <v>0</v>
      </c>
      <c r="AJ944" s="123">
        <f t="shared" si="440"/>
        <v>0</v>
      </c>
      <c r="AK944" s="123">
        <v>0</v>
      </c>
      <c r="AL944" s="123">
        <v>0</v>
      </c>
      <c r="AM944" s="123">
        <f t="shared" si="441"/>
        <v>0</v>
      </c>
      <c r="AN944" s="123">
        <f t="shared" si="442"/>
        <v>0</v>
      </c>
      <c r="AO944" s="45"/>
      <c r="AP944" s="123">
        <f t="shared" ref="AP944:AQ946" si="446">J944-(R944+Z944+AH944)</f>
        <v>0</v>
      </c>
      <c r="AQ944" s="123">
        <f t="shared" si="446"/>
        <v>0</v>
      </c>
      <c r="AR944" s="123">
        <f t="shared" si="443"/>
        <v>0</v>
      </c>
      <c r="AS944" s="123">
        <f t="shared" ref="AS944:AT946" si="447">M944-(U944+AC944+AK944)</f>
        <v>0</v>
      </c>
      <c r="AT944" s="123">
        <f t="shared" si="447"/>
        <v>0</v>
      </c>
      <c r="AU944" s="123">
        <f t="shared" si="444"/>
        <v>0</v>
      </c>
      <c r="AV944" s="123">
        <f t="shared" si="445"/>
        <v>0</v>
      </c>
      <c r="AW944" s="134"/>
      <c r="AX944" s="134"/>
      <c r="AY944" s="134"/>
      <c r="AZ944" s="133"/>
      <c r="BA944" s="133"/>
      <c r="BB944" s="133"/>
      <c r="BC944" s="133"/>
      <c r="BD944" s="133"/>
    </row>
    <row r="945" spans="1:56" s="100" customFormat="1" hidden="1">
      <c r="A945" s="45"/>
      <c r="B945" s="120">
        <v>2013</v>
      </c>
      <c r="C945" s="121">
        <v>8320</v>
      </c>
      <c r="D945" s="120">
        <v>9</v>
      </c>
      <c r="E945" s="120">
        <v>6000</v>
      </c>
      <c r="F945" s="120">
        <v>6200</v>
      </c>
      <c r="G945" s="120">
        <v>627</v>
      </c>
      <c r="H945" s="120">
        <v>62701</v>
      </c>
      <c r="I945" s="122" t="s">
        <v>263</v>
      </c>
      <c r="J945" s="132">
        <v>0</v>
      </c>
      <c r="K945" s="132">
        <v>0</v>
      </c>
      <c r="L945" s="133">
        <v>0</v>
      </c>
      <c r="M945" s="132">
        <v>0</v>
      </c>
      <c r="N945" s="132">
        <v>0</v>
      </c>
      <c r="O945" s="133">
        <v>0</v>
      </c>
      <c r="P945" s="133">
        <v>0</v>
      </c>
      <c r="Q945" s="45"/>
      <c r="R945" s="123">
        <v>0</v>
      </c>
      <c r="S945" s="123">
        <v>0</v>
      </c>
      <c r="T945" s="123">
        <f t="shared" si="420"/>
        <v>0</v>
      </c>
      <c r="U945" s="123">
        <v>0</v>
      </c>
      <c r="V945" s="123">
        <v>0</v>
      </c>
      <c r="W945" s="123">
        <f t="shared" si="416"/>
        <v>0</v>
      </c>
      <c r="X945" s="123">
        <f t="shared" si="436"/>
        <v>0</v>
      </c>
      <c r="Y945" s="45"/>
      <c r="Z945" s="123">
        <v>0</v>
      </c>
      <c r="AA945" s="123">
        <v>0</v>
      </c>
      <c r="AB945" s="123">
        <f t="shared" si="437"/>
        <v>0</v>
      </c>
      <c r="AC945" s="123">
        <v>0</v>
      </c>
      <c r="AD945" s="123">
        <v>0</v>
      </c>
      <c r="AE945" s="123">
        <f t="shared" si="438"/>
        <v>0</v>
      </c>
      <c r="AF945" s="123">
        <f t="shared" si="439"/>
        <v>0</v>
      </c>
      <c r="AG945" s="45"/>
      <c r="AH945" s="123">
        <v>0</v>
      </c>
      <c r="AI945" s="123">
        <v>0</v>
      </c>
      <c r="AJ945" s="123">
        <f t="shared" si="440"/>
        <v>0</v>
      </c>
      <c r="AK945" s="123">
        <v>0</v>
      </c>
      <c r="AL945" s="123">
        <v>0</v>
      </c>
      <c r="AM945" s="123">
        <f t="shared" si="441"/>
        <v>0</v>
      </c>
      <c r="AN945" s="123">
        <f t="shared" si="442"/>
        <v>0</v>
      </c>
      <c r="AO945" s="45"/>
      <c r="AP945" s="123">
        <f t="shared" si="446"/>
        <v>0</v>
      </c>
      <c r="AQ945" s="123">
        <f t="shared" si="446"/>
        <v>0</v>
      </c>
      <c r="AR945" s="123">
        <f t="shared" si="443"/>
        <v>0</v>
      </c>
      <c r="AS945" s="123">
        <f t="shared" si="447"/>
        <v>0</v>
      </c>
      <c r="AT945" s="123">
        <f t="shared" si="447"/>
        <v>0</v>
      </c>
      <c r="AU945" s="123">
        <f t="shared" si="444"/>
        <v>0</v>
      </c>
      <c r="AV945" s="123">
        <f t="shared" si="445"/>
        <v>0</v>
      </c>
      <c r="AW945" s="134"/>
      <c r="AX945" s="134"/>
      <c r="AY945" s="134"/>
      <c r="AZ945" s="133"/>
      <c r="BA945" s="133"/>
      <c r="BB945" s="133"/>
      <c r="BC945" s="133"/>
      <c r="BD945" s="133"/>
    </row>
    <row r="946" spans="1:56" s="100" customFormat="1" hidden="1">
      <c r="A946" s="45"/>
      <c r="B946" s="120">
        <v>2013</v>
      </c>
      <c r="C946" s="121">
        <v>8320</v>
      </c>
      <c r="D946" s="120">
        <v>9</v>
      </c>
      <c r="E946" s="120">
        <v>6000</v>
      </c>
      <c r="F946" s="120">
        <v>6200</v>
      </c>
      <c r="G946" s="120">
        <v>627</v>
      </c>
      <c r="H946" s="120">
        <v>62701</v>
      </c>
      <c r="I946" s="122" t="s">
        <v>263</v>
      </c>
      <c r="J946" s="132">
        <v>0</v>
      </c>
      <c r="K946" s="132">
        <v>0</v>
      </c>
      <c r="L946" s="133">
        <v>0</v>
      </c>
      <c r="M946" s="132">
        <v>0</v>
      </c>
      <c r="N946" s="132">
        <v>0</v>
      </c>
      <c r="O946" s="133">
        <v>0</v>
      </c>
      <c r="P946" s="133">
        <v>0</v>
      </c>
      <c r="Q946" s="45"/>
      <c r="R946" s="123">
        <v>0</v>
      </c>
      <c r="S946" s="123">
        <v>0</v>
      </c>
      <c r="T946" s="123">
        <f t="shared" si="420"/>
        <v>0</v>
      </c>
      <c r="U946" s="123">
        <v>0</v>
      </c>
      <c r="V946" s="123">
        <v>0</v>
      </c>
      <c r="W946" s="123">
        <f t="shared" si="416"/>
        <v>0</v>
      </c>
      <c r="X946" s="123">
        <f t="shared" si="436"/>
        <v>0</v>
      </c>
      <c r="Y946" s="45"/>
      <c r="Z946" s="123">
        <v>0</v>
      </c>
      <c r="AA946" s="123">
        <v>0</v>
      </c>
      <c r="AB946" s="123">
        <f t="shared" si="437"/>
        <v>0</v>
      </c>
      <c r="AC946" s="123">
        <v>0</v>
      </c>
      <c r="AD946" s="123">
        <v>0</v>
      </c>
      <c r="AE946" s="123">
        <f t="shared" si="438"/>
        <v>0</v>
      </c>
      <c r="AF946" s="123">
        <f t="shared" si="439"/>
        <v>0</v>
      </c>
      <c r="AG946" s="45"/>
      <c r="AH946" s="123">
        <v>0</v>
      </c>
      <c r="AI946" s="123">
        <v>0</v>
      </c>
      <c r="AJ946" s="123">
        <f t="shared" si="440"/>
        <v>0</v>
      </c>
      <c r="AK946" s="123">
        <v>0</v>
      </c>
      <c r="AL946" s="123">
        <v>0</v>
      </c>
      <c r="AM946" s="123">
        <f t="shared" si="441"/>
        <v>0</v>
      </c>
      <c r="AN946" s="123">
        <f t="shared" si="442"/>
        <v>0</v>
      </c>
      <c r="AO946" s="45"/>
      <c r="AP946" s="123">
        <f t="shared" si="446"/>
        <v>0</v>
      </c>
      <c r="AQ946" s="123">
        <f t="shared" si="446"/>
        <v>0</v>
      </c>
      <c r="AR946" s="123">
        <f t="shared" si="443"/>
        <v>0</v>
      </c>
      <c r="AS946" s="123">
        <f t="shared" si="447"/>
        <v>0</v>
      </c>
      <c r="AT946" s="123">
        <f t="shared" si="447"/>
        <v>0</v>
      </c>
      <c r="AU946" s="123">
        <f t="shared" si="444"/>
        <v>0</v>
      </c>
      <c r="AV946" s="123">
        <f t="shared" si="445"/>
        <v>0</v>
      </c>
      <c r="AW946" s="134"/>
      <c r="AX946" s="134"/>
      <c r="AY946" s="134"/>
      <c r="AZ946" s="133"/>
      <c r="BA946" s="133"/>
      <c r="BB946" s="133"/>
      <c r="BC946" s="133"/>
      <c r="BD946" s="133"/>
    </row>
    <row r="947" spans="1:56" s="127" customFormat="1" hidden="1">
      <c r="A947" s="45"/>
      <c r="B947" s="114">
        <v>2013</v>
      </c>
      <c r="C947" s="115">
        <v>8320</v>
      </c>
      <c r="D947" s="114">
        <v>9</v>
      </c>
      <c r="E947" s="114">
        <v>6000</v>
      </c>
      <c r="F947" s="114">
        <v>6200</v>
      </c>
      <c r="G947" s="114">
        <v>629</v>
      </c>
      <c r="H947" s="114"/>
      <c r="I947" s="116" t="s">
        <v>264</v>
      </c>
      <c r="J947" s="117">
        <v>0</v>
      </c>
      <c r="K947" s="117">
        <v>0</v>
      </c>
      <c r="L947" s="117">
        <v>0</v>
      </c>
      <c r="M947" s="117">
        <v>0</v>
      </c>
      <c r="N947" s="117">
        <v>0</v>
      </c>
      <c r="O947" s="117">
        <v>0</v>
      </c>
      <c r="P947" s="117">
        <v>0</v>
      </c>
      <c r="Q947" s="45"/>
      <c r="R947" s="118">
        <f>R948+R949+R950+R951+R952+R953+R954+R955+R956+R957+R958+R959+R960+R961+R962</f>
        <v>0</v>
      </c>
      <c r="S947" s="118">
        <f>S948+S949+S950+S951+S952+S953+S954+S955+S956+S957+S958+S959+S960+S961+S962</f>
        <v>0</v>
      </c>
      <c r="T947" s="118">
        <f t="shared" si="420"/>
        <v>0</v>
      </c>
      <c r="U947" s="118">
        <f>U948+U949+U950+U951+U952+U953+U954+U955+U956+U957+U958+U959+U960+U961+U962</f>
        <v>0</v>
      </c>
      <c r="V947" s="118">
        <f>V948+V949+V950+V951+V952+V953+V954+V955+V956+V957+V958+V959+V960+V961+V962</f>
        <v>0</v>
      </c>
      <c r="W947" s="118">
        <f t="shared" si="416"/>
        <v>0</v>
      </c>
      <c r="X947" s="118">
        <f t="shared" si="436"/>
        <v>0</v>
      </c>
      <c r="Y947" s="45"/>
      <c r="Z947" s="118">
        <f>Z948+Z949+Z950+Z951+Z952+Z953+Z954+Z955+Z956+Z957+Z958+Z959+Z960+Z961+Z962</f>
        <v>0</v>
      </c>
      <c r="AA947" s="118">
        <f>AA948+AA949+AA950+AA951+AA952+AA953+AA954+AA955+AA956+AA957+AA958+AA959+AA960+AA961+AA962</f>
        <v>0</v>
      </c>
      <c r="AB947" s="118">
        <f t="shared" si="437"/>
        <v>0</v>
      </c>
      <c r="AC947" s="118">
        <f>AC948+AC949+AC950+AC951+AC952+AC953+AC954+AC955+AC956+AC957+AC958+AC959+AC960+AC961+AC962</f>
        <v>0</v>
      </c>
      <c r="AD947" s="118">
        <f>AD948+AD949+AD950+AD951+AD952+AD953+AD954+AD955+AD956+AD957+AD958+AD959+AD960+AD961+AD962</f>
        <v>0</v>
      </c>
      <c r="AE947" s="118">
        <f t="shared" si="438"/>
        <v>0</v>
      </c>
      <c r="AF947" s="118">
        <f t="shared" si="439"/>
        <v>0</v>
      </c>
      <c r="AG947" s="45"/>
      <c r="AH947" s="118">
        <f>AH948+AH949+AH950+AH951+AH952+AH953+AH954+AH955+AH956+AH957+AH958+AH959+AH960+AH961+AH962</f>
        <v>0</v>
      </c>
      <c r="AI947" s="118">
        <f>AI948+AI949+AI950+AI951+AI952+AI953+AI954+AI955+AI956+AI957+AI958+AI959+AI960+AI961+AI962</f>
        <v>0</v>
      </c>
      <c r="AJ947" s="118">
        <f t="shared" si="440"/>
        <v>0</v>
      </c>
      <c r="AK947" s="118">
        <f>AK948+AK949+AK950+AK951+AK952+AK953+AK954+AK955+AK956+AK957+AK958+AK959+AK960+AK961+AK962</f>
        <v>0</v>
      </c>
      <c r="AL947" s="118">
        <f>AL948+AL949+AL950+AL951+AL952+AL953+AL954+AL955+AL956+AL957+AL958+AL959+AL960+AL961+AL962</f>
        <v>0</v>
      </c>
      <c r="AM947" s="118">
        <f t="shared" si="441"/>
        <v>0</v>
      </c>
      <c r="AN947" s="118">
        <f t="shared" si="442"/>
        <v>0</v>
      </c>
      <c r="AO947" s="45"/>
      <c r="AP947" s="118">
        <f>AP948+AP949+AP950+AP951+AP952+AP953+AP954+AP955+AP956+AP957+AP958+AP959+AP960+AP961+AP962</f>
        <v>0</v>
      </c>
      <c r="AQ947" s="118">
        <f>AQ948+AQ949+AQ950+AQ951+AQ952+AQ953+AQ954+AQ955+AQ956+AQ957+AQ958+AQ959+AQ960+AQ961+AQ962</f>
        <v>0</v>
      </c>
      <c r="AR947" s="118">
        <f t="shared" si="443"/>
        <v>0</v>
      </c>
      <c r="AS947" s="118">
        <f>AS948+AS949+AS950+AS951+AS952+AS953+AS954+AS955+AS956+AS957+AS958+AS959+AS960+AS961+AS962</f>
        <v>0</v>
      </c>
      <c r="AT947" s="118">
        <f>AT948+AT949+AT950+AT951+AT952+AT953+AT954+AT955+AT956+AT957+AT958+AT959+AT960+AT961+AT962</f>
        <v>0</v>
      </c>
      <c r="AU947" s="118">
        <f t="shared" si="444"/>
        <v>0</v>
      </c>
      <c r="AV947" s="118">
        <f t="shared" si="445"/>
        <v>0</v>
      </c>
      <c r="AW947" s="119"/>
      <c r="AX947" s="119"/>
      <c r="AY947" s="119"/>
      <c r="AZ947" s="117"/>
      <c r="BA947" s="117"/>
      <c r="BB947" s="117"/>
      <c r="BC947" s="117"/>
      <c r="BD947" s="117"/>
    </row>
    <row r="948" spans="1:56" s="100" customFormat="1" hidden="1">
      <c r="A948" s="45"/>
      <c r="B948" s="120">
        <v>2013</v>
      </c>
      <c r="C948" s="121">
        <v>8320</v>
      </c>
      <c r="D948" s="120">
        <v>9</v>
      </c>
      <c r="E948" s="120">
        <v>6000</v>
      </c>
      <c r="F948" s="120">
        <v>6200</v>
      </c>
      <c r="G948" s="120">
        <v>629</v>
      </c>
      <c r="H948" s="120">
        <v>62901</v>
      </c>
      <c r="I948" s="122" t="s">
        <v>265</v>
      </c>
      <c r="J948" s="132">
        <v>0</v>
      </c>
      <c r="K948" s="132">
        <v>0</v>
      </c>
      <c r="L948" s="133">
        <v>0</v>
      </c>
      <c r="M948" s="132">
        <v>0</v>
      </c>
      <c r="N948" s="132">
        <v>0</v>
      </c>
      <c r="O948" s="133">
        <v>0</v>
      </c>
      <c r="P948" s="133">
        <v>0</v>
      </c>
      <c r="Q948" s="45"/>
      <c r="R948" s="123">
        <v>0</v>
      </c>
      <c r="S948" s="123">
        <v>0</v>
      </c>
      <c r="T948" s="123">
        <f t="shared" si="420"/>
        <v>0</v>
      </c>
      <c r="U948" s="123">
        <v>0</v>
      </c>
      <c r="V948" s="123">
        <v>0</v>
      </c>
      <c r="W948" s="123">
        <f t="shared" si="416"/>
        <v>0</v>
      </c>
      <c r="X948" s="123">
        <f t="shared" si="436"/>
        <v>0</v>
      </c>
      <c r="Y948" s="45"/>
      <c r="Z948" s="123">
        <v>0</v>
      </c>
      <c r="AA948" s="123">
        <v>0</v>
      </c>
      <c r="AB948" s="123">
        <f t="shared" si="437"/>
        <v>0</v>
      </c>
      <c r="AC948" s="123">
        <v>0</v>
      </c>
      <c r="AD948" s="123">
        <v>0</v>
      </c>
      <c r="AE948" s="123">
        <f t="shared" si="438"/>
        <v>0</v>
      </c>
      <c r="AF948" s="123">
        <f t="shared" si="439"/>
        <v>0</v>
      </c>
      <c r="AG948" s="45"/>
      <c r="AH948" s="123">
        <v>0</v>
      </c>
      <c r="AI948" s="123">
        <v>0</v>
      </c>
      <c r="AJ948" s="123">
        <f t="shared" si="440"/>
        <v>0</v>
      </c>
      <c r="AK948" s="123">
        <v>0</v>
      </c>
      <c r="AL948" s="123">
        <v>0</v>
      </c>
      <c r="AM948" s="123">
        <f t="shared" si="441"/>
        <v>0</v>
      </c>
      <c r="AN948" s="123">
        <f t="shared" si="442"/>
        <v>0</v>
      </c>
      <c r="AO948" s="45"/>
      <c r="AP948" s="123">
        <f t="shared" ref="AP948:AQ960" si="448">J948-(R948+Z948+AH948)</f>
        <v>0</v>
      </c>
      <c r="AQ948" s="123">
        <f t="shared" si="448"/>
        <v>0</v>
      </c>
      <c r="AR948" s="123">
        <f t="shared" si="443"/>
        <v>0</v>
      </c>
      <c r="AS948" s="123">
        <f t="shared" ref="AS948:AT960" si="449">M948-(U948+AC948+AK948)</f>
        <v>0</v>
      </c>
      <c r="AT948" s="123">
        <f t="shared" si="449"/>
        <v>0</v>
      </c>
      <c r="AU948" s="123">
        <f t="shared" si="444"/>
        <v>0</v>
      </c>
      <c r="AV948" s="123">
        <f t="shared" si="445"/>
        <v>0</v>
      </c>
      <c r="AW948" s="134" t="s">
        <v>260</v>
      </c>
      <c r="AX948" s="134"/>
      <c r="AY948" s="134"/>
      <c r="AZ948" s="133" t="s">
        <v>283</v>
      </c>
      <c r="BA948" s="133"/>
      <c r="BB948" s="133"/>
      <c r="BC948" s="133"/>
      <c r="BD948" s="133"/>
    </row>
    <row r="949" spans="1:56" s="100" customFormat="1" hidden="1">
      <c r="A949" s="45"/>
      <c r="B949" s="120">
        <v>2013</v>
      </c>
      <c r="C949" s="121">
        <v>8320</v>
      </c>
      <c r="D949" s="120">
        <v>9</v>
      </c>
      <c r="E949" s="120">
        <v>6000</v>
      </c>
      <c r="F949" s="120">
        <v>6200</v>
      </c>
      <c r="G949" s="120">
        <v>629</v>
      </c>
      <c r="H949" s="120">
        <v>62903</v>
      </c>
      <c r="I949" s="122" t="s">
        <v>266</v>
      </c>
      <c r="J949" s="123">
        <v>0</v>
      </c>
      <c r="K949" s="123">
        <v>0</v>
      </c>
      <c r="L949" s="124">
        <v>0</v>
      </c>
      <c r="M949" s="123">
        <v>0</v>
      </c>
      <c r="N949" s="123">
        <v>0</v>
      </c>
      <c r="O949" s="124">
        <v>0</v>
      </c>
      <c r="P949" s="124">
        <v>0</v>
      </c>
      <c r="Q949" s="45"/>
      <c r="R949" s="123">
        <v>0</v>
      </c>
      <c r="S949" s="123">
        <v>0</v>
      </c>
      <c r="T949" s="123">
        <f t="shared" si="420"/>
        <v>0</v>
      </c>
      <c r="U949" s="123">
        <v>0</v>
      </c>
      <c r="V949" s="123">
        <v>0</v>
      </c>
      <c r="W949" s="123">
        <f t="shared" si="416"/>
        <v>0</v>
      </c>
      <c r="X949" s="123">
        <f t="shared" si="436"/>
        <v>0</v>
      </c>
      <c r="Y949" s="45"/>
      <c r="Z949" s="123">
        <v>0</v>
      </c>
      <c r="AA949" s="123">
        <v>0</v>
      </c>
      <c r="AB949" s="123">
        <f t="shared" si="437"/>
        <v>0</v>
      </c>
      <c r="AC949" s="123">
        <v>0</v>
      </c>
      <c r="AD949" s="123">
        <v>0</v>
      </c>
      <c r="AE949" s="123">
        <f t="shared" si="438"/>
        <v>0</v>
      </c>
      <c r="AF949" s="123">
        <f t="shared" si="439"/>
        <v>0</v>
      </c>
      <c r="AG949" s="45"/>
      <c r="AH949" s="123">
        <v>0</v>
      </c>
      <c r="AI949" s="123">
        <v>0</v>
      </c>
      <c r="AJ949" s="123">
        <f t="shared" si="440"/>
        <v>0</v>
      </c>
      <c r="AK949" s="123">
        <v>0</v>
      </c>
      <c r="AL949" s="123">
        <v>0</v>
      </c>
      <c r="AM949" s="123">
        <f t="shared" si="441"/>
        <v>0</v>
      </c>
      <c r="AN949" s="123">
        <f t="shared" si="442"/>
        <v>0</v>
      </c>
      <c r="AO949" s="45"/>
      <c r="AP949" s="123">
        <f t="shared" si="448"/>
        <v>0</v>
      </c>
      <c r="AQ949" s="123">
        <f t="shared" si="448"/>
        <v>0</v>
      </c>
      <c r="AR949" s="123">
        <f t="shared" si="443"/>
        <v>0</v>
      </c>
      <c r="AS949" s="123">
        <f t="shared" si="449"/>
        <v>0</v>
      </c>
      <c r="AT949" s="123">
        <f t="shared" si="449"/>
        <v>0</v>
      </c>
      <c r="AU949" s="123">
        <f t="shared" si="444"/>
        <v>0</v>
      </c>
      <c r="AV949" s="123">
        <f t="shared" si="445"/>
        <v>0</v>
      </c>
      <c r="AW949" s="125" t="s">
        <v>153</v>
      </c>
      <c r="AX949" s="125"/>
      <c r="AY949" s="125"/>
      <c r="AZ949" s="124" t="s">
        <v>283</v>
      </c>
      <c r="BA949" s="124"/>
      <c r="BB949" s="124"/>
      <c r="BC949" s="124"/>
      <c r="BD949" s="124"/>
    </row>
    <row r="950" spans="1:56" s="100" customFormat="1" hidden="1">
      <c r="A950" s="45"/>
      <c r="B950" s="120">
        <v>2013</v>
      </c>
      <c r="C950" s="121">
        <v>8320</v>
      </c>
      <c r="D950" s="120">
        <v>9</v>
      </c>
      <c r="E950" s="120">
        <v>6000</v>
      </c>
      <c r="F950" s="120">
        <v>6200</v>
      </c>
      <c r="G950" s="120">
        <v>629</v>
      </c>
      <c r="H950" s="120">
        <v>62903</v>
      </c>
      <c r="I950" s="122" t="s">
        <v>266</v>
      </c>
      <c r="J950" s="132">
        <v>0</v>
      </c>
      <c r="K950" s="132">
        <v>0</v>
      </c>
      <c r="L950" s="133">
        <v>0</v>
      </c>
      <c r="M950" s="132">
        <v>0</v>
      </c>
      <c r="N950" s="132">
        <v>0</v>
      </c>
      <c r="O950" s="133">
        <v>0</v>
      </c>
      <c r="P950" s="133">
        <v>0</v>
      </c>
      <c r="Q950" s="45"/>
      <c r="R950" s="123">
        <v>0</v>
      </c>
      <c r="S950" s="123">
        <v>0</v>
      </c>
      <c r="T950" s="123">
        <f t="shared" si="420"/>
        <v>0</v>
      </c>
      <c r="U950" s="123">
        <v>0</v>
      </c>
      <c r="V950" s="123">
        <v>0</v>
      </c>
      <c r="W950" s="123">
        <f t="shared" si="416"/>
        <v>0</v>
      </c>
      <c r="X950" s="123">
        <f t="shared" si="436"/>
        <v>0</v>
      </c>
      <c r="Y950" s="45"/>
      <c r="Z950" s="123">
        <v>0</v>
      </c>
      <c r="AA950" s="123">
        <v>0</v>
      </c>
      <c r="AB950" s="123">
        <f t="shared" si="437"/>
        <v>0</v>
      </c>
      <c r="AC950" s="123">
        <v>0</v>
      </c>
      <c r="AD950" s="123">
        <v>0</v>
      </c>
      <c r="AE950" s="123">
        <f t="shared" si="438"/>
        <v>0</v>
      </c>
      <c r="AF950" s="123">
        <f t="shared" si="439"/>
        <v>0</v>
      </c>
      <c r="AG950" s="45"/>
      <c r="AH950" s="123">
        <v>0</v>
      </c>
      <c r="AI950" s="123">
        <v>0</v>
      </c>
      <c r="AJ950" s="123">
        <f t="shared" si="440"/>
        <v>0</v>
      </c>
      <c r="AK950" s="123">
        <v>0</v>
      </c>
      <c r="AL950" s="123">
        <v>0</v>
      </c>
      <c r="AM950" s="123">
        <f t="shared" si="441"/>
        <v>0</v>
      </c>
      <c r="AN950" s="123">
        <f t="shared" si="442"/>
        <v>0</v>
      </c>
      <c r="AO950" s="45"/>
      <c r="AP950" s="123">
        <f t="shared" si="448"/>
        <v>0</v>
      </c>
      <c r="AQ950" s="123">
        <f t="shared" si="448"/>
        <v>0</v>
      </c>
      <c r="AR950" s="123">
        <f t="shared" si="443"/>
        <v>0</v>
      </c>
      <c r="AS950" s="123">
        <f t="shared" si="449"/>
        <v>0</v>
      </c>
      <c r="AT950" s="123">
        <f t="shared" si="449"/>
        <v>0</v>
      </c>
      <c r="AU950" s="123">
        <f t="shared" si="444"/>
        <v>0</v>
      </c>
      <c r="AV950" s="123">
        <f t="shared" si="445"/>
        <v>0</v>
      </c>
      <c r="AW950" s="134"/>
      <c r="AX950" s="134"/>
      <c r="AY950" s="134"/>
      <c r="AZ950" s="133"/>
      <c r="BA950" s="133"/>
      <c r="BB950" s="133"/>
      <c r="BC950" s="133"/>
      <c r="BD950" s="133"/>
    </row>
    <row r="951" spans="1:56" s="100" customFormat="1" hidden="1">
      <c r="A951" s="45"/>
      <c r="B951" s="120">
        <v>2013</v>
      </c>
      <c r="C951" s="121">
        <v>8320</v>
      </c>
      <c r="D951" s="120">
        <v>9</v>
      </c>
      <c r="E951" s="120">
        <v>6000</v>
      </c>
      <c r="F951" s="120">
        <v>6200</v>
      </c>
      <c r="G951" s="120">
        <v>629</v>
      </c>
      <c r="H951" s="120">
        <v>62903</v>
      </c>
      <c r="I951" s="122" t="s">
        <v>266</v>
      </c>
      <c r="J951" s="132">
        <v>0</v>
      </c>
      <c r="K951" s="132">
        <v>0</v>
      </c>
      <c r="L951" s="133">
        <v>0</v>
      </c>
      <c r="M951" s="132">
        <v>0</v>
      </c>
      <c r="N951" s="132">
        <v>0</v>
      </c>
      <c r="O951" s="133">
        <v>0</v>
      </c>
      <c r="P951" s="133">
        <v>0</v>
      </c>
      <c r="Q951" s="45"/>
      <c r="R951" s="123">
        <v>0</v>
      </c>
      <c r="S951" s="123">
        <v>0</v>
      </c>
      <c r="T951" s="123">
        <f t="shared" si="420"/>
        <v>0</v>
      </c>
      <c r="U951" s="123">
        <v>0</v>
      </c>
      <c r="V951" s="123">
        <v>0</v>
      </c>
      <c r="W951" s="123">
        <f t="shared" si="416"/>
        <v>0</v>
      </c>
      <c r="X951" s="123">
        <f t="shared" si="436"/>
        <v>0</v>
      </c>
      <c r="Y951" s="45"/>
      <c r="Z951" s="123">
        <v>0</v>
      </c>
      <c r="AA951" s="123">
        <v>0</v>
      </c>
      <c r="AB951" s="123">
        <f t="shared" si="437"/>
        <v>0</v>
      </c>
      <c r="AC951" s="123">
        <v>0</v>
      </c>
      <c r="AD951" s="123">
        <v>0</v>
      </c>
      <c r="AE951" s="123">
        <f t="shared" si="438"/>
        <v>0</v>
      </c>
      <c r="AF951" s="123">
        <f t="shared" si="439"/>
        <v>0</v>
      </c>
      <c r="AG951" s="45"/>
      <c r="AH951" s="123">
        <v>0</v>
      </c>
      <c r="AI951" s="123">
        <v>0</v>
      </c>
      <c r="AJ951" s="123">
        <f t="shared" si="440"/>
        <v>0</v>
      </c>
      <c r="AK951" s="123">
        <v>0</v>
      </c>
      <c r="AL951" s="123">
        <v>0</v>
      </c>
      <c r="AM951" s="123">
        <f t="shared" si="441"/>
        <v>0</v>
      </c>
      <c r="AN951" s="123">
        <f t="shared" si="442"/>
        <v>0</v>
      </c>
      <c r="AO951" s="45"/>
      <c r="AP951" s="123">
        <f t="shared" si="448"/>
        <v>0</v>
      </c>
      <c r="AQ951" s="123">
        <f t="shared" si="448"/>
        <v>0</v>
      </c>
      <c r="AR951" s="123">
        <f t="shared" si="443"/>
        <v>0</v>
      </c>
      <c r="AS951" s="123">
        <f t="shared" si="449"/>
        <v>0</v>
      </c>
      <c r="AT951" s="123">
        <f t="shared" si="449"/>
        <v>0</v>
      </c>
      <c r="AU951" s="123">
        <f t="shared" si="444"/>
        <v>0</v>
      </c>
      <c r="AV951" s="123">
        <f t="shared" si="445"/>
        <v>0</v>
      </c>
      <c r="AW951" s="134"/>
      <c r="AX951" s="134"/>
      <c r="AY951" s="134"/>
      <c r="AZ951" s="133"/>
      <c r="BA951" s="133"/>
      <c r="BB951" s="133"/>
      <c r="BC951" s="133"/>
      <c r="BD951" s="133"/>
    </row>
    <row r="952" spans="1:56" s="100" customFormat="1" hidden="1">
      <c r="A952" s="45"/>
      <c r="B952" s="120">
        <v>2013</v>
      </c>
      <c r="C952" s="121">
        <v>8320</v>
      </c>
      <c r="D952" s="120">
        <v>9</v>
      </c>
      <c r="E952" s="120">
        <v>6000</v>
      </c>
      <c r="F952" s="120">
        <v>6200</v>
      </c>
      <c r="G952" s="120">
        <v>629</v>
      </c>
      <c r="H952" s="120">
        <v>62903</v>
      </c>
      <c r="I952" s="122" t="s">
        <v>266</v>
      </c>
      <c r="J952" s="132">
        <v>0</v>
      </c>
      <c r="K952" s="132">
        <v>0</v>
      </c>
      <c r="L952" s="133">
        <v>0</v>
      </c>
      <c r="M952" s="132">
        <v>0</v>
      </c>
      <c r="N952" s="132">
        <v>0</v>
      </c>
      <c r="O952" s="133">
        <v>0</v>
      </c>
      <c r="P952" s="133">
        <v>0</v>
      </c>
      <c r="Q952" s="45"/>
      <c r="R952" s="123">
        <v>0</v>
      </c>
      <c r="S952" s="123">
        <v>0</v>
      </c>
      <c r="T952" s="123">
        <f t="shared" si="420"/>
        <v>0</v>
      </c>
      <c r="U952" s="123">
        <v>0</v>
      </c>
      <c r="V952" s="123">
        <v>0</v>
      </c>
      <c r="W952" s="123">
        <f t="shared" si="416"/>
        <v>0</v>
      </c>
      <c r="X952" s="123">
        <f t="shared" si="436"/>
        <v>0</v>
      </c>
      <c r="Y952" s="45"/>
      <c r="Z952" s="123">
        <v>0</v>
      </c>
      <c r="AA952" s="123">
        <v>0</v>
      </c>
      <c r="AB952" s="123">
        <f t="shared" si="437"/>
        <v>0</v>
      </c>
      <c r="AC952" s="123">
        <v>0</v>
      </c>
      <c r="AD952" s="123">
        <v>0</v>
      </c>
      <c r="AE952" s="123">
        <f t="shared" si="438"/>
        <v>0</v>
      </c>
      <c r="AF952" s="123">
        <f t="shared" si="439"/>
        <v>0</v>
      </c>
      <c r="AG952" s="45"/>
      <c r="AH952" s="123">
        <v>0</v>
      </c>
      <c r="AI952" s="123">
        <v>0</v>
      </c>
      <c r="AJ952" s="123">
        <f t="shared" si="440"/>
        <v>0</v>
      </c>
      <c r="AK952" s="123">
        <v>0</v>
      </c>
      <c r="AL952" s="123">
        <v>0</v>
      </c>
      <c r="AM952" s="123">
        <f t="shared" si="441"/>
        <v>0</v>
      </c>
      <c r="AN952" s="123">
        <f t="shared" si="442"/>
        <v>0</v>
      </c>
      <c r="AO952" s="45"/>
      <c r="AP952" s="123">
        <f t="shared" si="448"/>
        <v>0</v>
      </c>
      <c r="AQ952" s="123">
        <f t="shared" si="448"/>
        <v>0</v>
      </c>
      <c r="AR952" s="123">
        <f t="shared" si="443"/>
        <v>0</v>
      </c>
      <c r="AS952" s="123">
        <f t="shared" si="449"/>
        <v>0</v>
      </c>
      <c r="AT952" s="123">
        <f t="shared" si="449"/>
        <v>0</v>
      </c>
      <c r="AU952" s="123">
        <f t="shared" si="444"/>
        <v>0</v>
      </c>
      <c r="AV952" s="123">
        <f t="shared" si="445"/>
        <v>0</v>
      </c>
      <c r="AW952" s="134"/>
      <c r="AX952" s="134"/>
      <c r="AY952" s="134"/>
      <c r="AZ952" s="133"/>
      <c r="BA952" s="133"/>
      <c r="BB952" s="133"/>
      <c r="BC952" s="133"/>
      <c r="BD952" s="133"/>
    </row>
    <row r="953" spans="1:56" s="100" customFormat="1" hidden="1">
      <c r="A953" s="45"/>
      <c r="B953" s="120">
        <v>2013</v>
      </c>
      <c r="C953" s="121">
        <v>8320</v>
      </c>
      <c r="D953" s="120">
        <v>9</v>
      </c>
      <c r="E953" s="120">
        <v>6000</v>
      </c>
      <c r="F953" s="120">
        <v>6200</v>
      </c>
      <c r="G953" s="120">
        <v>629</v>
      </c>
      <c r="H953" s="120">
        <v>62905</v>
      </c>
      <c r="I953" s="122" t="s">
        <v>267</v>
      </c>
      <c r="J953" s="123">
        <v>0</v>
      </c>
      <c r="K953" s="123">
        <v>0</v>
      </c>
      <c r="L953" s="124">
        <v>0</v>
      </c>
      <c r="M953" s="123">
        <v>0</v>
      </c>
      <c r="N953" s="123">
        <v>0</v>
      </c>
      <c r="O953" s="124">
        <v>0</v>
      </c>
      <c r="P953" s="124">
        <v>0</v>
      </c>
      <c r="Q953" s="45"/>
      <c r="R953" s="123">
        <v>0</v>
      </c>
      <c r="S953" s="123">
        <v>0</v>
      </c>
      <c r="T953" s="123">
        <f t="shared" si="420"/>
        <v>0</v>
      </c>
      <c r="U953" s="123">
        <v>0</v>
      </c>
      <c r="V953" s="123">
        <v>0</v>
      </c>
      <c r="W953" s="123">
        <f t="shared" si="416"/>
        <v>0</v>
      </c>
      <c r="X953" s="123">
        <f t="shared" si="436"/>
        <v>0</v>
      </c>
      <c r="Y953" s="45"/>
      <c r="Z953" s="123">
        <v>0</v>
      </c>
      <c r="AA953" s="123">
        <v>0</v>
      </c>
      <c r="AB953" s="123">
        <f t="shared" si="437"/>
        <v>0</v>
      </c>
      <c r="AC953" s="123">
        <v>0</v>
      </c>
      <c r="AD953" s="123">
        <v>0</v>
      </c>
      <c r="AE953" s="123">
        <f t="shared" si="438"/>
        <v>0</v>
      </c>
      <c r="AF953" s="123">
        <f t="shared" si="439"/>
        <v>0</v>
      </c>
      <c r="AG953" s="45"/>
      <c r="AH953" s="123">
        <v>0</v>
      </c>
      <c r="AI953" s="123">
        <v>0</v>
      </c>
      <c r="AJ953" s="123">
        <f t="shared" si="440"/>
        <v>0</v>
      </c>
      <c r="AK953" s="123">
        <v>0</v>
      </c>
      <c r="AL953" s="123">
        <v>0</v>
      </c>
      <c r="AM953" s="123">
        <f t="shared" si="441"/>
        <v>0</v>
      </c>
      <c r="AN953" s="123">
        <f t="shared" si="442"/>
        <v>0</v>
      </c>
      <c r="AO953" s="45"/>
      <c r="AP953" s="123">
        <f t="shared" si="448"/>
        <v>0</v>
      </c>
      <c r="AQ953" s="123">
        <f t="shared" si="448"/>
        <v>0</v>
      </c>
      <c r="AR953" s="123">
        <f t="shared" si="443"/>
        <v>0</v>
      </c>
      <c r="AS953" s="123">
        <f t="shared" si="449"/>
        <v>0</v>
      </c>
      <c r="AT953" s="123">
        <f t="shared" si="449"/>
        <v>0</v>
      </c>
      <c r="AU953" s="123">
        <f t="shared" si="444"/>
        <v>0</v>
      </c>
      <c r="AV953" s="123">
        <f t="shared" si="445"/>
        <v>0</v>
      </c>
      <c r="AW953" s="125"/>
      <c r="AX953" s="125"/>
      <c r="AY953" s="125"/>
      <c r="AZ953" s="124"/>
      <c r="BA953" s="124"/>
      <c r="BB953" s="124"/>
      <c r="BC953" s="124"/>
      <c r="BD953" s="124"/>
    </row>
    <row r="954" spans="1:56" s="100" customFormat="1" hidden="1">
      <c r="A954" s="45"/>
      <c r="B954" s="120">
        <v>2013</v>
      </c>
      <c r="C954" s="121">
        <v>8320</v>
      </c>
      <c r="D954" s="120">
        <v>9</v>
      </c>
      <c r="E954" s="120">
        <v>6000</v>
      </c>
      <c r="F954" s="120">
        <v>6200</v>
      </c>
      <c r="G954" s="120">
        <v>629</v>
      </c>
      <c r="H954" s="120">
        <v>62905</v>
      </c>
      <c r="I954" s="122" t="s">
        <v>267</v>
      </c>
      <c r="J954" s="123">
        <v>0</v>
      </c>
      <c r="K954" s="123">
        <v>0</v>
      </c>
      <c r="L954" s="124">
        <v>0</v>
      </c>
      <c r="M954" s="123">
        <v>0</v>
      </c>
      <c r="N954" s="123">
        <v>0</v>
      </c>
      <c r="O954" s="124">
        <v>0</v>
      </c>
      <c r="P954" s="124">
        <v>0</v>
      </c>
      <c r="Q954" s="45"/>
      <c r="R954" s="123">
        <v>0</v>
      </c>
      <c r="S954" s="123">
        <v>0</v>
      </c>
      <c r="T954" s="123">
        <f t="shared" si="420"/>
        <v>0</v>
      </c>
      <c r="U954" s="123">
        <v>0</v>
      </c>
      <c r="V954" s="123">
        <v>0</v>
      </c>
      <c r="W954" s="123">
        <f t="shared" si="416"/>
        <v>0</v>
      </c>
      <c r="X954" s="123">
        <f t="shared" si="436"/>
        <v>0</v>
      </c>
      <c r="Y954" s="45"/>
      <c r="Z954" s="123">
        <v>0</v>
      </c>
      <c r="AA954" s="123">
        <v>0</v>
      </c>
      <c r="AB954" s="123">
        <f t="shared" si="437"/>
        <v>0</v>
      </c>
      <c r="AC954" s="123">
        <v>0</v>
      </c>
      <c r="AD954" s="123">
        <v>0</v>
      </c>
      <c r="AE954" s="123">
        <f t="shared" si="438"/>
        <v>0</v>
      </c>
      <c r="AF954" s="123">
        <f t="shared" si="439"/>
        <v>0</v>
      </c>
      <c r="AG954" s="45"/>
      <c r="AH954" s="123">
        <v>0</v>
      </c>
      <c r="AI954" s="123">
        <v>0</v>
      </c>
      <c r="AJ954" s="123">
        <f t="shared" si="440"/>
        <v>0</v>
      </c>
      <c r="AK954" s="123">
        <v>0</v>
      </c>
      <c r="AL954" s="123">
        <v>0</v>
      </c>
      <c r="AM954" s="123">
        <f t="shared" si="441"/>
        <v>0</v>
      </c>
      <c r="AN954" s="123">
        <f t="shared" si="442"/>
        <v>0</v>
      </c>
      <c r="AO954" s="45"/>
      <c r="AP954" s="123">
        <f t="shared" si="448"/>
        <v>0</v>
      </c>
      <c r="AQ954" s="123">
        <f t="shared" si="448"/>
        <v>0</v>
      </c>
      <c r="AR954" s="123">
        <f t="shared" si="443"/>
        <v>0</v>
      </c>
      <c r="AS954" s="123">
        <f t="shared" si="449"/>
        <v>0</v>
      </c>
      <c r="AT954" s="123">
        <f t="shared" si="449"/>
        <v>0</v>
      </c>
      <c r="AU954" s="123">
        <f t="shared" si="444"/>
        <v>0</v>
      </c>
      <c r="AV954" s="123">
        <f t="shared" si="445"/>
        <v>0</v>
      </c>
      <c r="AW954" s="125"/>
      <c r="AX954" s="125"/>
      <c r="AY954" s="125"/>
      <c r="AZ954" s="124"/>
      <c r="BA954" s="124"/>
      <c r="BB954" s="124"/>
      <c r="BC954" s="124"/>
      <c r="BD954" s="124"/>
    </row>
    <row r="955" spans="1:56" s="100" customFormat="1" hidden="1">
      <c r="A955" s="45"/>
      <c r="B955" s="120">
        <v>2013</v>
      </c>
      <c r="C955" s="121">
        <v>8320</v>
      </c>
      <c r="D955" s="120">
        <v>9</v>
      </c>
      <c r="E955" s="120">
        <v>6000</v>
      </c>
      <c r="F955" s="120">
        <v>6200</v>
      </c>
      <c r="G955" s="120">
        <v>629</v>
      </c>
      <c r="H955" s="120">
        <v>62905</v>
      </c>
      <c r="I955" s="122" t="s">
        <v>267</v>
      </c>
      <c r="J955" s="123">
        <v>0</v>
      </c>
      <c r="K955" s="123">
        <v>0</v>
      </c>
      <c r="L955" s="124">
        <v>0</v>
      </c>
      <c r="M955" s="123">
        <v>0</v>
      </c>
      <c r="N955" s="123">
        <v>0</v>
      </c>
      <c r="O955" s="124">
        <v>0</v>
      </c>
      <c r="P955" s="124">
        <v>0</v>
      </c>
      <c r="Q955" s="45"/>
      <c r="R955" s="123">
        <v>0</v>
      </c>
      <c r="S955" s="123">
        <v>0</v>
      </c>
      <c r="T955" s="123">
        <f t="shared" si="420"/>
        <v>0</v>
      </c>
      <c r="U955" s="123">
        <v>0</v>
      </c>
      <c r="V955" s="123">
        <v>0</v>
      </c>
      <c r="W955" s="123">
        <f t="shared" si="416"/>
        <v>0</v>
      </c>
      <c r="X955" s="123">
        <f t="shared" si="436"/>
        <v>0</v>
      </c>
      <c r="Y955" s="45"/>
      <c r="Z955" s="123">
        <v>0</v>
      </c>
      <c r="AA955" s="123">
        <v>0</v>
      </c>
      <c r="AB955" s="123">
        <f t="shared" si="437"/>
        <v>0</v>
      </c>
      <c r="AC955" s="123">
        <v>0</v>
      </c>
      <c r="AD955" s="123">
        <v>0</v>
      </c>
      <c r="AE955" s="123">
        <f t="shared" si="438"/>
        <v>0</v>
      </c>
      <c r="AF955" s="123">
        <f t="shared" si="439"/>
        <v>0</v>
      </c>
      <c r="AG955" s="45"/>
      <c r="AH955" s="123">
        <v>0</v>
      </c>
      <c r="AI955" s="123">
        <v>0</v>
      </c>
      <c r="AJ955" s="123">
        <f t="shared" si="440"/>
        <v>0</v>
      </c>
      <c r="AK955" s="123">
        <v>0</v>
      </c>
      <c r="AL955" s="123">
        <v>0</v>
      </c>
      <c r="AM955" s="123">
        <f t="shared" si="441"/>
        <v>0</v>
      </c>
      <c r="AN955" s="123">
        <f t="shared" si="442"/>
        <v>0</v>
      </c>
      <c r="AO955" s="45"/>
      <c r="AP955" s="123">
        <f t="shared" si="448"/>
        <v>0</v>
      </c>
      <c r="AQ955" s="123">
        <f t="shared" si="448"/>
        <v>0</v>
      </c>
      <c r="AR955" s="123">
        <f t="shared" si="443"/>
        <v>0</v>
      </c>
      <c r="AS955" s="123">
        <f t="shared" si="449"/>
        <v>0</v>
      </c>
      <c r="AT955" s="123">
        <f t="shared" si="449"/>
        <v>0</v>
      </c>
      <c r="AU955" s="123">
        <f t="shared" si="444"/>
        <v>0</v>
      </c>
      <c r="AV955" s="123">
        <f t="shared" si="445"/>
        <v>0</v>
      </c>
      <c r="AW955" s="125"/>
      <c r="AX955" s="125"/>
      <c r="AY955" s="125"/>
      <c r="AZ955" s="124"/>
      <c r="BA955" s="124"/>
      <c r="BB955" s="124"/>
      <c r="BC955" s="124"/>
      <c r="BD955" s="124"/>
    </row>
    <row r="956" spans="1:56" s="100" customFormat="1" hidden="1">
      <c r="A956" s="45"/>
      <c r="B956" s="120">
        <v>2013</v>
      </c>
      <c r="C956" s="121">
        <v>8320</v>
      </c>
      <c r="D956" s="120">
        <v>9</v>
      </c>
      <c r="E956" s="120">
        <v>6000</v>
      </c>
      <c r="F956" s="120">
        <v>6200</v>
      </c>
      <c r="G956" s="120">
        <v>629</v>
      </c>
      <c r="H956" s="120">
        <v>62905</v>
      </c>
      <c r="I956" s="122" t="s">
        <v>267</v>
      </c>
      <c r="J956" s="123">
        <v>0</v>
      </c>
      <c r="K956" s="123">
        <v>0</v>
      </c>
      <c r="L956" s="124">
        <v>0</v>
      </c>
      <c r="M956" s="123">
        <v>0</v>
      </c>
      <c r="N956" s="123">
        <v>0</v>
      </c>
      <c r="O956" s="124">
        <v>0</v>
      </c>
      <c r="P956" s="124">
        <v>0</v>
      </c>
      <c r="Q956" s="45"/>
      <c r="R956" s="123">
        <v>0</v>
      </c>
      <c r="S956" s="123">
        <v>0</v>
      </c>
      <c r="T956" s="123">
        <f t="shared" si="420"/>
        <v>0</v>
      </c>
      <c r="U956" s="123">
        <v>0</v>
      </c>
      <c r="V956" s="123">
        <v>0</v>
      </c>
      <c r="W956" s="123">
        <f t="shared" si="416"/>
        <v>0</v>
      </c>
      <c r="X956" s="123">
        <f t="shared" si="436"/>
        <v>0</v>
      </c>
      <c r="Y956" s="45"/>
      <c r="Z956" s="123">
        <v>0</v>
      </c>
      <c r="AA956" s="123">
        <v>0</v>
      </c>
      <c r="AB956" s="123">
        <f t="shared" si="437"/>
        <v>0</v>
      </c>
      <c r="AC956" s="123">
        <v>0</v>
      </c>
      <c r="AD956" s="123">
        <v>0</v>
      </c>
      <c r="AE956" s="123">
        <f t="shared" si="438"/>
        <v>0</v>
      </c>
      <c r="AF956" s="123">
        <f t="shared" si="439"/>
        <v>0</v>
      </c>
      <c r="AG956" s="45"/>
      <c r="AH956" s="123">
        <v>0</v>
      </c>
      <c r="AI956" s="123">
        <v>0</v>
      </c>
      <c r="AJ956" s="123">
        <f t="shared" si="440"/>
        <v>0</v>
      </c>
      <c r="AK956" s="123">
        <v>0</v>
      </c>
      <c r="AL956" s="123">
        <v>0</v>
      </c>
      <c r="AM956" s="123">
        <f t="shared" si="441"/>
        <v>0</v>
      </c>
      <c r="AN956" s="123">
        <f t="shared" si="442"/>
        <v>0</v>
      </c>
      <c r="AO956" s="45"/>
      <c r="AP956" s="123">
        <f t="shared" si="448"/>
        <v>0</v>
      </c>
      <c r="AQ956" s="123">
        <f t="shared" si="448"/>
        <v>0</v>
      </c>
      <c r="AR956" s="123">
        <f t="shared" si="443"/>
        <v>0</v>
      </c>
      <c r="AS956" s="123">
        <f t="shared" si="449"/>
        <v>0</v>
      </c>
      <c r="AT956" s="123">
        <f t="shared" si="449"/>
        <v>0</v>
      </c>
      <c r="AU956" s="123">
        <f t="shared" si="444"/>
        <v>0</v>
      </c>
      <c r="AV956" s="123">
        <f t="shared" si="445"/>
        <v>0</v>
      </c>
      <c r="AW956" s="125"/>
      <c r="AX956" s="125"/>
      <c r="AY956" s="125"/>
      <c r="AZ956" s="124"/>
      <c r="BA956" s="124"/>
      <c r="BB956" s="124"/>
      <c r="BC956" s="124"/>
      <c r="BD956" s="124"/>
    </row>
    <row r="957" spans="1:56" s="100" customFormat="1" hidden="1">
      <c r="A957" s="45"/>
      <c r="B957" s="120">
        <v>2013</v>
      </c>
      <c r="C957" s="121">
        <v>8320</v>
      </c>
      <c r="D957" s="120">
        <v>9</v>
      </c>
      <c r="E957" s="120">
        <v>6000</v>
      </c>
      <c r="F957" s="120">
        <v>6200</v>
      </c>
      <c r="G957" s="120">
        <v>629</v>
      </c>
      <c r="H957" s="120">
        <v>62905</v>
      </c>
      <c r="I957" s="122" t="s">
        <v>267</v>
      </c>
      <c r="J957" s="123">
        <v>0</v>
      </c>
      <c r="K957" s="123">
        <v>0</v>
      </c>
      <c r="L957" s="124">
        <v>0</v>
      </c>
      <c r="M957" s="123">
        <v>0</v>
      </c>
      <c r="N957" s="123">
        <v>0</v>
      </c>
      <c r="O957" s="124">
        <v>0</v>
      </c>
      <c r="P957" s="124">
        <v>0</v>
      </c>
      <c r="Q957" s="45"/>
      <c r="R957" s="123">
        <v>0</v>
      </c>
      <c r="S957" s="123">
        <v>0</v>
      </c>
      <c r="T957" s="123">
        <f t="shared" si="420"/>
        <v>0</v>
      </c>
      <c r="U957" s="123">
        <v>0</v>
      </c>
      <c r="V957" s="123">
        <v>0</v>
      </c>
      <c r="W957" s="123">
        <f t="shared" si="416"/>
        <v>0</v>
      </c>
      <c r="X957" s="123">
        <f t="shared" si="436"/>
        <v>0</v>
      </c>
      <c r="Y957" s="45"/>
      <c r="Z957" s="123">
        <v>0</v>
      </c>
      <c r="AA957" s="123">
        <v>0</v>
      </c>
      <c r="AB957" s="123">
        <f t="shared" si="437"/>
        <v>0</v>
      </c>
      <c r="AC957" s="123">
        <v>0</v>
      </c>
      <c r="AD957" s="123">
        <v>0</v>
      </c>
      <c r="AE957" s="123">
        <f t="shared" si="438"/>
        <v>0</v>
      </c>
      <c r="AF957" s="123">
        <f t="shared" si="439"/>
        <v>0</v>
      </c>
      <c r="AG957" s="45"/>
      <c r="AH957" s="123">
        <v>0</v>
      </c>
      <c r="AI957" s="123">
        <v>0</v>
      </c>
      <c r="AJ957" s="123">
        <f t="shared" si="440"/>
        <v>0</v>
      </c>
      <c r="AK957" s="123">
        <v>0</v>
      </c>
      <c r="AL957" s="123">
        <v>0</v>
      </c>
      <c r="AM957" s="123">
        <f t="shared" si="441"/>
        <v>0</v>
      </c>
      <c r="AN957" s="123">
        <f t="shared" si="442"/>
        <v>0</v>
      </c>
      <c r="AO957" s="45"/>
      <c r="AP957" s="123">
        <f t="shared" si="448"/>
        <v>0</v>
      </c>
      <c r="AQ957" s="123">
        <f t="shared" si="448"/>
        <v>0</v>
      </c>
      <c r="AR957" s="123">
        <f t="shared" si="443"/>
        <v>0</v>
      </c>
      <c r="AS957" s="123">
        <f t="shared" si="449"/>
        <v>0</v>
      </c>
      <c r="AT957" s="123">
        <f t="shared" si="449"/>
        <v>0</v>
      </c>
      <c r="AU957" s="123">
        <f t="shared" si="444"/>
        <v>0</v>
      </c>
      <c r="AV957" s="123">
        <f t="shared" si="445"/>
        <v>0</v>
      </c>
      <c r="AW957" s="125"/>
      <c r="AX957" s="125"/>
      <c r="AY957" s="125"/>
      <c r="AZ957" s="124"/>
      <c r="BA957" s="124"/>
      <c r="BB957" s="124"/>
      <c r="BC957" s="124"/>
      <c r="BD957" s="124"/>
    </row>
    <row r="958" spans="1:56" s="100" customFormat="1" hidden="1">
      <c r="A958" s="45"/>
      <c r="B958" s="120">
        <v>2013</v>
      </c>
      <c r="C958" s="121">
        <v>8320</v>
      </c>
      <c r="D958" s="120">
        <v>9</v>
      </c>
      <c r="E958" s="120">
        <v>6000</v>
      </c>
      <c r="F958" s="120">
        <v>6200</v>
      </c>
      <c r="G958" s="120">
        <v>629</v>
      </c>
      <c r="H958" s="120">
        <v>62905</v>
      </c>
      <c r="I958" s="122" t="s">
        <v>267</v>
      </c>
      <c r="J958" s="123">
        <v>0</v>
      </c>
      <c r="K958" s="123">
        <v>0</v>
      </c>
      <c r="L958" s="124">
        <v>0</v>
      </c>
      <c r="M958" s="123">
        <v>0</v>
      </c>
      <c r="N958" s="123">
        <v>0</v>
      </c>
      <c r="O958" s="124">
        <v>0</v>
      </c>
      <c r="P958" s="124">
        <v>0</v>
      </c>
      <c r="Q958" s="45"/>
      <c r="R958" s="123">
        <v>0</v>
      </c>
      <c r="S958" s="123">
        <v>0</v>
      </c>
      <c r="T958" s="123">
        <f t="shared" si="420"/>
        <v>0</v>
      </c>
      <c r="U958" s="123">
        <v>0</v>
      </c>
      <c r="V958" s="123">
        <v>0</v>
      </c>
      <c r="W958" s="123">
        <f t="shared" si="416"/>
        <v>0</v>
      </c>
      <c r="X958" s="123">
        <f t="shared" si="436"/>
        <v>0</v>
      </c>
      <c r="Y958" s="45"/>
      <c r="Z958" s="123">
        <v>0</v>
      </c>
      <c r="AA958" s="123">
        <v>0</v>
      </c>
      <c r="AB958" s="123">
        <f t="shared" si="437"/>
        <v>0</v>
      </c>
      <c r="AC958" s="123">
        <v>0</v>
      </c>
      <c r="AD958" s="123">
        <v>0</v>
      </c>
      <c r="AE958" s="123">
        <f t="shared" si="438"/>
        <v>0</v>
      </c>
      <c r="AF958" s="123">
        <f t="shared" si="439"/>
        <v>0</v>
      </c>
      <c r="AG958" s="45"/>
      <c r="AH958" s="123">
        <v>0</v>
      </c>
      <c r="AI958" s="123">
        <v>0</v>
      </c>
      <c r="AJ958" s="123">
        <f t="shared" si="440"/>
        <v>0</v>
      </c>
      <c r="AK958" s="123">
        <v>0</v>
      </c>
      <c r="AL958" s="123">
        <v>0</v>
      </c>
      <c r="AM958" s="123">
        <f t="shared" si="441"/>
        <v>0</v>
      </c>
      <c r="AN958" s="123">
        <f t="shared" si="442"/>
        <v>0</v>
      </c>
      <c r="AO958" s="45"/>
      <c r="AP958" s="123">
        <f t="shared" si="448"/>
        <v>0</v>
      </c>
      <c r="AQ958" s="123">
        <f t="shared" si="448"/>
        <v>0</v>
      </c>
      <c r="AR958" s="123">
        <f t="shared" si="443"/>
        <v>0</v>
      </c>
      <c r="AS958" s="123">
        <f t="shared" si="449"/>
        <v>0</v>
      </c>
      <c r="AT958" s="123">
        <f t="shared" si="449"/>
        <v>0</v>
      </c>
      <c r="AU958" s="123">
        <f t="shared" si="444"/>
        <v>0</v>
      </c>
      <c r="AV958" s="123">
        <f t="shared" si="445"/>
        <v>0</v>
      </c>
      <c r="AW958" s="125"/>
      <c r="AX958" s="125"/>
      <c r="AY958" s="125"/>
      <c r="AZ958" s="124"/>
      <c r="BA958" s="124"/>
      <c r="BB958" s="124"/>
      <c r="BC958" s="124"/>
      <c r="BD958" s="124"/>
    </row>
    <row r="959" spans="1:56" s="100" customFormat="1" hidden="1">
      <c r="A959" s="45"/>
      <c r="B959" s="120">
        <v>2013</v>
      </c>
      <c r="C959" s="121">
        <v>8320</v>
      </c>
      <c r="D959" s="120">
        <v>9</v>
      </c>
      <c r="E959" s="120">
        <v>6000</v>
      </c>
      <c r="F959" s="120">
        <v>6200</v>
      </c>
      <c r="G959" s="120">
        <v>629</v>
      </c>
      <c r="H959" s="120">
        <v>62905</v>
      </c>
      <c r="I959" s="122" t="s">
        <v>267</v>
      </c>
      <c r="J959" s="123">
        <v>0</v>
      </c>
      <c r="K959" s="123">
        <v>0</v>
      </c>
      <c r="L959" s="124">
        <v>0</v>
      </c>
      <c r="M959" s="123">
        <v>0</v>
      </c>
      <c r="N959" s="123">
        <v>0</v>
      </c>
      <c r="O959" s="124">
        <v>0</v>
      </c>
      <c r="P959" s="124">
        <v>0</v>
      </c>
      <c r="Q959" s="45"/>
      <c r="R959" s="123">
        <v>0</v>
      </c>
      <c r="S959" s="123">
        <v>0</v>
      </c>
      <c r="T959" s="123">
        <f>R959+S959</f>
        <v>0</v>
      </c>
      <c r="U959" s="123">
        <v>0</v>
      </c>
      <c r="V959" s="123">
        <v>0</v>
      </c>
      <c r="W959" s="123">
        <f>U959+V959</f>
        <v>0</v>
      </c>
      <c r="X959" s="123">
        <f t="shared" si="436"/>
        <v>0</v>
      </c>
      <c r="Y959" s="45"/>
      <c r="Z959" s="123">
        <v>0</v>
      </c>
      <c r="AA959" s="123">
        <v>0</v>
      </c>
      <c r="AB959" s="123">
        <f t="shared" si="437"/>
        <v>0</v>
      </c>
      <c r="AC959" s="123">
        <v>0</v>
      </c>
      <c r="AD959" s="123">
        <v>0</v>
      </c>
      <c r="AE959" s="123">
        <f t="shared" si="438"/>
        <v>0</v>
      </c>
      <c r="AF959" s="123">
        <f t="shared" si="439"/>
        <v>0</v>
      </c>
      <c r="AG959" s="45"/>
      <c r="AH959" s="123">
        <v>0</v>
      </c>
      <c r="AI959" s="123">
        <v>0</v>
      </c>
      <c r="AJ959" s="123">
        <f t="shared" si="440"/>
        <v>0</v>
      </c>
      <c r="AK959" s="123">
        <v>0</v>
      </c>
      <c r="AL959" s="123">
        <v>0</v>
      </c>
      <c r="AM959" s="123">
        <f t="shared" si="441"/>
        <v>0</v>
      </c>
      <c r="AN959" s="123">
        <f t="shared" si="442"/>
        <v>0</v>
      </c>
      <c r="AO959" s="45"/>
      <c r="AP959" s="123">
        <f t="shared" si="448"/>
        <v>0</v>
      </c>
      <c r="AQ959" s="123">
        <f t="shared" si="448"/>
        <v>0</v>
      </c>
      <c r="AR959" s="123">
        <f t="shared" si="443"/>
        <v>0</v>
      </c>
      <c r="AS959" s="123">
        <f t="shared" si="449"/>
        <v>0</v>
      </c>
      <c r="AT959" s="123">
        <f t="shared" si="449"/>
        <v>0</v>
      </c>
      <c r="AU959" s="123">
        <f t="shared" si="444"/>
        <v>0</v>
      </c>
      <c r="AV959" s="123">
        <f t="shared" si="445"/>
        <v>0</v>
      </c>
      <c r="AW959" s="125"/>
      <c r="AX959" s="125"/>
      <c r="AY959" s="125"/>
      <c r="AZ959" s="124"/>
      <c r="BA959" s="124"/>
      <c r="BB959" s="124"/>
      <c r="BC959" s="124"/>
      <c r="BD959" s="124"/>
    </row>
    <row r="960" spans="1:56" s="100" customFormat="1" hidden="1">
      <c r="A960" s="45"/>
      <c r="B960" s="120">
        <v>2013</v>
      </c>
      <c r="C960" s="121">
        <v>8320</v>
      </c>
      <c r="D960" s="120">
        <v>9</v>
      </c>
      <c r="E960" s="120">
        <v>6000</v>
      </c>
      <c r="F960" s="120">
        <v>6200</v>
      </c>
      <c r="G960" s="120">
        <v>629</v>
      </c>
      <c r="H960" s="120">
        <v>62905</v>
      </c>
      <c r="I960" s="122" t="s">
        <v>267</v>
      </c>
      <c r="J960" s="123">
        <v>0</v>
      </c>
      <c r="K960" s="123">
        <v>0</v>
      </c>
      <c r="L960" s="124">
        <v>0</v>
      </c>
      <c r="M960" s="123">
        <v>0</v>
      </c>
      <c r="N960" s="123">
        <v>0</v>
      </c>
      <c r="O960" s="124">
        <v>0</v>
      </c>
      <c r="P960" s="124">
        <v>0</v>
      </c>
      <c r="Q960" s="45"/>
      <c r="R960" s="123">
        <v>0</v>
      </c>
      <c r="S960" s="123">
        <v>0</v>
      </c>
      <c r="T960" s="123">
        <f>R960+S960</f>
        <v>0</v>
      </c>
      <c r="U960" s="123">
        <v>0</v>
      </c>
      <c r="V960" s="123">
        <v>0</v>
      </c>
      <c r="W960" s="123">
        <f>U960+V960</f>
        <v>0</v>
      </c>
      <c r="X960" s="123">
        <f t="shared" si="436"/>
        <v>0</v>
      </c>
      <c r="Y960" s="45"/>
      <c r="Z960" s="123">
        <v>0</v>
      </c>
      <c r="AA960" s="123">
        <v>0</v>
      </c>
      <c r="AB960" s="123">
        <f t="shared" si="437"/>
        <v>0</v>
      </c>
      <c r="AC960" s="123">
        <v>0</v>
      </c>
      <c r="AD960" s="123">
        <v>0</v>
      </c>
      <c r="AE960" s="123">
        <f t="shared" si="438"/>
        <v>0</v>
      </c>
      <c r="AF960" s="123">
        <f t="shared" si="439"/>
        <v>0</v>
      </c>
      <c r="AG960" s="45"/>
      <c r="AH960" s="123">
        <v>0</v>
      </c>
      <c r="AI960" s="123">
        <v>0</v>
      </c>
      <c r="AJ960" s="123">
        <f t="shared" si="440"/>
        <v>0</v>
      </c>
      <c r="AK960" s="123">
        <v>0</v>
      </c>
      <c r="AL960" s="123">
        <v>0</v>
      </c>
      <c r="AM960" s="123">
        <f t="shared" si="441"/>
        <v>0</v>
      </c>
      <c r="AN960" s="123">
        <f t="shared" si="442"/>
        <v>0</v>
      </c>
      <c r="AO960" s="45"/>
      <c r="AP960" s="123">
        <f t="shared" si="448"/>
        <v>0</v>
      </c>
      <c r="AQ960" s="123">
        <f t="shared" si="448"/>
        <v>0</v>
      </c>
      <c r="AR960" s="123">
        <f t="shared" si="443"/>
        <v>0</v>
      </c>
      <c r="AS960" s="123">
        <f t="shared" si="449"/>
        <v>0</v>
      </c>
      <c r="AT960" s="123">
        <f t="shared" si="449"/>
        <v>0</v>
      </c>
      <c r="AU960" s="123">
        <f t="shared" si="444"/>
        <v>0</v>
      </c>
      <c r="AV960" s="123">
        <f t="shared" si="445"/>
        <v>0</v>
      </c>
      <c r="AW960" s="125"/>
      <c r="AX960" s="125"/>
      <c r="AY960" s="125"/>
      <c r="AZ960" s="124"/>
      <c r="BA960" s="124"/>
      <c r="BB960" s="124"/>
      <c r="BC960" s="124"/>
      <c r="BD960" s="124"/>
    </row>
    <row r="961" spans="1:56" s="100" customFormat="1" hidden="1">
      <c r="A961" s="45"/>
      <c r="B961" s="120">
        <v>2013</v>
      </c>
      <c r="C961" s="121">
        <v>8320</v>
      </c>
      <c r="D961" s="120">
        <v>9</v>
      </c>
      <c r="E961" s="120">
        <v>6000</v>
      </c>
      <c r="F961" s="120">
        <v>6200</v>
      </c>
      <c r="G961" s="120">
        <v>629</v>
      </c>
      <c r="H961" s="120">
        <v>62905</v>
      </c>
      <c r="I961" s="122" t="s">
        <v>267</v>
      </c>
      <c r="J961" s="123">
        <v>0</v>
      </c>
      <c r="K961" s="123">
        <v>0</v>
      </c>
      <c r="L961" s="124">
        <v>0</v>
      </c>
      <c r="M961" s="123">
        <v>0</v>
      </c>
      <c r="N961" s="123">
        <v>0</v>
      </c>
      <c r="O961" s="124">
        <v>0</v>
      </c>
      <c r="P961" s="124">
        <v>0</v>
      </c>
      <c r="Q961" s="45"/>
      <c r="R961" s="123">
        <v>0</v>
      </c>
      <c r="S961" s="123">
        <v>0</v>
      </c>
      <c r="T961" s="123">
        <f>R961+S961</f>
        <v>0</v>
      </c>
      <c r="U961" s="123">
        <v>0</v>
      </c>
      <c r="V961" s="123">
        <v>0</v>
      </c>
      <c r="W961" s="123">
        <f>U961+V961</f>
        <v>0</v>
      </c>
      <c r="X961" s="123">
        <f>T961+W961</f>
        <v>0</v>
      </c>
      <c r="Y961" s="45"/>
      <c r="Z961" s="123">
        <v>0</v>
      </c>
      <c r="AA961" s="123">
        <v>0</v>
      </c>
      <c r="AB961" s="123">
        <f>Z961+AA961</f>
        <v>0</v>
      </c>
      <c r="AC961" s="123">
        <v>0</v>
      </c>
      <c r="AD961" s="123">
        <v>0</v>
      </c>
      <c r="AE961" s="123">
        <f>AC961+AD961</f>
        <v>0</v>
      </c>
      <c r="AF961" s="123">
        <f>AB961+AE961</f>
        <v>0</v>
      </c>
      <c r="AG961" s="45"/>
      <c r="AH961" s="123">
        <v>0</v>
      </c>
      <c r="AI961" s="123">
        <v>0</v>
      </c>
      <c r="AJ961" s="123">
        <f>AH961+AI961</f>
        <v>0</v>
      </c>
      <c r="AK961" s="123">
        <v>0</v>
      </c>
      <c r="AL961" s="123">
        <v>0</v>
      </c>
      <c r="AM961" s="123">
        <f>AK961+AL961</f>
        <v>0</v>
      </c>
      <c r="AN961" s="123">
        <f>AJ961+AM961</f>
        <v>0</v>
      </c>
      <c r="AO961" s="45"/>
      <c r="AP961" s="123">
        <f>J961-(R961+Z961+AH961)</f>
        <v>0</v>
      </c>
      <c r="AQ961" s="123">
        <f>K961-(S961+AA961+AI961)</f>
        <v>0</v>
      </c>
      <c r="AR961" s="123">
        <f>AP961+AQ961</f>
        <v>0</v>
      </c>
      <c r="AS961" s="123">
        <f>M961-(U961+AC961+AK961)</f>
        <v>0</v>
      </c>
      <c r="AT961" s="123">
        <f>N961-(V961+AD961+AL961)</f>
        <v>0</v>
      </c>
      <c r="AU961" s="123">
        <f>AS961+AT961</f>
        <v>0</v>
      </c>
      <c r="AV961" s="123">
        <f>AR961+AU961</f>
        <v>0</v>
      </c>
      <c r="AW961" s="125"/>
      <c r="AX961" s="125"/>
      <c r="AY961" s="125"/>
      <c r="AZ961" s="124"/>
      <c r="BA961" s="124"/>
      <c r="BB961" s="124"/>
      <c r="BC961" s="124"/>
      <c r="BD961" s="124"/>
    </row>
    <row r="962" spans="1:56" s="100" customFormat="1">
      <c r="A962" s="45"/>
      <c r="B962" s="120">
        <v>2013</v>
      </c>
      <c r="C962" s="121">
        <v>8320</v>
      </c>
      <c r="D962" s="120">
        <v>9</v>
      </c>
      <c r="E962" s="120">
        <v>6000</v>
      </c>
      <c r="F962" s="120">
        <v>6200</v>
      </c>
      <c r="G962" s="120">
        <v>629</v>
      </c>
      <c r="H962" s="120">
        <v>62905</v>
      </c>
      <c r="I962" s="122" t="s">
        <v>267</v>
      </c>
      <c r="J962" s="123">
        <v>0</v>
      </c>
      <c r="K962" s="123">
        <v>0</v>
      </c>
      <c r="L962" s="124">
        <v>0</v>
      </c>
      <c r="M962" s="123">
        <v>0</v>
      </c>
      <c r="N962" s="123">
        <v>0</v>
      </c>
      <c r="O962" s="124">
        <v>0</v>
      </c>
      <c r="P962" s="124">
        <v>0</v>
      </c>
      <c r="Q962" s="45"/>
      <c r="R962" s="123">
        <v>0</v>
      </c>
      <c r="S962" s="123">
        <v>0</v>
      </c>
      <c r="T962" s="123">
        <f>R962+S962</f>
        <v>0</v>
      </c>
      <c r="U962" s="123">
        <v>0</v>
      </c>
      <c r="V962" s="123">
        <v>0</v>
      </c>
      <c r="W962" s="123">
        <f>U962+V962</f>
        <v>0</v>
      </c>
      <c r="X962" s="123">
        <f>T962+W962</f>
        <v>0</v>
      </c>
      <c r="Y962" s="45"/>
      <c r="Z962" s="123">
        <v>0</v>
      </c>
      <c r="AA962" s="123">
        <v>0</v>
      </c>
      <c r="AB962" s="123">
        <f>Z962+AA962</f>
        <v>0</v>
      </c>
      <c r="AC962" s="123">
        <v>0</v>
      </c>
      <c r="AD962" s="123">
        <v>0</v>
      </c>
      <c r="AE962" s="123">
        <f>AC962+AD962</f>
        <v>0</v>
      </c>
      <c r="AF962" s="123">
        <f>AB962+AE962</f>
        <v>0</v>
      </c>
      <c r="AG962" s="45"/>
      <c r="AH962" s="123">
        <v>0</v>
      </c>
      <c r="AI962" s="123">
        <v>0</v>
      </c>
      <c r="AJ962" s="123">
        <f>AH962+AI962</f>
        <v>0</v>
      </c>
      <c r="AK962" s="123">
        <v>0</v>
      </c>
      <c r="AL962" s="123">
        <v>0</v>
      </c>
      <c r="AM962" s="123">
        <f>AK962+AL962</f>
        <v>0</v>
      </c>
      <c r="AN962" s="123">
        <f>AJ962+AM962</f>
        <v>0</v>
      </c>
      <c r="AO962" s="45"/>
      <c r="AP962" s="123">
        <f>J962-(R962+Z962+AH962)</f>
        <v>0</v>
      </c>
      <c r="AQ962" s="123">
        <f>K962-(S962+AA962+AI962)</f>
        <v>0</v>
      </c>
      <c r="AR962" s="123">
        <f>AP962+AQ962</f>
        <v>0</v>
      </c>
      <c r="AS962" s="123">
        <f>M962-(U962+AC962+AK962)</f>
        <v>0</v>
      </c>
      <c r="AT962" s="123">
        <f>N962-(V962+AD962+AL962)</f>
        <v>0</v>
      </c>
      <c r="AU962" s="123">
        <f>AS962+AT962</f>
        <v>0</v>
      </c>
      <c r="AV962" s="123">
        <f>AR962+AU962</f>
        <v>0</v>
      </c>
      <c r="AW962" s="125"/>
      <c r="AX962" s="125"/>
      <c r="AY962" s="125"/>
      <c r="AZ962" s="124"/>
      <c r="BA962" s="124"/>
      <c r="BB962" s="124"/>
      <c r="BC962" s="124"/>
      <c r="BD962" s="124"/>
    </row>
    <row r="963" spans="1:56" s="150" customFormat="1">
      <c r="A963" s="45"/>
      <c r="B963" s="97">
        <v>2013</v>
      </c>
      <c r="C963" s="97">
        <v>8320</v>
      </c>
      <c r="D963" s="97">
        <v>10</v>
      </c>
      <c r="E963" s="95"/>
      <c r="F963" s="95"/>
      <c r="G963" s="97"/>
      <c r="H963" s="97"/>
      <c r="I963" s="97" t="s">
        <v>65</v>
      </c>
      <c r="J963" s="98">
        <f>43852817.8+286290</f>
        <v>44139107.799999997</v>
      </c>
      <c r="K963" s="98">
        <v>11878904.199999999</v>
      </c>
      <c r="L963" s="98">
        <f>55731722+286290</f>
        <v>56018012</v>
      </c>
      <c r="M963" s="98">
        <v>6760000</v>
      </c>
      <c r="N963" s="98">
        <v>0</v>
      </c>
      <c r="O963" s="98">
        <v>6760000</v>
      </c>
      <c r="P963" s="98">
        <f>62491722+286290</f>
        <v>62778012</v>
      </c>
      <c r="Q963" s="45"/>
      <c r="R963" s="98">
        <f>R964+R984+R1028+R1092+R1131</f>
        <v>44124685.549999997</v>
      </c>
      <c r="S963" s="98">
        <f>S964+S984+S1028+S1092+S1131</f>
        <v>11878904.199999999</v>
      </c>
      <c r="T963" s="98">
        <f>R963+S963</f>
        <v>56003589.75</v>
      </c>
      <c r="U963" s="98">
        <f>U964+U984+U1028+U1092+U1131</f>
        <v>6307778.2699999996</v>
      </c>
      <c r="V963" s="98">
        <f>V964+V984+V1028+V1092+V1131</f>
        <v>0</v>
      </c>
      <c r="W963" s="98">
        <f>U963+V963</f>
        <v>6307778.2699999996</v>
      </c>
      <c r="X963" s="98">
        <f>T963+W963</f>
        <v>62311368.019999996</v>
      </c>
      <c r="Y963" s="45"/>
      <c r="Z963" s="98">
        <f>Z964+Z984+Z1028+Z1092+Z1131</f>
        <v>0</v>
      </c>
      <c r="AA963" s="98">
        <f>AA964+AA984+AA1028+AA1092+AA1131</f>
        <v>0</v>
      </c>
      <c r="AB963" s="98">
        <f>Z963+AA963</f>
        <v>0</v>
      </c>
      <c r="AC963" s="98">
        <f>AC964+AC984+AC1028+AC1092+AC1131</f>
        <v>0</v>
      </c>
      <c r="AD963" s="98">
        <f>AD964+AD984+AD1028+AD1092+AD1131</f>
        <v>0</v>
      </c>
      <c r="AE963" s="98">
        <f>AC963+AD963</f>
        <v>0</v>
      </c>
      <c r="AF963" s="98">
        <f>AB963+AE963</f>
        <v>0</v>
      </c>
      <c r="AG963" s="45"/>
      <c r="AH963" s="98">
        <f>AH964+AH984+AH1028+AH1092+AH1131</f>
        <v>0</v>
      </c>
      <c r="AI963" s="98">
        <f>AI964+AI984+AI1028+AI1092+AI1131</f>
        <v>0</v>
      </c>
      <c r="AJ963" s="98">
        <f>AH963+AI963</f>
        <v>0</v>
      </c>
      <c r="AK963" s="98">
        <f>AK964+AK984+AK1028+AK1092+AK1131</f>
        <v>0</v>
      </c>
      <c r="AL963" s="98">
        <f>AL964+AL984+AL1028+AL1092+AL1131</f>
        <v>0</v>
      </c>
      <c r="AM963" s="98">
        <f>AK963+AL963</f>
        <v>0</v>
      </c>
      <c r="AN963" s="98">
        <f>AJ963+AM963</f>
        <v>0</v>
      </c>
      <c r="AO963" s="45"/>
      <c r="AP963" s="98">
        <f>AP964+AP984+AP1028+AP1092+AP1131</f>
        <v>0</v>
      </c>
      <c r="AQ963" s="98">
        <f>AQ964+AQ984+AQ1028+AQ1092+AQ1131</f>
        <v>0</v>
      </c>
      <c r="AR963" s="98">
        <f>AP963+AQ963</f>
        <v>0</v>
      </c>
      <c r="AS963" s="98">
        <f>AS964+AS984+AS1028+AS1092+AS1131</f>
        <v>0</v>
      </c>
      <c r="AT963" s="98">
        <f>AT964+AT984+AT1028+AT1092+AT1131</f>
        <v>0</v>
      </c>
      <c r="AU963" s="98">
        <f>AS963+AT963</f>
        <v>0</v>
      </c>
      <c r="AV963" s="98">
        <f>AR963+AU963</f>
        <v>0</v>
      </c>
      <c r="AW963" s="99"/>
      <c r="AX963" s="99"/>
      <c r="AY963" s="99"/>
      <c r="AZ963" s="98"/>
      <c r="BA963" s="98"/>
      <c r="BB963" s="98"/>
      <c r="BC963" s="98"/>
      <c r="BD963" s="98"/>
    </row>
    <row r="964" spans="1:56" s="107" customFormat="1">
      <c r="A964" s="45"/>
      <c r="B964" s="101">
        <v>2013</v>
      </c>
      <c r="C964" s="102">
        <v>8320</v>
      </c>
      <c r="D964" s="101">
        <v>10</v>
      </c>
      <c r="E964" s="101">
        <v>1000</v>
      </c>
      <c r="F964" s="101"/>
      <c r="G964" s="101"/>
      <c r="H964" s="101"/>
      <c r="I964" s="103" t="s">
        <v>80</v>
      </c>
      <c r="J964" s="104">
        <v>0</v>
      </c>
      <c r="K964" s="104">
        <v>0</v>
      </c>
      <c r="L964" s="104">
        <v>0</v>
      </c>
      <c r="M964" s="104">
        <v>3000000</v>
      </c>
      <c r="N964" s="104">
        <v>0</v>
      </c>
      <c r="O964" s="104">
        <v>3000000</v>
      </c>
      <c r="P964" s="104">
        <v>3000000</v>
      </c>
      <c r="Q964" s="45"/>
      <c r="R964" s="105">
        <f>R965+R970+R976+R981</f>
        <v>0</v>
      </c>
      <c r="S964" s="105">
        <f>S965+S970+S976+S981</f>
        <v>0</v>
      </c>
      <c r="T964" s="105">
        <f t="shared" ref="T964:T983" si="450">R964+S964</f>
        <v>0</v>
      </c>
      <c r="U964" s="105">
        <f>U965+U970+U976+U981</f>
        <v>3000000</v>
      </c>
      <c r="V964" s="105">
        <f>V965+V970+V976+V981</f>
        <v>0</v>
      </c>
      <c r="W964" s="105">
        <f t="shared" ref="W964:W983" si="451">U964+V964</f>
        <v>3000000</v>
      </c>
      <c r="X964" s="105">
        <f t="shared" ref="X964:X983" si="452">T964+W964</f>
        <v>3000000</v>
      </c>
      <c r="Y964" s="45"/>
      <c r="Z964" s="105">
        <f>Z965+Z970+Z976+Z981</f>
        <v>0</v>
      </c>
      <c r="AA964" s="105">
        <f>AA965+AA970+AA976+AA981</f>
        <v>0</v>
      </c>
      <c r="AB964" s="105">
        <f t="shared" ref="AB964:AB983" si="453">Z964+AA964</f>
        <v>0</v>
      </c>
      <c r="AC964" s="105">
        <f>AC965+AC970+AC976+AC981</f>
        <v>0</v>
      </c>
      <c r="AD964" s="105">
        <f>AD965+AD970+AD976+AD981</f>
        <v>0</v>
      </c>
      <c r="AE964" s="105">
        <f t="shared" ref="AE964:AE983" si="454">AC964+AD964</f>
        <v>0</v>
      </c>
      <c r="AF964" s="105">
        <f t="shared" ref="AF964:AF983" si="455">AB964+AE964</f>
        <v>0</v>
      </c>
      <c r="AG964" s="45"/>
      <c r="AH964" s="105">
        <f>AH965+AH970+AH976+AH981</f>
        <v>0</v>
      </c>
      <c r="AI964" s="105">
        <f>AI965+AI970+AI976+AI981</f>
        <v>0</v>
      </c>
      <c r="AJ964" s="105">
        <f t="shared" ref="AJ964:AJ983" si="456">AH964+AI964</f>
        <v>0</v>
      </c>
      <c r="AK964" s="105">
        <f>AK965+AK970+AK976+AK981</f>
        <v>0</v>
      </c>
      <c r="AL964" s="105">
        <f>AL965+AL970+AL976+AL981</f>
        <v>0</v>
      </c>
      <c r="AM964" s="105">
        <f t="shared" ref="AM964:AM983" si="457">AK964+AL964</f>
        <v>0</v>
      </c>
      <c r="AN964" s="105">
        <f t="shared" ref="AN964:AN983" si="458">AJ964+AM964</f>
        <v>0</v>
      </c>
      <c r="AO964" s="45"/>
      <c r="AP964" s="105">
        <f>AP965+AP970+AP976+AP981</f>
        <v>0</v>
      </c>
      <c r="AQ964" s="105">
        <f>AQ965+AQ970+AQ976+AQ981</f>
        <v>0</v>
      </c>
      <c r="AR964" s="105">
        <f t="shared" ref="AR964:AR983" si="459">AP964+AQ964</f>
        <v>0</v>
      </c>
      <c r="AS964" s="105">
        <f>AS965+AS970+AS976+AS981</f>
        <v>0</v>
      </c>
      <c r="AT964" s="105">
        <f>AT965+AT970+AT976+AT981</f>
        <v>0</v>
      </c>
      <c r="AU964" s="105">
        <f t="shared" ref="AU964:AU983" si="460">AS964+AT964</f>
        <v>0</v>
      </c>
      <c r="AV964" s="105">
        <f t="shared" ref="AV964:AV983" si="461">AR964+AU964</f>
        <v>0</v>
      </c>
      <c r="AW964" s="106"/>
      <c r="AX964" s="106"/>
      <c r="AY964" s="106"/>
      <c r="AZ964" s="104"/>
      <c r="BA964" s="104"/>
      <c r="BB964" s="104"/>
      <c r="BC964" s="104"/>
      <c r="BD964" s="104"/>
    </row>
    <row r="965" spans="1:56" s="126" customFormat="1">
      <c r="A965" s="45"/>
      <c r="B965" s="108">
        <v>2013</v>
      </c>
      <c r="C965" s="109">
        <v>8320</v>
      </c>
      <c r="D965" s="108">
        <v>10</v>
      </c>
      <c r="E965" s="108">
        <v>1000</v>
      </c>
      <c r="F965" s="108">
        <v>1200</v>
      </c>
      <c r="G965" s="108"/>
      <c r="H965" s="108"/>
      <c r="I965" s="110" t="s">
        <v>84</v>
      </c>
      <c r="J965" s="111">
        <v>0</v>
      </c>
      <c r="K965" s="111">
        <v>0</v>
      </c>
      <c r="L965" s="111">
        <v>0</v>
      </c>
      <c r="M965" s="111">
        <v>3000000</v>
      </c>
      <c r="N965" s="111">
        <v>0</v>
      </c>
      <c r="O965" s="111">
        <v>3000000</v>
      </c>
      <c r="P965" s="111">
        <v>3000000</v>
      </c>
      <c r="Q965" s="45"/>
      <c r="R965" s="112">
        <f>R966+R968</f>
        <v>0</v>
      </c>
      <c r="S965" s="112">
        <f>S966+S968</f>
        <v>0</v>
      </c>
      <c r="T965" s="112">
        <f t="shared" si="450"/>
        <v>0</v>
      </c>
      <c r="U965" s="112">
        <f>U966+U968</f>
        <v>3000000</v>
      </c>
      <c r="V965" s="112">
        <f>V966+V968</f>
        <v>0</v>
      </c>
      <c r="W965" s="112">
        <f t="shared" si="451"/>
        <v>3000000</v>
      </c>
      <c r="X965" s="112">
        <f t="shared" si="452"/>
        <v>3000000</v>
      </c>
      <c r="Y965" s="45"/>
      <c r="Z965" s="112">
        <f>Z966+Z968</f>
        <v>0</v>
      </c>
      <c r="AA965" s="112">
        <f>AA966+AA968</f>
        <v>0</v>
      </c>
      <c r="AB965" s="112">
        <f t="shared" si="453"/>
        <v>0</v>
      </c>
      <c r="AC965" s="112">
        <f>AC966+AC968</f>
        <v>0</v>
      </c>
      <c r="AD965" s="112">
        <f>AD966+AD968</f>
        <v>0</v>
      </c>
      <c r="AE965" s="112">
        <f t="shared" si="454"/>
        <v>0</v>
      </c>
      <c r="AF965" s="112">
        <f t="shared" si="455"/>
        <v>0</v>
      </c>
      <c r="AG965" s="45"/>
      <c r="AH965" s="112">
        <f>AH966+AH968</f>
        <v>0</v>
      </c>
      <c r="AI965" s="112">
        <f>AI966+AI968</f>
        <v>0</v>
      </c>
      <c r="AJ965" s="112">
        <f t="shared" si="456"/>
        <v>0</v>
      </c>
      <c r="AK965" s="112">
        <f>AK966+AK968</f>
        <v>0</v>
      </c>
      <c r="AL965" s="112">
        <f>AL966+AL968</f>
        <v>0</v>
      </c>
      <c r="AM965" s="112">
        <f t="shared" si="457"/>
        <v>0</v>
      </c>
      <c r="AN965" s="112">
        <f t="shared" si="458"/>
        <v>0</v>
      </c>
      <c r="AO965" s="45"/>
      <c r="AP965" s="112">
        <f>AP966+AP968</f>
        <v>0</v>
      </c>
      <c r="AQ965" s="112">
        <f>AQ966+AQ968</f>
        <v>0</v>
      </c>
      <c r="AR965" s="112">
        <f t="shared" si="459"/>
        <v>0</v>
      </c>
      <c r="AS965" s="112">
        <f>AS966+AS968</f>
        <v>0</v>
      </c>
      <c r="AT965" s="112">
        <f>AT966+AT968</f>
        <v>0</v>
      </c>
      <c r="AU965" s="112">
        <f t="shared" si="460"/>
        <v>0</v>
      </c>
      <c r="AV965" s="112">
        <f t="shared" si="461"/>
        <v>0</v>
      </c>
      <c r="AW965" s="113"/>
      <c r="AX965" s="113"/>
      <c r="AY965" s="113"/>
      <c r="AZ965" s="111"/>
      <c r="BA965" s="111"/>
      <c r="BB965" s="111"/>
      <c r="BC965" s="111"/>
      <c r="BD965" s="111"/>
    </row>
    <row r="966" spans="1:56" s="127" customFormat="1">
      <c r="A966" s="45"/>
      <c r="B966" s="114">
        <v>2013</v>
      </c>
      <c r="C966" s="115">
        <v>8320</v>
      </c>
      <c r="D966" s="114">
        <v>10</v>
      </c>
      <c r="E966" s="114">
        <v>1000</v>
      </c>
      <c r="F966" s="114">
        <v>1200</v>
      </c>
      <c r="G966" s="114">
        <v>121</v>
      </c>
      <c r="H966" s="114"/>
      <c r="I966" s="116" t="s">
        <v>85</v>
      </c>
      <c r="J966" s="117">
        <v>0</v>
      </c>
      <c r="K966" s="117">
        <v>0</v>
      </c>
      <c r="L966" s="117">
        <v>0</v>
      </c>
      <c r="M966" s="117">
        <v>3000000</v>
      </c>
      <c r="N966" s="117">
        <v>0</v>
      </c>
      <c r="O966" s="117">
        <v>3000000</v>
      </c>
      <c r="P966" s="117">
        <v>3000000</v>
      </c>
      <c r="Q966" s="45"/>
      <c r="R966" s="118">
        <f>R967</f>
        <v>0</v>
      </c>
      <c r="S966" s="118">
        <f>S967</f>
        <v>0</v>
      </c>
      <c r="T966" s="118">
        <f t="shared" si="450"/>
        <v>0</v>
      </c>
      <c r="U966" s="118">
        <f>U967</f>
        <v>3000000</v>
      </c>
      <c r="V966" s="118">
        <f>V967</f>
        <v>0</v>
      </c>
      <c r="W966" s="118">
        <f t="shared" si="451"/>
        <v>3000000</v>
      </c>
      <c r="X966" s="118">
        <f t="shared" si="452"/>
        <v>3000000</v>
      </c>
      <c r="Y966" s="45"/>
      <c r="Z966" s="118">
        <f>Z967</f>
        <v>0</v>
      </c>
      <c r="AA966" s="118">
        <f>AA967</f>
        <v>0</v>
      </c>
      <c r="AB966" s="118">
        <f t="shared" si="453"/>
        <v>0</v>
      </c>
      <c r="AC966" s="118">
        <f>AC967</f>
        <v>0</v>
      </c>
      <c r="AD966" s="118">
        <f>AD967</f>
        <v>0</v>
      </c>
      <c r="AE966" s="118">
        <f t="shared" si="454"/>
        <v>0</v>
      </c>
      <c r="AF966" s="118">
        <f t="shared" si="455"/>
        <v>0</v>
      </c>
      <c r="AG966" s="45"/>
      <c r="AH966" s="118">
        <f>AH967</f>
        <v>0</v>
      </c>
      <c r="AI966" s="118">
        <f>AI967</f>
        <v>0</v>
      </c>
      <c r="AJ966" s="118">
        <f t="shared" si="456"/>
        <v>0</v>
      </c>
      <c r="AK966" s="118">
        <f>AK967</f>
        <v>0</v>
      </c>
      <c r="AL966" s="118">
        <f>AL967</f>
        <v>0</v>
      </c>
      <c r="AM966" s="118">
        <f t="shared" si="457"/>
        <v>0</v>
      </c>
      <c r="AN966" s="118">
        <f t="shared" si="458"/>
        <v>0</v>
      </c>
      <c r="AO966" s="45"/>
      <c r="AP966" s="118">
        <f>AP967</f>
        <v>0</v>
      </c>
      <c r="AQ966" s="118">
        <f>AQ967</f>
        <v>0</v>
      </c>
      <c r="AR966" s="118">
        <f t="shared" si="459"/>
        <v>0</v>
      </c>
      <c r="AS966" s="118">
        <f>AS967</f>
        <v>0</v>
      </c>
      <c r="AT966" s="118">
        <f>AT967</f>
        <v>0</v>
      </c>
      <c r="AU966" s="118">
        <f t="shared" si="460"/>
        <v>0</v>
      </c>
      <c r="AV966" s="118">
        <f t="shared" si="461"/>
        <v>0</v>
      </c>
      <c r="AW966" s="119"/>
      <c r="AX966" s="119"/>
      <c r="AY966" s="119"/>
      <c r="AZ966" s="117"/>
      <c r="BA966" s="117"/>
      <c r="BB966" s="117"/>
      <c r="BC966" s="117"/>
      <c r="BD966" s="117"/>
    </row>
    <row r="967" spans="1:56" s="100" customFormat="1">
      <c r="A967" s="45"/>
      <c r="B967" s="120">
        <v>2013</v>
      </c>
      <c r="C967" s="121">
        <v>8320</v>
      </c>
      <c r="D967" s="120">
        <v>10</v>
      </c>
      <c r="E967" s="120">
        <v>1000</v>
      </c>
      <c r="F967" s="120">
        <v>1200</v>
      </c>
      <c r="G967" s="120">
        <v>121</v>
      </c>
      <c r="H967" s="120">
        <v>12101</v>
      </c>
      <c r="I967" s="122" t="s">
        <v>86</v>
      </c>
      <c r="J967" s="132">
        <v>0</v>
      </c>
      <c r="K967" s="132">
        <v>0</v>
      </c>
      <c r="L967" s="133">
        <v>0</v>
      </c>
      <c r="M967" s="132">
        <v>3000000</v>
      </c>
      <c r="N967" s="132">
        <v>0</v>
      </c>
      <c r="O967" s="133">
        <v>3000000</v>
      </c>
      <c r="P967" s="133">
        <v>3000000</v>
      </c>
      <c r="Q967" s="45"/>
      <c r="R967" s="123">
        <v>0</v>
      </c>
      <c r="S967" s="123">
        <v>0</v>
      </c>
      <c r="T967" s="123">
        <f t="shared" si="450"/>
        <v>0</v>
      </c>
      <c r="U967" s="123">
        <f>+'[1]Red Nacional Tel'!AA16</f>
        <v>3000000</v>
      </c>
      <c r="V967" s="123">
        <v>0</v>
      </c>
      <c r="W967" s="123">
        <f t="shared" si="451"/>
        <v>3000000</v>
      </c>
      <c r="X967" s="123">
        <f t="shared" si="452"/>
        <v>3000000</v>
      </c>
      <c r="Y967" s="45"/>
      <c r="Z967" s="123">
        <v>0</v>
      </c>
      <c r="AA967" s="123">
        <v>0</v>
      </c>
      <c r="AB967" s="123">
        <f t="shared" si="453"/>
        <v>0</v>
      </c>
      <c r="AC967" s="123">
        <v>0</v>
      </c>
      <c r="AD967" s="123">
        <v>0</v>
      </c>
      <c r="AE967" s="123">
        <f t="shared" si="454"/>
        <v>0</v>
      </c>
      <c r="AF967" s="123">
        <f t="shared" si="455"/>
        <v>0</v>
      </c>
      <c r="AG967" s="45"/>
      <c r="AH967" s="123">
        <v>0</v>
      </c>
      <c r="AI967" s="123">
        <v>0</v>
      </c>
      <c r="AJ967" s="123">
        <f t="shared" si="456"/>
        <v>0</v>
      </c>
      <c r="AK967" s="123">
        <v>0</v>
      </c>
      <c r="AL967" s="123">
        <v>0</v>
      </c>
      <c r="AM967" s="123">
        <f t="shared" si="457"/>
        <v>0</v>
      </c>
      <c r="AN967" s="123">
        <f t="shared" si="458"/>
        <v>0</v>
      </c>
      <c r="AO967" s="45"/>
      <c r="AP967" s="123">
        <f>J967-(R967+Z967+AH967)</f>
        <v>0</v>
      </c>
      <c r="AQ967" s="123">
        <f>K967-(S967+AA967+AI967)</f>
        <v>0</v>
      </c>
      <c r="AR967" s="123">
        <f t="shared" si="459"/>
        <v>0</v>
      </c>
      <c r="AS967" s="135">
        <f>M967-(U967+AC967+AK967)</f>
        <v>0</v>
      </c>
      <c r="AT967" s="123">
        <f>N967-(V967+AD967+AL967)</f>
        <v>0</v>
      </c>
      <c r="AU967" s="123">
        <f t="shared" si="460"/>
        <v>0</v>
      </c>
      <c r="AV967" s="123">
        <f t="shared" si="461"/>
        <v>0</v>
      </c>
      <c r="AW967" s="134" t="s">
        <v>87</v>
      </c>
      <c r="AX967" s="134">
        <v>15</v>
      </c>
      <c r="AY967" s="134"/>
      <c r="AZ967" s="133" t="s">
        <v>88</v>
      </c>
      <c r="BA967" s="133">
        <f>'[1]Red Nacional Tel'!AO16</f>
        <v>15</v>
      </c>
      <c r="BB967" s="133"/>
      <c r="BC967" s="133">
        <f>+AX967-BA967</f>
        <v>0</v>
      </c>
      <c r="BD967" s="124">
        <v>0</v>
      </c>
    </row>
    <row r="968" spans="1:56" s="127" customFormat="1">
      <c r="A968" s="45"/>
      <c r="B968" s="114">
        <v>2013</v>
      </c>
      <c r="C968" s="115">
        <v>8320</v>
      </c>
      <c r="D968" s="114">
        <v>10</v>
      </c>
      <c r="E968" s="114">
        <v>1000</v>
      </c>
      <c r="F968" s="114">
        <v>1200</v>
      </c>
      <c r="G968" s="114">
        <v>122</v>
      </c>
      <c r="H968" s="114"/>
      <c r="I968" s="116" t="s">
        <v>89</v>
      </c>
      <c r="J968" s="117">
        <v>0</v>
      </c>
      <c r="K968" s="117">
        <v>0</v>
      </c>
      <c r="L968" s="117">
        <v>0</v>
      </c>
      <c r="M968" s="117">
        <v>0</v>
      </c>
      <c r="N968" s="117">
        <v>0</v>
      </c>
      <c r="O968" s="117">
        <v>0</v>
      </c>
      <c r="P968" s="117">
        <v>0</v>
      </c>
      <c r="Q968" s="45"/>
      <c r="R968" s="118">
        <f>R969</f>
        <v>0</v>
      </c>
      <c r="S968" s="118">
        <f>S969</f>
        <v>0</v>
      </c>
      <c r="T968" s="118">
        <f t="shared" si="450"/>
        <v>0</v>
      </c>
      <c r="U968" s="118">
        <f>U969</f>
        <v>0</v>
      </c>
      <c r="V968" s="118">
        <f>V969</f>
        <v>0</v>
      </c>
      <c r="W968" s="118">
        <f t="shared" si="451"/>
        <v>0</v>
      </c>
      <c r="X968" s="118">
        <f t="shared" si="452"/>
        <v>0</v>
      </c>
      <c r="Y968" s="45"/>
      <c r="Z968" s="118">
        <f>Z969</f>
        <v>0</v>
      </c>
      <c r="AA968" s="118">
        <f>AA969</f>
        <v>0</v>
      </c>
      <c r="AB968" s="118">
        <f t="shared" si="453"/>
        <v>0</v>
      </c>
      <c r="AC968" s="118">
        <f>AC969</f>
        <v>0</v>
      </c>
      <c r="AD968" s="118">
        <f>AD969</f>
        <v>0</v>
      </c>
      <c r="AE968" s="118">
        <f t="shared" si="454"/>
        <v>0</v>
      </c>
      <c r="AF968" s="118">
        <f t="shared" si="455"/>
        <v>0</v>
      </c>
      <c r="AG968" s="45"/>
      <c r="AH968" s="118">
        <f>AH969</f>
        <v>0</v>
      </c>
      <c r="AI968" s="118">
        <f>AI969</f>
        <v>0</v>
      </c>
      <c r="AJ968" s="118">
        <f t="shared" si="456"/>
        <v>0</v>
      </c>
      <c r="AK968" s="118">
        <f>AK969</f>
        <v>0</v>
      </c>
      <c r="AL968" s="118">
        <f>AL969</f>
        <v>0</v>
      </c>
      <c r="AM968" s="118">
        <f t="shared" si="457"/>
        <v>0</v>
      </c>
      <c r="AN968" s="118">
        <f t="shared" si="458"/>
        <v>0</v>
      </c>
      <c r="AO968" s="45"/>
      <c r="AP968" s="118">
        <f>AP969</f>
        <v>0</v>
      </c>
      <c r="AQ968" s="118">
        <f>AQ969</f>
        <v>0</v>
      </c>
      <c r="AR968" s="118">
        <f t="shared" si="459"/>
        <v>0</v>
      </c>
      <c r="AS968" s="118">
        <f>AS969</f>
        <v>0</v>
      </c>
      <c r="AT968" s="118">
        <f>AT969</f>
        <v>0</v>
      </c>
      <c r="AU968" s="118">
        <f t="shared" si="460"/>
        <v>0</v>
      </c>
      <c r="AV968" s="118">
        <f t="shared" si="461"/>
        <v>0</v>
      </c>
      <c r="AW968" s="119"/>
      <c r="AX968" s="119"/>
      <c r="AY968" s="119"/>
      <c r="AZ968" s="117"/>
      <c r="BA968" s="117"/>
      <c r="BB968" s="117"/>
      <c r="BC968" s="117"/>
      <c r="BD968" s="117"/>
    </row>
    <row r="969" spans="1:56" s="100" customFormat="1">
      <c r="A969" s="45"/>
      <c r="B969" s="120">
        <v>2013</v>
      </c>
      <c r="C969" s="121">
        <v>8320</v>
      </c>
      <c r="D969" s="120">
        <v>10</v>
      </c>
      <c r="E969" s="120">
        <v>1000</v>
      </c>
      <c r="F969" s="120">
        <v>1200</v>
      </c>
      <c r="G969" s="120">
        <v>122</v>
      </c>
      <c r="H969" s="120">
        <v>12201</v>
      </c>
      <c r="I969" s="122" t="s">
        <v>89</v>
      </c>
      <c r="J969" s="123">
        <v>0</v>
      </c>
      <c r="K969" s="123">
        <v>0</v>
      </c>
      <c r="L969" s="124">
        <v>0</v>
      </c>
      <c r="M969" s="123">
        <v>0</v>
      </c>
      <c r="N969" s="123">
        <v>0</v>
      </c>
      <c r="O969" s="124">
        <v>0</v>
      </c>
      <c r="P969" s="124">
        <v>0</v>
      </c>
      <c r="Q969" s="45"/>
      <c r="R969" s="123">
        <v>0</v>
      </c>
      <c r="S969" s="123">
        <v>0</v>
      </c>
      <c r="T969" s="123">
        <f t="shared" si="450"/>
        <v>0</v>
      </c>
      <c r="U969" s="123">
        <v>0</v>
      </c>
      <c r="V969" s="123">
        <v>0</v>
      </c>
      <c r="W969" s="123">
        <f t="shared" si="451"/>
        <v>0</v>
      </c>
      <c r="X969" s="123">
        <f t="shared" si="452"/>
        <v>0</v>
      </c>
      <c r="Y969" s="45"/>
      <c r="Z969" s="123">
        <v>0</v>
      </c>
      <c r="AA969" s="123">
        <v>0</v>
      </c>
      <c r="AB969" s="123">
        <f t="shared" si="453"/>
        <v>0</v>
      </c>
      <c r="AC969" s="123">
        <v>0</v>
      </c>
      <c r="AD969" s="123">
        <v>0</v>
      </c>
      <c r="AE969" s="123">
        <f t="shared" si="454"/>
        <v>0</v>
      </c>
      <c r="AF969" s="123">
        <f t="shared" si="455"/>
        <v>0</v>
      </c>
      <c r="AG969" s="45"/>
      <c r="AH969" s="123">
        <v>0</v>
      </c>
      <c r="AI969" s="123">
        <v>0</v>
      </c>
      <c r="AJ969" s="123">
        <f t="shared" si="456"/>
        <v>0</v>
      </c>
      <c r="AK969" s="123">
        <v>0</v>
      </c>
      <c r="AL969" s="123">
        <v>0</v>
      </c>
      <c r="AM969" s="123">
        <f t="shared" si="457"/>
        <v>0</v>
      </c>
      <c r="AN969" s="123">
        <f t="shared" si="458"/>
        <v>0</v>
      </c>
      <c r="AO969" s="45"/>
      <c r="AP969" s="123">
        <f>J969-(R969+Z969+AH969)</f>
        <v>0</v>
      </c>
      <c r="AQ969" s="123">
        <f>K969-(S969+AA969+AI969)</f>
        <v>0</v>
      </c>
      <c r="AR969" s="123">
        <f t="shared" si="459"/>
        <v>0</v>
      </c>
      <c r="AS969" s="123">
        <f>M969-(U969+AC969+AK969)</f>
        <v>0</v>
      </c>
      <c r="AT969" s="123">
        <f>N969-(V969+AD969+AL969)</f>
        <v>0</v>
      </c>
      <c r="AU969" s="123">
        <f t="shared" si="460"/>
        <v>0</v>
      </c>
      <c r="AV969" s="123">
        <f t="shared" si="461"/>
        <v>0</v>
      </c>
      <c r="AW969" s="125" t="s">
        <v>87</v>
      </c>
      <c r="AX969" s="125"/>
      <c r="AY969" s="125"/>
      <c r="AZ969" s="124" t="s">
        <v>88</v>
      </c>
      <c r="BA969" s="124"/>
      <c r="BB969" s="124"/>
      <c r="BC969" s="124"/>
      <c r="BD969" s="124"/>
    </row>
    <row r="970" spans="1:56" s="100" customFormat="1">
      <c r="A970" s="45"/>
      <c r="B970" s="108">
        <v>2013</v>
      </c>
      <c r="C970" s="109">
        <v>8320</v>
      </c>
      <c r="D970" s="108">
        <v>10</v>
      </c>
      <c r="E970" s="108">
        <v>1000</v>
      </c>
      <c r="F970" s="108">
        <v>1300</v>
      </c>
      <c r="G970" s="108"/>
      <c r="H970" s="108"/>
      <c r="I970" s="110" t="s">
        <v>90</v>
      </c>
      <c r="J970" s="111">
        <v>0</v>
      </c>
      <c r="K970" s="111">
        <v>0</v>
      </c>
      <c r="L970" s="111">
        <v>0</v>
      </c>
      <c r="M970" s="111">
        <v>0</v>
      </c>
      <c r="N970" s="111">
        <v>0</v>
      </c>
      <c r="O970" s="111">
        <v>0</v>
      </c>
      <c r="P970" s="111">
        <v>0</v>
      </c>
      <c r="Q970" s="45"/>
      <c r="R970" s="112">
        <f>R971+R974</f>
        <v>0</v>
      </c>
      <c r="S970" s="112">
        <f>S971+S974</f>
        <v>0</v>
      </c>
      <c r="T970" s="112">
        <f t="shared" si="450"/>
        <v>0</v>
      </c>
      <c r="U970" s="112">
        <f>U971+U974</f>
        <v>0</v>
      </c>
      <c r="V970" s="112">
        <f>V971+V974</f>
        <v>0</v>
      </c>
      <c r="W970" s="112">
        <f t="shared" si="451"/>
        <v>0</v>
      </c>
      <c r="X970" s="112">
        <f t="shared" si="452"/>
        <v>0</v>
      </c>
      <c r="Y970" s="45"/>
      <c r="Z970" s="112">
        <f>Z971+Z974</f>
        <v>0</v>
      </c>
      <c r="AA970" s="112">
        <f>AA971+AA974</f>
        <v>0</v>
      </c>
      <c r="AB970" s="112">
        <f t="shared" si="453"/>
        <v>0</v>
      </c>
      <c r="AC970" s="112">
        <f>AC971+AC974</f>
        <v>0</v>
      </c>
      <c r="AD970" s="112">
        <f>AD971+AD974</f>
        <v>0</v>
      </c>
      <c r="AE970" s="112">
        <f t="shared" si="454"/>
        <v>0</v>
      </c>
      <c r="AF970" s="112">
        <f t="shared" si="455"/>
        <v>0</v>
      </c>
      <c r="AG970" s="45"/>
      <c r="AH970" s="112">
        <f>AH971+AH974</f>
        <v>0</v>
      </c>
      <c r="AI970" s="112">
        <f>AI971+AI974</f>
        <v>0</v>
      </c>
      <c r="AJ970" s="112">
        <f t="shared" si="456"/>
        <v>0</v>
      </c>
      <c r="AK970" s="112">
        <f>AK971+AK974</f>
        <v>0</v>
      </c>
      <c r="AL970" s="112">
        <f>AL971+AL974</f>
        <v>0</v>
      </c>
      <c r="AM970" s="112">
        <f t="shared" si="457"/>
        <v>0</v>
      </c>
      <c r="AN970" s="112">
        <f t="shared" si="458"/>
        <v>0</v>
      </c>
      <c r="AO970" s="45"/>
      <c r="AP970" s="112">
        <f>AP971+AP974</f>
        <v>0</v>
      </c>
      <c r="AQ970" s="112">
        <f>AQ971+AQ974</f>
        <v>0</v>
      </c>
      <c r="AR970" s="112">
        <f t="shared" si="459"/>
        <v>0</v>
      </c>
      <c r="AS970" s="112">
        <f>AS971+AS974</f>
        <v>0</v>
      </c>
      <c r="AT970" s="112">
        <f>AT971+AT974</f>
        <v>0</v>
      </c>
      <c r="AU970" s="112">
        <f t="shared" si="460"/>
        <v>0</v>
      </c>
      <c r="AV970" s="112">
        <f t="shared" si="461"/>
        <v>0</v>
      </c>
      <c r="AW970" s="113"/>
      <c r="AX970" s="113"/>
      <c r="AY970" s="113"/>
      <c r="AZ970" s="111"/>
      <c r="BA970" s="111"/>
      <c r="BB970" s="111"/>
      <c r="BC970" s="111"/>
      <c r="BD970" s="111"/>
    </row>
    <row r="971" spans="1:56" s="100" customFormat="1">
      <c r="A971" s="45"/>
      <c r="B971" s="114">
        <v>2013</v>
      </c>
      <c r="C971" s="115">
        <v>8320</v>
      </c>
      <c r="D971" s="114">
        <v>10</v>
      </c>
      <c r="E971" s="114">
        <v>1000</v>
      </c>
      <c r="F971" s="114">
        <v>1300</v>
      </c>
      <c r="G971" s="114">
        <v>132</v>
      </c>
      <c r="H971" s="114"/>
      <c r="I971" s="116" t="s">
        <v>91</v>
      </c>
      <c r="J971" s="117">
        <v>0</v>
      </c>
      <c r="K971" s="117">
        <v>0</v>
      </c>
      <c r="L971" s="117">
        <v>0</v>
      </c>
      <c r="M971" s="117">
        <v>0</v>
      </c>
      <c r="N971" s="117">
        <v>0</v>
      </c>
      <c r="O971" s="117">
        <v>0</v>
      </c>
      <c r="P971" s="117">
        <v>0</v>
      </c>
      <c r="Q971" s="45"/>
      <c r="R971" s="118">
        <f>R972+R973</f>
        <v>0</v>
      </c>
      <c r="S971" s="118">
        <f>S972+S973</f>
        <v>0</v>
      </c>
      <c r="T971" s="118">
        <f t="shared" si="450"/>
        <v>0</v>
      </c>
      <c r="U971" s="118">
        <f>U972+U973</f>
        <v>0</v>
      </c>
      <c r="V971" s="118">
        <f>V972+V973</f>
        <v>0</v>
      </c>
      <c r="W971" s="118">
        <f t="shared" si="451"/>
        <v>0</v>
      </c>
      <c r="X971" s="118">
        <f t="shared" si="452"/>
        <v>0</v>
      </c>
      <c r="Y971" s="45"/>
      <c r="Z971" s="118">
        <f>Z972+Z973</f>
        <v>0</v>
      </c>
      <c r="AA971" s="118">
        <f>AA972+AA973</f>
        <v>0</v>
      </c>
      <c r="AB971" s="118">
        <f t="shared" si="453"/>
        <v>0</v>
      </c>
      <c r="AC971" s="118">
        <f>AC972+AC973</f>
        <v>0</v>
      </c>
      <c r="AD971" s="118">
        <f>AD972+AD973</f>
        <v>0</v>
      </c>
      <c r="AE971" s="118">
        <f t="shared" si="454"/>
        <v>0</v>
      </c>
      <c r="AF971" s="118">
        <f t="shared" si="455"/>
        <v>0</v>
      </c>
      <c r="AG971" s="45"/>
      <c r="AH971" s="118">
        <f>AH972+AH973</f>
        <v>0</v>
      </c>
      <c r="AI971" s="118">
        <f>AI972+AI973</f>
        <v>0</v>
      </c>
      <c r="AJ971" s="118">
        <f t="shared" si="456"/>
        <v>0</v>
      </c>
      <c r="AK971" s="118">
        <f>AK972+AK973</f>
        <v>0</v>
      </c>
      <c r="AL971" s="118">
        <f>AL972+AL973</f>
        <v>0</v>
      </c>
      <c r="AM971" s="118">
        <f t="shared" si="457"/>
        <v>0</v>
      </c>
      <c r="AN971" s="118">
        <f t="shared" si="458"/>
        <v>0</v>
      </c>
      <c r="AO971" s="45"/>
      <c r="AP971" s="118">
        <f>AP972+AP973</f>
        <v>0</v>
      </c>
      <c r="AQ971" s="118">
        <f>AQ972+AQ973</f>
        <v>0</v>
      </c>
      <c r="AR971" s="118">
        <f t="shared" si="459"/>
        <v>0</v>
      </c>
      <c r="AS971" s="118">
        <f>AS972+AS973</f>
        <v>0</v>
      </c>
      <c r="AT971" s="118">
        <f>AT972+AT973</f>
        <v>0</v>
      </c>
      <c r="AU971" s="118">
        <f t="shared" si="460"/>
        <v>0</v>
      </c>
      <c r="AV971" s="118">
        <f t="shared" si="461"/>
        <v>0</v>
      </c>
      <c r="AW971" s="119"/>
      <c r="AX971" s="119"/>
      <c r="AY971" s="119"/>
      <c r="AZ971" s="117"/>
      <c r="BA971" s="117"/>
      <c r="BB971" s="117"/>
      <c r="BC971" s="117"/>
      <c r="BD971" s="117"/>
    </row>
    <row r="972" spans="1:56" s="100" customFormat="1" hidden="1">
      <c r="A972" s="45"/>
      <c r="B972" s="120">
        <v>2013</v>
      </c>
      <c r="C972" s="121">
        <v>8320</v>
      </c>
      <c r="D972" s="120">
        <v>10</v>
      </c>
      <c r="E972" s="120">
        <v>1000</v>
      </c>
      <c r="F972" s="120">
        <v>1300</v>
      </c>
      <c r="G972" s="120">
        <v>132</v>
      </c>
      <c r="H972" s="120">
        <v>13201</v>
      </c>
      <c r="I972" s="128" t="s">
        <v>92</v>
      </c>
      <c r="J972" s="123">
        <v>0</v>
      </c>
      <c r="K972" s="123">
        <v>0</v>
      </c>
      <c r="L972" s="124">
        <v>0</v>
      </c>
      <c r="M972" s="123">
        <v>0</v>
      </c>
      <c r="N972" s="123">
        <v>0</v>
      </c>
      <c r="O972" s="124">
        <v>0</v>
      </c>
      <c r="P972" s="124">
        <v>0</v>
      </c>
      <c r="Q972" s="45"/>
      <c r="R972" s="123">
        <v>0</v>
      </c>
      <c r="S972" s="123">
        <v>0</v>
      </c>
      <c r="T972" s="123">
        <f t="shared" si="450"/>
        <v>0</v>
      </c>
      <c r="U972" s="123">
        <v>0</v>
      </c>
      <c r="V972" s="123">
        <v>0</v>
      </c>
      <c r="W972" s="123">
        <f t="shared" si="451"/>
        <v>0</v>
      </c>
      <c r="X972" s="123">
        <f t="shared" si="452"/>
        <v>0</v>
      </c>
      <c r="Y972" s="45"/>
      <c r="Z972" s="123">
        <v>0</v>
      </c>
      <c r="AA972" s="123">
        <v>0</v>
      </c>
      <c r="AB972" s="123">
        <f t="shared" si="453"/>
        <v>0</v>
      </c>
      <c r="AC972" s="123">
        <v>0</v>
      </c>
      <c r="AD972" s="123">
        <v>0</v>
      </c>
      <c r="AE972" s="123">
        <f t="shared" si="454"/>
        <v>0</v>
      </c>
      <c r="AF972" s="123">
        <f t="shared" si="455"/>
        <v>0</v>
      </c>
      <c r="AG972" s="45"/>
      <c r="AH972" s="123">
        <v>0</v>
      </c>
      <c r="AI972" s="123">
        <v>0</v>
      </c>
      <c r="AJ972" s="123">
        <f t="shared" si="456"/>
        <v>0</v>
      </c>
      <c r="AK972" s="123">
        <v>0</v>
      </c>
      <c r="AL972" s="123">
        <v>0</v>
      </c>
      <c r="AM972" s="123">
        <f t="shared" si="457"/>
        <v>0</v>
      </c>
      <c r="AN972" s="123">
        <f t="shared" si="458"/>
        <v>0</v>
      </c>
      <c r="AO972" s="45"/>
      <c r="AP972" s="123">
        <f>J972-(R972+Z972+AH972)</f>
        <v>0</v>
      </c>
      <c r="AQ972" s="123">
        <f>K972-(S972+AA972+AI972)</f>
        <v>0</v>
      </c>
      <c r="AR972" s="123">
        <f t="shared" si="459"/>
        <v>0</v>
      </c>
      <c r="AS972" s="123">
        <f>M972-(U972+AC972+AK972)</f>
        <v>0</v>
      </c>
      <c r="AT972" s="123">
        <f>N972-(V972+AD972+AL972)</f>
        <v>0</v>
      </c>
      <c r="AU972" s="123">
        <f t="shared" si="460"/>
        <v>0</v>
      </c>
      <c r="AV972" s="123">
        <f t="shared" si="461"/>
        <v>0</v>
      </c>
      <c r="AW972" s="125"/>
      <c r="AX972" s="125"/>
      <c r="AY972" s="125"/>
      <c r="AZ972" s="124"/>
      <c r="BA972" s="124"/>
      <c r="BB972" s="124"/>
      <c r="BC972" s="124"/>
      <c r="BD972" s="124"/>
    </row>
    <row r="973" spans="1:56" s="100" customFormat="1" hidden="1">
      <c r="A973" s="45"/>
      <c r="B973" s="120">
        <v>2013</v>
      </c>
      <c r="C973" s="121">
        <v>8320</v>
      </c>
      <c r="D973" s="120">
        <v>10</v>
      </c>
      <c r="E973" s="120">
        <v>1000</v>
      </c>
      <c r="F973" s="120">
        <v>1300</v>
      </c>
      <c r="G973" s="120">
        <v>132</v>
      </c>
      <c r="H973" s="120">
        <v>13202</v>
      </c>
      <c r="I973" s="128" t="s">
        <v>93</v>
      </c>
      <c r="J973" s="123">
        <v>0</v>
      </c>
      <c r="K973" s="123">
        <v>0</v>
      </c>
      <c r="L973" s="124">
        <v>0</v>
      </c>
      <c r="M973" s="123">
        <v>0</v>
      </c>
      <c r="N973" s="123">
        <v>0</v>
      </c>
      <c r="O973" s="124">
        <v>0</v>
      </c>
      <c r="P973" s="124">
        <v>0</v>
      </c>
      <c r="Q973" s="45"/>
      <c r="R973" s="123">
        <v>0</v>
      </c>
      <c r="S973" s="123">
        <v>0</v>
      </c>
      <c r="T973" s="123">
        <f t="shared" si="450"/>
        <v>0</v>
      </c>
      <c r="U973" s="123">
        <v>0</v>
      </c>
      <c r="V973" s="123">
        <v>0</v>
      </c>
      <c r="W973" s="123">
        <f t="shared" si="451"/>
        <v>0</v>
      </c>
      <c r="X973" s="123">
        <f t="shared" si="452"/>
        <v>0</v>
      </c>
      <c r="Y973" s="45"/>
      <c r="Z973" s="123">
        <v>0</v>
      </c>
      <c r="AA973" s="123">
        <v>0</v>
      </c>
      <c r="AB973" s="123">
        <f t="shared" si="453"/>
        <v>0</v>
      </c>
      <c r="AC973" s="123">
        <v>0</v>
      </c>
      <c r="AD973" s="123">
        <v>0</v>
      </c>
      <c r="AE973" s="123">
        <f t="shared" si="454"/>
        <v>0</v>
      </c>
      <c r="AF973" s="123">
        <f t="shared" si="455"/>
        <v>0</v>
      </c>
      <c r="AG973" s="45"/>
      <c r="AH973" s="123">
        <v>0</v>
      </c>
      <c r="AI973" s="123">
        <v>0</v>
      </c>
      <c r="AJ973" s="123">
        <f t="shared" si="456"/>
        <v>0</v>
      </c>
      <c r="AK973" s="123">
        <v>0</v>
      </c>
      <c r="AL973" s="123">
        <v>0</v>
      </c>
      <c r="AM973" s="123">
        <f t="shared" si="457"/>
        <v>0</v>
      </c>
      <c r="AN973" s="123">
        <f t="shared" si="458"/>
        <v>0</v>
      </c>
      <c r="AO973" s="45"/>
      <c r="AP973" s="123">
        <f>J973-(R973+Z973+AH973)</f>
        <v>0</v>
      </c>
      <c r="AQ973" s="123">
        <f>K973-(S973+AA973+AI973)</f>
        <v>0</v>
      </c>
      <c r="AR973" s="123">
        <f t="shared" si="459"/>
        <v>0</v>
      </c>
      <c r="AS973" s="123">
        <f>M973-(U973+AC973+AK973)</f>
        <v>0</v>
      </c>
      <c r="AT973" s="123">
        <f>N973-(V973+AD973+AL973)</f>
        <v>0</v>
      </c>
      <c r="AU973" s="123">
        <f t="shared" si="460"/>
        <v>0</v>
      </c>
      <c r="AV973" s="123">
        <f t="shared" si="461"/>
        <v>0</v>
      </c>
      <c r="AW973" s="125"/>
      <c r="AX973" s="125"/>
      <c r="AY973" s="125"/>
      <c r="AZ973" s="124"/>
      <c r="BA973" s="124"/>
      <c r="BB973" s="124"/>
      <c r="BC973" s="124"/>
      <c r="BD973" s="124"/>
    </row>
    <row r="974" spans="1:56" s="100" customFormat="1" hidden="1">
      <c r="A974" s="45"/>
      <c r="B974" s="114">
        <v>2013</v>
      </c>
      <c r="C974" s="115">
        <v>8320</v>
      </c>
      <c r="D974" s="114">
        <v>10</v>
      </c>
      <c r="E974" s="114">
        <v>1000</v>
      </c>
      <c r="F974" s="114">
        <v>1300</v>
      </c>
      <c r="G974" s="114">
        <v>134</v>
      </c>
      <c r="H974" s="116"/>
      <c r="I974" s="116" t="s">
        <v>354</v>
      </c>
      <c r="J974" s="117">
        <v>0</v>
      </c>
      <c r="K974" s="117">
        <v>0</v>
      </c>
      <c r="L974" s="117">
        <v>0</v>
      </c>
      <c r="M974" s="117">
        <v>0</v>
      </c>
      <c r="N974" s="117">
        <v>0</v>
      </c>
      <c r="O974" s="117">
        <v>0</v>
      </c>
      <c r="P974" s="117">
        <v>0</v>
      </c>
      <c r="Q974" s="45"/>
      <c r="R974" s="118">
        <f>R975</f>
        <v>0</v>
      </c>
      <c r="S974" s="118">
        <f>S975</f>
        <v>0</v>
      </c>
      <c r="T974" s="118">
        <f t="shared" si="450"/>
        <v>0</v>
      </c>
      <c r="U974" s="118">
        <f>U975</f>
        <v>0</v>
      </c>
      <c r="V974" s="118">
        <f>V975</f>
        <v>0</v>
      </c>
      <c r="W974" s="118">
        <f t="shared" si="451"/>
        <v>0</v>
      </c>
      <c r="X974" s="118">
        <f t="shared" si="452"/>
        <v>0</v>
      </c>
      <c r="Y974" s="45"/>
      <c r="Z974" s="118">
        <f>Z975</f>
        <v>0</v>
      </c>
      <c r="AA974" s="118">
        <f>AA975</f>
        <v>0</v>
      </c>
      <c r="AB974" s="118">
        <f t="shared" si="453"/>
        <v>0</v>
      </c>
      <c r="AC974" s="118">
        <f>AC975</f>
        <v>0</v>
      </c>
      <c r="AD974" s="118">
        <f>AD975</f>
        <v>0</v>
      </c>
      <c r="AE974" s="118">
        <f t="shared" si="454"/>
        <v>0</v>
      </c>
      <c r="AF974" s="118">
        <f t="shared" si="455"/>
        <v>0</v>
      </c>
      <c r="AG974" s="45"/>
      <c r="AH974" s="118">
        <f>AH975</f>
        <v>0</v>
      </c>
      <c r="AI974" s="118">
        <f>AI975</f>
        <v>0</v>
      </c>
      <c r="AJ974" s="118">
        <f t="shared" si="456"/>
        <v>0</v>
      </c>
      <c r="AK974" s="118">
        <f>AK975</f>
        <v>0</v>
      </c>
      <c r="AL974" s="118">
        <f>AL975</f>
        <v>0</v>
      </c>
      <c r="AM974" s="118">
        <f t="shared" si="457"/>
        <v>0</v>
      </c>
      <c r="AN974" s="118">
        <f t="shared" si="458"/>
        <v>0</v>
      </c>
      <c r="AO974" s="45"/>
      <c r="AP974" s="118">
        <f>AP975</f>
        <v>0</v>
      </c>
      <c r="AQ974" s="118">
        <f>AQ975</f>
        <v>0</v>
      </c>
      <c r="AR974" s="118">
        <f t="shared" si="459"/>
        <v>0</v>
      </c>
      <c r="AS974" s="118">
        <f>AS975</f>
        <v>0</v>
      </c>
      <c r="AT974" s="118">
        <f>AT975</f>
        <v>0</v>
      </c>
      <c r="AU974" s="118">
        <f t="shared" si="460"/>
        <v>0</v>
      </c>
      <c r="AV974" s="118">
        <f t="shared" si="461"/>
        <v>0</v>
      </c>
      <c r="AW974" s="119"/>
      <c r="AX974" s="119"/>
      <c r="AY974" s="119"/>
      <c r="AZ974" s="117"/>
      <c r="BA974" s="117"/>
      <c r="BB974" s="117"/>
      <c r="BC974" s="117"/>
      <c r="BD974" s="117"/>
    </row>
    <row r="975" spans="1:56" s="100" customFormat="1" hidden="1">
      <c r="A975" s="45"/>
      <c r="B975" s="120">
        <v>2013</v>
      </c>
      <c r="C975" s="121">
        <v>8320</v>
      </c>
      <c r="D975" s="120">
        <v>10</v>
      </c>
      <c r="E975" s="120">
        <v>1000</v>
      </c>
      <c r="F975" s="120">
        <v>1300</v>
      </c>
      <c r="G975" s="120">
        <v>134</v>
      </c>
      <c r="H975" s="120">
        <v>13407</v>
      </c>
      <c r="I975" s="122" t="s">
        <v>417</v>
      </c>
      <c r="J975" s="123">
        <v>0</v>
      </c>
      <c r="K975" s="123">
        <v>0</v>
      </c>
      <c r="L975" s="124">
        <v>0</v>
      </c>
      <c r="M975" s="123">
        <v>0</v>
      </c>
      <c r="N975" s="123">
        <v>0</v>
      </c>
      <c r="O975" s="124">
        <v>0</v>
      </c>
      <c r="P975" s="124">
        <v>0</v>
      </c>
      <c r="Q975" s="45"/>
      <c r="R975" s="123">
        <v>0</v>
      </c>
      <c r="S975" s="123">
        <v>0</v>
      </c>
      <c r="T975" s="123">
        <f t="shared" si="450"/>
        <v>0</v>
      </c>
      <c r="U975" s="123">
        <v>0</v>
      </c>
      <c r="V975" s="123">
        <v>0</v>
      </c>
      <c r="W975" s="123">
        <f t="shared" si="451"/>
        <v>0</v>
      </c>
      <c r="X975" s="123">
        <f t="shared" si="452"/>
        <v>0</v>
      </c>
      <c r="Y975" s="45"/>
      <c r="Z975" s="123">
        <v>0</v>
      </c>
      <c r="AA975" s="123">
        <v>0</v>
      </c>
      <c r="AB975" s="123">
        <f t="shared" si="453"/>
        <v>0</v>
      </c>
      <c r="AC975" s="123">
        <v>0</v>
      </c>
      <c r="AD975" s="123">
        <v>0</v>
      </c>
      <c r="AE975" s="123">
        <f t="shared" si="454"/>
        <v>0</v>
      </c>
      <c r="AF975" s="123">
        <f t="shared" si="455"/>
        <v>0</v>
      </c>
      <c r="AG975" s="45"/>
      <c r="AH975" s="123">
        <v>0</v>
      </c>
      <c r="AI975" s="123">
        <v>0</v>
      </c>
      <c r="AJ975" s="123">
        <f t="shared" si="456"/>
        <v>0</v>
      </c>
      <c r="AK975" s="123">
        <v>0</v>
      </c>
      <c r="AL975" s="123">
        <v>0</v>
      </c>
      <c r="AM975" s="123">
        <f t="shared" si="457"/>
        <v>0</v>
      </c>
      <c r="AN975" s="123">
        <f t="shared" si="458"/>
        <v>0</v>
      </c>
      <c r="AO975" s="45"/>
      <c r="AP975" s="123">
        <f>J975-(R975+Z975+AH975)</f>
        <v>0</v>
      </c>
      <c r="AQ975" s="123">
        <f>K975-(S975+AA975+AI975)</f>
        <v>0</v>
      </c>
      <c r="AR975" s="123">
        <f t="shared" si="459"/>
        <v>0</v>
      </c>
      <c r="AS975" s="123">
        <f>M975-(U975+AC975+AK975)</f>
        <v>0</v>
      </c>
      <c r="AT975" s="123">
        <f>N975-(V975+AD975+AL975)</f>
        <v>0</v>
      </c>
      <c r="AU975" s="123">
        <f t="shared" si="460"/>
        <v>0</v>
      </c>
      <c r="AV975" s="123">
        <f t="shared" si="461"/>
        <v>0</v>
      </c>
      <c r="AW975" s="125"/>
      <c r="AX975" s="125"/>
      <c r="AY975" s="125"/>
      <c r="AZ975" s="124"/>
      <c r="BA975" s="124"/>
      <c r="BB975" s="124"/>
      <c r="BC975" s="124"/>
      <c r="BD975" s="124"/>
    </row>
    <row r="976" spans="1:56" s="100" customFormat="1" hidden="1">
      <c r="A976" s="45"/>
      <c r="B976" s="108">
        <v>2013</v>
      </c>
      <c r="C976" s="109">
        <v>8320</v>
      </c>
      <c r="D976" s="108">
        <v>10</v>
      </c>
      <c r="E976" s="108">
        <v>1000</v>
      </c>
      <c r="F976" s="108">
        <v>1400</v>
      </c>
      <c r="G976" s="108"/>
      <c r="H976" s="108"/>
      <c r="I976" s="110" t="s">
        <v>94</v>
      </c>
      <c r="J976" s="111">
        <v>0</v>
      </c>
      <c r="K976" s="111">
        <v>0</v>
      </c>
      <c r="L976" s="111">
        <v>0</v>
      </c>
      <c r="M976" s="111">
        <v>0</v>
      </c>
      <c r="N976" s="111">
        <v>0</v>
      </c>
      <c r="O976" s="111">
        <v>0</v>
      </c>
      <c r="P976" s="111">
        <v>0</v>
      </c>
      <c r="Q976" s="45"/>
      <c r="R976" s="112">
        <f>R977+R979</f>
        <v>0</v>
      </c>
      <c r="S976" s="112">
        <f>S977+S979</f>
        <v>0</v>
      </c>
      <c r="T976" s="112">
        <f t="shared" si="450"/>
        <v>0</v>
      </c>
      <c r="U976" s="112">
        <f>U977+U979</f>
        <v>0</v>
      </c>
      <c r="V976" s="112">
        <f>V977+V979</f>
        <v>0</v>
      </c>
      <c r="W976" s="112">
        <f t="shared" si="451"/>
        <v>0</v>
      </c>
      <c r="X976" s="112">
        <f t="shared" si="452"/>
        <v>0</v>
      </c>
      <c r="Y976" s="45"/>
      <c r="Z976" s="112">
        <f>Z977+Z979</f>
        <v>0</v>
      </c>
      <c r="AA976" s="112">
        <f>AA977+AA979</f>
        <v>0</v>
      </c>
      <c r="AB976" s="112">
        <f t="shared" si="453"/>
        <v>0</v>
      </c>
      <c r="AC976" s="112">
        <f>AC977+AC979</f>
        <v>0</v>
      </c>
      <c r="AD976" s="112">
        <f>AD977+AD979</f>
        <v>0</v>
      </c>
      <c r="AE976" s="112">
        <f t="shared" si="454"/>
        <v>0</v>
      </c>
      <c r="AF976" s="112">
        <f t="shared" si="455"/>
        <v>0</v>
      </c>
      <c r="AG976" s="45"/>
      <c r="AH976" s="112">
        <f>AH977+AH979</f>
        <v>0</v>
      </c>
      <c r="AI976" s="112">
        <f>AI977+AI979</f>
        <v>0</v>
      </c>
      <c r="AJ976" s="112">
        <f t="shared" si="456"/>
        <v>0</v>
      </c>
      <c r="AK976" s="112">
        <f>AK977+AK979</f>
        <v>0</v>
      </c>
      <c r="AL976" s="112">
        <f>AL977+AL979</f>
        <v>0</v>
      </c>
      <c r="AM976" s="112">
        <f t="shared" si="457"/>
        <v>0</v>
      </c>
      <c r="AN976" s="112">
        <f t="shared" si="458"/>
        <v>0</v>
      </c>
      <c r="AO976" s="45"/>
      <c r="AP976" s="112">
        <f>AP977+AP979</f>
        <v>0</v>
      </c>
      <c r="AQ976" s="112">
        <f>AQ977+AQ979</f>
        <v>0</v>
      </c>
      <c r="AR976" s="112">
        <f t="shared" si="459"/>
        <v>0</v>
      </c>
      <c r="AS976" s="112">
        <f>AS977+AS979</f>
        <v>0</v>
      </c>
      <c r="AT976" s="112">
        <f>AT977+AT979</f>
        <v>0</v>
      </c>
      <c r="AU976" s="112">
        <f t="shared" si="460"/>
        <v>0</v>
      </c>
      <c r="AV976" s="112">
        <f t="shared" si="461"/>
        <v>0</v>
      </c>
      <c r="AW976" s="113"/>
      <c r="AX976" s="113"/>
      <c r="AY976" s="113"/>
      <c r="AZ976" s="111"/>
      <c r="BA976" s="111"/>
      <c r="BB976" s="111"/>
      <c r="BC976" s="111"/>
      <c r="BD976" s="111"/>
    </row>
    <row r="977" spans="1:56" s="100" customFormat="1" hidden="1">
      <c r="A977" s="45"/>
      <c r="B977" s="114">
        <v>2013</v>
      </c>
      <c r="C977" s="115">
        <v>8320</v>
      </c>
      <c r="D977" s="114">
        <v>10</v>
      </c>
      <c r="E977" s="114">
        <v>1000</v>
      </c>
      <c r="F977" s="114">
        <v>1400</v>
      </c>
      <c r="G977" s="114">
        <v>141</v>
      </c>
      <c r="H977" s="114"/>
      <c r="I977" s="116" t="s">
        <v>95</v>
      </c>
      <c r="J977" s="117">
        <v>0</v>
      </c>
      <c r="K977" s="117">
        <v>0</v>
      </c>
      <c r="L977" s="117">
        <v>0</v>
      </c>
      <c r="M977" s="117">
        <v>0</v>
      </c>
      <c r="N977" s="117">
        <v>0</v>
      </c>
      <c r="O977" s="117">
        <v>0</v>
      </c>
      <c r="P977" s="117">
        <v>0</v>
      </c>
      <c r="Q977" s="45"/>
      <c r="R977" s="118">
        <f>R978</f>
        <v>0</v>
      </c>
      <c r="S977" s="118">
        <f>S978</f>
        <v>0</v>
      </c>
      <c r="T977" s="118">
        <f t="shared" si="450"/>
        <v>0</v>
      </c>
      <c r="U977" s="118">
        <f>U978</f>
        <v>0</v>
      </c>
      <c r="V977" s="118">
        <f>V978</f>
        <v>0</v>
      </c>
      <c r="W977" s="118">
        <f t="shared" si="451"/>
        <v>0</v>
      </c>
      <c r="X977" s="118">
        <f t="shared" si="452"/>
        <v>0</v>
      </c>
      <c r="Y977" s="45"/>
      <c r="Z977" s="118">
        <f>Z978</f>
        <v>0</v>
      </c>
      <c r="AA977" s="118">
        <f>AA978</f>
        <v>0</v>
      </c>
      <c r="AB977" s="118">
        <f t="shared" si="453"/>
        <v>0</v>
      </c>
      <c r="AC977" s="118">
        <f>AC978</f>
        <v>0</v>
      </c>
      <c r="AD977" s="118">
        <f>AD978</f>
        <v>0</v>
      </c>
      <c r="AE977" s="118">
        <f t="shared" si="454"/>
        <v>0</v>
      </c>
      <c r="AF977" s="118">
        <f t="shared" si="455"/>
        <v>0</v>
      </c>
      <c r="AG977" s="45"/>
      <c r="AH977" s="118">
        <f>AH978</f>
        <v>0</v>
      </c>
      <c r="AI977" s="118">
        <f>AI978</f>
        <v>0</v>
      </c>
      <c r="AJ977" s="118">
        <f t="shared" si="456"/>
        <v>0</v>
      </c>
      <c r="AK977" s="118">
        <f>AK978</f>
        <v>0</v>
      </c>
      <c r="AL977" s="118">
        <f>AL978</f>
        <v>0</v>
      </c>
      <c r="AM977" s="118">
        <f t="shared" si="457"/>
        <v>0</v>
      </c>
      <c r="AN977" s="118">
        <f t="shared" si="458"/>
        <v>0</v>
      </c>
      <c r="AO977" s="45"/>
      <c r="AP977" s="118">
        <f>AP978</f>
        <v>0</v>
      </c>
      <c r="AQ977" s="118">
        <f>AQ978</f>
        <v>0</v>
      </c>
      <c r="AR977" s="118">
        <f t="shared" si="459"/>
        <v>0</v>
      </c>
      <c r="AS977" s="118">
        <f>AS978</f>
        <v>0</v>
      </c>
      <c r="AT977" s="118">
        <f>AT978</f>
        <v>0</v>
      </c>
      <c r="AU977" s="118">
        <f t="shared" si="460"/>
        <v>0</v>
      </c>
      <c r="AV977" s="118">
        <f t="shared" si="461"/>
        <v>0</v>
      </c>
      <c r="AW977" s="119"/>
      <c r="AX977" s="119"/>
      <c r="AY977" s="119"/>
      <c r="AZ977" s="117"/>
      <c r="BA977" s="117"/>
      <c r="BB977" s="117"/>
      <c r="BC977" s="117"/>
      <c r="BD977" s="117"/>
    </row>
    <row r="978" spans="1:56" s="100" customFormat="1" hidden="1">
      <c r="A978" s="45"/>
      <c r="B978" s="129">
        <v>2013</v>
      </c>
      <c r="C978" s="130">
        <v>8320</v>
      </c>
      <c r="D978" s="129">
        <v>10</v>
      </c>
      <c r="E978" s="129">
        <v>1000</v>
      </c>
      <c r="F978" s="129">
        <v>1400</v>
      </c>
      <c r="G978" s="129">
        <v>141</v>
      </c>
      <c r="H978" s="129">
        <v>14103</v>
      </c>
      <c r="I978" s="131" t="s">
        <v>96</v>
      </c>
      <c r="J978" s="123">
        <v>0</v>
      </c>
      <c r="K978" s="123">
        <v>0</v>
      </c>
      <c r="L978" s="124">
        <v>0</v>
      </c>
      <c r="M978" s="123">
        <v>0</v>
      </c>
      <c r="N978" s="123">
        <v>0</v>
      </c>
      <c r="O978" s="124">
        <v>0</v>
      </c>
      <c r="P978" s="124">
        <v>0</v>
      </c>
      <c r="Q978" s="45"/>
      <c r="R978" s="123">
        <v>0</v>
      </c>
      <c r="S978" s="123">
        <v>0</v>
      </c>
      <c r="T978" s="123">
        <f t="shared" si="450"/>
        <v>0</v>
      </c>
      <c r="U978" s="123">
        <v>0</v>
      </c>
      <c r="V978" s="123">
        <v>0</v>
      </c>
      <c r="W978" s="123">
        <f t="shared" si="451"/>
        <v>0</v>
      </c>
      <c r="X978" s="123">
        <f t="shared" si="452"/>
        <v>0</v>
      </c>
      <c r="Y978" s="45"/>
      <c r="Z978" s="123">
        <v>0</v>
      </c>
      <c r="AA978" s="123">
        <v>0</v>
      </c>
      <c r="AB978" s="123">
        <f t="shared" si="453"/>
        <v>0</v>
      </c>
      <c r="AC978" s="123">
        <v>0</v>
      </c>
      <c r="AD978" s="123">
        <v>0</v>
      </c>
      <c r="AE978" s="123">
        <f t="shared" si="454"/>
        <v>0</v>
      </c>
      <c r="AF978" s="123">
        <f t="shared" si="455"/>
        <v>0</v>
      </c>
      <c r="AG978" s="45"/>
      <c r="AH978" s="123">
        <v>0</v>
      </c>
      <c r="AI978" s="123">
        <v>0</v>
      </c>
      <c r="AJ978" s="123">
        <f t="shared" si="456"/>
        <v>0</v>
      </c>
      <c r="AK978" s="123">
        <v>0</v>
      </c>
      <c r="AL978" s="123">
        <v>0</v>
      </c>
      <c r="AM978" s="123">
        <f t="shared" si="457"/>
        <v>0</v>
      </c>
      <c r="AN978" s="123">
        <f t="shared" si="458"/>
        <v>0</v>
      </c>
      <c r="AO978" s="45"/>
      <c r="AP978" s="123">
        <f>J978-(R978+Z978+AH978)</f>
        <v>0</v>
      </c>
      <c r="AQ978" s="123">
        <f>K978-(S978+AA978+AI978)</f>
        <v>0</v>
      </c>
      <c r="AR978" s="123">
        <f t="shared" si="459"/>
        <v>0</v>
      </c>
      <c r="AS978" s="123">
        <f>M978-(U978+AC978+AK978)</f>
        <v>0</v>
      </c>
      <c r="AT978" s="123">
        <f>N978-(V978+AD978+AL978)</f>
        <v>0</v>
      </c>
      <c r="AU978" s="123">
        <f t="shared" si="460"/>
        <v>0</v>
      </c>
      <c r="AV978" s="123">
        <f t="shared" si="461"/>
        <v>0</v>
      </c>
      <c r="AW978" s="125"/>
      <c r="AX978" s="125"/>
      <c r="AY978" s="125"/>
      <c r="AZ978" s="124"/>
      <c r="BA978" s="124"/>
      <c r="BB978" s="124"/>
      <c r="BC978" s="124"/>
      <c r="BD978" s="124"/>
    </row>
    <row r="979" spans="1:56" s="100" customFormat="1" hidden="1">
      <c r="A979" s="45"/>
      <c r="B979" s="114">
        <v>2013</v>
      </c>
      <c r="C979" s="115">
        <v>8320</v>
      </c>
      <c r="D979" s="114">
        <v>10</v>
      </c>
      <c r="E979" s="114">
        <v>1000</v>
      </c>
      <c r="F979" s="114">
        <v>1400</v>
      </c>
      <c r="G979" s="114">
        <v>144</v>
      </c>
      <c r="H979" s="114"/>
      <c r="I979" s="116" t="s">
        <v>97</v>
      </c>
      <c r="J979" s="117">
        <v>0</v>
      </c>
      <c r="K979" s="117">
        <v>0</v>
      </c>
      <c r="L979" s="117">
        <v>0</v>
      </c>
      <c r="M979" s="117">
        <v>0</v>
      </c>
      <c r="N979" s="117">
        <v>0</v>
      </c>
      <c r="O979" s="117">
        <v>0</v>
      </c>
      <c r="P979" s="117">
        <v>0</v>
      </c>
      <c r="Q979" s="45"/>
      <c r="R979" s="118">
        <f>R980</f>
        <v>0</v>
      </c>
      <c r="S979" s="118">
        <f>S980</f>
        <v>0</v>
      </c>
      <c r="T979" s="118">
        <f t="shared" si="450"/>
        <v>0</v>
      </c>
      <c r="U979" s="118">
        <f>U980</f>
        <v>0</v>
      </c>
      <c r="V979" s="118">
        <f>V980</f>
        <v>0</v>
      </c>
      <c r="W979" s="118">
        <f t="shared" si="451"/>
        <v>0</v>
      </c>
      <c r="X979" s="118">
        <f t="shared" si="452"/>
        <v>0</v>
      </c>
      <c r="Y979" s="45"/>
      <c r="Z979" s="118">
        <f>Z980</f>
        <v>0</v>
      </c>
      <c r="AA979" s="118">
        <f>AA980</f>
        <v>0</v>
      </c>
      <c r="AB979" s="118">
        <f t="shared" si="453"/>
        <v>0</v>
      </c>
      <c r="AC979" s="118">
        <f>AC980</f>
        <v>0</v>
      </c>
      <c r="AD979" s="118">
        <f>AD980</f>
        <v>0</v>
      </c>
      <c r="AE979" s="118">
        <f t="shared" si="454"/>
        <v>0</v>
      </c>
      <c r="AF979" s="118">
        <f t="shared" si="455"/>
        <v>0</v>
      </c>
      <c r="AG979" s="45"/>
      <c r="AH979" s="118">
        <f>AH980</f>
        <v>0</v>
      </c>
      <c r="AI979" s="118">
        <f>AI980</f>
        <v>0</v>
      </c>
      <c r="AJ979" s="118">
        <f t="shared" si="456"/>
        <v>0</v>
      </c>
      <c r="AK979" s="118">
        <f>AK980</f>
        <v>0</v>
      </c>
      <c r="AL979" s="118">
        <f>AL980</f>
        <v>0</v>
      </c>
      <c r="AM979" s="118">
        <f t="shared" si="457"/>
        <v>0</v>
      </c>
      <c r="AN979" s="118">
        <f t="shared" si="458"/>
        <v>0</v>
      </c>
      <c r="AO979" s="45"/>
      <c r="AP979" s="118">
        <f>AP980</f>
        <v>0</v>
      </c>
      <c r="AQ979" s="118">
        <f>AQ980</f>
        <v>0</v>
      </c>
      <c r="AR979" s="118">
        <f t="shared" si="459"/>
        <v>0</v>
      </c>
      <c r="AS979" s="118">
        <f>AS980</f>
        <v>0</v>
      </c>
      <c r="AT979" s="118">
        <f>AT980</f>
        <v>0</v>
      </c>
      <c r="AU979" s="118">
        <f t="shared" si="460"/>
        <v>0</v>
      </c>
      <c r="AV979" s="118">
        <f t="shared" si="461"/>
        <v>0</v>
      </c>
      <c r="AW979" s="119"/>
      <c r="AX979" s="119"/>
      <c r="AY979" s="119"/>
      <c r="AZ979" s="117"/>
      <c r="BA979" s="117"/>
      <c r="BB979" s="117"/>
      <c r="BC979" s="117"/>
      <c r="BD979" s="117"/>
    </row>
    <row r="980" spans="1:56" s="100" customFormat="1" hidden="1">
      <c r="A980" s="45"/>
      <c r="B980" s="129">
        <v>2013</v>
      </c>
      <c r="C980" s="130">
        <v>8320</v>
      </c>
      <c r="D980" s="129">
        <v>10</v>
      </c>
      <c r="E980" s="129">
        <v>1000</v>
      </c>
      <c r="F980" s="129">
        <v>1400</v>
      </c>
      <c r="G980" s="129">
        <v>144</v>
      </c>
      <c r="H980" s="129">
        <v>14401</v>
      </c>
      <c r="I980" s="131" t="s">
        <v>98</v>
      </c>
      <c r="J980" s="123">
        <v>0</v>
      </c>
      <c r="K980" s="123">
        <v>0</v>
      </c>
      <c r="L980" s="124">
        <v>0</v>
      </c>
      <c r="M980" s="123">
        <v>0</v>
      </c>
      <c r="N980" s="123">
        <v>0</v>
      </c>
      <c r="O980" s="124">
        <v>0</v>
      </c>
      <c r="P980" s="124">
        <v>0</v>
      </c>
      <c r="Q980" s="45"/>
      <c r="R980" s="123">
        <v>0</v>
      </c>
      <c r="S980" s="123">
        <v>0</v>
      </c>
      <c r="T980" s="123">
        <f t="shared" si="450"/>
        <v>0</v>
      </c>
      <c r="U980" s="123">
        <v>0</v>
      </c>
      <c r="V980" s="123">
        <v>0</v>
      </c>
      <c r="W980" s="123">
        <f t="shared" si="451"/>
        <v>0</v>
      </c>
      <c r="X980" s="123">
        <f t="shared" si="452"/>
        <v>0</v>
      </c>
      <c r="Y980" s="45"/>
      <c r="Z980" s="123">
        <v>0</v>
      </c>
      <c r="AA980" s="123">
        <v>0</v>
      </c>
      <c r="AB980" s="123">
        <f t="shared" si="453"/>
        <v>0</v>
      </c>
      <c r="AC980" s="123">
        <v>0</v>
      </c>
      <c r="AD980" s="123">
        <v>0</v>
      </c>
      <c r="AE980" s="123">
        <f t="shared" si="454"/>
        <v>0</v>
      </c>
      <c r="AF980" s="123">
        <f t="shared" si="455"/>
        <v>0</v>
      </c>
      <c r="AG980" s="45"/>
      <c r="AH980" s="123">
        <v>0</v>
      </c>
      <c r="AI980" s="123">
        <v>0</v>
      </c>
      <c r="AJ980" s="123">
        <f t="shared" si="456"/>
        <v>0</v>
      </c>
      <c r="AK980" s="123">
        <v>0</v>
      </c>
      <c r="AL980" s="123">
        <v>0</v>
      </c>
      <c r="AM980" s="123">
        <f t="shared" si="457"/>
        <v>0</v>
      </c>
      <c r="AN980" s="123">
        <f t="shared" si="458"/>
        <v>0</v>
      </c>
      <c r="AO980" s="45"/>
      <c r="AP980" s="123">
        <f>J980-(R980+Z980+AH980)</f>
        <v>0</v>
      </c>
      <c r="AQ980" s="123">
        <f>K980-(S980+AA980+AI980)</f>
        <v>0</v>
      </c>
      <c r="AR980" s="123">
        <f t="shared" si="459"/>
        <v>0</v>
      </c>
      <c r="AS980" s="123">
        <f>M980-(U980+AC980+AK980)</f>
        <v>0</v>
      </c>
      <c r="AT980" s="123">
        <f>N980-(V980+AD980+AL980)</f>
        <v>0</v>
      </c>
      <c r="AU980" s="123">
        <f t="shared" si="460"/>
        <v>0</v>
      </c>
      <c r="AV980" s="123">
        <f t="shared" si="461"/>
        <v>0</v>
      </c>
      <c r="AW980" s="125"/>
      <c r="AX980" s="125"/>
      <c r="AY980" s="125"/>
      <c r="AZ980" s="124"/>
      <c r="BA980" s="124"/>
      <c r="BB980" s="124"/>
      <c r="BC980" s="124"/>
      <c r="BD980" s="124"/>
    </row>
    <row r="981" spans="1:56" s="100" customFormat="1" hidden="1">
      <c r="A981" s="45"/>
      <c r="B981" s="108">
        <v>2013</v>
      </c>
      <c r="C981" s="109">
        <v>8320</v>
      </c>
      <c r="D981" s="108">
        <v>10</v>
      </c>
      <c r="E981" s="108">
        <v>1000</v>
      </c>
      <c r="F981" s="108">
        <v>1500</v>
      </c>
      <c r="G981" s="108"/>
      <c r="H981" s="108"/>
      <c r="I981" s="110" t="s">
        <v>418</v>
      </c>
      <c r="J981" s="111">
        <v>0</v>
      </c>
      <c r="K981" s="111">
        <v>0</v>
      </c>
      <c r="L981" s="111">
        <v>0</v>
      </c>
      <c r="M981" s="111">
        <v>0</v>
      </c>
      <c r="N981" s="111">
        <v>0</v>
      </c>
      <c r="O981" s="111">
        <v>0</v>
      </c>
      <c r="P981" s="111">
        <v>0</v>
      </c>
      <c r="Q981" s="45"/>
      <c r="R981" s="112">
        <f>R982</f>
        <v>0</v>
      </c>
      <c r="S981" s="112">
        <f>S982</f>
        <v>0</v>
      </c>
      <c r="T981" s="112">
        <f t="shared" si="450"/>
        <v>0</v>
      </c>
      <c r="U981" s="112">
        <f>U982</f>
        <v>0</v>
      </c>
      <c r="V981" s="112">
        <f>V982</f>
        <v>0</v>
      </c>
      <c r="W981" s="112">
        <f t="shared" si="451"/>
        <v>0</v>
      </c>
      <c r="X981" s="112">
        <f t="shared" si="452"/>
        <v>0</v>
      </c>
      <c r="Y981" s="45"/>
      <c r="Z981" s="112">
        <f>Z982</f>
        <v>0</v>
      </c>
      <c r="AA981" s="112">
        <f>AA982</f>
        <v>0</v>
      </c>
      <c r="AB981" s="112">
        <f t="shared" si="453"/>
        <v>0</v>
      </c>
      <c r="AC981" s="112">
        <f>AC982</f>
        <v>0</v>
      </c>
      <c r="AD981" s="112">
        <f>AD982</f>
        <v>0</v>
      </c>
      <c r="AE981" s="112">
        <f t="shared" si="454"/>
        <v>0</v>
      </c>
      <c r="AF981" s="112">
        <f t="shared" si="455"/>
        <v>0</v>
      </c>
      <c r="AG981" s="45"/>
      <c r="AH981" s="112">
        <f>AH982</f>
        <v>0</v>
      </c>
      <c r="AI981" s="112">
        <f>AI982</f>
        <v>0</v>
      </c>
      <c r="AJ981" s="112">
        <f t="shared" si="456"/>
        <v>0</v>
      </c>
      <c r="AK981" s="112">
        <f>AK982</f>
        <v>0</v>
      </c>
      <c r="AL981" s="112">
        <f>AL982</f>
        <v>0</v>
      </c>
      <c r="AM981" s="112">
        <f t="shared" si="457"/>
        <v>0</v>
      </c>
      <c r="AN981" s="112">
        <f t="shared" si="458"/>
        <v>0</v>
      </c>
      <c r="AO981" s="45"/>
      <c r="AP981" s="112">
        <f>AP982</f>
        <v>0</v>
      </c>
      <c r="AQ981" s="112">
        <f>AQ982</f>
        <v>0</v>
      </c>
      <c r="AR981" s="112">
        <f t="shared" si="459"/>
        <v>0</v>
      </c>
      <c r="AS981" s="112">
        <f>AS982</f>
        <v>0</v>
      </c>
      <c r="AT981" s="112">
        <f>AT982</f>
        <v>0</v>
      </c>
      <c r="AU981" s="112">
        <f t="shared" si="460"/>
        <v>0</v>
      </c>
      <c r="AV981" s="112">
        <f t="shared" si="461"/>
        <v>0</v>
      </c>
      <c r="AW981" s="113"/>
      <c r="AX981" s="113"/>
      <c r="AY981" s="113"/>
      <c r="AZ981" s="111"/>
      <c r="BA981" s="111"/>
      <c r="BB981" s="111"/>
      <c r="BC981" s="111"/>
      <c r="BD981" s="111"/>
    </row>
    <row r="982" spans="1:56" s="100" customFormat="1" hidden="1">
      <c r="A982" s="45"/>
      <c r="B982" s="114">
        <v>2013</v>
      </c>
      <c r="C982" s="115">
        <v>8320</v>
      </c>
      <c r="D982" s="114">
        <v>10</v>
      </c>
      <c r="E982" s="114">
        <v>1000</v>
      </c>
      <c r="F982" s="114">
        <v>1500</v>
      </c>
      <c r="G982" s="114">
        <v>159</v>
      </c>
      <c r="H982" s="114"/>
      <c r="I982" s="116" t="s">
        <v>272</v>
      </c>
      <c r="J982" s="117">
        <v>0</v>
      </c>
      <c r="K982" s="117">
        <v>0</v>
      </c>
      <c r="L982" s="117">
        <v>0</v>
      </c>
      <c r="M982" s="117">
        <v>0</v>
      </c>
      <c r="N982" s="117">
        <v>0</v>
      </c>
      <c r="O982" s="117">
        <v>0</v>
      </c>
      <c r="P982" s="117">
        <v>0</v>
      </c>
      <c r="Q982" s="45"/>
      <c r="R982" s="118">
        <f>R983</f>
        <v>0</v>
      </c>
      <c r="S982" s="118">
        <f>S983</f>
        <v>0</v>
      </c>
      <c r="T982" s="118">
        <f t="shared" si="450"/>
        <v>0</v>
      </c>
      <c r="U982" s="118">
        <f>U983</f>
        <v>0</v>
      </c>
      <c r="V982" s="118">
        <f>V983</f>
        <v>0</v>
      </c>
      <c r="W982" s="118">
        <f t="shared" si="451"/>
        <v>0</v>
      </c>
      <c r="X982" s="118">
        <f t="shared" si="452"/>
        <v>0</v>
      </c>
      <c r="Y982" s="45"/>
      <c r="Z982" s="118">
        <f>Z983</f>
        <v>0</v>
      </c>
      <c r="AA982" s="118">
        <f>AA983</f>
        <v>0</v>
      </c>
      <c r="AB982" s="118">
        <f t="shared" si="453"/>
        <v>0</v>
      </c>
      <c r="AC982" s="118">
        <f>AC983</f>
        <v>0</v>
      </c>
      <c r="AD982" s="118">
        <f>AD983</f>
        <v>0</v>
      </c>
      <c r="AE982" s="118">
        <f t="shared" si="454"/>
        <v>0</v>
      </c>
      <c r="AF982" s="118">
        <f t="shared" si="455"/>
        <v>0</v>
      </c>
      <c r="AG982" s="45"/>
      <c r="AH982" s="118">
        <f>AH983</f>
        <v>0</v>
      </c>
      <c r="AI982" s="118">
        <f>AI983</f>
        <v>0</v>
      </c>
      <c r="AJ982" s="118">
        <f t="shared" si="456"/>
        <v>0</v>
      </c>
      <c r="AK982" s="118">
        <f>AK983</f>
        <v>0</v>
      </c>
      <c r="AL982" s="118">
        <f>AL983</f>
        <v>0</v>
      </c>
      <c r="AM982" s="118">
        <f t="shared" si="457"/>
        <v>0</v>
      </c>
      <c r="AN982" s="118">
        <f t="shared" si="458"/>
        <v>0</v>
      </c>
      <c r="AO982" s="45"/>
      <c r="AP982" s="118">
        <f>AP983</f>
        <v>0</v>
      </c>
      <c r="AQ982" s="118">
        <f>AQ983</f>
        <v>0</v>
      </c>
      <c r="AR982" s="118">
        <f t="shared" si="459"/>
        <v>0</v>
      </c>
      <c r="AS982" s="118">
        <f>AS983</f>
        <v>0</v>
      </c>
      <c r="AT982" s="118">
        <f>AT983</f>
        <v>0</v>
      </c>
      <c r="AU982" s="118">
        <f t="shared" si="460"/>
        <v>0</v>
      </c>
      <c r="AV982" s="118">
        <f t="shared" si="461"/>
        <v>0</v>
      </c>
      <c r="AW982" s="119"/>
      <c r="AX982" s="119"/>
      <c r="AY982" s="119"/>
      <c r="AZ982" s="117"/>
      <c r="BA982" s="117"/>
      <c r="BB982" s="117"/>
      <c r="BC982" s="117"/>
      <c r="BD982" s="117"/>
    </row>
    <row r="983" spans="1:56" s="100" customFormat="1" hidden="1">
      <c r="A983" s="45"/>
      <c r="B983" s="129">
        <v>2013</v>
      </c>
      <c r="C983" s="130">
        <v>8320</v>
      </c>
      <c r="D983" s="129">
        <v>10</v>
      </c>
      <c r="E983" s="129">
        <v>1000</v>
      </c>
      <c r="F983" s="129">
        <v>1500</v>
      </c>
      <c r="G983" s="129">
        <v>159</v>
      </c>
      <c r="H983" s="129">
        <v>15901</v>
      </c>
      <c r="I983" s="131" t="s">
        <v>275</v>
      </c>
      <c r="J983" s="123">
        <v>0</v>
      </c>
      <c r="K983" s="123">
        <v>0</v>
      </c>
      <c r="L983" s="124">
        <v>0</v>
      </c>
      <c r="M983" s="123">
        <v>0</v>
      </c>
      <c r="N983" s="123">
        <v>0</v>
      </c>
      <c r="O983" s="124">
        <v>0</v>
      </c>
      <c r="P983" s="124">
        <v>0</v>
      </c>
      <c r="Q983" s="45"/>
      <c r="R983" s="123">
        <v>0</v>
      </c>
      <c r="S983" s="123">
        <v>0</v>
      </c>
      <c r="T983" s="123">
        <f t="shared" si="450"/>
        <v>0</v>
      </c>
      <c r="U983" s="123">
        <v>0</v>
      </c>
      <c r="V983" s="123">
        <v>0</v>
      </c>
      <c r="W983" s="123">
        <f t="shared" si="451"/>
        <v>0</v>
      </c>
      <c r="X983" s="123">
        <f t="shared" si="452"/>
        <v>0</v>
      </c>
      <c r="Y983" s="45"/>
      <c r="Z983" s="123">
        <v>0</v>
      </c>
      <c r="AA983" s="123">
        <v>0</v>
      </c>
      <c r="AB983" s="123">
        <f t="shared" si="453"/>
        <v>0</v>
      </c>
      <c r="AC983" s="123">
        <v>0</v>
      </c>
      <c r="AD983" s="123">
        <v>0</v>
      </c>
      <c r="AE983" s="123">
        <f t="shared" si="454"/>
        <v>0</v>
      </c>
      <c r="AF983" s="123">
        <f t="shared" si="455"/>
        <v>0</v>
      </c>
      <c r="AG983" s="45"/>
      <c r="AH983" s="123">
        <v>0</v>
      </c>
      <c r="AI983" s="123">
        <v>0</v>
      </c>
      <c r="AJ983" s="123">
        <f t="shared" si="456"/>
        <v>0</v>
      </c>
      <c r="AK983" s="123">
        <v>0</v>
      </c>
      <c r="AL983" s="123">
        <v>0</v>
      </c>
      <c r="AM983" s="123">
        <f t="shared" si="457"/>
        <v>0</v>
      </c>
      <c r="AN983" s="123">
        <f t="shared" si="458"/>
        <v>0</v>
      </c>
      <c r="AO983" s="45"/>
      <c r="AP983" s="123">
        <f>J983-(R983+Z983+AH983)</f>
        <v>0</v>
      </c>
      <c r="AQ983" s="123">
        <f>K983-(S983+AA983+AI983)</f>
        <v>0</v>
      </c>
      <c r="AR983" s="123">
        <f t="shared" si="459"/>
        <v>0</v>
      </c>
      <c r="AS983" s="123">
        <f>M983-(U983+AC983+AK983)</f>
        <v>0</v>
      </c>
      <c r="AT983" s="123">
        <f>N983-(V983+AD983+AL983)</f>
        <v>0</v>
      </c>
      <c r="AU983" s="123">
        <f t="shared" si="460"/>
        <v>0</v>
      </c>
      <c r="AV983" s="123">
        <f t="shared" si="461"/>
        <v>0</v>
      </c>
      <c r="AW983" s="125"/>
      <c r="AX983" s="125"/>
      <c r="AY983" s="125"/>
      <c r="AZ983" s="124"/>
      <c r="BA983" s="124"/>
      <c r="BB983" s="124"/>
      <c r="BC983" s="124"/>
      <c r="BD983" s="124"/>
    </row>
    <row r="984" spans="1:56" s="107" customFormat="1" hidden="1">
      <c r="A984" s="45"/>
      <c r="B984" s="101">
        <v>2013</v>
      </c>
      <c r="C984" s="102">
        <v>8320</v>
      </c>
      <c r="D984" s="101">
        <v>10</v>
      </c>
      <c r="E984" s="101">
        <v>2000</v>
      </c>
      <c r="F984" s="101"/>
      <c r="G984" s="101"/>
      <c r="H984" s="101"/>
      <c r="I984" s="103" t="s">
        <v>99</v>
      </c>
      <c r="J984" s="104">
        <v>900000</v>
      </c>
      <c r="K984" s="104">
        <v>0</v>
      </c>
      <c r="L984" s="104">
        <v>900000</v>
      </c>
      <c r="M984" s="104">
        <v>560000</v>
      </c>
      <c r="N984" s="104">
        <v>0</v>
      </c>
      <c r="O984" s="104">
        <v>560000</v>
      </c>
      <c r="P984" s="104">
        <v>1460000</v>
      </c>
      <c r="Q984" s="45"/>
      <c r="R984" s="105">
        <f>R985+R990+R993+R996+R1003+R1008+R1011</f>
        <v>898680.36</v>
      </c>
      <c r="S984" s="105">
        <f>S985+S990+S993+S996+S1003+S1008+S1011</f>
        <v>0</v>
      </c>
      <c r="T984" s="105">
        <f>R984+S984</f>
        <v>898680.36</v>
      </c>
      <c r="U984" s="105">
        <f>U985+U990+U993+U996+U1003+U1008+U1011</f>
        <v>107778.26999999999</v>
      </c>
      <c r="V984" s="105">
        <f>V985+V990+V993+V996+V1003+V1008+V1011</f>
        <v>0</v>
      </c>
      <c r="W984" s="105">
        <f>U984+V984</f>
        <v>107778.26999999999</v>
      </c>
      <c r="X984" s="105">
        <f>T984+W984</f>
        <v>1006458.63</v>
      </c>
      <c r="Y984" s="45"/>
      <c r="Z984" s="105">
        <f>Z985+Z990+Z993+Z996+Z1003+Z1008+Z1011</f>
        <v>0</v>
      </c>
      <c r="AA984" s="105">
        <f>AA985+AA990+AA993+AA996+AA1003+AA1008+AA1011</f>
        <v>0</v>
      </c>
      <c r="AB984" s="105">
        <f>Z984+AA984</f>
        <v>0</v>
      </c>
      <c r="AC984" s="105">
        <f>AC985+AC990+AC993+AC996+AC1003+AC1008+AC1011</f>
        <v>0</v>
      </c>
      <c r="AD984" s="105">
        <f>AD985+AD990+AD993+AD996+AD1003+AD1008+AD1011</f>
        <v>0</v>
      </c>
      <c r="AE984" s="105">
        <f>AC984+AD984</f>
        <v>0</v>
      </c>
      <c r="AF984" s="105">
        <f>AB984+AE984</f>
        <v>0</v>
      </c>
      <c r="AG984" s="45"/>
      <c r="AH984" s="105">
        <f>AH985+AH990+AH993+AH996+AH1003+AH1008+AH1011</f>
        <v>0</v>
      </c>
      <c r="AI984" s="105">
        <f>AI985+AI990+AI993+AI996+AI1003+AI1008+AI1011</f>
        <v>0</v>
      </c>
      <c r="AJ984" s="105">
        <f>AH984+AI984</f>
        <v>0</v>
      </c>
      <c r="AK984" s="105">
        <f>AK985+AK990+AK993+AK996+AK1003+AK1008+AK1011</f>
        <v>0</v>
      </c>
      <c r="AL984" s="105">
        <f>AL985+AL990+AL993+AL996+AL1003+AL1008+AL1011</f>
        <v>0</v>
      </c>
      <c r="AM984" s="105">
        <f>AK984+AL984</f>
        <v>0</v>
      </c>
      <c r="AN984" s="105">
        <f>AJ984+AM984</f>
        <v>0</v>
      </c>
      <c r="AO984" s="45"/>
      <c r="AP984" s="105">
        <f>AP985+AP990+AP993+AP996+AP1003+AP1008+AP1011</f>
        <v>0</v>
      </c>
      <c r="AQ984" s="105">
        <f>AQ985+AQ990+AQ993+AQ996+AQ1003+AQ1008+AQ1011</f>
        <v>0</v>
      </c>
      <c r="AR984" s="105">
        <f>AP984+AQ984</f>
        <v>0</v>
      </c>
      <c r="AS984" s="105">
        <f>AS985+AS990+AS993+AS996+AS1003+AS1008+AS1011</f>
        <v>0</v>
      </c>
      <c r="AT984" s="105">
        <f>AT985+AT990+AT993+AT996+AT1003+AT1008+AT1011</f>
        <v>0</v>
      </c>
      <c r="AU984" s="105">
        <f>AS984+AT984</f>
        <v>0</v>
      </c>
      <c r="AV984" s="105">
        <f>AR984+AU984</f>
        <v>0</v>
      </c>
      <c r="AW984" s="106"/>
      <c r="AX984" s="106"/>
      <c r="AY984" s="106"/>
      <c r="AZ984" s="104"/>
      <c r="BA984" s="104"/>
      <c r="BB984" s="104"/>
      <c r="BC984" s="104"/>
      <c r="BD984" s="104"/>
    </row>
    <row r="985" spans="1:56" s="126" customFormat="1" hidden="1">
      <c r="A985" s="45"/>
      <c r="B985" s="108">
        <v>2013</v>
      </c>
      <c r="C985" s="109">
        <v>8320</v>
      </c>
      <c r="D985" s="108">
        <v>10</v>
      </c>
      <c r="E985" s="108">
        <v>2000</v>
      </c>
      <c r="F985" s="108">
        <v>2100</v>
      </c>
      <c r="G985" s="108"/>
      <c r="H985" s="108"/>
      <c r="I985" s="110" t="s">
        <v>357</v>
      </c>
      <c r="J985" s="111">
        <v>0</v>
      </c>
      <c r="K985" s="111">
        <v>0</v>
      </c>
      <c r="L985" s="111">
        <v>0</v>
      </c>
      <c r="M985" s="111">
        <v>0</v>
      </c>
      <c r="N985" s="111">
        <v>0</v>
      </c>
      <c r="O985" s="111">
        <v>0</v>
      </c>
      <c r="P985" s="111">
        <v>0</v>
      </c>
      <c r="Q985" s="45"/>
      <c r="R985" s="112">
        <f>R986+R988</f>
        <v>0</v>
      </c>
      <c r="S985" s="112">
        <f>S986+S988</f>
        <v>0</v>
      </c>
      <c r="T985" s="112">
        <f t="shared" ref="T985:T1027" si="462">R985+S985</f>
        <v>0</v>
      </c>
      <c r="U985" s="112">
        <f>U986+U988</f>
        <v>0</v>
      </c>
      <c r="V985" s="112">
        <f>V986+V988</f>
        <v>0</v>
      </c>
      <c r="W985" s="112">
        <f t="shared" ref="W985:W1027" si="463">U985+V985</f>
        <v>0</v>
      </c>
      <c r="X985" s="112">
        <f t="shared" ref="X985:X996" si="464">T985+W985</f>
        <v>0</v>
      </c>
      <c r="Y985" s="45"/>
      <c r="Z985" s="112">
        <f>Z986+Z988</f>
        <v>0</v>
      </c>
      <c r="AA985" s="112">
        <f>AA986+AA988</f>
        <v>0</v>
      </c>
      <c r="AB985" s="112">
        <f t="shared" ref="AB985:AB1027" si="465">Z985+AA985</f>
        <v>0</v>
      </c>
      <c r="AC985" s="112">
        <f>AC986+AC988</f>
        <v>0</v>
      </c>
      <c r="AD985" s="112">
        <f>AD986+AD988</f>
        <v>0</v>
      </c>
      <c r="AE985" s="112">
        <f t="shared" ref="AE985:AE1027" si="466">AC985+AD985</f>
        <v>0</v>
      </c>
      <c r="AF985" s="112">
        <f t="shared" ref="AF985:AF996" si="467">AB985+AE985</f>
        <v>0</v>
      </c>
      <c r="AG985" s="45"/>
      <c r="AH985" s="112">
        <f>AH986+AH988</f>
        <v>0</v>
      </c>
      <c r="AI985" s="112">
        <f>AI986+AI988</f>
        <v>0</v>
      </c>
      <c r="AJ985" s="112">
        <f t="shared" ref="AJ985:AJ1027" si="468">AH985+AI985</f>
        <v>0</v>
      </c>
      <c r="AK985" s="112">
        <f>AK986+AK988</f>
        <v>0</v>
      </c>
      <c r="AL985" s="112">
        <f>AL986+AL988</f>
        <v>0</v>
      </c>
      <c r="AM985" s="112">
        <f t="shared" ref="AM985:AM1027" si="469">AK985+AL985</f>
        <v>0</v>
      </c>
      <c r="AN985" s="112">
        <f t="shared" ref="AN985:AN996" si="470">AJ985+AM985</f>
        <v>0</v>
      </c>
      <c r="AO985" s="45"/>
      <c r="AP985" s="112">
        <f>AP986+AP988</f>
        <v>0</v>
      </c>
      <c r="AQ985" s="112">
        <f>AQ986+AQ988</f>
        <v>0</v>
      </c>
      <c r="AR985" s="112">
        <f t="shared" ref="AR985:AR1027" si="471">AP985+AQ985</f>
        <v>0</v>
      </c>
      <c r="AS985" s="112">
        <f>AS986+AS988</f>
        <v>0</v>
      </c>
      <c r="AT985" s="112">
        <f>AT986+AT988</f>
        <v>0</v>
      </c>
      <c r="AU985" s="112">
        <f t="shared" ref="AU985:AU1027" si="472">AS985+AT985</f>
        <v>0</v>
      </c>
      <c r="AV985" s="112">
        <f t="shared" ref="AV985:AV996" si="473">AR985+AU985</f>
        <v>0</v>
      </c>
      <c r="AW985" s="113"/>
      <c r="AX985" s="113"/>
      <c r="AY985" s="113"/>
      <c r="AZ985" s="111"/>
      <c r="BA985" s="111"/>
      <c r="BB985" s="111"/>
      <c r="BC985" s="111"/>
      <c r="BD985" s="111"/>
    </row>
    <row r="986" spans="1:56" s="127" customFormat="1" hidden="1">
      <c r="A986" s="45"/>
      <c r="B986" s="114">
        <v>2013</v>
      </c>
      <c r="C986" s="115">
        <v>8320</v>
      </c>
      <c r="D986" s="114">
        <v>10</v>
      </c>
      <c r="E986" s="114">
        <v>2000</v>
      </c>
      <c r="F986" s="114">
        <v>2100</v>
      </c>
      <c r="G986" s="114">
        <v>211</v>
      </c>
      <c r="H986" s="114"/>
      <c r="I986" s="116" t="s">
        <v>101</v>
      </c>
      <c r="J986" s="117">
        <v>0</v>
      </c>
      <c r="K986" s="117">
        <v>0</v>
      </c>
      <c r="L986" s="117">
        <v>0</v>
      </c>
      <c r="M986" s="117">
        <v>0</v>
      </c>
      <c r="N986" s="117">
        <v>0</v>
      </c>
      <c r="O986" s="117">
        <v>0</v>
      </c>
      <c r="P986" s="117">
        <v>0</v>
      </c>
      <c r="Q986" s="45"/>
      <c r="R986" s="118">
        <f>R987</f>
        <v>0</v>
      </c>
      <c r="S986" s="118">
        <f>S987</f>
        <v>0</v>
      </c>
      <c r="T986" s="118">
        <f t="shared" si="462"/>
        <v>0</v>
      </c>
      <c r="U986" s="118">
        <f>U987</f>
        <v>0</v>
      </c>
      <c r="V986" s="118">
        <f>V987</f>
        <v>0</v>
      </c>
      <c r="W986" s="118">
        <f t="shared" si="463"/>
        <v>0</v>
      </c>
      <c r="X986" s="118">
        <f t="shared" si="464"/>
        <v>0</v>
      </c>
      <c r="Y986" s="45"/>
      <c r="Z986" s="118">
        <f>Z987</f>
        <v>0</v>
      </c>
      <c r="AA986" s="118">
        <f>AA987</f>
        <v>0</v>
      </c>
      <c r="AB986" s="118">
        <f t="shared" si="465"/>
        <v>0</v>
      </c>
      <c r="AC986" s="118">
        <f>AC987</f>
        <v>0</v>
      </c>
      <c r="AD986" s="118">
        <f>AD987</f>
        <v>0</v>
      </c>
      <c r="AE986" s="118">
        <f t="shared" si="466"/>
        <v>0</v>
      </c>
      <c r="AF986" s="118">
        <f t="shared" si="467"/>
        <v>0</v>
      </c>
      <c r="AG986" s="45"/>
      <c r="AH986" s="118">
        <f>AH987</f>
        <v>0</v>
      </c>
      <c r="AI986" s="118">
        <f>AI987</f>
        <v>0</v>
      </c>
      <c r="AJ986" s="118">
        <f t="shared" si="468"/>
        <v>0</v>
      </c>
      <c r="AK986" s="118">
        <f>AK987</f>
        <v>0</v>
      </c>
      <c r="AL986" s="118">
        <f>AL987</f>
        <v>0</v>
      </c>
      <c r="AM986" s="118">
        <f t="shared" si="469"/>
        <v>0</v>
      </c>
      <c r="AN986" s="118">
        <f t="shared" si="470"/>
        <v>0</v>
      </c>
      <c r="AO986" s="45"/>
      <c r="AP986" s="118">
        <f>AP987</f>
        <v>0</v>
      </c>
      <c r="AQ986" s="118">
        <f>AQ987</f>
        <v>0</v>
      </c>
      <c r="AR986" s="118">
        <f t="shared" si="471"/>
        <v>0</v>
      </c>
      <c r="AS986" s="118">
        <f>AS987</f>
        <v>0</v>
      </c>
      <c r="AT986" s="118">
        <f>AT987</f>
        <v>0</v>
      </c>
      <c r="AU986" s="118">
        <f t="shared" si="472"/>
        <v>0</v>
      </c>
      <c r="AV986" s="118">
        <f t="shared" si="473"/>
        <v>0</v>
      </c>
      <c r="AW986" s="119"/>
      <c r="AX986" s="119"/>
      <c r="AY986" s="119"/>
      <c r="AZ986" s="117"/>
      <c r="BA986" s="117"/>
      <c r="BB986" s="117"/>
      <c r="BC986" s="117"/>
      <c r="BD986" s="117"/>
    </row>
    <row r="987" spans="1:56" s="100" customFormat="1" hidden="1">
      <c r="A987" s="45"/>
      <c r="B987" s="120">
        <v>2013</v>
      </c>
      <c r="C987" s="121">
        <v>8320</v>
      </c>
      <c r="D987" s="120">
        <v>10</v>
      </c>
      <c r="E987" s="120">
        <v>2000</v>
      </c>
      <c r="F987" s="120">
        <v>2100</v>
      </c>
      <c r="G987" s="120">
        <v>211</v>
      </c>
      <c r="H987" s="120">
        <v>21101</v>
      </c>
      <c r="I987" s="122" t="s">
        <v>102</v>
      </c>
      <c r="J987" s="123">
        <v>0</v>
      </c>
      <c r="K987" s="123">
        <v>0</v>
      </c>
      <c r="L987" s="124">
        <v>0</v>
      </c>
      <c r="M987" s="123">
        <v>0</v>
      </c>
      <c r="N987" s="123">
        <v>0</v>
      </c>
      <c r="O987" s="124">
        <v>0</v>
      </c>
      <c r="P987" s="124">
        <v>0</v>
      </c>
      <c r="Q987" s="45"/>
      <c r="R987" s="123">
        <v>0</v>
      </c>
      <c r="S987" s="123">
        <v>0</v>
      </c>
      <c r="T987" s="123">
        <f t="shared" si="462"/>
        <v>0</v>
      </c>
      <c r="U987" s="123">
        <v>0</v>
      </c>
      <c r="V987" s="123">
        <v>0</v>
      </c>
      <c r="W987" s="123">
        <f t="shared" si="463"/>
        <v>0</v>
      </c>
      <c r="X987" s="123">
        <f t="shared" si="464"/>
        <v>0</v>
      </c>
      <c r="Y987" s="45"/>
      <c r="Z987" s="123">
        <v>0</v>
      </c>
      <c r="AA987" s="123">
        <v>0</v>
      </c>
      <c r="AB987" s="123">
        <f t="shared" si="465"/>
        <v>0</v>
      </c>
      <c r="AC987" s="123">
        <v>0</v>
      </c>
      <c r="AD987" s="123">
        <v>0</v>
      </c>
      <c r="AE987" s="123">
        <f t="shared" si="466"/>
        <v>0</v>
      </c>
      <c r="AF987" s="123">
        <f t="shared" si="467"/>
        <v>0</v>
      </c>
      <c r="AG987" s="45"/>
      <c r="AH987" s="123">
        <v>0</v>
      </c>
      <c r="AI987" s="123">
        <v>0</v>
      </c>
      <c r="AJ987" s="123">
        <f t="shared" si="468"/>
        <v>0</v>
      </c>
      <c r="AK987" s="123">
        <v>0</v>
      </c>
      <c r="AL987" s="123">
        <v>0</v>
      </c>
      <c r="AM987" s="123">
        <f t="shared" si="469"/>
        <v>0</v>
      </c>
      <c r="AN987" s="123">
        <f t="shared" si="470"/>
        <v>0</v>
      </c>
      <c r="AO987" s="45"/>
      <c r="AP987" s="123">
        <f>J987-(R987+Z987+AH987)</f>
        <v>0</v>
      </c>
      <c r="AQ987" s="123">
        <f>K987-(S987+AA987+AI987)</f>
        <v>0</v>
      </c>
      <c r="AR987" s="123">
        <f t="shared" si="471"/>
        <v>0</v>
      </c>
      <c r="AS987" s="123">
        <f>M987-(U987+AC987+AK987)</f>
        <v>0</v>
      </c>
      <c r="AT987" s="123">
        <f>N987-(V987+AD987+AL987)</f>
        <v>0</v>
      </c>
      <c r="AU987" s="123">
        <f t="shared" si="472"/>
        <v>0</v>
      </c>
      <c r="AV987" s="123">
        <f t="shared" si="473"/>
        <v>0</v>
      </c>
      <c r="AW987" s="125" t="s">
        <v>103</v>
      </c>
      <c r="AX987" s="125"/>
      <c r="AY987" s="125"/>
      <c r="AZ987" s="124" t="s">
        <v>88</v>
      </c>
      <c r="BA987" s="124"/>
      <c r="BB987" s="124"/>
      <c r="BC987" s="124"/>
      <c r="BD987" s="124"/>
    </row>
    <row r="988" spans="1:56" s="127" customFormat="1" hidden="1">
      <c r="A988" s="45"/>
      <c r="B988" s="114">
        <v>2013</v>
      </c>
      <c r="C988" s="115">
        <v>8320</v>
      </c>
      <c r="D988" s="114">
        <v>10</v>
      </c>
      <c r="E988" s="114">
        <v>2000</v>
      </c>
      <c r="F988" s="114">
        <v>2100</v>
      </c>
      <c r="G988" s="114">
        <v>214</v>
      </c>
      <c r="H988" s="114"/>
      <c r="I988" s="116" t="s">
        <v>107</v>
      </c>
      <c r="J988" s="117">
        <v>0</v>
      </c>
      <c r="K988" s="117">
        <v>0</v>
      </c>
      <c r="L988" s="117">
        <v>0</v>
      </c>
      <c r="M988" s="117">
        <v>0</v>
      </c>
      <c r="N988" s="117">
        <v>0</v>
      </c>
      <c r="O988" s="117">
        <v>0</v>
      </c>
      <c r="P988" s="117">
        <v>0</v>
      </c>
      <c r="Q988" s="45"/>
      <c r="R988" s="118">
        <f>R989</f>
        <v>0</v>
      </c>
      <c r="S988" s="118">
        <f>S989</f>
        <v>0</v>
      </c>
      <c r="T988" s="118">
        <f t="shared" si="462"/>
        <v>0</v>
      </c>
      <c r="U988" s="118">
        <f>U989</f>
        <v>0</v>
      </c>
      <c r="V988" s="118">
        <f>V989</f>
        <v>0</v>
      </c>
      <c r="W988" s="118">
        <f t="shared" si="463"/>
        <v>0</v>
      </c>
      <c r="X988" s="118">
        <f t="shared" si="464"/>
        <v>0</v>
      </c>
      <c r="Y988" s="45"/>
      <c r="Z988" s="118">
        <f>Z989</f>
        <v>0</v>
      </c>
      <c r="AA988" s="118">
        <f>AA989</f>
        <v>0</v>
      </c>
      <c r="AB988" s="118">
        <f t="shared" si="465"/>
        <v>0</v>
      </c>
      <c r="AC988" s="118">
        <f>AC989</f>
        <v>0</v>
      </c>
      <c r="AD988" s="118">
        <f>AD989</f>
        <v>0</v>
      </c>
      <c r="AE988" s="118">
        <f t="shared" si="466"/>
        <v>0</v>
      </c>
      <c r="AF988" s="118">
        <f t="shared" si="467"/>
        <v>0</v>
      </c>
      <c r="AG988" s="45"/>
      <c r="AH988" s="118">
        <f>AH989</f>
        <v>0</v>
      </c>
      <c r="AI988" s="118">
        <f>AI989</f>
        <v>0</v>
      </c>
      <c r="AJ988" s="118">
        <f t="shared" si="468"/>
        <v>0</v>
      </c>
      <c r="AK988" s="118">
        <f>AK989</f>
        <v>0</v>
      </c>
      <c r="AL988" s="118">
        <f>AL989</f>
        <v>0</v>
      </c>
      <c r="AM988" s="118">
        <f t="shared" si="469"/>
        <v>0</v>
      </c>
      <c r="AN988" s="118">
        <f t="shared" si="470"/>
        <v>0</v>
      </c>
      <c r="AO988" s="45"/>
      <c r="AP988" s="118">
        <f>AP989</f>
        <v>0</v>
      </c>
      <c r="AQ988" s="118">
        <f>AQ989</f>
        <v>0</v>
      </c>
      <c r="AR988" s="118">
        <f t="shared" si="471"/>
        <v>0</v>
      </c>
      <c r="AS988" s="118">
        <f>AS989</f>
        <v>0</v>
      </c>
      <c r="AT988" s="118">
        <f>AT989</f>
        <v>0</v>
      </c>
      <c r="AU988" s="118">
        <f t="shared" si="472"/>
        <v>0</v>
      </c>
      <c r="AV988" s="118">
        <f t="shared" si="473"/>
        <v>0</v>
      </c>
      <c r="AW988" s="119"/>
      <c r="AX988" s="119"/>
      <c r="AY988" s="119"/>
      <c r="AZ988" s="117"/>
      <c r="BA988" s="117"/>
      <c r="BB988" s="117"/>
      <c r="BC988" s="117"/>
      <c r="BD988" s="117"/>
    </row>
    <row r="989" spans="1:56" s="100" customFormat="1" hidden="1">
      <c r="A989" s="45"/>
      <c r="B989" s="120">
        <v>2013</v>
      </c>
      <c r="C989" s="121">
        <v>8320</v>
      </c>
      <c r="D989" s="120">
        <v>10</v>
      </c>
      <c r="E989" s="120">
        <v>2000</v>
      </c>
      <c r="F989" s="120">
        <v>2100</v>
      </c>
      <c r="G989" s="120">
        <v>214</v>
      </c>
      <c r="H989" s="120">
        <v>21401</v>
      </c>
      <c r="I989" s="122" t="s">
        <v>108</v>
      </c>
      <c r="J989" s="123">
        <v>0</v>
      </c>
      <c r="K989" s="123">
        <v>0</v>
      </c>
      <c r="L989" s="124">
        <v>0</v>
      </c>
      <c r="M989" s="123">
        <v>0</v>
      </c>
      <c r="N989" s="123">
        <v>0</v>
      </c>
      <c r="O989" s="124">
        <v>0</v>
      </c>
      <c r="P989" s="124">
        <v>0</v>
      </c>
      <c r="Q989" s="45"/>
      <c r="R989" s="123">
        <v>0</v>
      </c>
      <c r="S989" s="123">
        <v>0</v>
      </c>
      <c r="T989" s="123">
        <f t="shared" si="462"/>
        <v>0</v>
      </c>
      <c r="U989" s="123">
        <v>0</v>
      </c>
      <c r="V989" s="123">
        <v>0</v>
      </c>
      <c r="W989" s="123">
        <f t="shared" si="463"/>
        <v>0</v>
      </c>
      <c r="X989" s="123">
        <f t="shared" si="464"/>
        <v>0</v>
      </c>
      <c r="Y989" s="45"/>
      <c r="Z989" s="123">
        <v>0</v>
      </c>
      <c r="AA989" s="123">
        <v>0</v>
      </c>
      <c r="AB989" s="123">
        <f t="shared" si="465"/>
        <v>0</v>
      </c>
      <c r="AC989" s="123">
        <v>0</v>
      </c>
      <c r="AD989" s="123">
        <v>0</v>
      </c>
      <c r="AE989" s="123">
        <f t="shared" si="466"/>
        <v>0</v>
      </c>
      <c r="AF989" s="123">
        <f t="shared" si="467"/>
        <v>0</v>
      </c>
      <c r="AG989" s="45"/>
      <c r="AH989" s="123">
        <v>0</v>
      </c>
      <c r="AI989" s="123">
        <v>0</v>
      </c>
      <c r="AJ989" s="123">
        <f t="shared" si="468"/>
        <v>0</v>
      </c>
      <c r="AK989" s="123">
        <v>0</v>
      </c>
      <c r="AL989" s="123">
        <v>0</v>
      </c>
      <c r="AM989" s="123">
        <f t="shared" si="469"/>
        <v>0</v>
      </c>
      <c r="AN989" s="123">
        <f t="shared" si="470"/>
        <v>0</v>
      </c>
      <c r="AO989" s="45"/>
      <c r="AP989" s="123">
        <f>J989-(R989+Z989+AH989)</f>
        <v>0</v>
      </c>
      <c r="AQ989" s="123">
        <f>K989-(S989+AA989+AI989)</f>
        <v>0</v>
      </c>
      <c r="AR989" s="123">
        <f t="shared" si="471"/>
        <v>0</v>
      </c>
      <c r="AS989" s="123">
        <f>M989-(U989+AC989+AK989)</f>
        <v>0</v>
      </c>
      <c r="AT989" s="123">
        <f>N989-(V989+AD989+AL989)</f>
        <v>0</v>
      </c>
      <c r="AU989" s="123">
        <f t="shared" si="472"/>
        <v>0</v>
      </c>
      <c r="AV989" s="123">
        <f t="shared" si="473"/>
        <v>0</v>
      </c>
      <c r="AW989" s="125" t="s">
        <v>103</v>
      </c>
      <c r="AX989" s="125"/>
      <c r="AY989" s="125"/>
      <c r="AZ989" s="124" t="s">
        <v>283</v>
      </c>
      <c r="BA989" s="124"/>
      <c r="BB989" s="124"/>
      <c r="BC989" s="124"/>
      <c r="BD989" s="124"/>
    </row>
    <row r="990" spans="1:56" s="100" customFormat="1" hidden="1">
      <c r="A990" s="45"/>
      <c r="B990" s="108">
        <v>2013</v>
      </c>
      <c r="C990" s="109">
        <v>8320</v>
      </c>
      <c r="D990" s="108">
        <v>10</v>
      </c>
      <c r="E990" s="108">
        <v>2000</v>
      </c>
      <c r="F990" s="108">
        <v>2200</v>
      </c>
      <c r="G990" s="108"/>
      <c r="H990" s="108"/>
      <c r="I990" s="110" t="s">
        <v>287</v>
      </c>
      <c r="J990" s="111">
        <v>0</v>
      </c>
      <c r="K990" s="111">
        <v>0</v>
      </c>
      <c r="L990" s="111">
        <v>0</v>
      </c>
      <c r="M990" s="111">
        <v>0</v>
      </c>
      <c r="N990" s="111">
        <v>0</v>
      </c>
      <c r="O990" s="111">
        <v>0</v>
      </c>
      <c r="P990" s="111">
        <v>0</v>
      </c>
      <c r="Q990" s="45"/>
      <c r="R990" s="112">
        <f t="shared" ref="R990:V996" si="474">R991</f>
        <v>0</v>
      </c>
      <c r="S990" s="112">
        <f t="shared" si="474"/>
        <v>0</v>
      </c>
      <c r="T990" s="112">
        <f t="shared" si="462"/>
        <v>0</v>
      </c>
      <c r="U990" s="112">
        <f t="shared" si="474"/>
        <v>0</v>
      </c>
      <c r="V990" s="112">
        <f t="shared" si="474"/>
        <v>0</v>
      </c>
      <c r="W990" s="112">
        <f t="shared" si="463"/>
        <v>0</v>
      </c>
      <c r="X990" s="112">
        <f t="shared" si="464"/>
        <v>0</v>
      </c>
      <c r="Y990" s="45"/>
      <c r="Z990" s="112">
        <f t="shared" ref="Z990:AD996" si="475">Z991</f>
        <v>0</v>
      </c>
      <c r="AA990" s="112">
        <f t="shared" si="475"/>
        <v>0</v>
      </c>
      <c r="AB990" s="112">
        <f t="shared" si="465"/>
        <v>0</v>
      </c>
      <c r="AC990" s="112">
        <f t="shared" si="475"/>
        <v>0</v>
      </c>
      <c r="AD990" s="112">
        <f t="shared" si="475"/>
        <v>0</v>
      </c>
      <c r="AE990" s="112">
        <f t="shared" si="466"/>
        <v>0</v>
      </c>
      <c r="AF990" s="112">
        <f t="shared" si="467"/>
        <v>0</v>
      </c>
      <c r="AG990" s="45"/>
      <c r="AH990" s="112">
        <f t="shared" ref="AH990:AL996" si="476">AH991</f>
        <v>0</v>
      </c>
      <c r="AI990" s="112">
        <f t="shared" si="476"/>
        <v>0</v>
      </c>
      <c r="AJ990" s="112">
        <f t="shared" si="468"/>
        <v>0</v>
      </c>
      <c r="AK990" s="112">
        <f t="shared" si="476"/>
        <v>0</v>
      </c>
      <c r="AL990" s="112">
        <f t="shared" si="476"/>
        <v>0</v>
      </c>
      <c r="AM990" s="112">
        <f t="shared" si="469"/>
        <v>0</v>
      </c>
      <c r="AN990" s="112">
        <f t="shared" si="470"/>
        <v>0</v>
      </c>
      <c r="AO990" s="45"/>
      <c r="AP990" s="112">
        <f t="shared" ref="AP990:AT996" si="477">AP991</f>
        <v>0</v>
      </c>
      <c r="AQ990" s="112">
        <f t="shared" si="477"/>
        <v>0</v>
      </c>
      <c r="AR990" s="112">
        <f t="shared" si="471"/>
        <v>0</v>
      </c>
      <c r="AS990" s="112">
        <f t="shared" si="477"/>
        <v>0</v>
      </c>
      <c r="AT990" s="112">
        <f t="shared" si="477"/>
        <v>0</v>
      </c>
      <c r="AU990" s="112">
        <f t="shared" si="472"/>
        <v>0</v>
      </c>
      <c r="AV990" s="112">
        <f t="shared" si="473"/>
        <v>0</v>
      </c>
      <c r="AW990" s="113"/>
      <c r="AX990" s="113"/>
      <c r="AY990" s="113"/>
      <c r="AZ990" s="111"/>
      <c r="BA990" s="111"/>
      <c r="BB990" s="111"/>
      <c r="BC990" s="111"/>
      <c r="BD990" s="111"/>
    </row>
    <row r="991" spans="1:56" s="100" customFormat="1" hidden="1">
      <c r="A991" s="45"/>
      <c r="B991" s="114">
        <v>2013</v>
      </c>
      <c r="C991" s="115">
        <v>8320</v>
      </c>
      <c r="D991" s="114">
        <v>10</v>
      </c>
      <c r="E991" s="114">
        <v>2000</v>
      </c>
      <c r="F991" s="114">
        <v>2200</v>
      </c>
      <c r="G991" s="114">
        <v>221</v>
      </c>
      <c r="H991" s="114"/>
      <c r="I991" s="116" t="s">
        <v>115</v>
      </c>
      <c r="J991" s="117">
        <v>0</v>
      </c>
      <c r="K991" s="117">
        <v>0</v>
      </c>
      <c r="L991" s="117">
        <v>0</v>
      </c>
      <c r="M991" s="117">
        <v>0</v>
      </c>
      <c r="N991" s="117">
        <v>0</v>
      </c>
      <c r="O991" s="117">
        <v>0</v>
      </c>
      <c r="P991" s="117">
        <v>0</v>
      </c>
      <c r="Q991" s="45"/>
      <c r="R991" s="118">
        <f t="shared" si="474"/>
        <v>0</v>
      </c>
      <c r="S991" s="118">
        <f t="shared" si="474"/>
        <v>0</v>
      </c>
      <c r="T991" s="118">
        <f t="shared" si="462"/>
        <v>0</v>
      </c>
      <c r="U991" s="118">
        <f t="shared" si="474"/>
        <v>0</v>
      </c>
      <c r="V991" s="118">
        <f t="shared" si="474"/>
        <v>0</v>
      </c>
      <c r="W991" s="118">
        <f t="shared" si="463"/>
        <v>0</v>
      </c>
      <c r="X991" s="118">
        <f t="shared" si="464"/>
        <v>0</v>
      </c>
      <c r="Y991" s="45"/>
      <c r="Z991" s="118">
        <f t="shared" si="475"/>
        <v>0</v>
      </c>
      <c r="AA991" s="118">
        <f t="shared" si="475"/>
        <v>0</v>
      </c>
      <c r="AB991" s="118">
        <f t="shared" si="465"/>
        <v>0</v>
      </c>
      <c r="AC991" s="118">
        <f t="shared" si="475"/>
        <v>0</v>
      </c>
      <c r="AD991" s="118">
        <f t="shared" si="475"/>
        <v>0</v>
      </c>
      <c r="AE991" s="118">
        <f t="shared" si="466"/>
        <v>0</v>
      </c>
      <c r="AF991" s="118">
        <f t="shared" si="467"/>
        <v>0</v>
      </c>
      <c r="AG991" s="45"/>
      <c r="AH991" s="118">
        <f t="shared" si="476"/>
        <v>0</v>
      </c>
      <c r="AI991" s="118">
        <f t="shared" si="476"/>
        <v>0</v>
      </c>
      <c r="AJ991" s="118">
        <f t="shared" si="468"/>
        <v>0</v>
      </c>
      <c r="AK991" s="118">
        <f t="shared" si="476"/>
        <v>0</v>
      </c>
      <c r="AL991" s="118">
        <f t="shared" si="476"/>
        <v>0</v>
      </c>
      <c r="AM991" s="118">
        <f t="shared" si="469"/>
        <v>0</v>
      </c>
      <c r="AN991" s="118">
        <f t="shared" si="470"/>
        <v>0</v>
      </c>
      <c r="AO991" s="45"/>
      <c r="AP991" s="118">
        <f t="shared" si="477"/>
        <v>0</v>
      </c>
      <c r="AQ991" s="118">
        <f t="shared" si="477"/>
        <v>0</v>
      </c>
      <c r="AR991" s="118">
        <f t="shared" si="471"/>
        <v>0</v>
      </c>
      <c r="AS991" s="118">
        <f t="shared" si="477"/>
        <v>0</v>
      </c>
      <c r="AT991" s="118">
        <f t="shared" si="477"/>
        <v>0</v>
      </c>
      <c r="AU991" s="118">
        <f t="shared" si="472"/>
        <v>0</v>
      </c>
      <c r="AV991" s="118">
        <f t="shared" si="473"/>
        <v>0</v>
      </c>
      <c r="AW991" s="119"/>
      <c r="AX991" s="119"/>
      <c r="AY991" s="119"/>
      <c r="AZ991" s="117"/>
      <c r="BA991" s="117"/>
      <c r="BB991" s="117"/>
      <c r="BC991" s="117"/>
      <c r="BD991" s="117"/>
    </row>
    <row r="992" spans="1:56" s="100" customFormat="1" hidden="1">
      <c r="A992" s="45"/>
      <c r="B992" s="120">
        <v>2013</v>
      </c>
      <c r="C992" s="121">
        <v>8320</v>
      </c>
      <c r="D992" s="120">
        <v>10</v>
      </c>
      <c r="E992" s="120">
        <v>2000</v>
      </c>
      <c r="F992" s="120">
        <v>2200</v>
      </c>
      <c r="G992" s="120">
        <v>221</v>
      </c>
      <c r="H992" s="120">
        <v>22106</v>
      </c>
      <c r="I992" s="122" t="s">
        <v>419</v>
      </c>
      <c r="J992" s="123">
        <v>0</v>
      </c>
      <c r="K992" s="123">
        <v>0</v>
      </c>
      <c r="L992" s="124">
        <v>0</v>
      </c>
      <c r="M992" s="123">
        <v>0</v>
      </c>
      <c r="N992" s="123">
        <v>0</v>
      </c>
      <c r="O992" s="124">
        <v>0</v>
      </c>
      <c r="P992" s="124">
        <v>0</v>
      </c>
      <c r="Q992" s="45"/>
      <c r="R992" s="123">
        <v>0</v>
      </c>
      <c r="S992" s="123">
        <v>0</v>
      </c>
      <c r="T992" s="123">
        <f t="shared" si="462"/>
        <v>0</v>
      </c>
      <c r="U992" s="123">
        <v>0</v>
      </c>
      <c r="V992" s="123">
        <v>0</v>
      </c>
      <c r="W992" s="123">
        <f t="shared" si="463"/>
        <v>0</v>
      </c>
      <c r="X992" s="123">
        <f t="shared" si="464"/>
        <v>0</v>
      </c>
      <c r="Y992" s="45"/>
      <c r="Z992" s="123">
        <v>0</v>
      </c>
      <c r="AA992" s="123">
        <v>0</v>
      </c>
      <c r="AB992" s="123">
        <f t="shared" si="465"/>
        <v>0</v>
      </c>
      <c r="AC992" s="123">
        <v>0</v>
      </c>
      <c r="AD992" s="123">
        <v>0</v>
      </c>
      <c r="AE992" s="123">
        <f t="shared" si="466"/>
        <v>0</v>
      </c>
      <c r="AF992" s="123">
        <f t="shared" si="467"/>
        <v>0</v>
      </c>
      <c r="AG992" s="45"/>
      <c r="AH992" s="123">
        <v>0</v>
      </c>
      <c r="AI992" s="123">
        <v>0</v>
      </c>
      <c r="AJ992" s="123">
        <f t="shared" si="468"/>
        <v>0</v>
      </c>
      <c r="AK992" s="123">
        <v>0</v>
      </c>
      <c r="AL992" s="123">
        <v>0</v>
      </c>
      <c r="AM992" s="123">
        <f t="shared" si="469"/>
        <v>0</v>
      </c>
      <c r="AN992" s="123">
        <f t="shared" si="470"/>
        <v>0</v>
      </c>
      <c r="AO992" s="45"/>
      <c r="AP992" s="123">
        <f>J992-(R992+Z992+AH992)</f>
        <v>0</v>
      </c>
      <c r="AQ992" s="123">
        <f>K992-(S992+AA992+AI992)</f>
        <v>0</v>
      </c>
      <c r="AR992" s="123">
        <f t="shared" si="471"/>
        <v>0</v>
      </c>
      <c r="AS992" s="123">
        <f>M992-(U992+AC992+AK992)</f>
        <v>0</v>
      </c>
      <c r="AT992" s="123">
        <f>N992-(V992+AD992+AL992)</f>
        <v>0</v>
      </c>
      <c r="AU992" s="123">
        <f t="shared" si="472"/>
        <v>0</v>
      </c>
      <c r="AV992" s="123">
        <f t="shared" si="473"/>
        <v>0</v>
      </c>
      <c r="AW992" s="125"/>
      <c r="AX992" s="125"/>
      <c r="AY992" s="125"/>
      <c r="AZ992" s="124"/>
      <c r="BA992" s="124"/>
      <c r="BB992" s="124"/>
      <c r="BC992" s="124"/>
      <c r="BD992" s="124"/>
    </row>
    <row r="993" spans="1:56" s="126" customFormat="1" hidden="1">
      <c r="A993" s="45"/>
      <c r="B993" s="108">
        <v>2013</v>
      </c>
      <c r="C993" s="109">
        <v>8320</v>
      </c>
      <c r="D993" s="108">
        <v>10</v>
      </c>
      <c r="E993" s="108">
        <v>2000</v>
      </c>
      <c r="F993" s="108">
        <v>2400</v>
      </c>
      <c r="G993" s="108"/>
      <c r="H993" s="108"/>
      <c r="I993" s="110" t="s">
        <v>122</v>
      </c>
      <c r="J993" s="111">
        <v>50000</v>
      </c>
      <c r="K993" s="111">
        <v>0</v>
      </c>
      <c r="L993" s="111">
        <v>50000</v>
      </c>
      <c r="M993" s="111">
        <v>0</v>
      </c>
      <c r="N993" s="111">
        <v>0</v>
      </c>
      <c r="O993" s="111">
        <v>0</v>
      </c>
      <c r="P993" s="111">
        <v>50000</v>
      </c>
      <c r="Q993" s="45"/>
      <c r="R993" s="112">
        <f t="shared" si="474"/>
        <v>50000</v>
      </c>
      <c r="S993" s="112">
        <f t="shared" si="474"/>
        <v>0</v>
      </c>
      <c r="T993" s="112">
        <f t="shared" si="462"/>
        <v>50000</v>
      </c>
      <c r="U993" s="112">
        <f t="shared" si="474"/>
        <v>0</v>
      </c>
      <c r="V993" s="112">
        <f t="shared" si="474"/>
        <v>0</v>
      </c>
      <c r="W993" s="112">
        <f t="shared" si="463"/>
        <v>0</v>
      </c>
      <c r="X993" s="112">
        <f t="shared" si="464"/>
        <v>50000</v>
      </c>
      <c r="Y993" s="45"/>
      <c r="Z993" s="112">
        <f t="shared" si="475"/>
        <v>0</v>
      </c>
      <c r="AA993" s="112">
        <f t="shared" si="475"/>
        <v>0</v>
      </c>
      <c r="AB993" s="112">
        <f t="shared" si="465"/>
        <v>0</v>
      </c>
      <c r="AC993" s="112">
        <f t="shared" si="475"/>
        <v>0</v>
      </c>
      <c r="AD993" s="112">
        <f t="shared" si="475"/>
        <v>0</v>
      </c>
      <c r="AE993" s="112">
        <f t="shared" si="466"/>
        <v>0</v>
      </c>
      <c r="AF993" s="112">
        <f t="shared" si="467"/>
        <v>0</v>
      </c>
      <c r="AG993" s="45"/>
      <c r="AH993" s="112">
        <f t="shared" si="476"/>
        <v>0</v>
      </c>
      <c r="AI993" s="112">
        <f t="shared" si="476"/>
        <v>0</v>
      </c>
      <c r="AJ993" s="112">
        <f t="shared" si="468"/>
        <v>0</v>
      </c>
      <c r="AK993" s="112">
        <f t="shared" si="476"/>
        <v>0</v>
      </c>
      <c r="AL993" s="112">
        <f t="shared" si="476"/>
        <v>0</v>
      </c>
      <c r="AM993" s="112">
        <f t="shared" si="469"/>
        <v>0</v>
      </c>
      <c r="AN993" s="112">
        <f t="shared" si="470"/>
        <v>0</v>
      </c>
      <c r="AO993" s="45"/>
      <c r="AP993" s="112">
        <f t="shared" si="477"/>
        <v>0</v>
      </c>
      <c r="AQ993" s="112">
        <f t="shared" si="477"/>
        <v>0</v>
      </c>
      <c r="AR993" s="112">
        <f t="shared" si="471"/>
        <v>0</v>
      </c>
      <c r="AS993" s="112">
        <f t="shared" si="477"/>
        <v>0</v>
      </c>
      <c r="AT993" s="112">
        <f t="shared" si="477"/>
        <v>0</v>
      </c>
      <c r="AU993" s="112">
        <f t="shared" si="472"/>
        <v>0</v>
      </c>
      <c r="AV993" s="112">
        <f t="shared" si="473"/>
        <v>0</v>
      </c>
      <c r="AW993" s="113"/>
      <c r="AX993" s="113"/>
      <c r="AY993" s="113"/>
      <c r="AZ993" s="111"/>
      <c r="BA993" s="111"/>
      <c r="BB993" s="111"/>
      <c r="BC993" s="111"/>
      <c r="BD993" s="111"/>
    </row>
    <row r="994" spans="1:56" s="127" customFormat="1" hidden="1">
      <c r="A994" s="45"/>
      <c r="B994" s="114">
        <v>2013</v>
      </c>
      <c r="C994" s="115">
        <v>8320</v>
      </c>
      <c r="D994" s="114">
        <v>10</v>
      </c>
      <c r="E994" s="114">
        <v>2000</v>
      </c>
      <c r="F994" s="114">
        <v>2400</v>
      </c>
      <c r="G994" s="114">
        <v>246</v>
      </c>
      <c r="H994" s="114"/>
      <c r="I994" s="116" t="s">
        <v>126</v>
      </c>
      <c r="J994" s="117">
        <v>50000</v>
      </c>
      <c r="K994" s="117">
        <v>0</v>
      </c>
      <c r="L994" s="117">
        <v>50000</v>
      </c>
      <c r="M994" s="117">
        <v>0</v>
      </c>
      <c r="N994" s="117">
        <v>0</v>
      </c>
      <c r="O994" s="117">
        <v>0</v>
      </c>
      <c r="P994" s="117">
        <v>50000</v>
      </c>
      <c r="Q994" s="45"/>
      <c r="R994" s="118">
        <f t="shared" si="474"/>
        <v>50000</v>
      </c>
      <c r="S994" s="118">
        <f t="shared" si="474"/>
        <v>0</v>
      </c>
      <c r="T994" s="118">
        <f t="shared" si="462"/>
        <v>50000</v>
      </c>
      <c r="U994" s="118">
        <f t="shared" si="474"/>
        <v>0</v>
      </c>
      <c r="V994" s="118">
        <f t="shared" si="474"/>
        <v>0</v>
      </c>
      <c r="W994" s="118">
        <f t="shared" si="463"/>
        <v>0</v>
      </c>
      <c r="X994" s="118">
        <f t="shared" si="464"/>
        <v>50000</v>
      </c>
      <c r="Y994" s="45"/>
      <c r="Z994" s="118">
        <f t="shared" si="475"/>
        <v>0</v>
      </c>
      <c r="AA994" s="118">
        <f t="shared" si="475"/>
        <v>0</v>
      </c>
      <c r="AB994" s="118">
        <f t="shared" si="465"/>
        <v>0</v>
      </c>
      <c r="AC994" s="118">
        <f t="shared" si="475"/>
        <v>0</v>
      </c>
      <c r="AD994" s="118">
        <f t="shared" si="475"/>
        <v>0</v>
      </c>
      <c r="AE994" s="118">
        <f t="shared" si="466"/>
        <v>0</v>
      </c>
      <c r="AF994" s="118">
        <f t="shared" si="467"/>
        <v>0</v>
      </c>
      <c r="AG994" s="45"/>
      <c r="AH994" s="118">
        <f t="shared" si="476"/>
        <v>0</v>
      </c>
      <c r="AI994" s="118">
        <f t="shared" si="476"/>
        <v>0</v>
      </c>
      <c r="AJ994" s="118">
        <f t="shared" si="468"/>
        <v>0</v>
      </c>
      <c r="AK994" s="118">
        <f t="shared" si="476"/>
        <v>0</v>
      </c>
      <c r="AL994" s="118">
        <f t="shared" si="476"/>
        <v>0</v>
      </c>
      <c r="AM994" s="118">
        <f t="shared" si="469"/>
        <v>0</v>
      </c>
      <c r="AN994" s="118">
        <f t="shared" si="470"/>
        <v>0</v>
      </c>
      <c r="AO994" s="45"/>
      <c r="AP994" s="118">
        <f t="shared" si="477"/>
        <v>0</v>
      </c>
      <c r="AQ994" s="118">
        <f t="shared" si="477"/>
        <v>0</v>
      </c>
      <c r="AR994" s="118">
        <f t="shared" si="471"/>
        <v>0</v>
      </c>
      <c r="AS994" s="118">
        <f t="shared" si="477"/>
        <v>0</v>
      </c>
      <c r="AT994" s="118">
        <f t="shared" si="477"/>
        <v>0</v>
      </c>
      <c r="AU994" s="118">
        <f t="shared" si="472"/>
        <v>0</v>
      </c>
      <c r="AV994" s="118">
        <f t="shared" si="473"/>
        <v>0</v>
      </c>
      <c r="AW994" s="119"/>
      <c r="AX994" s="119"/>
      <c r="AY994" s="119"/>
      <c r="AZ994" s="117"/>
      <c r="BA994" s="117"/>
      <c r="BB994" s="117"/>
      <c r="BC994" s="117"/>
      <c r="BD994" s="117"/>
    </row>
    <row r="995" spans="1:56" s="100" customFormat="1" hidden="1">
      <c r="A995" s="45"/>
      <c r="B995" s="129">
        <v>2013</v>
      </c>
      <c r="C995" s="130">
        <v>8320</v>
      </c>
      <c r="D995" s="129">
        <v>10</v>
      </c>
      <c r="E995" s="129">
        <v>2000</v>
      </c>
      <c r="F995" s="129">
        <v>2400</v>
      </c>
      <c r="G995" s="129">
        <v>246</v>
      </c>
      <c r="H995" s="129">
        <v>24601</v>
      </c>
      <c r="I995" s="128" t="s">
        <v>126</v>
      </c>
      <c r="J995" s="123">
        <v>50000</v>
      </c>
      <c r="K995" s="123">
        <v>0</v>
      </c>
      <c r="L995" s="124">
        <v>50000</v>
      </c>
      <c r="M995" s="123">
        <v>0</v>
      </c>
      <c r="N995" s="123">
        <v>0</v>
      </c>
      <c r="O995" s="124">
        <v>0</v>
      </c>
      <c r="P995" s="124">
        <v>50000</v>
      </c>
      <c r="Q995" s="45"/>
      <c r="R995" s="123">
        <f>+'[1]Red Nacional Tel'!X21</f>
        <v>50000</v>
      </c>
      <c r="S995" s="123">
        <v>0</v>
      </c>
      <c r="T995" s="123">
        <f t="shared" si="462"/>
        <v>50000</v>
      </c>
      <c r="U995" s="123">
        <v>0</v>
      </c>
      <c r="V995" s="123">
        <v>0</v>
      </c>
      <c r="W995" s="123">
        <f t="shared" si="463"/>
        <v>0</v>
      </c>
      <c r="X995" s="123">
        <f t="shared" si="464"/>
        <v>50000</v>
      </c>
      <c r="Y995" s="45"/>
      <c r="Z995" s="123">
        <v>0</v>
      </c>
      <c r="AA995" s="123">
        <v>0</v>
      </c>
      <c r="AB995" s="123">
        <f t="shared" si="465"/>
        <v>0</v>
      </c>
      <c r="AC995" s="123">
        <v>0</v>
      </c>
      <c r="AD995" s="123">
        <v>0</v>
      </c>
      <c r="AE995" s="123">
        <f t="shared" si="466"/>
        <v>0</v>
      </c>
      <c r="AF995" s="123">
        <f t="shared" si="467"/>
        <v>0</v>
      </c>
      <c r="AG995" s="45"/>
      <c r="AH995" s="123">
        <f>1486.19-1486.19</f>
        <v>0</v>
      </c>
      <c r="AI995" s="123">
        <v>0</v>
      </c>
      <c r="AJ995" s="123">
        <f t="shared" si="468"/>
        <v>0</v>
      </c>
      <c r="AK995" s="123">
        <v>0</v>
      </c>
      <c r="AL995" s="123">
        <v>0</v>
      </c>
      <c r="AM995" s="123">
        <f t="shared" si="469"/>
        <v>0</v>
      </c>
      <c r="AN995" s="123">
        <f t="shared" si="470"/>
        <v>0</v>
      </c>
      <c r="AO995" s="45"/>
      <c r="AP995" s="123">
        <f>J995-(R995+Z995+AH995)</f>
        <v>0</v>
      </c>
      <c r="AQ995" s="123">
        <f>K995-(S995+AA995+AI995)</f>
        <v>0</v>
      </c>
      <c r="AR995" s="123">
        <f t="shared" si="471"/>
        <v>0</v>
      </c>
      <c r="AS995" s="123">
        <f>M995-(U995+AC995+AK995)</f>
        <v>0</v>
      </c>
      <c r="AT995" s="123">
        <f>N995-(V995+AD995+AL995)</f>
        <v>0</v>
      </c>
      <c r="AU995" s="123">
        <f t="shared" si="472"/>
        <v>0</v>
      </c>
      <c r="AV995" s="123">
        <f t="shared" si="473"/>
        <v>0</v>
      </c>
      <c r="AW995" s="125" t="s">
        <v>105</v>
      </c>
      <c r="AX995" s="125">
        <v>20</v>
      </c>
      <c r="AY995" s="125"/>
      <c r="AZ995" s="124" t="s">
        <v>283</v>
      </c>
      <c r="BA995" s="124">
        <f>'[1]Red Nacional Tel'!AO21</f>
        <v>20</v>
      </c>
      <c r="BB995" s="124"/>
      <c r="BC995" s="133">
        <f>+AX995-BA995</f>
        <v>0</v>
      </c>
      <c r="BD995" s="124">
        <v>0</v>
      </c>
    </row>
    <row r="996" spans="1:56" s="126" customFormat="1" hidden="1">
      <c r="A996" s="45"/>
      <c r="B996" s="108">
        <v>2013</v>
      </c>
      <c r="C996" s="109">
        <v>8320</v>
      </c>
      <c r="D996" s="108">
        <v>10</v>
      </c>
      <c r="E996" s="108">
        <v>2000</v>
      </c>
      <c r="F996" s="108">
        <v>2600</v>
      </c>
      <c r="G996" s="108"/>
      <c r="H996" s="108"/>
      <c r="I996" s="110" t="s">
        <v>131</v>
      </c>
      <c r="J996" s="111">
        <v>0</v>
      </c>
      <c r="K996" s="111">
        <v>0</v>
      </c>
      <c r="L996" s="111">
        <v>0</v>
      </c>
      <c r="M996" s="111">
        <v>560000</v>
      </c>
      <c r="N996" s="111">
        <v>0</v>
      </c>
      <c r="O996" s="111">
        <v>560000</v>
      </c>
      <c r="P996" s="111">
        <v>560000</v>
      </c>
      <c r="Q996" s="45"/>
      <c r="R996" s="112">
        <f>R997</f>
        <v>0</v>
      </c>
      <c r="S996" s="112">
        <f t="shared" si="474"/>
        <v>0</v>
      </c>
      <c r="T996" s="112">
        <f t="shared" si="462"/>
        <v>0</v>
      </c>
      <c r="U996" s="112">
        <f t="shared" si="474"/>
        <v>107778.26999999999</v>
      </c>
      <c r="V996" s="112">
        <f t="shared" si="474"/>
        <v>0</v>
      </c>
      <c r="W996" s="112">
        <f t="shared" si="463"/>
        <v>107778.26999999999</v>
      </c>
      <c r="X996" s="112">
        <f t="shared" si="464"/>
        <v>107778.26999999999</v>
      </c>
      <c r="Y996" s="45"/>
      <c r="Z996" s="112">
        <f>Z997</f>
        <v>0</v>
      </c>
      <c r="AA996" s="112">
        <f t="shared" si="475"/>
        <v>0</v>
      </c>
      <c r="AB996" s="112">
        <f t="shared" si="465"/>
        <v>0</v>
      </c>
      <c r="AC996" s="112">
        <f t="shared" si="475"/>
        <v>0</v>
      </c>
      <c r="AD996" s="112">
        <f t="shared" si="475"/>
        <v>0</v>
      </c>
      <c r="AE996" s="112">
        <f t="shared" si="466"/>
        <v>0</v>
      </c>
      <c r="AF996" s="112">
        <f t="shared" si="467"/>
        <v>0</v>
      </c>
      <c r="AG996" s="45"/>
      <c r="AH996" s="112">
        <f>AH997</f>
        <v>0</v>
      </c>
      <c r="AI996" s="112">
        <f t="shared" si="476"/>
        <v>0</v>
      </c>
      <c r="AJ996" s="112">
        <f t="shared" si="468"/>
        <v>0</v>
      </c>
      <c r="AK996" s="112">
        <f t="shared" si="476"/>
        <v>0</v>
      </c>
      <c r="AL996" s="112">
        <f t="shared" si="476"/>
        <v>0</v>
      </c>
      <c r="AM996" s="112">
        <f t="shared" si="469"/>
        <v>0</v>
      </c>
      <c r="AN996" s="112">
        <f t="shared" si="470"/>
        <v>0</v>
      </c>
      <c r="AO996" s="45"/>
      <c r="AP996" s="112">
        <f>AP997</f>
        <v>0</v>
      </c>
      <c r="AQ996" s="112">
        <f t="shared" si="477"/>
        <v>0</v>
      </c>
      <c r="AR996" s="112">
        <f t="shared" si="471"/>
        <v>0</v>
      </c>
      <c r="AS996" s="112">
        <f t="shared" si="477"/>
        <v>0</v>
      </c>
      <c r="AT996" s="112">
        <f t="shared" si="477"/>
        <v>0</v>
      </c>
      <c r="AU996" s="112">
        <f t="shared" si="472"/>
        <v>0</v>
      </c>
      <c r="AV996" s="112">
        <f t="shared" si="473"/>
        <v>0</v>
      </c>
      <c r="AW996" s="113"/>
      <c r="AX996" s="113"/>
      <c r="AY996" s="113"/>
      <c r="AZ996" s="111"/>
      <c r="BA996" s="111"/>
      <c r="BB996" s="111"/>
      <c r="BC996" s="111"/>
      <c r="BD996" s="111"/>
    </row>
    <row r="997" spans="1:56" s="127" customFormat="1" hidden="1">
      <c r="A997" s="45"/>
      <c r="B997" s="114">
        <v>2013</v>
      </c>
      <c r="C997" s="115">
        <v>8320</v>
      </c>
      <c r="D997" s="114">
        <v>10</v>
      </c>
      <c r="E997" s="114">
        <v>2000</v>
      </c>
      <c r="F997" s="114">
        <v>2600</v>
      </c>
      <c r="G997" s="114">
        <v>261</v>
      </c>
      <c r="H997" s="114"/>
      <c r="I997" s="116" t="s">
        <v>131</v>
      </c>
      <c r="J997" s="117">
        <v>0</v>
      </c>
      <c r="K997" s="117">
        <v>0</v>
      </c>
      <c r="L997" s="117">
        <v>0</v>
      </c>
      <c r="M997" s="117">
        <v>560000</v>
      </c>
      <c r="N997" s="117">
        <v>0</v>
      </c>
      <c r="O997" s="117">
        <v>560000</v>
      </c>
      <c r="P997" s="117">
        <v>560000</v>
      </c>
      <c r="Q997" s="45"/>
      <c r="R997" s="118">
        <f>R998+R999+R1000+R1001+R1002</f>
        <v>0</v>
      </c>
      <c r="S997" s="118">
        <f>S998+S999+S1000+S1001+S1002</f>
        <v>0</v>
      </c>
      <c r="T997" s="118">
        <f t="shared" si="462"/>
        <v>0</v>
      </c>
      <c r="U997" s="118">
        <f>U998+U999+U1000+U1001+U1002</f>
        <v>107778.26999999999</v>
      </c>
      <c r="V997" s="118">
        <f>V998+V999+V1000+V1001+V1002</f>
        <v>0</v>
      </c>
      <c r="W997" s="118">
        <f t="shared" si="463"/>
        <v>107778.26999999999</v>
      </c>
      <c r="X997" s="118">
        <f>T997+W997</f>
        <v>107778.26999999999</v>
      </c>
      <c r="Y997" s="45"/>
      <c r="Z997" s="118">
        <f>Z998+Z999+Z1000+Z1001+Z1002</f>
        <v>0</v>
      </c>
      <c r="AA997" s="118">
        <f>AA998+AA999+AA1000+AA1001+AA1002</f>
        <v>0</v>
      </c>
      <c r="AB997" s="118">
        <f t="shared" si="465"/>
        <v>0</v>
      </c>
      <c r="AC997" s="118">
        <f>AC998+AC999+AC1000+AC1001+AC1002</f>
        <v>0</v>
      </c>
      <c r="AD997" s="118">
        <f>AD998+AD999+AD1000+AD1001+AD1002</f>
        <v>0</v>
      </c>
      <c r="AE997" s="118">
        <f t="shared" si="466"/>
        <v>0</v>
      </c>
      <c r="AF997" s="118">
        <f>AB997+AE997</f>
        <v>0</v>
      </c>
      <c r="AG997" s="45"/>
      <c r="AH997" s="118">
        <f>AH998+AH999+AH1000+AH1001+AH1002</f>
        <v>0</v>
      </c>
      <c r="AI997" s="118">
        <f>AI998+AI999+AI1000+AI1001+AI1002</f>
        <v>0</v>
      </c>
      <c r="AJ997" s="118">
        <f t="shared" si="468"/>
        <v>0</v>
      </c>
      <c r="AK997" s="118">
        <f>AK998+AK999+AK1000+AK1001+AK1002</f>
        <v>0</v>
      </c>
      <c r="AL997" s="118">
        <f>AL998+AL999+AL1000+AL1001+AL1002</f>
        <v>0</v>
      </c>
      <c r="AM997" s="118">
        <f t="shared" si="469"/>
        <v>0</v>
      </c>
      <c r="AN997" s="118">
        <f>AJ997+AM997</f>
        <v>0</v>
      </c>
      <c r="AO997" s="45"/>
      <c r="AP997" s="118">
        <f>AP998+AP999+AP1000+AP1001+AP1002</f>
        <v>0</v>
      </c>
      <c r="AQ997" s="118">
        <f>AQ998+AQ999+AQ1000+AQ1001+AQ1002</f>
        <v>0</v>
      </c>
      <c r="AR997" s="118">
        <f t="shared" si="471"/>
        <v>0</v>
      </c>
      <c r="AS997" s="118">
        <f>AS998+AS999+AS1000+AS1001+AS1002</f>
        <v>0</v>
      </c>
      <c r="AT997" s="118">
        <f>AT998+AT999+AT1000+AT1001+AT1002</f>
        <v>0</v>
      </c>
      <c r="AU997" s="118">
        <f t="shared" si="472"/>
        <v>0</v>
      </c>
      <c r="AV997" s="118">
        <f>AR997+AU997</f>
        <v>0</v>
      </c>
      <c r="AW997" s="119"/>
      <c r="AX997" s="119"/>
      <c r="AY997" s="119"/>
      <c r="AZ997" s="117"/>
      <c r="BA997" s="117"/>
      <c r="BB997" s="117"/>
      <c r="BC997" s="117"/>
      <c r="BD997" s="117"/>
    </row>
    <row r="998" spans="1:56" s="127" customFormat="1" ht="62.4" hidden="1">
      <c r="A998" s="45"/>
      <c r="B998" s="129">
        <v>2013</v>
      </c>
      <c r="C998" s="130">
        <v>8320</v>
      </c>
      <c r="D998" s="129">
        <v>10</v>
      </c>
      <c r="E998" s="129">
        <v>2000</v>
      </c>
      <c r="F998" s="129">
        <v>2600</v>
      </c>
      <c r="G998" s="129">
        <v>261</v>
      </c>
      <c r="H998" s="129">
        <v>26101</v>
      </c>
      <c r="I998" s="128" t="s">
        <v>132</v>
      </c>
      <c r="J998" s="123">
        <v>0</v>
      </c>
      <c r="K998" s="123">
        <v>0</v>
      </c>
      <c r="L998" s="124">
        <v>0</v>
      </c>
      <c r="M998" s="123">
        <v>0</v>
      </c>
      <c r="N998" s="123">
        <v>0</v>
      </c>
      <c r="O998" s="124">
        <v>0</v>
      </c>
      <c r="P998" s="124">
        <v>0</v>
      </c>
      <c r="Q998" s="45"/>
      <c r="R998" s="123">
        <v>0</v>
      </c>
      <c r="S998" s="123">
        <v>0</v>
      </c>
      <c r="T998" s="123">
        <f t="shared" si="462"/>
        <v>0</v>
      </c>
      <c r="U998" s="123">
        <v>0</v>
      </c>
      <c r="V998" s="123">
        <v>0</v>
      </c>
      <c r="W998" s="123">
        <f t="shared" si="463"/>
        <v>0</v>
      </c>
      <c r="X998" s="123">
        <f t="shared" ref="X998:X1027" si="478">T998+W998</f>
        <v>0</v>
      </c>
      <c r="Y998" s="45"/>
      <c r="Z998" s="123">
        <v>0</v>
      </c>
      <c r="AA998" s="123">
        <v>0</v>
      </c>
      <c r="AB998" s="123">
        <f t="shared" si="465"/>
        <v>0</v>
      </c>
      <c r="AC998" s="123">
        <v>0</v>
      </c>
      <c r="AD998" s="123">
        <v>0</v>
      </c>
      <c r="AE998" s="123">
        <f t="shared" si="466"/>
        <v>0</v>
      </c>
      <c r="AF998" s="123">
        <f t="shared" ref="AF998:AF1027" si="479">AB998+AE998</f>
        <v>0</v>
      </c>
      <c r="AG998" s="45"/>
      <c r="AH998" s="123">
        <v>0</v>
      </c>
      <c r="AI998" s="123">
        <v>0</v>
      </c>
      <c r="AJ998" s="123">
        <f t="shared" si="468"/>
        <v>0</v>
      </c>
      <c r="AK998" s="123">
        <v>0</v>
      </c>
      <c r="AL998" s="123">
        <v>0</v>
      </c>
      <c r="AM998" s="123">
        <f t="shared" si="469"/>
        <v>0</v>
      </c>
      <c r="AN998" s="123">
        <f t="shared" ref="AN998:AN1027" si="480">AJ998+AM998</f>
        <v>0</v>
      </c>
      <c r="AO998" s="45"/>
      <c r="AP998" s="123">
        <f t="shared" ref="AP998:AQ1002" si="481">J998-(R998+Z998+AH998)</f>
        <v>0</v>
      </c>
      <c r="AQ998" s="123">
        <f t="shared" si="481"/>
        <v>0</v>
      </c>
      <c r="AR998" s="123">
        <f t="shared" si="471"/>
        <v>0</v>
      </c>
      <c r="AS998" s="123">
        <f t="shared" ref="AS998:AT1002" si="482">M998-(U998+AC998+AK998)</f>
        <v>0</v>
      </c>
      <c r="AT998" s="123">
        <f t="shared" si="482"/>
        <v>0</v>
      </c>
      <c r="AU998" s="123">
        <f t="shared" si="472"/>
        <v>0</v>
      </c>
      <c r="AV998" s="123">
        <f t="shared" ref="AV998:AV1027" si="483">AR998+AU998</f>
        <v>0</v>
      </c>
      <c r="AW998" s="125"/>
      <c r="AX998" s="125"/>
      <c r="AY998" s="125"/>
      <c r="AZ998" s="124"/>
      <c r="BA998" s="124"/>
      <c r="BB998" s="124"/>
      <c r="BC998" s="124"/>
      <c r="BD998" s="124"/>
    </row>
    <row r="999" spans="1:56" s="127" customFormat="1" ht="62.4" hidden="1">
      <c r="A999" s="45"/>
      <c r="B999" s="120">
        <v>2013</v>
      </c>
      <c r="C999" s="121">
        <v>8320</v>
      </c>
      <c r="D999" s="120">
        <v>10</v>
      </c>
      <c r="E999" s="129">
        <v>2000</v>
      </c>
      <c r="F999" s="129">
        <v>2600</v>
      </c>
      <c r="G999" s="120">
        <v>261</v>
      </c>
      <c r="H999" s="120">
        <v>26102</v>
      </c>
      <c r="I999" s="179" t="s">
        <v>420</v>
      </c>
      <c r="J999" s="132">
        <v>0</v>
      </c>
      <c r="K999" s="132">
        <v>0</v>
      </c>
      <c r="L999" s="133">
        <v>0</v>
      </c>
      <c r="M999" s="132">
        <v>0</v>
      </c>
      <c r="N999" s="132">
        <v>0</v>
      </c>
      <c r="O999" s="133">
        <v>0</v>
      </c>
      <c r="P999" s="133">
        <v>0</v>
      </c>
      <c r="Q999" s="45"/>
      <c r="R999" s="123">
        <v>0</v>
      </c>
      <c r="S999" s="123">
        <v>0</v>
      </c>
      <c r="T999" s="123">
        <f t="shared" si="462"/>
        <v>0</v>
      </c>
      <c r="U999" s="123">
        <v>0</v>
      </c>
      <c r="V999" s="123">
        <v>0</v>
      </c>
      <c r="W999" s="123">
        <f t="shared" si="463"/>
        <v>0</v>
      </c>
      <c r="X999" s="123">
        <f t="shared" si="478"/>
        <v>0</v>
      </c>
      <c r="Y999" s="45"/>
      <c r="Z999" s="123">
        <v>0</v>
      </c>
      <c r="AA999" s="123">
        <v>0</v>
      </c>
      <c r="AB999" s="123">
        <f t="shared" si="465"/>
        <v>0</v>
      </c>
      <c r="AC999" s="123">
        <v>0</v>
      </c>
      <c r="AD999" s="123">
        <v>0</v>
      </c>
      <c r="AE999" s="123">
        <f t="shared" si="466"/>
        <v>0</v>
      </c>
      <c r="AF999" s="123">
        <f t="shared" si="479"/>
        <v>0</v>
      </c>
      <c r="AG999" s="45"/>
      <c r="AH999" s="123">
        <v>0</v>
      </c>
      <c r="AI999" s="123">
        <v>0</v>
      </c>
      <c r="AJ999" s="123">
        <f t="shared" si="468"/>
        <v>0</v>
      </c>
      <c r="AK999" s="123">
        <v>0</v>
      </c>
      <c r="AL999" s="123">
        <v>0</v>
      </c>
      <c r="AM999" s="123">
        <f t="shared" si="469"/>
        <v>0</v>
      </c>
      <c r="AN999" s="123">
        <f t="shared" si="480"/>
        <v>0</v>
      </c>
      <c r="AO999" s="45"/>
      <c r="AP999" s="123">
        <f t="shared" si="481"/>
        <v>0</v>
      </c>
      <c r="AQ999" s="123">
        <f t="shared" si="481"/>
        <v>0</v>
      </c>
      <c r="AR999" s="123">
        <f t="shared" si="471"/>
        <v>0</v>
      </c>
      <c r="AS999" s="123">
        <f t="shared" si="482"/>
        <v>0</v>
      </c>
      <c r="AT999" s="123">
        <f t="shared" si="482"/>
        <v>0</v>
      </c>
      <c r="AU999" s="123">
        <f t="shared" si="472"/>
        <v>0</v>
      </c>
      <c r="AV999" s="123">
        <f t="shared" si="483"/>
        <v>0</v>
      </c>
      <c r="AW999" s="134"/>
      <c r="AX999" s="134"/>
      <c r="AY999" s="134"/>
      <c r="AZ999" s="133"/>
      <c r="BA999" s="133"/>
      <c r="BB999" s="133"/>
      <c r="BC999" s="133"/>
      <c r="BD999" s="133"/>
    </row>
    <row r="1000" spans="1:56" s="45" customFormat="1" ht="46.8" hidden="1">
      <c r="B1000" s="120">
        <v>2013</v>
      </c>
      <c r="C1000" s="121">
        <v>8320</v>
      </c>
      <c r="D1000" s="120">
        <v>10</v>
      </c>
      <c r="E1000" s="120">
        <v>2000</v>
      </c>
      <c r="F1000" s="120">
        <v>2600</v>
      </c>
      <c r="G1000" s="120">
        <v>261</v>
      </c>
      <c r="H1000" s="120">
        <v>26103</v>
      </c>
      <c r="I1000" s="128" t="s">
        <v>134</v>
      </c>
      <c r="J1000" s="132">
        <v>0</v>
      </c>
      <c r="K1000" s="132">
        <v>0</v>
      </c>
      <c r="L1000" s="133">
        <v>0</v>
      </c>
      <c r="M1000" s="132">
        <v>560000</v>
      </c>
      <c r="N1000" s="132">
        <v>0</v>
      </c>
      <c r="O1000" s="133">
        <v>560000</v>
      </c>
      <c r="P1000" s="133">
        <v>560000</v>
      </c>
      <c r="R1000" s="123">
        <v>0</v>
      </c>
      <c r="S1000" s="123">
        <v>0</v>
      </c>
      <c r="T1000" s="123">
        <f t="shared" si="462"/>
        <v>0</v>
      </c>
      <c r="U1000" s="123">
        <f>+'[1]Red Nacional Tel'!AA26</f>
        <v>107778.26999999999</v>
      </c>
      <c r="V1000" s="123">
        <v>0</v>
      </c>
      <c r="W1000" s="123">
        <f t="shared" si="463"/>
        <v>107778.26999999999</v>
      </c>
      <c r="X1000" s="123">
        <f t="shared" si="478"/>
        <v>107778.26999999999</v>
      </c>
      <c r="Z1000" s="123">
        <v>0</v>
      </c>
      <c r="AA1000" s="123">
        <v>0</v>
      </c>
      <c r="AB1000" s="123">
        <f t="shared" si="465"/>
        <v>0</v>
      </c>
      <c r="AC1000" s="123">
        <v>0</v>
      </c>
      <c r="AD1000" s="123">
        <v>0</v>
      </c>
      <c r="AE1000" s="123">
        <f t="shared" si="466"/>
        <v>0</v>
      </c>
      <c r="AF1000" s="123">
        <f t="shared" si="479"/>
        <v>0</v>
      </c>
      <c r="AH1000" s="123">
        <v>0</v>
      </c>
      <c r="AI1000" s="123">
        <v>0</v>
      </c>
      <c r="AJ1000" s="123">
        <f t="shared" si="468"/>
        <v>0</v>
      </c>
      <c r="AK1000" s="123">
        <v>0</v>
      </c>
      <c r="AL1000" s="123">
        <v>0</v>
      </c>
      <c r="AM1000" s="123">
        <f t="shared" si="469"/>
        <v>0</v>
      </c>
      <c r="AN1000" s="123">
        <f t="shared" si="480"/>
        <v>0</v>
      </c>
      <c r="AP1000" s="123">
        <f t="shared" si="481"/>
        <v>0</v>
      </c>
      <c r="AQ1000" s="123">
        <f t="shared" si="481"/>
        <v>0</v>
      </c>
      <c r="AR1000" s="123">
        <f t="shared" si="471"/>
        <v>0</v>
      </c>
      <c r="AS1000" s="135">
        <f>M1000-(U1000+AC1000+AK1000)-452221.73</f>
        <v>0</v>
      </c>
      <c r="AT1000" s="123">
        <f t="shared" si="482"/>
        <v>0</v>
      </c>
      <c r="AU1000" s="123">
        <f t="shared" si="472"/>
        <v>0</v>
      </c>
      <c r="AV1000" s="123">
        <f t="shared" si="483"/>
        <v>0</v>
      </c>
      <c r="AW1000" s="134" t="s">
        <v>133</v>
      </c>
      <c r="AX1000" s="134">
        <v>21400</v>
      </c>
      <c r="AY1000" s="134"/>
      <c r="AZ1000" s="133"/>
      <c r="BA1000" s="133">
        <f>'[1]Red Nacional Tel'!AO27+'[1]Red Nacional Tel'!AO28</f>
        <v>8305.36</v>
      </c>
      <c r="BB1000" s="133"/>
      <c r="BC1000" s="133">
        <f>+AX1000-BA1000</f>
        <v>13094.64</v>
      </c>
      <c r="BD1000" s="124">
        <v>0</v>
      </c>
    </row>
    <row r="1001" spans="1:56" s="100" customFormat="1" ht="46.8" hidden="1">
      <c r="A1001" s="45"/>
      <c r="B1001" s="120">
        <v>2013</v>
      </c>
      <c r="C1001" s="121">
        <v>8320</v>
      </c>
      <c r="D1001" s="120">
        <v>10</v>
      </c>
      <c r="E1001" s="120">
        <v>2000</v>
      </c>
      <c r="F1001" s="120">
        <v>2600</v>
      </c>
      <c r="G1001" s="120">
        <v>261</v>
      </c>
      <c r="H1001" s="120">
        <v>26105</v>
      </c>
      <c r="I1001" s="128" t="s">
        <v>421</v>
      </c>
      <c r="J1001" s="123">
        <v>0</v>
      </c>
      <c r="K1001" s="123">
        <v>0</v>
      </c>
      <c r="L1001" s="124">
        <v>0</v>
      </c>
      <c r="M1001" s="123">
        <v>0</v>
      </c>
      <c r="N1001" s="123">
        <v>0</v>
      </c>
      <c r="O1001" s="124">
        <v>0</v>
      </c>
      <c r="P1001" s="124">
        <v>0</v>
      </c>
      <c r="Q1001" s="45"/>
      <c r="R1001" s="123">
        <v>0</v>
      </c>
      <c r="S1001" s="123">
        <v>0</v>
      </c>
      <c r="T1001" s="123">
        <f t="shared" si="462"/>
        <v>0</v>
      </c>
      <c r="U1001" s="123">
        <v>0</v>
      </c>
      <c r="V1001" s="123">
        <v>0</v>
      </c>
      <c r="W1001" s="123">
        <f t="shared" si="463"/>
        <v>0</v>
      </c>
      <c r="X1001" s="123">
        <f t="shared" si="478"/>
        <v>0</v>
      </c>
      <c r="Y1001" s="45"/>
      <c r="Z1001" s="123">
        <v>0</v>
      </c>
      <c r="AA1001" s="123">
        <v>0</v>
      </c>
      <c r="AB1001" s="123">
        <f t="shared" si="465"/>
        <v>0</v>
      </c>
      <c r="AC1001" s="123">
        <v>0</v>
      </c>
      <c r="AD1001" s="123">
        <v>0</v>
      </c>
      <c r="AE1001" s="123">
        <f t="shared" si="466"/>
        <v>0</v>
      </c>
      <c r="AF1001" s="123">
        <f t="shared" si="479"/>
        <v>0</v>
      </c>
      <c r="AG1001" s="45"/>
      <c r="AH1001" s="123">
        <v>0</v>
      </c>
      <c r="AI1001" s="123">
        <v>0</v>
      </c>
      <c r="AJ1001" s="123">
        <f t="shared" si="468"/>
        <v>0</v>
      </c>
      <c r="AK1001" s="123">
        <v>0</v>
      </c>
      <c r="AL1001" s="123">
        <v>0</v>
      </c>
      <c r="AM1001" s="123">
        <f t="shared" si="469"/>
        <v>0</v>
      </c>
      <c r="AN1001" s="123">
        <f t="shared" si="480"/>
        <v>0</v>
      </c>
      <c r="AO1001" s="45"/>
      <c r="AP1001" s="123">
        <f t="shared" si="481"/>
        <v>0</v>
      </c>
      <c r="AQ1001" s="123">
        <f t="shared" si="481"/>
        <v>0</v>
      </c>
      <c r="AR1001" s="123">
        <f t="shared" si="471"/>
        <v>0</v>
      </c>
      <c r="AS1001" s="123">
        <f t="shared" si="482"/>
        <v>0</v>
      </c>
      <c r="AT1001" s="123">
        <f t="shared" si="482"/>
        <v>0</v>
      </c>
      <c r="AU1001" s="123">
        <f t="shared" si="472"/>
        <v>0</v>
      </c>
      <c r="AV1001" s="123">
        <f t="shared" si="483"/>
        <v>0</v>
      </c>
      <c r="AW1001" s="125" t="s">
        <v>133</v>
      </c>
      <c r="AX1001" s="125"/>
      <c r="AY1001" s="125"/>
      <c r="AZ1001" s="124" t="s">
        <v>88</v>
      </c>
      <c r="BA1001" s="124"/>
      <c r="BB1001" s="124"/>
      <c r="BC1001" s="124"/>
      <c r="BD1001" s="124"/>
    </row>
    <row r="1002" spans="1:56" s="100" customFormat="1" hidden="1">
      <c r="A1002" s="45"/>
      <c r="B1002" s="129">
        <v>2013</v>
      </c>
      <c r="C1002" s="130">
        <v>8320</v>
      </c>
      <c r="D1002" s="129">
        <v>10</v>
      </c>
      <c r="E1002" s="129">
        <v>2000</v>
      </c>
      <c r="F1002" s="129">
        <v>2600</v>
      </c>
      <c r="G1002" s="129">
        <v>261</v>
      </c>
      <c r="H1002" s="129">
        <v>26107</v>
      </c>
      <c r="I1002" s="128" t="s">
        <v>422</v>
      </c>
      <c r="J1002" s="123">
        <v>0</v>
      </c>
      <c r="K1002" s="123">
        <v>0</v>
      </c>
      <c r="L1002" s="124">
        <v>0</v>
      </c>
      <c r="M1002" s="123">
        <v>0</v>
      </c>
      <c r="N1002" s="123">
        <v>0</v>
      </c>
      <c r="O1002" s="124">
        <v>0</v>
      </c>
      <c r="P1002" s="124">
        <v>0</v>
      </c>
      <c r="Q1002" s="45"/>
      <c r="R1002" s="123">
        <v>0</v>
      </c>
      <c r="S1002" s="123">
        <v>0</v>
      </c>
      <c r="T1002" s="123">
        <f t="shared" si="462"/>
        <v>0</v>
      </c>
      <c r="U1002" s="123">
        <v>0</v>
      </c>
      <c r="V1002" s="123">
        <v>0</v>
      </c>
      <c r="W1002" s="123">
        <f t="shared" si="463"/>
        <v>0</v>
      </c>
      <c r="X1002" s="123">
        <f t="shared" si="478"/>
        <v>0</v>
      </c>
      <c r="Y1002" s="45"/>
      <c r="Z1002" s="123">
        <v>0</v>
      </c>
      <c r="AA1002" s="123">
        <v>0</v>
      </c>
      <c r="AB1002" s="123">
        <f t="shared" si="465"/>
        <v>0</v>
      </c>
      <c r="AC1002" s="123">
        <v>0</v>
      </c>
      <c r="AD1002" s="123">
        <v>0</v>
      </c>
      <c r="AE1002" s="123">
        <f t="shared" si="466"/>
        <v>0</v>
      </c>
      <c r="AF1002" s="123">
        <f t="shared" si="479"/>
        <v>0</v>
      </c>
      <c r="AG1002" s="45"/>
      <c r="AH1002" s="123">
        <v>0</v>
      </c>
      <c r="AI1002" s="123">
        <v>0</v>
      </c>
      <c r="AJ1002" s="123">
        <f t="shared" si="468"/>
        <v>0</v>
      </c>
      <c r="AK1002" s="123">
        <v>0</v>
      </c>
      <c r="AL1002" s="123">
        <v>0</v>
      </c>
      <c r="AM1002" s="123">
        <f t="shared" si="469"/>
        <v>0</v>
      </c>
      <c r="AN1002" s="123">
        <f t="shared" si="480"/>
        <v>0</v>
      </c>
      <c r="AO1002" s="45"/>
      <c r="AP1002" s="123">
        <f t="shared" si="481"/>
        <v>0</v>
      </c>
      <c r="AQ1002" s="123">
        <f t="shared" si="481"/>
        <v>0</v>
      </c>
      <c r="AR1002" s="123">
        <f t="shared" si="471"/>
        <v>0</v>
      </c>
      <c r="AS1002" s="123">
        <f t="shared" si="482"/>
        <v>0</v>
      </c>
      <c r="AT1002" s="123">
        <f t="shared" si="482"/>
        <v>0</v>
      </c>
      <c r="AU1002" s="123">
        <f t="shared" si="472"/>
        <v>0</v>
      </c>
      <c r="AV1002" s="123">
        <f t="shared" si="483"/>
        <v>0</v>
      </c>
      <c r="AW1002" s="125"/>
      <c r="AX1002" s="125"/>
      <c r="AY1002" s="125"/>
      <c r="AZ1002" s="124"/>
      <c r="BA1002" s="124"/>
      <c r="BB1002" s="124"/>
      <c r="BC1002" s="124"/>
      <c r="BD1002" s="124"/>
    </row>
    <row r="1003" spans="1:56" s="126" customFormat="1" hidden="1">
      <c r="A1003" s="45"/>
      <c r="B1003" s="108">
        <v>2013</v>
      </c>
      <c r="C1003" s="109">
        <v>8320</v>
      </c>
      <c r="D1003" s="108">
        <v>10</v>
      </c>
      <c r="E1003" s="108">
        <v>2000</v>
      </c>
      <c r="F1003" s="108">
        <v>2700</v>
      </c>
      <c r="G1003" s="108"/>
      <c r="H1003" s="108"/>
      <c r="I1003" s="110" t="s">
        <v>135</v>
      </c>
      <c r="J1003" s="111">
        <v>0</v>
      </c>
      <c r="K1003" s="111">
        <v>0</v>
      </c>
      <c r="L1003" s="111">
        <v>0</v>
      </c>
      <c r="M1003" s="111">
        <v>0</v>
      </c>
      <c r="N1003" s="111">
        <v>0</v>
      </c>
      <c r="O1003" s="111">
        <v>0</v>
      </c>
      <c r="P1003" s="111">
        <v>0</v>
      </c>
      <c r="Q1003" s="45"/>
      <c r="R1003" s="112">
        <f>R1004+R1006</f>
        <v>0</v>
      </c>
      <c r="S1003" s="112">
        <f>S1004+S1006</f>
        <v>0</v>
      </c>
      <c r="T1003" s="112">
        <f t="shared" si="462"/>
        <v>0</v>
      </c>
      <c r="U1003" s="112">
        <f>U1004+U1006</f>
        <v>0</v>
      </c>
      <c r="V1003" s="112">
        <f>V1004+V1006</f>
        <v>0</v>
      </c>
      <c r="W1003" s="112">
        <f t="shared" si="463"/>
        <v>0</v>
      </c>
      <c r="X1003" s="112">
        <f t="shared" si="478"/>
        <v>0</v>
      </c>
      <c r="Y1003" s="45"/>
      <c r="Z1003" s="112">
        <f>Z1004+Z1006</f>
        <v>0</v>
      </c>
      <c r="AA1003" s="112">
        <f>AA1004+AA1006</f>
        <v>0</v>
      </c>
      <c r="AB1003" s="112">
        <f t="shared" si="465"/>
        <v>0</v>
      </c>
      <c r="AC1003" s="112">
        <f>AC1004+AC1006</f>
        <v>0</v>
      </c>
      <c r="AD1003" s="112">
        <f>AD1004+AD1006</f>
        <v>0</v>
      </c>
      <c r="AE1003" s="112">
        <f t="shared" si="466"/>
        <v>0</v>
      </c>
      <c r="AF1003" s="112">
        <f t="shared" si="479"/>
        <v>0</v>
      </c>
      <c r="AG1003" s="45"/>
      <c r="AH1003" s="112">
        <f>AH1004+AH1006</f>
        <v>0</v>
      </c>
      <c r="AI1003" s="112">
        <f>AI1004+AI1006</f>
        <v>0</v>
      </c>
      <c r="AJ1003" s="112">
        <f t="shared" si="468"/>
        <v>0</v>
      </c>
      <c r="AK1003" s="112">
        <f>AK1004+AK1006</f>
        <v>0</v>
      </c>
      <c r="AL1003" s="112">
        <f>AL1004+AL1006</f>
        <v>0</v>
      </c>
      <c r="AM1003" s="112">
        <f t="shared" si="469"/>
        <v>0</v>
      </c>
      <c r="AN1003" s="112">
        <f t="shared" si="480"/>
        <v>0</v>
      </c>
      <c r="AO1003" s="45"/>
      <c r="AP1003" s="112">
        <f>AP1004+AP1006</f>
        <v>0</v>
      </c>
      <c r="AQ1003" s="112">
        <f>AQ1004+AQ1006</f>
        <v>0</v>
      </c>
      <c r="AR1003" s="112">
        <f t="shared" si="471"/>
        <v>0</v>
      </c>
      <c r="AS1003" s="112">
        <f>AS1004+AS1006</f>
        <v>0</v>
      </c>
      <c r="AT1003" s="112">
        <f>AT1004+AT1006</f>
        <v>0</v>
      </c>
      <c r="AU1003" s="112">
        <f t="shared" si="472"/>
        <v>0</v>
      </c>
      <c r="AV1003" s="112">
        <f t="shared" si="483"/>
        <v>0</v>
      </c>
      <c r="AW1003" s="113"/>
      <c r="AX1003" s="113"/>
      <c r="AY1003" s="113"/>
      <c r="AZ1003" s="111"/>
      <c r="BA1003" s="111"/>
      <c r="BB1003" s="111"/>
      <c r="BC1003" s="111"/>
      <c r="BD1003" s="111"/>
    </row>
    <row r="1004" spans="1:56" s="127" customFormat="1" hidden="1">
      <c r="A1004" s="45"/>
      <c r="B1004" s="114">
        <v>2013</v>
      </c>
      <c r="C1004" s="115">
        <v>8320</v>
      </c>
      <c r="D1004" s="114">
        <v>10</v>
      </c>
      <c r="E1004" s="114">
        <v>2000</v>
      </c>
      <c r="F1004" s="114">
        <v>2700</v>
      </c>
      <c r="G1004" s="114">
        <v>271</v>
      </c>
      <c r="H1004" s="114"/>
      <c r="I1004" s="116" t="s">
        <v>136</v>
      </c>
      <c r="J1004" s="117">
        <v>0</v>
      </c>
      <c r="K1004" s="117">
        <v>0</v>
      </c>
      <c r="L1004" s="117">
        <v>0</v>
      </c>
      <c r="M1004" s="117">
        <v>0</v>
      </c>
      <c r="N1004" s="117">
        <v>0</v>
      </c>
      <c r="O1004" s="117">
        <v>0</v>
      </c>
      <c r="P1004" s="117">
        <v>0</v>
      </c>
      <c r="Q1004" s="45"/>
      <c r="R1004" s="118">
        <f>R1005</f>
        <v>0</v>
      </c>
      <c r="S1004" s="118">
        <f>S1005</f>
        <v>0</v>
      </c>
      <c r="T1004" s="118">
        <f t="shared" si="462"/>
        <v>0</v>
      </c>
      <c r="U1004" s="118">
        <f>U1005</f>
        <v>0</v>
      </c>
      <c r="V1004" s="118">
        <f>V1005</f>
        <v>0</v>
      </c>
      <c r="W1004" s="118">
        <f t="shared" si="463"/>
        <v>0</v>
      </c>
      <c r="X1004" s="118">
        <f t="shared" si="478"/>
        <v>0</v>
      </c>
      <c r="Y1004" s="45"/>
      <c r="Z1004" s="118">
        <f>Z1005</f>
        <v>0</v>
      </c>
      <c r="AA1004" s="118">
        <f>AA1005</f>
        <v>0</v>
      </c>
      <c r="AB1004" s="118">
        <f t="shared" si="465"/>
        <v>0</v>
      </c>
      <c r="AC1004" s="118">
        <f>AC1005</f>
        <v>0</v>
      </c>
      <c r="AD1004" s="118">
        <f>AD1005</f>
        <v>0</v>
      </c>
      <c r="AE1004" s="118">
        <f t="shared" si="466"/>
        <v>0</v>
      </c>
      <c r="AF1004" s="118">
        <f t="shared" si="479"/>
        <v>0</v>
      </c>
      <c r="AG1004" s="45"/>
      <c r="AH1004" s="118">
        <f>AH1005</f>
        <v>0</v>
      </c>
      <c r="AI1004" s="118">
        <f>AI1005</f>
        <v>0</v>
      </c>
      <c r="AJ1004" s="118">
        <f t="shared" si="468"/>
        <v>0</v>
      </c>
      <c r="AK1004" s="118">
        <f>AK1005</f>
        <v>0</v>
      </c>
      <c r="AL1004" s="118">
        <f>AL1005</f>
        <v>0</v>
      </c>
      <c r="AM1004" s="118">
        <f t="shared" si="469"/>
        <v>0</v>
      </c>
      <c r="AN1004" s="118">
        <f t="shared" si="480"/>
        <v>0</v>
      </c>
      <c r="AO1004" s="45"/>
      <c r="AP1004" s="118">
        <f>AP1005</f>
        <v>0</v>
      </c>
      <c r="AQ1004" s="118">
        <f>AQ1005</f>
        <v>0</v>
      </c>
      <c r="AR1004" s="118">
        <f t="shared" si="471"/>
        <v>0</v>
      </c>
      <c r="AS1004" s="118">
        <f>AS1005</f>
        <v>0</v>
      </c>
      <c r="AT1004" s="118">
        <f>AT1005</f>
        <v>0</v>
      </c>
      <c r="AU1004" s="118">
        <f t="shared" si="472"/>
        <v>0</v>
      </c>
      <c r="AV1004" s="118">
        <f t="shared" si="483"/>
        <v>0</v>
      </c>
      <c r="AW1004" s="119"/>
      <c r="AX1004" s="119"/>
      <c r="AY1004" s="119"/>
      <c r="AZ1004" s="117"/>
      <c r="BA1004" s="117"/>
      <c r="BB1004" s="117"/>
      <c r="BC1004" s="117"/>
      <c r="BD1004" s="117"/>
    </row>
    <row r="1005" spans="1:56" s="100" customFormat="1" hidden="1">
      <c r="A1005" s="45"/>
      <c r="B1005" s="120">
        <v>2013</v>
      </c>
      <c r="C1005" s="121">
        <v>8320</v>
      </c>
      <c r="D1005" s="120">
        <v>10</v>
      </c>
      <c r="E1005" s="120">
        <v>2000</v>
      </c>
      <c r="F1005" s="120">
        <v>2700</v>
      </c>
      <c r="G1005" s="120">
        <v>271</v>
      </c>
      <c r="H1005" s="120">
        <v>27101</v>
      </c>
      <c r="I1005" s="122" t="s">
        <v>136</v>
      </c>
      <c r="J1005" s="123">
        <v>0</v>
      </c>
      <c r="K1005" s="123">
        <v>0</v>
      </c>
      <c r="L1005" s="124">
        <v>0</v>
      </c>
      <c r="M1005" s="123">
        <v>0</v>
      </c>
      <c r="N1005" s="123">
        <v>0</v>
      </c>
      <c r="O1005" s="124">
        <v>0</v>
      </c>
      <c r="P1005" s="124">
        <v>0</v>
      </c>
      <c r="Q1005" s="45"/>
      <c r="R1005" s="123">
        <v>0</v>
      </c>
      <c r="S1005" s="123">
        <v>0</v>
      </c>
      <c r="T1005" s="123">
        <f t="shared" si="462"/>
        <v>0</v>
      </c>
      <c r="U1005" s="123">
        <v>0</v>
      </c>
      <c r="V1005" s="123">
        <v>0</v>
      </c>
      <c r="W1005" s="123">
        <f t="shared" si="463"/>
        <v>0</v>
      </c>
      <c r="X1005" s="123">
        <f t="shared" si="478"/>
        <v>0</v>
      </c>
      <c r="Y1005" s="45"/>
      <c r="Z1005" s="123">
        <v>0</v>
      </c>
      <c r="AA1005" s="123">
        <v>0</v>
      </c>
      <c r="AB1005" s="123">
        <f t="shared" si="465"/>
        <v>0</v>
      </c>
      <c r="AC1005" s="123">
        <v>0</v>
      </c>
      <c r="AD1005" s="123">
        <v>0</v>
      </c>
      <c r="AE1005" s="123">
        <f t="shared" si="466"/>
        <v>0</v>
      </c>
      <c r="AF1005" s="123">
        <f t="shared" si="479"/>
        <v>0</v>
      </c>
      <c r="AG1005" s="45"/>
      <c r="AH1005" s="123">
        <v>0</v>
      </c>
      <c r="AI1005" s="123">
        <v>0</v>
      </c>
      <c r="AJ1005" s="123">
        <f t="shared" si="468"/>
        <v>0</v>
      </c>
      <c r="AK1005" s="123">
        <v>0</v>
      </c>
      <c r="AL1005" s="123">
        <v>0</v>
      </c>
      <c r="AM1005" s="123">
        <f t="shared" si="469"/>
        <v>0</v>
      </c>
      <c r="AN1005" s="123">
        <f t="shared" si="480"/>
        <v>0</v>
      </c>
      <c r="AO1005" s="45"/>
      <c r="AP1005" s="123">
        <f>J1005-(R1005+Z1005+AH1005)</f>
        <v>0</v>
      </c>
      <c r="AQ1005" s="123">
        <f>K1005-(S1005+AA1005+AI1005)</f>
        <v>0</v>
      </c>
      <c r="AR1005" s="123">
        <f t="shared" si="471"/>
        <v>0</v>
      </c>
      <c r="AS1005" s="123">
        <f>M1005-(U1005+AC1005+AK1005)</f>
        <v>0</v>
      </c>
      <c r="AT1005" s="123">
        <f>N1005-(V1005+AD1005+AL1005)</f>
        <v>0</v>
      </c>
      <c r="AU1005" s="123">
        <f t="shared" si="472"/>
        <v>0</v>
      </c>
      <c r="AV1005" s="123">
        <f t="shared" si="483"/>
        <v>0</v>
      </c>
      <c r="AW1005" s="125" t="s">
        <v>137</v>
      </c>
      <c r="AX1005" s="125"/>
      <c r="AY1005" s="125"/>
      <c r="AZ1005" s="124" t="s">
        <v>88</v>
      </c>
      <c r="BA1005" s="124"/>
      <c r="BB1005" s="124"/>
      <c r="BC1005" s="124"/>
      <c r="BD1005" s="124"/>
    </row>
    <row r="1006" spans="1:56" s="100" customFormat="1" hidden="1">
      <c r="A1006" s="45"/>
      <c r="B1006" s="114">
        <v>2013</v>
      </c>
      <c r="C1006" s="115">
        <v>8320</v>
      </c>
      <c r="D1006" s="114">
        <v>10</v>
      </c>
      <c r="E1006" s="114">
        <v>2000</v>
      </c>
      <c r="F1006" s="114">
        <v>2700</v>
      </c>
      <c r="G1006" s="114">
        <v>272</v>
      </c>
      <c r="H1006" s="114"/>
      <c r="I1006" s="116" t="s">
        <v>138</v>
      </c>
      <c r="J1006" s="117">
        <v>0</v>
      </c>
      <c r="K1006" s="117">
        <v>0</v>
      </c>
      <c r="L1006" s="117">
        <v>0</v>
      </c>
      <c r="M1006" s="117">
        <v>0</v>
      </c>
      <c r="N1006" s="117">
        <v>0</v>
      </c>
      <c r="O1006" s="117">
        <v>0</v>
      </c>
      <c r="P1006" s="117">
        <v>0</v>
      </c>
      <c r="Q1006" s="45"/>
      <c r="R1006" s="118">
        <f>R1007</f>
        <v>0</v>
      </c>
      <c r="S1006" s="118">
        <f>S1007</f>
        <v>0</v>
      </c>
      <c r="T1006" s="118">
        <f t="shared" si="462"/>
        <v>0</v>
      </c>
      <c r="U1006" s="118">
        <f>U1007</f>
        <v>0</v>
      </c>
      <c r="V1006" s="118">
        <f>V1007</f>
        <v>0</v>
      </c>
      <c r="W1006" s="118">
        <f t="shared" si="463"/>
        <v>0</v>
      </c>
      <c r="X1006" s="118">
        <f t="shared" si="478"/>
        <v>0</v>
      </c>
      <c r="Y1006" s="45"/>
      <c r="Z1006" s="118">
        <f>Z1007</f>
        <v>0</v>
      </c>
      <c r="AA1006" s="118">
        <f>AA1007</f>
        <v>0</v>
      </c>
      <c r="AB1006" s="118">
        <f t="shared" si="465"/>
        <v>0</v>
      </c>
      <c r="AC1006" s="118">
        <f>AC1007</f>
        <v>0</v>
      </c>
      <c r="AD1006" s="118">
        <f>AD1007</f>
        <v>0</v>
      </c>
      <c r="AE1006" s="118">
        <f t="shared" si="466"/>
        <v>0</v>
      </c>
      <c r="AF1006" s="118">
        <f t="shared" si="479"/>
        <v>0</v>
      </c>
      <c r="AG1006" s="45"/>
      <c r="AH1006" s="118">
        <f>AH1007</f>
        <v>0</v>
      </c>
      <c r="AI1006" s="118">
        <f>AI1007</f>
        <v>0</v>
      </c>
      <c r="AJ1006" s="118">
        <f t="shared" si="468"/>
        <v>0</v>
      </c>
      <c r="AK1006" s="118">
        <f>AK1007</f>
        <v>0</v>
      </c>
      <c r="AL1006" s="118">
        <f>AL1007</f>
        <v>0</v>
      </c>
      <c r="AM1006" s="118">
        <f t="shared" si="469"/>
        <v>0</v>
      </c>
      <c r="AN1006" s="118">
        <f t="shared" si="480"/>
        <v>0</v>
      </c>
      <c r="AO1006" s="45"/>
      <c r="AP1006" s="118">
        <f>AP1007</f>
        <v>0</v>
      </c>
      <c r="AQ1006" s="118">
        <f>AQ1007</f>
        <v>0</v>
      </c>
      <c r="AR1006" s="118">
        <f t="shared" si="471"/>
        <v>0</v>
      </c>
      <c r="AS1006" s="118">
        <f>AS1007</f>
        <v>0</v>
      </c>
      <c r="AT1006" s="118">
        <f>AT1007</f>
        <v>0</v>
      </c>
      <c r="AU1006" s="118">
        <f t="shared" si="472"/>
        <v>0</v>
      </c>
      <c r="AV1006" s="118">
        <f t="shared" si="483"/>
        <v>0</v>
      </c>
      <c r="AW1006" s="119"/>
      <c r="AX1006" s="119"/>
      <c r="AY1006" s="119"/>
      <c r="AZ1006" s="117"/>
      <c r="BA1006" s="117"/>
      <c r="BB1006" s="117"/>
      <c r="BC1006" s="117"/>
      <c r="BD1006" s="117"/>
    </row>
    <row r="1007" spans="1:56" s="100" customFormat="1" hidden="1">
      <c r="A1007" s="45"/>
      <c r="B1007" s="120">
        <v>2013</v>
      </c>
      <c r="C1007" s="121">
        <v>8320</v>
      </c>
      <c r="D1007" s="120">
        <v>10</v>
      </c>
      <c r="E1007" s="120">
        <v>2000</v>
      </c>
      <c r="F1007" s="120">
        <v>2700</v>
      </c>
      <c r="G1007" s="120">
        <v>272</v>
      </c>
      <c r="H1007" s="120">
        <v>27201</v>
      </c>
      <c r="I1007" s="122" t="s">
        <v>139</v>
      </c>
      <c r="J1007" s="123">
        <v>0</v>
      </c>
      <c r="K1007" s="123">
        <v>0</v>
      </c>
      <c r="L1007" s="124">
        <v>0</v>
      </c>
      <c r="M1007" s="123">
        <v>0</v>
      </c>
      <c r="N1007" s="123">
        <v>0</v>
      </c>
      <c r="O1007" s="124">
        <v>0</v>
      </c>
      <c r="P1007" s="124">
        <v>0</v>
      </c>
      <c r="Q1007" s="45"/>
      <c r="R1007" s="123">
        <v>0</v>
      </c>
      <c r="S1007" s="123">
        <v>0</v>
      </c>
      <c r="T1007" s="123">
        <f t="shared" si="462"/>
        <v>0</v>
      </c>
      <c r="U1007" s="123">
        <v>0</v>
      </c>
      <c r="V1007" s="123">
        <v>0</v>
      </c>
      <c r="W1007" s="123">
        <f t="shared" si="463"/>
        <v>0</v>
      </c>
      <c r="X1007" s="123">
        <f t="shared" si="478"/>
        <v>0</v>
      </c>
      <c r="Y1007" s="45"/>
      <c r="Z1007" s="123">
        <v>0</v>
      </c>
      <c r="AA1007" s="123">
        <v>0</v>
      </c>
      <c r="AB1007" s="123">
        <f t="shared" si="465"/>
        <v>0</v>
      </c>
      <c r="AC1007" s="123">
        <v>0</v>
      </c>
      <c r="AD1007" s="123">
        <v>0</v>
      </c>
      <c r="AE1007" s="123">
        <f t="shared" si="466"/>
        <v>0</v>
      </c>
      <c r="AF1007" s="123">
        <f t="shared" si="479"/>
        <v>0</v>
      </c>
      <c r="AG1007" s="45"/>
      <c r="AH1007" s="123">
        <v>0</v>
      </c>
      <c r="AI1007" s="123">
        <v>0</v>
      </c>
      <c r="AJ1007" s="123">
        <f t="shared" si="468"/>
        <v>0</v>
      </c>
      <c r="AK1007" s="123">
        <v>0</v>
      </c>
      <c r="AL1007" s="123">
        <v>0</v>
      </c>
      <c r="AM1007" s="123">
        <f t="shared" si="469"/>
        <v>0</v>
      </c>
      <c r="AN1007" s="123">
        <f t="shared" si="480"/>
        <v>0</v>
      </c>
      <c r="AO1007" s="45"/>
      <c r="AP1007" s="123">
        <f>J1007-(R1007+Z1007+AH1007)</f>
        <v>0</v>
      </c>
      <c r="AQ1007" s="123">
        <f>K1007-(S1007+AA1007+AI1007)</f>
        <v>0</v>
      </c>
      <c r="AR1007" s="123">
        <f t="shared" si="471"/>
        <v>0</v>
      </c>
      <c r="AS1007" s="123">
        <f>M1007-(U1007+AC1007+AK1007)</f>
        <v>0</v>
      </c>
      <c r="AT1007" s="123">
        <f>N1007-(V1007+AD1007+AL1007)</f>
        <v>0</v>
      </c>
      <c r="AU1007" s="123">
        <f t="shared" si="472"/>
        <v>0</v>
      </c>
      <c r="AV1007" s="123">
        <f t="shared" si="483"/>
        <v>0</v>
      </c>
      <c r="AW1007" s="125" t="s">
        <v>423</v>
      </c>
      <c r="AX1007" s="125"/>
      <c r="AY1007" s="125"/>
      <c r="AZ1007" s="124" t="s">
        <v>88</v>
      </c>
      <c r="BA1007" s="124"/>
      <c r="BB1007" s="124"/>
      <c r="BC1007" s="124"/>
      <c r="BD1007" s="124"/>
    </row>
    <row r="1008" spans="1:56" s="100" customFormat="1" hidden="1">
      <c r="A1008" s="45"/>
      <c r="B1008" s="108">
        <v>2013</v>
      </c>
      <c r="C1008" s="109">
        <v>8320</v>
      </c>
      <c r="D1008" s="108">
        <v>10</v>
      </c>
      <c r="E1008" s="108">
        <v>2000</v>
      </c>
      <c r="F1008" s="108">
        <v>2800</v>
      </c>
      <c r="G1008" s="108"/>
      <c r="H1008" s="108"/>
      <c r="I1008" s="110" t="s">
        <v>363</v>
      </c>
      <c r="J1008" s="111">
        <v>0</v>
      </c>
      <c r="K1008" s="111">
        <v>0</v>
      </c>
      <c r="L1008" s="111">
        <v>0</v>
      </c>
      <c r="M1008" s="111">
        <v>0</v>
      </c>
      <c r="N1008" s="111">
        <v>0</v>
      </c>
      <c r="O1008" s="111">
        <v>0</v>
      </c>
      <c r="P1008" s="111">
        <v>0</v>
      </c>
      <c r="Q1008" s="45"/>
      <c r="R1008" s="112">
        <f t="shared" ref="R1008:V1009" si="484">R1009</f>
        <v>0</v>
      </c>
      <c r="S1008" s="112">
        <f t="shared" si="484"/>
        <v>0</v>
      </c>
      <c r="T1008" s="112">
        <f t="shared" si="462"/>
        <v>0</v>
      </c>
      <c r="U1008" s="112">
        <f t="shared" si="484"/>
        <v>0</v>
      </c>
      <c r="V1008" s="112">
        <f t="shared" si="484"/>
        <v>0</v>
      </c>
      <c r="W1008" s="112">
        <f t="shared" si="463"/>
        <v>0</v>
      </c>
      <c r="X1008" s="112">
        <f t="shared" si="478"/>
        <v>0</v>
      </c>
      <c r="Y1008" s="45"/>
      <c r="Z1008" s="112">
        <f t="shared" ref="Z1008:AD1009" si="485">Z1009</f>
        <v>0</v>
      </c>
      <c r="AA1008" s="112">
        <f t="shared" si="485"/>
        <v>0</v>
      </c>
      <c r="AB1008" s="112">
        <f t="shared" si="465"/>
        <v>0</v>
      </c>
      <c r="AC1008" s="112">
        <f t="shared" si="485"/>
        <v>0</v>
      </c>
      <c r="AD1008" s="112">
        <f t="shared" si="485"/>
        <v>0</v>
      </c>
      <c r="AE1008" s="112">
        <f t="shared" si="466"/>
        <v>0</v>
      </c>
      <c r="AF1008" s="112">
        <f t="shared" si="479"/>
        <v>0</v>
      </c>
      <c r="AG1008" s="45"/>
      <c r="AH1008" s="112">
        <f t="shared" ref="AH1008:AL1009" si="486">AH1009</f>
        <v>0</v>
      </c>
      <c r="AI1008" s="112">
        <f t="shared" si="486"/>
        <v>0</v>
      </c>
      <c r="AJ1008" s="112">
        <f t="shared" si="468"/>
        <v>0</v>
      </c>
      <c r="AK1008" s="112">
        <f t="shared" si="486"/>
        <v>0</v>
      </c>
      <c r="AL1008" s="112">
        <f t="shared" si="486"/>
        <v>0</v>
      </c>
      <c r="AM1008" s="112">
        <f t="shared" si="469"/>
        <v>0</v>
      </c>
      <c r="AN1008" s="112">
        <f t="shared" si="480"/>
        <v>0</v>
      </c>
      <c r="AO1008" s="45"/>
      <c r="AP1008" s="112">
        <f t="shared" ref="AP1008:AT1009" si="487">AP1009</f>
        <v>0</v>
      </c>
      <c r="AQ1008" s="112">
        <f t="shared" si="487"/>
        <v>0</v>
      </c>
      <c r="AR1008" s="112">
        <f t="shared" si="471"/>
        <v>0</v>
      </c>
      <c r="AS1008" s="112">
        <f t="shared" si="487"/>
        <v>0</v>
      </c>
      <c r="AT1008" s="112">
        <f t="shared" si="487"/>
        <v>0</v>
      </c>
      <c r="AU1008" s="112">
        <f t="shared" si="472"/>
        <v>0</v>
      </c>
      <c r="AV1008" s="112">
        <f t="shared" si="483"/>
        <v>0</v>
      </c>
      <c r="AW1008" s="113"/>
      <c r="AX1008" s="113"/>
      <c r="AY1008" s="113"/>
      <c r="AZ1008" s="111"/>
      <c r="BA1008" s="111"/>
      <c r="BB1008" s="111"/>
      <c r="BC1008" s="111"/>
      <c r="BD1008" s="111"/>
    </row>
    <row r="1009" spans="1:56" s="100" customFormat="1" hidden="1">
      <c r="A1009" s="45"/>
      <c r="B1009" s="114">
        <v>2013</v>
      </c>
      <c r="C1009" s="115">
        <v>8320</v>
      </c>
      <c r="D1009" s="114">
        <v>10</v>
      </c>
      <c r="E1009" s="114">
        <v>2000</v>
      </c>
      <c r="F1009" s="114">
        <v>2800</v>
      </c>
      <c r="G1009" s="114">
        <v>283</v>
      </c>
      <c r="H1009" s="114"/>
      <c r="I1009" s="116" t="s">
        <v>366</v>
      </c>
      <c r="J1009" s="117">
        <v>0</v>
      </c>
      <c r="K1009" s="117">
        <v>0</v>
      </c>
      <c r="L1009" s="117">
        <v>0</v>
      </c>
      <c r="M1009" s="117">
        <v>0</v>
      </c>
      <c r="N1009" s="117">
        <v>0</v>
      </c>
      <c r="O1009" s="117">
        <v>0</v>
      </c>
      <c r="P1009" s="117">
        <v>0</v>
      </c>
      <c r="Q1009" s="45"/>
      <c r="R1009" s="118">
        <f t="shared" si="484"/>
        <v>0</v>
      </c>
      <c r="S1009" s="118">
        <f t="shared" si="484"/>
        <v>0</v>
      </c>
      <c r="T1009" s="118">
        <f t="shared" si="462"/>
        <v>0</v>
      </c>
      <c r="U1009" s="118">
        <f t="shared" si="484"/>
        <v>0</v>
      </c>
      <c r="V1009" s="118">
        <f t="shared" si="484"/>
        <v>0</v>
      </c>
      <c r="W1009" s="118">
        <f t="shared" si="463"/>
        <v>0</v>
      </c>
      <c r="X1009" s="118">
        <f t="shared" si="478"/>
        <v>0</v>
      </c>
      <c r="Y1009" s="45"/>
      <c r="Z1009" s="118">
        <f t="shared" si="485"/>
        <v>0</v>
      </c>
      <c r="AA1009" s="118">
        <f t="shared" si="485"/>
        <v>0</v>
      </c>
      <c r="AB1009" s="118">
        <f t="shared" si="465"/>
        <v>0</v>
      </c>
      <c r="AC1009" s="118">
        <f t="shared" si="485"/>
        <v>0</v>
      </c>
      <c r="AD1009" s="118">
        <f t="shared" si="485"/>
        <v>0</v>
      </c>
      <c r="AE1009" s="118">
        <f t="shared" si="466"/>
        <v>0</v>
      </c>
      <c r="AF1009" s="118">
        <f t="shared" si="479"/>
        <v>0</v>
      </c>
      <c r="AG1009" s="45"/>
      <c r="AH1009" s="118">
        <f t="shared" si="486"/>
        <v>0</v>
      </c>
      <c r="AI1009" s="118">
        <f t="shared" si="486"/>
        <v>0</v>
      </c>
      <c r="AJ1009" s="118">
        <f t="shared" si="468"/>
        <v>0</v>
      </c>
      <c r="AK1009" s="118">
        <f t="shared" si="486"/>
        <v>0</v>
      </c>
      <c r="AL1009" s="118">
        <f t="shared" si="486"/>
        <v>0</v>
      </c>
      <c r="AM1009" s="118">
        <f t="shared" si="469"/>
        <v>0</v>
      </c>
      <c r="AN1009" s="118">
        <f t="shared" si="480"/>
        <v>0</v>
      </c>
      <c r="AO1009" s="45"/>
      <c r="AP1009" s="118">
        <f t="shared" si="487"/>
        <v>0</v>
      </c>
      <c r="AQ1009" s="118">
        <f t="shared" si="487"/>
        <v>0</v>
      </c>
      <c r="AR1009" s="118">
        <f t="shared" si="471"/>
        <v>0</v>
      </c>
      <c r="AS1009" s="118">
        <f t="shared" si="487"/>
        <v>0</v>
      </c>
      <c r="AT1009" s="118">
        <f t="shared" si="487"/>
        <v>0</v>
      </c>
      <c r="AU1009" s="118">
        <f t="shared" si="472"/>
        <v>0</v>
      </c>
      <c r="AV1009" s="118">
        <f t="shared" si="483"/>
        <v>0</v>
      </c>
      <c r="AW1009" s="119"/>
      <c r="AX1009" s="119"/>
      <c r="AY1009" s="119"/>
      <c r="AZ1009" s="117"/>
      <c r="BA1009" s="117"/>
      <c r="BB1009" s="117"/>
      <c r="BC1009" s="117"/>
      <c r="BD1009" s="117"/>
    </row>
    <row r="1010" spans="1:56" s="100" customFormat="1" hidden="1">
      <c r="A1010" s="45"/>
      <c r="B1010" s="120">
        <v>2013</v>
      </c>
      <c r="C1010" s="121">
        <v>8320</v>
      </c>
      <c r="D1010" s="120">
        <v>10</v>
      </c>
      <c r="E1010" s="120">
        <v>2000</v>
      </c>
      <c r="F1010" s="120">
        <v>2800</v>
      </c>
      <c r="G1010" s="120">
        <v>283</v>
      </c>
      <c r="H1010" s="120">
        <v>28301</v>
      </c>
      <c r="I1010" s="122" t="s">
        <v>366</v>
      </c>
      <c r="J1010" s="123">
        <v>0</v>
      </c>
      <c r="K1010" s="123">
        <v>0</v>
      </c>
      <c r="L1010" s="124">
        <v>0</v>
      </c>
      <c r="M1010" s="123">
        <v>0</v>
      </c>
      <c r="N1010" s="123">
        <v>0</v>
      </c>
      <c r="O1010" s="124">
        <v>0</v>
      </c>
      <c r="P1010" s="124">
        <v>0</v>
      </c>
      <c r="Q1010" s="45"/>
      <c r="R1010" s="123">
        <v>0</v>
      </c>
      <c r="S1010" s="123">
        <v>0</v>
      </c>
      <c r="T1010" s="123">
        <f t="shared" si="462"/>
        <v>0</v>
      </c>
      <c r="U1010" s="123">
        <v>0</v>
      </c>
      <c r="V1010" s="123">
        <v>0</v>
      </c>
      <c r="W1010" s="123">
        <f t="shared" si="463"/>
        <v>0</v>
      </c>
      <c r="X1010" s="123">
        <f t="shared" si="478"/>
        <v>0</v>
      </c>
      <c r="Y1010" s="45"/>
      <c r="Z1010" s="123">
        <v>0</v>
      </c>
      <c r="AA1010" s="123">
        <v>0</v>
      </c>
      <c r="AB1010" s="123">
        <f t="shared" si="465"/>
        <v>0</v>
      </c>
      <c r="AC1010" s="123">
        <v>0</v>
      </c>
      <c r="AD1010" s="123">
        <v>0</v>
      </c>
      <c r="AE1010" s="123">
        <f t="shared" si="466"/>
        <v>0</v>
      </c>
      <c r="AF1010" s="123">
        <f t="shared" si="479"/>
        <v>0</v>
      </c>
      <c r="AG1010" s="45"/>
      <c r="AH1010" s="123">
        <v>0</v>
      </c>
      <c r="AI1010" s="123">
        <v>0</v>
      </c>
      <c r="AJ1010" s="123">
        <f t="shared" si="468"/>
        <v>0</v>
      </c>
      <c r="AK1010" s="123">
        <v>0</v>
      </c>
      <c r="AL1010" s="123">
        <v>0</v>
      </c>
      <c r="AM1010" s="123">
        <f t="shared" si="469"/>
        <v>0</v>
      </c>
      <c r="AN1010" s="123">
        <f t="shared" si="480"/>
        <v>0</v>
      </c>
      <c r="AO1010" s="45"/>
      <c r="AP1010" s="123">
        <f>J1010-(R1010+Z1010+AH1010)</f>
        <v>0</v>
      </c>
      <c r="AQ1010" s="123">
        <f>K1010-(S1010+AA1010+AI1010)</f>
        <v>0</v>
      </c>
      <c r="AR1010" s="123">
        <f t="shared" si="471"/>
        <v>0</v>
      </c>
      <c r="AS1010" s="123">
        <f>M1010-(U1010+AC1010+AK1010)</f>
        <v>0</v>
      </c>
      <c r="AT1010" s="123">
        <f>N1010-(V1010+AD1010+AL1010)</f>
        <v>0</v>
      </c>
      <c r="AU1010" s="123">
        <f t="shared" si="472"/>
        <v>0</v>
      </c>
      <c r="AV1010" s="123">
        <f t="shared" si="483"/>
        <v>0</v>
      </c>
      <c r="AW1010" s="125" t="s">
        <v>424</v>
      </c>
      <c r="AX1010" s="125"/>
      <c r="AY1010" s="125"/>
      <c r="AZ1010" s="124" t="s">
        <v>283</v>
      </c>
      <c r="BA1010" s="124"/>
      <c r="BB1010" s="124"/>
      <c r="BC1010" s="124"/>
      <c r="BD1010" s="124"/>
    </row>
    <row r="1011" spans="1:56" s="126" customFormat="1" hidden="1">
      <c r="A1011" s="45"/>
      <c r="B1011" s="108">
        <v>2013</v>
      </c>
      <c r="C1011" s="109">
        <v>8320</v>
      </c>
      <c r="D1011" s="108">
        <v>10</v>
      </c>
      <c r="E1011" s="108">
        <v>2000</v>
      </c>
      <c r="F1011" s="108">
        <v>2900</v>
      </c>
      <c r="G1011" s="108"/>
      <c r="H1011" s="108"/>
      <c r="I1011" s="110" t="s">
        <v>142</v>
      </c>
      <c r="J1011" s="111">
        <v>850000</v>
      </c>
      <c r="K1011" s="111">
        <v>0</v>
      </c>
      <c r="L1011" s="111">
        <v>850000</v>
      </c>
      <c r="M1011" s="111">
        <v>0</v>
      </c>
      <c r="N1011" s="111">
        <v>0</v>
      </c>
      <c r="O1011" s="111">
        <v>0</v>
      </c>
      <c r="P1011" s="111">
        <v>850000</v>
      </c>
      <c r="Q1011" s="45"/>
      <c r="R1011" s="112">
        <f>R1012+R1014+R1016+R1018+R1020+R1022+R1024+R1026</f>
        <v>848680.36</v>
      </c>
      <c r="S1011" s="112">
        <f>S1012+S1014+S1016+S1018+S1020+S1022+S1024+S1026</f>
        <v>0</v>
      </c>
      <c r="T1011" s="112">
        <f t="shared" si="462"/>
        <v>848680.36</v>
      </c>
      <c r="U1011" s="112">
        <f>U1012+U1014+U1016+U1018+U1020+U1022+U1024+U1026</f>
        <v>0</v>
      </c>
      <c r="V1011" s="112">
        <f>V1012+V1014+V1016+V1018+V1020+V1022+V1024+V1026</f>
        <v>0</v>
      </c>
      <c r="W1011" s="112">
        <f t="shared" si="463"/>
        <v>0</v>
      </c>
      <c r="X1011" s="112">
        <f t="shared" si="478"/>
        <v>848680.36</v>
      </c>
      <c r="Y1011" s="45"/>
      <c r="Z1011" s="112">
        <f>Z1012+Z1014+Z1016+Z1018+Z1020+Z1022+Z1024+Z1026</f>
        <v>0</v>
      </c>
      <c r="AA1011" s="112">
        <f>AA1012+AA1014+AA1016+AA1018+AA1020+AA1022+AA1024+AA1026</f>
        <v>0</v>
      </c>
      <c r="AB1011" s="112">
        <f t="shared" si="465"/>
        <v>0</v>
      </c>
      <c r="AC1011" s="112">
        <f>AC1012+AC1014+AC1016+AC1018+AC1020+AC1022+AC1024+AC1026</f>
        <v>0</v>
      </c>
      <c r="AD1011" s="112">
        <f>AD1012+AD1014+AD1016+AD1018+AD1020+AD1022+AD1024+AD1026</f>
        <v>0</v>
      </c>
      <c r="AE1011" s="112">
        <f t="shared" si="466"/>
        <v>0</v>
      </c>
      <c r="AF1011" s="112">
        <f t="shared" si="479"/>
        <v>0</v>
      </c>
      <c r="AG1011" s="45"/>
      <c r="AH1011" s="112">
        <f>AH1012+AH1014+AH1016+AH1018+AH1020+AH1022+AH1024+AH1026</f>
        <v>0</v>
      </c>
      <c r="AI1011" s="112">
        <f>AI1012+AI1014+AI1016+AI1018+AI1020+AI1022+AI1024+AI1026</f>
        <v>0</v>
      </c>
      <c r="AJ1011" s="112">
        <f t="shared" si="468"/>
        <v>0</v>
      </c>
      <c r="AK1011" s="112">
        <f>AK1012+AK1014+AK1016+AK1018+AK1020+AK1022+AK1024+AK1026</f>
        <v>0</v>
      </c>
      <c r="AL1011" s="112">
        <f>AL1012+AL1014+AL1016+AL1018+AL1020+AL1022+AL1024+AL1026</f>
        <v>0</v>
      </c>
      <c r="AM1011" s="112">
        <f t="shared" si="469"/>
        <v>0</v>
      </c>
      <c r="AN1011" s="112">
        <f t="shared" si="480"/>
        <v>0</v>
      </c>
      <c r="AO1011" s="45"/>
      <c r="AP1011" s="112">
        <f>AP1012+AP1014+AP1016+AP1018+AP1020+AP1022+AP1024+AP1026</f>
        <v>0</v>
      </c>
      <c r="AQ1011" s="112">
        <f>AQ1012+AQ1014+AQ1016+AQ1018+AQ1020+AQ1022+AQ1024+AQ1026</f>
        <v>0</v>
      </c>
      <c r="AR1011" s="112">
        <f t="shared" si="471"/>
        <v>0</v>
      </c>
      <c r="AS1011" s="112">
        <f>AS1012+AS1014+AS1016+AS1018+AS1020+AS1022+AS1024+AS1026</f>
        <v>0</v>
      </c>
      <c r="AT1011" s="112">
        <f>AT1012+AT1014+AT1016+AT1018+AT1020+AT1022+AT1024+AT1026</f>
        <v>0</v>
      </c>
      <c r="AU1011" s="112">
        <f t="shared" si="472"/>
        <v>0</v>
      </c>
      <c r="AV1011" s="112">
        <f t="shared" si="483"/>
        <v>0</v>
      </c>
      <c r="AW1011" s="113"/>
      <c r="AX1011" s="113"/>
      <c r="AY1011" s="113"/>
      <c r="AZ1011" s="111"/>
      <c r="BA1011" s="111"/>
      <c r="BB1011" s="111"/>
      <c r="BC1011" s="111"/>
      <c r="BD1011" s="111"/>
    </row>
    <row r="1012" spans="1:56" s="127" customFormat="1" hidden="1">
      <c r="A1012" s="45"/>
      <c r="B1012" s="114">
        <v>2013</v>
      </c>
      <c r="C1012" s="115">
        <v>8320</v>
      </c>
      <c r="D1012" s="114">
        <v>10</v>
      </c>
      <c r="E1012" s="114">
        <v>2000</v>
      </c>
      <c r="F1012" s="114">
        <v>2900</v>
      </c>
      <c r="G1012" s="114">
        <v>291</v>
      </c>
      <c r="H1012" s="114"/>
      <c r="I1012" s="116" t="s">
        <v>143</v>
      </c>
      <c r="J1012" s="117">
        <v>0</v>
      </c>
      <c r="K1012" s="117">
        <v>0</v>
      </c>
      <c r="L1012" s="117">
        <v>0</v>
      </c>
      <c r="M1012" s="117">
        <v>0</v>
      </c>
      <c r="N1012" s="117">
        <v>0</v>
      </c>
      <c r="O1012" s="117">
        <v>0</v>
      </c>
      <c r="P1012" s="117">
        <v>0</v>
      </c>
      <c r="Q1012" s="45"/>
      <c r="R1012" s="118">
        <f>R1013</f>
        <v>0</v>
      </c>
      <c r="S1012" s="118">
        <f>S1013</f>
        <v>0</v>
      </c>
      <c r="T1012" s="118">
        <f t="shared" si="462"/>
        <v>0</v>
      </c>
      <c r="U1012" s="118">
        <f>U1013</f>
        <v>0</v>
      </c>
      <c r="V1012" s="118">
        <f>V1013</f>
        <v>0</v>
      </c>
      <c r="W1012" s="118">
        <f t="shared" si="463"/>
        <v>0</v>
      </c>
      <c r="X1012" s="118">
        <f t="shared" si="478"/>
        <v>0</v>
      </c>
      <c r="Y1012" s="45"/>
      <c r="Z1012" s="118">
        <f>Z1013</f>
        <v>0</v>
      </c>
      <c r="AA1012" s="118">
        <f>AA1013</f>
        <v>0</v>
      </c>
      <c r="AB1012" s="118">
        <f t="shared" si="465"/>
        <v>0</v>
      </c>
      <c r="AC1012" s="118">
        <f>AC1013</f>
        <v>0</v>
      </c>
      <c r="AD1012" s="118">
        <f>AD1013</f>
        <v>0</v>
      </c>
      <c r="AE1012" s="118">
        <f t="shared" si="466"/>
        <v>0</v>
      </c>
      <c r="AF1012" s="118">
        <f t="shared" si="479"/>
        <v>0</v>
      </c>
      <c r="AG1012" s="45"/>
      <c r="AH1012" s="118">
        <f>AH1013</f>
        <v>0</v>
      </c>
      <c r="AI1012" s="118">
        <f>AI1013</f>
        <v>0</v>
      </c>
      <c r="AJ1012" s="118">
        <f t="shared" si="468"/>
        <v>0</v>
      </c>
      <c r="AK1012" s="118">
        <f>AK1013</f>
        <v>0</v>
      </c>
      <c r="AL1012" s="118">
        <f>AL1013</f>
        <v>0</v>
      </c>
      <c r="AM1012" s="118">
        <f t="shared" si="469"/>
        <v>0</v>
      </c>
      <c r="AN1012" s="118">
        <f t="shared" si="480"/>
        <v>0</v>
      </c>
      <c r="AO1012" s="45"/>
      <c r="AP1012" s="118">
        <f>AP1013</f>
        <v>0</v>
      </c>
      <c r="AQ1012" s="118">
        <f>AQ1013</f>
        <v>0</v>
      </c>
      <c r="AR1012" s="118">
        <f t="shared" si="471"/>
        <v>0</v>
      </c>
      <c r="AS1012" s="118">
        <f>AS1013</f>
        <v>0</v>
      </c>
      <c r="AT1012" s="118">
        <f>AT1013</f>
        <v>0</v>
      </c>
      <c r="AU1012" s="118">
        <f t="shared" si="472"/>
        <v>0</v>
      </c>
      <c r="AV1012" s="118">
        <f t="shared" si="483"/>
        <v>0</v>
      </c>
      <c r="AW1012" s="119"/>
      <c r="AX1012" s="119"/>
      <c r="AY1012" s="119"/>
      <c r="AZ1012" s="117"/>
      <c r="BA1012" s="117"/>
      <c r="BB1012" s="117"/>
      <c r="BC1012" s="117"/>
      <c r="BD1012" s="117"/>
    </row>
    <row r="1013" spans="1:56" s="100" customFormat="1" hidden="1">
      <c r="A1013" s="45"/>
      <c r="B1013" s="120">
        <v>2013</v>
      </c>
      <c r="C1013" s="121">
        <v>8320</v>
      </c>
      <c r="D1013" s="120">
        <v>10</v>
      </c>
      <c r="E1013" s="120">
        <v>2000</v>
      </c>
      <c r="F1013" s="120">
        <v>2900</v>
      </c>
      <c r="G1013" s="120">
        <v>291</v>
      </c>
      <c r="H1013" s="120">
        <v>29101</v>
      </c>
      <c r="I1013" s="122" t="s">
        <v>143</v>
      </c>
      <c r="J1013" s="132">
        <v>0</v>
      </c>
      <c r="K1013" s="132">
        <v>0</v>
      </c>
      <c r="L1013" s="133">
        <v>0</v>
      </c>
      <c r="M1013" s="132">
        <v>0</v>
      </c>
      <c r="N1013" s="132">
        <v>0</v>
      </c>
      <c r="O1013" s="133">
        <v>0</v>
      </c>
      <c r="P1013" s="133">
        <v>0</v>
      </c>
      <c r="Q1013" s="45"/>
      <c r="R1013" s="123">
        <v>0</v>
      </c>
      <c r="S1013" s="123">
        <v>0</v>
      </c>
      <c r="T1013" s="123">
        <f t="shared" si="462"/>
        <v>0</v>
      </c>
      <c r="U1013" s="123">
        <v>0</v>
      </c>
      <c r="V1013" s="123">
        <v>0</v>
      </c>
      <c r="W1013" s="123">
        <f t="shared" si="463"/>
        <v>0</v>
      </c>
      <c r="X1013" s="123">
        <f t="shared" si="478"/>
        <v>0</v>
      </c>
      <c r="Y1013" s="45"/>
      <c r="Z1013" s="123">
        <v>0</v>
      </c>
      <c r="AA1013" s="123">
        <v>0</v>
      </c>
      <c r="AB1013" s="123">
        <f t="shared" si="465"/>
        <v>0</v>
      </c>
      <c r="AC1013" s="123">
        <v>0</v>
      </c>
      <c r="AD1013" s="123">
        <v>0</v>
      </c>
      <c r="AE1013" s="123">
        <f t="shared" si="466"/>
        <v>0</v>
      </c>
      <c r="AF1013" s="123">
        <f t="shared" si="479"/>
        <v>0</v>
      </c>
      <c r="AG1013" s="45"/>
      <c r="AH1013" s="123">
        <v>0</v>
      </c>
      <c r="AI1013" s="123">
        <v>0</v>
      </c>
      <c r="AJ1013" s="123">
        <f t="shared" si="468"/>
        <v>0</v>
      </c>
      <c r="AK1013" s="123">
        <v>0</v>
      </c>
      <c r="AL1013" s="123">
        <v>0</v>
      </c>
      <c r="AM1013" s="123">
        <f t="shared" si="469"/>
        <v>0</v>
      </c>
      <c r="AN1013" s="123">
        <f t="shared" si="480"/>
        <v>0</v>
      </c>
      <c r="AO1013" s="45"/>
      <c r="AP1013" s="123">
        <f>J1013-(R1013+Z1013+AH1013)</f>
        <v>0</v>
      </c>
      <c r="AQ1013" s="123">
        <f>K1013-(S1013+AA1013+AI1013)</f>
        <v>0</v>
      </c>
      <c r="AR1013" s="123">
        <f t="shared" si="471"/>
        <v>0</v>
      </c>
      <c r="AS1013" s="123">
        <f>M1013-(U1013+AC1013+AK1013)</f>
        <v>0</v>
      </c>
      <c r="AT1013" s="123">
        <f>N1013-(V1013+AD1013+AL1013)</f>
        <v>0</v>
      </c>
      <c r="AU1013" s="123">
        <f t="shared" si="472"/>
        <v>0</v>
      </c>
      <c r="AV1013" s="123">
        <f t="shared" si="483"/>
        <v>0</v>
      </c>
      <c r="AW1013" s="134" t="s">
        <v>103</v>
      </c>
      <c r="AX1013" s="134"/>
      <c r="AY1013" s="134"/>
      <c r="AZ1013" s="133" t="s">
        <v>283</v>
      </c>
      <c r="BA1013" s="133"/>
      <c r="BB1013" s="133"/>
      <c r="BC1013" s="133"/>
      <c r="BD1013" s="133"/>
    </row>
    <row r="1014" spans="1:56" s="100" customFormat="1" hidden="1">
      <c r="A1014" s="45"/>
      <c r="B1014" s="114">
        <v>2013</v>
      </c>
      <c r="C1014" s="115">
        <v>8320</v>
      </c>
      <c r="D1014" s="114">
        <v>10</v>
      </c>
      <c r="E1014" s="114">
        <v>2000</v>
      </c>
      <c r="F1014" s="114">
        <v>2900</v>
      </c>
      <c r="G1014" s="114">
        <v>292</v>
      </c>
      <c r="H1014" s="114"/>
      <c r="I1014" s="116" t="s">
        <v>400</v>
      </c>
      <c r="J1014" s="117">
        <v>0</v>
      </c>
      <c r="K1014" s="117">
        <v>0</v>
      </c>
      <c r="L1014" s="117">
        <v>0</v>
      </c>
      <c r="M1014" s="117">
        <v>0</v>
      </c>
      <c r="N1014" s="117">
        <v>0</v>
      </c>
      <c r="O1014" s="117">
        <v>0</v>
      </c>
      <c r="P1014" s="117">
        <v>0</v>
      </c>
      <c r="Q1014" s="45"/>
      <c r="R1014" s="118">
        <f>R1015</f>
        <v>0</v>
      </c>
      <c r="S1014" s="118">
        <f>S1015</f>
        <v>0</v>
      </c>
      <c r="T1014" s="118">
        <f t="shared" si="462"/>
        <v>0</v>
      </c>
      <c r="U1014" s="118">
        <f>U1015</f>
        <v>0</v>
      </c>
      <c r="V1014" s="118">
        <f>V1015</f>
        <v>0</v>
      </c>
      <c r="W1014" s="118">
        <f t="shared" si="463"/>
        <v>0</v>
      </c>
      <c r="X1014" s="118">
        <f t="shared" si="478"/>
        <v>0</v>
      </c>
      <c r="Y1014" s="45"/>
      <c r="Z1014" s="118">
        <f>Z1015</f>
        <v>0</v>
      </c>
      <c r="AA1014" s="118">
        <f>AA1015</f>
        <v>0</v>
      </c>
      <c r="AB1014" s="118">
        <f t="shared" si="465"/>
        <v>0</v>
      </c>
      <c r="AC1014" s="118">
        <f>AC1015</f>
        <v>0</v>
      </c>
      <c r="AD1014" s="118">
        <f>AD1015</f>
        <v>0</v>
      </c>
      <c r="AE1014" s="118">
        <f t="shared" si="466"/>
        <v>0</v>
      </c>
      <c r="AF1014" s="118">
        <f t="shared" si="479"/>
        <v>0</v>
      </c>
      <c r="AG1014" s="45"/>
      <c r="AH1014" s="118">
        <f>AH1015</f>
        <v>0</v>
      </c>
      <c r="AI1014" s="118">
        <f>AI1015</f>
        <v>0</v>
      </c>
      <c r="AJ1014" s="118">
        <f t="shared" si="468"/>
        <v>0</v>
      </c>
      <c r="AK1014" s="118">
        <f>AK1015</f>
        <v>0</v>
      </c>
      <c r="AL1014" s="118">
        <f>AL1015</f>
        <v>0</v>
      </c>
      <c r="AM1014" s="118">
        <f t="shared" si="469"/>
        <v>0</v>
      </c>
      <c r="AN1014" s="118">
        <f t="shared" si="480"/>
        <v>0</v>
      </c>
      <c r="AO1014" s="45"/>
      <c r="AP1014" s="118">
        <f>AP1015</f>
        <v>0</v>
      </c>
      <c r="AQ1014" s="118">
        <f>AQ1015</f>
        <v>0</v>
      </c>
      <c r="AR1014" s="118">
        <f t="shared" si="471"/>
        <v>0</v>
      </c>
      <c r="AS1014" s="118">
        <f>AS1015</f>
        <v>0</v>
      </c>
      <c r="AT1014" s="118">
        <f>AT1015</f>
        <v>0</v>
      </c>
      <c r="AU1014" s="118">
        <f t="shared" si="472"/>
        <v>0</v>
      </c>
      <c r="AV1014" s="118">
        <f t="shared" si="483"/>
        <v>0</v>
      </c>
      <c r="AW1014" s="119"/>
      <c r="AX1014" s="119"/>
      <c r="AY1014" s="119"/>
      <c r="AZ1014" s="117"/>
      <c r="BA1014" s="117"/>
      <c r="BB1014" s="117"/>
      <c r="BC1014" s="117"/>
      <c r="BD1014" s="117"/>
    </row>
    <row r="1015" spans="1:56" s="100" customFormat="1" hidden="1">
      <c r="A1015" s="45"/>
      <c r="B1015" s="120">
        <v>2013</v>
      </c>
      <c r="C1015" s="121">
        <v>8320</v>
      </c>
      <c r="D1015" s="120">
        <v>10</v>
      </c>
      <c r="E1015" s="120">
        <v>2000</v>
      </c>
      <c r="F1015" s="120">
        <v>2900</v>
      </c>
      <c r="G1015" s="120">
        <v>292</v>
      </c>
      <c r="H1015" s="120">
        <v>29201</v>
      </c>
      <c r="I1015" s="128" t="s">
        <v>400</v>
      </c>
      <c r="J1015" s="123">
        <v>0</v>
      </c>
      <c r="K1015" s="123">
        <v>0</v>
      </c>
      <c r="L1015" s="124">
        <v>0</v>
      </c>
      <c r="M1015" s="123">
        <v>0</v>
      </c>
      <c r="N1015" s="123">
        <v>0</v>
      </c>
      <c r="O1015" s="124">
        <v>0</v>
      </c>
      <c r="P1015" s="124">
        <v>0</v>
      </c>
      <c r="Q1015" s="45"/>
      <c r="R1015" s="123">
        <v>0</v>
      </c>
      <c r="S1015" s="123">
        <v>0</v>
      </c>
      <c r="T1015" s="123">
        <f t="shared" si="462"/>
        <v>0</v>
      </c>
      <c r="U1015" s="123">
        <v>0</v>
      </c>
      <c r="V1015" s="123">
        <v>0</v>
      </c>
      <c r="W1015" s="123">
        <f t="shared" si="463"/>
        <v>0</v>
      </c>
      <c r="X1015" s="123">
        <f t="shared" si="478"/>
        <v>0</v>
      </c>
      <c r="Y1015" s="45"/>
      <c r="Z1015" s="123">
        <v>0</v>
      </c>
      <c r="AA1015" s="123">
        <v>0</v>
      </c>
      <c r="AB1015" s="123">
        <f t="shared" si="465"/>
        <v>0</v>
      </c>
      <c r="AC1015" s="123">
        <v>0</v>
      </c>
      <c r="AD1015" s="123">
        <v>0</v>
      </c>
      <c r="AE1015" s="123">
        <f t="shared" si="466"/>
        <v>0</v>
      </c>
      <c r="AF1015" s="123">
        <f t="shared" si="479"/>
        <v>0</v>
      </c>
      <c r="AG1015" s="45"/>
      <c r="AH1015" s="123">
        <v>0</v>
      </c>
      <c r="AI1015" s="123">
        <v>0</v>
      </c>
      <c r="AJ1015" s="123">
        <f t="shared" si="468"/>
        <v>0</v>
      </c>
      <c r="AK1015" s="123">
        <v>0</v>
      </c>
      <c r="AL1015" s="123">
        <v>0</v>
      </c>
      <c r="AM1015" s="123">
        <f t="shared" si="469"/>
        <v>0</v>
      </c>
      <c r="AN1015" s="123">
        <f t="shared" si="480"/>
        <v>0</v>
      </c>
      <c r="AO1015" s="45"/>
      <c r="AP1015" s="123">
        <f>J1015-(R1015+Z1015+AH1015)</f>
        <v>0</v>
      </c>
      <c r="AQ1015" s="123">
        <f>K1015-(S1015+AA1015+AI1015)</f>
        <v>0</v>
      </c>
      <c r="AR1015" s="123">
        <f t="shared" si="471"/>
        <v>0</v>
      </c>
      <c r="AS1015" s="123">
        <f>M1015-(U1015+AC1015+AK1015)</f>
        <v>0</v>
      </c>
      <c r="AT1015" s="123">
        <f>N1015-(V1015+AD1015+AL1015)</f>
        <v>0</v>
      </c>
      <c r="AU1015" s="123">
        <f t="shared" si="472"/>
        <v>0</v>
      </c>
      <c r="AV1015" s="123">
        <f t="shared" si="483"/>
        <v>0</v>
      </c>
      <c r="AW1015" s="125" t="s">
        <v>105</v>
      </c>
      <c r="AX1015" s="125"/>
      <c r="AY1015" s="125"/>
      <c r="AZ1015" s="124" t="s">
        <v>88</v>
      </c>
      <c r="BA1015" s="124"/>
      <c r="BB1015" s="124"/>
      <c r="BC1015" s="124"/>
      <c r="BD1015" s="124"/>
    </row>
    <row r="1016" spans="1:56" s="127" customFormat="1" hidden="1">
      <c r="A1016" s="45"/>
      <c r="B1016" s="114">
        <v>2013</v>
      </c>
      <c r="C1016" s="115">
        <v>8320</v>
      </c>
      <c r="D1016" s="114">
        <v>10</v>
      </c>
      <c r="E1016" s="114">
        <v>2000</v>
      </c>
      <c r="F1016" s="114">
        <v>2900</v>
      </c>
      <c r="G1016" s="114">
        <v>293</v>
      </c>
      <c r="H1016" s="114"/>
      <c r="I1016" s="116" t="s">
        <v>144</v>
      </c>
      <c r="J1016" s="117">
        <v>0</v>
      </c>
      <c r="K1016" s="117">
        <v>0</v>
      </c>
      <c r="L1016" s="117">
        <v>0</v>
      </c>
      <c r="M1016" s="117">
        <v>0</v>
      </c>
      <c r="N1016" s="117">
        <v>0</v>
      </c>
      <c r="O1016" s="117">
        <v>0</v>
      </c>
      <c r="P1016" s="117">
        <v>0</v>
      </c>
      <c r="Q1016" s="45"/>
      <c r="R1016" s="118">
        <f>R1017</f>
        <v>0</v>
      </c>
      <c r="S1016" s="118">
        <f>S1017</f>
        <v>0</v>
      </c>
      <c r="T1016" s="118">
        <f t="shared" si="462"/>
        <v>0</v>
      </c>
      <c r="U1016" s="118">
        <f>U1017</f>
        <v>0</v>
      </c>
      <c r="V1016" s="118">
        <f>V1017</f>
        <v>0</v>
      </c>
      <c r="W1016" s="118">
        <f t="shared" si="463"/>
        <v>0</v>
      </c>
      <c r="X1016" s="118">
        <f t="shared" si="478"/>
        <v>0</v>
      </c>
      <c r="Y1016" s="45"/>
      <c r="Z1016" s="118">
        <f>Z1017</f>
        <v>0</v>
      </c>
      <c r="AA1016" s="118">
        <f>AA1017</f>
        <v>0</v>
      </c>
      <c r="AB1016" s="118">
        <f t="shared" si="465"/>
        <v>0</v>
      </c>
      <c r="AC1016" s="118">
        <f>AC1017</f>
        <v>0</v>
      </c>
      <c r="AD1016" s="118">
        <f>AD1017</f>
        <v>0</v>
      </c>
      <c r="AE1016" s="118">
        <f t="shared" si="466"/>
        <v>0</v>
      </c>
      <c r="AF1016" s="118">
        <f t="shared" si="479"/>
        <v>0</v>
      </c>
      <c r="AG1016" s="45"/>
      <c r="AH1016" s="118">
        <f>AH1017</f>
        <v>0</v>
      </c>
      <c r="AI1016" s="118">
        <f>AI1017</f>
        <v>0</v>
      </c>
      <c r="AJ1016" s="118">
        <f t="shared" si="468"/>
        <v>0</v>
      </c>
      <c r="AK1016" s="118">
        <f>AK1017</f>
        <v>0</v>
      </c>
      <c r="AL1016" s="118">
        <f>AL1017</f>
        <v>0</v>
      </c>
      <c r="AM1016" s="118">
        <f t="shared" si="469"/>
        <v>0</v>
      </c>
      <c r="AN1016" s="118">
        <f t="shared" si="480"/>
        <v>0</v>
      </c>
      <c r="AO1016" s="45"/>
      <c r="AP1016" s="118">
        <f>AP1017</f>
        <v>0</v>
      </c>
      <c r="AQ1016" s="118">
        <f>AQ1017</f>
        <v>0</v>
      </c>
      <c r="AR1016" s="118">
        <f t="shared" si="471"/>
        <v>0</v>
      </c>
      <c r="AS1016" s="118">
        <f>AS1017</f>
        <v>0</v>
      </c>
      <c r="AT1016" s="118">
        <f>AT1017</f>
        <v>0</v>
      </c>
      <c r="AU1016" s="118">
        <f t="shared" si="472"/>
        <v>0</v>
      </c>
      <c r="AV1016" s="118">
        <f t="shared" si="483"/>
        <v>0</v>
      </c>
      <c r="AW1016" s="119"/>
      <c r="AX1016" s="119"/>
      <c r="AY1016" s="119"/>
      <c r="AZ1016" s="117"/>
      <c r="BA1016" s="117"/>
      <c r="BB1016" s="117"/>
      <c r="BC1016" s="117"/>
      <c r="BD1016" s="117"/>
    </row>
    <row r="1017" spans="1:56" s="100" customFormat="1" hidden="1">
      <c r="A1017" s="45"/>
      <c r="B1017" s="120">
        <v>2013</v>
      </c>
      <c r="C1017" s="121">
        <v>8320</v>
      </c>
      <c r="D1017" s="120">
        <v>10</v>
      </c>
      <c r="E1017" s="120">
        <v>2000</v>
      </c>
      <c r="F1017" s="120">
        <v>2900</v>
      </c>
      <c r="G1017" s="120">
        <v>293</v>
      </c>
      <c r="H1017" s="120">
        <v>29301</v>
      </c>
      <c r="I1017" s="122" t="s">
        <v>144</v>
      </c>
      <c r="J1017" s="123">
        <v>0</v>
      </c>
      <c r="K1017" s="123">
        <v>0</v>
      </c>
      <c r="L1017" s="124">
        <v>0</v>
      </c>
      <c r="M1017" s="123">
        <v>0</v>
      </c>
      <c r="N1017" s="123">
        <v>0</v>
      </c>
      <c r="O1017" s="124">
        <v>0</v>
      </c>
      <c r="P1017" s="124">
        <v>0</v>
      </c>
      <c r="Q1017" s="45"/>
      <c r="R1017" s="123">
        <v>0</v>
      </c>
      <c r="S1017" s="123">
        <v>0</v>
      </c>
      <c r="T1017" s="123">
        <f t="shared" si="462"/>
        <v>0</v>
      </c>
      <c r="U1017" s="123">
        <v>0</v>
      </c>
      <c r="V1017" s="123">
        <v>0</v>
      </c>
      <c r="W1017" s="123">
        <f t="shared" si="463"/>
        <v>0</v>
      </c>
      <c r="X1017" s="123">
        <f t="shared" si="478"/>
        <v>0</v>
      </c>
      <c r="Y1017" s="45"/>
      <c r="Z1017" s="123">
        <v>0</v>
      </c>
      <c r="AA1017" s="123">
        <v>0</v>
      </c>
      <c r="AB1017" s="123">
        <f t="shared" si="465"/>
        <v>0</v>
      </c>
      <c r="AC1017" s="123">
        <v>0</v>
      </c>
      <c r="AD1017" s="123">
        <v>0</v>
      </c>
      <c r="AE1017" s="123">
        <f t="shared" si="466"/>
        <v>0</v>
      </c>
      <c r="AF1017" s="123">
        <f t="shared" si="479"/>
        <v>0</v>
      </c>
      <c r="AG1017" s="45"/>
      <c r="AH1017" s="123">
        <v>0</v>
      </c>
      <c r="AI1017" s="123">
        <v>0</v>
      </c>
      <c r="AJ1017" s="123">
        <f t="shared" si="468"/>
        <v>0</v>
      </c>
      <c r="AK1017" s="123">
        <v>0</v>
      </c>
      <c r="AL1017" s="123">
        <v>0</v>
      </c>
      <c r="AM1017" s="123">
        <f t="shared" si="469"/>
        <v>0</v>
      </c>
      <c r="AN1017" s="123">
        <f t="shared" si="480"/>
        <v>0</v>
      </c>
      <c r="AO1017" s="45"/>
      <c r="AP1017" s="123">
        <f>J1017-(R1017+Z1017+AH1017)</f>
        <v>0</v>
      </c>
      <c r="AQ1017" s="123">
        <f>K1017-(S1017+AA1017+AI1017)</f>
        <v>0</v>
      </c>
      <c r="AR1017" s="123">
        <f t="shared" si="471"/>
        <v>0</v>
      </c>
      <c r="AS1017" s="123">
        <f>M1017-(U1017+AC1017+AK1017)</f>
        <v>0</v>
      </c>
      <c r="AT1017" s="123">
        <f>N1017-(V1017+AD1017+AL1017)</f>
        <v>0</v>
      </c>
      <c r="AU1017" s="123">
        <f t="shared" si="472"/>
        <v>0</v>
      </c>
      <c r="AV1017" s="123">
        <f t="shared" si="483"/>
        <v>0</v>
      </c>
      <c r="AW1017" s="125" t="s">
        <v>103</v>
      </c>
      <c r="AX1017" s="125"/>
      <c r="AY1017" s="125"/>
      <c r="AZ1017" s="124" t="s">
        <v>88</v>
      </c>
      <c r="BA1017" s="124"/>
      <c r="BB1017" s="124"/>
      <c r="BC1017" s="124"/>
      <c r="BD1017" s="124"/>
    </row>
    <row r="1018" spans="1:56" s="127" customFormat="1" hidden="1">
      <c r="A1018" s="45"/>
      <c r="B1018" s="114">
        <v>2013</v>
      </c>
      <c r="C1018" s="115">
        <v>8320</v>
      </c>
      <c r="D1018" s="114">
        <v>10</v>
      </c>
      <c r="E1018" s="114">
        <v>2000</v>
      </c>
      <c r="F1018" s="114">
        <v>2900</v>
      </c>
      <c r="G1018" s="114">
        <v>294</v>
      </c>
      <c r="H1018" s="114"/>
      <c r="I1018" s="116" t="s">
        <v>145</v>
      </c>
      <c r="J1018" s="117">
        <v>500000</v>
      </c>
      <c r="K1018" s="117">
        <v>0</v>
      </c>
      <c r="L1018" s="117">
        <v>500000</v>
      </c>
      <c r="M1018" s="117">
        <v>0</v>
      </c>
      <c r="N1018" s="117">
        <v>0</v>
      </c>
      <c r="O1018" s="117">
        <v>0</v>
      </c>
      <c r="P1018" s="117">
        <v>500000</v>
      </c>
      <c r="Q1018" s="45"/>
      <c r="R1018" s="118">
        <f>R1019</f>
        <v>499694.36</v>
      </c>
      <c r="S1018" s="118">
        <f>S1019</f>
        <v>0</v>
      </c>
      <c r="T1018" s="118">
        <f t="shared" si="462"/>
        <v>499694.36</v>
      </c>
      <c r="U1018" s="118">
        <f>U1019</f>
        <v>0</v>
      </c>
      <c r="V1018" s="118">
        <f>V1019</f>
        <v>0</v>
      </c>
      <c r="W1018" s="118">
        <f t="shared" si="463"/>
        <v>0</v>
      </c>
      <c r="X1018" s="118">
        <f t="shared" si="478"/>
        <v>499694.36</v>
      </c>
      <c r="Y1018" s="45"/>
      <c r="Z1018" s="118">
        <f>Z1019</f>
        <v>0</v>
      </c>
      <c r="AA1018" s="118">
        <f>AA1019</f>
        <v>0</v>
      </c>
      <c r="AB1018" s="118">
        <f t="shared" si="465"/>
        <v>0</v>
      </c>
      <c r="AC1018" s="118">
        <f>AC1019</f>
        <v>0</v>
      </c>
      <c r="AD1018" s="118">
        <f>AD1019</f>
        <v>0</v>
      </c>
      <c r="AE1018" s="118">
        <f t="shared" si="466"/>
        <v>0</v>
      </c>
      <c r="AF1018" s="118">
        <f t="shared" si="479"/>
        <v>0</v>
      </c>
      <c r="AG1018" s="45"/>
      <c r="AH1018" s="118">
        <f>AH1019</f>
        <v>0</v>
      </c>
      <c r="AI1018" s="118">
        <f>AI1019</f>
        <v>0</v>
      </c>
      <c r="AJ1018" s="118">
        <f t="shared" si="468"/>
        <v>0</v>
      </c>
      <c r="AK1018" s="118">
        <f>AK1019</f>
        <v>0</v>
      </c>
      <c r="AL1018" s="118">
        <f>AL1019</f>
        <v>0</v>
      </c>
      <c r="AM1018" s="118">
        <f t="shared" si="469"/>
        <v>0</v>
      </c>
      <c r="AN1018" s="118">
        <f t="shared" si="480"/>
        <v>0</v>
      </c>
      <c r="AO1018" s="45"/>
      <c r="AP1018" s="118">
        <f>AP1019</f>
        <v>0</v>
      </c>
      <c r="AQ1018" s="118">
        <f>AQ1019</f>
        <v>0</v>
      </c>
      <c r="AR1018" s="118">
        <f t="shared" si="471"/>
        <v>0</v>
      </c>
      <c r="AS1018" s="118">
        <f>AS1019</f>
        <v>0</v>
      </c>
      <c r="AT1018" s="118">
        <f>AT1019</f>
        <v>0</v>
      </c>
      <c r="AU1018" s="118">
        <f t="shared" si="472"/>
        <v>0</v>
      </c>
      <c r="AV1018" s="118">
        <f t="shared" si="483"/>
        <v>0</v>
      </c>
      <c r="AW1018" s="119"/>
      <c r="AX1018" s="119"/>
      <c r="AY1018" s="119"/>
      <c r="AZ1018" s="117"/>
      <c r="BA1018" s="117"/>
      <c r="BB1018" s="117"/>
      <c r="BC1018" s="117"/>
      <c r="BD1018" s="117"/>
    </row>
    <row r="1019" spans="1:56" s="100" customFormat="1" hidden="1">
      <c r="A1019" s="45"/>
      <c r="B1019" s="120">
        <v>2013</v>
      </c>
      <c r="C1019" s="121">
        <v>8320</v>
      </c>
      <c r="D1019" s="120">
        <v>10</v>
      </c>
      <c r="E1019" s="120">
        <v>2000</v>
      </c>
      <c r="F1019" s="120">
        <v>2900</v>
      </c>
      <c r="G1019" s="120">
        <v>294</v>
      </c>
      <c r="H1019" s="120">
        <v>29401</v>
      </c>
      <c r="I1019" s="122" t="s">
        <v>146</v>
      </c>
      <c r="J1019" s="132">
        <f>500000-305.64</f>
        <v>499694.36</v>
      </c>
      <c r="K1019" s="132">
        <v>0</v>
      </c>
      <c r="L1019" s="133">
        <v>500000</v>
      </c>
      <c r="M1019" s="132">
        <v>0</v>
      </c>
      <c r="N1019" s="132">
        <v>0</v>
      </c>
      <c r="O1019" s="133">
        <v>0</v>
      </c>
      <c r="P1019" s="133">
        <v>500000</v>
      </c>
      <c r="Q1019" s="45"/>
      <c r="R1019" s="123">
        <f>+'[1]Red Nacional Tel'!X40</f>
        <v>499694.36</v>
      </c>
      <c r="S1019" s="123">
        <v>0</v>
      </c>
      <c r="T1019" s="123">
        <f t="shared" si="462"/>
        <v>499694.36</v>
      </c>
      <c r="U1019" s="123">
        <v>0</v>
      </c>
      <c r="V1019" s="123">
        <v>0</v>
      </c>
      <c r="W1019" s="123">
        <f t="shared" si="463"/>
        <v>0</v>
      </c>
      <c r="X1019" s="123">
        <f t="shared" si="478"/>
        <v>499694.36</v>
      </c>
      <c r="Y1019" s="45"/>
      <c r="Z1019" s="123">
        <v>0</v>
      </c>
      <c r="AA1019" s="123">
        <v>0</v>
      </c>
      <c r="AB1019" s="123">
        <f t="shared" si="465"/>
        <v>0</v>
      </c>
      <c r="AC1019" s="123">
        <v>0</v>
      </c>
      <c r="AD1019" s="123">
        <v>0</v>
      </c>
      <c r="AE1019" s="123">
        <f t="shared" si="466"/>
        <v>0</v>
      </c>
      <c r="AF1019" s="123">
        <f t="shared" si="479"/>
        <v>0</v>
      </c>
      <c r="AG1019" s="45"/>
      <c r="AH1019" s="123">
        <f>249847.18-249847.18</f>
        <v>0</v>
      </c>
      <c r="AI1019" s="123">
        <v>0</v>
      </c>
      <c r="AJ1019" s="123">
        <f t="shared" si="468"/>
        <v>0</v>
      </c>
      <c r="AK1019" s="123">
        <v>0</v>
      </c>
      <c r="AL1019" s="123">
        <v>0</v>
      </c>
      <c r="AM1019" s="123">
        <f t="shared" si="469"/>
        <v>0</v>
      </c>
      <c r="AN1019" s="123">
        <f t="shared" si="480"/>
        <v>0</v>
      </c>
      <c r="AO1019" s="45"/>
      <c r="AP1019" s="132">
        <f>J1019-(R1019+Z1019+AH1019)</f>
        <v>0</v>
      </c>
      <c r="AQ1019" s="123">
        <f>K1019-(S1019+AA1019+AI1019)</f>
        <v>0</v>
      </c>
      <c r="AR1019" s="132">
        <f t="shared" si="471"/>
        <v>0</v>
      </c>
      <c r="AS1019" s="123">
        <f>M1019-(U1019+AC1019+AK1019)</f>
        <v>0</v>
      </c>
      <c r="AT1019" s="123">
        <f>N1019-(V1019+AD1019+AL1019)</f>
        <v>0</v>
      </c>
      <c r="AU1019" s="123">
        <f t="shared" si="472"/>
        <v>0</v>
      </c>
      <c r="AV1019" s="132">
        <f t="shared" si="483"/>
        <v>0</v>
      </c>
      <c r="AW1019" s="134" t="s">
        <v>103</v>
      </c>
      <c r="AX1019" s="134">
        <v>500</v>
      </c>
      <c r="AY1019" s="134"/>
      <c r="AZ1019" s="133" t="s">
        <v>88</v>
      </c>
      <c r="BA1019" s="133">
        <v>500</v>
      </c>
      <c r="BB1019" s="133"/>
      <c r="BC1019" s="133">
        <f>+AX1019-BA1019</f>
        <v>0</v>
      </c>
      <c r="BD1019" s="124">
        <v>0</v>
      </c>
    </row>
    <row r="1020" spans="1:56" s="100" customFormat="1" hidden="1">
      <c r="A1020" s="45"/>
      <c r="B1020" s="114">
        <v>2013</v>
      </c>
      <c r="C1020" s="115">
        <v>8320</v>
      </c>
      <c r="D1020" s="114">
        <v>10</v>
      </c>
      <c r="E1020" s="114">
        <v>2000</v>
      </c>
      <c r="F1020" s="114">
        <v>2900</v>
      </c>
      <c r="G1020" s="114">
        <v>296</v>
      </c>
      <c r="H1020" s="114"/>
      <c r="I1020" s="116" t="s">
        <v>147</v>
      </c>
      <c r="J1020" s="117">
        <v>0</v>
      </c>
      <c r="K1020" s="117">
        <v>0</v>
      </c>
      <c r="L1020" s="117">
        <v>0</v>
      </c>
      <c r="M1020" s="117">
        <v>0</v>
      </c>
      <c r="N1020" s="117">
        <v>0</v>
      </c>
      <c r="O1020" s="117">
        <v>0</v>
      </c>
      <c r="P1020" s="117">
        <v>0</v>
      </c>
      <c r="Q1020" s="45"/>
      <c r="R1020" s="118">
        <f>R1021</f>
        <v>0</v>
      </c>
      <c r="S1020" s="118">
        <f>S1021</f>
        <v>0</v>
      </c>
      <c r="T1020" s="118">
        <f t="shared" si="462"/>
        <v>0</v>
      </c>
      <c r="U1020" s="118">
        <f>U1021</f>
        <v>0</v>
      </c>
      <c r="V1020" s="118">
        <f>V1021</f>
        <v>0</v>
      </c>
      <c r="W1020" s="118">
        <f t="shared" si="463"/>
        <v>0</v>
      </c>
      <c r="X1020" s="118">
        <f t="shared" si="478"/>
        <v>0</v>
      </c>
      <c r="Y1020" s="45"/>
      <c r="Z1020" s="118">
        <f>Z1021</f>
        <v>0</v>
      </c>
      <c r="AA1020" s="118">
        <f>AA1021</f>
        <v>0</v>
      </c>
      <c r="AB1020" s="118">
        <f t="shared" si="465"/>
        <v>0</v>
      </c>
      <c r="AC1020" s="118">
        <f>AC1021</f>
        <v>0</v>
      </c>
      <c r="AD1020" s="118">
        <f>AD1021</f>
        <v>0</v>
      </c>
      <c r="AE1020" s="118">
        <f t="shared" si="466"/>
        <v>0</v>
      </c>
      <c r="AF1020" s="118">
        <f t="shared" si="479"/>
        <v>0</v>
      </c>
      <c r="AG1020" s="45"/>
      <c r="AH1020" s="118">
        <f>AH1021</f>
        <v>0</v>
      </c>
      <c r="AI1020" s="118">
        <f>AI1021</f>
        <v>0</v>
      </c>
      <c r="AJ1020" s="118">
        <f t="shared" si="468"/>
        <v>0</v>
      </c>
      <c r="AK1020" s="118">
        <f>AK1021</f>
        <v>0</v>
      </c>
      <c r="AL1020" s="118">
        <f>AL1021</f>
        <v>0</v>
      </c>
      <c r="AM1020" s="118">
        <f t="shared" si="469"/>
        <v>0</v>
      </c>
      <c r="AN1020" s="118">
        <f t="shared" si="480"/>
        <v>0</v>
      </c>
      <c r="AO1020" s="45"/>
      <c r="AP1020" s="118">
        <f>AP1021</f>
        <v>0</v>
      </c>
      <c r="AQ1020" s="118">
        <f>AQ1021</f>
        <v>0</v>
      </c>
      <c r="AR1020" s="118">
        <f t="shared" si="471"/>
        <v>0</v>
      </c>
      <c r="AS1020" s="118">
        <f>AS1021</f>
        <v>0</v>
      </c>
      <c r="AT1020" s="118">
        <f>AT1021</f>
        <v>0</v>
      </c>
      <c r="AU1020" s="118">
        <f t="shared" si="472"/>
        <v>0</v>
      </c>
      <c r="AV1020" s="118">
        <f t="shared" si="483"/>
        <v>0</v>
      </c>
      <c r="AW1020" s="119"/>
      <c r="AX1020" s="119"/>
      <c r="AY1020" s="119"/>
      <c r="AZ1020" s="117"/>
      <c r="BA1020" s="117"/>
      <c r="BB1020" s="117"/>
      <c r="BC1020" s="117"/>
      <c r="BD1020" s="117"/>
    </row>
    <row r="1021" spans="1:56" s="100" customFormat="1" hidden="1">
      <c r="A1021" s="45"/>
      <c r="B1021" s="120">
        <v>2013</v>
      </c>
      <c r="C1021" s="121">
        <v>8320</v>
      </c>
      <c r="D1021" s="120">
        <v>10</v>
      </c>
      <c r="E1021" s="120">
        <v>2000</v>
      </c>
      <c r="F1021" s="120">
        <v>2900</v>
      </c>
      <c r="G1021" s="120">
        <v>296</v>
      </c>
      <c r="H1021" s="120">
        <v>29601</v>
      </c>
      <c r="I1021" s="122" t="s">
        <v>147</v>
      </c>
      <c r="J1021" s="123">
        <v>0</v>
      </c>
      <c r="K1021" s="123">
        <v>0</v>
      </c>
      <c r="L1021" s="124">
        <v>0</v>
      </c>
      <c r="M1021" s="123">
        <v>0</v>
      </c>
      <c r="N1021" s="123">
        <v>0</v>
      </c>
      <c r="O1021" s="124">
        <v>0</v>
      </c>
      <c r="P1021" s="124">
        <v>0</v>
      </c>
      <c r="Q1021" s="45"/>
      <c r="R1021" s="123">
        <v>0</v>
      </c>
      <c r="S1021" s="123">
        <v>0</v>
      </c>
      <c r="T1021" s="123">
        <f t="shared" si="462"/>
        <v>0</v>
      </c>
      <c r="U1021" s="123">
        <v>0</v>
      </c>
      <c r="V1021" s="123">
        <v>0</v>
      </c>
      <c r="W1021" s="123">
        <f t="shared" si="463"/>
        <v>0</v>
      </c>
      <c r="X1021" s="123">
        <f t="shared" si="478"/>
        <v>0</v>
      </c>
      <c r="Y1021" s="45"/>
      <c r="Z1021" s="123">
        <v>0</v>
      </c>
      <c r="AA1021" s="123">
        <v>0</v>
      </c>
      <c r="AB1021" s="123">
        <f t="shared" si="465"/>
        <v>0</v>
      </c>
      <c r="AC1021" s="123">
        <v>0</v>
      </c>
      <c r="AD1021" s="123">
        <v>0</v>
      </c>
      <c r="AE1021" s="123">
        <f t="shared" si="466"/>
        <v>0</v>
      </c>
      <c r="AF1021" s="123">
        <f t="shared" si="479"/>
        <v>0</v>
      </c>
      <c r="AG1021" s="45"/>
      <c r="AH1021" s="123">
        <v>0</v>
      </c>
      <c r="AI1021" s="123">
        <v>0</v>
      </c>
      <c r="AJ1021" s="123">
        <f t="shared" si="468"/>
        <v>0</v>
      </c>
      <c r="AK1021" s="123">
        <v>0</v>
      </c>
      <c r="AL1021" s="123">
        <v>0</v>
      </c>
      <c r="AM1021" s="123">
        <f t="shared" si="469"/>
        <v>0</v>
      </c>
      <c r="AN1021" s="123">
        <f t="shared" si="480"/>
        <v>0</v>
      </c>
      <c r="AO1021" s="45"/>
      <c r="AP1021" s="123">
        <f>J1021-(R1021+Z1021+AH1021)</f>
        <v>0</v>
      </c>
      <c r="AQ1021" s="123">
        <f>K1021-(S1021+AA1021+AI1021)</f>
        <v>0</v>
      </c>
      <c r="AR1021" s="123">
        <f t="shared" si="471"/>
        <v>0</v>
      </c>
      <c r="AS1021" s="123">
        <f>M1021-(U1021+AC1021+AK1021)</f>
        <v>0</v>
      </c>
      <c r="AT1021" s="123">
        <f>N1021-(V1021+AD1021+AL1021)</f>
        <v>0</v>
      </c>
      <c r="AU1021" s="123">
        <f t="shared" si="472"/>
        <v>0</v>
      </c>
      <c r="AV1021" s="123">
        <f t="shared" si="483"/>
        <v>0</v>
      </c>
      <c r="AW1021" s="125"/>
      <c r="AX1021" s="125"/>
      <c r="AY1021" s="125"/>
      <c r="AZ1021" s="124"/>
      <c r="BA1021" s="124"/>
      <c r="BB1021" s="124"/>
      <c r="BC1021" s="124"/>
      <c r="BD1021" s="124"/>
    </row>
    <row r="1022" spans="1:56" s="127" customFormat="1" hidden="1">
      <c r="A1022" s="45"/>
      <c r="B1022" s="114">
        <v>2013</v>
      </c>
      <c r="C1022" s="115">
        <v>8320</v>
      </c>
      <c r="D1022" s="114">
        <v>10</v>
      </c>
      <c r="E1022" s="114">
        <v>2000</v>
      </c>
      <c r="F1022" s="114">
        <v>2900</v>
      </c>
      <c r="G1022" s="114">
        <v>297</v>
      </c>
      <c r="H1022" s="114"/>
      <c r="I1022" s="116" t="s">
        <v>304</v>
      </c>
      <c r="J1022" s="117">
        <v>0</v>
      </c>
      <c r="K1022" s="117">
        <v>0</v>
      </c>
      <c r="L1022" s="117">
        <v>0</v>
      </c>
      <c r="M1022" s="117">
        <v>0</v>
      </c>
      <c r="N1022" s="117">
        <v>0</v>
      </c>
      <c r="O1022" s="117">
        <v>0</v>
      </c>
      <c r="P1022" s="117">
        <v>0</v>
      </c>
      <c r="Q1022" s="45"/>
      <c r="R1022" s="118">
        <f>R1023</f>
        <v>0</v>
      </c>
      <c r="S1022" s="118">
        <f>S1023</f>
        <v>0</v>
      </c>
      <c r="T1022" s="118">
        <f t="shared" si="462"/>
        <v>0</v>
      </c>
      <c r="U1022" s="118">
        <f>U1023</f>
        <v>0</v>
      </c>
      <c r="V1022" s="118">
        <f>V1023</f>
        <v>0</v>
      </c>
      <c r="W1022" s="118">
        <f t="shared" si="463"/>
        <v>0</v>
      </c>
      <c r="X1022" s="118">
        <f t="shared" si="478"/>
        <v>0</v>
      </c>
      <c r="Y1022" s="45"/>
      <c r="Z1022" s="118">
        <f>Z1023</f>
        <v>0</v>
      </c>
      <c r="AA1022" s="118">
        <f>AA1023</f>
        <v>0</v>
      </c>
      <c r="AB1022" s="118">
        <f t="shared" si="465"/>
        <v>0</v>
      </c>
      <c r="AC1022" s="118">
        <f>AC1023</f>
        <v>0</v>
      </c>
      <c r="AD1022" s="118">
        <f>AD1023</f>
        <v>0</v>
      </c>
      <c r="AE1022" s="118">
        <f t="shared" si="466"/>
        <v>0</v>
      </c>
      <c r="AF1022" s="118">
        <f t="shared" si="479"/>
        <v>0</v>
      </c>
      <c r="AG1022" s="45"/>
      <c r="AH1022" s="118">
        <f>AH1023</f>
        <v>0</v>
      </c>
      <c r="AI1022" s="118">
        <f>AI1023</f>
        <v>0</v>
      </c>
      <c r="AJ1022" s="118">
        <f t="shared" si="468"/>
        <v>0</v>
      </c>
      <c r="AK1022" s="118">
        <f>AK1023</f>
        <v>0</v>
      </c>
      <c r="AL1022" s="118">
        <f>AL1023</f>
        <v>0</v>
      </c>
      <c r="AM1022" s="118">
        <f t="shared" si="469"/>
        <v>0</v>
      </c>
      <c r="AN1022" s="118">
        <f t="shared" si="480"/>
        <v>0</v>
      </c>
      <c r="AO1022" s="45"/>
      <c r="AP1022" s="118">
        <f>AP1023</f>
        <v>0</v>
      </c>
      <c r="AQ1022" s="118">
        <f>AQ1023</f>
        <v>0</v>
      </c>
      <c r="AR1022" s="118">
        <f t="shared" si="471"/>
        <v>0</v>
      </c>
      <c r="AS1022" s="118">
        <f>AS1023</f>
        <v>0</v>
      </c>
      <c r="AT1022" s="118">
        <f>AT1023</f>
        <v>0</v>
      </c>
      <c r="AU1022" s="118">
        <f t="shared" si="472"/>
        <v>0</v>
      </c>
      <c r="AV1022" s="118">
        <f t="shared" si="483"/>
        <v>0</v>
      </c>
      <c r="AW1022" s="119"/>
      <c r="AX1022" s="119"/>
      <c r="AY1022" s="119"/>
      <c r="AZ1022" s="117"/>
      <c r="BA1022" s="117"/>
      <c r="BB1022" s="117"/>
      <c r="BC1022" s="117"/>
      <c r="BD1022" s="117"/>
    </row>
    <row r="1023" spans="1:56" s="100" customFormat="1" hidden="1">
      <c r="A1023" s="45"/>
      <c r="B1023" s="120">
        <v>2013</v>
      </c>
      <c r="C1023" s="121">
        <v>8320</v>
      </c>
      <c r="D1023" s="120">
        <v>10</v>
      </c>
      <c r="E1023" s="120">
        <v>2000</v>
      </c>
      <c r="F1023" s="120">
        <v>2900</v>
      </c>
      <c r="G1023" s="120">
        <v>297</v>
      </c>
      <c r="H1023" s="120">
        <v>29701</v>
      </c>
      <c r="I1023" s="122" t="s">
        <v>304</v>
      </c>
      <c r="J1023" s="123">
        <v>0</v>
      </c>
      <c r="K1023" s="123">
        <v>0</v>
      </c>
      <c r="L1023" s="124">
        <v>0</v>
      </c>
      <c r="M1023" s="123">
        <v>0</v>
      </c>
      <c r="N1023" s="123">
        <v>0</v>
      </c>
      <c r="O1023" s="124">
        <v>0</v>
      </c>
      <c r="P1023" s="124">
        <v>0</v>
      </c>
      <c r="Q1023" s="45"/>
      <c r="R1023" s="123">
        <v>0</v>
      </c>
      <c r="S1023" s="123">
        <v>0</v>
      </c>
      <c r="T1023" s="123">
        <f t="shared" si="462"/>
        <v>0</v>
      </c>
      <c r="U1023" s="123">
        <v>0</v>
      </c>
      <c r="V1023" s="123">
        <v>0</v>
      </c>
      <c r="W1023" s="123">
        <f t="shared" si="463"/>
        <v>0</v>
      </c>
      <c r="X1023" s="123">
        <f t="shared" si="478"/>
        <v>0</v>
      </c>
      <c r="Y1023" s="45"/>
      <c r="Z1023" s="123">
        <v>0</v>
      </c>
      <c r="AA1023" s="123">
        <v>0</v>
      </c>
      <c r="AB1023" s="123">
        <f t="shared" si="465"/>
        <v>0</v>
      </c>
      <c r="AC1023" s="123">
        <v>0</v>
      </c>
      <c r="AD1023" s="123">
        <v>0</v>
      </c>
      <c r="AE1023" s="123">
        <f t="shared" si="466"/>
        <v>0</v>
      </c>
      <c r="AF1023" s="123">
        <f t="shared" si="479"/>
        <v>0</v>
      </c>
      <c r="AG1023" s="45"/>
      <c r="AH1023" s="123">
        <v>0</v>
      </c>
      <c r="AI1023" s="123">
        <v>0</v>
      </c>
      <c r="AJ1023" s="123">
        <f t="shared" si="468"/>
        <v>0</v>
      </c>
      <c r="AK1023" s="123">
        <v>0</v>
      </c>
      <c r="AL1023" s="123">
        <v>0</v>
      </c>
      <c r="AM1023" s="123">
        <f t="shared" si="469"/>
        <v>0</v>
      </c>
      <c r="AN1023" s="123">
        <f t="shared" si="480"/>
        <v>0</v>
      </c>
      <c r="AO1023" s="45"/>
      <c r="AP1023" s="123">
        <f>J1023-(R1023+Z1023+AH1023)</f>
        <v>0</v>
      </c>
      <c r="AQ1023" s="123">
        <f>K1023-(S1023+AA1023+AI1023)</f>
        <v>0</v>
      </c>
      <c r="AR1023" s="123">
        <f t="shared" si="471"/>
        <v>0</v>
      </c>
      <c r="AS1023" s="123">
        <f>M1023-(U1023+AC1023+AK1023)</f>
        <v>0</v>
      </c>
      <c r="AT1023" s="123">
        <f>N1023-(V1023+AD1023+AL1023)</f>
        <v>0</v>
      </c>
      <c r="AU1023" s="123">
        <f t="shared" si="472"/>
        <v>0</v>
      </c>
      <c r="AV1023" s="123">
        <f t="shared" si="483"/>
        <v>0</v>
      </c>
      <c r="AW1023" s="125" t="s">
        <v>103</v>
      </c>
      <c r="AX1023" s="125"/>
      <c r="AY1023" s="125"/>
      <c r="AZ1023" s="124" t="s">
        <v>88</v>
      </c>
      <c r="BA1023" s="124"/>
      <c r="BB1023" s="124"/>
      <c r="BC1023" s="124"/>
      <c r="BD1023" s="124"/>
    </row>
    <row r="1024" spans="1:56" s="127" customFormat="1" hidden="1">
      <c r="A1024" s="45"/>
      <c r="B1024" s="114">
        <v>2013</v>
      </c>
      <c r="C1024" s="115">
        <v>8320</v>
      </c>
      <c r="D1024" s="114">
        <v>10</v>
      </c>
      <c r="E1024" s="114">
        <v>2000</v>
      </c>
      <c r="F1024" s="114">
        <v>2900</v>
      </c>
      <c r="G1024" s="114">
        <v>298</v>
      </c>
      <c r="H1024" s="114"/>
      <c r="I1024" s="116" t="s">
        <v>425</v>
      </c>
      <c r="J1024" s="117">
        <v>350000</v>
      </c>
      <c r="K1024" s="117">
        <v>0</v>
      </c>
      <c r="L1024" s="117">
        <v>350000</v>
      </c>
      <c r="M1024" s="117">
        <v>0</v>
      </c>
      <c r="N1024" s="117">
        <v>0</v>
      </c>
      <c r="O1024" s="117">
        <v>0</v>
      </c>
      <c r="P1024" s="117">
        <v>350000</v>
      </c>
      <c r="Q1024" s="45"/>
      <c r="R1024" s="118">
        <f>R1025</f>
        <v>348986</v>
      </c>
      <c r="S1024" s="118">
        <f t="shared" ref="R1024:S1026" si="488">S1025</f>
        <v>0</v>
      </c>
      <c r="T1024" s="118">
        <f t="shared" si="462"/>
        <v>348986</v>
      </c>
      <c r="U1024" s="118">
        <f t="shared" ref="U1024:V1026" si="489">U1025</f>
        <v>0</v>
      </c>
      <c r="V1024" s="118">
        <f t="shared" si="489"/>
        <v>0</v>
      </c>
      <c r="W1024" s="118">
        <f t="shared" si="463"/>
        <v>0</v>
      </c>
      <c r="X1024" s="118">
        <f t="shared" si="478"/>
        <v>348986</v>
      </c>
      <c r="Y1024" s="45"/>
      <c r="Z1024" s="118">
        <f t="shared" ref="Z1024:AA1026" si="490">Z1025</f>
        <v>0</v>
      </c>
      <c r="AA1024" s="118">
        <f t="shared" si="490"/>
        <v>0</v>
      </c>
      <c r="AB1024" s="118">
        <f t="shared" si="465"/>
        <v>0</v>
      </c>
      <c r="AC1024" s="118">
        <f t="shared" ref="AC1024:AD1026" si="491">AC1025</f>
        <v>0</v>
      </c>
      <c r="AD1024" s="118">
        <f t="shared" si="491"/>
        <v>0</v>
      </c>
      <c r="AE1024" s="118">
        <f t="shared" si="466"/>
        <v>0</v>
      </c>
      <c r="AF1024" s="118">
        <f t="shared" si="479"/>
        <v>0</v>
      </c>
      <c r="AG1024" s="45"/>
      <c r="AH1024" s="118">
        <f t="shared" ref="AH1024:AI1026" si="492">AH1025</f>
        <v>0</v>
      </c>
      <c r="AI1024" s="118">
        <f t="shared" si="492"/>
        <v>0</v>
      </c>
      <c r="AJ1024" s="118">
        <f t="shared" si="468"/>
        <v>0</v>
      </c>
      <c r="AK1024" s="118">
        <f t="shared" ref="AK1024:AL1026" si="493">AK1025</f>
        <v>0</v>
      </c>
      <c r="AL1024" s="118">
        <f t="shared" si="493"/>
        <v>0</v>
      </c>
      <c r="AM1024" s="118">
        <f t="shared" si="469"/>
        <v>0</v>
      </c>
      <c r="AN1024" s="118">
        <f t="shared" si="480"/>
        <v>0</v>
      </c>
      <c r="AO1024" s="45"/>
      <c r="AP1024" s="118">
        <f t="shared" ref="AP1024:AQ1026" si="494">AP1025</f>
        <v>0</v>
      </c>
      <c r="AQ1024" s="118">
        <f t="shared" si="494"/>
        <v>0</v>
      </c>
      <c r="AR1024" s="118">
        <f t="shared" si="471"/>
        <v>0</v>
      </c>
      <c r="AS1024" s="118">
        <f t="shared" ref="AS1024:AT1026" si="495">AS1025</f>
        <v>0</v>
      </c>
      <c r="AT1024" s="118">
        <f t="shared" si="495"/>
        <v>0</v>
      </c>
      <c r="AU1024" s="118">
        <f t="shared" si="472"/>
        <v>0</v>
      </c>
      <c r="AV1024" s="118">
        <f t="shared" si="483"/>
        <v>0</v>
      </c>
      <c r="AW1024" s="119"/>
      <c r="AX1024" s="119"/>
      <c r="AY1024" s="119"/>
      <c r="AZ1024" s="117"/>
      <c r="BA1024" s="117"/>
      <c r="BB1024" s="117"/>
      <c r="BC1024" s="117"/>
      <c r="BD1024" s="117"/>
    </row>
    <row r="1025" spans="1:56" s="100" customFormat="1" hidden="1">
      <c r="A1025" s="45"/>
      <c r="B1025" s="120">
        <v>2013</v>
      </c>
      <c r="C1025" s="121">
        <v>8320</v>
      </c>
      <c r="D1025" s="120">
        <v>10</v>
      </c>
      <c r="E1025" s="129">
        <v>2000</v>
      </c>
      <c r="F1025" s="129">
        <v>2900</v>
      </c>
      <c r="G1025" s="120">
        <v>298</v>
      </c>
      <c r="H1025" s="120">
        <v>29801</v>
      </c>
      <c r="I1025" s="122" t="s">
        <v>425</v>
      </c>
      <c r="J1025" s="123">
        <f>350000-1014</f>
        <v>348986</v>
      </c>
      <c r="K1025" s="123">
        <v>0</v>
      </c>
      <c r="L1025" s="124">
        <v>350000</v>
      </c>
      <c r="M1025" s="123">
        <v>0</v>
      </c>
      <c r="N1025" s="123">
        <v>0</v>
      </c>
      <c r="O1025" s="124">
        <v>0</v>
      </c>
      <c r="P1025" s="124">
        <v>350000</v>
      </c>
      <c r="Q1025" s="45"/>
      <c r="R1025" s="123">
        <f>+'[1]Red Nacional Tel'!X42</f>
        <v>348986</v>
      </c>
      <c r="S1025" s="123">
        <v>0</v>
      </c>
      <c r="T1025" s="123">
        <f t="shared" si="462"/>
        <v>348986</v>
      </c>
      <c r="U1025" s="123">
        <v>0</v>
      </c>
      <c r="V1025" s="123">
        <v>0</v>
      </c>
      <c r="W1025" s="123">
        <f t="shared" si="463"/>
        <v>0</v>
      </c>
      <c r="X1025" s="123">
        <f t="shared" si="478"/>
        <v>348986</v>
      </c>
      <c r="Y1025" s="45"/>
      <c r="Z1025" s="123">
        <v>0</v>
      </c>
      <c r="AA1025" s="123">
        <v>0</v>
      </c>
      <c r="AB1025" s="123">
        <f t="shared" si="465"/>
        <v>0</v>
      </c>
      <c r="AC1025" s="123">
        <v>0</v>
      </c>
      <c r="AD1025" s="123">
        <v>0</v>
      </c>
      <c r="AE1025" s="123">
        <f t="shared" si="466"/>
        <v>0</v>
      </c>
      <c r="AF1025" s="123">
        <f t="shared" si="479"/>
        <v>0</v>
      </c>
      <c r="AG1025" s="45"/>
      <c r="AH1025" s="123">
        <v>0</v>
      </c>
      <c r="AI1025" s="123">
        <v>0</v>
      </c>
      <c r="AJ1025" s="123">
        <f t="shared" si="468"/>
        <v>0</v>
      </c>
      <c r="AK1025" s="123">
        <v>0</v>
      </c>
      <c r="AL1025" s="123">
        <v>0</v>
      </c>
      <c r="AM1025" s="123">
        <f t="shared" si="469"/>
        <v>0</v>
      </c>
      <c r="AN1025" s="123">
        <f t="shared" si="480"/>
        <v>0</v>
      </c>
      <c r="AO1025" s="45"/>
      <c r="AP1025" s="132">
        <f>J1025-(R1025+Z1025+AH1025)</f>
        <v>0</v>
      </c>
      <c r="AQ1025" s="123">
        <f>K1025-(S1025+AA1025+AI1025)</f>
        <v>0</v>
      </c>
      <c r="AR1025" s="132">
        <f t="shared" si="471"/>
        <v>0</v>
      </c>
      <c r="AS1025" s="123">
        <f>M1025-(U1025+AC1025+AK1025)</f>
        <v>0</v>
      </c>
      <c r="AT1025" s="123">
        <f>N1025-(V1025+AD1025+AL1025)</f>
        <v>0</v>
      </c>
      <c r="AU1025" s="123">
        <f t="shared" si="472"/>
        <v>0</v>
      </c>
      <c r="AV1025" s="132">
        <f t="shared" si="483"/>
        <v>0</v>
      </c>
      <c r="AW1025" s="125" t="s">
        <v>103</v>
      </c>
      <c r="AX1025" s="125">
        <v>50</v>
      </c>
      <c r="AY1025" s="125"/>
      <c r="AZ1025" s="124" t="s">
        <v>88</v>
      </c>
      <c r="BA1025" s="124">
        <f>'[1]Red Nacional Tel'!AO42</f>
        <v>37</v>
      </c>
      <c r="BB1025" s="124"/>
      <c r="BC1025" s="133">
        <f>+AX1025-BA1025</f>
        <v>13</v>
      </c>
      <c r="BD1025" s="124">
        <v>0</v>
      </c>
    </row>
    <row r="1026" spans="1:56" s="127" customFormat="1" hidden="1">
      <c r="A1026" s="45"/>
      <c r="B1026" s="114">
        <v>2013</v>
      </c>
      <c r="C1026" s="115">
        <v>8320</v>
      </c>
      <c r="D1026" s="114">
        <v>10</v>
      </c>
      <c r="E1026" s="114">
        <v>2000</v>
      </c>
      <c r="F1026" s="114">
        <v>2900</v>
      </c>
      <c r="G1026" s="114">
        <v>299</v>
      </c>
      <c r="H1026" s="114"/>
      <c r="I1026" s="116" t="s">
        <v>148</v>
      </c>
      <c r="J1026" s="117">
        <v>0</v>
      </c>
      <c r="K1026" s="117">
        <v>0</v>
      </c>
      <c r="L1026" s="117">
        <v>0</v>
      </c>
      <c r="M1026" s="117">
        <v>0</v>
      </c>
      <c r="N1026" s="117">
        <v>0</v>
      </c>
      <c r="O1026" s="117">
        <v>0</v>
      </c>
      <c r="P1026" s="117">
        <v>0</v>
      </c>
      <c r="Q1026" s="45"/>
      <c r="R1026" s="118">
        <f t="shared" si="488"/>
        <v>0</v>
      </c>
      <c r="S1026" s="118">
        <f t="shared" si="488"/>
        <v>0</v>
      </c>
      <c r="T1026" s="118">
        <f t="shared" si="462"/>
        <v>0</v>
      </c>
      <c r="U1026" s="118">
        <f t="shared" si="489"/>
        <v>0</v>
      </c>
      <c r="V1026" s="118">
        <f t="shared" si="489"/>
        <v>0</v>
      </c>
      <c r="W1026" s="118">
        <f t="shared" si="463"/>
        <v>0</v>
      </c>
      <c r="X1026" s="118">
        <f t="shared" si="478"/>
        <v>0</v>
      </c>
      <c r="Y1026" s="45"/>
      <c r="Z1026" s="118">
        <f t="shared" si="490"/>
        <v>0</v>
      </c>
      <c r="AA1026" s="118">
        <f t="shared" si="490"/>
        <v>0</v>
      </c>
      <c r="AB1026" s="118">
        <f t="shared" si="465"/>
        <v>0</v>
      </c>
      <c r="AC1026" s="118">
        <f t="shared" si="491"/>
        <v>0</v>
      </c>
      <c r="AD1026" s="118">
        <f t="shared" si="491"/>
        <v>0</v>
      </c>
      <c r="AE1026" s="118">
        <f t="shared" si="466"/>
        <v>0</v>
      </c>
      <c r="AF1026" s="118">
        <f t="shared" si="479"/>
        <v>0</v>
      </c>
      <c r="AG1026" s="45"/>
      <c r="AH1026" s="118">
        <f t="shared" si="492"/>
        <v>0</v>
      </c>
      <c r="AI1026" s="118">
        <f t="shared" si="492"/>
        <v>0</v>
      </c>
      <c r="AJ1026" s="118">
        <f t="shared" si="468"/>
        <v>0</v>
      </c>
      <c r="AK1026" s="118">
        <f t="shared" si="493"/>
        <v>0</v>
      </c>
      <c r="AL1026" s="118">
        <f t="shared" si="493"/>
        <v>0</v>
      </c>
      <c r="AM1026" s="118">
        <f t="shared" si="469"/>
        <v>0</v>
      </c>
      <c r="AN1026" s="118">
        <f t="shared" si="480"/>
        <v>0</v>
      </c>
      <c r="AO1026" s="45"/>
      <c r="AP1026" s="118">
        <f t="shared" si="494"/>
        <v>0</v>
      </c>
      <c r="AQ1026" s="118">
        <f t="shared" si="494"/>
        <v>0</v>
      </c>
      <c r="AR1026" s="118">
        <f t="shared" si="471"/>
        <v>0</v>
      </c>
      <c r="AS1026" s="118">
        <f t="shared" si="495"/>
        <v>0</v>
      </c>
      <c r="AT1026" s="118">
        <f t="shared" si="495"/>
        <v>0</v>
      </c>
      <c r="AU1026" s="118">
        <f t="shared" si="472"/>
        <v>0</v>
      </c>
      <c r="AV1026" s="118">
        <f t="shared" si="483"/>
        <v>0</v>
      </c>
      <c r="AW1026" s="119"/>
      <c r="AX1026" s="119"/>
      <c r="AY1026" s="119"/>
      <c r="AZ1026" s="117"/>
      <c r="BA1026" s="117"/>
      <c r="BB1026" s="117"/>
      <c r="BC1026" s="117"/>
      <c r="BD1026" s="117"/>
    </row>
    <row r="1027" spans="1:56" s="100" customFormat="1" hidden="1">
      <c r="A1027" s="45"/>
      <c r="B1027" s="120">
        <v>2013</v>
      </c>
      <c r="C1027" s="121">
        <v>8320</v>
      </c>
      <c r="D1027" s="120">
        <v>10</v>
      </c>
      <c r="E1027" s="120">
        <v>2000</v>
      </c>
      <c r="F1027" s="120">
        <v>2900</v>
      </c>
      <c r="G1027" s="120">
        <v>299</v>
      </c>
      <c r="H1027" s="120">
        <v>29901</v>
      </c>
      <c r="I1027" s="122" t="s">
        <v>148</v>
      </c>
      <c r="J1027" s="123">
        <v>0</v>
      </c>
      <c r="K1027" s="123">
        <v>0</v>
      </c>
      <c r="L1027" s="124">
        <v>0</v>
      </c>
      <c r="M1027" s="123">
        <v>0</v>
      </c>
      <c r="N1027" s="123">
        <v>0</v>
      </c>
      <c r="O1027" s="124">
        <v>0</v>
      </c>
      <c r="P1027" s="124">
        <v>0</v>
      </c>
      <c r="Q1027" s="45"/>
      <c r="R1027" s="123">
        <v>0</v>
      </c>
      <c r="S1027" s="123">
        <v>0</v>
      </c>
      <c r="T1027" s="123">
        <f t="shared" si="462"/>
        <v>0</v>
      </c>
      <c r="U1027" s="123">
        <v>0</v>
      </c>
      <c r="V1027" s="123">
        <v>0</v>
      </c>
      <c r="W1027" s="123">
        <f t="shared" si="463"/>
        <v>0</v>
      </c>
      <c r="X1027" s="123">
        <f t="shared" si="478"/>
        <v>0</v>
      </c>
      <c r="Y1027" s="45"/>
      <c r="Z1027" s="123">
        <v>0</v>
      </c>
      <c r="AA1027" s="123">
        <v>0</v>
      </c>
      <c r="AB1027" s="123">
        <f t="shared" si="465"/>
        <v>0</v>
      </c>
      <c r="AC1027" s="123">
        <v>0</v>
      </c>
      <c r="AD1027" s="123">
        <v>0</v>
      </c>
      <c r="AE1027" s="123">
        <f t="shared" si="466"/>
        <v>0</v>
      </c>
      <c r="AF1027" s="123">
        <f t="shared" si="479"/>
        <v>0</v>
      </c>
      <c r="AG1027" s="45"/>
      <c r="AH1027" s="123">
        <v>0</v>
      </c>
      <c r="AI1027" s="123">
        <v>0</v>
      </c>
      <c r="AJ1027" s="123">
        <f t="shared" si="468"/>
        <v>0</v>
      </c>
      <c r="AK1027" s="123">
        <v>0</v>
      </c>
      <c r="AL1027" s="123">
        <v>0</v>
      </c>
      <c r="AM1027" s="123">
        <f t="shared" si="469"/>
        <v>0</v>
      </c>
      <c r="AN1027" s="123">
        <f t="shared" si="480"/>
        <v>0</v>
      </c>
      <c r="AO1027" s="45"/>
      <c r="AP1027" s="123">
        <f>J1027-(R1027+Z1027+AH1027)</f>
        <v>0</v>
      </c>
      <c r="AQ1027" s="123">
        <f>K1027-(S1027+AA1027+AI1027)</f>
        <v>0</v>
      </c>
      <c r="AR1027" s="123">
        <f t="shared" si="471"/>
        <v>0</v>
      </c>
      <c r="AS1027" s="123">
        <f>M1027-(U1027+AC1027+AK1027)</f>
        <v>0</v>
      </c>
      <c r="AT1027" s="123">
        <f>N1027-(V1027+AD1027+AL1027)</f>
        <v>0</v>
      </c>
      <c r="AU1027" s="123">
        <f t="shared" si="472"/>
        <v>0</v>
      </c>
      <c r="AV1027" s="123">
        <f t="shared" si="483"/>
        <v>0</v>
      </c>
      <c r="AW1027" s="125" t="s">
        <v>103</v>
      </c>
      <c r="AX1027" s="125"/>
      <c r="AY1027" s="125"/>
      <c r="AZ1027" s="124" t="s">
        <v>88</v>
      </c>
      <c r="BA1027" s="124"/>
      <c r="BB1027" s="124"/>
      <c r="BC1027" s="124"/>
      <c r="BD1027" s="124"/>
    </row>
    <row r="1028" spans="1:56" s="107" customFormat="1" hidden="1">
      <c r="A1028" s="45"/>
      <c r="B1028" s="101">
        <v>2013</v>
      </c>
      <c r="C1028" s="102">
        <v>8320</v>
      </c>
      <c r="D1028" s="101">
        <v>10</v>
      </c>
      <c r="E1028" s="101">
        <v>3000</v>
      </c>
      <c r="F1028" s="101"/>
      <c r="G1028" s="101"/>
      <c r="H1028" s="101"/>
      <c r="I1028" s="103" t="s">
        <v>149</v>
      </c>
      <c r="J1028" s="104">
        <v>22400000</v>
      </c>
      <c r="K1028" s="104">
        <v>0</v>
      </c>
      <c r="L1028" s="104">
        <v>22400000</v>
      </c>
      <c r="M1028" s="104">
        <v>3200000</v>
      </c>
      <c r="N1028" s="104">
        <v>0</v>
      </c>
      <c r="O1028" s="104">
        <v>3200000</v>
      </c>
      <c r="P1028" s="104">
        <v>25600000</v>
      </c>
      <c r="Q1028" s="45"/>
      <c r="R1028" s="105">
        <f>R1029+R1041+R1048+R1057+R1062+R1078+R1089</f>
        <v>22400000</v>
      </c>
      <c r="S1028" s="105">
        <f>S1029+S1041+S1048+S1057+S1062+S1078+S1089</f>
        <v>0</v>
      </c>
      <c r="T1028" s="105">
        <f>T1029+T1041+T1048+T1062+T1078</f>
        <v>22400000</v>
      </c>
      <c r="U1028" s="105">
        <f>U1029+U1041+U1048+U1057+U1062+U1078+U1089</f>
        <v>3200000</v>
      </c>
      <c r="V1028" s="105">
        <f>V1029+V1041+V1048+V1057+V1062+V1078+V1089</f>
        <v>0</v>
      </c>
      <c r="W1028" s="105">
        <f>W1029+W1041+W1048+W1062+W1078</f>
        <v>3200000</v>
      </c>
      <c r="X1028" s="105">
        <f>X1029+X1041+X1048+X1062+X1078</f>
        <v>25600000</v>
      </c>
      <c r="Y1028" s="45"/>
      <c r="Z1028" s="105">
        <f>Z1029+Z1041+Z1048+Z1057+Z1062+Z1078+Z1089</f>
        <v>0</v>
      </c>
      <c r="AA1028" s="105">
        <f>AA1029+AA1041+AA1048+AA1057+AA1062+AA1078+AA1089</f>
        <v>0</v>
      </c>
      <c r="AB1028" s="105">
        <f>AB1029+AB1041+AB1048+AB1062+AB1078</f>
        <v>0</v>
      </c>
      <c r="AC1028" s="105">
        <f>AC1029+AC1041+AC1048+AC1057+AC1062+AC1078+AC1089</f>
        <v>0</v>
      </c>
      <c r="AD1028" s="105">
        <f>AD1029+AD1041+AD1048+AD1057+AD1062+AD1078+AD1089</f>
        <v>0</v>
      </c>
      <c r="AE1028" s="105">
        <f>AE1029+AE1041+AE1048+AE1062+AE1078</f>
        <v>0</v>
      </c>
      <c r="AF1028" s="105">
        <f>AF1029+AF1041+AF1048+AF1062+AF1078</f>
        <v>0</v>
      </c>
      <c r="AG1028" s="45"/>
      <c r="AH1028" s="105">
        <f>AH1029+AH1041+AH1048+AH1057+AH1062+AH1078+AH1089</f>
        <v>0</v>
      </c>
      <c r="AI1028" s="105">
        <f>AI1029+AI1041+AI1048+AI1057+AI1062+AI1078+AI1089</f>
        <v>0</v>
      </c>
      <c r="AJ1028" s="105">
        <f>AJ1029+AJ1041+AJ1048+AJ1062+AJ1078</f>
        <v>0</v>
      </c>
      <c r="AK1028" s="105">
        <f>AK1029+AK1041+AK1048+AK1057+AK1062+AK1078+AK1089</f>
        <v>0</v>
      </c>
      <c r="AL1028" s="105">
        <f>AL1029+AL1041+AL1048+AL1057+AL1062+AL1078+AL1089</f>
        <v>0</v>
      </c>
      <c r="AM1028" s="105">
        <f>AM1029+AM1041+AM1048+AM1062+AM1078</f>
        <v>0</v>
      </c>
      <c r="AN1028" s="105">
        <f>AN1029+AN1041+AN1048+AN1062+AN1078</f>
        <v>0</v>
      </c>
      <c r="AO1028" s="45"/>
      <c r="AP1028" s="105">
        <f>AP1029+AP1041+AP1048+AP1057+AP1062+AP1078+AP1089</f>
        <v>0</v>
      </c>
      <c r="AQ1028" s="105">
        <f>AQ1029+AQ1041+AQ1048+AQ1057+AQ1062+AQ1078+AQ1089</f>
        <v>0</v>
      </c>
      <c r="AR1028" s="105">
        <f>AR1029+AR1041+AR1048+AR1062+AR1078</f>
        <v>0</v>
      </c>
      <c r="AS1028" s="105">
        <f>AS1029+AS1041+AS1048+AS1057+AS1062+AS1078+AS1089</f>
        <v>0</v>
      </c>
      <c r="AT1028" s="105">
        <f>AT1029+AT1041+AT1048+AT1057+AT1062+AT1078+AT1089</f>
        <v>0</v>
      </c>
      <c r="AU1028" s="105">
        <f>AU1029+AU1041+AU1048+AU1062+AU1078</f>
        <v>0</v>
      </c>
      <c r="AV1028" s="105">
        <f>AV1029+AV1041+AV1048+AV1062+AV1078</f>
        <v>0</v>
      </c>
      <c r="AW1028" s="106"/>
      <c r="AX1028" s="106"/>
      <c r="AY1028" s="106"/>
      <c r="AZ1028" s="104"/>
      <c r="BA1028" s="104"/>
      <c r="BB1028" s="104"/>
      <c r="BC1028" s="104"/>
      <c r="BD1028" s="104"/>
    </row>
    <row r="1029" spans="1:56" s="126" customFormat="1" hidden="1">
      <c r="A1029" s="45"/>
      <c r="B1029" s="108">
        <v>2013</v>
      </c>
      <c r="C1029" s="109">
        <v>8320</v>
      </c>
      <c r="D1029" s="108">
        <v>10</v>
      </c>
      <c r="E1029" s="108">
        <v>3000</v>
      </c>
      <c r="F1029" s="108">
        <v>3100</v>
      </c>
      <c r="G1029" s="108"/>
      <c r="H1029" s="108"/>
      <c r="I1029" s="110" t="s">
        <v>150</v>
      </c>
      <c r="J1029" s="111">
        <v>13400000</v>
      </c>
      <c r="K1029" s="111">
        <v>0</v>
      </c>
      <c r="L1029" s="111">
        <v>13400000</v>
      </c>
      <c r="M1029" s="111">
        <v>2500000</v>
      </c>
      <c r="N1029" s="111">
        <v>0</v>
      </c>
      <c r="O1029" s="111">
        <v>2500000</v>
      </c>
      <c r="P1029" s="111">
        <v>15900000</v>
      </c>
      <c r="Q1029" s="45"/>
      <c r="R1029" s="112">
        <f>R1030+R1032+R1034+R1037+R1039</f>
        <v>13399999.999999998</v>
      </c>
      <c r="S1029" s="112">
        <f>S1030+S1032+S1034+S1037+S1039</f>
        <v>0</v>
      </c>
      <c r="T1029" s="112">
        <f t="shared" ref="T1029:T1120" si="496">R1029+S1029</f>
        <v>13399999.999999998</v>
      </c>
      <c r="U1029" s="112">
        <f>U1030+U1032+U1034+U1037+U1039</f>
        <v>2500000</v>
      </c>
      <c r="V1029" s="112">
        <f>V1030+V1032+V1034+V1037+V1039</f>
        <v>0</v>
      </c>
      <c r="W1029" s="112">
        <f t="shared" ref="W1029:W1120" si="497">U1029+V1029</f>
        <v>2500000</v>
      </c>
      <c r="X1029" s="112">
        <f t="shared" ref="X1029:X1120" si="498">T1029+W1029</f>
        <v>15899999.999999998</v>
      </c>
      <c r="Y1029" s="45"/>
      <c r="Z1029" s="112">
        <f>Z1030+Z1032+Z1034+Z1037+Z1039</f>
        <v>0</v>
      </c>
      <c r="AA1029" s="112">
        <f>AA1030+AA1032+AA1034+AA1037+AA1039</f>
        <v>0</v>
      </c>
      <c r="AB1029" s="112">
        <f t="shared" ref="AB1029:AB1120" si="499">Z1029+AA1029</f>
        <v>0</v>
      </c>
      <c r="AC1029" s="112">
        <f>AC1030+AC1032+AC1034+AC1037+AC1039</f>
        <v>0</v>
      </c>
      <c r="AD1029" s="112">
        <f>AD1030+AD1032+AD1034+AD1037+AD1039</f>
        <v>0</v>
      </c>
      <c r="AE1029" s="112">
        <f t="shared" ref="AE1029:AE1120" si="500">AC1029+AD1029</f>
        <v>0</v>
      </c>
      <c r="AF1029" s="112">
        <f t="shared" ref="AF1029:AF1120" si="501">AB1029+AE1029</f>
        <v>0</v>
      </c>
      <c r="AG1029" s="45"/>
      <c r="AH1029" s="112">
        <f>AH1030+AH1032+AH1034+AH1037+AH1039</f>
        <v>0</v>
      </c>
      <c r="AI1029" s="112">
        <f>AI1030+AI1032+AI1034+AI1037+AI1039</f>
        <v>0</v>
      </c>
      <c r="AJ1029" s="112">
        <f t="shared" ref="AJ1029:AJ1120" si="502">AH1029+AI1029</f>
        <v>0</v>
      </c>
      <c r="AK1029" s="112">
        <f>AK1030+AK1032+AK1034+AK1037+AK1039</f>
        <v>0</v>
      </c>
      <c r="AL1029" s="112">
        <f>AL1030+AL1032+AL1034+AL1037+AL1039</f>
        <v>0</v>
      </c>
      <c r="AM1029" s="112">
        <f t="shared" ref="AM1029:AM1120" si="503">AK1029+AL1029</f>
        <v>0</v>
      </c>
      <c r="AN1029" s="112">
        <f t="shared" ref="AN1029:AN1120" si="504">AJ1029+AM1029</f>
        <v>0</v>
      </c>
      <c r="AO1029" s="45"/>
      <c r="AP1029" s="112">
        <f>AP1030+AP1032+AP1034+AP1037+AP1039</f>
        <v>0</v>
      </c>
      <c r="AQ1029" s="112">
        <f>AQ1030+AQ1032+AQ1034+AQ1037+AQ1039</f>
        <v>0</v>
      </c>
      <c r="AR1029" s="112">
        <f t="shared" ref="AR1029:AR1120" si="505">AP1029+AQ1029</f>
        <v>0</v>
      </c>
      <c r="AS1029" s="112">
        <f>AS1030+AS1032+AS1034+AS1037+AS1039</f>
        <v>0</v>
      </c>
      <c r="AT1029" s="112">
        <f>AT1030+AT1032+AT1034+AT1037+AT1039</f>
        <v>0</v>
      </c>
      <c r="AU1029" s="112">
        <f t="shared" ref="AU1029:AU1120" si="506">AS1029+AT1029</f>
        <v>0</v>
      </c>
      <c r="AV1029" s="112">
        <f t="shared" ref="AV1029:AV1120" si="507">AR1029+AU1029</f>
        <v>0</v>
      </c>
      <c r="AW1029" s="113"/>
      <c r="AX1029" s="113"/>
      <c r="AY1029" s="113"/>
      <c r="AZ1029" s="111"/>
      <c r="BA1029" s="111"/>
      <c r="BB1029" s="111"/>
      <c r="BC1029" s="111"/>
      <c r="BD1029" s="111"/>
    </row>
    <row r="1030" spans="1:56" s="127" customFormat="1" hidden="1">
      <c r="A1030" s="45"/>
      <c r="B1030" s="114">
        <v>2013</v>
      </c>
      <c r="C1030" s="115">
        <v>8320</v>
      </c>
      <c r="D1030" s="114">
        <v>10</v>
      </c>
      <c r="E1030" s="114">
        <v>3000</v>
      </c>
      <c r="F1030" s="114">
        <v>3100</v>
      </c>
      <c r="G1030" s="114">
        <v>311</v>
      </c>
      <c r="H1030" s="114"/>
      <c r="I1030" s="116" t="s">
        <v>151</v>
      </c>
      <c r="J1030" s="117"/>
      <c r="K1030" s="117">
        <v>0</v>
      </c>
      <c r="L1030" s="117"/>
      <c r="M1030" s="117">
        <v>2500000</v>
      </c>
      <c r="N1030" s="117">
        <v>0</v>
      </c>
      <c r="O1030" s="117">
        <v>2500000</v>
      </c>
      <c r="P1030" s="117">
        <v>2500000</v>
      </c>
      <c r="Q1030" s="45"/>
      <c r="R1030" s="118">
        <f>R1031</f>
        <v>0</v>
      </c>
      <c r="S1030" s="118">
        <f>S1031</f>
        <v>0</v>
      </c>
      <c r="T1030" s="118">
        <f t="shared" si="496"/>
        <v>0</v>
      </c>
      <c r="U1030" s="118">
        <f>U1031</f>
        <v>2500000</v>
      </c>
      <c r="V1030" s="118">
        <f>V1031</f>
        <v>0</v>
      </c>
      <c r="W1030" s="118">
        <f t="shared" si="497"/>
        <v>2500000</v>
      </c>
      <c r="X1030" s="118">
        <f t="shared" si="498"/>
        <v>2500000</v>
      </c>
      <c r="Y1030" s="45"/>
      <c r="Z1030" s="118">
        <f>Z1031</f>
        <v>0</v>
      </c>
      <c r="AA1030" s="118">
        <f>AA1031</f>
        <v>0</v>
      </c>
      <c r="AB1030" s="118">
        <f t="shared" si="499"/>
        <v>0</v>
      </c>
      <c r="AC1030" s="118">
        <f>AC1031</f>
        <v>0</v>
      </c>
      <c r="AD1030" s="118">
        <f>AD1031</f>
        <v>0</v>
      </c>
      <c r="AE1030" s="118">
        <f t="shared" si="500"/>
        <v>0</v>
      </c>
      <c r="AF1030" s="118">
        <f t="shared" si="501"/>
        <v>0</v>
      </c>
      <c r="AG1030" s="45"/>
      <c r="AH1030" s="118">
        <f>AH1031</f>
        <v>0</v>
      </c>
      <c r="AI1030" s="118">
        <f>AI1031</f>
        <v>0</v>
      </c>
      <c r="AJ1030" s="118">
        <f t="shared" si="502"/>
        <v>0</v>
      </c>
      <c r="AK1030" s="118">
        <f>AK1031</f>
        <v>0</v>
      </c>
      <c r="AL1030" s="118">
        <f>AL1031</f>
        <v>0</v>
      </c>
      <c r="AM1030" s="118">
        <f t="shared" si="503"/>
        <v>0</v>
      </c>
      <c r="AN1030" s="118">
        <f t="shared" si="504"/>
        <v>0</v>
      </c>
      <c r="AO1030" s="45"/>
      <c r="AP1030" s="118">
        <f>AP1031</f>
        <v>0</v>
      </c>
      <c r="AQ1030" s="118">
        <f>AQ1031</f>
        <v>0</v>
      </c>
      <c r="AR1030" s="118">
        <f t="shared" si="505"/>
        <v>0</v>
      </c>
      <c r="AS1030" s="118">
        <f>AS1031</f>
        <v>0</v>
      </c>
      <c r="AT1030" s="118">
        <f>AT1031</f>
        <v>0</v>
      </c>
      <c r="AU1030" s="118">
        <f t="shared" si="506"/>
        <v>0</v>
      </c>
      <c r="AV1030" s="118">
        <f t="shared" si="507"/>
        <v>0</v>
      </c>
      <c r="AW1030" s="119"/>
      <c r="AX1030" s="119"/>
      <c r="AY1030" s="119"/>
      <c r="AZ1030" s="117"/>
      <c r="BA1030" s="117"/>
      <c r="BB1030" s="117"/>
      <c r="BC1030" s="117"/>
      <c r="BD1030" s="117"/>
    </row>
    <row r="1031" spans="1:56" s="100" customFormat="1" hidden="1">
      <c r="A1031" s="45"/>
      <c r="B1031" s="120">
        <v>2013</v>
      </c>
      <c r="C1031" s="121">
        <v>8320</v>
      </c>
      <c r="D1031" s="120">
        <v>10</v>
      </c>
      <c r="E1031" s="120">
        <v>3000</v>
      </c>
      <c r="F1031" s="120">
        <v>3100</v>
      </c>
      <c r="G1031" s="120">
        <v>311</v>
      </c>
      <c r="H1031" s="120">
        <v>31101</v>
      </c>
      <c r="I1031" s="122" t="s">
        <v>152</v>
      </c>
      <c r="J1031" s="123"/>
      <c r="K1031" s="123">
        <v>0</v>
      </c>
      <c r="L1031" s="124"/>
      <c r="M1031" s="123">
        <v>2500000</v>
      </c>
      <c r="N1031" s="123">
        <v>0</v>
      </c>
      <c r="O1031" s="124">
        <v>2500000</v>
      </c>
      <c r="P1031" s="124">
        <v>2500000</v>
      </c>
      <c r="Q1031" s="45"/>
      <c r="R1031" s="123">
        <v>0</v>
      </c>
      <c r="S1031" s="123">
        <v>0</v>
      </c>
      <c r="T1031" s="123">
        <f t="shared" si="496"/>
        <v>0</v>
      </c>
      <c r="U1031" s="123">
        <f>+'[1]Red Nacional Tel'!AA52</f>
        <v>2500000</v>
      </c>
      <c r="V1031" s="123">
        <v>0</v>
      </c>
      <c r="W1031" s="123">
        <f t="shared" si="497"/>
        <v>2500000</v>
      </c>
      <c r="X1031" s="123">
        <f t="shared" si="498"/>
        <v>2500000</v>
      </c>
      <c r="Y1031" s="45"/>
      <c r="Z1031" s="123">
        <v>0</v>
      </c>
      <c r="AA1031" s="123">
        <v>0</v>
      </c>
      <c r="AB1031" s="123">
        <f t="shared" si="499"/>
        <v>0</v>
      </c>
      <c r="AC1031" s="123">
        <v>0</v>
      </c>
      <c r="AD1031" s="123">
        <v>0</v>
      </c>
      <c r="AE1031" s="123">
        <f t="shared" si="500"/>
        <v>0</v>
      </c>
      <c r="AF1031" s="123">
        <f t="shared" si="501"/>
        <v>0</v>
      </c>
      <c r="AG1031" s="45"/>
      <c r="AH1031" s="123">
        <v>0</v>
      </c>
      <c r="AI1031" s="123">
        <v>0</v>
      </c>
      <c r="AJ1031" s="123">
        <f t="shared" si="502"/>
        <v>0</v>
      </c>
      <c r="AK1031" s="123">
        <v>0</v>
      </c>
      <c r="AL1031" s="123">
        <v>0</v>
      </c>
      <c r="AM1031" s="123">
        <f t="shared" si="503"/>
        <v>0</v>
      </c>
      <c r="AN1031" s="123">
        <f t="shared" si="504"/>
        <v>0</v>
      </c>
      <c r="AO1031" s="45"/>
      <c r="AP1031" s="123">
        <f>J1031-(R1031+Z1031+AH1031)</f>
        <v>0</v>
      </c>
      <c r="AQ1031" s="123">
        <f>K1031-(S1031+AA1031+AI1031)</f>
        <v>0</v>
      </c>
      <c r="AR1031" s="123">
        <f t="shared" si="505"/>
        <v>0</v>
      </c>
      <c r="AS1031" s="123">
        <f>M1031-(U1031+AC1031+AK1031)</f>
        <v>0</v>
      </c>
      <c r="AT1031" s="123">
        <f>N1031-(V1031+AD1031+AL1031)</f>
        <v>0</v>
      </c>
      <c r="AU1031" s="123">
        <f t="shared" si="506"/>
        <v>0</v>
      </c>
      <c r="AV1031" s="123">
        <f t="shared" si="507"/>
        <v>0</v>
      </c>
      <c r="AW1031" s="125" t="s">
        <v>153</v>
      </c>
      <c r="AX1031" s="125">
        <v>1</v>
      </c>
      <c r="AY1031" s="125"/>
      <c r="AZ1031" s="124" t="s">
        <v>88</v>
      </c>
      <c r="BA1031" s="124">
        <f>'[1]Red Nacional Tel'!AO52</f>
        <v>1</v>
      </c>
      <c r="BB1031" s="124"/>
      <c r="BC1031" s="133"/>
      <c r="BD1031" s="124">
        <v>0</v>
      </c>
    </row>
    <row r="1032" spans="1:56" s="100" customFormat="1" hidden="1">
      <c r="A1032" s="45"/>
      <c r="B1032" s="114">
        <v>2013</v>
      </c>
      <c r="C1032" s="115">
        <v>8320</v>
      </c>
      <c r="D1032" s="114">
        <v>10</v>
      </c>
      <c r="E1032" s="114">
        <v>3000</v>
      </c>
      <c r="F1032" s="114">
        <v>3100</v>
      </c>
      <c r="G1032" s="114">
        <v>313</v>
      </c>
      <c r="H1032" s="114"/>
      <c r="I1032" s="116" t="s">
        <v>154</v>
      </c>
      <c r="J1032" s="117"/>
      <c r="K1032" s="117">
        <v>0</v>
      </c>
      <c r="L1032" s="117"/>
      <c r="M1032" s="117">
        <v>0</v>
      </c>
      <c r="N1032" s="117">
        <v>0</v>
      </c>
      <c r="O1032" s="117">
        <v>0</v>
      </c>
      <c r="P1032" s="117">
        <v>0</v>
      </c>
      <c r="Q1032" s="45"/>
      <c r="R1032" s="118">
        <f>R1033</f>
        <v>0</v>
      </c>
      <c r="S1032" s="118">
        <f>S1033</f>
        <v>0</v>
      </c>
      <c r="T1032" s="118">
        <f t="shared" si="496"/>
        <v>0</v>
      </c>
      <c r="U1032" s="118">
        <f>U1033</f>
        <v>0</v>
      </c>
      <c r="V1032" s="118">
        <f>V1033</f>
        <v>0</v>
      </c>
      <c r="W1032" s="118">
        <f t="shared" si="497"/>
        <v>0</v>
      </c>
      <c r="X1032" s="118">
        <f t="shared" si="498"/>
        <v>0</v>
      </c>
      <c r="Y1032" s="45"/>
      <c r="Z1032" s="118">
        <f>Z1033</f>
        <v>0</v>
      </c>
      <c r="AA1032" s="118">
        <f>AA1033</f>
        <v>0</v>
      </c>
      <c r="AB1032" s="118">
        <f t="shared" si="499"/>
        <v>0</v>
      </c>
      <c r="AC1032" s="118">
        <f>AC1033</f>
        <v>0</v>
      </c>
      <c r="AD1032" s="118">
        <f>AD1033</f>
        <v>0</v>
      </c>
      <c r="AE1032" s="118">
        <f t="shared" si="500"/>
        <v>0</v>
      </c>
      <c r="AF1032" s="118">
        <f t="shared" si="501"/>
        <v>0</v>
      </c>
      <c r="AG1032" s="45"/>
      <c r="AH1032" s="118">
        <f>AH1033</f>
        <v>0</v>
      </c>
      <c r="AI1032" s="118">
        <f>AI1033</f>
        <v>0</v>
      </c>
      <c r="AJ1032" s="118">
        <f t="shared" si="502"/>
        <v>0</v>
      </c>
      <c r="AK1032" s="118">
        <f>AK1033</f>
        <v>0</v>
      </c>
      <c r="AL1032" s="118">
        <f>AL1033</f>
        <v>0</v>
      </c>
      <c r="AM1032" s="118">
        <f t="shared" si="503"/>
        <v>0</v>
      </c>
      <c r="AN1032" s="118">
        <f t="shared" si="504"/>
        <v>0</v>
      </c>
      <c r="AO1032" s="45"/>
      <c r="AP1032" s="118">
        <f>AP1033</f>
        <v>0</v>
      </c>
      <c r="AQ1032" s="118">
        <f>AQ1033</f>
        <v>0</v>
      </c>
      <c r="AR1032" s="118">
        <f t="shared" si="505"/>
        <v>0</v>
      </c>
      <c r="AS1032" s="118">
        <f>AS1033</f>
        <v>0</v>
      </c>
      <c r="AT1032" s="118">
        <f>AT1033</f>
        <v>0</v>
      </c>
      <c r="AU1032" s="118">
        <f t="shared" si="506"/>
        <v>0</v>
      </c>
      <c r="AV1032" s="118">
        <f t="shared" si="507"/>
        <v>0</v>
      </c>
      <c r="AW1032" s="119"/>
      <c r="AX1032" s="119"/>
      <c r="AY1032" s="119"/>
      <c r="AZ1032" s="117"/>
      <c r="BA1032" s="117"/>
      <c r="BB1032" s="117"/>
      <c r="BC1032" s="117"/>
      <c r="BD1032" s="117"/>
    </row>
    <row r="1033" spans="1:56" s="100" customFormat="1" hidden="1">
      <c r="A1033" s="45"/>
      <c r="B1033" s="120">
        <v>2013</v>
      </c>
      <c r="C1033" s="121">
        <v>8320</v>
      </c>
      <c r="D1033" s="120">
        <v>10</v>
      </c>
      <c r="E1033" s="120">
        <v>3000</v>
      </c>
      <c r="F1033" s="120">
        <v>3100</v>
      </c>
      <c r="G1033" s="120">
        <v>313</v>
      </c>
      <c r="H1033" s="120">
        <v>31301</v>
      </c>
      <c r="I1033" s="128" t="s">
        <v>155</v>
      </c>
      <c r="J1033" s="123"/>
      <c r="K1033" s="123">
        <v>0</v>
      </c>
      <c r="L1033" s="124"/>
      <c r="M1033" s="123">
        <v>0</v>
      </c>
      <c r="N1033" s="123">
        <v>0</v>
      </c>
      <c r="O1033" s="124">
        <v>0</v>
      </c>
      <c r="P1033" s="124">
        <v>0</v>
      </c>
      <c r="Q1033" s="45"/>
      <c r="R1033" s="123">
        <v>0</v>
      </c>
      <c r="S1033" s="123">
        <v>0</v>
      </c>
      <c r="T1033" s="123">
        <f t="shared" si="496"/>
        <v>0</v>
      </c>
      <c r="U1033" s="123">
        <v>0</v>
      </c>
      <c r="V1033" s="123">
        <v>0</v>
      </c>
      <c r="W1033" s="123">
        <f t="shared" si="497"/>
        <v>0</v>
      </c>
      <c r="X1033" s="123">
        <f t="shared" si="498"/>
        <v>0</v>
      </c>
      <c r="Y1033" s="45"/>
      <c r="Z1033" s="123">
        <v>0</v>
      </c>
      <c r="AA1033" s="123">
        <v>0</v>
      </c>
      <c r="AB1033" s="123">
        <f t="shared" si="499"/>
        <v>0</v>
      </c>
      <c r="AC1033" s="123">
        <v>0</v>
      </c>
      <c r="AD1033" s="123">
        <v>0</v>
      </c>
      <c r="AE1033" s="123">
        <f t="shared" si="500"/>
        <v>0</v>
      </c>
      <c r="AF1033" s="123">
        <f t="shared" si="501"/>
        <v>0</v>
      </c>
      <c r="AG1033" s="45"/>
      <c r="AH1033" s="123">
        <v>0</v>
      </c>
      <c r="AI1033" s="123">
        <v>0</v>
      </c>
      <c r="AJ1033" s="123">
        <f t="shared" si="502"/>
        <v>0</v>
      </c>
      <c r="AK1033" s="123">
        <v>0</v>
      </c>
      <c r="AL1033" s="123">
        <v>0</v>
      </c>
      <c r="AM1033" s="123">
        <f t="shared" si="503"/>
        <v>0</v>
      </c>
      <c r="AN1033" s="123">
        <f t="shared" si="504"/>
        <v>0</v>
      </c>
      <c r="AO1033" s="45"/>
      <c r="AP1033" s="123">
        <f>J1033-(R1033+Z1033+AH1033)</f>
        <v>0</v>
      </c>
      <c r="AQ1033" s="123">
        <f>K1033-(S1033+AA1033+AI1033)</f>
        <v>0</v>
      </c>
      <c r="AR1033" s="123">
        <f t="shared" si="505"/>
        <v>0</v>
      </c>
      <c r="AS1033" s="123">
        <f>M1033-(U1033+AC1033+AK1033)</f>
        <v>0</v>
      </c>
      <c r="AT1033" s="123">
        <f>N1033-(V1033+AD1033+AL1033)</f>
        <v>0</v>
      </c>
      <c r="AU1033" s="123">
        <f t="shared" si="506"/>
        <v>0</v>
      </c>
      <c r="AV1033" s="123">
        <f t="shared" si="507"/>
        <v>0</v>
      </c>
      <c r="AW1033" s="125" t="s">
        <v>153</v>
      </c>
      <c r="AX1033" s="125"/>
      <c r="AY1033" s="125"/>
      <c r="AZ1033" s="124" t="s">
        <v>88</v>
      </c>
      <c r="BA1033" s="124"/>
      <c r="BB1033" s="124"/>
      <c r="BC1033" s="124"/>
      <c r="BD1033" s="124"/>
    </row>
    <row r="1034" spans="1:56" s="127" customFormat="1" hidden="1">
      <c r="A1034" s="45"/>
      <c r="B1034" s="114">
        <v>2013</v>
      </c>
      <c r="C1034" s="115">
        <v>8320</v>
      </c>
      <c r="D1034" s="114">
        <v>10</v>
      </c>
      <c r="E1034" s="114">
        <v>3000</v>
      </c>
      <c r="F1034" s="114">
        <v>3100</v>
      </c>
      <c r="G1034" s="114">
        <v>316</v>
      </c>
      <c r="H1034" s="114"/>
      <c r="I1034" s="116" t="s">
        <v>401</v>
      </c>
      <c r="J1034" s="117"/>
      <c r="K1034" s="117">
        <v>0</v>
      </c>
      <c r="L1034" s="117"/>
      <c r="M1034" s="117">
        <v>0</v>
      </c>
      <c r="N1034" s="117">
        <v>0</v>
      </c>
      <c r="O1034" s="117">
        <v>0</v>
      </c>
      <c r="P1034" s="117">
        <v>0</v>
      </c>
      <c r="Q1034" s="45"/>
      <c r="R1034" s="118">
        <f>R1035+R1036</f>
        <v>0</v>
      </c>
      <c r="S1034" s="118">
        <f>S1035+S1036</f>
        <v>0</v>
      </c>
      <c r="T1034" s="118">
        <f t="shared" si="496"/>
        <v>0</v>
      </c>
      <c r="U1034" s="118">
        <f>U1035+U1036</f>
        <v>0</v>
      </c>
      <c r="V1034" s="118">
        <f>V1035+V1036</f>
        <v>0</v>
      </c>
      <c r="W1034" s="118">
        <f t="shared" si="497"/>
        <v>0</v>
      </c>
      <c r="X1034" s="118">
        <f t="shared" si="498"/>
        <v>0</v>
      </c>
      <c r="Y1034" s="45"/>
      <c r="Z1034" s="118">
        <f>Z1035+Z1036</f>
        <v>0</v>
      </c>
      <c r="AA1034" s="118">
        <f>AA1035+AA1036</f>
        <v>0</v>
      </c>
      <c r="AB1034" s="118">
        <f t="shared" si="499"/>
        <v>0</v>
      </c>
      <c r="AC1034" s="118">
        <f>AC1035+AC1036</f>
        <v>0</v>
      </c>
      <c r="AD1034" s="118">
        <f>AD1035+AD1036</f>
        <v>0</v>
      </c>
      <c r="AE1034" s="118">
        <f t="shared" si="500"/>
        <v>0</v>
      </c>
      <c r="AF1034" s="118">
        <f t="shared" si="501"/>
        <v>0</v>
      </c>
      <c r="AG1034" s="45"/>
      <c r="AH1034" s="118">
        <f>AH1035+AH1036</f>
        <v>0</v>
      </c>
      <c r="AI1034" s="118">
        <f>AI1035+AI1036</f>
        <v>0</v>
      </c>
      <c r="AJ1034" s="118">
        <f t="shared" si="502"/>
        <v>0</v>
      </c>
      <c r="AK1034" s="118">
        <f>AK1035+AK1036</f>
        <v>0</v>
      </c>
      <c r="AL1034" s="118">
        <f>AL1035+AL1036</f>
        <v>0</v>
      </c>
      <c r="AM1034" s="118">
        <f t="shared" si="503"/>
        <v>0</v>
      </c>
      <c r="AN1034" s="118">
        <f t="shared" si="504"/>
        <v>0</v>
      </c>
      <c r="AO1034" s="45"/>
      <c r="AP1034" s="118">
        <f>AP1035+AP1036</f>
        <v>0</v>
      </c>
      <c r="AQ1034" s="118">
        <f>AQ1035+AQ1036</f>
        <v>0</v>
      </c>
      <c r="AR1034" s="118">
        <f t="shared" si="505"/>
        <v>0</v>
      </c>
      <c r="AS1034" s="118">
        <f>AS1035+AS1036</f>
        <v>0</v>
      </c>
      <c r="AT1034" s="118">
        <f>AT1035+AT1036</f>
        <v>0</v>
      </c>
      <c r="AU1034" s="118">
        <f t="shared" si="506"/>
        <v>0</v>
      </c>
      <c r="AV1034" s="118">
        <f t="shared" si="507"/>
        <v>0</v>
      </c>
      <c r="AW1034" s="119"/>
      <c r="AX1034" s="119"/>
      <c r="AY1034" s="119"/>
      <c r="AZ1034" s="117"/>
      <c r="BA1034" s="117"/>
      <c r="BB1034" s="117"/>
      <c r="BC1034" s="117"/>
      <c r="BD1034" s="117"/>
    </row>
    <row r="1035" spans="1:56" s="127" customFormat="1" hidden="1">
      <c r="A1035" s="45"/>
      <c r="B1035" s="129">
        <v>2013</v>
      </c>
      <c r="C1035" s="130">
        <v>8320</v>
      </c>
      <c r="D1035" s="129">
        <v>10</v>
      </c>
      <c r="E1035" s="129">
        <v>3000</v>
      </c>
      <c r="F1035" s="129">
        <v>3100</v>
      </c>
      <c r="G1035" s="129">
        <v>316</v>
      </c>
      <c r="H1035" s="129">
        <v>31601</v>
      </c>
      <c r="I1035" s="128" t="s">
        <v>402</v>
      </c>
      <c r="J1035" s="123"/>
      <c r="K1035" s="123">
        <v>0</v>
      </c>
      <c r="L1035" s="124"/>
      <c r="M1035" s="123">
        <v>0</v>
      </c>
      <c r="N1035" s="123">
        <v>0</v>
      </c>
      <c r="O1035" s="124">
        <v>0</v>
      </c>
      <c r="P1035" s="124">
        <v>0</v>
      </c>
      <c r="Q1035" s="45"/>
      <c r="R1035" s="123">
        <v>0</v>
      </c>
      <c r="S1035" s="123">
        <v>0</v>
      </c>
      <c r="T1035" s="123">
        <f t="shared" si="496"/>
        <v>0</v>
      </c>
      <c r="U1035" s="123">
        <v>0</v>
      </c>
      <c r="V1035" s="123">
        <v>0</v>
      </c>
      <c r="W1035" s="123">
        <f t="shared" si="497"/>
        <v>0</v>
      </c>
      <c r="X1035" s="123">
        <f t="shared" si="498"/>
        <v>0</v>
      </c>
      <c r="Y1035" s="45"/>
      <c r="Z1035" s="123">
        <v>0</v>
      </c>
      <c r="AA1035" s="123">
        <v>0</v>
      </c>
      <c r="AB1035" s="123">
        <f t="shared" si="499"/>
        <v>0</v>
      </c>
      <c r="AC1035" s="123">
        <v>0</v>
      </c>
      <c r="AD1035" s="123">
        <v>0</v>
      </c>
      <c r="AE1035" s="123">
        <f t="shared" si="500"/>
        <v>0</v>
      </c>
      <c r="AF1035" s="123">
        <f t="shared" si="501"/>
        <v>0</v>
      </c>
      <c r="AG1035" s="45"/>
      <c r="AH1035" s="123">
        <v>0</v>
      </c>
      <c r="AI1035" s="123">
        <v>0</v>
      </c>
      <c r="AJ1035" s="123">
        <f t="shared" si="502"/>
        <v>0</v>
      </c>
      <c r="AK1035" s="123">
        <v>0</v>
      </c>
      <c r="AL1035" s="123">
        <v>0</v>
      </c>
      <c r="AM1035" s="123">
        <f t="shared" si="503"/>
        <v>0</v>
      </c>
      <c r="AN1035" s="123">
        <f t="shared" si="504"/>
        <v>0</v>
      </c>
      <c r="AO1035" s="45"/>
      <c r="AP1035" s="123">
        <f>J1035-(R1035+Z1035+AH1035)</f>
        <v>0</v>
      </c>
      <c r="AQ1035" s="123">
        <f>K1035-(S1035+AA1035+AI1035)</f>
        <v>0</v>
      </c>
      <c r="AR1035" s="123">
        <f t="shared" si="505"/>
        <v>0</v>
      </c>
      <c r="AS1035" s="123">
        <f>M1035-(U1035+AC1035+AK1035)</f>
        <v>0</v>
      </c>
      <c r="AT1035" s="123">
        <f>N1035-(V1035+AD1035+AL1035)</f>
        <v>0</v>
      </c>
      <c r="AU1035" s="123">
        <f t="shared" si="506"/>
        <v>0</v>
      </c>
      <c r="AV1035" s="123">
        <f t="shared" si="507"/>
        <v>0</v>
      </c>
      <c r="AW1035" s="125"/>
      <c r="AX1035" s="125"/>
      <c r="AY1035" s="125"/>
      <c r="AZ1035" s="124"/>
      <c r="BA1035" s="124"/>
      <c r="BB1035" s="124"/>
      <c r="BC1035" s="124"/>
      <c r="BD1035" s="124"/>
    </row>
    <row r="1036" spans="1:56" s="100" customFormat="1" hidden="1">
      <c r="A1036" s="45"/>
      <c r="B1036" s="120">
        <v>2013</v>
      </c>
      <c r="C1036" s="121">
        <v>8320</v>
      </c>
      <c r="D1036" s="120">
        <v>10</v>
      </c>
      <c r="E1036" s="120">
        <v>3000</v>
      </c>
      <c r="F1036" s="120">
        <v>3100</v>
      </c>
      <c r="G1036" s="120">
        <v>316</v>
      </c>
      <c r="H1036" s="120">
        <v>31602</v>
      </c>
      <c r="I1036" s="122" t="s">
        <v>403</v>
      </c>
      <c r="J1036" s="123"/>
      <c r="K1036" s="123">
        <v>0</v>
      </c>
      <c r="L1036" s="124"/>
      <c r="M1036" s="123">
        <v>0</v>
      </c>
      <c r="N1036" s="123">
        <v>0</v>
      </c>
      <c r="O1036" s="124">
        <v>0</v>
      </c>
      <c r="P1036" s="124">
        <v>0</v>
      </c>
      <c r="Q1036" s="45"/>
      <c r="R1036" s="123">
        <v>0</v>
      </c>
      <c r="S1036" s="123">
        <v>0</v>
      </c>
      <c r="T1036" s="123">
        <f t="shared" si="496"/>
        <v>0</v>
      </c>
      <c r="U1036" s="123">
        <v>0</v>
      </c>
      <c r="V1036" s="123">
        <v>0</v>
      </c>
      <c r="W1036" s="123">
        <f t="shared" si="497"/>
        <v>0</v>
      </c>
      <c r="X1036" s="123">
        <f t="shared" si="498"/>
        <v>0</v>
      </c>
      <c r="Y1036" s="45"/>
      <c r="Z1036" s="123">
        <v>0</v>
      </c>
      <c r="AA1036" s="123">
        <v>0</v>
      </c>
      <c r="AB1036" s="123">
        <f t="shared" si="499"/>
        <v>0</v>
      </c>
      <c r="AC1036" s="123">
        <v>0</v>
      </c>
      <c r="AD1036" s="123">
        <v>0</v>
      </c>
      <c r="AE1036" s="123">
        <f t="shared" si="500"/>
        <v>0</v>
      </c>
      <c r="AF1036" s="123">
        <f t="shared" si="501"/>
        <v>0</v>
      </c>
      <c r="AG1036" s="45"/>
      <c r="AH1036" s="123">
        <v>0</v>
      </c>
      <c r="AI1036" s="123">
        <v>0</v>
      </c>
      <c r="AJ1036" s="123">
        <f t="shared" si="502"/>
        <v>0</v>
      </c>
      <c r="AK1036" s="123">
        <v>0</v>
      </c>
      <c r="AL1036" s="123">
        <v>0</v>
      </c>
      <c r="AM1036" s="123">
        <f t="shared" si="503"/>
        <v>0</v>
      </c>
      <c r="AN1036" s="123">
        <f t="shared" si="504"/>
        <v>0</v>
      </c>
      <c r="AO1036" s="45"/>
      <c r="AP1036" s="123">
        <f>J1036-(R1036+Z1036+AH1036)</f>
        <v>0</v>
      </c>
      <c r="AQ1036" s="123">
        <f>K1036-(S1036+AA1036+AI1036)</f>
        <v>0</v>
      </c>
      <c r="AR1036" s="123">
        <f t="shared" si="505"/>
        <v>0</v>
      </c>
      <c r="AS1036" s="123">
        <f>M1036-(U1036+AC1036+AK1036)</f>
        <v>0</v>
      </c>
      <c r="AT1036" s="123">
        <f>N1036-(V1036+AD1036+AL1036)</f>
        <v>0</v>
      </c>
      <c r="AU1036" s="123">
        <f t="shared" si="506"/>
        <v>0</v>
      </c>
      <c r="AV1036" s="123">
        <f t="shared" si="507"/>
        <v>0</v>
      </c>
      <c r="AW1036" s="125" t="s">
        <v>153</v>
      </c>
      <c r="AX1036" s="125"/>
      <c r="AY1036" s="125"/>
      <c r="AZ1036" s="124" t="s">
        <v>283</v>
      </c>
      <c r="BA1036" s="124"/>
      <c r="BB1036" s="124"/>
      <c r="BC1036" s="124"/>
      <c r="BD1036" s="124"/>
    </row>
    <row r="1037" spans="1:56" s="127" customFormat="1" hidden="1">
      <c r="A1037" s="45"/>
      <c r="B1037" s="114">
        <v>2013</v>
      </c>
      <c r="C1037" s="115">
        <v>8320</v>
      </c>
      <c r="D1037" s="114">
        <v>10</v>
      </c>
      <c r="E1037" s="114">
        <v>3000</v>
      </c>
      <c r="F1037" s="114">
        <v>3100</v>
      </c>
      <c r="G1037" s="114">
        <v>317</v>
      </c>
      <c r="H1037" s="114"/>
      <c r="I1037" s="116" t="s">
        <v>160</v>
      </c>
      <c r="J1037" s="117">
        <v>13400000</v>
      </c>
      <c r="K1037" s="117">
        <v>0</v>
      </c>
      <c r="L1037" s="117">
        <v>13400000</v>
      </c>
      <c r="M1037" s="117">
        <v>0</v>
      </c>
      <c r="N1037" s="117">
        <v>0</v>
      </c>
      <c r="O1037" s="117">
        <v>0</v>
      </c>
      <c r="P1037" s="117">
        <v>13400000</v>
      </c>
      <c r="Q1037" s="45"/>
      <c r="R1037" s="118">
        <f>R1038</f>
        <v>13399999.999999998</v>
      </c>
      <c r="S1037" s="118">
        <f>S1038</f>
        <v>0</v>
      </c>
      <c r="T1037" s="118">
        <f t="shared" si="496"/>
        <v>13399999.999999998</v>
      </c>
      <c r="U1037" s="118">
        <f>U1038</f>
        <v>0</v>
      </c>
      <c r="V1037" s="118">
        <f>V1038</f>
        <v>0</v>
      </c>
      <c r="W1037" s="118">
        <f t="shared" si="497"/>
        <v>0</v>
      </c>
      <c r="X1037" s="118">
        <f t="shared" si="498"/>
        <v>13399999.999999998</v>
      </c>
      <c r="Y1037" s="45"/>
      <c r="Z1037" s="118">
        <f>Z1038</f>
        <v>0</v>
      </c>
      <c r="AA1037" s="118">
        <f>AA1038</f>
        <v>0</v>
      </c>
      <c r="AB1037" s="118">
        <f t="shared" si="499"/>
        <v>0</v>
      </c>
      <c r="AC1037" s="118">
        <f>AC1038</f>
        <v>0</v>
      </c>
      <c r="AD1037" s="118">
        <f>AD1038</f>
        <v>0</v>
      </c>
      <c r="AE1037" s="118">
        <f t="shared" si="500"/>
        <v>0</v>
      </c>
      <c r="AF1037" s="118">
        <f t="shared" si="501"/>
        <v>0</v>
      </c>
      <c r="AG1037" s="45"/>
      <c r="AH1037" s="118">
        <f>AH1038</f>
        <v>0</v>
      </c>
      <c r="AI1037" s="118">
        <f>AI1038</f>
        <v>0</v>
      </c>
      <c r="AJ1037" s="118">
        <f t="shared" si="502"/>
        <v>0</v>
      </c>
      <c r="AK1037" s="118">
        <f>AK1038</f>
        <v>0</v>
      </c>
      <c r="AL1037" s="118">
        <f>AL1038</f>
        <v>0</v>
      </c>
      <c r="AM1037" s="118">
        <f t="shared" si="503"/>
        <v>0</v>
      </c>
      <c r="AN1037" s="118">
        <f t="shared" si="504"/>
        <v>0</v>
      </c>
      <c r="AO1037" s="45"/>
      <c r="AP1037" s="118">
        <f>AP1038</f>
        <v>0</v>
      </c>
      <c r="AQ1037" s="118">
        <f>AQ1038</f>
        <v>0</v>
      </c>
      <c r="AR1037" s="118">
        <f t="shared" si="505"/>
        <v>0</v>
      </c>
      <c r="AS1037" s="118">
        <f>AS1038</f>
        <v>0</v>
      </c>
      <c r="AT1037" s="118">
        <f>AT1038</f>
        <v>0</v>
      </c>
      <c r="AU1037" s="118">
        <f t="shared" si="506"/>
        <v>0</v>
      </c>
      <c r="AV1037" s="118">
        <f t="shared" si="507"/>
        <v>0</v>
      </c>
      <c r="AW1037" s="119"/>
      <c r="AX1037" s="119"/>
      <c r="AY1037" s="119"/>
      <c r="AZ1037" s="117"/>
      <c r="BA1037" s="117"/>
      <c r="BB1037" s="117"/>
      <c r="BC1037" s="117"/>
      <c r="BD1037" s="117"/>
    </row>
    <row r="1038" spans="1:56" s="100" customFormat="1" hidden="1">
      <c r="A1038" s="45"/>
      <c r="B1038" s="120">
        <v>2013</v>
      </c>
      <c r="C1038" s="121">
        <v>8320</v>
      </c>
      <c r="D1038" s="120">
        <v>10</v>
      </c>
      <c r="E1038" s="120">
        <v>3000</v>
      </c>
      <c r="F1038" s="120">
        <v>3100</v>
      </c>
      <c r="G1038" s="120">
        <v>317</v>
      </c>
      <c r="H1038" s="120">
        <v>31701</v>
      </c>
      <c r="I1038" s="122" t="s">
        <v>161</v>
      </c>
      <c r="J1038" s="180">
        <f>10400000+3000000</f>
        <v>13400000</v>
      </c>
      <c r="K1038" s="123">
        <v>0</v>
      </c>
      <c r="L1038" s="181">
        <f>10400000+3000000</f>
        <v>13400000</v>
      </c>
      <c r="M1038" s="123">
        <v>0</v>
      </c>
      <c r="N1038" s="123">
        <v>0</v>
      </c>
      <c r="O1038" s="124">
        <v>0</v>
      </c>
      <c r="P1038" s="124">
        <f>10400000+3000000</f>
        <v>13400000</v>
      </c>
      <c r="Q1038" s="45" t="s">
        <v>426</v>
      </c>
      <c r="R1038" s="123">
        <f>+'[1]Red Nacional Tel'!X54</f>
        <v>13399999.999999998</v>
      </c>
      <c r="S1038" s="123">
        <v>0</v>
      </c>
      <c r="T1038" s="123">
        <f t="shared" si="496"/>
        <v>13399999.999999998</v>
      </c>
      <c r="U1038" s="123">
        <v>0</v>
      </c>
      <c r="V1038" s="123">
        <v>0</v>
      </c>
      <c r="W1038" s="123">
        <f t="shared" si="497"/>
        <v>0</v>
      </c>
      <c r="X1038" s="123">
        <f t="shared" si="498"/>
        <v>13399999.999999998</v>
      </c>
      <c r="Y1038" s="45"/>
      <c r="Z1038" s="123">
        <v>0</v>
      </c>
      <c r="AA1038" s="123">
        <v>0</v>
      </c>
      <c r="AB1038" s="123">
        <f t="shared" si="499"/>
        <v>0</v>
      </c>
      <c r="AC1038" s="123">
        <v>0</v>
      </c>
      <c r="AD1038" s="123">
        <v>0</v>
      </c>
      <c r="AE1038" s="123">
        <f t="shared" si="500"/>
        <v>0</v>
      </c>
      <c r="AF1038" s="123">
        <f t="shared" si="501"/>
        <v>0</v>
      </c>
      <c r="AG1038" s="45"/>
      <c r="AH1038" s="123">
        <v>0</v>
      </c>
      <c r="AI1038" s="123">
        <v>0</v>
      </c>
      <c r="AJ1038" s="123">
        <f t="shared" si="502"/>
        <v>0</v>
      </c>
      <c r="AK1038" s="123">
        <v>0</v>
      </c>
      <c r="AL1038" s="123">
        <v>0</v>
      </c>
      <c r="AM1038" s="123">
        <f t="shared" si="503"/>
        <v>0</v>
      </c>
      <c r="AN1038" s="123">
        <f t="shared" si="504"/>
        <v>0</v>
      </c>
      <c r="AO1038" s="45"/>
      <c r="AP1038" s="135">
        <f>J1038-(R1038+Z1038+AH1038)</f>
        <v>0</v>
      </c>
      <c r="AQ1038" s="123">
        <f>K1038-(S1038+AA1038+AI1038)</f>
        <v>0</v>
      </c>
      <c r="AR1038" s="123">
        <f t="shared" si="505"/>
        <v>0</v>
      </c>
      <c r="AS1038" s="123">
        <f>M1038-(U1038+AC1038+AK1038)</f>
        <v>0</v>
      </c>
      <c r="AT1038" s="123">
        <f>N1038-(V1038+AD1038+AL1038)</f>
        <v>0</v>
      </c>
      <c r="AU1038" s="123">
        <f t="shared" si="506"/>
        <v>0</v>
      </c>
      <c r="AV1038" s="123">
        <f t="shared" si="507"/>
        <v>0</v>
      </c>
      <c r="AW1038" s="125" t="s">
        <v>153</v>
      </c>
      <c r="AX1038" s="125">
        <v>31</v>
      </c>
      <c r="AY1038" s="125"/>
      <c r="AZ1038" s="124" t="s">
        <v>283</v>
      </c>
      <c r="BA1038" s="124">
        <f>'[1]Red Nacional Tel'!AO55</f>
        <v>22</v>
      </c>
      <c r="BB1038" s="124"/>
      <c r="BC1038" s="133">
        <f>+AX1038-BA1038</f>
        <v>9</v>
      </c>
      <c r="BD1038" s="124">
        <v>0</v>
      </c>
    </row>
    <row r="1039" spans="1:56" s="127" customFormat="1" hidden="1">
      <c r="A1039" s="45"/>
      <c r="B1039" s="114">
        <v>2013</v>
      </c>
      <c r="C1039" s="115">
        <v>8320</v>
      </c>
      <c r="D1039" s="114">
        <v>10</v>
      </c>
      <c r="E1039" s="114">
        <v>3000</v>
      </c>
      <c r="F1039" s="114">
        <v>3100</v>
      </c>
      <c r="G1039" s="114">
        <v>319</v>
      </c>
      <c r="H1039" s="114"/>
      <c r="I1039" s="116" t="s">
        <v>427</v>
      </c>
      <c r="J1039" s="117">
        <v>0</v>
      </c>
      <c r="K1039" s="117">
        <v>0</v>
      </c>
      <c r="L1039" s="117">
        <v>0</v>
      </c>
      <c r="M1039" s="117">
        <v>0</v>
      </c>
      <c r="N1039" s="117">
        <v>0</v>
      </c>
      <c r="O1039" s="117">
        <v>0</v>
      </c>
      <c r="P1039" s="117">
        <v>0</v>
      </c>
      <c r="Q1039" s="45"/>
      <c r="R1039" s="118">
        <f>R1040</f>
        <v>0</v>
      </c>
      <c r="S1039" s="118">
        <f>S1040</f>
        <v>0</v>
      </c>
      <c r="T1039" s="118">
        <f t="shared" si="496"/>
        <v>0</v>
      </c>
      <c r="U1039" s="118">
        <f>U1040</f>
        <v>0</v>
      </c>
      <c r="V1039" s="118">
        <f>V1040</f>
        <v>0</v>
      </c>
      <c r="W1039" s="118">
        <f t="shared" si="497"/>
        <v>0</v>
      </c>
      <c r="X1039" s="118">
        <f t="shared" si="498"/>
        <v>0</v>
      </c>
      <c r="Y1039" s="45"/>
      <c r="Z1039" s="118">
        <f>Z1040</f>
        <v>0</v>
      </c>
      <c r="AA1039" s="118">
        <f>AA1040</f>
        <v>0</v>
      </c>
      <c r="AB1039" s="118">
        <f t="shared" si="499"/>
        <v>0</v>
      </c>
      <c r="AC1039" s="118">
        <f>AC1040</f>
        <v>0</v>
      </c>
      <c r="AD1039" s="118">
        <f>AD1040</f>
        <v>0</v>
      </c>
      <c r="AE1039" s="118">
        <f t="shared" si="500"/>
        <v>0</v>
      </c>
      <c r="AF1039" s="118">
        <f t="shared" si="501"/>
        <v>0</v>
      </c>
      <c r="AG1039" s="45"/>
      <c r="AH1039" s="118">
        <f>AH1040</f>
        <v>0</v>
      </c>
      <c r="AI1039" s="118">
        <f>AI1040</f>
        <v>0</v>
      </c>
      <c r="AJ1039" s="118">
        <f t="shared" si="502"/>
        <v>0</v>
      </c>
      <c r="AK1039" s="118">
        <f>AK1040</f>
        <v>0</v>
      </c>
      <c r="AL1039" s="118">
        <f>AL1040</f>
        <v>0</v>
      </c>
      <c r="AM1039" s="118">
        <f t="shared" si="503"/>
        <v>0</v>
      </c>
      <c r="AN1039" s="118">
        <f t="shared" si="504"/>
        <v>0</v>
      </c>
      <c r="AO1039" s="45"/>
      <c r="AP1039" s="118">
        <f>AP1040</f>
        <v>0</v>
      </c>
      <c r="AQ1039" s="118">
        <f>AQ1040</f>
        <v>0</v>
      </c>
      <c r="AR1039" s="118">
        <f t="shared" si="505"/>
        <v>0</v>
      </c>
      <c r="AS1039" s="118">
        <f>AS1040</f>
        <v>0</v>
      </c>
      <c r="AT1039" s="118">
        <f>AT1040</f>
        <v>0</v>
      </c>
      <c r="AU1039" s="118">
        <f t="shared" si="506"/>
        <v>0</v>
      </c>
      <c r="AV1039" s="118">
        <f t="shared" si="507"/>
        <v>0</v>
      </c>
      <c r="AW1039" s="119"/>
      <c r="AX1039" s="119"/>
      <c r="AY1039" s="119"/>
      <c r="AZ1039" s="117"/>
      <c r="BA1039" s="117"/>
      <c r="BB1039" s="117"/>
      <c r="BC1039" s="117"/>
      <c r="BD1039" s="117"/>
    </row>
    <row r="1040" spans="1:56" s="100" customFormat="1" hidden="1">
      <c r="A1040" s="45"/>
      <c r="B1040" s="120">
        <v>2013</v>
      </c>
      <c r="C1040" s="121">
        <v>8320</v>
      </c>
      <c r="D1040" s="120">
        <v>10</v>
      </c>
      <c r="E1040" s="120">
        <v>3000</v>
      </c>
      <c r="F1040" s="120">
        <v>3100</v>
      </c>
      <c r="G1040" s="120">
        <v>319</v>
      </c>
      <c r="H1040" s="120">
        <v>31901</v>
      </c>
      <c r="I1040" s="122" t="s">
        <v>428</v>
      </c>
      <c r="J1040" s="132">
        <v>0</v>
      </c>
      <c r="K1040" s="132">
        <v>0</v>
      </c>
      <c r="L1040" s="133">
        <v>0</v>
      </c>
      <c r="M1040" s="132">
        <v>0</v>
      </c>
      <c r="N1040" s="132">
        <v>0</v>
      </c>
      <c r="O1040" s="133">
        <v>0</v>
      </c>
      <c r="P1040" s="133">
        <v>0</v>
      </c>
      <c r="Q1040" s="45"/>
      <c r="R1040" s="123">
        <v>0</v>
      </c>
      <c r="S1040" s="123">
        <v>0</v>
      </c>
      <c r="T1040" s="123">
        <f t="shared" si="496"/>
        <v>0</v>
      </c>
      <c r="U1040" s="123">
        <v>0</v>
      </c>
      <c r="V1040" s="123">
        <v>0</v>
      </c>
      <c r="W1040" s="123">
        <f t="shared" si="497"/>
        <v>0</v>
      </c>
      <c r="X1040" s="123">
        <f t="shared" si="498"/>
        <v>0</v>
      </c>
      <c r="Y1040" s="45"/>
      <c r="Z1040" s="123">
        <v>0</v>
      </c>
      <c r="AA1040" s="123">
        <v>0</v>
      </c>
      <c r="AB1040" s="123">
        <f t="shared" si="499"/>
        <v>0</v>
      </c>
      <c r="AC1040" s="123">
        <v>0</v>
      </c>
      <c r="AD1040" s="123">
        <v>0</v>
      </c>
      <c r="AE1040" s="123">
        <f t="shared" si="500"/>
        <v>0</v>
      </c>
      <c r="AF1040" s="123">
        <f t="shared" si="501"/>
        <v>0</v>
      </c>
      <c r="AG1040" s="45"/>
      <c r="AH1040" s="123">
        <v>0</v>
      </c>
      <c r="AI1040" s="123">
        <v>0</v>
      </c>
      <c r="AJ1040" s="123">
        <f t="shared" si="502"/>
        <v>0</v>
      </c>
      <c r="AK1040" s="123">
        <v>0</v>
      </c>
      <c r="AL1040" s="123">
        <v>0</v>
      </c>
      <c r="AM1040" s="123">
        <f t="shared" si="503"/>
        <v>0</v>
      </c>
      <c r="AN1040" s="123">
        <f t="shared" si="504"/>
        <v>0</v>
      </c>
      <c r="AO1040" s="45"/>
      <c r="AP1040" s="123">
        <f>J1040-(R1040+Z1040+AH1040)</f>
        <v>0</v>
      </c>
      <c r="AQ1040" s="123">
        <f>K1040-(S1040+AA1040+AI1040)</f>
        <v>0</v>
      </c>
      <c r="AR1040" s="123">
        <f t="shared" si="505"/>
        <v>0</v>
      </c>
      <c r="AS1040" s="123">
        <f>M1040-(U1040+AC1040+AK1040)</f>
        <v>0</v>
      </c>
      <c r="AT1040" s="123">
        <f>N1040-(V1040+AD1040+AL1040)</f>
        <v>0</v>
      </c>
      <c r="AU1040" s="123">
        <f t="shared" si="506"/>
        <v>0</v>
      </c>
      <c r="AV1040" s="123">
        <f t="shared" si="507"/>
        <v>0</v>
      </c>
      <c r="AW1040" s="134" t="s">
        <v>153</v>
      </c>
      <c r="AX1040" s="134"/>
      <c r="AY1040" s="134"/>
      <c r="AZ1040" s="133" t="s">
        <v>283</v>
      </c>
      <c r="BA1040" s="133"/>
      <c r="BB1040" s="133"/>
      <c r="BC1040" s="133"/>
      <c r="BD1040" s="133"/>
    </row>
    <row r="1041" spans="1:56" s="126" customFormat="1" hidden="1">
      <c r="A1041" s="45"/>
      <c r="B1041" s="108">
        <v>2013</v>
      </c>
      <c r="C1041" s="109">
        <v>8320</v>
      </c>
      <c r="D1041" s="108">
        <v>10</v>
      </c>
      <c r="E1041" s="108">
        <v>3000</v>
      </c>
      <c r="F1041" s="108">
        <v>3200</v>
      </c>
      <c r="G1041" s="108"/>
      <c r="H1041" s="108"/>
      <c r="I1041" s="110" t="s">
        <v>429</v>
      </c>
      <c r="J1041" s="111">
        <v>0</v>
      </c>
      <c r="K1041" s="111">
        <v>0</v>
      </c>
      <c r="L1041" s="111">
        <v>0</v>
      </c>
      <c r="M1041" s="111">
        <v>0</v>
      </c>
      <c r="N1041" s="111">
        <v>0</v>
      </c>
      <c r="O1041" s="111">
        <v>0</v>
      </c>
      <c r="P1041" s="111">
        <v>0</v>
      </c>
      <c r="Q1041" s="45"/>
      <c r="R1041" s="112">
        <f>R1042+R1044+R1046</f>
        <v>0</v>
      </c>
      <c r="S1041" s="112">
        <f>S1042+S1044+S1046</f>
        <v>0</v>
      </c>
      <c r="T1041" s="112">
        <f t="shared" si="496"/>
        <v>0</v>
      </c>
      <c r="U1041" s="112">
        <f>U1042+U1044+U1046</f>
        <v>0</v>
      </c>
      <c r="V1041" s="112">
        <f>V1042+V1044+V1046</f>
        <v>0</v>
      </c>
      <c r="W1041" s="112">
        <f t="shared" si="497"/>
        <v>0</v>
      </c>
      <c r="X1041" s="112">
        <f t="shared" si="498"/>
        <v>0</v>
      </c>
      <c r="Y1041" s="45"/>
      <c r="Z1041" s="112">
        <f>Z1042+Z1044+Z1046</f>
        <v>0</v>
      </c>
      <c r="AA1041" s="112">
        <f>AA1042+AA1044+AA1046</f>
        <v>0</v>
      </c>
      <c r="AB1041" s="112">
        <f t="shared" si="499"/>
        <v>0</v>
      </c>
      <c r="AC1041" s="112">
        <f>AC1042+AC1044+AC1046</f>
        <v>0</v>
      </c>
      <c r="AD1041" s="112">
        <f>AD1042+AD1044+AD1046</f>
        <v>0</v>
      </c>
      <c r="AE1041" s="112">
        <f t="shared" si="500"/>
        <v>0</v>
      </c>
      <c r="AF1041" s="112">
        <f t="shared" si="501"/>
        <v>0</v>
      </c>
      <c r="AG1041" s="45"/>
      <c r="AH1041" s="112">
        <f>AH1042+AH1044+AH1046</f>
        <v>0</v>
      </c>
      <c r="AI1041" s="112">
        <f>AI1042+AI1044+AI1046</f>
        <v>0</v>
      </c>
      <c r="AJ1041" s="112">
        <f t="shared" si="502"/>
        <v>0</v>
      </c>
      <c r="AK1041" s="112">
        <f>AK1042+AK1044+AK1046</f>
        <v>0</v>
      </c>
      <c r="AL1041" s="112">
        <f>AL1042+AL1044+AL1046</f>
        <v>0</v>
      </c>
      <c r="AM1041" s="112">
        <f t="shared" si="503"/>
        <v>0</v>
      </c>
      <c r="AN1041" s="112">
        <f t="shared" si="504"/>
        <v>0</v>
      </c>
      <c r="AO1041" s="45"/>
      <c r="AP1041" s="112">
        <f>AP1042+AP1044+AP1046</f>
        <v>0</v>
      </c>
      <c r="AQ1041" s="112">
        <f>AQ1042+AQ1044+AQ1046</f>
        <v>0</v>
      </c>
      <c r="AR1041" s="112">
        <f t="shared" si="505"/>
        <v>0</v>
      </c>
      <c r="AS1041" s="112">
        <f>AS1042+AS1044+AS1046</f>
        <v>0</v>
      </c>
      <c r="AT1041" s="112">
        <f>AT1042+AT1044+AT1046</f>
        <v>0</v>
      </c>
      <c r="AU1041" s="112">
        <f t="shared" si="506"/>
        <v>0</v>
      </c>
      <c r="AV1041" s="112">
        <f t="shared" si="507"/>
        <v>0</v>
      </c>
      <c r="AW1041" s="113"/>
      <c r="AX1041" s="113"/>
      <c r="AY1041" s="113"/>
      <c r="AZ1041" s="111"/>
      <c r="BA1041" s="111"/>
      <c r="BB1041" s="111"/>
      <c r="BC1041" s="111"/>
      <c r="BD1041" s="111"/>
    </row>
    <row r="1042" spans="1:56" s="127" customFormat="1" hidden="1">
      <c r="A1042" s="45"/>
      <c r="B1042" s="114">
        <v>2013</v>
      </c>
      <c r="C1042" s="115">
        <v>8320</v>
      </c>
      <c r="D1042" s="114">
        <v>10</v>
      </c>
      <c r="E1042" s="114">
        <v>3000</v>
      </c>
      <c r="F1042" s="114">
        <v>3200</v>
      </c>
      <c r="G1042" s="114">
        <v>321</v>
      </c>
      <c r="H1042" s="114"/>
      <c r="I1042" s="116" t="s">
        <v>430</v>
      </c>
      <c r="J1042" s="117">
        <v>0</v>
      </c>
      <c r="K1042" s="117">
        <v>0</v>
      </c>
      <c r="L1042" s="117">
        <v>0</v>
      </c>
      <c r="M1042" s="117">
        <v>0</v>
      </c>
      <c r="N1042" s="117">
        <v>0</v>
      </c>
      <c r="O1042" s="117">
        <v>0</v>
      </c>
      <c r="P1042" s="117">
        <v>0</v>
      </c>
      <c r="Q1042" s="45"/>
      <c r="R1042" s="118">
        <f>R1043</f>
        <v>0</v>
      </c>
      <c r="S1042" s="118">
        <f>S1043</f>
        <v>0</v>
      </c>
      <c r="T1042" s="118">
        <f t="shared" si="496"/>
        <v>0</v>
      </c>
      <c r="U1042" s="118">
        <f>U1043</f>
        <v>0</v>
      </c>
      <c r="V1042" s="118">
        <f>V1043</f>
        <v>0</v>
      </c>
      <c r="W1042" s="118">
        <f t="shared" si="497"/>
        <v>0</v>
      </c>
      <c r="X1042" s="118">
        <f t="shared" si="498"/>
        <v>0</v>
      </c>
      <c r="Y1042" s="45"/>
      <c r="Z1042" s="118">
        <f>Z1043</f>
        <v>0</v>
      </c>
      <c r="AA1042" s="118">
        <f>AA1043</f>
        <v>0</v>
      </c>
      <c r="AB1042" s="118">
        <f t="shared" si="499"/>
        <v>0</v>
      </c>
      <c r="AC1042" s="118">
        <f>AC1043</f>
        <v>0</v>
      </c>
      <c r="AD1042" s="118">
        <f>AD1043</f>
        <v>0</v>
      </c>
      <c r="AE1042" s="118">
        <f t="shared" si="500"/>
        <v>0</v>
      </c>
      <c r="AF1042" s="118">
        <f t="shared" si="501"/>
        <v>0</v>
      </c>
      <c r="AG1042" s="45"/>
      <c r="AH1042" s="118">
        <f>AH1043</f>
        <v>0</v>
      </c>
      <c r="AI1042" s="118">
        <f>AI1043</f>
        <v>0</v>
      </c>
      <c r="AJ1042" s="118">
        <f t="shared" si="502"/>
        <v>0</v>
      </c>
      <c r="AK1042" s="118">
        <f>AK1043</f>
        <v>0</v>
      </c>
      <c r="AL1042" s="118">
        <f>AL1043</f>
        <v>0</v>
      </c>
      <c r="AM1042" s="118">
        <f t="shared" si="503"/>
        <v>0</v>
      </c>
      <c r="AN1042" s="118">
        <f t="shared" si="504"/>
        <v>0</v>
      </c>
      <c r="AO1042" s="45"/>
      <c r="AP1042" s="118">
        <f>AP1043</f>
        <v>0</v>
      </c>
      <c r="AQ1042" s="118">
        <f>AQ1043</f>
        <v>0</v>
      </c>
      <c r="AR1042" s="118">
        <f t="shared" si="505"/>
        <v>0</v>
      </c>
      <c r="AS1042" s="118">
        <f>AS1043</f>
        <v>0</v>
      </c>
      <c r="AT1042" s="118">
        <f>AT1043</f>
        <v>0</v>
      </c>
      <c r="AU1042" s="118">
        <f t="shared" si="506"/>
        <v>0</v>
      </c>
      <c r="AV1042" s="118">
        <f t="shared" si="507"/>
        <v>0</v>
      </c>
      <c r="AW1042" s="119"/>
      <c r="AX1042" s="119"/>
      <c r="AY1042" s="119"/>
      <c r="AZ1042" s="117"/>
      <c r="BA1042" s="117"/>
      <c r="BB1042" s="117"/>
      <c r="BC1042" s="117"/>
      <c r="BD1042" s="117"/>
    </row>
    <row r="1043" spans="1:56" s="100" customFormat="1" hidden="1">
      <c r="A1043" s="45"/>
      <c r="B1043" s="120">
        <v>2013</v>
      </c>
      <c r="C1043" s="121">
        <v>8320</v>
      </c>
      <c r="D1043" s="120">
        <v>10</v>
      </c>
      <c r="E1043" s="120">
        <v>3000</v>
      </c>
      <c r="F1043" s="120">
        <v>3200</v>
      </c>
      <c r="G1043" s="120">
        <v>321</v>
      </c>
      <c r="H1043" s="120">
        <v>32101</v>
      </c>
      <c r="I1043" s="122" t="s">
        <v>430</v>
      </c>
      <c r="J1043" s="123">
        <v>0</v>
      </c>
      <c r="K1043" s="123">
        <v>0</v>
      </c>
      <c r="L1043" s="124">
        <v>0</v>
      </c>
      <c r="M1043" s="123">
        <v>0</v>
      </c>
      <c r="N1043" s="123">
        <v>0</v>
      </c>
      <c r="O1043" s="124">
        <v>0</v>
      </c>
      <c r="P1043" s="124">
        <v>0</v>
      </c>
      <c r="Q1043" s="45"/>
      <c r="R1043" s="123">
        <v>0</v>
      </c>
      <c r="S1043" s="123">
        <v>0</v>
      </c>
      <c r="T1043" s="123">
        <f t="shared" si="496"/>
        <v>0</v>
      </c>
      <c r="U1043" s="123">
        <v>0</v>
      </c>
      <c r="V1043" s="123">
        <v>0</v>
      </c>
      <c r="W1043" s="123">
        <f t="shared" si="497"/>
        <v>0</v>
      </c>
      <c r="X1043" s="123">
        <f t="shared" si="498"/>
        <v>0</v>
      </c>
      <c r="Y1043" s="45"/>
      <c r="Z1043" s="123">
        <v>0</v>
      </c>
      <c r="AA1043" s="123">
        <v>0</v>
      </c>
      <c r="AB1043" s="123">
        <f t="shared" si="499"/>
        <v>0</v>
      </c>
      <c r="AC1043" s="123">
        <v>0</v>
      </c>
      <c r="AD1043" s="123">
        <v>0</v>
      </c>
      <c r="AE1043" s="123">
        <f t="shared" si="500"/>
        <v>0</v>
      </c>
      <c r="AF1043" s="123">
        <f t="shared" si="501"/>
        <v>0</v>
      </c>
      <c r="AG1043" s="45"/>
      <c r="AH1043" s="123">
        <v>0</v>
      </c>
      <c r="AI1043" s="123">
        <v>0</v>
      </c>
      <c r="AJ1043" s="123">
        <f t="shared" si="502"/>
        <v>0</v>
      </c>
      <c r="AK1043" s="123">
        <v>0</v>
      </c>
      <c r="AL1043" s="123">
        <v>0</v>
      </c>
      <c r="AM1043" s="123">
        <f t="shared" si="503"/>
        <v>0</v>
      </c>
      <c r="AN1043" s="123">
        <f t="shared" si="504"/>
        <v>0</v>
      </c>
      <c r="AO1043" s="45"/>
      <c r="AP1043" s="123">
        <f>J1043-(R1043+Z1043+AH1043)</f>
        <v>0</v>
      </c>
      <c r="AQ1043" s="123">
        <f>K1043-(S1043+AA1043+AI1043)</f>
        <v>0</v>
      </c>
      <c r="AR1043" s="123">
        <f t="shared" si="505"/>
        <v>0</v>
      </c>
      <c r="AS1043" s="123">
        <f>M1043-(U1043+AC1043+AK1043)</f>
        <v>0</v>
      </c>
      <c r="AT1043" s="123">
        <f>N1043-(V1043+AD1043+AL1043)</f>
        <v>0</v>
      </c>
      <c r="AU1043" s="123">
        <f t="shared" si="506"/>
        <v>0</v>
      </c>
      <c r="AV1043" s="123">
        <f t="shared" si="507"/>
        <v>0</v>
      </c>
      <c r="AW1043" s="125" t="s">
        <v>153</v>
      </c>
      <c r="AX1043" s="125"/>
      <c r="AY1043" s="125"/>
      <c r="AZ1043" s="124" t="s">
        <v>283</v>
      </c>
      <c r="BA1043" s="124"/>
      <c r="BB1043" s="124"/>
      <c r="BC1043" s="124"/>
      <c r="BD1043" s="124"/>
    </row>
    <row r="1044" spans="1:56" s="100" customFormat="1" hidden="1">
      <c r="A1044" s="45"/>
      <c r="B1044" s="114">
        <v>2013</v>
      </c>
      <c r="C1044" s="115">
        <v>8320</v>
      </c>
      <c r="D1044" s="114">
        <v>10</v>
      </c>
      <c r="E1044" s="114">
        <v>3000</v>
      </c>
      <c r="F1044" s="114">
        <v>3200</v>
      </c>
      <c r="G1044" s="114">
        <v>322</v>
      </c>
      <c r="H1044" s="114"/>
      <c r="I1044" s="116" t="s">
        <v>163</v>
      </c>
      <c r="J1044" s="117">
        <v>0</v>
      </c>
      <c r="K1044" s="117">
        <v>0</v>
      </c>
      <c r="L1044" s="117">
        <v>0</v>
      </c>
      <c r="M1044" s="117">
        <v>0</v>
      </c>
      <c r="N1044" s="117">
        <v>0</v>
      </c>
      <c r="O1044" s="117">
        <v>0</v>
      </c>
      <c r="P1044" s="117">
        <v>0</v>
      </c>
      <c r="Q1044" s="45"/>
      <c r="R1044" s="118">
        <f t="shared" ref="R1044:S1046" si="508">R1045</f>
        <v>0</v>
      </c>
      <c r="S1044" s="118">
        <f t="shared" si="508"/>
        <v>0</v>
      </c>
      <c r="T1044" s="118">
        <f t="shared" si="496"/>
        <v>0</v>
      </c>
      <c r="U1044" s="118">
        <f t="shared" ref="U1044:V1046" si="509">U1045</f>
        <v>0</v>
      </c>
      <c r="V1044" s="118">
        <f t="shared" si="509"/>
        <v>0</v>
      </c>
      <c r="W1044" s="118">
        <f t="shared" si="497"/>
        <v>0</v>
      </c>
      <c r="X1044" s="118">
        <f t="shared" si="498"/>
        <v>0</v>
      </c>
      <c r="Y1044" s="45"/>
      <c r="Z1044" s="118">
        <f t="shared" ref="Z1044:AA1046" si="510">Z1045</f>
        <v>0</v>
      </c>
      <c r="AA1044" s="118">
        <f t="shared" si="510"/>
        <v>0</v>
      </c>
      <c r="AB1044" s="118">
        <f t="shared" si="499"/>
        <v>0</v>
      </c>
      <c r="AC1044" s="118">
        <f t="shared" ref="AC1044:AD1046" si="511">AC1045</f>
        <v>0</v>
      </c>
      <c r="AD1044" s="118">
        <f t="shared" si="511"/>
        <v>0</v>
      </c>
      <c r="AE1044" s="118">
        <f t="shared" si="500"/>
        <v>0</v>
      </c>
      <c r="AF1044" s="118">
        <f t="shared" si="501"/>
        <v>0</v>
      </c>
      <c r="AG1044" s="45"/>
      <c r="AH1044" s="118">
        <f t="shared" ref="AH1044:AI1046" si="512">AH1045</f>
        <v>0</v>
      </c>
      <c r="AI1044" s="118">
        <f t="shared" si="512"/>
        <v>0</v>
      </c>
      <c r="AJ1044" s="118">
        <f t="shared" si="502"/>
        <v>0</v>
      </c>
      <c r="AK1044" s="118">
        <f t="shared" ref="AK1044:AL1046" si="513">AK1045</f>
        <v>0</v>
      </c>
      <c r="AL1044" s="118">
        <f t="shared" si="513"/>
        <v>0</v>
      </c>
      <c r="AM1044" s="118">
        <f t="shared" si="503"/>
        <v>0</v>
      </c>
      <c r="AN1044" s="118">
        <f t="shared" si="504"/>
        <v>0</v>
      </c>
      <c r="AO1044" s="45"/>
      <c r="AP1044" s="118">
        <f t="shared" ref="AP1044:AQ1046" si="514">AP1045</f>
        <v>0</v>
      </c>
      <c r="AQ1044" s="118">
        <f t="shared" si="514"/>
        <v>0</v>
      </c>
      <c r="AR1044" s="118">
        <f t="shared" si="505"/>
        <v>0</v>
      </c>
      <c r="AS1044" s="118">
        <f t="shared" ref="AS1044:AT1046" si="515">AS1045</f>
        <v>0</v>
      </c>
      <c r="AT1044" s="118">
        <f t="shared" si="515"/>
        <v>0</v>
      </c>
      <c r="AU1044" s="118">
        <f t="shared" si="506"/>
        <v>0</v>
      </c>
      <c r="AV1044" s="118">
        <f t="shared" si="507"/>
        <v>0</v>
      </c>
      <c r="AW1044" s="119"/>
      <c r="AX1044" s="119"/>
      <c r="AY1044" s="119"/>
      <c r="AZ1044" s="117"/>
      <c r="BA1044" s="117"/>
      <c r="BB1044" s="117"/>
      <c r="BC1044" s="117"/>
      <c r="BD1044" s="117"/>
    </row>
    <row r="1045" spans="1:56" s="100" customFormat="1" hidden="1">
      <c r="A1045" s="45"/>
      <c r="B1045" s="120">
        <v>2013</v>
      </c>
      <c r="C1045" s="121">
        <v>8320</v>
      </c>
      <c r="D1045" s="120">
        <v>10</v>
      </c>
      <c r="E1045" s="120">
        <v>3000</v>
      </c>
      <c r="F1045" s="120">
        <v>3200</v>
      </c>
      <c r="G1045" s="120">
        <v>322</v>
      </c>
      <c r="H1045" s="120">
        <v>32201</v>
      </c>
      <c r="I1045" s="122" t="s">
        <v>164</v>
      </c>
      <c r="J1045" s="123">
        <v>0</v>
      </c>
      <c r="K1045" s="123">
        <v>0</v>
      </c>
      <c r="L1045" s="124">
        <v>0</v>
      </c>
      <c r="M1045" s="123">
        <v>0</v>
      </c>
      <c r="N1045" s="123">
        <v>0</v>
      </c>
      <c r="O1045" s="124">
        <v>0</v>
      </c>
      <c r="P1045" s="124">
        <v>0</v>
      </c>
      <c r="Q1045" s="45"/>
      <c r="R1045" s="123">
        <v>0</v>
      </c>
      <c r="S1045" s="123">
        <v>0</v>
      </c>
      <c r="T1045" s="123">
        <f t="shared" si="496"/>
        <v>0</v>
      </c>
      <c r="U1045" s="123">
        <v>0</v>
      </c>
      <c r="V1045" s="123">
        <v>0</v>
      </c>
      <c r="W1045" s="123">
        <f t="shared" si="497"/>
        <v>0</v>
      </c>
      <c r="X1045" s="123">
        <f t="shared" si="498"/>
        <v>0</v>
      </c>
      <c r="Y1045" s="45"/>
      <c r="Z1045" s="123">
        <v>0</v>
      </c>
      <c r="AA1045" s="123">
        <v>0</v>
      </c>
      <c r="AB1045" s="123">
        <f t="shared" si="499"/>
        <v>0</v>
      </c>
      <c r="AC1045" s="123">
        <v>0</v>
      </c>
      <c r="AD1045" s="123">
        <v>0</v>
      </c>
      <c r="AE1045" s="123">
        <f t="shared" si="500"/>
        <v>0</v>
      </c>
      <c r="AF1045" s="123">
        <f t="shared" si="501"/>
        <v>0</v>
      </c>
      <c r="AG1045" s="45"/>
      <c r="AH1045" s="123">
        <v>0</v>
      </c>
      <c r="AI1045" s="123">
        <v>0</v>
      </c>
      <c r="AJ1045" s="123">
        <f t="shared" si="502"/>
        <v>0</v>
      </c>
      <c r="AK1045" s="123">
        <v>0</v>
      </c>
      <c r="AL1045" s="123">
        <v>0</v>
      </c>
      <c r="AM1045" s="123">
        <f t="shared" si="503"/>
        <v>0</v>
      </c>
      <c r="AN1045" s="123">
        <f t="shared" si="504"/>
        <v>0</v>
      </c>
      <c r="AO1045" s="45"/>
      <c r="AP1045" s="123">
        <f>J1045-(R1045+Z1045+AH1045)</f>
        <v>0</v>
      </c>
      <c r="AQ1045" s="123">
        <f>K1045-(S1045+AA1045+AI1045)</f>
        <v>0</v>
      </c>
      <c r="AR1045" s="123">
        <f t="shared" si="505"/>
        <v>0</v>
      </c>
      <c r="AS1045" s="123">
        <f>M1045-(U1045+AC1045+AK1045)</f>
        <v>0</v>
      </c>
      <c r="AT1045" s="123">
        <f>N1045-(V1045+AD1045+AL1045)</f>
        <v>0</v>
      </c>
      <c r="AU1045" s="123">
        <f t="shared" si="506"/>
        <v>0</v>
      </c>
      <c r="AV1045" s="123">
        <f t="shared" si="507"/>
        <v>0</v>
      </c>
      <c r="AW1045" s="125"/>
      <c r="AX1045" s="125"/>
      <c r="AY1045" s="125"/>
      <c r="AZ1045" s="124"/>
      <c r="BA1045" s="124"/>
      <c r="BB1045" s="124"/>
      <c r="BC1045" s="124"/>
      <c r="BD1045" s="124"/>
    </row>
    <row r="1046" spans="1:56" s="127" customFormat="1" hidden="1">
      <c r="A1046" s="45"/>
      <c r="B1046" s="114">
        <v>2013</v>
      </c>
      <c r="C1046" s="115">
        <v>8320</v>
      </c>
      <c r="D1046" s="114">
        <v>10</v>
      </c>
      <c r="E1046" s="114">
        <v>3000</v>
      </c>
      <c r="F1046" s="114">
        <v>3200</v>
      </c>
      <c r="G1046" s="114">
        <v>323</v>
      </c>
      <c r="H1046" s="114"/>
      <c r="I1046" s="116" t="s">
        <v>431</v>
      </c>
      <c r="J1046" s="117">
        <v>0</v>
      </c>
      <c r="K1046" s="117">
        <v>0</v>
      </c>
      <c r="L1046" s="117">
        <v>0</v>
      </c>
      <c r="M1046" s="117">
        <v>0</v>
      </c>
      <c r="N1046" s="117">
        <v>0</v>
      </c>
      <c r="O1046" s="117">
        <v>0</v>
      </c>
      <c r="P1046" s="117">
        <v>0</v>
      </c>
      <c r="Q1046" s="45"/>
      <c r="R1046" s="118">
        <f t="shared" si="508"/>
        <v>0</v>
      </c>
      <c r="S1046" s="118">
        <f t="shared" si="508"/>
        <v>0</v>
      </c>
      <c r="T1046" s="118">
        <f t="shared" si="496"/>
        <v>0</v>
      </c>
      <c r="U1046" s="118">
        <f t="shared" si="509"/>
        <v>0</v>
      </c>
      <c r="V1046" s="118">
        <f t="shared" si="509"/>
        <v>0</v>
      </c>
      <c r="W1046" s="118">
        <f t="shared" si="497"/>
        <v>0</v>
      </c>
      <c r="X1046" s="118">
        <f t="shared" si="498"/>
        <v>0</v>
      </c>
      <c r="Y1046" s="45"/>
      <c r="Z1046" s="118">
        <f t="shared" si="510"/>
        <v>0</v>
      </c>
      <c r="AA1046" s="118">
        <f t="shared" si="510"/>
        <v>0</v>
      </c>
      <c r="AB1046" s="118">
        <f t="shared" si="499"/>
        <v>0</v>
      </c>
      <c r="AC1046" s="118">
        <f t="shared" si="511"/>
        <v>0</v>
      </c>
      <c r="AD1046" s="118">
        <f t="shared" si="511"/>
        <v>0</v>
      </c>
      <c r="AE1046" s="118">
        <f t="shared" si="500"/>
        <v>0</v>
      </c>
      <c r="AF1046" s="118">
        <f t="shared" si="501"/>
        <v>0</v>
      </c>
      <c r="AG1046" s="45"/>
      <c r="AH1046" s="118">
        <f t="shared" si="512"/>
        <v>0</v>
      </c>
      <c r="AI1046" s="118">
        <f t="shared" si="512"/>
        <v>0</v>
      </c>
      <c r="AJ1046" s="118">
        <f t="shared" si="502"/>
        <v>0</v>
      </c>
      <c r="AK1046" s="118">
        <f t="shared" si="513"/>
        <v>0</v>
      </c>
      <c r="AL1046" s="118">
        <f t="shared" si="513"/>
        <v>0</v>
      </c>
      <c r="AM1046" s="118">
        <f t="shared" si="503"/>
        <v>0</v>
      </c>
      <c r="AN1046" s="118">
        <f t="shared" si="504"/>
        <v>0</v>
      </c>
      <c r="AO1046" s="45"/>
      <c r="AP1046" s="118">
        <f t="shared" si="514"/>
        <v>0</v>
      </c>
      <c r="AQ1046" s="118">
        <f t="shared" si="514"/>
        <v>0</v>
      </c>
      <c r="AR1046" s="118">
        <f t="shared" si="505"/>
        <v>0</v>
      </c>
      <c r="AS1046" s="118">
        <f t="shared" si="515"/>
        <v>0</v>
      </c>
      <c r="AT1046" s="118">
        <f t="shared" si="515"/>
        <v>0</v>
      </c>
      <c r="AU1046" s="118">
        <f t="shared" si="506"/>
        <v>0</v>
      </c>
      <c r="AV1046" s="118">
        <f t="shared" si="507"/>
        <v>0</v>
      </c>
      <c r="AW1046" s="119"/>
      <c r="AX1046" s="119"/>
      <c r="AY1046" s="119"/>
      <c r="AZ1046" s="117"/>
      <c r="BA1046" s="117"/>
      <c r="BB1046" s="117"/>
      <c r="BC1046" s="117"/>
      <c r="BD1046" s="117"/>
    </row>
    <row r="1047" spans="1:56" s="100" customFormat="1" hidden="1">
      <c r="A1047" s="45"/>
      <c r="B1047" s="120">
        <v>2013</v>
      </c>
      <c r="C1047" s="121">
        <v>8320</v>
      </c>
      <c r="D1047" s="120">
        <v>10</v>
      </c>
      <c r="E1047" s="120">
        <v>3000</v>
      </c>
      <c r="F1047" s="120">
        <v>3200</v>
      </c>
      <c r="G1047" s="120">
        <v>323</v>
      </c>
      <c r="H1047" s="120">
        <v>32301</v>
      </c>
      <c r="I1047" s="122" t="s">
        <v>432</v>
      </c>
      <c r="J1047" s="123">
        <v>0</v>
      </c>
      <c r="K1047" s="123">
        <v>0</v>
      </c>
      <c r="L1047" s="124">
        <v>0</v>
      </c>
      <c r="M1047" s="123">
        <v>0</v>
      </c>
      <c r="N1047" s="123">
        <v>0</v>
      </c>
      <c r="O1047" s="124">
        <v>0</v>
      </c>
      <c r="P1047" s="124">
        <v>0</v>
      </c>
      <c r="Q1047" s="45"/>
      <c r="R1047" s="123">
        <v>0</v>
      </c>
      <c r="S1047" s="123">
        <v>0</v>
      </c>
      <c r="T1047" s="123">
        <f t="shared" si="496"/>
        <v>0</v>
      </c>
      <c r="U1047" s="123">
        <v>0</v>
      </c>
      <c r="V1047" s="123">
        <v>0</v>
      </c>
      <c r="W1047" s="123">
        <f t="shared" si="497"/>
        <v>0</v>
      </c>
      <c r="X1047" s="123">
        <f t="shared" si="498"/>
        <v>0</v>
      </c>
      <c r="Y1047" s="45"/>
      <c r="Z1047" s="123">
        <v>0</v>
      </c>
      <c r="AA1047" s="123">
        <v>0</v>
      </c>
      <c r="AB1047" s="123">
        <f t="shared" si="499"/>
        <v>0</v>
      </c>
      <c r="AC1047" s="123">
        <v>0</v>
      </c>
      <c r="AD1047" s="123">
        <v>0</v>
      </c>
      <c r="AE1047" s="123">
        <f t="shared" si="500"/>
        <v>0</v>
      </c>
      <c r="AF1047" s="123">
        <f t="shared" si="501"/>
        <v>0</v>
      </c>
      <c r="AG1047" s="45"/>
      <c r="AH1047" s="123">
        <v>0</v>
      </c>
      <c r="AI1047" s="123">
        <v>0</v>
      </c>
      <c r="AJ1047" s="123">
        <f t="shared" si="502"/>
        <v>0</v>
      </c>
      <c r="AK1047" s="123">
        <v>0</v>
      </c>
      <c r="AL1047" s="123">
        <v>0</v>
      </c>
      <c r="AM1047" s="123">
        <f t="shared" si="503"/>
        <v>0</v>
      </c>
      <c r="AN1047" s="123">
        <f t="shared" si="504"/>
        <v>0</v>
      </c>
      <c r="AO1047" s="45"/>
      <c r="AP1047" s="123">
        <f>J1047-(R1047+Z1047+AH1047)</f>
        <v>0</v>
      </c>
      <c r="AQ1047" s="123">
        <f>K1047-(S1047+AA1047+AI1047)</f>
        <v>0</v>
      </c>
      <c r="AR1047" s="123">
        <f t="shared" si="505"/>
        <v>0</v>
      </c>
      <c r="AS1047" s="123">
        <f>M1047-(U1047+AC1047+AK1047)</f>
        <v>0</v>
      </c>
      <c r="AT1047" s="123">
        <f>N1047-(V1047+AD1047+AL1047)</f>
        <v>0</v>
      </c>
      <c r="AU1047" s="123">
        <f t="shared" si="506"/>
        <v>0</v>
      </c>
      <c r="AV1047" s="123">
        <f t="shared" si="507"/>
        <v>0</v>
      </c>
      <c r="AW1047" s="125" t="s">
        <v>153</v>
      </c>
      <c r="AX1047" s="125"/>
      <c r="AY1047" s="125"/>
      <c r="AZ1047" s="124" t="s">
        <v>88</v>
      </c>
      <c r="BA1047" s="124"/>
      <c r="BB1047" s="124"/>
      <c r="BC1047" s="124"/>
      <c r="BD1047" s="124"/>
    </row>
    <row r="1048" spans="1:56" s="126" customFormat="1" hidden="1">
      <c r="A1048" s="45"/>
      <c r="B1048" s="108">
        <v>2013</v>
      </c>
      <c r="C1048" s="109">
        <v>8320</v>
      </c>
      <c r="D1048" s="108">
        <v>10</v>
      </c>
      <c r="E1048" s="108">
        <v>3000</v>
      </c>
      <c r="F1048" s="108">
        <v>3300</v>
      </c>
      <c r="G1048" s="108"/>
      <c r="H1048" s="108"/>
      <c r="I1048" s="110" t="s">
        <v>170</v>
      </c>
      <c r="J1048" s="111">
        <v>0</v>
      </c>
      <c r="K1048" s="111">
        <v>0</v>
      </c>
      <c r="L1048" s="111">
        <v>0</v>
      </c>
      <c r="M1048" s="111">
        <v>0</v>
      </c>
      <c r="N1048" s="111">
        <v>0</v>
      </c>
      <c r="O1048" s="111">
        <v>0</v>
      </c>
      <c r="P1048" s="111">
        <v>0</v>
      </c>
      <c r="Q1048" s="45"/>
      <c r="R1048" s="112">
        <f>R1049+R1051+R1053+R1055</f>
        <v>0</v>
      </c>
      <c r="S1048" s="112">
        <f>S1049+S1051+S1053+S1055</f>
        <v>0</v>
      </c>
      <c r="T1048" s="112">
        <f t="shared" si="496"/>
        <v>0</v>
      </c>
      <c r="U1048" s="112">
        <f>U1049+U1051+U1053+U1055</f>
        <v>0</v>
      </c>
      <c r="V1048" s="112">
        <f>V1049+V1051+V1053+V1055</f>
        <v>0</v>
      </c>
      <c r="W1048" s="112">
        <f t="shared" si="497"/>
        <v>0</v>
      </c>
      <c r="X1048" s="112">
        <f t="shared" si="498"/>
        <v>0</v>
      </c>
      <c r="Y1048" s="171"/>
      <c r="Z1048" s="112">
        <f>Z1049+Z1051+Z1053+Z1055</f>
        <v>0</v>
      </c>
      <c r="AA1048" s="112">
        <f>AA1049+AA1051+AA1053+AA1055</f>
        <v>0</v>
      </c>
      <c r="AB1048" s="112">
        <f t="shared" si="499"/>
        <v>0</v>
      </c>
      <c r="AC1048" s="112">
        <f>AC1049+AC1051+AC1053+AC1055</f>
        <v>0</v>
      </c>
      <c r="AD1048" s="112">
        <f>AD1049+AD1051+AD1053+AD1055</f>
        <v>0</v>
      </c>
      <c r="AE1048" s="112">
        <f t="shared" si="500"/>
        <v>0</v>
      </c>
      <c r="AF1048" s="112">
        <f t="shared" si="501"/>
        <v>0</v>
      </c>
      <c r="AG1048" s="171"/>
      <c r="AH1048" s="112">
        <f>AH1049+AH1051+AH1053+AH1055</f>
        <v>0</v>
      </c>
      <c r="AI1048" s="112">
        <f>AI1049+AI1051+AI1053+AI1055</f>
        <v>0</v>
      </c>
      <c r="AJ1048" s="112">
        <f t="shared" si="502"/>
        <v>0</v>
      </c>
      <c r="AK1048" s="112">
        <f>AK1049+AK1051+AK1053+AK1055</f>
        <v>0</v>
      </c>
      <c r="AL1048" s="112">
        <f>AL1049+AL1051+AL1053+AL1055</f>
        <v>0</v>
      </c>
      <c r="AM1048" s="112">
        <f t="shared" si="503"/>
        <v>0</v>
      </c>
      <c r="AN1048" s="112">
        <f t="shared" si="504"/>
        <v>0</v>
      </c>
      <c r="AO1048" s="171"/>
      <c r="AP1048" s="112">
        <f>AP1049+AP1051+AP1053+AP1055</f>
        <v>0</v>
      </c>
      <c r="AQ1048" s="112">
        <f>AQ1049+AQ1051+AQ1053+AQ1055</f>
        <v>0</v>
      </c>
      <c r="AR1048" s="112">
        <f t="shared" si="505"/>
        <v>0</v>
      </c>
      <c r="AS1048" s="112">
        <f>AS1049+AS1051+AS1053+AS1055</f>
        <v>0</v>
      </c>
      <c r="AT1048" s="112">
        <f>AT1049+AT1051+AT1053+AT1055</f>
        <v>0</v>
      </c>
      <c r="AU1048" s="112">
        <f t="shared" si="506"/>
        <v>0</v>
      </c>
      <c r="AV1048" s="112">
        <f t="shared" si="507"/>
        <v>0</v>
      </c>
      <c r="AW1048" s="113"/>
      <c r="AX1048" s="113"/>
      <c r="AY1048" s="113"/>
      <c r="AZ1048" s="111"/>
      <c r="BA1048" s="111"/>
      <c r="BB1048" s="111"/>
      <c r="BC1048" s="111"/>
      <c r="BD1048" s="111"/>
    </row>
    <row r="1049" spans="1:56" s="127" customFormat="1" hidden="1">
      <c r="A1049" s="45"/>
      <c r="B1049" s="114">
        <v>2013</v>
      </c>
      <c r="C1049" s="115">
        <v>8320</v>
      </c>
      <c r="D1049" s="114">
        <v>10</v>
      </c>
      <c r="E1049" s="114">
        <v>3000</v>
      </c>
      <c r="F1049" s="114">
        <v>3300</v>
      </c>
      <c r="G1049" s="114">
        <v>332</v>
      </c>
      <c r="H1049" s="114"/>
      <c r="I1049" s="116" t="s">
        <v>369</v>
      </c>
      <c r="J1049" s="117">
        <v>0</v>
      </c>
      <c r="K1049" s="117">
        <v>0</v>
      </c>
      <c r="L1049" s="117">
        <v>0</v>
      </c>
      <c r="M1049" s="117">
        <v>0</v>
      </c>
      <c r="N1049" s="117">
        <v>0</v>
      </c>
      <c r="O1049" s="117">
        <v>0</v>
      </c>
      <c r="P1049" s="117">
        <v>0</v>
      </c>
      <c r="Q1049" s="45"/>
      <c r="R1049" s="118">
        <f>R1050</f>
        <v>0</v>
      </c>
      <c r="S1049" s="118">
        <f>S1050</f>
        <v>0</v>
      </c>
      <c r="T1049" s="118">
        <f t="shared" si="496"/>
        <v>0</v>
      </c>
      <c r="U1049" s="118">
        <f>U1050</f>
        <v>0</v>
      </c>
      <c r="V1049" s="118">
        <f>V1050</f>
        <v>0</v>
      </c>
      <c r="W1049" s="118">
        <f t="shared" si="497"/>
        <v>0</v>
      </c>
      <c r="X1049" s="118">
        <f t="shared" si="498"/>
        <v>0</v>
      </c>
      <c r="Y1049" s="45"/>
      <c r="Z1049" s="118">
        <f>Z1050</f>
        <v>0</v>
      </c>
      <c r="AA1049" s="118">
        <f>AA1050</f>
        <v>0</v>
      </c>
      <c r="AB1049" s="118">
        <f t="shared" si="499"/>
        <v>0</v>
      </c>
      <c r="AC1049" s="118">
        <f>AC1050</f>
        <v>0</v>
      </c>
      <c r="AD1049" s="118">
        <f>AD1050</f>
        <v>0</v>
      </c>
      <c r="AE1049" s="118">
        <f t="shared" si="500"/>
        <v>0</v>
      </c>
      <c r="AF1049" s="118">
        <f t="shared" si="501"/>
        <v>0</v>
      </c>
      <c r="AG1049" s="45"/>
      <c r="AH1049" s="118">
        <f>AH1050</f>
        <v>0</v>
      </c>
      <c r="AI1049" s="118">
        <f>AI1050</f>
        <v>0</v>
      </c>
      <c r="AJ1049" s="118">
        <f t="shared" si="502"/>
        <v>0</v>
      </c>
      <c r="AK1049" s="118">
        <f>AK1050</f>
        <v>0</v>
      </c>
      <c r="AL1049" s="118">
        <f>AL1050</f>
        <v>0</v>
      </c>
      <c r="AM1049" s="118">
        <f t="shared" si="503"/>
        <v>0</v>
      </c>
      <c r="AN1049" s="118">
        <f t="shared" si="504"/>
        <v>0</v>
      </c>
      <c r="AO1049" s="45"/>
      <c r="AP1049" s="118">
        <f>AP1050</f>
        <v>0</v>
      </c>
      <c r="AQ1049" s="118">
        <f>AQ1050</f>
        <v>0</v>
      </c>
      <c r="AR1049" s="118">
        <f t="shared" si="505"/>
        <v>0</v>
      </c>
      <c r="AS1049" s="118">
        <f>AS1050</f>
        <v>0</v>
      </c>
      <c r="AT1049" s="118">
        <f>AT1050</f>
        <v>0</v>
      </c>
      <c r="AU1049" s="118">
        <f t="shared" si="506"/>
        <v>0</v>
      </c>
      <c r="AV1049" s="118">
        <f t="shared" si="507"/>
        <v>0</v>
      </c>
      <c r="AW1049" s="119"/>
      <c r="AX1049" s="119"/>
      <c r="AY1049" s="119"/>
      <c r="AZ1049" s="117"/>
      <c r="BA1049" s="117"/>
      <c r="BB1049" s="117"/>
      <c r="BC1049" s="117"/>
      <c r="BD1049" s="117"/>
    </row>
    <row r="1050" spans="1:56" s="100" customFormat="1" hidden="1">
      <c r="A1050" s="45"/>
      <c r="B1050" s="120">
        <v>2013</v>
      </c>
      <c r="C1050" s="121">
        <v>8320</v>
      </c>
      <c r="D1050" s="120">
        <v>10</v>
      </c>
      <c r="E1050" s="120">
        <v>3000</v>
      </c>
      <c r="F1050" s="120">
        <v>3300</v>
      </c>
      <c r="G1050" s="120">
        <v>332</v>
      </c>
      <c r="H1050" s="120">
        <v>33200</v>
      </c>
      <c r="I1050" s="122" t="s">
        <v>369</v>
      </c>
      <c r="J1050" s="123">
        <v>0</v>
      </c>
      <c r="K1050" s="123">
        <v>0</v>
      </c>
      <c r="L1050" s="124">
        <v>0</v>
      </c>
      <c r="M1050" s="123">
        <v>0</v>
      </c>
      <c r="N1050" s="123">
        <v>0</v>
      </c>
      <c r="O1050" s="124">
        <v>0</v>
      </c>
      <c r="P1050" s="124">
        <v>0</v>
      </c>
      <c r="Q1050" s="45"/>
      <c r="R1050" s="123">
        <v>0</v>
      </c>
      <c r="S1050" s="123">
        <v>0</v>
      </c>
      <c r="T1050" s="123">
        <f t="shared" si="496"/>
        <v>0</v>
      </c>
      <c r="U1050" s="123">
        <v>0</v>
      </c>
      <c r="V1050" s="123">
        <v>0</v>
      </c>
      <c r="W1050" s="123">
        <f t="shared" si="497"/>
        <v>0</v>
      </c>
      <c r="X1050" s="123">
        <f t="shared" si="498"/>
        <v>0</v>
      </c>
      <c r="Y1050" s="45"/>
      <c r="Z1050" s="123">
        <v>0</v>
      </c>
      <c r="AA1050" s="123">
        <v>0</v>
      </c>
      <c r="AB1050" s="123">
        <f t="shared" si="499"/>
        <v>0</v>
      </c>
      <c r="AC1050" s="123">
        <v>0</v>
      </c>
      <c r="AD1050" s="123">
        <v>0</v>
      </c>
      <c r="AE1050" s="123">
        <f t="shared" si="500"/>
        <v>0</v>
      </c>
      <c r="AF1050" s="123">
        <f t="shared" si="501"/>
        <v>0</v>
      </c>
      <c r="AG1050" s="45"/>
      <c r="AH1050" s="123">
        <v>0</v>
      </c>
      <c r="AI1050" s="123">
        <v>0</v>
      </c>
      <c r="AJ1050" s="123">
        <f t="shared" si="502"/>
        <v>0</v>
      </c>
      <c r="AK1050" s="123">
        <v>0</v>
      </c>
      <c r="AL1050" s="123">
        <v>0</v>
      </c>
      <c r="AM1050" s="123">
        <f t="shared" si="503"/>
        <v>0</v>
      </c>
      <c r="AN1050" s="123">
        <f t="shared" si="504"/>
        <v>0</v>
      </c>
      <c r="AO1050" s="45"/>
      <c r="AP1050" s="123">
        <f>J1050-(R1050+Z1050+AH1050)</f>
        <v>0</v>
      </c>
      <c r="AQ1050" s="123">
        <f>K1050-(S1050+AA1050+AI1050)</f>
        <v>0</v>
      </c>
      <c r="AR1050" s="123">
        <f t="shared" si="505"/>
        <v>0</v>
      </c>
      <c r="AS1050" s="123">
        <f>M1050-(U1050+AC1050+AK1050)</f>
        <v>0</v>
      </c>
      <c r="AT1050" s="123">
        <f>N1050-(V1050+AD1050+AL1050)</f>
        <v>0</v>
      </c>
      <c r="AU1050" s="123">
        <f t="shared" si="506"/>
        <v>0</v>
      </c>
      <c r="AV1050" s="123">
        <f t="shared" si="507"/>
        <v>0</v>
      </c>
      <c r="AW1050" s="125" t="s">
        <v>153</v>
      </c>
      <c r="AX1050" s="125"/>
      <c r="AY1050" s="125"/>
      <c r="AZ1050" s="124" t="s">
        <v>283</v>
      </c>
      <c r="BA1050" s="124"/>
      <c r="BB1050" s="124"/>
      <c r="BC1050" s="124"/>
      <c r="BD1050" s="124"/>
    </row>
    <row r="1051" spans="1:56" s="127" customFormat="1" hidden="1">
      <c r="A1051" s="45"/>
      <c r="B1051" s="114">
        <v>2013</v>
      </c>
      <c r="C1051" s="115">
        <v>8320</v>
      </c>
      <c r="D1051" s="114">
        <v>10</v>
      </c>
      <c r="E1051" s="114">
        <v>3000</v>
      </c>
      <c r="F1051" s="114">
        <v>3300</v>
      </c>
      <c r="G1051" s="114">
        <v>333</v>
      </c>
      <c r="H1051" s="114"/>
      <c r="I1051" s="116" t="s">
        <v>174</v>
      </c>
      <c r="J1051" s="117">
        <v>0</v>
      </c>
      <c r="K1051" s="117">
        <v>0</v>
      </c>
      <c r="L1051" s="117">
        <v>0</v>
      </c>
      <c r="M1051" s="117">
        <v>0</v>
      </c>
      <c r="N1051" s="117">
        <v>0</v>
      </c>
      <c r="O1051" s="117">
        <v>0</v>
      </c>
      <c r="P1051" s="117">
        <v>0</v>
      </c>
      <c r="Q1051" s="45"/>
      <c r="R1051" s="118">
        <f>R1052</f>
        <v>0</v>
      </c>
      <c r="S1051" s="118">
        <f>S1052</f>
        <v>0</v>
      </c>
      <c r="T1051" s="118">
        <f t="shared" si="496"/>
        <v>0</v>
      </c>
      <c r="U1051" s="118">
        <f>U1052</f>
        <v>0</v>
      </c>
      <c r="V1051" s="118">
        <f>V1052</f>
        <v>0</v>
      </c>
      <c r="W1051" s="118">
        <f t="shared" si="497"/>
        <v>0</v>
      </c>
      <c r="X1051" s="118">
        <f t="shared" si="498"/>
        <v>0</v>
      </c>
      <c r="Y1051" s="45"/>
      <c r="Z1051" s="118">
        <f>Z1052</f>
        <v>0</v>
      </c>
      <c r="AA1051" s="118">
        <f>AA1052</f>
        <v>0</v>
      </c>
      <c r="AB1051" s="118">
        <f t="shared" si="499"/>
        <v>0</v>
      </c>
      <c r="AC1051" s="118">
        <f>AC1052</f>
        <v>0</v>
      </c>
      <c r="AD1051" s="118">
        <f>AD1052</f>
        <v>0</v>
      </c>
      <c r="AE1051" s="118">
        <f t="shared" si="500"/>
        <v>0</v>
      </c>
      <c r="AF1051" s="118">
        <f t="shared" si="501"/>
        <v>0</v>
      </c>
      <c r="AG1051" s="45"/>
      <c r="AH1051" s="118">
        <f>AH1052</f>
        <v>0</v>
      </c>
      <c r="AI1051" s="118">
        <f>AI1052</f>
        <v>0</v>
      </c>
      <c r="AJ1051" s="118">
        <f t="shared" si="502"/>
        <v>0</v>
      </c>
      <c r="AK1051" s="118">
        <f>AK1052</f>
        <v>0</v>
      </c>
      <c r="AL1051" s="118">
        <f>AL1052</f>
        <v>0</v>
      </c>
      <c r="AM1051" s="118">
        <f t="shared" si="503"/>
        <v>0</v>
      </c>
      <c r="AN1051" s="118">
        <f t="shared" si="504"/>
        <v>0</v>
      </c>
      <c r="AO1051" s="45"/>
      <c r="AP1051" s="118">
        <f>AP1052</f>
        <v>0</v>
      </c>
      <c r="AQ1051" s="118">
        <f>AQ1052</f>
        <v>0</v>
      </c>
      <c r="AR1051" s="118">
        <f t="shared" si="505"/>
        <v>0</v>
      </c>
      <c r="AS1051" s="118">
        <f>AS1052</f>
        <v>0</v>
      </c>
      <c r="AT1051" s="118">
        <f>AT1052</f>
        <v>0</v>
      </c>
      <c r="AU1051" s="118">
        <f t="shared" si="506"/>
        <v>0</v>
      </c>
      <c r="AV1051" s="118">
        <f t="shared" si="507"/>
        <v>0</v>
      </c>
      <c r="AW1051" s="119"/>
      <c r="AX1051" s="119"/>
      <c r="AY1051" s="119"/>
      <c r="AZ1051" s="117"/>
      <c r="BA1051" s="117"/>
      <c r="BB1051" s="117"/>
      <c r="BC1051" s="117"/>
      <c r="BD1051" s="117"/>
    </row>
    <row r="1052" spans="1:56" s="100" customFormat="1" hidden="1">
      <c r="A1052" s="45"/>
      <c r="B1052" s="120">
        <v>2013</v>
      </c>
      <c r="C1052" s="121">
        <v>8320</v>
      </c>
      <c r="D1052" s="120">
        <v>10</v>
      </c>
      <c r="E1052" s="120">
        <v>3000</v>
      </c>
      <c r="F1052" s="120">
        <v>3300</v>
      </c>
      <c r="G1052" s="120">
        <v>333</v>
      </c>
      <c r="H1052" s="120">
        <v>33301</v>
      </c>
      <c r="I1052" s="122" t="s">
        <v>175</v>
      </c>
      <c r="J1052" s="123">
        <v>0</v>
      </c>
      <c r="K1052" s="123">
        <v>0</v>
      </c>
      <c r="L1052" s="124">
        <v>0</v>
      </c>
      <c r="M1052" s="123">
        <v>0</v>
      </c>
      <c r="N1052" s="123">
        <v>0</v>
      </c>
      <c r="O1052" s="124">
        <v>0</v>
      </c>
      <c r="P1052" s="124">
        <v>0</v>
      </c>
      <c r="Q1052" s="45"/>
      <c r="R1052" s="123">
        <v>0</v>
      </c>
      <c r="S1052" s="123">
        <v>0</v>
      </c>
      <c r="T1052" s="123">
        <f t="shared" si="496"/>
        <v>0</v>
      </c>
      <c r="U1052" s="123">
        <v>0</v>
      </c>
      <c r="V1052" s="123">
        <v>0</v>
      </c>
      <c r="W1052" s="123">
        <f t="shared" si="497"/>
        <v>0</v>
      </c>
      <c r="X1052" s="123">
        <f t="shared" si="498"/>
        <v>0</v>
      </c>
      <c r="Y1052" s="45"/>
      <c r="Z1052" s="123">
        <v>0</v>
      </c>
      <c r="AA1052" s="123">
        <v>0</v>
      </c>
      <c r="AB1052" s="123">
        <f t="shared" si="499"/>
        <v>0</v>
      </c>
      <c r="AC1052" s="123">
        <v>0</v>
      </c>
      <c r="AD1052" s="123">
        <v>0</v>
      </c>
      <c r="AE1052" s="123">
        <f t="shared" si="500"/>
        <v>0</v>
      </c>
      <c r="AF1052" s="123">
        <f t="shared" si="501"/>
        <v>0</v>
      </c>
      <c r="AG1052" s="45"/>
      <c r="AH1052" s="123">
        <v>0</v>
      </c>
      <c r="AI1052" s="123">
        <v>0</v>
      </c>
      <c r="AJ1052" s="123">
        <f t="shared" si="502"/>
        <v>0</v>
      </c>
      <c r="AK1052" s="123">
        <v>0</v>
      </c>
      <c r="AL1052" s="123">
        <v>0</v>
      </c>
      <c r="AM1052" s="123">
        <f t="shared" si="503"/>
        <v>0</v>
      </c>
      <c r="AN1052" s="123">
        <f t="shared" si="504"/>
        <v>0</v>
      </c>
      <c r="AO1052" s="45"/>
      <c r="AP1052" s="123">
        <f>J1052-(R1052+Z1052+AH1052)</f>
        <v>0</v>
      </c>
      <c r="AQ1052" s="123">
        <f>K1052-(S1052+AA1052+AI1052)</f>
        <v>0</v>
      </c>
      <c r="AR1052" s="123">
        <f t="shared" si="505"/>
        <v>0</v>
      </c>
      <c r="AS1052" s="123">
        <f>M1052-(U1052+AC1052+AK1052)</f>
        <v>0</v>
      </c>
      <c r="AT1052" s="123">
        <f>N1052-(V1052+AD1052+AL1052)</f>
        <v>0</v>
      </c>
      <c r="AU1052" s="123">
        <f t="shared" si="506"/>
        <v>0</v>
      </c>
      <c r="AV1052" s="123">
        <f t="shared" si="507"/>
        <v>0</v>
      </c>
      <c r="AW1052" s="125" t="s">
        <v>153</v>
      </c>
      <c r="AX1052" s="125"/>
      <c r="AY1052" s="125"/>
      <c r="AZ1052" s="124" t="s">
        <v>283</v>
      </c>
      <c r="BA1052" s="124"/>
      <c r="BB1052" s="124"/>
      <c r="BC1052" s="124"/>
      <c r="BD1052" s="124"/>
    </row>
    <row r="1053" spans="1:56" s="127" customFormat="1" hidden="1">
      <c r="A1053" s="45"/>
      <c r="B1053" s="114">
        <v>2013</v>
      </c>
      <c r="C1053" s="115">
        <v>8320</v>
      </c>
      <c r="D1053" s="114">
        <v>10</v>
      </c>
      <c r="E1053" s="114">
        <v>3000</v>
      </c>
      <c r="F1053" s="114">
        <v>3300</v>
      </c>
      <c r="G1053" s="114">
        <v>334</v>
      </c>
      <c r="H1053" s="114"/>
      <c r="I1053" s="116" t="s">
        <v>176</v>
      </c>
      <c r="J1053" s="117">
        <v>0</v>
      </c>
      <c r="K1053" s="117">
        <v>0</v>
      </c>
      <c r="L1053" s="117">
        <v>0</v>
      </c>
      <c r="M1053" s="117">
        <v>0</v>
      </c>
      <c r="N1053" s="117">
        <v>0</v>
      </c>
      <c r="O1053" s="117">
        <v>0</v>
      </c>
      <c r="P1053" s="117">
        <v>0</v>
      </c>
      <c r="Q1053" s="45"/>
      <c r="R1053" s="118">
        <f t="shared" ref="R1053:S1055" si="516">R1054</f>
        <v>0</v>
      </c>
      <c r="S1053" s="118">
        <f t="shared" si="516"/>
        <v>0</v>
      </c>
      <c r="T1053" s="118">
        <f t="shared" si="496"/>
        <v>0</v>
      </c>
      <c r="U1053" s="118">
        <f t="shared" ref="U1053:V1055" si="517">U1054</f>
        <v>0</v>
      </c>
      <c r="V1053" s="118">
        <f t="shared" si="517"/>
        <v>0</v>
      </c>
      <c r="W1053" s="118">
        <f t="shared" si="497"/>
        <v>0</v>
      </c>
      <c r="X1053" s="118">
        <f t="shared" si="498"/>
        <v>0</v>
      </c>
      <c r="Y1053" s="45"/>
      <c r="Z1053" s="118">
        <f t="shared" ref="Z1053:AA1055" si="518">Z1054</f>
        <v>0</v>
      </c>
      <c r="AA1053" s="118">
        <f t="shared" si="518"/>
        <v>0</v>
      </c>
      <c r="AB1053" s="118">
        <f t="shared" si="499"/>
        <v>0</v>
      </c>
      <c r="AC1053" s="118">
        <f t="shared" ref="AC1053:AD1055" si="519">AC1054</f>
        <v>0</v>
      </c>
      <c r="AD1053" s="118">
        <f t="shared" si="519"/>
        <v>0</v>
      </c>
      <c r="AE1053" s="118">
        <f t="shared" si="500"/>
        <v>0</v>
      </c>
      <c r="AF1053" s="118">
        <f t="shared" si="501"/>
        <v>0</v>
      </c>
      <c r="AG1053" s="45"/>
      <c r="AH1053" s="118">
        <f t="shared" ref="AH1053:AI1055" si="520">AH1054</f>
        <v>0</v>
      </c>
      <c r="AI1053" s="118">
        <f t="shared" si="520"/>
        <v>0</v>
      </c>
      <c r="AJ1053" s="118">
        <f t="shared" si="502"/>
        <v>0</v>
      </c>
      <c r="AK1053" s="118">
        <f t="shared" ref="AK1053:AL1055" si="521">AK1054</f>
        <v>0</v>
      </c>
      <c r="AL1053" s="118">
        <f t="shared" si="521"/>
        <v>0</v>
      </c>
      <c r="AM1053" s="118">
        <f t="shared" si="503"/>
        <v>0</v>
      </c>
      <c r="AN1053" s="118">
        <f t="shared" si="504"/>
        <v>0</v>
      </c>
      <c r="AO1053" s="45"/>
      <c r="AP1053" s="118">
        <f t="shared" ref="AP1053:AQ1055" si="522">AP1054</f>
        <v>0</v>
      </c>
      <c r="AQ1053" s="118">
        <f t="shared" si="522"/>
        <v>0</v>
      </c>
      <c r="AR1053" s="118">
        <f t="shared" si="505"/>
        <v>0</v>
      </c>
      <c r="AS1053" s="118">
        <f t="shared" ref="AS1053:AT1055" si="523">AS1054</f>
        <v>0</v>
      </c>
      <c r="AT1053" s="118">
        <f t="shared" si="523"/>
        <v>0</v>
      </c>
      <c r="AU1053" s="118">
        <f t="shared" si="506"/>
        <v>0</v>
      </c>
      <c r="AV1053" s="118">
        <f t="shared" si="507"/>
        <v>0</v>
      </c>
      <c r="AW1053" s="119"/>
      <c r="AX1053" s="119"/>
      <c r="AY1053" s="119"/>
      <c r="AZ1053" s="117"/>
      <c r="BA1053" s="117"/>
      <c r="BB1053" s="117"/>
      <c r="BC1053" s="117"/>
      <c r="BD1053" s="117"/>
    </row>
    <row r="1054" spans="1:56" s="100" customFormat="1" hidden="1">
      <c r="A1054" s="45"/>
      <c r="B1054" s="120">
        <v>2013</v>
      </c>
      <c r="C1054" s="121">
        <v>8320</v>
      </c>
      <c r="D1054" s="120">
        <v>10</v>
      </c>
      <c r="E1054" s="120">
        <v>3000</v>
      </c>
      <c r="F1054" s="120">
        <v>3300</v>
      </c>
      <c r="G1054" s="120">
        <v>334</v>
      </c>
      <c r="H1054" s="120">
        <v>33401</v>
      </c>
      <c r="I1054" s="122" t="s">
        <v>177</v>
      </c>
      <c r="J1054" s="123">
        <v>0</v>
      </c>
      <c r="K1054" s="123">
        <v>0</v>
      </c>
      <c r="L1054" s="124">
        <v>0</v>
      </c>
      <c r="M1054" s="123">
        <v>0</v>
      </c>
      <c r="N1054" s="123">
        <v>0</v>
      </c>
      <c r="O1054" s="124">
        <v>0</v>
      </c>
      <c r="P1054" s="124">
        <v>0</v>
      </c>
      <c r="Q1054" s="45"/>
      <c r="R1054" s="123">
        <v>0</v>
      </c>
      <c r="S1054" s="123">
        <v>0</v>
      </c>
      <c r="T1054" s="123">
        <f t="shared" si="496"/>
        <v>0</v>
      </c>
      <c r="U1054" s="123">
        <v>0</v>
      </c>
      <c r="V1054" s="123">
        <v>0</v>
      </c>
      <c r="W1054" s="123">
        <f t="shared" si="497"/>
        <v>0</v>
      </c>
      <c r="X1054" s="123">
        <f t="shared" si="498"/>
        <v>0</v>
      </c>
      <c r="Y1054" s="45"/>
      <c r="Z1054" s="123">
        <v>0</v>
      </c>
      <c r="AA1054" s="123">
        <v>0</v>
      </c>
      <c r="AB1054" s="123">
        <f t="shared" si="499"/>
        <v>0</v>
      </c>
      <c r="AC1054" s="123">
        <v>0</v>
      </c>
      <c r="AD1054" s="123">
        <v>0</v>
      </c>
      <c r="AE1054" s="123">
        <f t="shared" si="500"/>
        <v>0</v>
      </c>
      <c r="AF1054" s="123">
        <f t="shared" si="501"/>
        <v>0</v>
      </c>
      <c r="AG1054" s="45"/>
      <c r="AH1054" s="123">
        <v>0</v>
      </c>
      <c r="AI1054" s="123">
        <v>0</v>
      </c>
      <c r="AJ1054" s="123">
        <f t="shared" si="502"/>
        <v>0</v>
      </c>
      <c r="AK1054" s="123">
        <v>0</v>
      </c>
      <c r="AL1054" s="123">
        <v>0</v>
      </c>
      <c r="AM1054" s="123">
        <f t="shared" si="503"/>
        <v>0</v>
      </c>
      <c r="AN1054" s="123">
        <f t="shared" si="504"/>
        <v>0</v>
      </c>
      <c r="AO1054" s="45"/>
      <c r="AP1054" s="123">
        <f>J1054-(R1054+Z1054+AH1054)</f>
        <v>0</v>
      </c>
      <c r="AQ1054" s="123">
        <f>K1054-(S1054+AA1054+AI1054)</f>
        <v>0</v>
      </c>
      <c r="AR1054" s="123">
        <f t="shared" si="505"/>
        <v>0</v>
      </c>
      <c r="AS1054" s="123">
        <f>M1054-(U1054+AC1054+AK1054)</f>
        <v>0</v>
      </c>
      <c r="AT1054" s="123">
        <f>N1054-(V1054+AD1054+AL1054)</f>
        <v>0</v>
      </c>
      <c r="AU1054" s="123">
        <f t="shared" si="506"/>
        <v>0</v>
      </c>
      <c r="AV1054" s="123">
        <f t="shared" si="507"/>
        <v>0</v>
      </c>
      <c r="AW1054" s="125" t="s">
        <v>153</v>
      </c>
      <c r="AX1054" s="125"/>
      <c r="AY1054" s="125"/>
      <c r="AZ1054" s="124" t="s">
        <v>283</v>
      </c>
      <c r="BA1054" s="124"/>
      <c r="BB1054" s="124"/>
      <c r="BC1054" s="124"/>
      <c r="BD1054" s="124"/>
    </row>
    <row r="1055" spans="1:56" s="100" customFormat="1" hidden="1">
      <c r="A1055" s="45"/>
      <c r="B1055" s="114">
        <v>2013</v>
      </c>
      <c r="C1055" s="115">
        <v>8320</v>
      </c>
      <c r="D1055" s="114">
        <v>10</v>
      </c>
      <c r="E1055" s="114">
        <v>3000</v>
      </c>
      <c r="F1055" s="114">
        <v>3300</v>
      </c>
      <c r="G1055" s="114">
        <v>338</v>
      </c>
      <c r="H1055" s="114"/>
      <c r="I1055" s="116" t="s">
        <v>433</v>
      </c>
      <c r="J1055" s="117">
        <v>0</v>
      </c>
      <c r="K1055" s="117">
        <v>0</v>
      </c>
      <c r="L1055" s="117">
        <v>0</v>
      </c>
      <c r="M1055" s="117">
        <v>0</v>
      </c>
      <c r="N1055" s="117">
        <v>0</v>
      </c>
      <c r="O1055" s="117">
        <v>0</v>
      </c>
      <c r="P1055" s="117">
        <v>0</v>
      </c>
      <c r="Q1055" s="45"/>
      <c r="R1055" s="118">
        <f t="shared" si="516"/>
        <v>0</v>
      </c>
      <c r="S1055" s="118">
        <f t="shared" si="516"/>
        <v>0</v>
      </c>
      <c r="T1055" s="118">
        <f t="shared" si="496"/>
        <v>0</v>
      </c>
      <c r="U1055" s="118">
        <f t="shared" si="517"/>
        <v>0</v>
      </c>
      <c r="V1055" s="118">
        <f t="shared" si="517"/>
        <v>0</v>
      </c>
      <c r="W1055" s="118">
        <f t="shared" si="497"/>
        <v>0</v>
      </c>
      <c r="X1055" s="118">
        <f t="shared" si="498"/>
        <v>0</v>
      </c>
      <c r="Y1055" s="45"/>
      <c r="Z1055" s="118">
        <f t="shared" si="518"/>
        <v>0</v>
      </c>
      <c r="AA1055" s="118">
        <f t="shared" si="518"/>
        <v>0</v>
      </c>
      <c r="AB1055" s="118">
        <f t="shared" si="499"/>
        <v>0</v>
      </c>
      <c r="AC1055" s="118">
        <f t="shared" si="519"/>
        <v>0</v>
      </c>
      <c r="AD1055" s="118">
        <f t="shared" si="519"/>
        <v>0</v>
      </c>
      <c r="AE1055" s="118">
        <f t="shared" si="500"/>
        <v>0</v>
      </c>
      <c r="AF1055" s="118">
        <f t="shared" si="501"/>
        <v>0</v>
      </c>
      <c r="AG1055" s="45"/>
      <c r="AH1055" s="118">
        <f t="shared" si="520"/>
        <v>0</v>
      </c>
      <c r="AI1055" s="118">
        <f t="shared" si="520"/>
        <v>0</v>
      </c>
      <c r="AJ1055" s="118">
        <f t="shared" si="502"/>
        <v>0</v>
      </c>
      <c r="AK1055" s="118">
        <f t="shared" si="521"/>
        <v>0</v>
      </c>
      <c r="AL1055" s="118">
        <f t="shared" si="521"/>
        <v>0</v>
      </c>
      <c r="AM1055" s="118">
        <f t="shared" si="503"/>
        <v>0</v>
      </c>
      <c r="AN1055" s="118">
        <f t="shared" si="504"/>
        <v>0</v>
      </c>
      <c r="AO1055" s="45"/>
      <c r="AP1055" s="118">
        <f t="shared" si="522"/>
        <v>0</v>
      </c>
      <c r="AQ1055" s="118">
        <f t="shared" si="522"/>
        <v>0</v>
      </c>
      <c r="AR1055" s="118">
        <f t="shared" si="505"/>
        <v>0</v>
      </c>
      <c r="AS1055" s="118">
        <f t="shared" si="523"/>
        <v>0</v>
      </c>
      <c r="AT1055" s="118">
        <f t="shared" si="523"/>
        <v>0</v>
      </c>
      <c r="AU1055" s="118">
        <f t="shared" si="506"/>
        <v>0</v>
      </c>
      <c r="AV1055" s="118">
        <f t="shared" si="507"/>
        <v>0</v>
      </c>
      <c r="AW1055" s="119"/>
      <c r="AX1055" s="119"/>
      <c r="AY1055" s="119"/>
      <c r="AZ1055" s="117"/>
      <c r="BA1055" s="117"/>
      <c r="BB1055" s="117"/>
      <c r="BC1055" s="117"/>
      <c r="BD1055" s="117"/>
    </row>
    <row r="1056" spans="1:56" s="100" customFormat="1" hidden="1">
      <c r="A1056" s="45"/>
      <c r="B1056" s="120">
        <v>2013</v>
      </c>
      <c r="C1056" s="121">
        <v>8320</v>
      </c>
      <c r="D1056" s="120">
        <v>10</v>
      </c>
      <c r="E1056" s="120">
        <v>3000</v>
      </c>
      <c r="F1056" s="120">
        <v>3300</v>
      </c>
      <c r="G1056" s="120">
        <v>338</v>
      </c>
      <c r="H1056" s="120">
        <v>33801</v>
      </c>
      <c r="I1056" s="122" t="s">
        <v>433</v>
      </c>
      <c r="J1056" s="123">
        <v>0</v>
      </c>
      <c r="K1056" s="123">
        <v>0</v>
      </c>
      <c r="L1056" s="124">
        <v>0</v>
      </c>
      <c r="M1056" s="123">
        <v>0</v>
      </c>
      <c r="N1056" s="123">
        <v>0</v>
      </c>
      <c r="O1056" s="124">
        <v>0</v>
      </c>
      <c r="P1056" s="124">
        <v>0</v>
      </c>
      <c r="Q1056" s="45"/>
      <c r="R1056" s="123">
        <v>0</v>
      </c>
      <c r="S1056" s="123">
        <v>0</v>
      </c>
      <c r="T1056" s="123">
        <f t="shared" si="496"/>
        <v>0</v>
      </c>
      <c r="U1056" s="123">
        <v>0</v>
      </c>
      <c r="V1056" s="123">
        <v>0</v>
      </c>
      <c r="W1056" s="123">
        <f t="shared" si="497"/>
        <v>0</v>
      </c>
      <c r="X1056" s="123">
        <f t="shared" si="498"/>
        <v>0</v>
      </c>
      <c r="Y1056" s="45"/>
      <c r="Z1056" s="123">
        <v>0</v>
      </c>
      <c r="AA1056" s="123">
        <v>0</v>
      </c>
      <c r="AB1056" s="123">
        <f t="shared" si="499"/>
        <v>0</v>
      </c>
      <c r="AC1056" s="123">
        <v>0</v>
      </c>
      <c r="AD1056" s="123">
        <v>0</v>
      </c>
      <c r="AE1056" s="123">
        <f t="shared" si="500"/>
        <v>0</v>
      </c>
      <c r="AF1056" s="123">
        <f t="shared" si="501"/>
        <v>0</v>
      </c>
      <c r="AG1056" s="45"/>
      <c r="AH1056" s="123">
        <v>0</v>
      </c>
      <c r="AI1056" s="123">
        <v>0</v>
      </c>
      <c r="AJ1056" s="123">
        <f t="shared" si="502"/>
        <v>0</v>
      </c>
      <c r="AK1056" s="123">
        <v>0</v>
      </c>
      <c r="AL1056" s="123">
        <v>0</v>
      </c>
      <c r="AM1056" s="123">
        <f t="shared" si="503"/>
        <v>0</v>
      </c>
      <c r="AN1056" s="123">
        <f t="shared" si="504"/>
        <v>0</v>
      </c>
      <c r="AO1056" s="45"/>
      <c r="AP1056" s="123">
        <f>J1056-(R1056+Z1056+AH1056)</f>
        <v>0</v>
      </c>
      <c r="AQ1056" s="123">
        <f>K1056-(S1056+AA1056+AI1056)</f>
        <v>0</v>
      </c>
      <c r="AR1056" s="123">
        <f t="shared" si="505"/>
        <v>0</v>
      </c>
      <c r="AS1056" s="123">
        <f>M1056-(U1056+AC1056+AK1056)</f>
        <v>0</v>
      </c>
      <c r="AT1056" s="123">
        <f>N1056-(V1056+AD1056+AL1056)</f>
        <v>0</v>
      </c>
      <c r="AU1056" s="123">
        <f t="shared" si="506"/>
        <v>0</v>
      </c>
      <c r="AV1056" s="123">
        <f t="shared" si="507"/>
        <v>0</v>
      </c>
      <c r="AW1056" s="125"/>
      <c r="AX1056" s="125"/>
      <c r="AY1056" s="125"/>
      <c r="AZ1056" s="124"/>
      <c r="BA1056" s="124"/>
      <c r="BB1056" s="124"/>
      <c r="BC1056" s="124"/>
      <c r="BD1056" s="124"/>
    </row>
    <row r="1057" spans="1:56" s="100" customFormat="1" hidden="1">
      <c r="A1057" s="45"/>
      <c r="B1057" s="108">
        <v>2013</v>
      </c>
      <c r="C1057" s="109">
        <v>8320</v>
      </c>
      <c r="D1057" s="108">
        <v>10</v>
      </c>
      <c r="E1057" s="108">
        <v>3000</v>
      </c>
      <c r="F1057" s="108">
        <v>3400</v>
      </c>
      <c r="G1057" s="108"/>
      <c r="H1057" s="108"/>
      <c r="I1057" s="110" t="s">
        <v>434</v>
      </c>
      <c r="J1057" s="111">
        <v>0</v>
      </c>
      <c r="K1057" s="111">
        <v>0</v>
      </c>
      <c r="L1057" s="111">
        <v>0</v>
      </c>
      <c r="M1057" s="111">
        <v>0</v>
      </c>
      <c r="N1057" s="111">
        <v>0</v>
      </c>
      <c r="O1057" s="111">
        <v>0</v>
      </c>
      <c r="P1057" s="111">
        <v>0</v>
      </c>
      <c r="Q1057" s="45"/>
      <c r="R1057" s="112">
        <f>R1058+R1060</f>
        <v>0</v>
      </c>
      <c r="S1057" s="112">
        <f>S1058+S1060</f>
        <v>0</v>
      </c>
      <c r="T1057" s="112">
        <f t="shared" si="496"/>
        <v>0</v>
      </c>
      <c r="U1057" s="112">
        <f>U1058+U1060</f>
        <v>0</v>
      </c>
      <c r="V1057" s="112">
        <f>V1058+V1060</f>
        <v>0</v>
      </c>
      <c r="W1057" s="112">
        <f t="shared" si="497"/>
        <v>0</v>
      </c>
      <c r="X1057" s="112">
        <f t="shared" si="498"/>
        <v>0</v>
      </c>
      <c r="Y1057" s="45"/>
      <c r="Z1057" s="112">
        <f>Z1058+Z1060</f>
        <v>0</v>
      </c>
      <c r="AA1057" s="112">
        <f>AA1058+AA1060</f>
        <v>0</v>
      </c>
      <c r="AB1057" s="112">
        <f t="shared" si="499"/>
        <v>0</v>
      </c>
      <c r="AC1057" s="112">
        <f>AC1058+AC1060</f>
        <v>0</v>
      </c>
      <c r="AD1057" s="112">
        <f>AD1058+AD1060</f>
        <v>0</v>
      </c>
      <c r="AE1057" s="112">
        <f t="shared" si="500"/>
        <v>0</v>
      </c>
      <c r="AF1057" s="112">
        <f t="shared" si="501"/>
        <v>0</v>
      </c>
      <c r="AG1057" s="45"/>
      <c r="AH1057" s="112">
        <f>AH1058+AH1060</f>
        <v>0</v>
      </c>
      <c r="AI1057" s="112">
        <f>AI1058+AI1060</f>
        <v>0</v>
      </c>
      <c r="AJ1057" s="112">
        <f t="shared" si="502"/>
        <v>0</v>
      </c>
      <c r="AK1057" s="112">
        <f>AK1058+AK1060</f>
        <v>0</v>
      </c>
      <c r="AL1057" s="112">
        <f>AL1058+AL1060</f>
        <v>0</v>
      </c>
      <c r="AM1057" s="112">
        <f t="shared" si="503"/>
        <v>0</v>
      </c>
      <c r="AN1057" s="112">
        <f t="shared" si="504"/>
        <v>0</v>
      </c>
      <c r="AO1057" s="45"/>
      <c r="AP1057" s="112">
        <f>AP1058+AP1060</f>
        <v>0</v>
      </c>
      <c r="AQ1057" s="112">
        <f>AQ1058+AQ1060</f>
        <v>0</v>
      </c>
      <c r="AR1057" s="112">
        <f t="shared" si="505"/>
        <v>0</v>
      </c>
      <c r="AS1057" s="112">
        <f>AS1058+AS1060</f>
        <v>0</v>
      </c>
      <c r="AT1057" s="112">
        <f>AT1058+AT1060</f>
        <v>0</v>
      </c>
      <c r="AU1057" s="112">
        <f t="shared" si="506"/>
        <v>0</v>
      </c>
      <c r="AV1057" s="112">
        <f t="shared" si="507"/>
        <v>0</v>
      </c>
      <c r="AW1057" s="113"/>
      <c r="AX1057" s="113"/>
      <c r="AY1057" s="113"/>
      <c r="AZ1057" s="111"/>
      <c r="BA1057" s="111"/>
      <c r="BB1057" s="111"/>
      <c r="BC1057" s="111"/>
      <c r="BD1057" s="111"/>
    </row>
    <row r="1058" spans="1:56" s="100" customFormat="1" hidden="1">
      <c r="A1058" s="45"/>
      <c r="B1058" s="114">
        <v>2013</v>
      </c>
      <c r="C1058" s="115">
        <v>8320</v>
      </c>
      <c r="D1058" s="114">
        <v>10</v>
      </c>
      <c r="E1058" s="114">
        <v>3000</v>
      </c>
      <c r="F1058" s="114">
        <v>3400</v>
      </c>
      <c r="G1058" s="114">
        <v>344</v>
      </c>
      <c r="H1058" s="114"/>
      <c r="I1058" s="116" t="s">
        <v>435</v>
      </c>
      <c r="J1058" s="117">
        <v>0</v>
      </c>
      <c r="K1058" s="117">
        <v>0</v>
      </c>
      <c r="L1058" s="117">
        <v>0</v>
      </c>
      <c r="M1058" s="117">
        <v>0</v>
      </c>
      <c r="N1058" s="117">
        <v>0</v>
      </c>
      <c r="O1058" s="117">
        <v>0</v>
      </c>
      <c r="P1058" s="117">
        <v>0</v>
      </c>
      <c r="Q1058" s="45"/>
      <c r="R1058" s="118">
        <f>R1059</f>
        <v>0</v>
      </c>
      <c r="S1058" s="118">
        <f>S1059</f>
        <v>0</v>
      </c>
      <c r="T1058" s="118">
        <f t="shared" si="496"/>
        <v>0</v>
      </c>
      <c r="U1058" s="118">
        <f>U1059</f>
        <v>0</v>
      </c>
      <c r="V1058" s="118">
        <f>V1059</f>
        <v>0</v>
      </c>
      <c r="W1058" s="118">
        <f t="shared" si="497"/>
        <v>0</v>
      </c>
      <c r="X1058" s="118">
        <f t="shared" si="498"/>
        <v>0</v>
      </c>
      <c r="Y1058" s="45"/>
      <c r="Z1058" s="118">
        <f>Z1059</f>
        <v>0</v>
      </c>
      <c r="AA1058" s="118">
        <f>AA1059</f>
        <v>0</v>
      </c>
      <c r="AB1058" s="118">
        <f t="shared" si="499"/>
        <v>0</v>
      </c>
      <c r="AC1058" s="118">
        <f>AC1059</f>
        <v>0</v>
      </c>
      <c r="AD1058" s="118">
        <f>AD1059</f>
        <v>0</v>
      </c>
      <c r="AE1058" s="118">
        <f t="shared" si="500"/>
        <v>0</v>
      </c>
      <c r="AF1058" s="118">
        <f t="shared" si="501"/>
        <v>0</v>
      </c>
      <c r="AG1058" s="45"/>
      <c r="AH1058" s="118">
        <f>AH1059</f>
        <v>0</v>
      </c>
      <c r="AI1058" s="118">
        <f>AI1059</f>
        <v>0</v>
      </c>
      <c r="AJ1058" s="118">
        <f t="shared" si="502"/>
        <v>0</v>
      </c>
      <c r="AK1058" s="118">
        <f>AK1059</f>
        <v>0</v>
      </c>
      <c r="AL1058" s="118">
        <f>AL1059</f>
        <v>0</v>
      </c>
      <c r="AM1058" s="118">
        <f t="shared" si="503"/>
        <v>0</v>
      </c>
      <c r="AN1058" s="118">
        <f t="shared" si="504"/>
        <v>0</v>
      </c>
      <c r="AO1058" s="45"/>
      <c r="AP1058" s="118">
        <f>AP1059</f>
        <v>0</v>
      </c>
      <c r="AQ1058" s="118">
        <f>AQ1059</f>
        <v>0</v>
      </c>
      <c r="AR1058" s="118">
        <f t="shared" si="505"/>
        <v>0</v>
      </c>
      <c r="AS1058" s="118">
        <f>AS1059</f>
        <v>0</v>
      </c>
      <c r="AT1058" s="118">
        <f>AT1059</f>
        <v>0</v>
      </c>
      <c r="AU1058" s="118">
        <f t="shared" si="506"/>
        <v>0</v>
      </c>
      <c r="AV1058" s="118">
        <f t="shared" si="507"/>
        <v>0</v>
      </c>
      <c r="AW1058" s="119"/>
      <c r="AX1058" s="119"/>
      <c r="AY1058" s="119"/>
      <c r="AZ1058" s="117"/>
      <c r="BA1058" s="117"/>
      <c r="BB1058" s="117"/>
      <c r="BC1058" s="117"/>
      <c r="BD1058" s="117"/>
    </row>
    <row r="1059" spans="1:56" s="100" customFormat="1" hidden="1">
      <c r="A1059" s="45"/>
      <c r="B1059" s="129">
        <v>2013</v>
      </c>
      <c r="C1059" s="130">
        <v>8320</v>
      </c>
      <c r="D1059" s="129">
        <v>10</v>
      </c>
      <c r="E1059" s="129">
        <v>3000</v>
      </c>
      <c r="F1059" s="129">
        <v>3400</v>
      </c>
      <c r="G1059" s="129">
        <v>344</v>
      </c>
      <c r="H1059" s="129">
        <v>34401</v>
      </c>
      <c r="I1059" s="128" t="s">
        <v>436</v>
      </c>
      <c r="J1059" s="123">
        <v>0</v>
      </c>
      <c r="K1059" s="123">
        <v>0</v>
      </c>
      <c r="L1059" s="124">
        <v>0</v>
      </c>
      <c r="M1059" s="123">
        <v>0</v>
      </c>
      <c r="N1059" s="123">
        <v>0</v>
      </c>
      <c r="O1059" s="124">
        <v>0</v>
      </c>
      <c r="P1059" s="124">
        <v>0</v>
      </c>
      <c r="Q1059" s="45"/>
      <c r="R1059" s="123">
        <v>0</v>
      </c>
      <c r="S1059" s="123">
        <v>0</v>
      </c>
      <c r="T1059" s="123">
        <f t="shared" si="496"/>
        <v>0</v>
      </c>
      <c r="U1059" s="123">
        <v>0</v>
      </c>
      <c r="V1059" s="123">
        <v>0</v>
      </c>
      <c r="W1059" s="123">
        <f t="shared" si="497"/>
        <v>0</v>
      </c>
      <c r="X1059" s="123">
        <f t="shared" si="498"/>
        <v>0</v>
      </c>
      <c r="Y1059" s="45"/>
      <c r="Z1059" s="123">
        <v>0</v>
      </c>
      <c r="AA1059" s="123">
        <v>0</v>
      </c>
      <c r="AB1059" s="123">
        <f t="shared" si="499"/>
        <v>0</v>
      </c>
      <c r="AC1059" s="123">
        <v>0</v>
      </c>
      <c r="AD1059" s="123">
        <v>0</v>
      </c>
      <c r="AE1059" s="123">
        <f t="shared" si="500"/>
        <v>0</v>
      </c>
      <c r="AF1059" s="123">
        <f t="shared" si="501"/>
        <v>0</v>
      </c>
      <c r="AG1059" s="45"/>
      <c r="AH1059" s="123">
        <v>0</v>
      </c>
      <c r="AI1059" s="123">
        <v>0</v>
      </c>
      <c r="AJ1059" s="123">
        <f t="shared" si="502"/>
        <v>0</v>
      </c>
      <c r="AK1059" s="123">
        <v>0</v>
      </c>
      <c r="AL1059" s="123">
        <v>0</v>
      </c>
      <c r="AM1059" s="123">
        <f t="shared" si="503"/>
        <v>0</v>
      </c>
      <c r="AN1059" s="123">
        <f t="shared" si="504"/>
        <v>0</v>
      </c>
      <c r="AO1059" s="45"/>
      <c r="AP1059" s="123">
        <f>J1059-(R1059+Z1059+AH1059)</f>
        <v>0</v>
      </c>
      <c r="AQ1059" s="123">
        <f>K1059-(S1059+AA1059+AI1059)</f>
        <v>0</v>
      </c>
      <c r="AR1059" s="123">
        <f t="shared" si="505"/>
        <v>0</v>
      </c>
      <c r="AS1059" s="123">
        <f>M1059-(U1059+AC1059+AK1059)</f>
        <v>0</v>
      </c>
      <c r="AT1059" s="123">
        <f>N1059-(V1059+AD1059+AL1059)</f>
        <v>0</v>
      </c>
      <c r="AU1059" s="123">
        <f t="shared" si="506"/>
        <v>0</v>
      </c>
      <c r="AV1059" s="123">
        <f t="shared" si="507"/>
        <v>0</v>
      </c>
      <c r="AW1059" s="125"/>
      <c r="AX1059" s="125"/>
      <c r="AY1059" s="125"/>
      <c r="AZ1059" s="124"/>
      <c r="BA1059" s="124"/>
      <c r="BB1059" s="124"/>
      <c r="BC1059" s="124"/>
      <c r="BD1059" s="124"/>
    </row>
    <row r="1060" spans="1:56" s="100" customFormat="1" hidden="1">
      <c r="A1060" s="45"/>
      <c r="B1060" s="114">
        <v>2013</v>
      </c>
      <c r="C1060" s="115">
        <v>8320</v>
      </c>
      <c r="D1060" s="114">
        <v>10</v>
      </c>
      <c r="E1060" s="114">
        <v>3000</v>
      </c>
      <c r="F1060" s="114">
        <v>3400</v>
      </c>
      <c r="G1060" s="114">
        <v>345</v>
      </c>
      <c r="H1060" s="114"/>
      <c r="I1060" s="116" t="s">
        <v>407</v>
      </c>
      <c r="J1060" s="117">
        <v>0</v>
      </c>
      <c r="K1060" s="117">
        <v>0</v>
      </c>
      <c r="L1060" s="117">
        <v>0</v>
      </c>
      <c r="M1060" s="117">
        <v>0</v>
      </c>
      <c r="N1060" s="117">
        <v>0</v>
      </c>
      <c r="O1060" s="117">
        <v>0</v>
      </c>
      <c r="P1060" s="117">
        <v>0</v>
      </c>
      <c r="Q1060" s="45"/>
      <c r="R1060" s="118">
        <f>R1061</f>
        <v>0</v>
      </c>
      <c r="S1060" s="118">
        <f>S1061</f>
        <v>0</v>
      </c>
      <c r="T1060" s="118">
        <f t="shared" si="496"/>
        <v>0</v>
      </c>
      <c r="U1060" s="118">
        <f>U1061</f>
        <v>0</v>
      </c>
      <c r="V1060" s="118">
        <f>V1061</f>
        <v>0</v>
      </c>
      <c r="W1060" s="118">
        <f t="shared" si="497"/>
        <v>0</v>
      </c>
      <c r="X1060" s="118">
        <f t="shared" si="498"/>
        <v>0</v>
      </c>
      <c r="Y1060" s="45"/>
      <c r="Z1060" s="118">
        <f>Z1061</f>
        <v>0</v>
      </c>
      <c r="AA1060" s="118">
        <f>AA1061</f>
        <v>0</v>
      </c>
      <c r="AB1060" s="118">
        <f t="shared" si="499"/>
        <v>0</v>
      </c>
      <c r="AC1060" s="118">
        <f>AC1061</f>
        <v>0</v>
      </c>
      <c r="AD1060" s="118">
        <f>AD1061</f>
        <v>0</v>
      </c>
      <c r="AE1060" s="118">
        <f t="shared" si="500"/>
        <v>0</v>
      </c>
      <c r="AF1060" s="118">
        <f t="shared" si="501"/>
        <v>0</v>
      </c>
      <c r="AG1060" s="45"/>
      <c r="AH1060" s="118">
        <f>AH1061</f>
        <v>0</v>
      </c>
      <c r="AI1060" s="118">
        <f>AI1061</f>
        <v>0</v>
      </c>
      <c r="AJ1060" s="118">
        <f t="shared" si="502"/>
        <v>0</v>
      </c>
      <c r="AK1060" s="118">
        <f>AK1061</f>
        <v>0</v>
      </c>
      <c r="AL1060" s="118">
        <f>AL1061</f>
        <v>0</v>
      </c>
      <c r="AM1060" s="118">
        <f t="shared" si="503"/>
        <v>0</v>
      </c>
      <c r="AN1060" s="118">
        <f t="shared" si="504"/>
        <v>0</v>
      </c>
      <c r="AO1060" s="45"/>
      <c r="AP1060" s="118">
        <f>AP1061</f>
        <v>0</v>
      </c>
      <c r="AQ1060" s="118">
        <f>AQ1061</f>
        <v>0</v>
      </c>
      <c r="AR1060" s="118">
        <f t="shared" si="505"/>
        <v>0</v>
      </c>
      <c r="AS1060" s="118">
        <f>AS1061</f>
        <v>0</v>
      </c>
      <c r="AT1060" s="118">
        <f>AT1061</f>
        <v>0</v>
      </c>
      <c r="AU1060" s="118">
        <f t="shared" si="506"/>
        <v>0</v>
      </c>
      <c r="AV1060" s="118">
        <f t="shared" si="507"/>
        <v>0</v>
      </c>
      <c r="AW1060" s="119"/>
      <c r="AX1060" s="119"/>
      <c r="AY1060" s="119"/>
      <c r="AZ1060" s="117"/>
      <c r="BA1060" s="117"/>
      <c r="BB1060" s="117"/>
      <c r="BC1060" s="117"/>
      <c r="BD1060" s="117"/>
    </row>
    <row r="1061" spans="1:56" s="100" customFormat="1" hidden="1">
      <c r="A1061" s="45"/>
      <c r="B1061" s="129">
        <v>2013</v>
      </c>
      <c r="C1061" s="130">
        <v>8320</v>
      </c>
      <c r="D1061" s="129">
        <v>10</v>
      </c>
      <c r="E1061" s="129">
        <v>3000</v>
      </c>
      <c r="F1061" s="129">
        <v>3400</v>
      </c>
      <c r="G1061" s="129">
        <v>345</v>
      </c>
      <c r="H1061" s="129">
        <v>34501</v>
      </c>
      <c r="I1061" s="128" t="s">
        <v>408</v>
      </c>
      <c r="J1061" s="123">
        <v>0</v>
      </c>
      <c r="K1061" s="123">
        <v>0</v>
      </c>
      <c r="L1061" s="124">
        <v>0</v>
      </c>
      <c r="M1061" s="123">
        <v>0</v>
      </c>
      <c r="N1061" s="123">
        <v>0</v>
      </c>
      <c r="O1061" s="124">
        <v>0</v>
      </c>
      <c r="P1061" s="124">
        <v>0</v>
      </c>
      <c r="Q1061" s="45"/>
      <c r="R1061" s="123">
        <v>0</v>
      </c>
      <c r="S1061" s="123">
        <v>0</v>
      </c>
      <c r="T1061" s="123">
        <f t="shared" si="496"/>
        <v>0</v>
      </c>
      <c r="U1061" s="123">
        <v>0</v>
      </c>
      <c r="V1061" s="123">
        <v>0</v>
      </c>
      <c r="W1061" s="123">
        <f t="shared" si="497"/>
        <v>0</v>
      </c>
      <c r="X1061" s="123">
        <f t="shared" si="498"/>
        <v>0</v>
      </c>
      <c r="Y1061" s="45"/>
      <c r="Z1061" s="123">
        <v>0</v>
      </c>
      <c r="AA1061" s="123">
        <v>0</v>
      </c>
      <c r="AB1061" s="123">
        <f t="shared" si="499"/>
        <v>0</v>
      </c>
      <c r="AC1061" s="123">
        <v>0</v>
      </c>
      <c r="AD1061" s="123">
        <v>0</v>
      </c>
      <c r="AE1061" s="123">
        <f t="shared" si="500"/>
        <v>0</v>
      </c>
      <c r="AF1061" s="123">
        <f t="shared" si="501"/>
        <v>0</v>
      </c>
      <c r="AG1061" s="45"/>
      <c r="AH1061" s="123">
        <v>0</v>
      </c>
      <c r="AI1061" s="123">
        <v>0</v>
      </c>
      <c r="AJ1061" s="123">
        <f t="shared" si="502"/>
        <v>0</v>
      </c>
      <c r="AK1061" s="123">
        <v>0</v>
      </c>
      <c r="AL1061" s="123">
        <v>0</v>
      </c>
      <c r="AM1061" s="123">
        <f t="shared" si="503"/>
        <v>0</v>
      </c>
      <c r="AN1061" s="123">
        <f t="shared" si="504"/>
        <v>0</v>
      </c>
      <c r="AO1061" s="45"/>
      <c r="AP1061" s="123">
        <f>J1061-(R1061+Z1061+AH1061)</f>
        <v>0</v>
      </c>
      <c r="AQ1061" s="123">
        <f>K1061-(S1061+AA1061+AI1061)</f>
        <v>0</v>
      </c>
      <c r="AR1061" s="123">
        <f t="shared" si="505"/>
        <v>0</v>
      </c>
      <c r="AS1061" s="123">
        <f>M1061-(U1061+AC1061+AK1061)</f>
        <v>0</v>
      </c>
      <c r="AT1061" s="123">
        <f>N1061-(V1061+AD1061+AL1061)</f>
        <v>0</v>
      </c>
      <c r="AU1061" s="123">
        <f t="shared" si="506"/>
        <v>0</v>
      </c>
      <c r="AV1061" s="123">
        <f t="shared" si="507"/>
        <v>0</v>
      </c>
      <c r="AW1061" s="125"/>
      <c r="AX1061" s="125"/>
      <c r="AY1061" s="125"/>
      <c r="AZ1061" s="124"/>
      <c r="BA1061" s="124"/>
      <c r="BB1061" s="124"/>
      <c r="BC1061" s="124"/>
      <c r="BD1061" s="124"/>
    </row>
    <row r="1062" spans="1:56" s="126" customFormat="1" hidden="1">
      <c r="A1062" s="45"/>
      <c r="B1062" s="108">
        <v>2013</v>
      </c>
      <c r="C1062" s="109">
        <v>8320</v>
      </c>
      <c r="D1062" s="108">
        <v>10</v>
      </c>
      <c r="E1062" s="108">
        <v>3000</v>
      </c>
      <c r="F1062" s="108">
        <v>3500</v>
      </c>
      <c r="G1062" s="108"/>
      <c r="H1062" s="108"/>
      <c r="I1062" s="110" t="s">
        <v>317</v>
      </c>
      <c r="J1062" s="111">
        <v>9000000</v>
      </c>
      <c r="K1062" s="111">
        <v>0</v>
      </c>
      <c r="L1062" s="111">
        <v>9000000</v>
      </c>
      <c r="M1062" s="111">
        <v>0</v>
      </c>
      <c r="N1062" s="111">
        <v>0</v>
      </c>
      <c r="O1062" s="111">
        <v>0</v>
      </c>
      <c r="P1062" s="111">
        <v>9000000</v>
      </c>
      <c r="Q1062" s="45"/>
      <c r="R1062" s="112">
        <f>R1063+R1066+R1068+R1070+R1072+R1074+R1076</f>
        <v>9000000</v>
      </c>
      <c r="S1062" s="112">
        <f>S1063+S1066+S1068+S1070+S1072+S1074+S1076</f>
        <v>0</v>
      </c>
      <c r="T1062" s="112">
        <f t="shared" si="496"/>
        <v>9000000</v>
      </c>
      <c r="U1062" s="112">
        <f>U1063+U1066+U1068+U1070+U1072+U1074+U1076</f>
        <v>0</v>
      </c>
      <c r="V1062" s="112">
        <f>V1063+V1066+V1068+V1070+V1072+V1074+V1076</f>
        <v>0</v>
      </c>
      <c r="W1062" s="112">
        <f t="shared" si="497"/>
        <v>0</v>
      </c>
      <c r="X1062" s="112">
        <f t="shared" si="498"/>
        <v>9000000</v>
      </c>
      <c r="Y1062" s="45"/>
      <c r="Z1062" s="112">
        <f>Z1063+Z1066+Z1068+Z1070+Z1072+Z1074+Z1076</f>
        <v>0</v>
      </c>
      <c r="AA1062" s="112">
        <f>AA1063+AA1066+AA1068+AA1070+AA1072+AA1074+AA1076</f>
        <v>0</v>
      </c>
      <c r="AB1062" s="112">
        <f t="shared" si="499"/>
        <v>0</v>
      </c>
      <c r="AC1062" s="112">
        <f>AC1063+AC1066+AC1068+AC1070+AC1072+AC1074+AC1076</f>
        <v>0</v>
      </c>
      <c r="AD1062" s="112">
        <f>AD1063+AD1066+AD1068+AD1070+AD1072+AD1074+AD1076</f>
        <v>0</v>
      </c>
      <c r="AE1062" s="112">
        <f t="shared" si="500"/>
        <v>0</v>
      </c>
      <c r="AF1062" s="112">
        <f t="shared" si="501"/>
        <v>0</v>
      </c>
      <c r="AG1062" s="45"/>
      <c r="AH1062" s="112">
        <f>AH1063+AH1066+AH1068+AH1070+AH1072+AH1074+AH1076</f>
        <v>0</v>
      </c>
      <c r="AI1062" s="112">
        <f>AI1063+AI1066+AI1068+AI1070+AI1072+AI1074+AI1076</f>
        <v>0</v>
      </c>
      <c r="AJ1062" s="112">
        <f t="shared" si="502"/>
        <v>0</v>
      </c>
      <c r="AK1062" s="112">
        <f>AK1063+AK1066+AK1068+AK1070+AK1072+AK1074+AK1076</f>
        <v>0</v>
      </c>
      <c r="AL1062" s="112">
        <f>AL1063+AL1066+AL1068+AL1070+AL1072+AL1074+AL1076</f>
        <v>0</v>
      </c>
      <c r="AM1062" s="112">
        <f t="shared" si="503"/>
        <v>0</v>
      </c>
      <c r="AN1062" s="112">
        <f t="shared" si="504"/>
        <v>0</v>
      </c>
      <c r="AO1062" s="45"/>
      <c r="AP1062" s="112">
        <f>AP1063+AP1066+AP1068+AP1070+AP1072+AP1074+AP1076</f>
        <v>0</v>
      </c>
      <c r="AQ1062" s="112">
        <f>AQ1063+AQ1066+AQ1068+AQ1070+AQ1072+AQ1074+AQ1076</f>
        <v>0</v>
      </c>
      <c r="AR1062" s="112">
        <f t="shared" si="505"/>
        <v>0</v>
      </c>
      <c r="AS1062" s="112">
        <f>AS1063+AS1066+AS1068+AS1070+AS1072+AS1074+AS1076</f>
        <v>0</v>
      </c>
      <c r="AT1062" s="112">
        <f>AT1063+AT1066+AT1068+AT1070+AT1072+AT1074+AT1076</f>
        <v>0</v>
      </c>
      <c r="AU1062" s="112">
        <f t="shared" si="506"/>
        <v>0</v>
      </c>
      <c r="AV1062" s="112">
        <f t="shared" si="507"/>
        <v>0</v>
      </c>
      <c r="AW1062" s="113"/>
      <c r="AX1062" s="113"/>
      <c r="AY1062" s="113"/>
      <c r="AZ1062" s="111"/>
      <c r="BA1062" s="111"/>
      <c r="BB1062" s="111"/>
      <c r="BC1062" s="111"/>
      <c r="BD1062" s="111"/>
    </row>
    <row r="1063" spans="1:56" s="127" customFormat="1" hidden="1">
      <c r="A1063" s="45"/>
      <c r="B1063" s="114">
        <v>2013</v>
      </c>
      <c r="C1063" s="115">
        <v>8320</v>
      </c>
      <c r="D1063" s="114">
        <v>10</v>
      </c>
      <c r="E1063" s="114">
        <v>3000</v>
      </c>
      <c r="F1063" s="114">
        <v>3500</v>
      </c>
      <c r="G1063" s="114">
        <v>351</v>
      </c>
      <c r="H1063" s="114"/>
      <c r="I1063" s="116" t="s">
        <v>183</v>
      </c>
      <c r="J1063" s="117">
        <v>0</v>
      </c>
      <c r="K1063" s="117">
        <v>0</v>
      </c>
      <c r="L1063" s="117">
        <v>9000000</v>
      </c>
      <c r="M1063" s="117">
        <v>0</v>
      </c>
      <c r="N1063" s="117">
        <v>0</v>
      </c>
      <c r="O1063" s="117">
        <v>0</v>
      </c>
      <c r="P1063" s="117">
        <v>9000000</v>
      </c>
      <c r="Q1063" s="45"/>
      <c r="R1063" s="118">
        <f>R1064+R1065</f>
        <v>0</v>
      </c>
      <c r="S1063" s="118">
        <f>S1064+S1065</f>
        <v>0</v>
      </c>
      <c r="T1063" s="118">
        <f t="shared" si="496"/>
        <v>0</v>
      </c>
      <c r="U1063" s="118">
        <f>U1064+U1065</f>
        <v>0</v>
      </c>
      <c r="V1063" s="118">
        <f>V1064+V1065</f>
        <v>0</v>
      </c>
      <c r="W1063" s="118">
        <f t="shared" si="497"/>
        <v>0</v>
      </c>
      <c r="X1063" s="118">
        <f t="shared" si="498"/>
        <v>0</v>
      </c>
      <c r="Y1063" s="45"/>
      <c r="Z1063" s="118">
        <f>Z1064+Z1065</f>
        <v>0</v>
      </c>
      <c r="AA1063" s="118">
        <f>AA1064+AA1065</f>
        <v>0</v>
      </c>
      <c r="AB1063" s="118">
        <f t="shared" si="499"/>
        <v>0</v>
      </c>
      <c r="AC1063" s="118">
        <f>AC1064+AC1065</f>
        <v>0</v>
      </c>
      <c r="AD1063" s="118">
        <f>AD1064+AD1065</f>
        <v>0</v>
      </c>
      <c r="AE1063" s="118">
        <f t="shared" si="500"/>
        <v>0</v>
      </c>
      <c r="AF1063" s="118">
        <f t="shared" si="501"/>
        <v>0</v>
      </c>
      <c r="AG1063" s="45"/>
      <c r="AH1063" s="118">
        <f>AH1064+AH1065</f>
        <v>0</v>
      </c>
      <c r="AI1063" s="118">
        <f>AI1064+AI1065</f>
        <v>0</v>
      </c>
      <c r="AJ1063" s="118">
        <f t="shared" si="502"/>
        <v>0</v>
      </c>
      <c r="AK1063" s="118">
        <f>AK1064+AK1065</f>
        <v>0</v>
      </c>
      <c r="AL1063" s="118">
        <f>AL1064+AL1065</f>
        <v>0</v>
      </c>
      <c r="AM1063" s="118">
        <f t="shared" si="503"/>
        <v>0</v>
      </c>
      <c r="AN1063" s="118">
        <f t="shared" si="504"/>
        <v>0</v>
      </c>
      <c r="AO1063" s="45"/>
      <c r="AP1063" s="118">
        <f>AP1064+AP1065</f>
        <v>0</v>
      </c>
      <c r="AQ1063" s="118">
        <f>AQ1064+AQ1065</f>
        <v>0</v>
      </c>
      <c r="AR1063" s="118">
        <f t="shared" si="505"/>
        <v>0</v>
      </c>
      <c r="AS1063" s="118">
        <f>AS1064+AS1065</f>
        <v>0</v>
      </c>
      <c r="AT1063" s="118">
        <f>AT1064+AT1065</f>
        <v>0</v>
      </c>
      <c r="AU1063" s="118">
        <f t="shared" si="506"/>
        <v>0</v>
      </c>
      <c r="AV1063" s="118">
        <f t="shared" si="507"/>
        <v>0</v>
      </c>
      <c r="AW1063" s="119"/>
      <c r="AX1063" s="119"/>
      <c r="AY1063" s="119"/>
      <c r="AZ1063" s="117"/>
      <c r="BA1063" s="117"/>
      <c r="BB1063" s="117"/>
      <c r="BC1063" s="117"/>
      <c r="BD1063" s="117"/>
    </row>
    <row r="1064" spans="1:56" s="100" customFormat="1" hidden="1">
      <c r="A1064" s="45"/>
      <c r="B1064" s="120">
        <v>2013</v>
      </c>
      <c r="C1064" s="121">
        <v>8320</v>
      </c>
      <c r="D1064" s="120">
        <v>10</v>
      </c>
      <c r="E1064" s="120">
        <v>3000</v>
      </c>
      <c r="F1064" s="120">
        <v>3500</v>
      </c>
      <c r="G1064" s="120">
        <v>351</v>
      </c>
      <c r="H1064" s="120">
        <v>35101</v>
      </c>
      <c r="I1064" s="122" t="s">
        <v>184</v>
      </c>
      <c r="J1064" s="123">
        <v>0</v>
      </c>
      <c r="K1064" s="123">
        <v>0</v>
      </c>
      <c r="L1064" s="124">
        <v>9000000</v>
      </c>
      <c r="M1064" s="123">
        <v>0</v>
      </c>
      <c r="N1064" s="123">
        <v>0</v>
      </c>
      <c r="O1064" s="124">
        <v>0</v>
      </c>
      <c r="P1064" s="124">
        <v>9000000</v>
      </c>
      <c r="Q1064" s="45"/>
      <c r="R1064" s="123">
        <v>0</v>
      </c>
      <c r="S1064" s="123">
        <v>0</v>
      </c>
      <c r="T1064" s="123">
        <f t="shared" si="496"/>
        <v>0</v>
      </c>
      <c r="U1064" s="123">
        <v>0</v>
      </c>
      <c r="V1064" s="123">
        <v>0</v>
      </c>
      <c r="W1064" s="123">
        <f t="shared" si="497"/>
        <v>0</v>
      </c>
      <c r="X1064" s="123">
        <f t="shared" si="498"/>
        <v>0</v>
      </c>
      <c r="Y1064" s="45"/>
      <c r="Z1064" s="123">
        <v>0</v>
      </c>
      <c r="AA1064" s="123">
        <v>0</v>
      </c>
      <c r="AB1064" s="123">
        <f t="shared" si="499"/>
        <v>0</v>
      </c>
      <c r="AC1064" s="123">
        <v>0</v>
      </c>
      <c r="AD1064" s="123">
        <v>0</v>
      </c>
      <c r="AE1064" s="123">
        <f t="shared" si="500"/>
        <v>0</v>
      </c>
      <c r="AF1064" s="123">
        <f t="shared" si="501"/>
        <v>0</v>
      </c>
      <c r="AG1064" s="45"/>
      <c r="AH1064" s="123">
        <v>0</v>
      </c>
      <c r="AI1064" s="123">
        <v>0</v>
      </c>
      <c r="AJ1064" s="123">
        <f t="shared" si="502"/>
        <v>0</v>
      </c>
      <c r="AK1064" s="123">
        <v>0</v>
      </c>
      <c r="AL1064" s="123">
        <v>0</v>
      </c>
      <c r="AM1064" s="123">
        <f t="shared" si="503"/>
        <v>0</v>
      </c>
      <c r="AN1064" s="123">
        <f t="shared" si="504"/>
        <v>0</v>
      </c>
      <c r="AO1064" s="45"/>
      <c r="AP1064" s="123">
        <f>J1064-(R1064+Z1064+AH1064)</f>
        <v>0</v>
      </c>
      <c r="AQ1064" s="123">
        <f>K1064-(S1064+AA1064+AI1064)</f>
        <v>0</v>
      </c>
      <c r="AR1064" s="123">
        <f t="shared" si="505"/>
        <v>0</v>
      </c>
      <c r="AS1064" s="123">
        <f>M1064-(U1064+AC1064+AK1064)</f>
        <v>0</v>
      </c>
      <c r="AT1064" s="123">
        <f>N1064-(V1064+AD1064+AL1064)</f>
        <v>0</v>
      </c>
      <c r="AU1064" s="123">
        <f t="shared" si="506"/>
        <v>0</v>
      </c>
      <c r="AV1064" s="123">
        <f t="shared" si="507"/>
        <v>0</v>
      </c>
      <c r="AW1064" s="125" t="s">
        <v>153</v>
      </c>
      <c r="AX1064" s="125"/>
      <c r="AY1064" s="125"/>
      <c r="AZ1064" s="124" t="s">
        <v>283</v>
      </c>
      <c r="BA1064" s="124"/>
      <c r="BB1064" s="124"/>
      <c r="BC1064" s="124"/>
      <c r="BD1064" s="124"/>
    </row>
    <row r="1065" spans="1:56" s="100" customFormat="1" hidden="1">
      <c r="A1065" s="45"/>
      <c r="B1065" s="120">
        <v>2013</v>
      </c>
      <c r="C1065" s="121">
        <v>8320</v>
      </c>
      <c r="D1065" s="120">
        <v>10</v>
      </c>
      <c r="E1065" s="120">
        <v>3000</v>
      </c>
      <c r="F1065" s="120">
        <v>3500</v>
      </c>
      <c r="G1065" s="120">
        <v>351</v>
      </c>
      <c r="H1065" s="120">
        <v>35102</v>
      </c>
      <c r="I1065" s="122" t="s">
        <v>437</v>
      </c>
      <c r="J1065" s="123">
        <v>0</v>
      </c>
      <c r="K1065" s="123">
        <v>0</v>
      </c>
      <c r="L1065" s="124">
        <v>9000000</v>
      </c>
      <c r="M1065" s="123">
        <v>0</v>
      </c>
      <c r="N1065" s="123">
        <v>0</v>
      </c>
      <c r="O1065" s="124">
        <v>0</v>
      </c>
      <c r="P1065" s="124">
        <v>9000000</v>
      </c>
      <c r="Q1065" s="45"/>
      <c r="R1065" s="123">
        <v>0</v>
      </c>
      <c r="S1065" s="123">
        <v>0</v>
      </c>
      <c r="T1065" s="123">
        <f t="shared" si="496"/>
        <v>0</v>
      </c>
      <c r="U1065" s="123">
        <v>0</v>
      </c>
      <c r="V1065" s="123">
        <v>0</v>
      </c>
      <c r="W1065" s="123">
        <f t="shared" si="497"/>
        <v>0</v>
      </c>
      <c r="X1065" s="123">
        <f t="shared" si="498"/>
        <v>0</v>
      </c>
      <c r="Y1065" s="45"/>
      <c r="Z1065" s="123">
        <v>0</v>
      </c>
      <c r="AA1065" s="123">
        <v>0</v>
      </c>
      <c r="AB1065" s="123">
        <f t="shared" si="499"/>
        <v>0</v>
      </c>
      <c r="AC1065" s="123">
        <v>0</v>
      </c>
      <c r="AD1065" s="123">
        <v>0</v>
      </c>
      <c r="AE1065" s="123">
        <f t="shared" si="500"/>
        <v>0</v>
      </c>
      <c r="AF1065" s="123">
        <f t="shared" si="501"/>
        <v>0</v>
      </c>
      <c r="AG1065" s="45"/>
      <c r="AH1065" s="123">
        <v>0</v>
      </c>
      <c r="AI1065" s="123">
        <v>0</v>
      </c>
      <c r="AJ1065" s="123">
        <f t="shared" si="502"/>
        <v>0</v>
      </c>
      <c r="AK1065" s="123">
        <v>0</v>
      </c>
      <c r="AL1065" s="123">
        <v>0</v>
      </c>
      <c r="AM1065" s="123">
        <f t="shared" si="503"/>
        <v>0</v>
      </c>
      <c r="AN1065" s="123">
        <f t="shared" si="504"/>
        <v>0</v>
      </c>
      <c r="AO1065" s="45"/>
      <c r="AP1065" s="123">
        <f>J1065-(R1065+Z1065+AH1065)</f>
        <v>0</v>
      </c>
      <c r="AQ1065" s="123">
        <f>K1065-(S1065+AA1065+AI1065)</f>
        <v>0</v>
      </c>
      <c r="AR1065" s="123">
        <f t="shared" si="505"/>
        <v>0</v>
      </c>
      <c r="AS1065" s="123">
        <f>M1065-(U1065+AC1065+AK1065)</f>
        <v>0</v>
      </c>
      <c r="AT1065" s="123">
        <f>N1065-(V1065+AD1065+AL1065)</f>
        <v>0</v>
      </c>
      <c r="AU1065" s="123">
        <f t="shared" si="506"/>
        <v>0</v>
      </c>
      <c r="AV1065" s="123">
        <f t="shared" si="507"/>
        <v>0</v>
      </c>
      <c r="AW1065" s="125"/>
      <c r="AX1065" s="125"/>
      <c r="AY1065" s="125"/>
      <c r="AZ1065" s="124"/>
      <c r="BA1065" s="124"/>
      <c r="BB1065" s="124"/>
      <c r="BC1065" s="124"/>
      <c r="BD1065" s="124"/>
    </row>
    <row r="1066" spans="1:56" s="127" customFormat="1" ht="46.8" hidden="1">
      <c r="A1066" s="45"/>
      <c r="B1066" s="114">
        <v>2013</v>
      </c>
      <c r="C1066" s="115">
        <v>8320</v>
      </c>
      <c r="D1066" s="114">
        <v>10</v>
      </c>
      <c r="E1066" s="114">
        <v>3000</v>
      </c>
      <c r="F1066" s="114">
        <v>3500</v>
      </c>
      <c r="G1066" s="114">
        <v>352</v>
      </c>
      <c r="H1066" s="114"/>
      <c r="I1066" s="116" t="s">
        <v>409</v>
      </c>
      <c r="J1066" s="117">
        <v>0</v>
      </c>
      <c r="K1066" s="117">
        <v>0</v>
      </c>
      <c r="L1066" s="117">
        <v>9000000</v>
      </c>
      <c r="M1066" s="117">
        <v>0</v>
      </c>
      <c r="N1066" s="117">
        <v>0</v>
      </c>
      <c r="O1066" s="117">
        <v>0</v>
      </c>
      <c r="P1066" s="117">
        <v>9000000</v>
      </c>
      <c r="Q1066" s="45"/>
      <c r="R1066" s="118">
        <f>R1067</f>
        <v>0</v>
      </c>
      <c r="S1066" s="118">
        <f>S1067</f>
        <v>0</v>
      </c>
      <c r="T1066" s="118">
        <f t="shared" si="496"/>
        <v>0</v>
      </c>
      <c r="U1066" s="118">
        <f>U1067</f>
        <v>0</v>
      </c>
      <c r="V1066" s="118">
        <f>V1067</f>
        <v>0</v>
      </c>
      <c r="W1066" s="118">
        <f t="shared" si="497"/>
        <v>0</v>
      </c>
      <c r="X1066" s="118">
        <f t="shared" si="498"/>
        <v>0</v>
      </c>
      <c r="Y1066" s="45"/>
      <c r="Z1066" s="118">
        <f>Z1067</f>
        <v>0</v>
      </c>
      <c r="AA1066" s="118">
        <f>AA1067</f>
        <v>0</v>
      </c>
      <c r="AB1066" s="118">
        <f t="shared" si="499"/>
        <v>0</v>
      </c>
      <c r="AC1066" s="118">
        <f>AC1067</f>
        <v>0</v>
      </c>
      <c r="AD1066" s="118">
        <f>AD1067</f>
        <v>0</v>
      </c>
      <c r="AE1066" s="118">
        <f t="shared" si="500"/>
        <v>0</v>
      </c>
      <c r="AF1066" s="118">
        <f t="shared" si="501"/>
        <v>0</v>
      </c>
      <c r="AG1066" s="45"/>
      <c r="AH1066" s="118">
        <f>AH1067</f>
        <v>0</v>
      </c>
      <c r="AI1066" s="118">
        <f>AI1067</f>
        <v>0</v>
      </c>
      <c r="AJ1066" s="118">
        <f t="shared" si="502"/>
        <v>0</v>
      </c>
      <c r="AK1066" s="118">
        <f>AK1067</f>
        <v>0</v>
      </c>
      <c r="AL1066" s="118">
        <f>AL1067</f>
        <v>0</v>
      </c>
      <c r="AM1066" s="118">
        <f t="shared" si="503"/>
        <v>0</v>
      </c>
      <c r="AN1066" s="118">
        <f t="shared" si="504"/>
        <v>0</v>
      </c>
      <c r="AO1066" s="45"/>
      <c r="AP1066" s="118">
        <f>AP1067</f>
        <v>0</v>
      </c>
      <c r="AQ1066" s="118">
        <f>AQ1067</f>
        <v>0</v>
      </c>
      <c r="AR1066" s="118">
        <f t="shared" si="505"/>
        <v>0</v>
      </c>
      <c r="AS1066" s="118">
        <f>AS1067</f>
        <v>0</v>
      </c>
      <c r="AT1066" s="118">
        <f>AT1067</f>
        <v>0</v>
      </c>
      <c r="AU1066" s="118">
        <f t="shared" si="506"/>
        <v>0</v>
      </c>
      <c r="AV1066" s="118">
        <f t="shared" si="507"/>
        <v>0</v>
      </c>
      <c r="AW1066" s="119"/>
      <c r="AX1066" s="119"/>
      <c r="AY1066" s="119"/>
      <c r="AZ1066" s="117"/>
      <c r="BA1066" s="117"/>
      <c r="BB1066" s="117"/>
      <c r="BC1066" s="117"/>
      <c r="BD1066" s="117"/>
    </row>
    <row r="1067" spans="1:56" s="100" customFormat="1" hidden="1">
      <c r="A1067" s="45"/>
      <c r="B1067" s="120">
        <v>2013</v>
      </c>
      <c r="C1067" s="121">
        <v>8320</v>
      </c>
      <c r="D1067" s="120">
        <v>10</v>
      </c>
      <c r="E1067" s="120">
        <v>3000</v>
      </c>
      <c r="F1067" s="120">
        <v>3500</v>
      </c>
      <c r="G1067" s="120">
        <v>352</v>
      </c>
      <c r="H1067" s="120">
        <v>35201</v>
      </c>
      <c r="I1067" s="122" t="s">
        <v>410</v>
      </c>
      <c r="J1067" s="123">
        <v>0</v>
      </c>
      <c r="K1067" s="123">
        <v>0</v>
      </c>
      <c r="L1067" s="124">
        <v>9000000</v>
      </c>
      <c r="M1067" s="123">
        <v>0</v>
      </c>
      <c r="N1067" s="123">
        <v>0</v>
      </c>
      <c r="O1067" s="124">
        <v>0</v>
      </c>
      <c r="P1067" s="124">
        <v>9000000</v>
      </c>
      <c r="Q1067" s="45"/>
      <c r="R1067" s="123">
        <v>0</v>
      </c>
      <c r="S1067" s="123">
        <v>0</v>
      </c>
      <c r="T1067" s="123">
        <f t="shared" si="496"/>
        <v>0</v>
      </c>
      <c r="U1067" s="123">
        <v>0</v>
      </c>
      <c r="V1067" s="123">
        <v>0</v>
      </c>
      <c r="W1067" s="123">
        <f t="shared" si="497"/>
        <v>0</v>
      </c>
      <c r="X1067" s="123">
        <f t="shared" si="498"/>
        <v>0</v>
      </c>
      <c r="Y1067" s="45"/>
      <c r="Z1067" s="123">
        <v>0</v>
      </c>
      <c r="AA1067" s="123">
        <v>0</v>
      </c>
      <c r="AB1067" s="123">
        <f t="shared" si="499"/>
        <v>0</v>
      </c>
      <c r="AC1067" s="123">
        <v>0</v>
      </c>
      <c r="AD1067" s="123">
        <v>0</v>
      </c>
      <c r="AE1067" s="123">
        <f t="shared" si="500"/>
        <v>0</v>
      </c>
      <c r="AF1067" s="123">
        <f t="shared" si="501"/>
        <v>0</v>
      </c>
      <c r="AG1067" s="45"/>
      <c r="AH1067" s="123">
        <v>0</v>
      </c>
      <c r="AI1067" s="123">
        <v>0</v>
      </c>
      <c r="AJ1067" s="123">
        <f t="shared" si="502"/>
        <v>0</v>
      </c>
      <c r="AK1067" s="123">
        <v>0</v>
      </c>
      <c r="AL1067" s="123">
        <v>0</v>
      </c>
      <c r="AM1067" s="123">
        <f t="shared" si="503"/>
        <v>0</v>
      </c>
      <c r="AN1067" s="123">
        <f t="shared" si="504"/>
        <v>0</v>
      </c>
      <c r="AO1067" s="45"/>
      <c r="AP1067" s="123">
        <f>J1067-(R1067+Z1067+AH1067)</f>
        <v>0</v>
      </c>
      <c r="AQ1067" s="123">
        <f>K1067-(S1067+AA1067+AI1067)</f>
        <v>0</v>
      </c>
      <c r="AR1067" s="123">
        <f t="shared" si="505"/>
        <v>0</v>
      </c>
      <c r="AS1067" s="123">
        <f>M1067-(U1067+AC1067+AK1067)</f>
        <v>0</v>
      </c>
      <c r="AT1067" s="123">
        <f>N1067-(V1067+AD1067+AL1067)</f>
        <v>0</v>
      </c>
      <c r="AU1067" s="123">
        <f t="shared" si="506"/>
        <v>0</v>
      </c>
      <c r="AV1067" s="123">
        <f t="shared" si="507"/>
        <v>0</v>
      </c>
      <c r="AW1067" s="125" t="s">
        <v>153</v>
      </c>
      <c r="AX1067" s="125"/>
      <c r="AY1067" s="125"/>
      <c r="AZ1067" s="124" t="s">
        <v>283</v>
      </c>
      <c r="BA1067" s="124"/>
      <c r="BB1067" s="124"/>
      <c r="BC1067" s="124"/>
      <c r="BD1067" s="124"/>
    </row>
    <row r="1068" spans="1:56" s="127" customFormat="1" ht="46.8" hidden="1">
      <c r="A1068" s="45"/>
      <c r="B1068" s="114">
        <v>2013</v>
      </c>
      <c r="C1068" s="115">
        <v>8320</v>
      </c>
      <c r="D1068" s="114">
        <v>10</v>
      </c>
      <c r="E1068" s="114">
        <v>3000</v>
      </c>
      <c r="F1068" s="114">
        <v>3500</v>
      </c>
      <c r="G1068" s="114">
        <v>353</v>
      </c>
      <c r="H1068" s="114"/>
      <c r="I1068" s="116" t="s">
        <v>185</v>
      </c>
      <c r="J1068" s="117">
        <v>0</v>
      </c>
      <c r="K1068" s="117">
        <v>0</v>
      </c>
      <c r="L1068" s="117">
        <v>9000000</v>
      </c>
      <c r="M1068" s="117">
        <v>0</v>
      </c>
      <c r="N1068" s="117">
        <v>0</v>
      </c>
      <c r="O1068" s="117">
        <v>0</v>
      </c>
      <c r="P1068" s="117">
        <v>9000000</v>
      </c>
      <c r="Q1068" s="45"/>
      <c r="R1068" s="118">
        <f>R1069</f>
        <v>0</v>
      </c>
      <c r="S1068" s="118">
        <f>S1069</f>
        <v>0</v>
      </c>
      <c r="T1068" s="118">
        <f t="shared" si="496"/>
        <v>0</v>
      </c>
      <c r="U1068" s="118">
        <f>U1069</f>
        <v>0</v>
      </c>
      <c r="V1068" s="118">
        <f>V1069</f>
        <v>0</v>
      </c>
      <c r="W1068" s="118">
        <f t="shared" si="497"/>
        <v>0</v>
      </c>
      <c r="X1068" s="118">
        <f t="shared" si="498"/>
        <v>0</v>
      </c>
      <c r="Y1068" s="45"/>
      <c r="Z1068" s="118">
        <f>Z1069</f>
        <v>0</v>
      </c>
      <c r="AA1068" s="118">
        <f>AA1069</f>
        <v>0</v>
      </c>
      <c r="AB1068" s="118">
        <f t="shared" si="499"/>
        <v>0</v>
      </c>
      <c r="AC1068" s="118">
        <f>AC1069</f>
        <v>0</v>
      </c>
      <c r="AD1068" s="118">
        <f>AD1069</f>
        <v>0</v>
      </c>
      <c r="AE1068" s="118">
        <f t="shared" si="500"/>
        <v>0</v>
      </c>
      <c r="AF1068" s="118">
        <f t="shared" si="501"/>
        <v>0</v>
      </c>
      <c r="AG1068" s="45"/>
      <c r="AH1068" s="118">
        <f>AH1069</f>
        <v>0</v>
      </c>
      <c r="AI1068" s="118">
        <f>AI1069</f>
        <v>0</v>
      </c>
      <c r="AJ1068" s="118">
        <f t="shared" si="502"/>
        <v>0</v>
      </c>
      <c r="AK1068" s="118">
        <f>AK1069</f>
        <v>0</v>
      </c>
      <c r="AL1068" s="118">
        <f>AL1069</f>
        <v>0</v>
      </c>
      <c r="AM1068" s="118">
        <f t="shared" si="503"/>
        <v>0</v>
      </c>
      <c r="AN1068" s="118">
        <f t="shared" si="504"/>
        <v>0</v>
      </c>
      <c r="AO1068" s="45"/>
      <c r="AP1068" s="118">
        <f>AP1069</f>
        <v>0</v>
      </c>
      <c r="AQ1068" s="118">
        <f>AQ1069</f>
        <v>0</v>
      </c>
      <c r="AR1068" s="118">
        <f t="shared" si="505"/>
        <v>0</v>
      </c>
      <c r="AS1068" s="118">
        <f>AS1069</f>
        <v>0</v>
      </c>
      <c r="AT1068" s="118">
        <f>AT1069</f>
        <v>0</v>
      </c>
      <c r="AU1068" s="118">
        <f t="shared" si="506"/>
        <v>0</v>
      </c>
      <c r="AV1068" s="118">
        <f t="shared" si="507"/>
        <v>0</v>
      </c>
      <c r="AW1068" s="119"/>
      <c r="AX1068" s="119"/>
      <c r="AY1068" s="119"/>
      <c r="AZ1068" s="117"/>
      <c r="BA1068" s="117"/>
      <c r="BB1068" s="117"/>
      <c r="BC1068" s="117"/>
      <c r="BD1068" s="117"/>
    </row>
    <row r="1069" spans="1:56" s="100" customFormat="1" hidden="1">
      <c r="A1069" s="45"/>
      <c r="B1069" s="120">
        <v>2013</v>
      </c>
      <c r="C1069" s="121">
        <v>8320</v>
      </c>
      <c r="D1069" s="120">
        <v>10</v>
      </c>
      <c r="E1069" s="120">
        <v>3000</v>
      </c>
      <c r="F1069" s="120">
        <v>3500</v>
      </c>
      <c r="G1069" s="120">
        <v>353</v>
      </c>
      <c r="H1069" s="120">
        <v>35301</v>
      </c>
      <c r="I1069" s="122" t="s">
        <v>186</v>
      </c>
      <c r="J1069" s="123">
        <v>0</v>
      </c>
      <c r="K1069" s="123">
        <v>0</v>
      </c>
      <c r="L1069" s="124">
        <v>9000000</v>
      </c>
      <c r="M1069" s="123">
        <v>0</v>
      </c>
      <c r="N1069" s="123">
        <v>0</v>
      </c>
      <c r="O1069" s="124">
        <v>0</v>
      </c>
      <c r="P1069" s="124">
        <v>9000000</v>
      </c>
      <c r="Q1069" s="45"/>
      <c r="R1069" s="123">
        <v>0</v>
      </c>
      <c r="S1069" s="123">
        <v>0</v>
      </c>
      <c r="T1069" s="123">
        <f t="shared" si="496"/>
        <v>0</v>
      </c>
      <c r="U1069" s="123">
        <v>0</v>
      </c>
      <c r="V1069" s="123">
        <v>0</v>
      </c>
      <c r="W1069" s="123">
        <f t="shared" si="497"/>
        <v>0</v>
      </c>
      <c r="X1069" s="123">
        <f t="shared" si="498"/>
        <v>0</v>
      </c>
      <c r="Y1069" s="45"/>
      <c r="Z1069" s="123">
        <v>0</v>
      </c>
      <c r="AA1069" s="123">
        <v>0</v>
      </c>
      <c r="AB1069" s="123">
        <f t="shared" si="499"/>
        <v>0</v>
      </c>
      <c r="AC1069" s="123">
        <v>0</v>
      </c>
      <c r="AD1069" s="123">
        <v>0</v>
      </c>
      <c r="AE1069" s="123">
        <f t="shared" si="500"/>
        <v>0</v>
      </c>
      <c r="AF1069" s="123">
        <f t="shared" si="501"/>
        <v>0</v>
      </c>
      <c r="AG1069" s="45"/>
      <c r="AH1069" s="123">
        <v>0</v>
      </c>
      <c r="AI1069" s="123">
        <v>0</v>
      </c>
      <c r="AJ1069" s="123">
        <f t="shared" si="502"/>
        <v>0</v>
      </c>
      <c r="AK1069" s="123">
        <v>0</v>
      </c>
      <c r="AL1069" s="123">
        <v>0</v>
      </c>
      <c r="AM1069" s="123">
        <f t="shared" si="503"/>
        <v>0</v>
      </c>
      <c r="AN1069" s="123">
        <f t="shared" si="504"/>
        <v>0</v>
      </c>
      <c r="AO1069" s="45"/>
      <c r="AP1069" s="123">
        <f>J1069-(R1069+Z1069+AH1069)</f>
        <v>0</v>
      </c>
      <c r="AQ1069" s="123">
        <f>K1069-(S1069+AA1069+AI1069)</f>
        <v>0</v>
      </c>
      <c r="AR1069" s="123">
        <f t="shared" si="505"/>
        <v>0</v>
      </c>
      <c r="AS1069" s="123">
        <f>M1069-(U1069+AC1069+AK1069)</f>
        <v>0</v>
      </c>
      <c r="AT1069" s="123">
        <f>N1069-(V1069+AD1069+AL1069)</f>
        <v>0</v>
      </c>
      <c r="AU1069" s="123">
        <f t="shared" si="506"/>
        <v>0</v>
      </c>
      <c r="AV1069" s="123">
        <f t="shared" si="507"/>
        <v>0</v>
      </c>
      <c r="AW1069" s="125" t="s">
        <v>318</v>
      </c>
      <c r="AX1069" s="125"/>
      <c r="AY1069" s="125"/>
      <c r="AZ1069" s="124" t="s">
        <v>283</v>
      </c>
      <c r="BA1069" s="124"/>
      <c r="BB1069" s="124"/>
      <c r="BC1069" s="124"/>
      <c r="BD1069" s="124"/>
    </row>
    <row r="1070" spans="1:56" s="127" customFormat="1" hidden="1">
      <c r="A1070" s="45"/>
      <c r="B1070" s="114">
        <v>2013</v>
      </c>
      <c r="C1070" s="115">
        <v>8320</v>
      </c>
      <c r="D1070" s="114">
        <v>10</v>
      </c>
      <c r="E1070" s="114">
        <v>3000</v>
      </c>
      <c r="F1070" s="114">
        <v>3500</v>
      </c>
      <c r="G1070" s="114">
        <v>355</v>
      </c>
      <c r="H1070" s="114"/>
      <c r="I1070" s="116" t="s">
        <v>188</v>
      </c>
      <c r="J1070" s="117">
        <v>0</v>
      </c>
      <c r="K1070" s="117">
        <v>0</v>
      </c>
      <c r="L1070" s="117">
        <v>9000000</v>
      </c>
      <c r="M1070" s="117">
        <v>0</v>
      </c>
      <c r="N1070" s="117">
        <v>0</v>
      </c>
      <c r="O1070" s="117">
        <v>0</v>
      </c>
      <c r="P1070" s="117">
        <v>9000000</v>
      </c>
      <c r="Q1070" s="45"/>
      <c r="R1070" s="118">
        <f>R1071</f>
        <v>0</v>
      </c>
      <c r="S1070" s="118">
        <f>S1071</f>
        <v>0</v>
      </c>
      <c r="T1070" s="118">
        <f t="shared" si="496"/>
        <v>0</v>
      </c>
      <c r="U1070" s="118">
        <f>U1071</f>
        <v>0</v>
      </c>
      <c r="V1070" s="118">
        <f>V1071</f>
        <v>0</v>
      </c>
      <c r="W1070" s="118">
        <f t="shared" si="497"/>
        <v>0</v>
      </c>
      <c r="X1070" s="118">
        <f t="shared" si="498"/>
        <v>0</v>
      </c>
      <c r="Y1070" s="45"/>
      <c r="Z1070" s="118">
        <f>Z1071</f>
        <v>0</v>
      </c>
      <c r="AA1070" s="118">
        <f>AA1071</f>
        <v>0</v>
      </c>
      <c r="AB1070" s="118">
        <f t="shared" si="499"/>
        <v>0</v>
      </c>
      <c r="AC1070" s="118">
        <f>AC1071</f>
        <v>0</v>
      </c>
      <c r="AD1070" s="118">
        <f>AD1071</f>
        <v>0</v>
      </c>
      <c r="AE1070" s="118">
        <f t="shared" si="500"/>
        <v>0</v>
      </c>
      <c r="AF1070" s="118">
        <f t="shared" si="501"/>
        <v>0</v>
      </c>
      <c r="AG1070" s="45"/>
      <c r="AH1070" s="118">
        <f>AH1071</f>
        <v>0</v>
      </c>
      <c r="AI1070" s="118">
        <f>AI1071</f>
        <v>0</v>
      </c>
      <c r="AJ1070" s="118">
        <f t="shared" si="502"/>
        <v>0</v>
      </c>
      <c r="AK1070" s="118">
        <f>AK1071</f>
        <v>0</v>
      </c>
      <c r="AL1070" s="118">
        <f>AL1071</f>
        <v>0</v>
      </c>
      <c r="AM1070" s="118">
        <f t="shared" si="503"/>
        <v>0</v>
      </c>
      <c r="AN1070" s="118">
        <f t="shared" si="504"/>
        <v>0</v>
      </c>
      <c r="AO1070" s="45"/>
      <c r="AP1070" s="118">
        <f>AP1071</f>
        <v>0</v>
      </c>
      <c r="AQ1070" s="118">
        <f>AQ1071</f>
        <v>0</v>
      </c>
      <c r="AR1070" s="118">
        <f t="shared" si="505"/>
        <v>0</v>
      </c>
      <c r="AS1070" s="118">
        <f>AS1071</f>
        <v>0</v>
      </c>
      <c r="AT1070" s="118">
        <f>AT1071</f>
        <v>0</v>
      </c>
      <c r="AU1070" s="118">
        <f t="shared" si="506"/>
        <v>0</v>
      </c>
      <c r="AV1070" s="118">
        <f t="shared" si="507"/>
        <v>0</v>
      </c>
      <c r="AW1070" s="119"/>
      <c r="AX1070" s="119"/>
      <c r="AY1070" s="119"/>
      <c r="AZ1070" s="117"/>
      <c r="BA1070" s="117"/>
      <c r="BB1070" s="117"/>
      <c r="BC1070" s="117"/>
      <c r="BD1070" s="117"/>
    </row>
    <row r="1071" spans="1:56" s="100" customFormat="1" hidden="1">
      <c r="A1071" s="45"/>
      <c r="B1071" s="120">
        <v>2013</v>
      </c>
      <c r="C1071" s="121">
        <v>8320</v>
      </c>
      <c r="D1071" s="120">
        <v>10</v>
      </c>
      <c r="E1071" s="120">
        <v>3000</v>
      </c>
      <c r="F1071" s="120">
        <v>3500</v>
      </c>
      <c r="G1071" s="120">
        <v>355</v>
      </c>
      <c r="H1071" s="120">
        <v>35501</v>
      </c>
      <c r="I1071" s="122" t="s">
        <v>189</v>
      </c>
      <c r="J1071" s="123">
        <v>0</v>
      </c>
      <c r="K1071" s="123">
        <v>0</v>
      </c>
      <c r="L1071" s="124">
        <v>9000000</v>
      </c>
      <c r="M1071" s="123">
        <v>0</v>
      </c>
      <c r="N1071" s="123">
        <v>0</v>
      </c>
      <c r="O1071" s="124">
        <v>0</v>
      </c>
      <c r="P1071" s="124">
        <v>9000000</v>
      </c>
      <c r="Q1071" s="45"/>
      <c r="R1071" s="123">
        <v>0</v>
      </c>
      <c r="S1071" s="123">
        <v>0</v>
      </c>
      <c r="T1071" s="123">
        <f t="shared" si="496"/>
        <v>0</v>
      </c>
      <c r="U1071" s="123">
        <v>0</v>
      </c>
      <c r="V1071" s="123">
        <v>0</v>
      </c>
      <c r="W1071" s="123">
        <f t="shared" si="497"/>
        <v>0</v>
      </c>
      <c r="X1071" s="123">
        <f t="shared" si="498"/>
        <v>0</v>
      </c>
      <c r="Y1071" s="45"/>
      <c r="Z1071" s="123">
        <v>0</v>
      </c>
      <c r="AA1071" s="123">
        <v>0</v>
      </c>
      <c r="AB1071" s="123">
        <f t="shared" si="499"/>
        <v>0</v>
      </c>
      <c r="AC1071" s="123">
        <v>0</v>
      </c>
      <c r="AD1071" s="123">
        <v>0</v>
      </c>
      <c r="AE1071" s="123">
        <f t="shared" si="500"/>
        <v>0</v>
      </c>
      <c r="AF1071" s="123">
        <f t="shared" si="501"/>
        <v>0</v>
      </c>
      <c r="AG1071" s="45"/>
      <c r="AH1071" s="123">
        <v>0</v>
      </c>
      <c r="AI1071" s="123">
        <v>0</v>
      </c>
      <c r="AJ1071" s="123">
        <f t="shared" si="502"/>
        <v>0</v>
      </c>
      <c r="AK1071" s="123">
        <v>0</v>
      </c>
      <c r="AL1071" s="123">
        <v>0</v>
      </c>
      <c r="AM1071" s="123">
        <f t="shared" si="503"/>
        <v>0</v>
      </c>
      <c r="AN1071" s="123">
        <f t="shared" si="504"/>
        <v>0</v>
      </c>
      <c r="AO1071" s="45"/>
      <c r="AP1071" s="123">
        <f>J1071-(R1071+Z1071+AH1071)</f>
        <v>0</v>
      </c>
      <c r="AQ1071" s="123">
        <f>K1071-(S1071+AA1071+AI1071)</f>
        <v>0</v>
      </c>
      <c r="AR1071" s="123">
        <f t="shared" si="505"/>
        <v>0</v>
      </c>
      <c r="AS1071" s="123">
        <f>M1071-(U1071+AC1071+AK1071)</f>
        <v>0</v>
      </c>
      <c r="AT1071" s="123">
        <f>N1071-(V1071+AD1071+AL1071)</f>
        <v>0</v>
      </c>
      <c r="AU1071" s="123">
        <f t="shared" si="506"/>
        <v>0</v>
      </c>
      <c r="AV1071" s="123">
        <f t="shared" si="507"/>
        <v>0</v>
      </c>
      <c r="AW1071" s="125" t="s">
        <v>153</v>
      </c>
      <c r="AX1071" s="125"/>
      <c r="AY1071" s="125"/>
      <c r="AZ1071" s="124" t="s">
        <v>283</v>
      </c>
      <c r="BA1071" s="124"/>
      <c r="BB1071" s="124"/>
      <c r="BC1071" s="124"/>
      <c r="BD1071" s="124"/>
    </row>
    <row r="1072" spans="1:56" s="100" customFormat="1" hidden="1">
      <c r="A1072" s="45"/>
      <c r="B1072" s="114">
        <v>2013</v>
      </c>
      <c r="C1072" s="115">
        <v>8320</v>
      </c>
      <c r="D1072" s="114">
        <v>10</v>
      </c>
      <c r="E1072" s="114">
        <v>3000</v>
      </c>
      <c r="F1072" s="114">
        <v>3500</v>
      </c>
      <c r="G1072" s="114">
        <v>356</v>
      </c>
      <c r="H1072" s="114"/>
      <c r="I1072" s="116" t="s">
        <v>411</v>
      </c>
      <c r="J1072" s="117">
        <v>0</v>
      </c>
      <c r="K1072" s="117">
        <v>0</v>
      </c>
      <c r="L1072" s="117">
        <v>9000000</v>
      </c>
      <c r="M1072" s="117">
        <v>0</v>
      </c>
      <c r="N1072" s="117">
        <v>0</v>
      </c>
      <c r="O1072" s="117">
        <v>0</v>
      </c>
      <c r="P1072" s="117">
        <v>9000000</v>
      </c>
      <c r="Q1072" s="45"/>
      <c r="R1072" s="118">
        <f>R1073</f>
        <v>0</v>
      </c>
      <c r="S1072" s="118">
        <f>S1073</f>
        <v>0</v>
      </c>
      <c r="T1072" s="118">
        <f t="shared" si="496"/>
        <v>0</v>
      </c>
      <c r="U1072" s="118">
        <f>U1073</f>
        <v>0</v>
      </c>
      <c r="V1072" s="118">
        <f>V1073</f>
        <v>0</v>
      </c>
      <c r="W1072" s="118">
        <f t="shared" si="497"/>
        <v>0</v>
      </c>
      <c r="X1072" s="118">
        <f t="shared" si="498"/>
        <v>0</v>
      </c>
      <c r="Y1072" s="45"/>
      <c r="Z1072" s="118">
        <f>Z1073</f>
        <v>0</v>
      </c>
      <c r="AA1072" s="118">
        <f>AA1073</f>
        <v>0</v>
      </c>
      <c r="AB1072" s="118">
        <f t="shared" si="499"/>
        <v>0</v>
      </c>
      <c r="AC1072" s="118">
        <f>AC1073</f>
        <v>0</v>
      </c>
      <c r="AD1072" s="118">
        <f>AD1073</f>
        <v>0</v>
      </c>
      <c r="AE1072" s="118">
        <f t="shared" si="500"/>
        <v>0</v>
      </c>
      <c r="AF1072" s="118">
        <f t="shared" si="501"/>
        <v>0</v>
      </c>
      <c r="AG1072" s="45"/>
      <c r="AH1072" s="118">
        <f>AH1073</f>
        <v>0</v>
      </c>
      <c r="AI1072" s="118">
        <f>AI1073</f>
        <v>0</v>
      </c>
      <c r="AJ1072" s="118">
        <f t="shared" si="502"/>
        <v>0</v>
      </c>
      <c r="AK1072" s="118">
        <f>AK1073</f>
        <v>0</v>
      </c>
      <c r="AL1072" s="118">
        <f>AL1073</f>
        <v>0</v>
      </c>
      <c r="AM1072" s="118">
        <f t="shared" si="503"/>
        <v>0</v>
      </c>
      <c r="AN1072" s="118">
        <f t="shared" si="504"/>
        <v>0</v>
      </c>
      <c r="AO1072" s="45"/>
      <c r="AP1072" s="118">
        <f>AP1073</f>
        <v>0</v>
      </c>
      <c r="AQ1072" s="118">
        <f>AQ1073</f>
        <v>0</v>
      </c>
      <c r="AR1072" s="118">
        <f t="shared" si="505"/>
        <v>0</v>
      </c>
      <c r="AS1072" s="118">
        <f>AS1073</f>
        <v>0</v>
      </c>
      <c r="AT1072" s="118">
        <f>AT1073</f>
        <v>0</v>
      </c>
      <c r="AU1072" s="118">
        <f t="shared" si="506"/>
        <v>0</v>
      </c>
      <c r="AV1072" s="118">
        <f t="shared" si="507"/>
        <v>0</v>
      </c>
      <c r="AW1072" s="119"/>
      <c r="AX1072" s="119"/>
      <c r="AY1072" s="119"/>
      <c r="AZ1072" s="117"/>
      <c r="BA1072" s="117"/>
      <c r="BB1072" s="117"/>
      <c r="BC1072" s="117"/>
      <c r="BD1072" s="117"/>
    </row>
    <row r="1073" spans="1:56" s="100" customFormat="1" hidden="1">
      <c r="A1073" s="45"/>
      <c r="B1073" s="120">
        <v>2013</v>
      </c>
      <c r="C1073" s="121">
        <v>8320</v>
      </c>
      <c r="D1073" s="120">
        <v>10</v>
      </c>
      <c r="E1073" s="120">
        <v>3000</v>
      </c>
      <c r="F1073" s="120">
        <v>3500</v>
      </c>
      <c r="G1073" s="120">
        <v>356</v>
      </c>
      <c r="H1073" s="120">
        <v>35601</v>
      </c>
      <c r="I1073" s="122" t="s">
        <v>411</v>
      </c>
      <c r="J1073" s="123">
        <v>0</v>
      </c>
      <c r="K1073" s="123">
        <v>0</v>
      </c>
      <c r="L1073" s="124">
        <v>9000000</v>
      </c>
      <c r="M1073" s="123">
        <v>0</v>
      </c>
      <c r="N1073" s="123">
        <v>0</v>
      </c>
      <c r="O1073" s="124">
        <v>0</v>
      </c>
      <c r="P1073" s="124">
        <v>9000000</v>
      </c>
      <c r="Q1073" s="45"/>
      <c r="R1073" s="123">
        <v>0</v>
      </c>
      <c r="S1073" s="123">
        <v>0</v>
      </c>
      <c r="T1073" s="123">
        <f t="shared" si="496"/>
        <v>0</v>
      </c>
      <c r="U1073" s="123">
        <v>0</v>
      </c>
      <c r="V1073" s="123">
        <v>0</v>
      </c>
      <c r="W1073" s="123">
        <f t="shared" si="497"/>
        <v>0</v>
      </c>
      <c r="X1073" s="123">
        <f t="shared" si="498"/>
        <v>0</v>
      </c>
      <c r="Y1073" s="45"/>
      <c r="Z1073" s="123">
        <v>0</v>
      </c>
      <c r="AA1073" s="123">
        <v>0</v>
      </c>
      <c r="AB1073" s="123">
        <f t="shared" si="499"/>
        <v>0</v>
      </c>
      <c r="AC1073" s="123">
        <v>0</v>
      </c>
      <c r="AD1073" s="123">
        <v>0</v>
      </c>
      <c r="AE1073" s="123">
        <f t="shared" si="500"/>
        <v>0</v>
      </c>
      <c r="AF1073" s="123">
        <f t="shared" si="501"/>
        <v>0</v>
      </c>
      <c r="AG1073" s="45"/>
      <c r="AH1073" s="123">
        <v>0</v>
      </c>
      <c r="AI1073" s="123">
        <v>0</v>
      </c>
      <c r="AJ1073" s="123">
        <f t="shared" si="502"/>
        <v>0</v>
      </c>
      <c r="AK1073" s="123">
        <v>0</v>
      </c>
      <c r="AL1073" s="123">
        <v>0</v>
      </c>
      <c r="AM1073" s="123">
        <f t="shared" si="503"/>
        <v>0</v>
      </c>
      <c r="AN1073" s="123">
        <f t="shared" si="504"/>
        <v>0</v>
      </c>
      <c r="AO1073" s="45"/>
      <c r="AP1073" s="123">
        <f>J1073-(R1073+Z1073+AH1073)</f>
        <v>0</v>
      </c>
      <c r="AQ1073" s="123">
        <f>K1073-(S1073+AA1073+AI1073)</f>
        <v>0</v>
      </c>
      <c r="AR1073" s="123">
        <f t="shared" si="505"/>
        <v>0</v>
      </c>
      <c r="AS1073" s="123">
        <f>M1073-(U1073+AC1073+AK1073)</f>
        <v>0</v>
      </c>
      <c r="AT1073" s="123">
        <f>N1073-(V1073+AD1073+AL1073)</f>
        <v>0</v>
      </c>
      <c r="AU1073" s="123">
        <f t="shared" si="506"/>
        <v>0</v>
      </c>
      <c r="AV1073" s="123">
        <f t="shared" si="507"/>
        <v>0</v>
      </c>
      <c r="AW1073" s="125"/>
      <c r="AX1073" s="125"/>
      <c r="AY1073" s="125"/>
      <c r="AZ1073" s="124"/>
      <c r="BA1073" s="124"/>
      <c r="BB1073" s="124"/>
      <c r="BC1073" s="124"/>
      <c r="BD1073" s="124"/>
    </row>
    <row r="1074" spans="1:56" s="127" customFormat="1" hidden="1">
      <c r="A1074" s="45"/>
      <c r="B1074" s="114">
        <v>2013</v>
      </c>
      <c r="C1074" s="115">
        <v>8320</v>
      </c>
      <c r="D1074" s="114">
        <v>10</v>
      </c>
      <c r="E1074" s="114">
        <v>3000</v>
      </c>
      <c r="F1074" s="114">
        <v>3500</v>
      </c>
      <c r="G1074" s="114">
        <v>357</v>
      </c>
      <c r="H1074" s="114"/>
      <c r="I1074" s="116" t="s">
        <v>320</v>
      </c>
      <c r="J1074" s="117">
        <v>9000000</v>
      </c>
      <c r="K1074" s="117">
        <v>0</v>
      </c>
      <c r="L1074" s="117">
        <v>9000000</v>
      </c>
      <c r="M1074" s="117">
        <v>0</v>
      </c>
      <c r="N1074" s="117">
        <v>0</v>
      </c>
      <c r="O1074" s="117">
        <v>0</v>
      </c>
      <c r="P1074" s="117">
        <v>9000000</v>
      </c>
      <c r="Q1074" s="45"/>
      <c r="R1074" s="118">
        <f t="shared" ref="R1074:S1076" si="524">R1075</f>
        <v>9000000</v>
      </c>
      <c r="S1074" s="118">
        <f t="shared" si="524"/>
        <v>0</v>
      </c>
      <c r="T1074" s="118">
        <f t="shared" si="496"/>
        <v>9000000</v>
      </c>
      <c r="U1074" s="118">
        <f t="shared" ref="U1074:V1076" si="525">U1075</f>
        <v>0</v>
      </c>
      <c r="V1074" s="118">
        <f t="shared" si="525"/>
        <v>0</v>
      </c>
      <c r="W1074" s="118">
        <f t="shared" si="497"/>
        <v>0</v>
      </c>
      <c r="X1074" s="118">
        <f t="shared" si="498"/>
        <v>9000000</v>
      </c>
      <c r="Y1074" s="45"/>
      <c r="Z1074" s="118">
        <f t="shared" ref="Z1074:AA1076" si="526">Z1075</f>
        <v>0</v>
      </c>
      <c r="AA1074" s="118">
        <f t="shared" si="526"/>
        <v>0</v>
      </c>
      <c r="AB1074" s="118">
        <f t="shared" si="499"/>
        <v>0</v>
      </c>
      <c r="AC1074" s="118">
        <f t="shared" ref="AC1074:AD1076" si="527">AC1075</f>
        <v>0</v>
      </c>
      <c r="AD1074" s="118">
        <f t="shared" si="527"/>
        <v>0</v>
      </c>
      <c r="AE1074" s="118">
        <f t="shared" si="500"/>
        <v>0</v>
      </c>
      <c r="AF1074" s="118">
        <f t="shared" si="501"/>
        <v>0</v>
      </c>
      <c r="AG1074" s="45"/>
      <c r="AH1074" s="118">
        <f t="shared" ref="AH1074:AI1076" si="528">AH1075</f>
        <v>0</v>
      </c>
      <c r="AI1074" s="118">
        <f t="shared" si="528"/>
        <v>0</v>
      </c>
      <c r="AJ1074" s="118">
        <f t="shared" si="502"/>
        <v>0</v>
      </c>
      <c r="AK1074" s="118">
        <f t="shared" ref="AK1074:AL1076" si="529">AK1075</f>
        <v>0</v>
      </c>
      <c r="AL1074" s="118">
        <f t="shared" si="529"/>
        <v>0</v>
      </c>
      <c r="AM1074" s="118">
        <f t="shared" si="503"/>
        <v>0</v>
      </c>
      <c r="AN1074" s="118">
        <f t="shared" si="504"/>
        <v>0</v>
      </c>
      <c r="AO1074" s="45"/>
      <c r="AP1074" s="118">
        <f t="shared" ref="AP1074:AQ1076" si="530">AP1075</f>
        <v>0</v>
      </c>
      <c r="AQ1074" s="118">
        <f t="shared" si="530"/>
        <v>0</v>
      </c>
      <c r="AR1074" s="118">
        <f t="shared" si="505"/>
        <v>0</v>
      </c>
      <c r="AS1074" s="118">
        <f t="shared" ref="AS1074:AT1076" si="531">AS1075</f>
        <v>0</v>
      </c>
      <c r="AT1074" s="118">
        <f t="shared" si="531"/>
        <v>0</v>
      </c>
      <c r="AU1074" s="118">
        <f t="shared" si="506"/>
        <v>0</v>
      </c>
      <c r="AV1074" s="118">
        <f t="shared" si="507"/>
        <v>0</v>
      </c>
      <c r="AW1074" s="119"/>
      <c r="AX1074" s="119"/>
      <c r="AY1074" s="119"/>
      <c r="AZ1074" s="117"/>
      <c r="BA1074" s="117"/>
      <c r="BB1074" s="117"/>
      <c r="BC1074" s="117"/>
      <c r="BD1074" s="117"/>
    </row>
    <row r="1075" spans="1:56" s="100" customFormat="1" hidden="1">
      <c r="A1075" s="45"/>
      <c r="B1075" s="120">
        <v>2013</v>
      </c>
      <c r="C1075" s="121">
        <v>8320</v>
      </c>
      <c r="D1075" s="120">
        <v>10</v>
      </c>
      <c r="E1075" s="120">
        <v>3000</v>
      </c>
      <c r="F1075" s="120">
        <v>3500</v>
      </c>
      <c r="G1075" s="120">
        <v>357</v>
      </c>
      <c r="H1075" s="120">
        <v>35701</v>
      </c>
      <c r="I1075" s="122" t="s">
        <v>191</v>
      </c>
      <c r="J1075" s="180">
        <f>10500000-1500000</f>
        <v>9000000</v>
      </c>
      <c r="K1075" s="132">
        <v>0</v>
      </c>
      <c r="L1075" s="181">
        <f>10500000-1500000</f>
        <v>9000000</v>
      </c>
      <c r="M1075" s="132">
        <v>0</v>
      </c>
      <c r="N1075" s="132">
        <v>0</v>
      </c>
      <c r="O1075" s="133">
        <v>0</v>
      </c>
      <c r="P1075" s="133">
        <f>10500000-1500000</f>
        <v>9000000</v>
      </c>
      <c r="Q1075" s="45" t="s">
        <v>438</v>
      </c>
      <c r="R1075" s="123">
        <f>+'[1]Red Nacional Tel'!X71</f>
        <v>9000000</v>
      </c>
      <c r="S1075" s="123">
        <v>0</v>
      </c>
      <c r="T1075" s="123">
        <f t="shared" si="496"/>
        <v>9000000</v>
      </c>
      <c r="U1075" s="123">
        <v>0</v>
      </c>
      <c r="V1075" s="123">
        <v>0</v>
      </c>
      <c r="W1075" s="123">
        <f t="shared" si="497"/>
        <v>0</v>
      </c>
      <c r="X1075" s="123">
        <f t="shared" si="498"/>
        <v>9000000</v>
      </c>
      <c r="Y1075" s="45"/>
      <c r="Z1075" s="123">
        <v>0</v>
      </c>
      <c r="AA1075" s="123">
        <v>0</v>
      </c>
      <c r="AB1075" s="123">
        <f t="shared" si="499"/>
        <v>0</v>
      </c>
      <c r="AC1075" s="123">
        <v>0</v>
      </c>
      <c r="AD1075" s="123">
        <v>0</v>
      </c>
      <c r="AE1075" s="123">
        <f t="shared" si="500"/>
        <v>0</v>
      </c>
      <c r="AF1075" s="123">
        <f t="shared" si="501"/>
        <v>0</v>
      </c>
      <c r="AG1075" s="45"/>
      <c r="AH1075" s="123">
        <f>4499999.99-2250000-2249999.99</f>
        <v>0</v>
      </c>
      <c r="AI1075" s="123">
        <v>0</v>
      </c>
      <c r="AJ1075" s="123">
        <f t="shared" si="502"/>
        <v>0</v>
      </c>
      <c r="AK1075" s="123">
        <v>0</v>
      </c>
      <c r="AL1075" s="123">
        <v>0</v>
      </c>
      <c r="AM1075" s="123">
        <f t="shared" si="503"/>
        <v>0</v>
      </c>
      <c r="AN1075" s="123">
        <f t="shared" si="504"/>
        <v>0</v>
      </c>
      <c r="AO1075" s="45"/>
      <c r="AP1075" s="123">
        <f>J1075-(R1075+Z1075+AH1075)</f>
        <v>0</v>
      </c>
      <c r="AQ1075" s="123">
        <f>K1075-(S1075+AA1075+AI1075)</f>
        <v>0</v>
      </c>
      <c r="AR1075" s="123">
        <f t="shared" si="505"/>
        <v>0</v>
      </c>
      <c r="AS1075" s="123">
        <f>M1075-(U1075+AC1075+AK1075)</f>
        <v>0</v>
      </c>
      <c r="AT1075" s="123">
        <f>N1075-(V1075+AD1075+AL1075)</f>
        <v>0</v>
      </c>
      <c r="AU1075" s="123">
        <f t="shared" si="506"/>
        <v>0</v>
      </c>
      <c r="AV1075" s="123">
        <f t="shared" si="507"/>
        <v>0</v>
      </c>
      <c r="AW1075" s="134" t="s">
        <v>318</v>
      </c>
      <c r="AX1075" s="134" t="s">
        <v>439</v>
      </c>
      <c r="AY1075" s="134"/>
      <c r="AZ1075" s="133" t="s">
        <v>283</v>
      </c>
      <c r="BA1075" s="133">
        <f>'[1]Red Nacional Tel'!AO73+'[1]Red Nacional Tel'!AO75</f>
        <v>1</v>
      </c>
      <c r="BB1075" s="133"/>
      <c r="BC1075" s="133">
        <f>+AX1075-BA1075</f>
        <v>1</v>
      </c>
      <c r="BD1075" s="124">
        <v>0</v>
      </c>
    </row>
    <row r="1076" spans="1:56" s="100" customFormat="1" hidden="1">
      <c r="A1076" s="45"/>
      <c r="B1076" s="114">
        <v>2013</v>
      </c>
      <c r="C1076" s="115">
        <v>8320</v>
      </c>
      <c r="D1076" s="114">
        <v>10</v>
      </c>
      <c r="E1076" s="114">
        <v>3000</v>
      </c>
      <c r="F1076" s="114">
        <v>3500</v>
      </c>
      <c r="G1076" s="114">
        <v>359</v>
      </c>
      <c r="H1076" s="114"/>
      <c r="I1076" s="116" t="s">
        <v>440</v>
      </c>
      <c r="J1076" s="117">
        <v>0</v>
      </c>
      <c r="K1076" s="117">
        <v>0</v>
      </c>
      <c r="L1076" s="117">
        <v>0</v>
      </c>
      <c r="M1076" s="117">
        <v>0</v>
      </c>
      <c r="N1076" s="117">
        <v>0</v>
      </c>
      <c r="O1076" s="117">
        <v>0</v>
      </c>
      <c r="P1076" s="117">
        <v>0</v>
      </c>
      <c r="Q1076" s="45"/>
      <c r="R1076" s="118">
        <f t="shared" si="524"/>
        <v>0</v>
      </c>
      <c r="S1076" s="118">
        <f t="shared" si="524"/>
        <v>0</v>
      </c>
      <c r="T1076" s="118">
        <f t="shared" si="496"/>
        <v>0</v>
      </c>
      <c r="U1076" s="118">
        <f t="shared" si="525"/>
        <v>0</v>
      </c>
      <c r="V1076" s="118">
        <f t="shared" si="525"/>
        <v>0</v>
      </c>
      <c r="W1076" s="118">
        <f t="shared" si="497"/>
        <v>0</v>
      </c>
      <c r="X1076" s="118">
        <f t="shared" si="498"/>
        <v>0</v>
      </c>
      <c r="Y1076" s="45"/>
      <c r="Z1076" s="118">
        <f t="shared" si="526"/>
        <v>0</v>
      </c>
      <c r="AA1076" s="118">
        <f t="shared" si="526"/>
        <v>0</v>
      </c>
      <c r="AB1076" s="118">
        <f t="shared" si="499"/>
        <v>0</v>
      </c>
      <c r="AC1076" s="118">
        <f t="shared" si="527"/>
        <v>0</v>
      </c>
      <c r="AD1076" s="118">
        <f t="shared" si="527"/>
        <v>0</v>
      </c>
      <c r="AE1076" s="118">
        <f t="shared" si="500"/>
        <v>0</v>
      </c>
      <c r="AF1076" s="118">
        <f t="shared" si="501"/>
        <v>0</v>
      </c>
      <c r="AG1076" s="45"/>
      <c r="AH1076" s="118">
        <f t="shared" si="528"/>
        <v>0</v>
      </c>
      <c r="AI1076" s="118">
        <f t="shared" si="528"/>
        <v>0</v>
      </c>
      <c r="AJ1076" s="118">
        <f t="shared" si="502"/>
        <v>0</v>
      </c>
      <c r="AK1076" s="118">
        <f t="shared" si="529"/>
        <v>0</v>
      </c>
      <c r="AL1076" s="118">
        <f t="shared" si="529"/>
        <v>0</v>
      </c>
      <c r="AM1076" s="118">
        <f t="shared" si="503"/>
        <v>0</v>
      </c>
      <c r="AN1076" s="118">
        <f t="shared" si="504"/>
        <v>0</v>
      </c>
      <c r="AO1076" s="45"/>
      <c r="AP1076" s="118">
        <f t="shared" si="530"/>
        <v>0</v>
      </c>
      <c r="AQ1076" s="118">
        <f t="shared" si="530"/>
        <v>0</v>
      </c>
      <c r="AR1076" s="118">
        <f t="shared" si="505"/>
        <v>0</v>
      </c>
      <c r="AS1076" s="118">
        <f t="shared" si="531"/>
        <v>0</v>
      </c>
      <c r="AT1076" s="118">
        <f t="shared" si="531"/>
        <v>0</v>
      </c>
      <c r="AU1076" s="118">
        <f t="shared" si="506"/>
        <v>0</v>
      </c>
      <c r="AV1076" s="118">
        <f t="shared" si="507"/>
        <v>0</v>
      </c>
      <c r="AW1076" s="119"/>
      <c r="AX1076" s="119"/>
      <c r="AY1076" s="119"/>
      <c r="AZ1076" s="117"/>
      <c r="BA1076" s="117"/>
      <c r="BB1076" s="117"/>
      <c r="BC1076" s="117"/>
      <c r="BD1076" s="117"/>
    </row>
    <row r="1077" spans="1:56" s="100" customFormat="1" hidden="1">
      <c r="A1077" s="45"/>
      <c r="B1077" s="129">
        <v>2013</v>
      </c>
      <c r="C1077" s="130">
        <v>8320</v>
      </c>
      <c r="D1077" s="129">
        <v>10</v>
      </c>
      <c r="E1077" s="129">
        <v>3000</v>
      </c>
      <c r="F1077" s="129">
        <v>3500</v>
      </c>
      <c r="G1077" s="129">
        <v>359</v>
      </c>
      <c r="H1077" s="129">
        <v>35901</v>
      </c>
      <c r="I1077" s="128" t="s">
        <v>440</v>
      </c>
      <c r="J1077" s="123">
        <v>0</v>
      </c>
      <c r="K1077" s="123">
        <v>0</v>
      </c>
      <c r="L1077" s="124">
        <v>0</v>
      </c>
      <c r="M1077" s="123">
        <v>0</v>
      </c>
      <c r="N1077" s="123">
        <v>0</v>
      </c>
      <c r="O1077" s="124">
        <v>0</v>
      </c>
      <c r="P1077" s="124">
        <v>0</v>
      </c>
      <c r="Q1077" s="45"/>
      <c r="R1077" s="123">
        <v>0</v>
      </c>
      <c r="S1077" s="123">
        <v>0</v>
      </c>
      <c r="T1077" s="123">
        <f t="shared" si="496"/>
        <v>0</v>
      </c>
      <c r="U1077" s="123">
        <v>0</v>
      </c>
      <c r="V1077" s="123">
        <v>0</v>
      </c>
      <c r="W1077" s="123">
        <f t="shared" si="497"/>
        <v>0</v>
      </c>
      <c r="X1077" s="123">
        <f t="shared" si="498"/>
        <v>0</v>
      </c>
      <c r="Y1077" s="45"/>
      <c r="Z1077" s="123">
        <v>0</v>
      </c>
      <c r="AA1077" s="123">
        <v>0</v>
      </c>
      <c r="AB1077" s="123">
        <f t="shared" si="499"/>
        <v>0</v>
      </c>
      <c r="AC1077" s="123">
        <v>0</v>
      </c>
      <c r="AD1077" s="123">
        <v>0</v>
      </c>
      <c r="AE1077" s="123">
        <f t="shared" si="500"/>
        <v>0</v>
      </c>
      <c r="AF1077" s="123">
        <f t="shared" si="501"/>
        <v>0</v>
      </c>
      <c r="AG1077" s="45"/>
      <c r="AH1077" s="123">
        <v>0</v>
      </c>
      <c r="AI1077" s="123">
        <v>0</v>
      </c>
      <c r="AJ1077" s="123">
        <f t="shared" si="502"/>
        <v>0</v>
      </c>
      <c r="AK1077" s="123">
        <v>0</v>
      </c>
      <c r="AL1077" s="123">
        <v>0</v>
      </c>
      <c r="AM1077" s="123">
        <f t="shared" si="503"/>
        <v>0</v>
      </c>
      <c r="AN1077" s="123">
        <f t="shared" si="504"/>
        <v>0</v>
      </c>
      <c r="AO1077" s="45"/>
      <c r="AP1077" s="123">
        <f>J1077-(R1077+Z1077+AH1077)</f>
        <v>0</v>
      </c>
      <c r="AQ1077" s="123">
        <f>K1077-(S1077+AA1077+AI1077)</f>
        <v>0</v>
      </c>
      <c r="AR1077" s="123">
        <f t="shared" si="505"/>
        <v>0</v>
      </c>
      <c r="AS1077" s="123">
        <f>M1077-(U1077+AC1077+AK1077)</f>
        <v>0</v>
      </c>
      <c r="AT1077" s="123">
        <f>N1077-(V1077+AD1077+AL1077)</f>
        <v>0</v>
      </c>
      <c r="AU1077" s="123">
        <f t="shared" si="506"/>
        <v>0</v>
      </c>
      <c r="AV1077" s="123">
        <f t="shared" si="507"/>
        <v>0</v>
      </c>
      <c r="AW1077" s="125"/>
      <c r="AX1077" s="125"/>
      <c r="AY1077" s="125"/>
      <c r="AZ1077" s="124"/>
      <c r="BA1077" s="124"/>
      <c r="BB1077" s="124"/>
      <c r="BC1077" s="124"/>
      <c r="BD1077" s="124"/>
    </row>
    <row r="1078" spans="1:56" s="126" customFormat="1" hidden="1">
      <c r="A1078" s="45"/>
      <c r="B1078" s="108">
        <v>2013</v>
      </c>
      <c r="C1078" s="109">
        <v>8320</v>
      </c>
      <c r="D1078" s="108">
        <v>10</v>
      </c>
      <c r="E1078" s="108">
        <v>3000</v>
      </c>
      <c r="F1078" s="108">
        <v>3700</v>
      </c>
      <c r="G1078" s="108"/>
      <c r="H1078" s="108"/>
      <c r="I1078" s="110" t="s">
        <v>323</v>
      </c>
      <c r="J1078" s="111">
        <v>0</v>
      </c>
      <c r="K1078" s="111">
        <v>0</v>
      </c>
      <c r="L1078" s="111">
        <v>0</v>
      </c>
      <c r="M1078" s="111">
        <v>700000</v>
      </c>
      <c r="N1078" s="111">
        <v>0</v>
      </c>
      <c r="O1078" s="111">
        <v>700000</v>
      </c>
      <c r="P1078" s="111">
        <v>700000</v>
      </c>
      <c r="Q1078" s="45"/>
      <c r="R1078" s="112">
        <f>R1079+R1082+R1084+R1087</f>
        <v>0</v>
      </c>
      <c r="S1078" s="112">
        <f>S1079+S1082+S1084+S1087</f>
        <v>0</v>
      </c>
      <c r="T1078" s="112">
        <f t="shared" si="496"/>
        <v>0</v>
      </c>
      <c r="U1078" s="112">
        <f>U1079+U1082+U1084+U1087</f>
        <v>700000</v>
      </c>
      <c r="V1078" s="112">
        <f>V1079+V1082+V1084+V1087</f>
        <v>0</v>
      </c>
      <c r="W1078" s="112">
        <f t="shared" si="497"/>
        <v>700000</v>
      </c>
      <c r="X1078" s="112">
        <f t="shared" si="498"/>
        <v>700000</v>
      </c>
      <c r="Y1078" s="45"/>
      <c r="Z1078" s="112">
        <f>Z1079+Z1082+Z1084+Z1087</f>
        <v>0</v>
      </c>
      <c r="AA1078" s="112">
        <f>AA1079+AA1082+AA1084+AA1087</f>
        <v>0</v>
      </c>
      <c r="AB1078" s="112">
        <f t="shared" si="499"/>
        <v>0</v>
      </c>
      <c r="AC1078" s="112">
        <f>AC1079+AC1082+AC1084+AC1087</f>
        <v>0</v>
      </c>
      <c r="AD1078" s="112">
        <f>AD1079+AD1082+AD1084+AD1087</f>
        <v>0</v>
      </c>
      <c r="AE1078" s="112">
        <f t="shared" si="500"/>
        <v>0</v>
      </c>
      <c r="AF1078" s="112">
        <f t="shared" si="501"/>
        <v>0</v>
      </c>
      <c r="AG1078" s="45"/>
      <c r="AH1078" s="112">
        <f>AH1079+AH1082+AH1084+AH1087</f>
        <v>0</v>
      </c>
      <c r="AI1078" s="112">
        <f>AI1079+AI1082+AI1084+AI1087</f>
        <v>0</v>
      </c>
      <c r="AJ1078" s="112">
        <f t="shared" si="502"/>
        <v>0</v>
      </c>
      <c r="AK1078" s="112">
        <f>AK1079+AK1082+AK1084+AK1087</f>
        <v>0</v>
      </c>
      <c r="AL1078" s="112">
        <f>AL1079+AL1082+AL1084+AL1087</f>
        <v>0</v>
      </c>
      <c r="AM1078" s="112">
        <f t="shared" si="503"/>
        <v>0</v>
      </c>
      <c r="AN1078" s="112">
        <f t="shared" si="504"/>
        <v>0</v>
      </c>
      <c r="AO1078" s="45"/>
      <c r="AP1078" s="112">
        <f>AP1079+AP1082+AP1084+AP1087</f>
        <v>0</v>
      </c>
      <c r="AQ1078" s="112">
        <f>AQ1079+AQ1082+AQ1084+AQ1087</f>
        <v>0</v>
      </c>
      <c r="AR1078" s="112">
        <f t="shared" si="505"/>
        <v>0</v>
      </c>
      <c r="AS1078" s="112">
        <f>AS1079+AS1082+AS1084+AS1087</f>
        <v>0</v>
      </c>
      <c r="AT1078" s="112">
        <f>AT1079+AT1082+AT1084+AT1087</f>
        <v>0</v>
      </c>
      <c r="AU1078" s="112">
        <f t="shared" si="506"/>
        <v>0</v>
      </c>
      <c r="AV1078" s="112">
        <f t="shared" si="507"/>
        <v>0</v>
      </c>
      <c r="AW1078" s="113"/>
      <c r="AX1078" s="113"/>
      <c r="AY1078" s="113"/>
      <c r="AZ1078" s="111"/>
      <c r="BA1078" s="111"/>
      <c r="BB1078" s="111"/>
      <c r="BC1078" s="111"/>
      <c r="BD1078" s="111"/>
    </row>
    <row r="1079" spans="1:56" s="127" customFormat="1" hidden="1">
      <c r="A1079" s="45"/>
      <c r="B1079" s="114">
        <v>2013</v>
      </c>
      <c r="C1079" s="115">
        <v>8320</v>
      </c>
      <c r="D1079" s="114">
        <v>10</v>
      </c>
      <c r="E1079" s="114">
        <v>3000</v>
      </c>
      <c r="F1079" s="114">
        <v>3700</v>
      </c>
      <c r="G1079" s="114">
        <v>371</v>
      </c>
      <c r="H1079" s="114"/>
      <c r="I1079" s="116" t="s">
        <v>198</v>
      </c>
      <c r="J1079" s="117">
        <v>0</v>
      </c>
      <c r="K1079" s="117">
        <v>0</v>
      </c>
      <c r="L1079" s="117">
        <v>0</v>
      </c>
      <c r="M1079" s="117">
        <v>0</v>
      </c>
      <c r="N1079" s="117">
        <v>0</v>
      </c>
      <c r="O1079" s="117">
        <v>0</v>
      </c>
      <c r="P1079" s="117">
        <v>0</v>
      </c>
      <c r="Q1079" s="45"/>
      <c r="R1079" s="118">
        <f>R1080+R1081</f>
        <v>0</v>
      </c>
      <c r="S1079" s="118">
        <f>S1080+S1081</f>
        <v>0</v>
      </c>
      <c r="T1079" s="118">
        <f t="shared" si="496"/>
        <v>0</v>
      </c>
      <c r="U1079" s="118">
        <f>U1080+U1081</f>
        <v>0</v>
      </c>
      <c r="V1079" s="118">
        <f>V1080+V1081</f>
        <v>0</v>
      </c>
      <c r="W1079" s="118">
        <f t="shared" si="497"/>
        <v>0</v>
      </c>
      <c r="X1079" s="118">
        <f t="shared" si="498"/>
        <v>0</v>
      </c>
      <c r="Y1079" s="45"/>
      <c r="Z1079" s="118">
        <f>Z1080+Z1081</f>
        <v>0</v>
      </c>
      <c r="AA1079" s="118">
        <f>AA1080+AA1081</f>
        <v>0</v>
      </c>
      <c r="AB1079" s="118">
        <f t="shared" si="499"/>
        <v>0</v>
      </c>
      <c r="AC1079" s="118">
        <f>AC1080+AC1081</f>
        <v>0</v>
      </c>
      <c r="AD1079" s="118">
        <f>AD1080+AD1081</f>
        <v>0</v>
      </c>
      <c r="AE1079" s="118">
        <f t="shared" si="500"/>
        <v>0</v>
      </c>
      <c r="AF1079" s="118">
        <f t="shared" si="501"/>
        <v>0</v>
      </c>
      <c r="AG1079" s="45"/>
      <c r="AH1079" s="118">
        <f>AH1080+AH1081</f>
        <v>0</v>
      </c>
      <c r="AI1079" s="118">
        <f>AI1080+AI1081</f>
        <v>0</v>
      </c>
      <c r="AJ1079" s="118">
        <f t="shared" si="502"/>
        <v>0</v>
      </c>
      <c r="AK1079" s="118">
        <f>AK1080+AK1081</f>
        <v>0</v>
      </c>
      <c r="AL1079" s="118">
        <f>AL1080+AL1081</f>
        <v>0</v>
      </c>
      <c r="AM1079" s="118">
        <f t="shared" si="503"/>
        <v>0</v>
      </c>
      <c r="AN1079" s="118">
        <f t="shared" si="504"/>
        <v>0</v>
      </c>
      <c r="AO1079" s="45"/>
      <c r="AP1079" s="118">
        <f>AP1080+AP1081</f>
        <v>0</v>
      </c>
      <c r="AQ1079" s="118">
        <f>AQ1080+AQ1081</f>
        <v>0</v>
      </c>
      <c r="AR1079" s="118">
        <f t="shared" si="505"/>
        <v>0</v>
      </c>
      <c r="AS1079" s="118">
        <f>AS1080+AS1081</f>
        <v>0</v>
      </c>
      <c r="AT1079" s="118">
        <f>AT1080+AT1081</f>
        <v>0</v>
      </c>
      <c r="AU1079" s="118">
        <f t="shared" si="506"/>
        <v>0</v>
      </c>
      <c r="AV1079" s="118">
        <f t="shared" si="507"/>
        <v>0</v>
      </c>
      <c r="AW1079" s="119"/>
      <c r="AX1079" s="119"/>
      <c r="AY1079" s="119"/>
      <c r="AZ1079" s="117"/>
      <c r="BA1079" s="117"/>
      <c r="BB1079" s="117"/>
      <c r="BC1079" s="117"/>
      <c r="BD1079" s="117"/>
    </row>
    <row r="1080" spans="1:56" s="127" customFormat="1" hidden="1">
      <c r="A1080" s="45"/>
      <c r="B1080" s="129">
        <v>2013</v>
      </c>
      <c r="C1080" s="130">
        <v>8320</v>
      </c>
      <c r="D1080" s="129">
        <v>10</v>
      </c>
      <c r="E1080" s="129">
        <v>3000</v>
      </c>
      <c r="F1080" s="129">
        <v>3700</v>
      </c>
      <c r="G1080" s="129">
        <v>371</v>
      </c>
      <c r="H1080" s="129">
        <v>37101</v>
      </c>
      <c r="I1080" s="128" t="s">
        <v>441</v>
      </c>
      <c r="J1080" s="123">
        <v>0</v>
      </c>
      <c r="K1080" s="123">
        <v>0</v>
      </c>
      <c r="L1080" s="124">
        <v>0</v>
      </c>
      <c r="M1080" s="123">
        <v>0</v>
      </c>
      <c r="N1080" s="123">
        <v>0</v>
      </c>
      <c r="O1080" s="124">
        <v>0</v>
      </c>
      <c r="P1080" s="124">
        <v>0</v>
      </c>
      <c r="Q1080" s="45"/>
      <c r="R1080" s="123">
        <v>0</v>
      </c>
      <c r="S1080" s="123">
        <v>0</v>
      </c>
      <c r="T1080" s="123">
        <f t="shared" si="496"/>
        <v>0</v>
      </c>
      <c r="U1080" s="123">
        <v>0</v>
      </c>
      <c r="V1080" s="123">
        <v>0</v>
      </c>
      <c r="W1080" s="123">
        <f t="shared" si="497"/>
        <v>0</v>
      </c>
      <c r="X1080" s="123">
        <f t="shared" si="498"/>
        <v>0</v>
      </c>
      <c r="Y1080" s="45"/>
      <c r="Z1080" s="123">
        <v>0</v>
      </c>
      <c r="AA1080" s="123">
        <v>0</v>
      </c>
      <c r="AB1080" s="123">
        <f t="shared" si="499"/>
        <v>0</v>
      </c>
      <c r="AC1080" s="123">
        <v>0</v>
      </c>
      <c r="AD1080" s="123">
        <v>0</v>
      </c>
      <c r="AE1080" s="123">
        <f t="shared" si="500"/>
        <v>0</v>
      </c>
      <c r="AF1080" s="123">
        <f t="shared" si="501"/>
        <v>0</v>
      </c>
      <c r="AG1080" s="45"/>
      <c r="AH1080" s="123">
        <v>0</v>
      </c>
      <c r="AI1080" s="123">
        <v>0</v>
      </c>
      <c r="AJ1080" s="123">
        <f t="shared" si="502"/>
        <v>0</v>
      </c>
      <c r="AK1080" s="123">
        <v>0</v>
      </c>
      <c r="AL1080" s="123">
        <v>0</v>
      </c>
      <c r="AM1080" s="123">
        <f t="shared" si="503"/>
        <v>0</v>
      </c>
      <c r="AN1080" s="123">
        <f t="shared" si="504"/>
        <v>0</v>
      </c>
      <c r="AO1080" s="45"/>
      <c r="AP1080" s="123">
        <f>J1080-(R1080+Z1080+AH1080)</f>
        <v>0</v>
      </c>
      <c r="AQ1080" s="123">
        <f>K1080-(S1080+AA1080+AI1080)</f>
        <v>0</v>
      </c>
      <c r="AR1080" s="123">
        <f t="shared" si="505"/>
        <v>0</v>
      </c>
      <c r="AS1080" s="123">
        <f>M1080-(U1080+AC1080+AK1080)</f>
        <v>0</v>
      </c>
      <c r="AT1080" s="123">
        <f>N1080-(V1080+AD1080+AL1080)</f>
        <v>0</v>
      </c>
      <c r="AU1080" s="123">
        <f t="shared" si="506"/>
        <v>0</v>
      </c>
      <c r="AV1080" s="123">
        <f t="shared" si="507"/>
        <v>0</v>
      </c>
      <c r="AW1080" s="125"/>
      <c r="AX1080" s="125"/>
      <c r="AY1080" s="125"/>
      <c r="AZ1080" s="124"/>
      <c r="BA1080" s="124"/>
      <c r="BB1080" s="124"/>
      <c r="BC1080" s="124"/>
      <c r="BD1080" s="124"/>
    </row>
    <row r="1081" spans="1:56" s="100" customFormat="1" hidden="1">
      <c r="A1081" s="45"/>
      <c r="B1081" s="120">
        <v>2013</v>
      </c>
      <c r="C1081" s="121">
        <v>8320</v>
      </c>
      <c r="D1081" s="120">
        <v>10</v>
      </c>
      <c r="E1081" s="120">
        <v>3000</v>
      </c>
      <c r="F1081" s="120">
        <v>3700</v>
      </c>
      <c r="G1081" s="120">
        <v>371</v>
      </c>
      <c r="H1081" s="120">
        <v>37102</v>
      </c>
      <c r="I1081" s="122" t="s">
        <v>199</v>
      </c>
      <c r="J1081" s="123">
        <v>0</v>
      </c>
      <c r="K1081" s="123">
        <v>0</v>
      </c>
      <c r="L1081" s="124">
        <v>0</v>
      </c>
      <c r="M1081" s="123">
        <v>0</v>
      </c>
      <c r="N1081" s="123">
        <v>0</v>
      </c>
      <c r="O1081" s="124">
        <v>0</v>
      </c>
      <c r="P1081" s="124">
        <v>0</v>
      </c>
      <c r="Q1081" s="45"/>
      <c r="R1081" s="123">
        <v>0</v>
      </c>
      <c r="S1081" s="123">
        <v>0</v>
      </c>
      <c r="T1081" s="123">
        <f t="shared" si="496"/>
        <v>0</v>
      </c>
      <c r="U1081" s="123">
        <v>0</v>
      </c>
      <c r="V1081" s="123">
        <v>0</v>
      </c>
      <c r="W1081" s="123">
        <f t="shared" si="497"/>
        <v>0</v>
      </c>
      <c r="X1081" s="123">
        <f t="shared" si="498"/>
        <v>0</v>
      </c>
      <c r="Y1081" s="45"/>
      <c r="Z1081" s="123">
        <v>0</v>
      </c>
      <c r="AA1081" s="123">
        <v>0</v>
      </c>
      <c r="AB1081" s="123">
        <f t="shared" si="499"/>
        <v>0</v>
      </c>
      <c r="AC1081" s="123">
        <v>0</v>
      </c>
      <c r="AD1081" s="123">
        <v>0</v>
      </c>
      <c r="AE1081" s="123">
        <f t="shared" si="500"/>
        <v>0</v>
      </c>
      <c r="AF1081" s="123">
        <f t="shared" si="501"/>
        <v>0</v>
      </c>
      <c r="AG1081" s="45"/>
      <c r="AH1081" s="123">
        <v>0</v>
      </c>
      <c r="AI1081" s="123">
        <v>0</v>
      </c>
      <c r="AJ1081" s="123">
        <f t="shared" si="502"/>
        <v>0</v>
      </c>
      <c r="AK1081" s="123">
        <v>0</v>
      </c>
      <c r="AL1081" s="123">
        <v>0</v>
      </c>
      <c r="AM1081" s="123">
        <f t="shared" si="503"/>
        <v>0</v>
      </c>
      <c r="AN1081" s="123">
        <f t="shared" si="504"/>
        <v>0</v>
      </c>
      <c r="AO1081" s="45"/>
      <c r="AP1081" s="123">
        <f>J1081-(R1081+Z1081+AH1081)</f>
        <v>0</v>
      </c>
      <c r="AQ1081" s="123">
        <f>K1081-(S1081+AA1081+AI1081)</f>
        <v>0</v>
      </c>
      <c r="AR1081" s="123">
        <f t="shared" si="505"/>
        <v>0</v>
      </c>
      <c r="AS1081" s="123">
        <f>M1081-(U1081+AC1081+AK1081)</f>
        <v>0</v>
      </c>
      <c r="AT1081" s="123">
        <f>N1081-(V1081+AD1081+AL1081)</f>
        <v>0</v>
      </c>
      <c r="AU1081" s="123">
        <f t="shared" si="506"/>
        <v>0</v>
      </c>
      <c r="AV1081" s="123">
        <f t="shared" si="507"/>
        <v>0</v>
      </c>
      <c r="AW1081" s="125" t="s">
        <v>200</v>
      </c>
      <c r="AX1081" s="125"/>
      <c r="AY1081" s="125"/>
      <c r="AZ1081" s="124" t="s">
        <v>88</v>
      </c>
      <c r="BA1081" s="124"/>
      <c r="BB1081" s="124"/>
      <c r="BC1081" s="124"/>
      <c r="BD1081" s="124"/>
    </row>
    <row r="1082" spans="1:56" s="127" customFormat="1" hidden="1">
      <c r="A1082" s="45"/>
      <c r="B1082" s="114">
        <v>2013</v>
      </c>
      <c r="C1082" s="115">
        <v>8320</v>
      </c>
      <c r="D1082" s="114">
        <v>10</v>
      </c>
      <c r="E1082" s="114">
        <v>3000</v>
      </c>
      <c r="F1082" s="114">
        <v>3700</v>
      </c>
      <c r="G1082" s="114">
        <v>372</v>
      </c>
      <c r="H1082" s="114"/>
      <c r="I1082" s="116" t="s">
        <v>202</v>
      </c>
      <c r="J1082" s="117">
        <v>0</v>
      </c>
      <c r="K1082" s="117">
        <v>0</v>
      </c>
      <c r="L1082" s="117">
        <v>0</v>
      </c>
      <c r="M1082" s="117">
        <v>190000</v>
      </c>
      <c r="N1082" s="117">
        <v>0</v>
      </c>
      <c r="O1082" s="117">
        <v>190000</v>
      </c>
      <c r="P1082" s="117">
        <v>190000</v>
      </c>
      <c r="Q1082" s="45"/>
      <c r="R1082" s="118">
        <f>R1083</f>
        <v>0</v>
      </c>
      <c r="S1082" s="118">
        <f>S1083</f>
        <v>0</v>
      </c>
      <c r="T1082" s="118">
        <f t="shared" si="496"/>
        <v>0</v>
      </c>
      <c r="U1082" s="118">
        <f>U1083</f>
        <v>190000</v>
      </c>
      <c r="V1082" s="118">
        <f>V1083</f>
        <v>0</v>
      </c>
      <c r="W1082" s="118">
        <f t="shared" si="497"/>
        <v>190000</v>
      </c>
      <c r="X1082" s="118">
        <f t="shared" si="498"/>
        <v>190000</v>
      </c>
      <c r="Y1082" s="45"/>
      <c r="Z1082" s="118">
        <f>Z1083</f>
        <v>0</v>
      </c>
      <c r="AA1082" s="118">
        <f>AA1083</f>
        <v>0</v>
      </c>
      <c r="AB1082" s="118">
        <f t="shared" si="499"/>
        <v>0</v>
      </c>
      <c r="AC1082" s="118">
        <f>AC1083</f>
        <v>0</v>
      </c>
      <c r="AD1082" s="118">
        <f>AD1083</f>
        <v>0</v>
      </c>
      <c r="AE1082" s="118">
        <f t="shared" si="500"/>
        <v>0</v>
      </c>
      <c r="AF1082" s="118">
        <f t="shared" si="501"/>
        <v>0</v>
      </c>
      <c r="AG1082" s="45"/>
      <c r="AH1082" s="118">
        <f>AH1083</f>
        <v>0</v>
      </c>
      <c r="AI1082" s="118">
        <f>AI1083</f>
        <v>0</v>
      </c>
      <c r="AJ1082" s="118">
        <f t="shared" si="502"/>
        <v>0</v>
      </c>
      <c r="AK1082" s="118">
        <f>AK1083</f>
        <v>0</v>
      </c>
      <c r="AL1082" s="118">
        <f>AL1083</f>
        <v>0</v>
      </c>
      <c r="AM1082" s="118">
        <f t="shared" si="503"/>
        <v>0</v>
      </c>
      <c r="AN1082" s="118">
        <f t="shared" si="504"/>
        <v>0</v>
      </c>
      <c r="AO1082" s="45"/>
      <c r="AP1082" s="118">
        <f>AP1083</f>
        <v>0</v>
      </c>
      <c r="AQ1082" s="118">
        <f>AQ1083</f>
        <v>0</v>
      </c>
      <c r="AR1082" s="118">
        <f t="shared" si="505"/>
        <v>0</v>
      </c>
      <c r="AS1082" s="118">
        <f>AS1083</f>
        <v>0</v>
      </c>
      <c r="AT1082" s="118">
        <f>AT1083</f>
        <v>0</v>
      </c>
      <c r="AU1082" s="118">
        <f t="shared" si="506"/>
        <v>0</v>
      </c>
      <c r="AV1082" s="118">
        <f t="shared" si="507"/>
        <v>0</v>
      </c>
      <c r="AW1082" s="119"/>
      <c r="AX1082" s="119"/>
      <c r="AY1082" s="119"/>
      <c r="AZ1082" s="117"/>
      <c r="BA1082" s="117"/>
      <c r="BB1082" s="117"/>
      <c r="BC1082" s="117"/>
      <c r="BD1082" s="117"/>
    </row>
    <row r="1083" spans="1:56" s="100" customFormat="1" hidden="1">
      <c r="A1083" s="45"/>
      <c r="B1083" s="120">
        <v>2013</v>
      </c>
      <c r="C1083" s="121">
        <v>8320</v>
      </c>
      <c r="D1083" s="120">
        <v>10</v>
      </c>
      <c r="E1083" s="120">
        <v>3000</v>
      </c>
      <c r="F1083" s="120">
        <v>3700</v>
      </c>
      <c r="G1083" s="120">
        <v>372</v>
      </c>
      <c r="H1083" s="120">
        <v>37202</v>
      </c>
      <c r="I1083" s="122" t="s">
        <v>204</v>
      </c>
      <c r="J1083" s="123">
        <v>0</v>
      </c>
      <c r="K1083" s="123">
        <v>0</v>
      </c>
      <c r="L1083" s="124">
        <v>0</v>
      </c>
      <c r="M1083" s="123">
        <v>190000</v>
      </c>
      <c r="N1083" s="123">
        <v>0</v>
      </c>
      <c r="O1083" s="124">
        <v>190000</v>
      </c>
      <c r="P1083" s="124">
        <v>190000</v>
      </c>
      <c r="Q1083" s="45"/>
      <c r="R1083" s="123">
        <v>0</v>
      </c>
      <c r="S1083" s="123">
        <v>0</v>
      </c>
      <c r="T1083" s="123">
        <f t="shared" si="496"/>
        <v>0</v>
      </c>
      <c r="U1083" s="123">
        <f>+'[1]Red Nacional Tel'!AA83</f>
        <v>190000</v>
      </c>
      <c r="V1083" s="123">
        <v>0</v>
      </c>
      <c r="W1083" s="123">
        <f t="shared" si="497"/>
        <v>190000</v>
      </c>
      <c r="X1083" s="123">
        <f t="shared" si="498"/>
        <v>190000</v>
      </c>
      <c r="Y1083" s="45"/>
      <c r="Z1083" s="123">
        <v>0</v>
      </c>
      <c r="AA1083" s="123">
        <v>0</v>
      </c>
      <c r="AB1083" s="123">
        <f t="shared" si="499"/>
        <v>0</v>
      </c>
      <c r="AC1083" s="123">
        <v>0</v>
      </c>
      <c r="AD1083" s="123">
        <v>0</v>
      </c>
      <c r="AE1083" s="123">
        <f t="shared" si="500"/>
        <v>0</v>
      </c>
      <c r="AF1083" s="123">
        <f t="shared" si="501"/>
        <v>0</v>
      </c>
      <c r="AG1083" s="45"/>
      <c r="AH1083" s="123">
        <v>0</v>
      </c>
      <c r="AI1083" s="123">
        <v>0</v>
      </c>
      <c r="AJ1083" s="123">
        <f t="shared" si="502"/>
        <v>0</v>
      </c>
      <c r="AK1083" s="123">
        <v>0</v>
      </c>
      <c r="AL1083" s="123">
        <v>0</v>
      </c>
      <c r="AM1083" s="123">
        <f t="shared" si="503"/>
        <v>0</v>
      </c>
      <c r="AN1083" s="123">
        <f t="shared" si="504"/>
        <v>0</v>
      </c>
      <c r="AO1083" s="45"/>
      <c r="AP1083" s="123">
        <f>J1083-(R1083+Z1083+AH1083)</f>
        <v>0</v>
      </c>
      <c r="AQ1083" s="123">
        <f>K1083-(S1083+AA1083+AI1083)</f>
        <v>0</v>
      </c>
      <c r="AR1083" s="123">
        <f t="shared" si="505"/>
        <v>0</v>
      </c>
      <c r="AS1083" s="123">
        <f>M1083-(U1083+AC1083+AK1083)</f>
        <v>0</v>
      </c>
      <c r="AT1083" s="123">
        <f>N1083-(V1083+AD1083+AL1083)</f>
        <v>0</v>
      </c>
      <c r="AU1083" s="123">
        <f t="shared" si="506"/>
        <v>0</v>
      </c>
      <c r="AV1083" s="123">
        <f t="shared" si="507"/>
        <v>0</v>
      </c>
      <c r="AW1083" s="125" t="s">
        <v>200</v>
      </c>
      <c r="AX1083" s="125">
        <v>350</v>
      </c>
      <c r="AY1083" s="125"/>
      <c r="AZ1083" s="124" t="s">
        <v>88</v>
      </c>
      <c r="BA1083" s="124">
        <f>'[1]Red Nacional Tel'!AO83</f>
        <v>36</v>
      </c>
      <c r="BB1083" s="124"/>
      <c r="BC1083" s="133">
        <f>+AX1083-BA1083</f>
        <v>314</v>
      </c>
      <c r="BD1083" s="124">
        <v>0</v>
      </c>
    </row>
    <row r="1084" spans="1:56" s="127" customFormat="1" hidden="1">
      <c r="A1084" s="45"/>
      <c r="B1084" s="114">
        <v>2013</v>
      </c>
      <c r="C1084" s="115">
        <v>8320</v>
      </c>
      <c r="D1084" s="114">
        <v>10</v>
      </c>
      <c r="E1084" s="114">
        <v>3000</v>
      </c>
      <c r="F1084" s="114">
        <v>3700</v>
      </c>
      <c r="G1084" s="114">
        <v>375</v>
      </c>
      <c r="H1084" s="114"/>
      <c r="I1084" s="116" t="s">
        <v>205</v>
      </c>
      <c r="J1084" s="117">
        <v>0</v>
      </c>
      <c r="K1084" s="117">
        <v>0</v>
      </c>
      <c r="L1084" s="117">
        <v>0</v>
      </c>
      <c r="M1084" s="117">
        <v>510000</v>
      </c>
      <c r="N1084" s="117">
        <v>0</v>
      </c>
      <c r="O1084" s="117">
        <v>510000</v>
      </c>
      <c r="P1084" s="117">
        <v>510000</v>
      </c>
      <c r="Q1084" s="45"/>
      <c r="R1084" s="118">
        <f>R1085+R1086</f>
        <v>0</v>
      </c>
      <c r="S1084" s="118">
        <f>S1085+S1086</f>
        <v>0</v>
      </c>
      <c r="T1084" s="118">
        <f t="shared" si="496"/>
        <v>0</v>
      </c>
      <c r="U1084" s="118">
        <f>U1085+U1086</f>
        <v>510000</v>
      </c>
      <c r="V1084" s="118">
        <f>V1085+V1086</f>
        <v>0</v>
      </c>
      <c r="W1084" s="118">
        <f t="shared" si="497"/>
        <v>510000</v>
      </c>
      <c r="X1084" s="118">
        <f t="shared" si="498"/>
        <v>510000</v>
      </c>
      <c r="Y1084" s="45"/>
      <c r="Z1084" s="118">
        <f>Z1085+Z1086</f>
        <v>0</v>
      </c>
      <c r="AA1084" s="118">
        <f>AA1085+AA1086</f>
        <v>0</v>
      </c>
      <c r="AB1084" s="118">
        <f t="shared" si="499"/>
        <v>0</v>
      </c>
      <c r="AC1084" s="118">
        <f>AC1085+AC1086</f>
        <v>0</v>
      </c>
      <c r="AD1084" s="118">
        <f>AD1085+AD1086</f>
        <v>0</v>
      </c>
      <c r="AE1084" s="118">
        <f t="shared" si="500"/>
        <v>0</v>
      </c>
      <c r="AF1084" s="118">
        <f t="shared" si="501"/>
        <v>0</v>
      </c>
      <c r="AG1084" s="45"/>
      <c r="AH1084" s="118">
        <f>AH1085+AH1086</f>
        <v>0</v>
      </c>
      <c r="AI1084" s="118">
        <f>AI1085+AI1086</f>
        <v>0</v>
      </c>
      <c r="AJ1084" s="118">
        <f t="shared" si="502"/>
        <v>0</v>
      </c>
      <c r="AK1084" s="118">
        <f>AK1085+AK1086</f>
        <v>0</v>
      </c>
      <c r="AL1084" s="118">
        <f>AL1085+AL1086</f>
        <v>0</v>
      </c>
      <c r="AM1084" s="118">
        <f t="shared" si="503"/>
        <v>0</v>
      </c>
      <c r="AN1084" s="118">
        <f t="shared" si="504"/>
        <v>0</v>
      </c>
      <c r="AO1084" s="45"/>
      <c r="AP1084" s="118">
        <f>AP1085+AP1086</f>
        <v>0</v>
      </c>
      <c r="AQ1084" s="118">
        <f>AQ1085+AQ1086</f>
        <v>0</v>
      </c>
      <c r="AR1084" s="118">
        <f t="shared" si="505"/>
        <v>0</v>
      </c>
      <c r="AS1084" s="118">
        <f>AS1085+AS1086</f>
        <v>0</v>
      </c>
      <c r="AT1084" s="118">
        <f>AT1085+AT1086</f>
        <v>0</v>
      </c>
      <c r="AU1084" s="118">
        <f t="shared" si="506"/>
        <v>0</v>
      </c>
      <c r="AV1084" s="118">
        <f t="shared" si="507"/>
        <v>0</v>
      </c>
      <c r="AW1084" s="119"/>
      <c r="AX1084" s="119"/>
      <c r="AY1084" s="119"/>
      <c r="AZ1084" s="117"/>
      <c r="BA1084" s="117"/>
      <c r="BB1084" s="117"/>
      <c r="BC1084" s="117"/>
      <c r="BD1084" s="117"/>
    </row>
    <row r="1085" spans="1:56" s="127" customFormat="1" hidden="1">
      <c r="A1085" s="45"/>
      <c r="B1085" s="120">
        <v>2013</v>
      </c>
      <c r="C1085" s="121">
        <v>8320</v>
      </c>
      <c r="D1085" s="120">
        <v>10</v>
      </c>
      <c r="E1085" s="120">
        <v>3000</v>
      </c>
      <c r="F1085" s="120">
        <v>3700</v>
      </c>
      <c r="G1085" s="120">
        <v>375</v>
      </c>
      <c r="H1085" s="120">
        <v>37501</v>
      </c>
      <c r="I1085" s="122" t="s">
        <v>206</v>
      </c>
      <c r="J1085" s="123">
        <v>0</v>
      </c>
      <c r="K1085" s="123">
        <v>0</v>
      </c>
      <c r="L1085" s="124">
        <v>0</v>
      </c>
      <c r="M1085" s="123">
        <v>0</v>
      </c>
      <c r="N1085" s="123">
        <v>0</v>
      </c>
      <c r="O1085" s="124">
        <v>0</v>
      </c>
      <c r="P1085" s="124">
        <v>0</v>
      </c>
      <c r="Q1085" s="45"/>
      <c r="R1085" s="123">
        <v>0</v>
      </c>
      <c r="S1085" s="123">
        <v>0</v>
      </c>
      <c r="T1085" s="123">
        <f t="shared" si="496"/>
        <v>0</v>
      </c>
      <c r="U1085" s="123">
        <v>0</v>
      </c>
      <c r="V1085" s="123">
        <v>0</v>
      </c>
      <c r="W1085" s="123">
        <f t="shared" si="497"/>
        <v>0</v>
      </c>
      <c r="X1085" s="123">
        <f t="shared" si="498"/>
        <v>0</v>
      </c>
      <c r="Y1085" s="45"/>
      <c r="Z1085" s="123">
        <v>0</v>
      </c>
      <c r="AA1085" s="123">
        <v>0</v>
      </c>
      <c r="AB1085" s="123">
        <f t="shared" si="499"/>
        <v>0</v>
      </c>
      <c r="AC1085" s="123">
        <v>0</v>
      </c>
      <c r="AD1085" s="123">
        <v>0</v>
      </c>
      <c r="AE1085" s="123">
        <f t="shared" si="500"/>
        <v>0</v>
      </c>
      <c r="AF1085" s="123">
        <f t="shared" si="501"/>
        <v>0</v>
      </c>
      <c r="AG1085" s="45"/>
      <c r="AH1085" s="123">
        <v>0</v>
      </c>
      <c r="AI1085" s="123">
        <v>0</v>
      </c>
      <c r="AJ1085" s="123">
        <f t="shared" si="502"/>
        <v>0</v>
      </c>
      <c r="AK1085" s="123">
        <v>0</v>
      </c>
      <c r="AL1085" s="123">
        <v>0</v>
      </c>
      <c r="AM1085" s="123">
        <f t="shared" si="503"/>
        <v>0</v>
      </c>
      <c r="AN1085" s="123">
        <f t="shared" si="504"/>
        <v>0</v>
      </c>
      <c r="AO1085" s="45"/>
      <c r="AP1085" s="123">
        <f>J1085-(R1085+Z1085+AH1085)</f>
        <v>0</v>
      </c>
      <c r="AQ1085" s="123">
        <f>K1085-(S1085+AA1085+AI1085)</f>
        <v>0</v>
      </c>
      <c r="AR1085" s="123">
        <f t="shared" si="505"/>
        <v>0</v>
      </c>
      <c r="AS1085" s="123">
        <f>M1085-(U1085+AC1085+AK1085)</f>
        <v>0</v>
      </c>
      <c r="AT1085" s="123">
        <f>N1085-(V1085+AD1085+AL1085)</f>
        <v>0</v>
      </c>
      <c r="AU1085" s="123">
        <f t="shared" si="506"/>
        <v>0</v>
      </c>
      <c r="AV1085" s="123">
        <f t="shared" si="507"/>
        <v>0</v>
      </c>
      <c r="AW1085" s="125"/>
      <c r="AX1085" s="125"/>
      <c r="AY1085" s="125"/>
      <c r="AZ1085" s="124"/>
      <c r="BA1085" s="124"/>
      <c r="BB1085" s="124"/>
      <c r="BC1085" s="124"/>
      <c r="BD1085" s="124"/>
    </row>
    <row r="1086" spans="1:56" s="100" customFormat="1" hidden="1">
      <c r="A1086" s="45"/>
      <c r="B1086" s="120">
        <v>2013</v>
      </c>
      <c r="C1086" s="121">
        <v>8320</v>
      </c>
      <c r="D1086" s="120">
        <v>10</v>
      </c>
      <c r="E1086" s="120">
        <v>3000</v>
      </c>
      <c r="F1086" s="120">
        <v>3700</v>
      </c>
      <c r="G1086" s="120">
        <v>375</v>
      </c>
      <c r="H1086" s="120">
        <v>37502</v>
      </c>
      <c r="I1086" s="122" t="s">
        <v>207</v>
      </c>
      <c r="J1086" s="123">
        <v>0</v>
      </c>
      <c r="K1086" s="123">
        <v>0</v>
      </c>
      <c r="L1086" s="124">
        <v>0</v>
      </c>
      <c r="M1086" s="123">
        <v>510000</v>
      </c>
      <c r="N1086" s="123">
        <v>0</v>
      </c>
      <c r="O1086" s="124">
        <v>510000</v>
      </c>
      <c r="P1086" s="124">
        <v>510000</v>
      </c>
      <c r="Q1086" s="45"/>
      <c r="R1086" s="123">
        <v>0</v>
      </c>
      <c r="S1086" s="123">
        <v>0</v>
      </c>
      <c r="T1086" s="123">
        <f t="shared" si="496"/>
        <v>0</v>
      </c>
      <c r="U1086" s="123">
        <f>+'[1]Red Nacional Tel'!AA85</f>
        <v>510000</v>
      </c>
      <c r="V1086" s="123">
        <v>0</v>
      </c>
      <c r="W1086" s="123">
        <f t="shared" si="497"/>
        <v>510000</v>
      </c>
      <c r="X1086" s="123">
        <f t="shared" si="498"/>
        <v>510000</v>
      </c>
      <c r="Y1086" s="45"/>
      <c r="Z1086" s="123">
        <v>0</v>
      </c>
      <c r="AA1086" s="123">
        <v>0</v>
      </c>
      <c r="AB1086" s="123">
        <f t="shared" si="499"/>
        <v>0</v>
      </c>
      <c r="AC1086" s="123">
        <v>0</v>
      </c>
      <c r="AD1086" s="123">
        <v>0</v>
      </c>
      <c r="AE1086" s="123">
        <f t="shared" si="500"/>
        <v>0</v>
      </c>
      <c r="AF1086" s="123">
        <f t="shared" si="501"/>
        <v>0</v>
      </c>
      <c r="AG1086" s="45"/>
      <c r="AH1086" s="123">
        <v>0</v>
      </c>
      <c r="AI1086" s="123">
        <v>0</v>
      </c>
      <c r="AJ1086" s="123">
        <f t="shared" si="502"/>
        <v>0</v>
      </c>
      <c r="AK1086" s="123">
        <v>0</v>
      </c>
      <c r="AL1086" s="123">
        <v>0</v>
      </c>
      <c r="AM1086" s="123">
        <f t="shared" si="503"/>
        <v>0</v>
      </c>
      <c r="AN1086" s="123">
        <f t="shared" si="504"/>
        <v>0</v>
      </c>
      <c r="AO1086" s="45"/>
      <c r="AP1086" s="123">
        <f>J1086-(R1086+Z1086+AH1086)</f>
        <v>0</v>
      </c>
      <c r="AQ1086" s="123">
        <f>K1086-(S1086+AA1086+AI1086)</f>
        <v>0</v>
      </c>
      <c r="AR1086" s="123">
        <f t="shared" si="505"/>
        <v>0</v>
      </c>
      <c r="AS1086" s="123">
        <f>M1086-(U1086+AC1086+AK1086)</f>
        <v>0</v>
      </c>
      <c r="AT1086" s="123">
        <f>N1086-(V1086+AD1086+AL1086)</f>
        <v>0</v>
      </c>
      <c r="AU1086" s="123">
        <f t="shared" si="506"/>
        <v>0</v>
      </c>
      <c r="AV1086" s="123">
        <f t="shared" si="507"/>
        <v>0</v>
      </c>
      <c r="AW1086" s="125" t="s">
        <v>200</v>
      </c>
      <c r="AX1086" s="125">
        <v>135</v>
      </c>
      <c r="AY1086" s="125"/>
      <c r="AZ1086" s="124" t="s">
        <v>88</v>
      </c>
      <c r="BA1086" s="124">
        <f>'[1]Red Nacional Tel'!AO85</f>
        <v>105</v>
      </c>
      <c r="BB1086" s="124"/>
      <c r="BC1086" s="133">
        <f>+AX1086-BA1086</f>
        <v>30</v>
      </c>
      <c r="BD1086" s="124">
        <v>0</v>
      </c>
    </row>
    <row r="1087" spans="1:56" s="100" customFormat="1">
      <c r="A1087" s="45"/>
      <c r="B1087" s="114">
        <v>2013</v>
      </c>
      <c r="C1087" s="115">
        <v>8320</v>
      </c>
      <c r="D1087" s="114">
        <v>10</v>
      </c>
      <c r="E1087" s="114">
        <v>3000</v>
      </c>
      <c r="F1087" s="114">
        <v>3700</v>
      </c>
      <c r="G1087" s="114">
        <v>378</v>
      </c>
      <c r="H1087" s="114"/>
      <c r="I1087" s="116" t="s">
        <v>442</v>
      </c>
      <c r="J1087" s="117">
        <v>0</v>
      </c>
      <c r="K1087" s="117">
        <v>0</v>
      </c>
      <c r="L1087" s="117">
        <v>0</v>
      </c>
      <c r="M1087" s="117">
        <v>0</v>
      </c>
      <c r="N1087" s="117">
        <v>0</v>
      </c>
      <c r="O1087" s="117">
        <v>0</v>
      </c>
      <c r="P1087" s="117">
        <v>0</v>
      </c>
      <c r="Q1087" s="45"/>
      <c r="R1087" s="118">
        <f>R1088</f>
        <v>0</v>
      </c>
      <c r="S1087" s="118">
        <f>S1088</f>
        <v>0</v>
      </c>
      <c r="T1087" s="118">
        <f t="shared" si="496"/>
        <v>0</v>
      </c>
      <c r="U1087" s="118">
        <f>U1088</f>
        <v>0</v>
      </c>
      <c r="V1087" s="118">
        <f>V1088</f>
        <v>0</v>
      </c>
      <c r="W1087" s="118">
        <f t="shared" si="497"/>
        <v>0</v>
      </c>
      <c r="X1087" s="118">
        <f t="shared" si="498"/>
        <v>0</v>
      </c>
      <c r="Y1087" s="45"/>
      <c r="Z1087" s="118">
        <f>Z1088</f>
        <v>0</v>
      </c>
      <c r="AA1087" s="118">
        <f>AA1088</f>
        <v>0</v>
      </c>
      <c r="AB1087" s="118">
        <f t="shared" si="499"/>
        <v>0</v>
      </c>
      <c r="AC1087" s="118">
        <f>AC1088</f>
        <v>0</v>
      </c>
      <c r="AD1087" s="118">
        <f>AD1088</f>
        <v>0</v>
      </c>
      <c r="AE1087" s="118">
        <f t="shared" si="500"/>
        <v>0</v>
      </c>
      <c r="AF1087" s="118">
        <f t="shared" si="501"/>
        <v>0</v>
      </c>
      <c r="AG1087" s="45"/>
      <c r="AH1087" s="118">
        <f>AH1088</f>
        <v>0</v>
      </c>
      <c r="AI1087" s="118">
        <f>AI1088</f>
        <v>0</v>
      </c>
      <c r="AJ1087" s="118">
        <f t="shared" si="502"/>
        <v>0</v>
      </c>
      <c r="AK1087" s="118">
        <f>AK1088</f>
        <v>0</v>
      </c>
      <c r="AL1087" s="118">
        <f>AL1088</f>
        <v>0</v>
      </c>
      <c r="AM1087" s="118">
        <f t="shared" si="503"/>
        <v>0</v>
      </c>
      <c r="AN1087" s="118">
        <f t="shared" si="504"/>
        <v>0</v>
      </c>
      <c r="AO1087" s="45"/>
      <c r="AP1087" s="118">
        <f>AP1088</f>
        <v>0</v>
      </c>
      <c r="AQ1087" s="118">
        <f>AQ1088</f>
        <v>0</v>
      </c>
      <c r="AR1087" s="118">
        <f t="shared" si="505"/>
        <v>0</v>
      </c>
      <c r="AS1087" s="118">
        <f>AS1088</f>
        <v>0</v>
      </c>
      <c r="AT1087" s="118">
        <f>AT1088</f>
        <v>0</v>
      </c>
      <c r="AU1087" s="118">
        <f t="shared" si="506"/>
        <v>0</v>
      </c>
      <c r="AV1087" s="118">
        <f t="shared" si="507"/>
        <v>0</v>
      </c>
      <c r="AW1087" s="119"/>
      <c r="AX1087" s="119"/>
      <c r="AY1087" s="119"/>
      <c r="AZ1087" s="117"/>
      <c r="BA1087" s="117"/>
      <c r="BB1087" s="117"/>
      <c r="BC1087" s="117"/>
      <c r="BD1087" s="117"/>
    </row>
    <row r="1088" spans="1:56" s="100" customFormat="1" ht="46.8">
      <c r="A1088" s="45"/>
      <c r="B1088" s="120">
        <v>2013</v>
      </c>
      <c r="C1088" s="121">
        <v>8320</v>
      </c>
      <c r="D1088" s="120">
        <v>10</v>
      </c>
      <c r="E1088" s="120">
        <v>3000</v>
      </c>
      <c r="F1088" s="120">
        <v>3700</v>
      </c>
      <c r="G1088" s="120">
        <v>378</v>
      </c>
      <c r="H1088" s="120">
        <v>37801</v>
      </c>
      <c r="I1088" s="122" t="s">
        <v>210</v>
      </c>
      <c r="J1088" s="123">
        <v>0</v>
      </c>
      <c r="K1088" s="123">
        <v>0</v>
      </c>
      <c r="L1088" s="124">
        <v>0</v>
      </c>
      <c r="M1088" s="123">
        <v>0</v>
      </c>
      <c r="N1088" s="123">
        <v>0</v>
      </c>
      <c r="O1088" s="124">
        <v>0</v>
      </c>
      <c r="P1088" s="124">
        <v>0</v>
      </c>
      <c r="Q1088" s="45"/>
      <c r="R1088" s="123">
        <v>0</v>
      </c>
      <c r="S1088" s="123">
        <v>0</v>
      </c>
      <c r="T1088" s="123">
        <f t="shared" si="496"/>
        <v>0</v>
      </c>
      <c r="U1088" s="123">
        <v>0</v>
      </c>
      <c r="V1088" s="123">
        <v>0</v>
      </c>
      <c r="W1088" s="123">
        <f t="shared" si="497"/>
        <v>0</v>
      </c>
      <c r="X1088" s="123">
        <f t="shared" si="498"/>
        <v>0</v>
      </c>
      <c r="Y1088" s="45"/>
      <c r="Z1088" s="123">
        <v>0</v>
      </c>
      <c r="AA1088" s="123">
        <v>0</v>
      </c>
      <c r="AB1088" s="123">
        <f t="shared" si="499"/>
        <v>0</v>
      </c>
      <c r="AC1088" s="123">
        <v>0</v>
      </c>
      <c r="AD1088" s="123">
        <v>0</v>
      </c>
      <c r="AE1088" s="123">
        <f t="shared" si="500"/>
        <v>0</v>
      </c>
      <c r="AF1088" s="123">
        <f t="shared" si="501"/>
        <v>0</v>
      </c>
      <c r="AG1088" s="45"/>
      <c r="AH1088" s="123">
        <v>0</v>
      </c>
      <c r="AI1088" s="123">
        <v>0</v>
      </c>
      <c r="AJ1088" s="123">
        <f t="shared" si="502"/>
        <v>0</v>
      </c>
      <c r="AK1088" s="123">
        <v>0</v>
      </c>
      <c r="AL1088" s="123">
        <v>0</v>
      </c>
      <c r="AM1088" s="123">
        <f t="shared" si="503"/>
        <v>0</v>
      </c>
      <c r="AN1088" s="123">
        <f t="shared" si="504"/>
        <v>0</v>
      </c>
      <c r="AO1088" s="45"/>
      <c r="AP1088" s="123">
        <f>J1088-(R1088+Z1088+AH1088)</f>
        <v>0</v>
      </c>
      <c r="AQ1088" s="123">
        <f>K1088-(S1088+AA1088+AI1088)</f>
        <v>0</v>
      </c>
      <c r="AR1088" s="123">
        <f t="shared" si="505"/>
        <v>0</v>
      </c>
      <c r="AS1088" s="123">
        <f>M1088-(U1088+AC1088+AK1088)</f>
        <v>0</v>
      </c>
      <c r="AT1088" s="123">
        <f>N1088-(V1088+AD1088+AL1088)</f>
        <v>0</v>
      </c>
      <c r="AU1088" s="123">
        <f t="shared" si="506"/>
        <v>0</v>
      </c>
      <c r="AV1088" s="123">
        <f t="shared" si="507"/>
        <v>0</v>
      </c>
      <c r="AW1088" s="125"/>
      <c r="AX1088" s="125"/>
      <c r="AY1088" s="125"/>
      <c r="AZ1088" s="124"/>
      <c r="BA1088" s="124"/>
      <c r="BB1088" s="124"/>
      <c r="BC1088" s="124"/>
      <c r="BD1088" s="124"/>
    </row>
    <row r="1089" spans="1:56" s="100" customFormat="1">
      <c r="A1089" s="45"/>
      <c r="B1089" s="108">
        <v>2013</v>
      </c>
      <c r="C1089" s="109">
        <v>8320</v>
      </c>
      <c r="D1089" s="108">
        <v>10</v>
      </c>
      <c r="E1089" s="108">
        <v>3000</v>
      </c>
      <c r="F1089" s="108">
        <v>3900</v>
      </c>
      <c r="G1089" s="108"/>
      <c r="H1089" s="108"/>
      <c r="I1089" s="110" t="s">
        <v>217</v>
      </c>
      <c r="J1089" s="111">
        <v>0</v>
      </c>
      <c r="K1089" s="111">
        <v>0</v>
      </c>
      <c r="L1089" s="111">
        <v>0</v>
      </c>
      <c r="M1089" s="111">
        <v>0</v>
      </c>
      <c r="N1089" s="111">
        <v>0</v>
      </c>
      <c r="O1089" s="111">
        <v>0</v>
      </c>
      <c r="P1089" s="111">
        <v>0</v>
      </c>
      <c r="Q1089" s="45"/>
      <c r="R1089" s="112">
        <f>R1090</f>
        <v>0</v>
      </c>
      <c r="S1089" s="112">
        <f>S1090</f>
        <v>0</v>
      </c>
      <c r="T1089" s="112">
        <f t="shared" si="496"/>
        <v>0</v>
      </c>
      <c r="U1089" s="112">
        <f>U1090</f>
        <v>0</v>
      </c>
      <c r="V1089" s="112">
        <f>V1090</f>
        <v>0</v>
      </c>
      <c r="W1089" s="112">
        <f t="shared" si="497"/>
        <v>0</v>
      </c>
      <c r="X1089" s="112">
        <f t="shared" si="498"/>
        <v>0</v>
      </c>
      <c r="Y1089" s="45"/>
      <c r="Z1089" s="112">
        <f>Z1090</f>
        <v>0</v>
      </c>
      <c r="AA1089" s="112">
        <f>AA1090</f>
        <v>0</v>
      </c>
      <c r="AB1089" s="112">
        <f t="shared" si="499"/>
        <v>0</v>
      </c>
      <c r="AC1089" s="112">
        <f>AC1090</f>
        <v>0</v>
      </c>
      <c r="AD1089" s="112">
        <f>AD1090</f>
        <v>0</v>
      </c>
      <c r="AE1089" s="112">
        <f t="shared" si="500"/>
        <v>0</v>
      </c>
      <c r="AF1089" s="112">
        <f t="shared" si="501"/>
        <v>0</v>
      </c>
      <c r="AG1089" s="45"/>
      <c r="AH1089" s="112">
        <f>AH1090</f>
        <v>0</v>
      </c>
      <c r="AI1089" s="112">
        <f>AI1090</f>
        <v>0</v>
      </c>
      <c r="AJ1089" s="112">
        <f t="shared" si="502"/>
        <v>0</v>
      </c>
      <c r="AK1089" s="112">
        <f>AK1090</f>
        <v>0</v>
      </c>
      <c r="AL1089" s="112">
        <f>AL1090</f>
        <v>0</v>
      </c>
      <c r="AM1089" s="112">
        <f t="shared" si="503"/>
        <v>0</v>
      </c>
      <c r="AN1089" s="112">
        <f t="shared" si="504"/>
        <v>0</v>
      </c>
      <c r="AO1089" s="45"/>
      <c r="AP1089" s="112">
        <f>AP1090</f>
        <v>0</v>
      </c>
      <c r="AQ1089" s="112">
        <f>AQ1090</f>
        <v>0</v>
      </c>
      <c r="AR1089" s="112">
        <f t="shared" si="505"/>
        <v>0</v>
      </c>
      <c r="AS1089" s="112">
        <f>AS1090</f>
        <v>0</v>
      </c>
      <c r="AT1089" s="112">
        <f>AT1090</f>
        <v>0</v>
      </c>
      <c r="AU1089" s="112">
        <f t="shared" si="506"/>
        <v>0</v>
      </c>
      <c r="AV1089" s="112">
        <f t="shared" si="507"/>
        <v>0</v>
      </c>
      <c r="AW1089" s="113"/>
      <c r="AX1089" s="113"/>
      <c r="AY1089" s="113"/>
      <c r="AZ1089" s="111"/>
      <c r="BA1089" s="111"/>
      <c r="BB1089" s="111"/>
      <c r="BC1089" s="111"/>
      <c r="BD1089" s="111"/>
    </row>
    <row r="1090" spans="1:56" s="100" customFormat="1">
      <c r="A1090" s="45"/>
      <c r="B1090" s="114">
        <v>2013</v>
      </c>
      <c r="C1090" s="115">
        <v>8320</v>
      </c>
      <c r="D1090" s="114">
        <v>10</v>
      </c>
      <c r="E1090" s="114">
        <v>3000</v>
      </c>
      <c r="F1090" s="114">
        <v>3900</v>
      </c>
      <c r="G1090" s="114">
        <v>398</v>
      </c>
      <c r="H1090" s="114"/>
      <c r="I1090" s="116" t="s">
        <v>443</v>
      </c>
      <c r="J1090" s="117">
        <v>0</v>
      </c>
      <c r="K1090" s="117">
        <v>0</v>
      </c>
      <c r="L1090" s="117">
        <v>0</v>
      </c>
      <c r="M1090" s="117">
        <v>0</v>
      </c>
      <c r="N1090" s="117">
        <v>0</v>
      </c>
      <c r="O1090" s="117">
        <v>0</v>
      </c>
      <c r="P1090" s="117">
        <v>0</v>
      </c>
      <c r="Q1090" s="45"/>
      <c r="R1090" s="118">
        <f>R1091</f>
        <v>0</v>
      </c>
      <c r="S1090" s="118">
        <f>S1091</f>
        <v>0</v>
      </c>
      <c r="T1090" s="118">
        <f t="shared" si="496"/>
        <v>0</v>
      </c>
      <c r="U1090" s="118">
        <f>U1091</f>
        <v>0</v>
      </c>
      <c r="V1090" s="118">
        <f>V1091</f>
        <v>0</v>
      </c>
      <c r="W1090" s="118">
        <f t="shared" si="497"/>
        <v>0</v>
      </c>
      <c r="X1090" s="118">
        <f t="shared" si="498"/>
        <v>0</v>
      </c>
      <c r="Y1090" s="45"/>
      <c r="Z1090" s="118">
        <f>Z1091</f>
        <v>0</v>
      </c>
      <c r="AA1090" s="118">
        <f>AA1091</f>
        <v>0</v>
      </c>
      <c r="AB1090" s="118">
        <f t="shared" si="499"/>
        <v>0</v>
      </c>
      <c r="AC1090" s="118">
        <f>AC1091</f>
        <v>0</v>
      </c>
      <c r="AD1090" s="118">
        <f>AD1091</f>
        <v>0</v>
      </c>
      <c r="AE1090" s="118">
        <f t="shared" si="500"/>
        <v>0</v>
      </c>
      <c r="AF1090" s="118">
        <f t="shared" si="501"/>
        <v>0</v>
      </c>
      <c r="AG1090" s="45"/>
      <c r="AH1090" s="118">
        <f>AH1091</f>
        <v>0</v>
      </c>
      <c r="AI1090" s="118">
        <f>AI1091</f>
        <v>0</v>
      </c>
      <c r="AJ1090" s="118">
        <f t="shared" si="502"/>
        <v>0</v>
      </c>
      <c r="AK1090" s="118">
        <f>AK1091</f>
        <v>0</v>
      </c>
      <c r="AL1090" s="118">
        <f>AL1091</f>
        <v>0</v>
      </c>
      <c r="AM1090" s="118">
        <f t="shared" si="503"/>
        <v>0</v>
      </c>
      <c r="AN1090" s="118">
        <f t="shared" si="504"/>
        <v>0</v>
      </c>
      <c r="AO1090" s="45"/>
      <c r="AP1090" s="118">
        <f>AP1091</f>
        <v>0</v>
      </c>
      <c r="AQ1090" s="118">
        <f>AQ1091</f>
        <v>0</v>
      </c>
      <c r="AR1090" s="118">
        <f t="shared" si="505"/>
        <v>0</v>
      </c>
      <c r="AS1090" s="118">
        <f>AS1091</f>
        <v>0</v>
      </c>
      <c r="AT1090" s="118">
        <f>AT1091</f>
        <v>0</v>
      </c>
      <c r="AU1090" s="118">
        <f t="shared" si="506"/>
        <v>0</v>
      </c>
      <c r="AV1090" s="118">
        <f t="shared" si="507"/>
        <v>0</v>
      </c>
      <c r="AW1090" s="119"/>
      <c r="AX1090" s="119"/>
      <c r="AY1090" s="119"/>
      <c r="AZ1090" s="117"/>
      <c r="BA1090" s="117"/>
      <c r="BB1090" s="117"/>
      <c r="BC1090" s="117"/>
      <c r="BD1090" s="117"/>
    </row>
    <row r="1091" spans="1:56" s="100" customFormat="1">
      <c r="A1091" s="45"/>
      <c r="B1091" s="120">
        <v>2013</v>
      </c>
      <c r="C1091" s="121">
        <v>8320</v>
      </c>
      <c r="D1091" s="120">
        <v>10</v>
      </c>
      <c r="E1091" s="120">
        <v>3000</v>
      </c>
      <c r="F1091" s="120">
        <v>3900</v>
      </c>
      <c r="G1091" s="120">
        <v>398</v>
      </c>
      <c r="H1091" s="120">
        <v>39801</v>
      </c>
      <c r="I1091" s="122" t="s">
        <v>444</v>
      </c>
      <c r="J1091" s="123">
        <v>0</v>
      </c>
      <c r="K1091" s="123">
        <v>0</v>
      </c>
      <c r="L1091" s="124">
        <v>0</v>
      </c>
      <c r="M1091" s="123">
        <v>0</v>
      </c>
      <c r="N1091" s="123">
        <v>0</v>
      </c>
      <c r="O1091" s="124">
        <v>0</v>
      </c>
      <c r="P1091" s="124">
        <v>0</v>
      </c>
      <c r="Q1091" s="45"/>
      <c r="R1091" s="123">
        <v>0</v>
      </c>
      <c r="S1091" s="123">
        <v>0</v>
      </c>
      <c r="T1091" s="123">
        <f t="shared" si="496"/>
        <v>0</v>
      </c>
      <c r="U1091" s="123">
        <v>0</v>
      </c>
      <c r="V1091" s="123">
        <v>0</v>
      </c>
      <c r="W1091" s="123">
        <f t="shared" si="497"/>
        <v>0</v>
      </c>
      <c r="X1091" s="123">
        <f t="shared" si="498"/>
        <v>0</v>
      </c>
      <c r="Y1091" s="45"/>
      <c r="Z1091" s="123">
        <v>0</v>
      </c>
      <c r="AA1091" s="123">
        <v>0</v>
      </c>
      <c r="AB1091" s="123">
        <f t="shared" si="499"/>
        <v>0</v>
      </c>
      <c r="AC1091" s="123">
        <v>0</v>
      </c>
      <c r="AD1091" s="123">
        <v>0</v>
      </c>
      <c r="AE1091" s="123">
        <f t="shared" si="500"/>
        <v>0</v>
      </c>
      <c r="AF1091" s="123">
        <f t="shared" si="501"/>
        <v>0</v>
      </c>
      <c r="AG1091" s="45"/>
      <c r="AH1091" s="123">
        <v>0</v>
      </c>
      <c r="AI1091" s="123">
        <v>0</v>
      </c>
      <c r="AJ1091" s="123">
        <f t="shared" si="502"/>
        <v>0</v>
      </c>
      <c r="AK1091" s="123">
        <v>0</v>
      </c>
      <c r="AL1091" s="123">
        <v>0</v>
      </c>
      <c r="AM1091" s="123">
        <f t="shared" si="503"/>
        <v>0</v>
      </c>
      <c r="AN1091" s="123">
        <f t="shared" si="504"/>
        <v>0</v>
      </c>
      <c r="AO1091" s="45"/>
      <c r="AP1091" s="123">
        <f>J1091-(R1091+Z1091+AH1091)</f>
        <v>0</v>
      </c>
      <c r="AQ1091" s="123">
        <f>K1091-(S1091+AA1091+AI1091)</f>
        <v>0</v>
      </c>
      <c r="AR1091" s="123">
        <f t="shared" si="505"/>
        <v>0</v>
      </c>
      <c r="AS1091" s="123">
        <f>M1091-(U1091+AC1091+AK1091)</f>
        <v>0</v>
      </c>
      <c r="AT1091" s="123">
        <f>N1091-(V1091+AD1091+AL1091)</f>
        <v>0</v>
      </c>
      <c r="AU1091" s="123">
        <f t="shared" si="506"/>
        <v>0</v>
      </c>
      <c r="AV1091" s="123">
        <f t="shared" si="507"/>
        <v>0</v>
      </c>
      <c r="AW1091" s="125"/>
      <c r="AX1091" s="125"/>
      <c r="AY1091" s="125"/>
      <c r="AZ1091" s="124"/>
      <c r="BA1091" s="124"/>
      <c r="BB1091" s="124"/>
      <c r="BC1091" s="124"/>
      <c r="BD1091" s="124"/>
    </row>
    <row r="1092" spans="1:56" s="107" customFormat="1">
      <c r="A1092" s="45"/>
      <c r="B1092" s="101">
        <v>2013</v>
      </c>
      <c r="C1092" s="102">
        <v>8320</v>
      </c>
      <c r="D1092" s="101">
        <v>10</v>
      </c>
      <c r="E1092" s="101">
        <v>5000</v>
      </c>
      <c r="F1092" s="101"/>
      <c r="G1092" s="101"/>
      <c r="H1092" s="101"/>
      <c r="I1092" s="103" t="s">
        <v>226</v>
      </c>
      <c r="J1092" s="104">
        <v>19552817.800000001</v>
      </c>
      <c r="K1092" s="104">
        <v>11878904.199999999</v>
      </c>
      <c r="L1092" s="104">
        <v>31431722</v>
      </c>
      <c r="M1092" s="104">
        <v>0</v>
      </c>
      <c r="N1092" s="104">
        <v>0</v>
      </c>
      <c r="O1092" s="104">
        <v>0</v>
      </c>
      <c r="P1092" s="104">
        <v>31431722</v>
      </c>
      <c r="Q1092" s="45"/>
      <c r="R1092" s="105">
        <f>R1093+R1102+R1107+R1112+R1115+R1126</f>
        <v>19539715.190000001</v>
      </c>
      <c r="S1092" s="105">
        <f>S1093+S1102+S1107+S1112+S1115+S1126</f>
        <v>11878904.199999999</v>
      </c>
      <c r="T1092" s="105">
        <f t="shared" si="496"/>
        <v>31418619.390000001</v>
      </c>
      <c r="U1092" s="105">
        <f>U1093+U1102+U1107+U1112+U1115+U1126</f>
        <v>0</v>
      </c>
      <c r="V1092" s="105">
        <f>V1093+V1102+V1107+V1112+V1115+V1126</f>
        <v>0</v>
      </c>
      <c r="W1092" s="105">
        <f t="shared" si="497"/>
        <v>0</v>
      </c>
      <c r="X1092" s="105">
        <f t="shared" si="498"/>
        <v>31418619.390000001</v>
      </c>
      <c r="Y1092" s="45"/>
      <c r="Z1092" s="105">
        <f>Z1093+Z1102+Z1107+Z1112+Z1115+Z1126</f>
        <v>0</v>
      </c>
      <c r="AA1092" s="105">
        <f>AA1093+AA1102+AA1107+AA1112+AA1115+AA1126</f>
        <v>0</v>
      </c>
      <c r="AB1092" s="105">
        <f t="shared" si="499"/>
        <v>0</v>
      </c>
      <c r="AC1092" s="105">
        <f>AC1093+AC1102+AC1107+AC1112+AC1115+AC1126</f>
        <v>0</v>
      </c>
      <c r="AD1092" s="105">
        <f>AD1093+AD1102+AD1107+AD1112+AD1115+AD1126</f>
        <v>0</v>
      </c>
      <c r="AE1092" s="105">
        <f t="shared" si="500"/>
        <v>0</v>
      </c>
      <c r="AF1092" s="105">
        <f t="shared" si="501"/>
        <v>0</v>
      </c>
      <c r="AG1092" s="45"/>
      <c r="AH1092" s="105">
        <f>AH1093+AH1102+AH1107+AH1112+AH1115+AH1126</f>
        <v>0</v>
      </c>
      <c r="AI1092" s="105">
        <f>AI1093+AI1102+AI1107+AI1112+AI1115+AI1126</f>
        <v>0</v>
      </c>
      <c r="AJ1092" s="105">
        <f t="shared" si="502"/>
        <v>0</v>
      </c>
      <c r="AK1092" s="105">
        <f>AK1093+AK1102+AK1107+AK1112+AK1115+AK1126</f>
        <v>0</v>
      </c>
      <c r="AL1092" s="105">
        <f>AL1093+AL1102+AL1107+AL1112+AL1115+AL1126</f>
        <v>0</v>
      </c>
      <c r="AM1092" s="105">
        <f t="shared" si="503"/>
        <v>0</v>
      </c>
      <c r="AN1092" s="105">
        <f t="shared" si="504"/>
        <v>0</v>
      </c>
      <c r="AO1092" s="45"/>
      <c r="AP1092" s="105">
        <f>AP1093+AP1102+AP1107+AP1112+AP1115+AP1126</f>
        <v>0</v>
      </c>
      <c r="AQ1092" s="105">
        <f>AQ1093+AQ1102+AQ1107+AQ1112+AQ1115+AQ1126</f>
        <v>0</v>
      </c>
      <c r="AR1092" s="105">
        <f t="shared" si="505"/>
        <v>0</v>
      </c>
      <c r="AS1092" s="105">
        <f>AS1093+AS1102+AS1107+AS1112+AS1115+AS1126</f>
        <v>0</v>
      </c>
      <c r="AT1092" s="105">
        <f>AT1093+AT1102+AT1107+AT1112+AT1115+AT1126</f>
        <v>0</v>
      </c>
      <c r="AU1092" s="105">
        <f t="shared" si="506"/>
        <v>0</v>
      </c>
      <c r="AV1092" s="105">
        <f t="shared" si="507"/>
        <v>0</v>
      </c>
      <c r="AW1092" s="106"/>
      <c r="AX1092" s="106"/>
      <c r="AY1092" s="106"/>
      <c r="AZ1092" s="104"/>
      <c r="BA1092" s="104"/>
      <c r="BB1092" s="104"/>
      <c r="BC1092" s="104"/>
      <c r="BD1092" s="104"/>
    </row>
    <row r="1093" spans="1:56" s="126" customFormat="1">
      <c r="A1093" s="45"/>
      <c r="B1093" s="108">
        <v>2013</v>
      </c>
      <c r="C1093" s="109">
        <v>8320</v>
      </c>
      <c r="D1093" s="108">
        <v>10</v>
      </c>
      <c r="E1093" s="108">
        <v>5000</v>
      </c>
      <c r="F1093" s="108">
        <v>5100</v>
      </c>
      <c r="G1093" s="108"/>
      <c r="H1093" s="108"/>
      <c r="I1093" s="110" t="s">
        <v>227</v>
      </c>
      <c r="J1093" s="111">
        <v>150000</v>
      </c>
      <c r="K1093" s="111">
        <v>0</v>
      </c>
      <c r="L1093" s="111">
        <v>150000</v>
      </c>
      <c r="M1093" s="111">
        <v>0</v>
      </c>
      <c r="N1093" s="111">
        <v>0</v>
      </c>
      <c r="O1093" s="111">
        <v>0</v>
      </c>
      <c r="P1093" s="111">
        <v>150000</v>
      </c>
      <c r="Q1093" s="45"/>
      <c r="R1093" s="112">
        <f>R1094+R1096+R1098+R1100</f>
        <v>150000</v>
      </c>
      <c r="S1093" s="112">
        <f>S1094+S1096+S1098+S1100</f>
        <v>0</v>
      </c>
      <c r="T1093" s="112">
        <f t="shared" si="496"/>
        <v>150000</v>
      </c>
      <c r="U1093" s="112">
        <f>U1094+U1096+U1098+U1100</f>
        <v>0</v>
      </c>
      <c r="V1093" s="112">
        <f>V1094+V1096+V1098+V1100</f>
        <v>0</v>
      </c>
      <c r="W1093" s="112">
        <f t="shared" si="497"/>
        <v>0</v>
      </c>
      <c r="X1093" s="112">
        <f t="shared" si="498"/>
        <v>150000</v>
      </c>
      <c r="Y1093" s="45"/>
      <c r="Z1093" s="112">
        <f>Z1094+Z1096+Z1098+Z1100</f>
        <v>0</v>
      </c>
      <c r="AA1093" s="112">
        <f>AA1094+AA1096+AA1098+AA1100</f>
        <v>0</v>
      </c>
      <c r="AB1093" s="112">
        <f t="shared" si="499"/>
        <v>0</v>
      </c>
      <c r="AC1093" s="112">
        <f>AC1094+AC1096+AC1098+AC1100</f>
        <v>0</v>
      </c>
      <c r="AD1093" s="112">
        <f>AD1094+AD1096+AD1098+AD1100</f>
        <v>0</v>
      </c>
      <c r="AE1093" s="112">
        <f t="shared" si="500"/>
        <v>0</v>
      </c>
      <c r="AF1093" s="112">
        <f t="shared" si="501"/>
        <v>0</v>
      </c>
      <c r="AG1093" s="45"/>
      <c r="AH1093" s="112">
        <f>AH1094+AH1096+AH1098+AH1100</f>
        <v>0</v>
      </c>
      <c r="AI1093" s="112">
        <f>AI1094+AI1096+AI1098+AI1100</f>
        <v>0</v>
      </c>
      <c r="AJ1093" s="112">
        <f t="shared" si="502"/>
        <v>0</v>
      </c>
      <c r="AK1093" s="112">
        <f>AK1094+AK1096+AK1098+AK1100</f>
        <v>0</v>
      </c>
      <c r="AL1093" s="112">
        <f>AL1094+AL1096+AL1098+AL1100</f>
        <v>0</v>
      </c>
      <c r="AM1093" s="112">
        <f t="shared" si="503"/>
        <v>0</v>
      </c>
      <c r="AN1093" s="112">
        <f t="shared" si="504"/>
        <v>0</v>
      </c>
      <c r="AO1093" s="45"/>
      <c r="AP1093" s="112">
        <f>AP1094+AP1096+AP1098+AP1100</f>
        <v>0</v>
      </c>
      <c r="AQ1093" s="112">
        <f>AQ1094+AQ1096+AQ1098+AQ1100</f>
        <v>0</v>
      </c>
      <c r="AR1093" s="112">
        <f t="shared" si="505"/>
        <v>0</v>
      </c>
      <c r="AS1093" s="112">
        <f>AS1094+AS1096+AS1098+AS1100</f>
        <v>0</v>
      </c>
      <c r="AT1093" s="112">
        <f>AT1094+AT1096+AT1098+AT1100</f>
        <v>0</v>
      </c>
      <c r="AU1093" s="112">
        <f t="shared" si="506"/>
        <v>0</v>
      </c>
      <c r="AV1093" s="112">
        <f t="shared" si="507"/>
        <v>0</v>
      </c>
      <c r="AW1093" s="113"/>
      <c r="AX1093" s="113"/>
      <c r="AY1093" s="113"/>
      <c r="AZ1093" s="111"/>
      <c r="BA1093" s="111"/>
      <c r="BB1093" s="111"/>
      <c r="BC1093" s="111"/>
      <c r="BD1093" s="111"/>
    </row>
    <row r="1094" spans="1:56" s="126" customFormat="1">
      <c r="A1094" s="45"/>
      <c r="B1094" s="114">
        <v>2013</v>
      </c>
      <c r="C1094" s="115">
        <v>8320</v>
      </c>
      <c r="D1094" s="114">
        <v>10</v>
      </c>
      <c r="E1094" s="114">
        <v>5000</v>
      </c>
      <c r="F1094" s="114">
        <v>5100</v>
      </c>
      <c r="G1094" s="114">
        <v>511</v>
      </c>
      <c r="H1094" s="114"/>
      <c r="I1094" s="116" t="s">
        <v>228</v>
      </c>
      <c r="J1094" s="117">
        <v>0</v>
      </c>
      <c r="K1094" s="117">
        <v>0</v>
      </c>
      <c r="L1094" s="117">
        <v>0</v>
      </c>
      <c r="M1094" s="117">
        <v>0</v>
      </c>
      <c r="N1094" s="117">
        <v>0</v>
      </c>
      <c r="O1094" s="117">
        <v>0</v>
      </c>
      <c r="P1094" s="117">
        <v>0</v>
      </c>
      <c r="Q1094" s="45"/>
      <c r="R1094" s="118">
        <f t="shared" ref="R1094:S1096" si="532">R1095</f>
        <v>0</v>
      </c>
      <c r="S1094" s="118">
        <f t="shared" si="532"/>
        <v>0</v>
      </c>
      <c r="T1094" s="118">
        <f t="shared" si="496"/>
        <v>0</v>
      </c>
      <c r="U1094" s="118">
        <f t="shared" ref="U1094:V1096" si="533">U1095</f>
        <v>0</v>
      </c>
      <c r="V1094" s="118">
        <f t="shared" si="533"/>
        <v>0</v>
      </c>
      <c r="W1094" s="118">
        <f t="shared" si="497"/>
        <v>0</v>
      </c>
      <c r="X1094" s="118">
        <f t="shared" si="498"/>
        <v>0</v>
      </c>
      <c r="Y1094" s="45"/>
      <c r="Z1094" s="118">
        <f t="shared" ref="Z1094:AA1096" si="534">Z1095</f>
        <v>0</v>
      </c>
      <c r="AA1094" s="118">
        <f t="shared" si="534"/>
        <v>0</v>
      </c>
      <c r="AB1094" s="118">
        <f t="shared" si="499"/>
        <v>0</v>
      </c>
      <c r="AC1094" s="118">
        <f t="shared" ref="AC1094:AD1096" si="535">AC1095</f>
        <v>0</v>
      </c>
      <c r="AD1094" s="118">
        <f t="shared" si="535"/>
        <v>0</v>
      </c>
      <c r="AE1094" s="118">
        <f t="shared" si="500"/>
        <v>0</v>
      </c>
      <c r="AF1094" s="118">
        <f t="shared" si="501"/>
        <v>0</v>
      </c>
      <c r="AG1094" s="45"/>
      <c r="AH1094" s="118">
        <f t="shared" ref="AH1094:AI1096" si="536">AH1095</f>
        <v>0</v>
      </c>
      <c r="AI1094" s="118">
        <f t="shared" si="536"/>
        <v>0</v>
      </c>
      <c r="AJ1094" s="118">
        <f t="shared" si="502"/>
        <v>0</v>
      </c>
      <c r="AK1094" s="118">
        <f t="shared" ref="AK1094:AL1096" si="537">AK1095</f>
        <v>0</v>
      </c>
      <c r="AL1094" s="118">
        <f t="shared" si="537"/>
        <v>0</v>
      </c>
      <c r="AM1094" s="118">
        <f t="shared" si="503"/>
        <v>0</v>
      </c>
      <c r="AN1094" s="118">
        <f t="shared" si="504"/>
        <v>0</v>
      </c>
      <c r="AO1094" s="45"/>
      <c r="AP1094" s="118">
        <f t="shared" ref="AP1094:AQ1096" si="538">AP1095</f>
        <v>0</v>
      </c>
      <c r="AQ1094" s="118">
        <f t="shared" si="538"/>
        <v>0</v>
      </c>
      <c r="AR1094" s="118">
        <f t="shared" si="505"/>
        <v>0</v>
      </c>
      <c r="AS1094" s="118">
        <f t="shared" ref="AS1094:AT1096" si="539">AS1095</f>
        <v>0</v>
      </c>
      <c r="AT1094" s="118">
        <f t="shared" si="539"/>
        <v>0</v>
      </c>
      <c r="AU1094" s="118">
        <f t="shared" si="506"/>
        <v>0</v>
      </c>
      <c r="AV1094" s="118">
        <f t="shared" si="507"/>
        <v>0</v>
      </c>
      <c r="AW1094" s="119"/>
      <c r="AX1094" s="119"/>
      <c r="AY1094" s="119"/>
      <c r="AZ1094" s="117"/>
      <c r="BA1094" s="117"/>
      <c r="BB1094" s="117"/>
      <c r="BC1094" s="117"/>
      <c r="BD1094" s="117"/>
    </row>
    <row r="1095" spans="1:56" s="126" customFormat="1" hidden="1">
      <c r="A1095" s="45"/>
      <c r="B1095" s="120">
        <v>2013</v>
      </c>
      <c r="C1095" s="121">
        <v>8320</v>
      </c>
      <c r="D1095" s="120">
        <v>10</v>
      </c>
      <c r="E1095" s="120">
        <v>5000</v>
      </c>
      <c r="F1095" s="120">
        <v>5100</v>
      </c>
      <c r="G1095" s="120">
        <v>511</v>
      </c>
      <c r="H1095" s="120">
        <v>51101</v>
      </c>
      <c r="I1095" s="122" t="s">
        <v>229</v>
      </c>
      <c r="J1095" s="123">
        <v>0</v>
      </c>
      <c r="K1095" s="123">
        <v>0</v>
      </c>
      <c r="L1095" s="124">
        <v>0</v>
      </c>
      <c r="M1095" s="123">
        <v>0</v>
      </c>
      <c r="N1095" s="123">
        <v>0</v>
      </c>
      <c r="O1095" s="124">
        <v>0</v>
      </c>
      <c r="P1095" s="124">
        <v>0</v>
      </c>
      <c r="Q1095" s="45"/>
      <c r="R1095" s="123">
        <v>0</v>
      </c>
      <c r="S1095" s="123">
        <v>0</v>
      </c>
      <c r="T1095" s="123">
        <f t="shared" si="496"/>
        <v>0</v>
      </c>
      <c r="U1095" s="123">
        <v>0</v>
      </c>
      <c r="V1095" s="123">
        <v>0</v>
      </c>
      <c r="W1095" s="123">
        <f t="shared" si="497"/>
        <v>0</v>
      </c>
      <c r="X1095" s="123">
        <f t="shared" si="498"/>
        <v>0</v>
      </c>
      <c r="Y1095" s="45"/>
      <c r="Z1095" s="123">
        <v>0</v>
      </c>
      <c r="AA1095" s="123">
        <v>0</v>
      </c>
      <c r="AB1095" s="123">
        <f t="shared" si="499"/>
        <v>0</v>
      </c>
      <c r="AC1095" s="123">
        <v>0</v>
      </c>
      <c r="AD1095" s="123">
        <v>0</v>
      </c>
      <c r="AE1095" s="123">
        <f t="shared" si="500"/>
        <v>0</v>
      </c>
      <c r="AF1095" s="123">
        <f t="shared" si="501"/>
        <v>0</v>
      </c>
      <c r="AG1095" s="45"/>
      <c r="AH1095" s="123">
        <v>0</v>
      </c>
      <c r="AI1095" s="123">
        <v>0</v>
      </c>
      <c r="AJ1095" s="123">
        <f t="shared" si="502"/>
        <v>0</v>
      </c>
      <c r="AK1095" s="123">
        <v>0</v>
      </c>
      <c r="AL1095" s="123">
        <v>0</v>
      </c>
      <c r="AM1095" s="123">
        <f t="shared" si="503"/>
        <v>0</v>
      </c>
      <c r="AN1095" s="123">
        <f t="shared" si="504"/>
        <v>0</v>
      </c>
      <c r="AO1095" s="45"/>
      <c r="AP1095" s="123">
        <f>J1095-(R1095+Z1095+AH1095)</f>
        <v>0</v>
      </c>
      <c r="AQ1095" s="123">
        <f>K1095-(S1095+AA1095+AI1095)</f>
        <v>0</v>
      </c>
      <c r="AR1095" s="123">
        <f t="shared" si="505"/>
        <v>0</v>
      </c>
      <c r="AS1095" s="123">
        <f>M1095-(U1095+AC1095+AK1095)</f>
        <v>0</v>
      </c>
      <c r="AT1095" s="123">
        <f>N1095-(V1095+AD1095+AL1095)</f>
        <v>0</v>
      </c>
      <c r="AU1095" s="123">
        <f t="shared" si="506"/>
        <v>0</v>
      </c>
      <c r="AV1095" s="123">
        <f t="shared" si="507"/>
        <v>0</v>
      </c>
      <c r="AW1095" s="125"/>
      <c r="AX1095" s="125"/>
      <c r="AY1095" s="125"/>
      <c r="AZ1095" s="124"/>
      <c r="BA1095" s="124"/>
      <c r="BB1095" s="124"/>
      <c r="BC1095" s="124"/>
      <c r="BD1095" s="124"/>
    </row>
    <row r="1096" spans="1:56" s="126" customFormat="1" hidden="1">
      <c r="A1096" s="45"/>
      <c r="B1096" s="114">
        <v>2013</v>
      </c>
      <c r="C1096" s="115">
        <v>8320</v>
      </c>
      <c r="D1096" s="114">
        <v>10</v>
      </c>
      <c r="E1096" s="114">
        <v>5000</v>
      </c>
      <c r="F1096" s="114">
        <v>5100</v>
      </c>
      <c r="G1096" s="114">
        <v>512</v>
      </c>
      <c r="H1096" s="114"/>
      <c r="I1096" s="116" t="s">
        <v>230</v>
      </c>
      <c r="J1096" s="117">
        <v>0</v>
      </c>
      <c r="K1096" s="117">
        <v>0</v>
      </c>
      <c r="L1096" s="117">
        <v>0</v>
      </c>
      <c r="M1096" s="117">
        <v>0</v>
      </c>
      <c r="N1096" s="117">
        <v>0</v>
      </c>
      <c r="O1096" s="117">
        <v>0</v>
      </c>
      <c r="P1096" s="117">
        <v>0</v>
      </c>
      <c r="Q1096" s="45"/>
      <c r="R1096" s="118">
        <f t="shared" si="532"/>
        <v>0</v>
      </c>
      <c r="S1096" s="118">
        <f t="shared" si="532"/>
        <v>0</v>
      </c>
      <c r="T1096" s="118">
        <f t="shared" si="496"/>
        <v>0</v>
      </c>
      <c r="U1096" s="118">
        <f t="shared" si="533"/>
        <v>0</v>
      </c>
      <c r="V1096" s="118">
        <f t="shared" si="533"/>
        <v>0</v>
      </c>
      <c r="W1096" s="118">
        <f t="shared" si="497"/>
        <v>0</v>
      </c>
      <c r="X1096" s="118">
        <f t="shared" si="498"/>
        <v>0</v>
      </c>
      <c r="Y1096" s="45"/>
      <c r="Z1096" s="118">
        <f t="shared" si="534"/>
        <v>0</v>
      </c>
      <c r="AA1096" s="118">
        <f t="shared" si="534"/>
        <v>0</v>
      </c>
      <c r="AB1096" s="118">
        <f t="shared" si="499"/>
        <v>0</v>
      </c>
      <c r="AC1096" s="118">
        <f t="shared" si="535"/>
        <v>0</v>
      </c>
      <c r="AD1096" s="118">
        <f t="shared" si="535"/>
        <v>0</v>
      </c>
      <c r="AE1096" s="118">
        <f t="shared" si="500"/>
        <v>0</v>
      </c>
      <c r="AF1096" s="118">
        <f t="shared" si="501"/>
        <v>0</v>
      </c>
      <c r="AG1096" s="45"/>
      <c r="AH1096" s="118">
        <f t="shared" si="536"/>
        <v>0</v>
      </c>
      <c r="AI1096" s="118">
        <f t="shared" si="536"/>
        <v>0</v>
      </c>
      <c r="AJ1096" s="118">
        <f t="shared" si="502"/>
        <v>0</v>
      </c>
      <c r="AK1096" s="118">
        <f t="shared" si="537"/>
        <v>0</v>
      </c>
      <c r="AL1096" s="118">
        <f t="shared" si="537"/>
        <v>0</v>
      </c>
      <c r="AM1096" s="118">
        <f t="shared" si="503"/>
        <v>0</v>
      </c>
      <c r="AN1096" s="118">
        <f t="shared" si="504"/>
        <v>0</v>
      </c>
      <c r="AO1096" s="45"/>
      <c r="AP1096" s="118">
        <f t="shared" si="538"/>
        <v>0</v>
      </c>
      <c r="AQ1096" s="118">
        <f t="shared" si="538"/>
        <v>0</v>
      </c>
      <c r="AR1096" s="118">
        <f t="shared" si="505"/>
        <v>0</v>
      </c>
      <c r="AS1096" s="118">
        <f t="shared" si="539"/>
        <v>0</v>
      </c>
      <c r="AT1096" s="118">
        <f t="shared" si="539"/>
        <v>0</v>
      </c>
      <c r="AU1096" s="118">
        <f t="shared" si="506"/>
        <v>0</v>
      </c>
      <c r="AV1096" s="118">
        <f t="shared" si="507"/>
        <v>0</v>
      </c>
      <c r="AW1096" s="119"/>
      <c r="AX1096" s="119"/>
      <c r="AY1096" s="119"/>
      <c r="AZ1096" s="117"/>
      <c r="BA1096" s="117"/>
      <c r="BB1096" s="117"/>
      <c r="BC1096" s="117"/>
      <c r="BD1096" s="117"/>
    </row>
    <row r="1097" spans="1:56" s="126" customFormat="1" hidden="1">
      <c r="A1097" s="45"/>
      <c r="B1097" s="120">
        <v>2013</v>
      </c>
      <c r="C1097" s="121">
        <v>8320</v>
      </c>
      <c r="D1097" s="120">
        <v>10</v>
      </c>
      <c r="E1097" s="120">
        <v>5000</v>
      </c>
      <c r="F1097" s="120">
        <v>5100</v>
      </c>
      <c r="G1097" s="120">
        <v>512</v>
      </c>
      <c r="H1097" s="120">
        <v>51200</v>
      </c>
      <c r="I1097" s="122" t="s">
        <v>230</v>
      </c>
      <c r="J1097" s="123">
        <v>0</v>
      </c>
      <c r="K1097" s="123">
        <v>0</v>
      </c>
      <c r="L1097" s="124">
        <v>0</v>
      </c>
      <c r="M1097" s="123">
        <v>0</v>
      </c>
      <c r="N1097" s="123">
        <v>0</v>
      </c>
      <c r="O1097" s="124">
        <v>0</v>
      </c>
      <c r="P1097" s="124">
        <v>0</v>
      </c>
      <c r="Q1097" s="45"/>
      <c r="R1097" s="123">
        <v>0</v>
      </c>
      <c r="S1097" s="123">
        <v>0</v>
      </c>
      <c r="T1097" s="123">
        <f t="shared" si="496"/>
        <v>0</v>
      </c>
      <c r="U1097" s="123">
        <v>0</v>
      </c>
      <c r="V1097" s="123">
        <v>0</v>
      </c>
      <c r="W1097" s="123">
        <f t="shared" si="497"/>
        <v>0</v>
      </c>
      <c r="X1097" s="123">
        <f t="shared" si="498"/>
        <v>0</v>
      </c>
      <c r="Y1097" s="45"/>
      <c r="Z1097" s="123">
        <v>0</v>
      </c>
      <c r="AA1097" s="123">
        <v>0</v>
      </c>
      <c r="AB1097" s="123">
        <f t="shared" si="499"/>
        <v>0</v>
      </c>
      <c r="AC1097" s="123">
        <v>0</v>
      </c>
      <c r="AD1097" s="123">
        <v>0</v>
      </c>
      <c r="AE1097" s="123">
        <f t="shared" si="500"/>
        <v>0</v>
      </c>
      <c r="AF1097" s="123">
        <f t="shared" si="501"/>
        <v>0</v>
      </c>
      <c r="AG1097" s="45"/>
      <c r="AH1097" s="123">
        <v>0</v>
      </c>
      <c r="AI1097" s="123">
        <v>0</v>
      </c>
      <c r="AJ1097" s="123">
        <f t="shared" si="502"/>
        <v>0</v>
      </c>
      <c r="AK1097" s="123">
        <v>0</v>
      </c>
      <c r="AL1097" s="123">
        <v>0</v>
      </c>
      <c r="AM1097" s="123">
        <f t="shared" si="503"/>
        <v>0</v>
      </c>
      <c r="AN1097" s="123">
        <f t="shared" si="504"/>
        <v>0</v>
      </c>
      <c r="AO1097" s="45"/>
      <c r="AP1097" s="123">
        <f>J1097-(R1097+Z1097+AH1097)</f>
        <v>0</v>
      </c>
      <c r="AQ1097" s="123">
        <f>K1097-(S1097+AA1097+AI1097)</f>
        <v>0</v>
      </c>
      <c r="AR1097" s="123">
        <f t="shared" si="505"/>
        <v>0</v>
      </c>
      <c r="AS1097" s="123">
        <f>M1097-(U1097+AC1097+AK1097)</f>
        <v>0</v>
      </c>
      <c r="AT1097" s="123">
        <f>N1097-(V1097+AD1097+AL1097)</f>
        <v>0</v>
      </c>
      <c r="AU1097" s="123">
        <f t="shared" si="506"/>
        <v>0</v>
      </c>
      <c r="AV1097" s="123">
        <f t="shared" si="507"/>
        <v>0</v>
      </c>
      <c r="AW1097" s="125"/>
      <c r="AX1097" s="125"/>
      <c r="AY1097" s="125"/>
      <c r="AZ1097" s="124"/>
      <c r="BA1097" s="124"/>
      <c r="BB1097" s="124"/>
      <c r="BC1097" s="124"/>
      <c r="BD1097" s="124"/>
    </row>
    <row r="1098" spans="1:56" s="127" customFormat="1" hidden="1">
      <c r="A1098" s="45"/>
      <c r="B1098" s="114">
        <v>2013</v>
      </c>
      <c r="C1098" s="115">
        <v>8320</v>
      </c>
      <c r="D1098" s="114">
        <v>10</v>
      </c>
      <c r="E1098" s="114">
        <v>5000</v>
      </c>
      <c r="F1098" s="114">
        <v>5100</v>
      </c>
      <c r="G1098" s="114">
        <v>515</v>
      </c>
      <c r="H1098" s="114"/>
      <c r="I1098" s="116" t="s">
        <v>231</v>
      </c>
      <c r="J1098" s="117">
        <v>150000</v>
      </c>
      <c r="K1098" s="117">
        <v>0</v>
      </c>
      <c r="L1098" s="117">
        <v>150000</v>
      </c>
      <c r="M1098" s="117">
        <v>0</v>
      </c>
      <c r="N1098" s="117">
        <v>0</v>
      </c>
      <c r="O1098" s="117">
        <v>0</v>
      </c>
      <c r="P1098" s="117">
        <v>150000</v>
      </c>
      <c r="Q1098" s="45"/>
      <c r="R1098" s="118">
        <f>R1099</f>
        <v>150000</v>
      </c>
      <c r="S1098" s="118">
        <f>S1099</f>
        <v>0</v>
      </c>
      <c r="T1098" s="118">
        <f t="shared" si="496"/>
        <v>150000</v>
      </c>
      <c r="U1098" s="118">
        <f>U1099</f>
        <v>0</v>
      </c>
      <c r="V1098" s="118">
        <f>V1099</f>
        <v>0</v>
      </c>
      <c r="W1098" s="118">
        <f t="shared" si="497"/>
        <v>0</v>
      </c>
      <c r="X1098" s="118">
        <f t="shared" si="498"/>
        <v>150000</v>
      </c>
      <c r="Y1098" s="45"/>
      <c r="Z1098" s="118">
        <f>Z1099</f>
        <v>0</v>
      </c>
      <c r="AA1098" s="118">
        <f>AA1099</f>
        <v>0</v>
      </c>
      <c r="AB1098" s="118">
        <f t="shared" si="499"/>
        <v>0</v>
      </c>
      <c r="AC1098" s="118">
        <f>AC1099</f>
        <v>0</v>
      </c>
      <c r="AD1098" s="118">
        <f>AD1099</f>
        <v>0</v>
      </c>
      <c r="AE1098" s="118">
        <f t="shared" si="500"/>
        <v>0</v>
      </c>
      <c r="AF1098" s="118">
        <f t="shared" si="501"/>
        <v>0</v>
      </c>
      <c r="AG1098" s="45"/>
      <c r="AH1098" s="118">
        <f>AH1099</f>
        <v>0</v>
      </c>
      <c r="AI1098" s="118">
        <f>AI1099</f>
        <v>0</v>
      </c>
      <c r="AJ1098" s="118">
        <f t="shared" si="502"/>
        <v>0</v>
      </c>
      <c r="AK1098" s="118">
        <f>AK1099</f>
        <v>0</v>
      </c>
      <c r="AL1098" s="118">
        <f>AL1099</f>
        <v>0</v>
      </c>
      <c r="AM1098" s="118">
        <f t="shared" si="503"/>
        <v>0</v>
      </c>
      <c r="AN1098" s="118">
        <f t="shared" si="504"/>
        <v>0</v>
      </c>
      <c r="AO1098" s="45"/>
      <c r="AP1098" s="118">
        <f>AP1099</f>
        <v>0</v>
      </c>
      <c r="AQ1098" s="118">
        <f>AQ1099</f>
        <v>0</v>
      </c>
      <c r="AR1098" s="118">
        <f t="shared" si="505"/>
        <v>0</v>
      </c>
      <c r="AS1098" s="118">
        <f>AS1099</f>
        <v>0</v>
      </c>
      <c r="AT1098" s="118">
        <f>AT1099</f>
        <v>0</v>
      </c>
      <c r="AU1098" s="118">
        <f t="shared" si="506"/>
        <v>0</v>
      </c>
      <c r="AV1098" s="118">
        <f t="shared" si="507"/>
        <v>0</v>
      </c>
      <c r="AW1098" s="119"/>
      <c r="AX1098" s="119"/>
      <c r="AY1098" s="119"/>
      <c r="AZ1098" s="117"/>
      <c r="BA1098" s="117"/>
      <c r="BB1098" s="117"/>
      <c r="BC1098" s="117"/>
      <c r="BD1098" s="117"/>
    </row>
    <row r="1099" spans="1:56" s="100" customFormat="1" hidden="1">
      <c r="A1099" s="45"/>
      <c r="B1099" s="120">
        <v>2013</v>
      </c>
      <c r="C1099" s="121">
        <v>8320</v>
      </c>
      <c r="D1099" s="120">
        <v>10</v>
      </c>
      <c r="E1099" s="120">
        <v>5000</v>
      </c>
      <c r="F1099" s="120">
        <v>5100</v>
      </c>
      <c r="G1099" s="120">
        <v>515</v>
      </c>
      <c r="H1099" s="120">
        <v>51501</v>
      </c>
      <c r="I1099" s="122" t="s">
        <v>232</v>
      </c>
      <c r="J1099" s="123">
        <v>150000</v>
      </c>
      <c r="K1099" s="123">
        <v>0</v>
      </c>
      <c r="L1099" s="167">
        <v>150000</v>
      </c>
      <c r="M1099" s="123">
        <v>0</v>
      </c>
      <c r="N1099" s="123">
        <v>0</v>
      </c>
      <c r="O1099" s="124">
        <v>0</v>
      </c>
      <c r="P1099" s="124">
        <v>150000</v>
      </c>
      <c r="Q1099" s="45"/>
      <c r="R1099" s="123">
        <f>+'[1]Red Nacional Tel'!X89</f>
        <v>150000</v>
      </c>
      <c r="S1099" s="123">
        <v>0</v>
      </c>
      <c r="T1099" s="123">
        <f t="shared" si="496"/>
        <v>150000</v>
      </c>
      <c r="U1099" s="123">
        <v>0</v>
      </c>
      <c r="V1099" s="123">
        <v>0</v>
      </c>
      <c r="W1099" s="123">
        <f t="shared" si="497"/>
        <v>0</v>
      </c>
      <c r="X1099" s="123">
        <f t="shared" si="498"/>
        <v>150000</v>
      </c>
      <c r="Y1099" s="45"/>
      <c r="Z1099" s="123">
        <v>0</v>
      </c>
      <c r="AA1099" s="123">
        <v>0</v>
      </c>
      <c r="AB1099" s="123">
        <f t="shared" si="499"/>
        <v>0</v>
      </c>
      <c r="AC1099" s="123">
        <v>0</v>
      </c>
      <c r="AD1099" s="123">
        <v>0</v>
      </c>
      <c r="AE1099" s="123">
        <f t="shared" si="500"/>
        <v>0</v>
      </c>
      <c r="AF1099" s="123">
        <f t="shared" si="501"/>
        <v>0</v>
      </c>
      <c r="AG1099" s="45"/>
      <c r="AH1099" s="123">
        <v>0</v>
      </c>
      <c r="AI1099" s="123">
        <v>0</v>
      </c>
      <c r="AJ1099" s="123">
        <f t="shared" si="502"/>
        <v>0</v>
      </c>
      <c r="AK1099" s="123">
        <v>0</v>
      </c>
      <c r="AL1099" s="123">
        <v>0</v>
      </c>
      <c r="AM1099" s="123">
        <f t="shared" si="503"/>
        <v>0</v>
      </c>
      <c r="AN1099" s="123">
        <f t="shared" si="504"/>
        <v>0</v>
      </c>
      <c r="AO1099" s="45"/>
      <c r="AP1099" s="123">
        <f>J1099-(R1099+Z1099+AH1099)</f>
        <v>0</v>
      </c>
      <c r="AQ1099" s="123">
        <f>K1099-(S1099+AA1099+AI1099)</f>
        <v>0</v>
      </c>
      <c r="AR1099" s="123">
        <f t="shared" si="505"/>
        <v>0</v>
      </c>
      <c r="AS1099" s="123">
        <f>M1099-(U1099+AC1099+AK1099)</f>
        <v>0</v>
      </c>
      <c r="AT1099" s="123">
        <f>N1099-(V1099+AD1099+AL1099)</f>
        <v>0</v>
      </c>
      <c r="AU1099" s="123">
        <f t="shared" si="506"/>
        <v>0</v>
      </c>
      <c r="AV1099" s="123">
        <f t="shared" si="507"/>
        <v>0</v>
      </c>
      <c r="AW1099" s="125" t="s">
        <v>103</v>
      </c>
      <c r="AX1099" s="125">
        <v>2</v>
      </c>
      <c r="AY1099" s="125"/>
      <c r="AZ1099" s="124" t="s">
        <v>283</v>
      </c>
      <c r="BA1099" s="124">
        <f>'[1]Red Nacional Tel'!AO90</f>
        <v>14</v>
      </c>
      <c r="BB1099" s="124"/>
      <c r="BC1099" s="133">
        <v>0</v>
      </c>
      <c r="BD1099" s="124">
        <v>0</v>
      </c>
    </row>
    <row r="1100" spans="1:56" s="127" customFormat="1" hidden="1">
      <c r="A1100" s="45"/>
      <c r="B1100" s="114">
        <v>2013</v>
      </c>
      <c r="C1100" s="115">
        <v>8320</v>
      </c>
      <c r="D1100" s="114">
        <v>10</v>
      </c>
      <c r="E1100" s="114">
        <v>5000</v>
      </c>
      <c r="F1100" s="114">
        <v>5100</v>
      </c>
      <c r="G1100" s="114">
        <v>519</v>
      </c>
      <c r="H1100" s="114"/>
      <c r="I1100" s="116" t="s">
        <v>233</v>
      </c>
      <c r="J1100" s="117">
        <v>0</v>
      </c>
      <c r="K1100" s="117">
        <v>0</v>
      </c>
      <c r="L1100" s="117">
        <v>0</v>
      </c>
      <c r="M1100" s="117">
        <v>0</v>
      </c>
      <c r="N1100" s="117">
        <v>0</v>
      </c>
      <c r="O1100" s="117">
        <v>0</v>
      </c>
      <c r="P1100" s="117">
        <v>0</v>
      </c>
      <c r="Q1100" s="45"/>
      <c r="R1100" s="118">
        <f>R1101</f>
        <v>0</v>
      </c>
      <c r="S1100" s="118">
        <f>S1101</f>
        <v>0</v>
      </c>
      <c r="T1100" s="118">
        <f t="shared" si="496"/>
        <v>0</v>
      </c>
      <c r="U1100" s="118">
        <f>U1101</f>
        <v>0</v>
      </c>
      <c r="V1100" s="118">
        <f>V1101</f>
        <v>0</v>
      </c>
      <c r="W1100" s="118">
        <f t="shared" si="497"/>
        <v>0</v>
      </c>
      <c r="X1100" s="118">
        <f t="shared" si="498"/>
        <v>0</v>
      </c>
      <c r="Y1100" s="45"/>
      <c r="Z1100" s="118">
        <f>Z1101</f>
        <v>0</v>
      </c>
      <c r="AA1100" s="118">
        <f>AA1101</f>
        <v>0</v>
      </c>
      <c r="AB1100" s="118">
        <f t="shared" si="499"/>
        <v>0</v>
      </c>
      <c r="AC1100" s="118">
        <f>AC1101</f>
        <v>0</v>
      </c>
      <c r="AD1100" s="118">
        <f>AD1101</f>
        <v>0</v>
      </c>
      <c r="AE1100" s="118">
        <f t="shared" si="500"/>
        <v>0</v>
      </c>
      <c r="AF1100" s="118">
        <f t="shared" si="501"/>
        <v>0</v>
      </c>
      <c r="AG1100" s="45"/>
      <c r="AH1100" s="118">
        <f>AH1101</f>
        <v>0</v>
      </c>
      <c r="AI1100" s="118">
        <f>AI1101</f>
        <v>0</v>
      </c>
      <c r="AJ1100" s="118">
        <f t="shared" si="502"/>
        <v>0</v>
      </c>
      <c r="AK1100" s="118">
        <f>AK1101</f>
        <v>0</v>
      </c>
      <c r="AL1100" s="118">
        <f>AL1101</f>
        <v>0</v>
      </c>
      <c r="AM1100" s="118">
        <f t="shared" si="503"/>
        <v>0</v>
      </c>
      <c r="AN1100" s="118">
        <f t="shared" si="504"/>
        <v>0</v>
      </c>
      <c r="AO1100" s="45"/>
      <c r="AP1100" s="118">
        <f>AP1101</f>
        <v>0</v>
      </c>
      <c r="AQ1100" s="118">
        <f>AQ1101</f>
        <v>0</v>
      </c>
      <c r="AR1100" s="118">
        <f t="shared" si="505"/>
        <v>0</v>
      </c>
      <c r="AS1100" s="118">
        <f>AS1101</f>
        <v>0</v>
      </c>
      <c r="AT1100" s="118">
        <f>AT1101</f>
        <v>0</v>
      </c>
      <c r="AU1100" s="118">
        <f t="shared" si="506"/>
        <v>0</v>
      </c>
      <c r="AV1100" s="118">
        <f t="shared" si="507"/>
        <v>0</v>
      </c>
      <c r="AW1100" s="119"/>
      <c r="AX1100" s="119"/>
      <c r="AY1100" s="119"/>
      <c r="AZ1100" s="117"/>
      <c r="BA1100" s="117"/>
      <c r="BB1100" s="117"/>
      <c r="BC1100" s="117"/>
      <c r="BD1100" s="117"/>
    </row>
    <row r="1101" spans="1:56" s="100" customFormat="1" hidden="1">
      <c r="A1101" s="45"/>
      <c r="B1101" s="120">
        <v>2013</v>
      </c>
      <c r="C1101" s="121">
        <v>8320</v>
      </c>
      <c r="D1101" s="120">
        <v>10</v>
      </c>
      <c r="E1101" s="120">
        <v>5000</v>
      </c>
      <c r="F1101" s="120">
        <v>5100</v>
      </c>
      <c r="G1101" s="120">
        <v>519</v>
      </c>
      <c r="H1101" s="120">
        <v>51901</v>
      </c>
      <c r="I1101" s="122" t="s">
        <v>234</v>
      </c>
      <c r="J1101" s="123">
        <v>0</v>
      </c>
      <c r="K1101" s="123">
        <v>0</v>
      </c>
      <c r="L1101" s="124">
        <v>0</v>
      </c>
      <c r="M1101" s="123">
        <v>0</v>
      </c>
      <c r="N1101" s="123">
        <v>0</v>
      </c>
      <c r="O1101" s="124">
        <v>0</v>
      </c>
      <c r="P1101" s="124">
        <v>0</v>
      </c>
      <c r="Q1101" s="45"/>
      <c r="R1101" s="123">
        <v>0</v>
      </c>
      <c r="S1101" s="123">
        <v>0</v>
      </c>
      <c r="T1101" s="123">
        <f t="shared" si="496"/>
        <v>0</v>
      </c>
      <c r="U1101" s="123">
        <v>0</v>
      </c>
      <c r="V1101" s="123">
        <v>0</v>
      </c>
      <c r="W1101" s="123">
        <f t="shared" si="497"/>
        <v>0</v>
      </c>
      <c r="X1101" s="123">
        <f t="shared" si="498"/>
        <v>0</v>
      </c>
      <c r="Y1101" s="45"/>
      <c r="Z1101" s="123">
        <v>0</v>
      </c>
      <c r="AA1101" s="123">
        <v>0</v>
      </c>
      <c r="AB1101" s="123">
        <f t="shared" si="499"/>
        <v>0</v>
      </c>
      <c r="AC1101" s="123">
        <v>0</v>
      </c>
      <c r="AD1101" s="123">
        <v>0</v>
      </c>
      <c r="AE1101" s="123">
        <f t="shared" si="500"/>
        <v>0</v>
      </c>
      <c r="AF1101" s="123">
        <f t="shared" si="501"/>
        <v>0</v>
      </c>
      <c r="AG1101" s="45"/>
      <c r="AH1101" s="123">
        <v>0</v>
      </c>
      <c r="AI1101" s="123">
        <v>0</v>
      </c>
      <c r="AJ1101" s="123">
        <f t="shared" si="502"/>
        <v>0</v>
      </c>
      <c r="AK1101" s="123">
        <v>0</v>
      </c>
      <c r="AL1101" s="123">
        <v>0</v>
      </c>
      <c r="AM1101" s="123">
        <f t="shared" si="503"/>
        <v>0</v>
      </c>
      <c r="AN1101" s="123">
        <f t="shared" si="504"/>
        <v>0</v>
      </c>
      <c r="AO1101" s="45"/>
      <c r="AP1101" s="123">
        <f>J1101-(R1101+Z1101+AH1101)</f>
        <v>0</v>
      </c>
      <c r="AQ1101" s="123">
        <f>K1101-(S1101+AA1101+AI1101)</f>
        <v>0</v>
      </c>
      <c r="AR1101" s="123">
        <f t="shared" si="505"/>
        <v>0</v>
      </c>
      <c r="AS1101" s="123">
        <f>M1101-(U1101+AC1101+AK1101)</f>
        <v>0</v>
      </c>
      <c r="AT1101" s="123">
        <f>N1101-(V1101+AD1101+AL1101)</f>
        <v>0</v>
      </c>
      <c r="AU1101" s="123">
        <f t="shared" si="506"/>
        <v>0</v>
      </c>
      <c r="AV1101" s="123">
        <f t="shared" si="507"/>
        <v>0</v>
      </c>
      <c r="AW1101" s="125" t="s">
        <v>103</v>
      </c>
      <c r="AX1101" s="125"/>
      <c r="AY1101" s="125"/>
      <c r="AZ1101" s="124" t="s">
        <v>283</v>
      </c>
      <c r="BA1101" s="124"/>
      <c r="BB1101" s="124"/>
      <c r="BC1101" s="124"/>
      <c r="BD1101" s="124"/>
    </row>
    <row r="1102" spans="1:56" s="126" customFormat="1" hidden="1">
      <c r="A1102" s="45"/>
      <c r="B1102" s="108">
        <v>2013</v>
      </c>
      <c r="C1102" s="109">
        <v>8320</v>
      </c>
      <c r="D1102" s="108">
        <v>10</v>
      </c>
      <c r="E1102" s="108">
        <v>5000</v>
      </c>
      <c r="F1102" s="108">
        <v>5200</v>
      </c>
      <c r="G1102" s="108"/>
      <c r="H1102" s="108"/>
      <c r="I1102" s="110" t="s">
        <v>333</v>
      </c>
      <c r="J1102" s="111">
        <v>0</v>
      </c>
      <c r="K1102" s="111">
        <v>0</v>
      </c>
      <c r="L1102" s="111">
        <v>0</v>
      </c>
      <c r="M1102" s="111">
        <v>0</v>
      </c>
      <c r="N1102" s="111">
        <v>0</v>
      </c>
      <c r="O1102" s="111">
        <v>0</v>
      </c>
      <c r="P1102" s="111">
        <v>0</v>
      </c>
      <c r="Q1102" s="45"/>
      <c r="R1102" s="112">
        <f>R1103+R1105</f>
        <v>0</v>
      </c>
      <c r="S1102" s="112">
        <f>S1103+S1105</f>
        <v>0</v>
      </c>
      <c r="T1102" s="112">
        <f t="shared" si="496"/>
        <v>0</v>
      </c>
      <c r="U1102" s="112">
        <f>U1103+U1105</f>
        <v>0</v>
      </c>
      <c r="V1102" s="112">
        <f>V1103+V1105</f>
        <v>0</v>
      </c>
      <c r="W1102" s="112">
        <f t="shared" si="497"/>
        <v>0</v>
      </c>
      <c r="X1102" s="112">
        <f t="shared" si="498"/>
        <v>0</v>
      </c>
      <c r="Y1102" s="45"/>
      <c r="Z1102" s="112">
        <f>Z1103+Z1105</f>
        <v>0</v>
      </c>
      <c r="AA1102" s="112">
        <f>AA1103+AA1105</f>
        <v>0</v>
      </c>
      <c r="AB1102" s="112">
        <f t="shared" si="499"/>
        <v>0</v>
      </c>
      <c r="AC1102" s="112">
        <f>AC1103+AC1105</f>
        <v>0</v>
      </c>
      <c r="AD1102" s="112">
        <f>AD1103+AD1105</f>
        <v>0</v>
      </c>
      <c r="AE1102" s="112">
        <f t="shared" si="500"/>
        <v>0</v>
      </c>
      <c r="AF1102" s="112">
        <f t="shared" si="501"/>
        <v>0</v>
      </c>
      <c r="AG1102" s="45"/>
      <c r="AH1102" s="112">
        <f>AH1103+AH1105</f>
        <v>0</v>
      </c>
      <c r="AI1102" s="112">
        <f>AI1103+AI1105</f>
        <v>0</v>
      </c>
      <c r="AJ1102" s="112">
        <f t="shared" si="502"/>
        <v>0</v>
      </c>
      <c r="AK1102" s="112">
        <f>AK1103+AK1105</f>
        <v>0</v>
      </c>
      <c r="AL1102" s="112">
        <f>AL1103+AL1105</f>
        <v>0</v>
      </c>
      <c r="AM1102" s="112">
        <f t="shared" si="503"/>
        <v>0</v>
      </c>
      <c r="AN1102" s="112">
        <f t="shared" si="504"/>
        <v>0</v>
      </c>
      <c r="AO1102" s="45"/>
      <c r="AP1102" s="112">
        <f>AP1103+AP1105</f>
        <v>0</v>
      </c>
      <c r="AQ1102" s="112">
        <f>AQ1103+AQ1105</f>
        <v>0</v>
      </c>
      <c r="AR1102" s="112">
        <f t="shared" si="505"/>
        <v>0</v>
      </c>
      <c r="AS1102" s="112">
        <f>AS1103+AS1105</f>
        <v>0</v>
      </c>
      <c r="AT1102" s="112">
        <f>AT1103+AT1105</f>
        <v>0</v>
      </c>
      <c r="AU1102" s="112">
        <f t="shared" si="506"/>
        <v>0</v>
      </c>
      <c r="AV1102" s="112">
        <f t="shared" si="507"/>
        <v>0</v>
      </c>
      <c r="AW1102" s="113"/>
      <c r="AX1102" s="113"/>
      <c r="AY1102" s="113"/>
      <c r="AZ1102" s="111"/>
      <c r="BA1102" s="111"/>
      <c r="BB1102" s="111"/>
      <c r="BC1102" s="111"/>
      <c r="BD1102" s="111"/>
    </row>
    <row r="1103" spans="1:56" s="126" customFormat="1" hidden="1">
      <c r="A1103" s="45"/>
      <c r="B1103" s="114">
        <v>2013</v>
      </c>
      <c r="C1103" s="115">
        <v>8320</v>
      </c>
      <c r="D1103" s="114">
        <v>10</v>
      </c>
      <c r="E1103" s="114">
        <v>5000</v>
      </c>
      <c r="F1103" s="114">
        <v>5200</v>
      </c>
      <c r="G1103" s="114">
        <v>521</v>
      </c>
      <c r="H1103" s="114"/>
      <c r="I1103" s="116" t="s">
        <v>236</v>
      </c>
      <c r="J1103" s="117">
        <v>0</v>
      </c>
      <c r="K1103" s="117">
        <v>0</v>
      </c>
      <c r="L1103" s="117">
        <v>0</v>
      </c>
      <c r="M1103" s="117">
        <v>0</v>
      </c>
      <c r="N1103" s="117">
        <v>0</v>
      </c>
      <c r="O1103" s="117">
        <v>0</v>
      </c>
      <c r="P1103" s="117">
        <v>0</v>
      </c>
      <c r="Q1103" s="45"/>
      <c r="R1103" s="118">
        <f>R1104</f>
        <v>0</v>
      </c>
      <c r="S1103" s="118">
        <f>S1104</f>
        <v>0</v>
      </c>
      <c r="T1103" s="118">
        <f t="shared" si="496"/>
        <v>0</v>
      </c>
      <c r="U1103" s="118">
        <f>U1104</f>
        <v>0</v>
      </c>
      <c r="V1103" s="118">
        <f>V1104</f>
        <v>0</v>
      </c>
      <c r="W1103" s="118">
        <f t="shared" si="497"/>
        <v>0</v>
      </c>
      <c r="X1103" s="118">
        <f t="shared" si="498"/>
        <v>0</v>
      </c>
      <c r="Y1103" s="45"/>
      <c r="Z1103" s="118">
        <f>Z1104</f>
        <v>0</v>
      </c>
      <c r="AA1103" s="118">
        <f>AA1104</f>
        <v>0</v>
      </c>
      <c r="AB1103" s="118">
        <f t="shared" si="499"/>
        <v>0</v>
      </c>
      <c r="AC1103" s="118">
        <f>AC1104</f>
        <v>0</v>
      </c>
      <c r="AD1103" s="118">
        <f>AD1104</f>
        <v>0</v>
      </c>
      <c r="AE1103" s="118">
        <f t="shared" si="500"/>
        <v>0</v>
      </c>
      <c r="AF1103" s="118">
        <f t="shared" si="501"/>
        <v>0</v>
      </c>
      <c r="AG1103" s="45"/>
      <c r="AH1103" s="118">
        <f>AH1104</f>
        <v>0</v>
      </c>
      <c r="AI1103" s="118">
        <f>AI1104</f>
        <v>0</v>
      </c>
      <c r="AJ1103" s="118">
        <f t="shared" si="502"/>
        <v>0</v>
      </c>
      <c r="AK1103" s="118">
        <f>AK1104</f>
        <v>0</v>
      </c>
      <c r="AL1103" s="118">
        <f>AL1104</f>
        <v>0</v>
      </c>
      <c r="AM1103" s="118">
        <f t="shared" si="503"/>
        <v>0</v>
      </c>
      <c r="AN1103" s="118">
        <f t="shared" si="504"/>
        <v>0</v>
      </c>
      <c r="AO1103" s="45"/>
      <c r="AP1103" s="118">
        <f>AP1104</f>
        <v>0</v>
      </c>
      <c r="AQ1103" s="118">
        <f>AQ1104</f>
        <v>0</v>
      </c>
      <c r="AR1103" s="118">
        <f t="shared" si="505"/>
        <v>0</v>
      </c>
      <c r="AS1103" s="118">
        <f>AS1104</f>
        <v>0</v>
      </c>
      <c r="AT1103" s="118">
        <f>AT1104</f>
        <v>0</v>
      </c>
      <c r="AU1103" s="118">
        <f t="shared" si="506"/>
        <v>0</v>
      </c>
      <c r="AV1103" s="118">
        <f t="shared" si="507"/>
        <v>0</v>
      </c>
      <c r="AW1103" s="119"/>
      <c r="AX1103" s="119"/>
      <c r="AY1103" s="119"/>
      <c r="AZ1103" s="117"/>
      <c r="BA1103" s="117"/>
      <c r="BB1103" s="117"/>
      <c r="BC1103" s="117"/>
      <c r="BD1103" s="117"/>
    </row>
    <row r="1104" spans="1:56" s="126" customFormat="1" hidden="1">
      <c r="A1104" s="45"/>
      <c r="B1104" s="120">
        <v>2013</v>
      </c>
      <c r="C1104" s="121">
        <v>8320</v>
      </c>
      <c r="D1104" s="120">
        <v>10</v>
      </c>
      <c r="E1104" s="120">
        <v>5000</v>
      </c>
      <c r="F1104" s="120">
        <v>5200</v>
      </c>
      <c r="G1104" s="120">
        <v>521</v>
      </c>
      <c r="H1104" s="120">
        <v>52101</v>
      </c>
      <c r="I1104" s="122" t="s">
        <v>236</v>
      </c>
      <c r="J1104" s="123">
        <v>0</v>
      </c>
      <c r="K1104" s="123">
        <v>0</v>
      </c>
      <c r="L1104" s="124">
        <v>0</v>
      </c>
      <c r="M1104" s="123">
        <v>0</v>
      </c>
      <c r="N1104" s="123">
        <v>0</v>
      </c>
      <c r="O1104" s="124">
        <v>0</v>
      </c>
      <c r="P1104" s="124">
        <v>0</v>
      </c>
      <c r="Q1104" s="45"/>
      <c r="R1104" s="123">
        <v>0</v>
      </c>
      <c r="S1104" s="123">
        <v>0</v>
      </c>
      <c r="T1104" s="123">
        <f t="shared" si="496"/>
        <v>0</v>
      </c>
      <c r="U1104" s="123">
        <v>0</v>
      </c>
      <c r="V1104" s="123">
        <v>0</v>
      </c>
      <c r="W1104" s="123">
        <f t="shared" si="497"/>
        <v>0</v>
      </c>
      <c r="X1104" s="123">
        <f t="shared" si="498"/>
        <v>0</v>
      </c>
      <c r="Y1104" s="45"/>
      <c r="Z1104" s="123">
        <v>0</v>
      </c>
      <c r="AA1104" s="123">
        <v>0</v>
      </c>
      <c r="AB1104" s="123">
        <f t="shared" si="499"/>
        <v>0</v>
      </c>
      <c r="AC1104" s="123">
        <v>0</v>
      </c>
      <c r="AD1104" s="123">
        <v>0</v>
      </c>
      <c r="AE1104" s="123">
        <f t="shared" si="500"/>
        <v>0</v>
      </c>
      <c r="AF1104" s="123">
        <f t="shared" si="501"/>
        <v>0</v>
      </c>
      <c r="AG1104" s="45"/>
      <c r="AH1104" s="123">
        <v>0</v>
      </c>
      <c r="AI1104" s="123">
        <v>0</v>
      </c>
      <c r="AJ1104" s="123">
        <f t="shared" si="502"/>
        <v>0</v>
      </c>
      <c r="AK1104" s="123">
        <v>0</v>
      </c>
      <c r="AL1104" s="123">
        <v>0</v>
      </c>
      <c r="AM1104" s="123">
        <f t="shared" si="503"/>
        <v>0</v>
      </c>
      <c r="AN1104" s="123">
        <f t="shared" si="504"/>
        <v>0</v>
      </c>
      <c r="AO1104" s="45"/>
      <c r="AP1104" s="123">
        <f>J1104-(R1104+Z1104+AH1104)</f>
        <v>0</v>
      </c>
      <c r="AQ1104" s="123">
        <f>K1104-(S1104+AA1104+AI1104)</f>
        <v>0</v>
      </c>
      <c r="AR1104" s="123">
        <f t="shared" si="505"/>
        <v>0</v>
      </c>
      <c r="AS1104" s="123">
        <f>M1104-(U1104+AC1104+AK1104)</f>
        <v>0</v>
      </c>
      <c r="AT1104" s="123">
        <f>N1104-(V1104+AD1104+AL1104)</f>
        <v>0</v>
      </c>
      <c r="AU1104" s="123">
        <f t="shared" si="506"/>
        <v>0</v>
      </c>
      <c r="AV1104" s="123">
        <f t="shared" si="507"/>
        <v>0</v>
      </c>
      <c r="AW1104" s="125"/>
      <c r="AX1104" s="125"/>
      <c r="AY1104" s="125"/>
      <c r="AZ1104" s="124"/>
      <c r="BA1104" s="124"/>
      <c r="BB1104" s="124"/>
      <c r="BC1104" s="124"/>
      <c r="BD1104" s="124"/>
    </row>
    <row r="1105" spans="1:56" s="127" customFormat="1" hidden="1">
      <c r="A1105" s="45"/>
      <c r="B1105" s="114">
        <v>2013</v>
      </c>
      <c r="C1105" s="115">
        <v>8320</v>
      </c>
      <c r="D1105" s="114">
        <v>10</v>
      </c>
      <c r="E1105" s="114">
        <v>5000</v>
      </c>
      <c r="F1105" s="114">
        <v>5200</v>
      </c>
      <c r="G1105" s="114">
        <v>523</v>
      </c>
      <c r="H1105" s="114"/>
      <c r="I1105" s="116" t="s">
        <v>238</v>
      </c>
      <c r="J1105" s="117">
        <v>0</v>
      </c>
      <c r="K1105" s="117">
        <v>0</v>
      </c>
      <c r="L1105" s="117">
        <v>0</v>
      </c>
      <c r="M1105" s="117">
        <v>0</v>
      </c>
      <c r="N1105" s="117">
        <v>0</v>
      </c>
      <c r="O1105" s="117">
        <v>0</v>
      </c>
      <c r="P1105" s="117">
        <v>0</v>
      </c>
      <c r="Q1105" s="45"/>
      <c r="R1105" s="118">
        <f>R1106</f>
        <v>0</v>
      </c>
      <c r="S1105" s="118">
        <f>S1106</f>
        <v>0</v>
      </c>
      <c r="T1105" s="118">
        <f t="shared" si="496"/>
        <v>0</v>
      </c>
      <c r="U1105" s="118">
        <f>U1106</f>
        <v>0</v>
      </c>
      <c r="V1105" s="118">
        <f>V1106</f>
        <v>0</v>
      </c>
      <c r="W1105" s="118">
        <f t="shared" si="497"/>
        <v>0</v>
      </c>
      <c r="X1105" s="118">
        <f t="shared" si="498"/>
        <v>0</v>
      </c>
      <c r="Y1105" s="45"/>
      <c r="Z1105" s="118">
        <f>Z1106</f>
        <v>0</v>
      </c>
      <c r="AA1105" s="118">
        <f>AA1106</f>
        <v>0</v>
      </c>
      <c r="AB1105" s="118">
        <f t="shared" si="499"/>
        <v>0</v>
      </c>
      <c r="AC1105" s="118">
        <f>AC1106</f>
        <v>0</v>
      </c>
      <c r="AD1105" s="118">
        <f>AD1106</f>
        <v>0</v>
      </c>
      <c r="AE1105" s="118">
        <f t="shared" si="500"/>
        <v>0</v>
      </c>
      <c r="AF1105" s="118">
        <f t="shared" si="501"/>
        <v>0</v>
      </c>
      <c r="AG1105" s="45"/>
      <c r="AH1105" s="118">
        <f>AH1106</f>
        <v>0</v>
      </c>
      <c r="AI1105" s="118">
        <f>AI1106</f>
        <v>0</v>
      </c>
      <c r="AJ1105" s="118">
        <f t="shared" si="502"/>
        <v>0</v>
      </c>
      <c r="AK1105" s="118">
        <f>AK1106</f>
        <v>0</v>
      </c>
      <c r="AL1105" s="118">
        <f>AL1106</f>
        <v>0</v>
      </c>
      <c r="AM1105" s="118">
        <f t="shared" si="503"/>
        <v>0</v>
      </c>
      <c r="AN1105" s="118">
        <f t="shared" si="504"/>
        <v>0</v>
      </c>
      <c r="AO1105" s="45"/>
      <c r="AP1105" s="118">
        <f>AP1106</f>
        <v>0</v>
      </c>
      <c r="AQ1105" s="118">
        <f>AQ1106</f>
        <v>0</v>
      </c>
      <c r="AR1105" s="118">
        <f t="shared" si="505"/>
        <v>0</v>
      </c>
      <c r="AS1105" s="118">
        <f>AS1106</f>
        <v>0</v>
      </c>
      <c r="AT1105" s="118">
        <f>AT1106</f>
        <v>0</v>
      </c>
      <c r="AU1105" s="118">
        <f t="shared" si="506"/>
        <v>0</v>
      </c>
      <c r="AV1105" s="118">
        <f t="shared" si="507"/>
        <v>0</v>
      </c>
      <c r="AW1105" s="119"/>
      <c r="AX1105" s="119"/>
      <c r="AY1105" s="119"/>
      <c r="AZ1105" s="117"/>
      <c r="BA1105" s="117"/>
      <c r="BB1105" s="117"/>
      <c r="BC1105" s="117"/>
      <c r="BD1105" s="117"/>
    </row>
    <row r="1106" spans="1:56" s="100" customFormat="1" hidden="1">
      <c r="A1106" s="45"/>
      <c r="B1106" s="120">
        <v>2013</v>
      </c>
      <c r="C1106" s="121">
        <v>8320</v>
      </c>
      <c r="D1106" s="120">
        <v>10</v>
      </c>
      <c r="E1106" s="120">
        <v>5000</v>
      </c>
      <c r="F1106" s="120">
        <v>5200</v>
      </c>
      <c r="G1106" s="120">
        <v>523</v>
      </c>
      <c r="H1106" s="120">
        <v>52301</v>
      </c>
      <c r="I1106" s="122" t="s">
        <v>238</v>
      </c>
      <c r="J1106" s="123">
        <v>0</v>
      </c>
      <c r="K1106" s="123">
        <v>0</v>
      </c>
      <c r="L1106" s="124">
        <v>0</v>
      </c>
      <c r="M1106" s="123">
        <v>0</v>
      </c>
      <c r="N1106" s="123">
        <v>0</v>
      </c>
      <c r="O1106" s="124">
        <v>0</v>
      </c>
      <c r="P1106" s="124">
        <v>0</v>
      </c>
      <c r="Q1106" s="45"/>
      <c r="R1106" s="123">
        <v>0</v>
      </c>
      <c r="S1106" s="123">
        <v>0</v>
      </c>
      <c r="T1106" s="123">
        <f t="shared" si="496"/>
        <v>0</v>
      </c>
      <c r="U1106" s="123">
        <v>0</v>
      </c>
      <c r="V1106" s="123">
        <v>0</v>
      </c>
      <c r="W1106" s="123">
        <f t="shared" si="497"/>
        <v>0</v>
      </c>
      <c r="X1106" s="123">
        <f t="shared" si="498"/>
        <v>0</v>
      </c>
      <c r="Y1106" s="45"/>
      <c r="Z1106" s="123">
        <v>0</v>
      </c>
      <c r="AA1106" s="123">
        <v>0</v>
      </c>
      <c r="AB1106" s="123">
        <f t="shared" si="499"/>
        <v>0</v>
      </c>
      <c r="AC1106" s="123">
        <v>0</v>
      </c>
      <c r="AD1106" s="123">
        <v>0</v>
      </c>
      <c r="AE1106" s="123">
        <f t="shared" si="500"/>
        <v>0</v>
      </c>
      <c r="AF1106" s="123">
        <f t="shared" si="501"/>
        <v>0</v>
      </c>
      <c r="AG1106" s="45"/>
      <c r="AH1106" s="123">
        <v>0</v>
      </c>
      <c r="AI1106" s="123">
        <v>0</v>
      </c>
      <c r="AJ1106" s="123">
        <f t="shared" si="502"/>
        <v>0</v>
      </c>
      <c r="AK1106" s="123">
        <v>0</v>
      </c>
      <c r="AL1106" s="123">
        <v>0</v>
      </c>
      <c r="AM1106" s="123">
        <f t="shared" si="503"/>
        <v>0</v>
      </c>
      <c r="AN1106" s="123">
        <f t="shared" si="504"/>
        <v>0</v>
      </c>
      <c r="AO1106" s="45"/>
      <c r="AP1106" s="123">
        <f>J1106-(R1106+Z1106+AH1106)</f>
        <v>0</v>
      </c>
      <c r="AQ1106" s="123">
        <f>K1106-(S1106+AA1106+AI1106)</f>
        <v>0</v>
      </c>
      <c r="AR1106" s="123">
        <f t="shared" si="505"/>
        <v>0</v>
      </c>
      <c r="AS1106" s="123">
        <f>M1106-(U1106+AC1106+AK1106)</f>
        <v>0</v>
      </c>
      <c r="AT1106" s="123">
        <f>N1106-(V1106+AD1106+AL1106)</f>
        <v>0</v>
      </c>
      <c r="AU1106" s="123">
        <f t="shared" si="506"/>
        <v>0</v>
      </c>
      <c r="AV1106" s="123">
        <f t="shared" si="507"/>
        <v>0</v>
      </c>
      <c r="AW1106" s="125" t="s">
        <v>103</v>
      </c>
      <c r="AX1106" s="125"/>
      <c r="AY1106" s="125"/>
      <c r="AZ1106" s="124" t="s">
        <v>283</v>
      </c>
      <c r="BA1106" s="124"/>
      <c r="BB1106" s="124"/>
      <c r="BC1106" s="124"/>
      <c r="BD1106" s="124"/>
    </row>
    <row r="1107" spans="1:56" s="126" customFormat="1" hidden="1">
      <c r="A1107" s="45"/>
      <c r="B1107" s="108">
        <v>2013</v>
      </c>
      <c r="C1107" s="109">
        <v>8320</v>
      </c>
      <c r="D1107" s="108">
        <v>10</v>
      </c>
      <c r="E1107" s="108">
        <v>5000</v>
      </c>
      <c r="F1107" s="108">
        <v>5400</v>
      </c>
      <c r="G1107" s="108"/>
      <c r="H1107" s="108"/>
      <c r="I1107" s="110" t="s">
        <v>337</v>
      </c>
      <c r="J1107" s="111">
        <v>0</v>
      </c>
      <c r="K1107" s="111">
        <v>0</v>
      </c>
      <c r="L1107" s="111">
        <v>0</v>
      </c>
      <c r="M1107" s="111">
        <v>0</v>
      </c>
      <c r="N1107" s="111">
        <v>0</v>
      </c>
      <c r="O1107" s="111">
        <v>0</v>
      </c>
      <c r="P1107" s="111">
        <v>0</v>
      </c>
      <c r="Q1107" s="45"/>
      <c r="R1107" s="112">
        <f>R1108+R1110</f>
        <v>0</v>
      </c>
      <c r="S1107" s="112">
        <f>S1108+S1110</f>
        <v>0</v>
      </c>
      <c r="T1107" s="112">
        <f t="shared" si="496"/>
        <v>0</v>
      </c>
      <c r="U1107" s="112">
        <f>U1108+U1110</f>
        <v>0</v>
      </c>
      <c r="V1107" s="112">
        <f>V1108+V1110</f>
        <v>0</v>
      </c>
      <c r="W1107" s="112">
        <f t="shared" si="497"/>
        <v>0</v>
      </c>
      <c r="X1107" s="112">
        <f t="shared" si="498"/>
        <v>0</v>
      </c>
      <c r="Y1107" s="45"/>
      <c r="Z1107" s="112">
        <f>Z1108+Z1110</f>
        <v>0</v>
      </c>
      <c r="AA1107" s="112">
        <f>AA1108+AA1110</f>
        <v>0</v>
      </c>
      <c r="AB1107" s="112">
        <f t="shared" si="499"/>
        <v>0</v>
      </c>
      <c r="AC1107" s="112">
        <f>AC1108+AC1110</f>
        <v>0</v>
      </c>
      <c r="AD1107" s="112">
        <f>AD1108+AD1110</f>
        <v>0</v>
      </c>
      <c r="AE1107" s="112">
        <f t="shared" si="500"/>
        <v>0</v>
      </c>
      <c r="AF1107" s="112">
        <f t="shared" si="501"/>
        <v>0</v>
      </c>
      <c r="AG1107" s="45"/>
      <c r="AH1107" s="112">
        <f>AH1108+AH1110</f>
        <v>0</v>
      </c>
      <c r="AI1107" s="112">
        <f>AI1108+AI1110</f>
        <v>0</v>
      </c>
      <c r="AJ1107" s="112">
        <f t="shared" si="502"/>
        <v>0</v>
      </c>
      <c r="AK1107" s="112">
        <f>AK1108+AK1110</f>
        <v>0</v>
      </c>
      <c r="AL1107" s="112">
        <f>AL1108+AL1110</f>
        <v>0</v>
      </c>
      <c r="AM1107" s="112">
        <f t="shared" si="503"/>
        <v>0</v>
      </c>
      <c r="AN1107" s="112">
        <f t="shared" si="504"/>
        <v>0</v>
      </c>
      <c r="AO1107" s="45"/>
      <c r="AP1107" s="112">
        <f>AP1108+AP1110</f>
        <v>0</v>
      </c>
      <c r="AQ1107" s="112">
        <f>AQ1108+AQ1110</f>
        <v>0</v>
      </c>
      <c r="AR1107" s="112">
        <f t="shared" si="505"/>
        <v>0</v>
      </c>
      <c r="AS1107" s="112">
        <f>AS1108+AS1110</f>
        <v>0</v>
      </c>
      <c r="AT1107" s="112">
        <f>AT1108+AT1110</f>
        <v>0</v>
      </c>
      <c r="AU1107" s="112">
        <f t="shared" si="506"/>
        <v>0</v>
      </c>
      <c r="AV1107" s="112">
        <f t="shared" si="507"/>
        <v>0</v>
      </c>
      <c r="AW1107" s="113"/>
      <c r="AX1107" s="113"/>
      <c r="AY1107" s="113"/>
      <c r="AZ1107" s="111"/>
      <c r="BA1107" s="111"/>
      <c r="BB1107" s="111"/>
      <c r="BC1107" s="111"/>
      <c r="BD1107" s="111"/>
    </row>
    <row r="1108" spans="1:56" s="127" customFormat="1" hidden="1">
      <c r="A1108" s="45"/>
      <c r="B1108" s="114">
        <v>2013</v>
      </c>
      <c r="C1108" s="115">
        <v>8320</v>
      </c>
      <c r="D1108" s="114">
        <v>10</v>
      </c>
      <c r="E1108" s="114">
        <v>5000</v>
      </c>
      <c r="F1108" s="114">
        <v>5400</v>
      </c>
      <c r="G1108" s="114">
        <v>541</v>
      </c>
      <c r="H1108" s="114"/>
      <c r="I1108" s="116" t="s">
        <v>241</v>
      </c>
      <c r="J1108" s="117">
        <v>0</v>
      </c>
      <c r="K1108" s="117">
        <v>0</v>
      </c>
      <c r="L1108" s="117">
        <v>0</v>
      </c>
      <c r="M1108" s="117">
        <v>0</v>
      </c>
      <c r="N1108" s="117">
        <v>0</v>
      </c>
      <c r="O1108" s="117">
        <v>0</v>
      </c>
      <c r="P1108" s="117">
        <v>0</v>
      </c>
      <c r="Q1108" s="45"/>
      <c r="R1108" s="118">
        <f t="shared" ref="R1108:S1110" si="540">R1109</f>
        <v>0</v>
      </c>
      <c r="S1108" s="118">
        <f t="shared" si="540"/>
        <v>0</v>
      </c>
      <c r="T1108" s="118">
        <f t="shared" si="496"/>
        <v>0</v>
      </c>
      <c r="U1108" s="118">
        <f t="shared" ref="U1108:V1110" si="541">U1109</f>
        <v>0</v>
      </c>
      <c r="V1108" s="118">
        <f t="shared" si="541"/>
        <v>0</v>
      </c>
      <c r="W1108" s="118">
        <f t="shared" si="497"/>
        <v>0</v>
      </c>
      <c r="X1108" s="118">
        <f t="shared" si="498"/>
        <v>0</v>
      </c>
      <c r="Y1108" s="45"/>
      <c r="Z1108" s="118">
        <f t="shared" ref="Z1108:AA1110" si="542">Z1109</f>
        <v>0</v>
      </c>
      <c r="AA1108" s="118">
        <f t="shared" si="542"/>
        <v>0</v>
      </c>
      <c r="AB1108" s="118">
        <f t="shared" si="499"/>
        <v>0</v>
      </c>
      <c r="AC1108" s="118">
        <f t="shared" ref="AC1108:AD1110" si="543">AC1109</f>
        <v>0</v>
      </c>
      <c r="AD1108" s="118">
        <f t="shared" si="543"/>
        <v>0</v>
      </c>
      <c r="AE1108" s="118">
        <f t="shared" si="500"/>
        <v>0</v>
      </c>
      <c r="AF1108" s="118">
        <f t="shared" si="501"/>
        <v>0</v>
      </c>
      <c r="AG1108" s="45"/>
      <c r="AH1108" s="118">
        <f t="shared" ref="AH1108:AI1110" si="544">AH1109</f>
        <v>0</v>
      </c>
      <c r="AI1108" s="118">
        <f t="shared" si="544"/>
        <v>0</v>
      </c>
      <c r="AJ1108" s="118">
        <f t="shared" si="502"/>
        <v>0</v>
      </c>
      <c r="AK1108" s="118">
        <f t="shared" ref="AK1108:AL1110" si="545">AK1109</f>
        <v>0</v>
      </c>
      <c r="AL1108" s="118">
        <f t="shared" si="545"/>
        <v>0</v>
      </c>
      <c r="AM1108" s="118">
        <f t="shared" si="503"/>
        <v>0</v>
      </c>
      <c r="AN1108" s="118">
        <f t="shared" si="504"/>
        <v>0</v>
      </c>
      <c r="AO1108" s="45"/>
      <c r="AP1108" s="118">
        <f t="shared" ref="AP1108:AQ1110" si="546">AP1109</f>
        <v>0</v>
      </c>
      <c r="AQ1108" s="118">
        <f t="shared" si="546"/>
        <v>0</v>
      </c>
      <c r="AR1108" s="118">
        <f t="shared" si="505"/>
        <v>0</v>
      </c>
      <c r="AS1108" s="118">
        <f t="shared" ref="AS1108:AT1110" si="547">AS1109</f>
        <v>0</v>
      </c>
      <c r="AT1108" s="118">
        <f t="shared" si="547"/>
        <v>0</v>
      </c>
      <c r="AU1108" s="118">
        <f t="shared" si="506"/>
        <v>0</v>
      </c>
      <c r="AV1108" s="118">
        <f t="shared" si="507"/>
        <v>0</v>
      </c>
      <c r="AW1108" s="119"/>
      <c r="AX1108" s="119"/>
      <c r="AY1108" s="119"/>
      <c r="AZ1108" s="117"/>
      <c r="BA1108" s="117"/>
      <c r="BB1108" s="117"/>
      <c r="BC1108" s="117"/>
      <c r="BD1108" s="117"/>
    </row>
    <row r="1109" spans="1:56" s="100" customFormat="1" hidden="1">
      <c r="A1109" s="45"/>
      <c r="B1109" s="120">
        <v>2013</v>
      </c>
      <c r="C1109" s="121">
        <v>8320</v>
      </c>
      <c r="D1109" s="120">
        <v>10</v>
      </c>
      <c r="E1109" s="120">
        <v>5000</v>
      </c>
      <c r="F1109" s="120">
        <v>5400</v>
      </c>
      <c r="G1109" s="120">
        <v>541</v>
      </c>
      <c r="H1109" s="120">
        <v>54104</v>
      </c>
      <c r="I1109" s="122" t="s">
        <v>243</v>
      </c>
      <c r="J1109" s="123">
        <v>0</v>
      </c>
      <c r="K1109" s="123">
        <v>0</v>
      </c>
      <c r="L1109" s="124">
        <v>0</v>
      </c>
      <c r="M1109" s="123">
        <v>0</v>
      </c>
      <c r="N1109" s="123">
        <v>0</v>
      </c>
      <c r="O1109" s="124">
        <v>0</v>
      </c>
      <c r="P1109" s="124">
        <v>0</v>
      </c>
      <c r="Q1109" s="45"/>
      <c r="R1109" s="123">
        <v>0</v>
      </c>
      <c r="S1109" s="123">
        <v>0</v>
      </c>
      <c r="T1109" s="123">
        <f t="shared" si="496"/>
        <v>0</v>
      </c>
      <c r="U1109" s="123">
        <v>0</v>
      </c>
      <c r="V1109" s="123">
        <v>0</v>
      </c>
      <c r="W1109" s="123">
        <f t="shared" si="497"/>
        <v>0</v>
      </c>
      <c r="X1109" s="123">
        <f t="shared" si="498"/>
        <v>0</v>
      </c>
      <c r="Y1109" s="45"/>
      <c r="Z1109" s="123">
        <v>0</v>
      </c>
      <c r="AA1109" s="123">
        <v>0</v>
      </c>
      <c r="AB1109" s="123">
        <f t="shared" si="499"/>
        <v>0</v>
      </c>
      <c r="AC1109" s="123">
        <v>0</v>
      </c>
      <c r="AD1109" s="123">
        <v>0</v>
      </c>
      <c r="AE1109" s="123">
        <f t="shared" si="500"/>
        <v>0</v>
      </c>
      <c r="AF1109" s="123">
        <f t="shared" si="501"/>
        <v>0</v>
      </c>
      <c r="AG1109" s="45"/>
      <c r="AH1109" s="123">
        <v>0</v>
      </c>
      <c r="AI1109" s="123">
        <v>0</v>
      </c>
      <c r="AJ1109" s="123">
        <f t="shared" si="502"/>
        <v>0</v>
      </c>
      <c r="AK1109" s="123">
        <v>0</v>
      </c>
      <c r="AL1109" s="123">
        <v>0</v>
      </c>
      <c r="AM1109" s="123">
        <f t="shared" si="503"/>
        <v>0</v>
      </c>
      <c r="AN1109" s="123">
        <f t="shared" si="504"/>
        <v>0</v>
      </c>
      <c r="AO1109" s="45"/>
      <c r="AP1109" s="123">
        <f>J1109-(R1109+Z1109+AH1109)</f>
        <v>0</v>
      </c>
      <c r="AQ1109" s="123">
        <f>K1109-(S1109+AA1109+AI1109)</f>
        <v>0</v>
      </c>
      <c r="AR1109" s="123">
        <f t="shared" si="505"/>
        <v>0</v>
      </c>
      <c r="AS1109" s="123">
        <f>M1109-(U1109+AC1109+AK1109)</f>
        <v>0</v>
      </c>
      <c r="AT1109" s="123">
        <f>N1109-(V1109+AD1109+AL1109)</f>
        <v>0</v>
      </c>
      <c r="AU1109" s="123">
        <f t="shared" si="506"/>
        <v>0</v>
      </c>
      <c r="AV1109" s="123">
        <f t="shared" si="507"/>
        <v>0</v>
      </c>
      <c r="AW1109" s="125" t="s">
        <v>103</v>
      </c>
      <c r="AX1109" s="125">
        <v>0</v>
      </c>
      <c r="AY1109" s="125"/>
      <c r="AZ1109" s="124" t="s">
        <v>283</v>
      </c>
      <c r="BA1109" s="124"/>
      <c r="BB1109" s="124"/>
      <c r="BC1109" s="124"/>
      <c r="BD1109" s="124"/>
    </row>
    <row r="1110" spans="1:56" s="100" customFormat="1" hidden="1">
      <c r="A1110" s="45"/>
      <c r="B1110" s="114">
        <v>2013</v>
      </c>
      <c r="C1110" s="115">
        <v>8320</v>
      </c>
      <c r="D1110" s="114">
        <v>10</v>
      </c>
      <c r="E1110" s="114">
        <v>5000</v>
      </c>
      <c r="F1110" s="114">
        <v>5400</v>
      </c>
      <c r="G1110" s="114">
        <v>542</v>
      </c>
      <c r="H1110" s="114"/>
      <c r="I1110" s="116" t="s">
        <v>445</v>
      </c>
      <c r="J1110" s="117">
        <v>0</v>
      </c>
      <c r="K1110" s="117">
        <v>0</v>
      </c>
      <c r="L1110" s="117">
        <v>0</v>
      </c>
      <c r="M1110" s="117">
        <v>0</v>
      </c>
      <c r="N1110" s="117">
        <v>0</v>
      </c>
      <c r="O1110" s="117">
        <v>0</v>
      </c>
      <c r="P1110" s="117">
        <v>0</v>
      </c>
      <c r="Q1110" s="45"/>
      <c r="R1110" s="118">
        <f t="shared" si="540"/>
        <v>0</v>
      </c>
      <c r="S1110" s="118">
        <f t="shared" si="540"/>
        <v>0</v>
      </c>
      <c r="T1110" s="118">
        <f t="shared" si="496"/>
        <v>0</v>
      </c>
      <c r="U1110" s="118">
        <f t="shared" si="541"/>
        <v>0</v>
      </c>
      <c r="V1110" s="118">
        <f t="shared" si="541"/>
        <v>0</v>
      </c>
      <c r="W1110" s="118">
        <f t="shared" si="497"/>
        <v>0</v>
      </c>
      <c r="X1110" s="118">
        <f t="shared" si="498"/>
        <v>0</v>
      </c>
      <c r="Y1110" s="45"/>
      <c r="Z1110" s="118">
        <f t="shared" si="542"/>
        <v>0</v>
      </c>
      <c r="AA1110" s="118">
        <f t="shared" si="542"/>
        <v>0</v>
      </c>
      <c r="AB1110" s="118">
        <f t="shared" si="499"/>
        <v>0</v>
      </c>
      <c r="AC1110" s="118">
        <f t="shared" si="543"/>
        <v>0</v>
      </c>
      <c r="AD1110" s="118">
        <f t="shared" si="543"/>
        <v>0</v>
      </c>
      <c r="AE1110" s="118">
        <f t="shared" si="500"/>
        <v>0</v>
      </c>
      <c r="AF1110" s="118">
        <f t="shared" si="501"/>
        <v>0</v>
      </c>
      <c r="AG1110" s="45"/>
      <c r="AH1110" s="118">
        <f t="shared" si="544"/>
        <v>0</v>
      </c>
      <c r="AI1110" s="118">
        <f t="shared" si="544"/>
        <v>0</v>
      </c>
      <c r="AJ1110" s="118">
        <f t="shared" si="502"/>
        <v>0</v>
      </c>
      <c r="AK1110" s="118">
        <f t="shared" si="545"/>
        <v>0</v>
      </c>
      <c r="AL1110" s="118">
        <f t="shared" si="545"/>
        <v>0</v>
      </c>
      <c r="AM1110" s="118">
        <f t="shared" si="503"/>
        <v>0</v>
      </c>
      <c r="AN1110" s="118">
        <f t="shared" si="504"/>
        <v>0</v>
      </c>
      <c r="AO1110" s="45"/>
      <c r="AP1110" s="118">
        <f t="shared" si="546"/>
        <v>0</v>
      </c>
      <c r="AQ1110" s="118">
        <f t="shared" si="546"/>
        <v>0</v>
      </c>
      <c r="AR1110" s="118">
        <f t="shared" si="505"/>
        <v>0</v>
      </c>
      <c r="AS1110" s="118">
        <f t="shared" si="547"/>
        <v>0</v>
      </c>
      <c r="AT1110" s="118">
        <f t="shared" si="547"/>
        <v>0</v>
      </c>
      <c r="AU1110" s="118">
        <f t="shared" si="506"/>
        <v>0</v>
      </c>
      <c r="AV1110" s="118">
        <f t="shared" si="507"/>
        <v>0</v>
      </c>
      <c r="AW1110" s="119"/>
      <c r="AX1110" s="119"/>
      <c r="AY1110" s="119"/>
      <c r="AZ1110" s="117"/>
      <c r="BA1110" s="117"/>
      <c r="BB1110" s="117"/>
      <c r="BC1110" s="117"/>
      <c r="BD1110" s="117"/>
    </row>
    <row r="1111" spans="1:56" s="100" customFormat="1" hidden="1">
      <c r="A1111" s="45"/>
      <c r="B1111" s="120">
        <v>2013</v>
      </c>
      <c r="C1111" s="121">
        <v>8320</v>
      </c>
      <c r="D1111" s="120">
        <v>10</v>
      </c>
      <c r="E1111" s="120">
        <v>5000</v>
      </c>
      <c r="F1111" s="120">
        <v>5400</v>
      </c>
      <c r="G1111" s="120">
        <v>542</v>
      </c>
      <c r="H1111" s="120">
        <v>54201</v>
      </c>
      <c r="I1111" s="122" t="s">
        <v>445</v>
      </c>
      <c r="J1111" s="123">
        <v>0</v>
      </c>
      <c r="K1111" s="123">
        <v>0</v>
      </c>
      <c r="L1111" s="124">
        <v>0</v>
      </c>
      <c r="M1111" s="123">
        <v>0</v>
      </c>
      <c r="N1111" s="123">
        <v>0</v>
      </c>
      <c r="O1111" s="124">
        <v>0</v>
      </c>
      <c r="P1111" s="124">
        <v>0</v>
      </c>
      <c r="Q1111" s="45"/>
      <c r="R1111" s="123">
        <v>0</v>
      </c>
      <c r="S1111" s="123">
        <v>0</v>
      </c>
      <c r="T1111" s="123">
        <f t="shared" si="496"/>
        <v>0</v>
      </c>
      <c r="U1111" s="123">
        <v>0</v>
      </c>
      <c r="V1111" s="123">
        <v>0</v>
      </c>
      <c r="W1111" s="123">
        <f t="shared" si="497"/>
        <v>0</v>
      </c>
      <c r="X1111" s="123">
        <f t="shared" si="498"/>
        <v>0</v>
      </c>
      <c r="Y1111" s="45"/>
      <c r="Z1111" s="123">
        <v>0</v>
      </c>
      <c r="AA1111" s="123">
        <v>0</v>
      </c>
      <c r="AB1111" s="123">
        <f t="shared" si="499"/>
        <v>0</v>
      </c>
      <c r="AC1111" s="123">
        <v>0</v>
      </c>
      <c r="AD1111" s="123">
        <v>0</v>
      </c>
      <c r="AE1111" s="123">
        <f t="shared" si="500"/>
        <v>0</v>
      </c>
      <c r="AF1111" s="123">
        <f t="shared" si="501"/>
        <v>0</v>
      </c>
      <c r="AG1111" s="45"/>
      <c r="AH1111" s="123">
        <v>0</v>
      </c>
      <c r="AI1111" s="123">
        <v>0</v>
      </c>
      <c r="AJ1111" s="123">
        <f t="shared" si="502"/>
        <v>0</v>
      </c>
      <c r="AK1111" s="123">
        <v>0</v>
      </c>
      <c r="AL1111" s="123">
        <v>0</v>
      </c>
      <c r="AM1111" s="123">
        <f t="shared" si="503"/>
        <v>0</v>
      </c>
      <c r="AN1111" s="123">
        <f t="shared" si="504"/>
        <v>0</v>
      </c>
      <c r="AO1111" s="45"/>
      <c r="AP1111" s="123">
        <f>J1111-(R1111+Z1111+AH1111)</f>
        <v>0</v>
      </c>
      <c r="AQ1111" s="123">
        <f>K1111-(S1111+AA1111+AI1111)</f>
        <v>0</v>
      </c>
      <c r="AR1111" s="123">
        <f t="shared" si="505"/>
        <v>0</v>
      </c>
      <c r="AS1111" s="123">
        <f>M1111-(U1111+AC1111+AK1111)</f>
        <v>0</v>
      </c>
      <c r="AT1111" s="123">
        <f>N1111-(V1111+AD1111+AL1111)</f>
        <v>0</v>
      </c>
      <c r="AU1111" s="123">
        <f t="shared" si="506"/>
        <v>0</v>
      </c>
      <c r="AV1111" s="123">
        <f t="shared" si="507"/>
        <v>0</v>
      </c>
      <c r="AW1111" s="125"/>
      <c r="AX1111" s="125"/>
      <c r="AY1111" s="125"/>
      <c r="AZ1111" s="124"/>
      <c r="BA1111" s="124"/>
      <c r="BB1111" s="124"/>
      <c r="BC1111" s="124"/>
      <c r="BD1111" s="124"/>
    </row>
    <row r="1112" spans="1:56" s="126" customFormat="1" hidden="1">
      <c r="A1112" s="45"/>
      <c r="B1112" s="108">
        <v>2013</v>
      </c>
      <c r="C1112" s="109">
        <v>8320</v>
      </c>
      <c r="D1112" s="108">
        <v>10</v>
      </c>
      <c r="E1112" s="108">
        <v>5000</v>
      </c>
      <c r="F1112" s="108">
        <v>5500</v>
      </c>
      <c r="G1112" s="108"/>
      <c r="H1112" s="108"/>
      <c r="I1112" s="110" t="s">
        <v>340</v>
      </c>
      <c r="J1112" s="111">
        <v>0</v>
      </c>
      <c r="K1112" s="111">
        <v>0</v>
      </c>
      <c r="L1112" s="111">
        <v>0</v>
      </c>
      <c r="M1112" s="111">
        <v>0</v>
      </c>
      <c r="N1112" s="111">
        <v>0</v>
      </c>
      <c r="O1112" s="111">
        <v>0</v>
      </c>
      <c r="P1112" s="111">
        <v>0</v>
      </c>
      <c r="Q1112" s="45"/>
      <c r="R1112" s="112">
        <f>R1113</f>
        <v>0</v>
      </c>
      <c r="S1112" s="112">
        <f>S1113</f>
        <v>0</v>
      </c>
      <c r="T1112" s="112">
        <f t="shared" si="496"/>
        <v>0</v>
      </c>
      <c r="U1112" s="112">
        <f>U1113</f>
        <v>0</v>
      </c>
      <c r="V1112" s="112">
        <f>V1113</f>
        <v>0</v>
      </c>
      <c r="W1112" s="112">
        <f t="shared" si="497"/>
        <v>0</v>
      </c>
      <c r="X1112" s="112">
        <f t="shared" si="498"/>
        <v>0</v>
      </c>
      <c r="Y1112" s="45"/>
      <c r="Z1112" s="112">
        <f>Z1113</f>
        <v>0</v>
      </c>
      <c r="AA1112" s="112">
        <f>AA1113</f>
        <v>0</v>
      </c>
      <c r="AB1112" s="112">
        <f t="shared" si="499"/>
        <v>0</v>
      </c>
      <c r="AC1112" s="112">
        <f>AC1113</f>
        <v>0</v>
      </c>
      <c r="AD1112" s="112">
        <f>AD1113</f>
        <v>0</v>
      </c>
      <c r="AE1112" s="112">
        <f t="shared" si="500"/>
        <v>0</v>
      </c>
      <c r="AF1112" s="112">
        <f t="shared" si="501"/>
        <v>0</v>
      </c>
      <c r="AG1112" s="45"/>
      <c r="AH1112" s="112">
        <f>AH1113</f>
        <v>0</v>
      </c>
      <c r="AI1112" s="112">
        <f>AI1113</f>
        <v>0</v>
      </c>
      <c r="AJ1112" s="112">
        <f t="shared" si="502"/>
        <v>0</v>
      </c>
      <c r="AK1112" s="112">
        <f>AK1113</f>
        <v>0</v>
      </c>
      <c r="AL1112" s="112">
        <f>AL1113</f>
        <v>0</v>
      </c>
      <c r="AM1112" s="112">
        <f t="shared" si="503"/>
        <v>0</v>
      </c>
      <c r="AN1112" s="112">
        <f t="shared" si="504"/>
        <v>0</v>
      </c>
      <c r="AO1112" s="45"/>
      <c r="AP1112" s="112">
        <f>AP1113</f>
        <v>0</v>
      </c>
      <c r="AQ1112" s="112">
        <f>AQ1113</f>
        <v>0</v>
      </c>
      <c r="AR1112" s="112">
        <f t="shared" si="505"/>
        <v>0</v>
      </c>
      <c r="AS1112" s="112">
        <f>AS1113</f>
        <v>0</v>
      </c>
      <c r="AT1112" s="112">
        <f>AT1113</f>
        <v>0</v>
      </c>
      <c r="AU1112" s="112">
        <f t="shared" si="506"/>
        <v>0</v>
      </c>
      <c r="AV1112" s="112">
        <f t="shared" si="507"/>
        <v>0</v>
      </c>
      <c r="AW1112" s="113"/>
      <c r="AX1112" s="113"/>
      <c r="AY1112" s="113"/>
      <c r="AZ1112" s="111"/>
      <c r="BA1112" s="111"/>
      <c r="BB1112" s="111"/>
      <c r="BC1112" s="111"/>
      <c r="BD1112" s="111"/>
    </row>
    <row r="1113" spans="1:56" s="127" customFormat="1" hidden="1">
      <c r="A1113" s="45"/>
      <c r="B1113" s="114">
        <v>2013</v>
      </c>
      <c r="C1113" s="115">
        <v>8320</v>
      </c>
      <c r="D1113" s="114">
        <v>10</v>
      </c>
      <c r="E1113" s="114">
        <v>5000</v>
      </c>
      <c r="F1113" s="114">
        <v>5500</v>
      </c>
      <c r="G1113" s="114">
        <v>551</v>
      </c>
      <c r="H1113" s="114"/>
      <c r="I1113" s="116" t="s">
        <v>341</v>
      </c>
      <c r="J1113" s="117">
        <v>0</v>
      </c>
      <c r="K1113" s="117">
        <v>0</v>
      </c>
      <c r="L1113" s="117">
        <v>0</v>
      </c>
      <c r="M1113" s="117">
        <v>0</v>
      </c>
      <c r="N1113" s="117">
        <v>0</v>
      </c>
      <c r="O1113" s="117">
        <v>0</v>
      </c>
      <c r="P1113" s="117">
        <v>0</v>
      </c>
      <c r="Q1113" s="45"/>
      <c r="R1113" s="118">
        <f>R1114</f>
        <v>0</v>
      </c>
      <c r="S1113" s="118">
        <f>S1114</f>
        <v>0</v>
      </c>
      <c r="T1113" s="118">
        <f t="shared" si="496"/>
        <v>0</v>
      </c>
      <c r="U1113" s="118">
        <f>U1114</f>
        <v>0</v>
      </c>
      <c r="V1113" s="118">
        <f>V1114</f>
        <v>0</v>
      </c>
      <c r="W1113" s="118">
        <f t="shared" si="497"/>
        <v>0</v>
      </c>
      <c r="X1113" s="118">
        <f t="shared" si="498"/>
        <v>0</v>
      </c>
      <c r="Y1113" s="45"/>
      <c r="Z1113" s="118">
        <f>Z1114</f>
        <v>0</v>
      </c>
      <c r="AA1113" s="118">
        <f>AA1114</f>
        <v>0</v>
      </c>
      <c r="AB1113" s="118">
        <f t="shared" si="499"/>
        <v>0</v>
      </c>
      <c r="AC1113" s="118">
        <f>AC1114</f>
        <v>0</v>
      </c>
      <c r="AD1113" s="118">
        <f>AD1114</f>
        <v>0</v>
      </c>
      <c r="AE1113" s="118">
        <f t="shared" si="500"/>
        <v>0</v>
      </c>
      <c r="AF1113" s="118">
        <f t="shared" si="501"/>
        <v>0</v>
      </c>
      <c r="AG1113" s="45"/>
      <c r="AH1113" s="118">
        <f>AH1114</f>
        <v>0</v>
      </c>
      <c r="AI1113" s="118">
        <f>AI1114</f>
        <v>0</v>
      </c>
      <c r="AJ1113" s="118">
        <f t="shared" si="502"/>
        <v>0</v>
      </c>
      <c r="AK1113" s="118">
        <f>AK1114</f>
        <v>0</v>
      </c>
      <c r="AL1113" s="118">
        <f>AL1114</f>
        <v>0</v>
      </c>
      <c r="AM1113" s="118">
        <f t="shared" si="503"/>
        <v>0</v>
      </c>
      <c r="AN1113" s="118">
        <f t="shared" si="504"/>
        <v>0</v>
      </c>
      <c r="AO1113" s="45"/>
      <c r="AP1113" s="118">
        <f>AP1114</f>
        <v>0</v>
      </c>
      <c r="AQ1113" s="118">
        <f>AQ1114</f>
        <v>0</v>
      </c>
      <c r="AR1113" s="118">
        <f t="shared" si="505"/>
        <v>0</v>
      </c>
      <c r="AS1113" s="118">
        <f>AS1114</f>
        <v>0</v>
      </c>
      <c r="AT1113" s="118">
        <f>AT1114</f>
        <v>0</v>
      </c>
      <c r="AU1113" s="118">
        <f t="shared" si="506"/>
        <v>0</v>
      </c>
      <c r="AV1113" s="118">
        <f t="shared" si="507"/>
        <v>0</v>
      </c>
      <c r="AW1113" s="119"/>
      <c r="AX1113" s="119"/>
      <c r="AY1113" s="119"/>
      <c r="AZ1113" s="117"/>
      <c r="BA1113" s="117"/>
      <c r="BB1113" s="117"/>
      <c r="BC1113" s="117"/>
      <c r="BD1113" s="117"/>
    </row>
    <row r="1114" spans="1:56" s="100" customFormat="1" hidden="1">
      <c r="A1114" s="45"/>
      <c r="B1114" s="120">
        <v>2013</v>
      </c>
      <c r="C1114" s="121">
        <v>8320</v>
      </c>
      <c r="D1114" s="120">
        <v>10</v>
      </c>
      <c r="E1114" s="120">
        <v>5000</v>
      </c>
      <c r="F1114" s="120">
        <v>5500</v>
      </c>
      <c r="G1114" s="120">
        <v>551</v>
      </c>
      <c r="H1114" s="120">
        <v>55102</v>
      </c>
      <c r="I1114" s="122" t="s">
        <v>343</v>
      </c>
      <c r="J1114" s="123">
        <v>0</v>
      </c>
      <c r="K1114" s="123">
        <v>0</v>
      </c>
      <c r="L1114" s="124">
        <v>0</v>
      </c>
      <c r="M1114" s="123">
        <v>0</v>
      </c>
      <c r="N1114" s="123">
        <v>0</v>
      </c>
      <c r="O1114" s="124">
        <v>0</v>
      </c>
      <c r="P1114" s="124">
        <v>0</v>
      </c>
      <c r="Q1114" s="45"/>
      <c r="R1114" s="123">
        <v>0</v>
      </c>
      <c r="S1114" s="123">
        <v>0</v>
      </c>
      <c r="T1114" s="123">
        <f t="shared" si="496"/>
        <v>0</v>
      </c>
      <c r="U1114" s="123">
        <v>0</v>
      </c>
      <c r="V1114" s="123">
        <v>0</v>
      </c>
      <c r="W1114" s="123">
        <f t="shared" si="497"/>
        <v>0</v>
      </c>
      <c r="X1114" s="123">
        <f t="shared" si="498"/>
        <v>0</v>
      </c>
      <c r="Y1114" s="45"/>
      <c r="Z1114" s="123">
        <v>0</v>
      </c>
      <c r="AA1114" s="123">
        <v>0</v>
      </c>
      <c r="AB1114" s="123">
        <f t="shared" si="499"/>
        <v>0</v>
      </c>
      <c r="AC1114" s="123">
        <v>0</v>
      </c>
      <c r="AD1114" s="123">
        <v>0</v>
      </c>
      <c r="AE1114" s="123">
        <f t="shared" si="500"/>
        <v>0</v>
      </c>
      <c r="AF1114" s="123">
        <f t="shared" si="501"/>
        <v>0</v>
      </c>
      <c r="AG1114" s="45"/>
      <c r="AH1114" s="123">
        <v>0</v>
      </c>
      <c r="AI1114" s="123">
        <v>0</v>
      </c>
      <c r="AJ1114" s="123">
        <f t="shared" si="502"/>
        <v>0</v>
      </c>
      <c r="AK1114" s="123">
        <v>0</v>
      </c>
      <c r="AL1114" s="123">
        <v>0</v>
      </c>
      <c r="AM1114" s="123">
        <f t="shared" si="503"/>
        <v>0</v>
      </c>
      <c r="AN1114" s="123">
        <f t="shared" si="504"/>
        <v>0</v>
      </c>
      <c r="AO1114" s="45"/>
      <c r="AP1114" s="123">
        <f>J1114-(R1114+Z1114+AH1114)</f>
        <v>0</v>
      </c>
      <c r="AQ1114" s="123">
        <f>K1114-(S1114+AA1114+AI1114)</f>
        <v>0</v>
      </c>
      <c r="AR1114" s="123">
        <f t="shared" si="505"/>
        <v>0</v>
      </c>
      <c r="AS1114" s="123">
        <f>M1114-(U1114+AC1114+AK1114)</f>
        <v>0</v>
      </c>
      <c r="AT1114" s="123">
        <f>N1114-(V1114+AD1114+AL1114)</f>
        <v>0</v>
      </c>
      <c r="AU1114" s="123">
        <f t="shared" si="506"/>
        <v>0</v>
      </c>
      <c r="AV1114" s="123">
        <f t="shared" si="507"/>
        <v>0</v>
      </c>
      <c r="AW1114" s="125" t="s">
        <v>345</v>
      </c>
      <c r="AX1114" s="125"/>
      <c r="AY1114" s="125"/>
      <c r="AZ1114" s="124" t="s">
        <v>283</v>
      </c>
      <c r="BA1114" s="124"/>
      <c r="BB1114" s="124"/>
      <c r="BC1114" s="124"/>
      <c r="BD1114" s="124"/>
    </row>
    <row r="1115" spans="1:56" s="126" customFormat="1" hidden="1">
      <c r="A1115" s="45"/>
      <c r="B1115" s="108">
        <v>2013</v>
      </c>
      <c r="C1115" s="109">
        <v>8320</v>
      </c>
      <c r="D1115" s="108">
        <v>10</v>
      </c>
      <c r="E1115" s="108">
        <v>5000</v>
      </c>
      <c r="F1115" s="108">
        <v>5600</v>
      </c>
      <c r="G1115" s="108"/>
      <c r="H1115" s="108"/>
      <c r="I1115" s="110" t="s">
        <v>446</v>
      </c>
      <c r="J1115" s="111">
        <v>19402817.800000001</v>
      </c>
      <c r="K1115" s="111">
        <v>11878904.199999999</v>
      </c>
      <c r="L1115" s="111">
        <v>31281722</v>
      </c>
      <c r="M1115" s="111">
        <v>0</v>
      </c>
      <c r="N1115" s="111">
        <v>0</v>
      </c>
      <c r="O1115" s="111">
        <v>0</v>
      </c>
      <c r="P1115" s="111">
        <v>31281722</v>
      </c>
      <c r="Q1115" s="45"/>
      <c r="R1115" s="112">
        <f>R1116+R1118+R1120+R1122+R1124</f>
        <v>19389715.190000001</v>
      </c>
      <c r="S1115" s="112">
        <f>S1116+S1118+S1120+S1122+S1124</f>
        <v>11878904.199999999</v>
      </c>
      <c r="T1115" s="112">
        <f t="shared" si="496"/>
        <v>31268619.390000001</v>
      </c>
      <c r="U1115" s="112">
        <f>U1116+U1118+U1120+U1122+U1124</f>
        <v>0</v>
      </c>
      <c r="V1115" s="112">
        <f>V1116+V1118+V1120+V1122+V1124</f>
        <v>0</v>
      </c>
      <c r="W1115" s="112">
        <f t="shared" si="497"/>
        <v>0</v>
      </c>
      <c r="X1115" s="112">
        <f t="shared" si="498"/>
        <v>31268619.390000001</v>
      </c>
      <c r="Y1115" s="45"/>
      <c r="Z1115" s="112">
        <f>Z1116+Z1118+Z1120+Z1122+Z1124</f>
        <v>0</v>
      </c>
      <c r="AA1115" s="112">
        <f>AA1116+AA1118+AA1120+AA1122+AA1124</f>
        <v>0</v>
      </c>
      <c r="AB1115" s="112">
        <f t="shared" si="499"/>
        <v>0</v>
      </c>
      <c r="AC1115" s="112">
        <f>AC1116+AC1118+AC1120+AC1122+AC1124</f>
        <v>0</v>
      </c>
      <c r="AD1115" s="112">
        <f>AD1116+AD1118+AD1120+AD1122+AD1124</f>
        <v>0</v>
      </c>
      <c r="AE1115" s="112">
        <f t="shared" si="500"/>
        <v>0</v>
      </c>
      <c r="AF1115" s="112">
        <f t="shared" si="501"/>
        <v>0</v>
      </c>
      <c r="AG1115" s="45"/>
      <c r="AH1115" s="112">
        <f>AH1116+AH1118+AH1120+AH1122+AH1124</f>
        <v>0</v>
      </c>
      <c r="AI1115" s="112">
        <f>AI1116+AI1118+AI1120+AI1122+AI1124</f>
        <v>0</v>
      </c>
      <c r="AJ1115" s="112">
        <f t="shared" si="502"/>
        <v>0</v>
      </c>
      <c r="AK1115" s="112">
        <f>AK1116+AK1118+AK1120+AK1122+AK1124</f>
        <v>0</v>
      </c>
      <c r="AL1115" s="112">
        <f>AL1116+AL1118+AL1120+AL1122+AL1124</f>
        <v>0</v>
      </c>
      <c r="AM1115" s="112">
        <f t="shared" si="503"/>
        <v>0</v>
      </c>
      <c r="AN1115" s="112">
        <f t="shared" si="504"/>
        <v>0</v>
      </c>
      <c r="AO1115" s="45"/>
      <c r="AP1115" s="112">
        <f>AP1116+AP1118+AP1120+AP1122+AP1124</f>
        <v>0</v>
      </c>
      <c r="AQ1115" s="112">
        <f>AQ1116+AQ1118+AQ1120+AQ1122+AQ1124</f>
        <v>0</v>
      </c>
      <c r="AR1115" s="112">
        <f t="shared" si="505"/>
        <v>0</v>
      </c>
      <c r="AS1115" s="112">
        <f>AS1116+AS1118+AS1120+AS1122+AS1124</f>
        <v>0</v>
      </c>
      <c r="AT1115" s="112">
        <f>AT1116+AT1118+AT1120+AT1122+AT1124</f>
        <v>0</v>
      </c>
      <c r="AU1115" s="112">
        <f t="shared" si="506"/>
        <v>0</v>
      </c>
      <c r="AV1115" s="112">
        <f t="shared" si="507"/>
        <v>0</v>
      </c>
      <c r="AW1115" s="113"/>
      <c r="AX1115" s="113"/>
      <c r="AY1115" s="113"/>
      <c r="AZ1115" s="111"/>
      <c r="BA1115" s="111"/>
      <c r="BB1115" s="111"/>
      <c r="BC1115" s="111"/>
      <c r="BD1115" s="111"/>
    </row>
    <row r="1116" spans="1:56" s="127" customFormat="1" hidden="1">
      <c r="A1116" s="45"/>
      <c r="B1116" s="114">
        <v>2013</v>
      </c>
      <c r="C1116" s="115">
        <v>8320</v>
      </c>
      <c r="D1116" s="114">
        <v>10</v>
      </c>
      <c r="E1116" s="114">
        <v>5000</v>
      </c>
      <c r="F1116" s="114">
        <v>5600</v>
      </c>
      <c r="G1116" s="114">
        <v>564</v>
      </c>
      <c r="H1116" s="114"/>
      <c r="I1116" s="116" t="s">
        <v>245</v>
      </c>
      <c r="J1116" s="117">
        <v>0</v>
      </c>
      <c r="K1116" s="117">
        <v>0</v>
      </c>
      <c r="L1116" s="117">
        <v>0</v>
      </c>
      <c r="M1116" s="117">
        <v>0</v>
      </c>
      <c r="N1116" s="117">
        <v>0</v>
      </c>
      <c r="O1116" s="117">
        <v>0</v>
      </c>
      <c r="P1116" s="117">
        <v>0</v>
      </c>
      <c r="Q1116" s="45"/>
      <c r="R1116" s="118">
        <f>R1117</f>
        <v>0</v>
      </c>
      <c r="S1116" s="118">
        <f>S1117</f>
        <v>0</v>
      </c>
      <c r="T1116" s="118">
        <f t="shared" si="496"/>
        <v>0</v>
      </c>
      <c r="U1116" s="118">
        <f>U1117</f>
        <v>0</v>
      </c>
      <c r="V1116" s="118">
        <f>V1117</f>
        <v>0</v>
      </c>
      <c r="W1116" s="118">
        <f t="shared" si="497"/>
        <v>0</v>
      </c>
      <c r="X1116" s="118">
        <f t="shared" si="498"/>
        <v>0</v>
      </c>
      <c r="Y1116" s="45"/>
      <c r="Z1116" s="118">
        <f>Z1117</f>
        <v>0</v>
      </c>
      <c r="AA1116" s="118">
        <f>AA1117</f>
        <v>0</v>
      </c>
      <c r="AB1116" s="118">
        <f t="shared" si="499"/>
        <v>0</v>
      </c>
      <c r="AC1116" s="118">
        <f>AC1117</f>
        <v>0</v>
      </c>
      <c r="AD1116" s="118">
        <f>AD1117</f>
        <v>0</v>
      </c>
      <c r="AE1116" s="118">
        <f t="shared" si="500"/>
        <v>0</v>
      </c>
      <c r="AF1116" s="118">
        <f t="shared" si="501"/>
        <v>0</v>
      </c>
      <c r="AG1116" s="45"/>
      <c r="AH1116" s="118">
        <f>AH1117</f>
        <v>0</v>
      </c>
      <c r="AI1116" s="118">
        <f>AI1117</f>
        <v>0</v>
      </c>
      <c r="AJ1116" s="118">
        <f t="shared" si="502"/>
        <v>0</v>
      </c>
      <c r="AK1116" s="118">
        <f>AK1117</f>
        <v>0</v>
      </c>
      <c r="AL1116" s="118">
        <f>AL1117</f>
        <v>0</v>
      </c>
      <c r="AM1116" s="118">
        <f t="shared" si="503"/>
        <v>0</v>
      </c>
      <c r="AN1116" s="118">
        <f t="shared" si="504"/>
        <v>0</v>
      </c>
      <c r="AO1116" s="45"/>
      <c r="AP1116" s="118">
        <f>AP1117</f>
        <v>0</v>
      </c>
      <c r="AQ1116" s="118">
        <f>AQ1117</f>
        <v>0</v>
      </c>
      <c r="AR1116" s="118">
        <f t="shared" si="505"/>
        <v>0</v>
      </c>
      <c r="AS1116" s="118">
        <f>AS1117</f>
        <v>0</v>
      </c>
      <c r="AT1116" s="118">
        <f>AT1117</f>
        <v>0</v>
      </c>
      <c r="AU1116" s="118">
        <f t="shared" si="506"/>
        <v>0</v>
      </c>
      <c r="AV1116" s="118">
        <f t="shared" si="507"/>
        <v>0</v>
      </c>
      <c r="AW1116" s="119"/>
      <c r="AX1116" s="119"/>
      <c r="AY1116" s="119"/>
      <c r="AZ1116" s="117"/>
      <c r="BA1116" s="117"/>
      <c r="BB1116" s="117"/>
      <c r="BC1116" s="117"/>
      <c r="BD1116" s="117"/>
    </row>
    <row r="1117" spans="1:56" s="100" customFormat="1" hidden="1">
      <c r="A1117" s="45"/>
      <c r="B1117" s="120">
        <v>2013</v>
      </c>
      <c r="C1117" s="121">
        <v>8320</v>
      </c>
      <c r="D1117" s="120">
        <v>10</v>
      </c>
      <c r="E1117" s="120">
        <v>5000</v>
      </c>
      <c r="F1117" s="120">
        <v>5600</v>
      </c>
      <c r="G1117" s="120">
        <v>564</v>
      </c>
      <c r="H1117" s="120">
        <v>56400</v>
      </c>
      <c r="I1117" s="122" t="s">
        <v>245</v>
      </c>
      <c r="J1117" s="123">
        <v>0</v>
      </c>
      <c r="K1117" s="123">
        <v>0</v>
      </c>
      <c r="L1117" s="124">
        <v>0</v>
      </c>
      <c r="M1117" s="123">
        <v>0</v>
      </c>
      <c r="N1117" s="123">
        <v>0</v>
      </c>
      <c r="O1117" s="124">
        <v>0</v>
      </c>
      <c r="P1117" s="124">
        <v>0</v>
      </c>
      <c r="Q1117" s="45"/>
      <c r="R1117" s="123">
        <v>0</v>
      </c>
      <c r="S1117" s="123">
        <v>0</v>
      </c>
      <c r="T1117" s="123">
        <f t="shared" si="496"/>
        <v>0</v>
      </c>
      <c r="U1117" s="123">
        <v>0</v>
      </c>
      <c r="V1117" s="123">
        <v>0</v>
      </c>
      <c r="W1117" s="123">
        <f t="shared" si="497"/>
        <v>0</v>
      </c>
      <c r="X1117" s="123">
        <f t="shared" si="498"/>
        <v>0</v>
      </c>
      <c r="Y1117" s="45"/>
      <c r="Z1117" s="123">
        <v>0</v>
      </c>
      <c r="AA1117" s="123">
        <v>0</v>
      </c>
      <c r="AB1117" s="123">
        <f t="shared" si="499"/>
        <v>0</v>
      </c>
      <c r="AC1117" s="123">
        <v>0</v>
      </c>
      <c r="AD1117" s="123">
        <v>0</v>
      </c>
      <c r="AE1117" s="123">
        <f t="shared" si="500"/>
        <v>0</v>
      </c>
      <c r="AF1117" s="123">
        <f t="shared" si="501"/>
        <v>0</v>
      </c>
      <c r="AG1117" s="45"/>
      <c r="AH1117" s="123">
        <v>0</v>
      </c>
      <c r="AI1117" s="123">
        <v>0</v>
      </c>
      <c r="AJ1117" s="123">
        <f t="shared" si="502"/>
        <v>0</v>
      </c>
      <c r="AK1117" s="123">
        <v>0</v>
      </c>
      <c r="AL1117" s="123">
        <v>0</v>
      </c>
      <c r="AM1117" s="123">
        <f t="shared" si="503"/>
        <v>0</v>
      </c>
      <c r="AN1117" s="123">
        <f t="shared" si="504"/>
        <v>0</v>
      </c>
      <c r="AO1117" s="45"/>
      <c r="AP1117" s="123">
        <f>J1117-(R1117+Z1117+AH1117)</f>
        <v>0</v>
      </c>
      <c r="AQ1117" s="123">
        <f>K1117-(S1117+AA1117+AI1117)</f>
        <v>0</v>
      </c>
      <c r="AR1117" s="123">
        <f t="shared" si="505"/>
        <v>0</v>
      </c>
      <c r="AS1117" s="123">
        <f>M1117-(U1117+AC1117+AK1117)</f>
        <v>0</v>
      </c>
      <c r="AT1117" s="123">
        <f>N1117-(V1117+AD1117+AL1117)</f>
        <v>0</v>
      </c>
      <c r="AU1117" s="123">
        <f t="shared" si="506"/>
        <v>0</v>
      </c>
      <c r="AV1117" s="123">
        <f t="shared" si="507"/>
        <v>0</v>
      </c>
      <c r="AW1117" s="125" t="s">
        <v>103</v>
      </c>
      <c r="AX1117" s="125"/>
      <c r="AY1117" s="125"/>
      <c r="AZ1117" s="124" t="s">
        <v>283</v>
      </c>
      <c r="BA1117" s="124"/>
      <c r="BB1117" s="124"/>
      <c r="BC1117" s="124"/>
      <c r="BD1117" s="124"/>
    </row>
    <row r="1118" spans="1:56" s="127" customFormat="1" hidden="1">
      <c r="A1118" s="45"/>
      <c r="B1118" s="114">
        <v>2013</v>
      </c>
      <c r="C1118" s="115">
        <v>8320</v>
      </c>
      <c r="D1118" s="114">
        <v>10</v>
      </c>
      <c r="E1118" s="114">
        <v>5000</v>
      </c>
      <c r="F1118" s="114">
        <v>5600</v>
      </c>
      <c r="G1118" s="114">
        <v>565</v>
      </c>
      <c r="H1118" s="114"/>
      <c r="I1118" s="116" t="s">
        <v>246</v>
      </c>
      <c r="J1118" s="117">
        <v>19342817.800000001</v>
      </c>
      <c r="K1118" s="117">
        <v>11878904.199999999</v>
      </c>
      <c r="L1118" s="117">
        <v>31221722</v>
      </c>
      <c r="M1118" s="117">
        <v>0</v>
      </c>
      <c r="N1118" s="117">
        <v>0</v>
      </c>
      <c r="O1118" s="117">
        <v>0</v>
      </c>
      <c r="P1118" s="117">
        <v>31221722</v>
      </c>
      <c r="Q1118" s="45"/>
      <c r="R1118" s="118">
        <f>R1119</f>
        <v>19334209.190000001</v>
      </c>
      <c r="S1118" s="118">
        <f>S1119</f>
        <v>11878904.199999999</v>
      </c>
      <c r="T1118" s="118">
        <f t="shared" si="496"/>
        <v>31213113.390000001</v>
      </c>
      <c r="U1118" s="118">
        <f>U1119</f>
        <v>0</v>
      </c>
      <c r="V1118" s="118">
        <f>V1119</f>
        <v>0</v>
      </c>
      <c r="W1118" s="118">
        <f t="shared" si="497"/>
        <v>0</v>
      </c>
      <c r="X1118" s="118">
        <f t="shared" si="498"/>
        <v>31213113.390000001</v>
      </c>
      <c r="Y1118" s="45"/>
      <c r="Z1118" s="118">
        <f>Z1119</f>
        <v>0</v>
      </c>
      <c r="AA1118" s="118">
        <f>AA1119</f>
        <v>0</v>
      </c>
      <c r="AB1118" s="118">
        <f t="shared" si="499"/>
        <v>0</v>
      </c>
      <c r="AC1118" s="118">
        <f>AC1119</f>
        <v>0</v>
      </c>
      <c r="AD1118" s="118">
        <f>AD1119</f>
        <v>0</v>
      </c>
      <c r="AE1118" s="118">
        <f t="shared" si="500"/>
        <v>0</v>
      </c>
      <c r="AF1118" s="118">
        <f t="shared" si="501"/>
        <v>0</v>
      </c>
      <c r="AG1118" s="45"/>
      <c r="AH1118" s="118">
        <f>AH1119</f>
        <v>0</v>
      </c>
      <c r="AI1118" s="118">
        <f>AI1119</f>
        <v>0</v>
      </c>
      <c r="AJ1118" s="118">
        <f t="shared" si="502"/>
        <v>0</v>
      </c>
      <c r="AK1118" s="118">
        <f>AK1119</f>
        <v>0</v>
      </c>
      <c r="AL1118" s="118">
        <f>AL1119</f>
        <v>0</v>
      </c>
      <c r="AM1118" s="118">
        <f t="shared" si="503"/>
        <v>0</v>
      </c>
      <c r="AN1118" s="118">
        <f t="shared" si="504"/>
        <v>0</v>
      </c>
      <c r="AO1118" s="45"/>
      <c r="AP1118" s="118">
        <f>AP1119</f>
        <v>0</v>
      </c>
      <c r="AQ1118" s="118">
        <f>AQ1119</f>
        <v>0</v>
      </c>
      <c r="AR1118" s="118">
        <f t="shared" si="505"/>
        <v>0</v>
      </c>
      <c r="AS1118" s="118">
        <f>AS1119</f>
        <v>0</v>
      </c>
      <c r="AT1118" s="118">
        <f>AT1119</f>
        <v>0</v>
      </c>
      <c r="AU1118" s="118">
        <f t="shared" si="506"/>
        <v>0</v>
      </c>
      <c r="AV1118" s="118">
        <f t="shared" si="507"/>
        <v>0</v>
      </c>
      <c r="AW1118" s="119"/>
      <c r="AX1118" s="119"/>
      <c r="AY1118" s="119"/>
      <c r="AZ1118" s="117"/>
      <c r="BA1118" s="117"/>
      <c r="BB1118" s="117"/>
      <c r="BC1118" s="117"/>
      <c r="BD1118" s="117"/>
    </row>
    <row r="1119" spans="1:56" s="100" customFormat="1" hidden="1">
      <c r="B1119" s="120">
        <v>2013</v>
      </c>
      <c r="C1119" s="121">
        <v>8320</v>
      </c>
      <c r="D1119" s="120">
        <v>10</v>
      </c>
      <c r="E1119" s="120">
        <v>5000</v>
      </c>
      <c r="F1119" s="120">
        <v>5600</v>
      </c>
      <c r="G1119" s="120">
        <v>565</v>
      </c>
      <c r="H1119" s="120">
        <v>56501</v>
      </c>
      <c r="I1119" s="122" t="s">
        <v>247</v>
      </c>
      <c r="J1119" s="132">
        <f>19342817.8-8608.61</f>
        <v>19334209.190000001</v>
      </c>
      <c r="K1119" s="132">
        <v>11878904.199999999</v>
      </c>
      <c r="L1119" s="133">
        <v>31221722</v>
      </c>
      <c r="M1119" s="132">
        <v>0</v>
      </c>
      <c r="N1119" s="132">
        <v>0</v>
      </c>
      <c r="O1119" s="133">
        <v>0</v>
      </c>
      <c r="P1119" s="133">
        <v>31221722</v>
      </c>
      <c r="R1119" s="132">
        <f>+'[1]Red Nacional Tel'!X128</f>
        <v>19334209.190000001</v>
      </c>
      <c r="S1119" s="132">
        <f>+'[1]Red Nacional Tel'!Y128</f>
        <v>11878904.199999999</v>
      </c>
      <c r="T1119" s="132">
        <f t="shared" si="496"/>
        <v>31213113.390000001</v>
      </c>
      <c r="U1119" s="132">
        <v>0</v>
      </c>
      <c r="V1119" s="132">
        <v>0</v>
      </c>
      <c r="W1119" s="132">
        <f t="shared" si="497"/>
        <v>0</v>
      </c>
      <c r="X1119" s="132">
        <f t="shared" si="498"/>
        <v>31213113.390000001</v>
      </c>
      <c r="Z1119" s="132">
        <v>0</v>
      </c>
      <c r="AA1119" s="132">
        <v>0</v>
      </c>
      <c r="AB1119" s="132">
        <f t="shared" si="499"/>
        <v>0</v>
      </c>
      <c r="AC1119" s="132">
        <v>0</v>
      </c>
      <c r="AD1119" s="132">
        <v>0</v>
      </c>
      <c r="AE1119" s="132">
        <f t="shared" si="500"/>
        <v>0</v>
      </c>
      <c r="AF1119" s="132">
        <f t="shared" si="501"/>
        <v>0</v>
      </c>
      <c r="AH1119" s="132">
        <f>50160+1080499.4-516963.07-23286.63-50160-540249.7</f>
        <v>0</v>
      </c>
      <c r="AI1119" s="132">
        <f>4749999.99+4749999.99+2377935.84-4749999.99-4749999.99-2377935.84</f>
        <v>0</v>
      </c>
      <c r="AJ1119" s="132">
        <f>AH1119+AI1119</f>
        <v>0</v>
      </c>
      <c r="AK1119" s="132">
        <v>0</v>
      </c>
      <c r="AL1119" s="132">
        <v>0</v>
      </c>
      <c r="AM1119" s="132">
        <f t="shared" si="503"/>
        <v>0</v>
      </c>
      <c r="AN1119" s="132">
        <f t="shared" si="504"/>
        <v>0</v>
      </c>
      <c r="AP1119" s="132">
        <f>J1119-(R1119+Z1119+AH1119)</f>
        <v>0</v>
      </c>
      <c r="AQ1119" s="135">
        <f>K1119-(S1119+AA1119+AI1119)</f>
        <v>0</v>
      </c>
      <c r="AR1119" s="132">
        <f t="shared" si="505"/>
        <v>0</v>
      </c>
      <c r="AS1119" s="132">
        <f>M1119-(U1119+AC1119+AK1119)</f>
        <v>0</v>
      </c>
      <c r="AT1119" s="132">
        <f>N1119-(V1119+AD1119+AL1119)</f>
        <v>0</v>
      </c>
      <c r="AU1119" s="132">
        <f t="shared" si="506"/>
        <v>0</v>
      </c>
      <c r="AV1119" s="132">
        <f t="shared" si="507"/>
        <v>0</v>
      </c>
      <c r="AW1119" s="134" t="s">
        <v>103</v>
      </c>
      <c r="AX1119" s="134">
        <v>214</v>
      </c>
      <c r="AY1119" s="134"/>
      <c r="AZ1119" s="133" t="s">
        <v>283</v>
      </c>
      <c r="BA1119" s="133">
        <f>'[1]Red Nacional Tel'!AO128</f>
        <v>213</v>
      </c>
      <c r="BB1119" s="133"/>
      <c r="BC1119" s="133">
        <f>+AX1119-BA1119</f>
        <v>1</v>
      </c>
      <c r="BD1119" s="133">
        <v>0</v>
      </c>
    </row>
    <row r="1120" spans="1:56" s="127" customFormat="1" hidden="1">
      <c r="A1120" s="45"/>
      <c r="B1120" s="114">
        <v>2013</v>
      </c>
      <c r="C1120" s="115">
        <v>8320</v>
      </c>
      <c r="D1120" s="114">
        <v>10</v>
      </c>
      <c r="E1120" s="114">
        <v>5000</v>
      </c>
      <c r="F1120" s="114">
        <v>5600</v>
      </c>
      <c r="G1120" s="120">
        <v>566</v>
      </c>
      <c r="H1120" s="114"/>
      <c r="I1120" s="116" t="s">
        <v>346</v>
      </c>
      <c r="J1120" s="117">
        <v>60000</v>
      </c>
      <c r="K1120" s="117">
        <v>0</v>
      </c>
      <c r="L1120" s="117">
        <v>60000</v>
      </c>
      <c r="M1120" s="117">
        <v>0</v>
      </c>
      <c r="N1120" s="117">
        <v>0</v>
      </c>
      <c r="O1120" s="117">
        <v>0</v>
      </c>
      <c r="P1120" s="117">
        <v>60000</v>
      </c>
      <c r="Q1120" s="45"/>
      <c r="R1120" s="118">
        <f>R1121</f>
        <v>55506</v>
      </c>
      <c r="S1120" s="118">
        <f>S1121</f>
        <v>0</v>
      </c>
      <c r="T1120" s="118">
        <f t="shared" si="496"/>
        <v>55506</v>
      </c>
      <c r="U1120" s="118">
        <f>U1121</f>
        <v>0</v>
      </c>
      <c r="V1120" s="118">
        <f>V1121</f>
        <v>0</v>
      </c>
      <c r="W1120" s="118">
        <f t="shared" si="497"/>
        <v>0</v>
      </c>
      <c r="X1120" s="118">
        <f t="shared" si="498"/>
        <v>55506</v>
      </c>
      <c r="Y1120" s="45"/>
      <c r="Z1120" s="118">
        <f>Z1121</f>
        <v>0</v>
      </c>
      <c r="AA1120" s="118">
        <f>AA1121</f>
        <v>0</v>
      </c>
      <c r="AB1120" s="118">
        <f t="shared" si="499"/>
        <v>0</v>
      </c>
      <c r="AC1120" s="118">
        <f>AC1121</f>
        <v>0</v>
      </c>
      <c r="AD1120" s="118">
        <f>AD1121</f>
        <v>0</v>
      </c>
      <c r="AE1120" s="118">
        <f t="shared" si="500"/>
        <v>0</v>
      </c>
      <c r="AF1120" s="118">
        <f t="shared" si="501"/>
        <v>0</v>
      </c>
      <c r="AG1120" s="45"/>
      <c r="AH1120" s="118">
        <f>AH1121</f>
        <v>0</v>
      </c>
      <c r="AI1120" s="118">
        <f>AI1121</f>
        <v>0</v>
      </c>
      <c r="AJ1120" s="118">
        <f t="shared" si="502"/>
        <v>0</v>
      </c>
      <c r="AK1120" s="118">
        <f>AK1121</f>
        <v>0</v>
      </c>
      <c r="AL1120" s="118">
        <f>AL1121</f>
        <v>0</v>
      </c>
      <c r="AM1120" s="118">
        <f t="shared" si="503"/>
        <v>0</v>
      </c>
      <c r="AN1120" s="118">
        <f t="shared" si="504"/>
        <v>0</v>
      </c>
      <c r="AO1120" s="45"/>
      <c r="AP1120" s="118">
        <f>AP1121</f>
        <v>0</v>
      </c>
      <c r="AQ1120" s="118">
        <f>AQ1121</f>
        <v>0</v>
      </c>
      <c r="AR1120" s="118">
        <f t="shared" si="505"/>
        <v>0</v>
      </c>
      <c r="AS1120" s="118">
        <f>AS1121</f>
        <v>0</v>
      </c>
      <c r="AT1120" s="118">
        <f>AT1121</f>
        <v>0</v>
      </c>
      <c r="AU1120" s="118">
        <f t="shared" si="506"/>
        <v>0</v>
      </c>
      <c r="AV1120" s="118">
        <f t="shared" si="507"/>
        <v>0</v>
      </c>
      <c r="AW1120" s="119"/>
      <c r="AX1120" s="119"/>
      <c r="AY1120" s="119"/>
      <c r="AZ1120" s="117"/>
      <c r="BA1120" s="117"/>
      <c r="BB1120" s="117"/>
      <c r="BC1120" s="117"/>
      <c r="BD1120" s="117"/>
    </row>
    <row r="1121" spans="1:56" s="100" customFormat="1" hidden="1">
      <c r="A1121" s="45"/>
      <c r="B1121" s="120">
        <v>2013</v>
      </c>
      <c r="C1121" s="121">
        <v>8320</v>
      </c>
      <c r="D1121" s="120">
        <v>10</v>
      </c>
      <c r="E1121" s="120">
        <v>5000</v>
      </c>
      <c r="F1121" s="120">
        <v>5600</v>
      </c>
      <c r="G1121" s="120">
        <v>566</v>
      </c>
      <c r="H1121" s="120">
        <v>56601</v>
      </c>
      <c r="I1121" s="122" t="s">
        <v>249</v>
      </c>
      <c r="J1121" s="123">
        <f>60000-4494</f>
        <v>55506</v>
      </c>
      <c r="K1121" s="123">
        <v>0</v>
      </c>
      <c r="L1121" s="124">
        <v>60000</v>
      </c>
      <c r="M1121" s="123">
        <v>0</v>
      </c>
      <c r="N1121" s="123">
        <v>0</v>
      </c>
      <c r="O1121" s="124">
        <v>0</v>
      </c>
      <c r="P1121" s="124">
        <v>60000</v>
      </c>
      <c r="Q1121" s="45" t="s">
        <v>447</v>
      </c>
      <c r="R1121" s="123">
        <f>+'[1]Red Nacional Tel'!X159</f>
        <v>55506</v>
      </c>
      <c r="S1121" s="123">
        <v>0</v>
      </c>
      <c r="T1121" s="123">
        <f t="shared" ref="T1121:T1131" si="548">R1121+S1121</f>
        <v>55506</v>
      </c>
      <c r="U1121" s="123">
        <v>0</v>
      </c>
      <c r="V1121" s="123">
        <v>0</v>
      </c>
      <c r="W1121" s="123">
        <f t="shared" ref="W1121:W1131" si="549">U1121+V1121</f>
        <v>0</v>
      </c>
      <c r="X1121" s="123">
        <f t="shared" ref="X1121:X1131" si="550">T1121+W1121</f>
        <v>55506</v>
      </c>
      <c r="Y1121" s="45"/>
      <c r="Z1121" s="123">
        <v>0</v>
      </c>
      <c r="AA1121" s="123">
        <v>0</v>
      </c>
      <c r="AB1121" s="123">
        <f t="shared" ref="AB1121:AB1131" si="551">Z1121+AA1121</f>
        <v>0</v>
      </c>
      <c r="AC1121" s="123">
        <v>0</v>
      </c>
      <c r="AD1121" s="123">
        <v>0</v>
      </c>
      <c r="AE1121" s="123">
        <f t="shared" ref="AE1121:AE1131" si="552">AC1121+AD1121</f>
        <v>0</v>
      </c>
      <c r="AF1121" s="123">
        <f t="shared" ref="AF1121:AF1131" si="553">AB1121+AE1121</f>
        <v>0</v>
      </c>
      <c r="AG1121" s="45"/>
      <c r="AH1121" s="123">
        <v>0</v>
      </c>
      <c r="AI1121" s="123">
        <v>0</v>
      </c>
      <c r="AJ1121" s="123">
        <f t="shared" ref="AJ1121:AJ1131" si="554">AH1121+AI1121</f>
        <v>0</v>
      </c>
      <c r="AK1121" s="123">
        <v>0</v>
      </c>
      <c r="AL1121" s="123">
        <v>0</v>
      </c>
      <c r="AM1121" s="123">
        <f t="shared" ref="AM1121:AM1131" si="555">AK1121+AL1121</f>
        <v>0</v>
      </c>
      <c r="AN1121" s="123">
        <f t="shared" ref="AN1121:AN1131" si="556">AJ1121+AM1121</f>
        <v>0</v>
      </c>
      <c r="AO1121" s="45"/>
      <c r="AP1121" s="132">
        <f>J1121-(R1121+Z1121+AH1121)</f>
        <v>0</v>
      </c>
      <c r="AQ1121" s="123">
        <f>K1121-(S1121+AA1121+AI1121)</f>
        <v>0</v>
      </c>
      <c r="AR1121" s="132">
        <f t="shared" ref="AR1121:AR1131" si="557">AP1121+AQ1121</f>
        <v>0</v>
      </c>
      <c r="AS1121" s="123">
        <f>M1121-(U1121+AC1121+AK1121)</f>
        <v>0</v>
      </c>
      <c r="AT1121" s="123">
        <f>N1121-(V1121+AD1121+AL1121)</f>
        <v>0</v>
      </c>
      <c r="AU1121" s="123">
        <f t="shared" ref="AU1121:AU1131" si="558">AS1121+AT1121</f>
        <v>0</v>
      </c>
      <c r="AV1121" s="132">
        <f t="shared" ref="AV1121:AV1131" si="559">AR1121+AU1121</f>
        <v>0</v>
      </c>
      <c r="AW1121" s="125" t="s">
        <v>103</v>
      </c>
      <c r="AX1121" s="125">
        <v>1</v>
      </c>
      <c r="AY1121" s="125"/>
      <c r="AZ1121" s="124" t="s">
        <v>283</v>
      </c>
      <c r="BA1121" s="124">
        <f>'[1]Red Nacional Tel'!AO166</f>
        <v>1</v>
      </c>
      <c r="BB1121" s="124"/>
      <c r="BC1121" s="133">
        <f>+AX1121-BA1121</f>
        <v>0</v>
      </c>
      <c r="BD1121" s="124">
        <v>0</v>
      </c>
    </row>
    <row r="1122" spans="1:56" s="127" customFormat="1" hidden="1">
      <c r="A1122" s="45"/>
      <c r="B1122" s="114">
        <v>2013</v>
      </c>
      <c r="C1122" s="115">
        <v>8320</v>
      </c>
      <c r="D1122" s="114">
        <v>10</v>
      </c>
      <c r="E1122" s="114">
        <v>5000</v>
      </c>
      <c r="F1122" s="114">
        <v>5600</v>
      </c>
      <c r="G1122" s="114">
        <v>567</v>
      </c>
      <c r="H1122" s="114"/>
      <c r="I1122" s="116" t="s">
        <v>415</v>
      </c>
      <c r="J1122" s="117">
        <v>0</v>
      </c>
      <c r="K1122" s="117">
        <v>0</v>
      </c>
      <c r="L1122" s="117">
        <v>0</v>
      </c>
      <c r="M1122" s="117">
        <v>0</v>
      </c>
      <c r="N1122" s="117">
        <v>0</v>
      </c>
      <c r="O1122" s="117">
        <v>0</v>
      </c>
      <c r="P1122" s="117">
        <v>0</v>
      </c>
      <c r="Q1122" s="45"/>
      <c r="R1122" s="118">
        <f>R1123</f>
        <v>0</v>
      </c>
      <c r="S1122" s="118">
        <f>S1123</f>
        <v>0</v>
      </c>
      <c r="T1122" s="118">
        <f t="shared" si="548"/>
        <v>0</v>
      </c>
      <c r="U1122" s="118">
        <f>U1123</f>
        <v>0</v>
      </c>
      <c r="V1122" s="118">
        <f>V1123</f>
        <v>0</v>
      </c>
      <c r="W1122" s="118">
        <f t="shared" si="549"/>
        <v>0</v>
      </c>
      <c r="X1122" s="118">
        <f t="shared" si="550"/>
        <v>0</v>
      </c>
      <c r="Y1122" s="45"/>
      <c r="Z1122" s="118">
        <f>Z1123</f>
        <v>0</v>
      </c>
      <c r="AA1122" s="118">
        <f>AA1123</f>
        <v>0</v>
      </c>
      <c r="AB1122" s="118">
        <f t="shared" si="551"/>
        <v>0</v>
      </c>
      <c r="AC1122" s="118">
        <f>AC1123</f>
        <v>0</v>
      </c>
      <c r="AD1122" s="118">
        <f>AD1123</f>
        <v>0</v>
      </c>
      <c r="AE1122" s="118">
        <f t="shared" si="552"/>
        <v>0</v>
      </c>
      <c r="AF1122" s="118">
        <f t="shared" si="553"/>
        <v>0</v>
      </c>
      <c r="AG1122" s="45"/>
      <c r="AH1122" s="118">
        <f>AH1123</f>
        <v>0</v>
      </c>
      <c r="AI1122" s="118">
        <f>AI1123</f>
        <v>0</v>
      </c>
      <c r="AJ1122" s="118">
        <f t="shared" si="554"/>
        <v>0</v>
      </c>
      <c r="AK1122" s="118">
        <f>AK1123</f>
        <v>0</v>
      </c>
      <c r="AL1122" s="118">
        <f>AL1123</f>
        <v>0</v>
      </c>
      <c r="AM1122" s="118">
        <f t="shared" si="555"/>
        <v>0</v>
      </c>
      <c r="AN1122" s="118">
        <f t="shared" si="556"/>
        <v>0</v>
      </c>
      <c r="AO1122" s="45"/>
      <c r="AP1122" s="118">
        <f>AP1123</f>
        <v>0</v>
      </c>
      <c r="AQ1122" s="118">
        <f>AQ1123</f>
        <v>0</v>
      </c>
      <c r="AR1122" s="118">
        <f t="shared" si="557"/>
        <v>0</v>
      </c>
      <c r="AS1122" s="118">
        <f>AS1123</f>
        <v>0</v>
      </c>
      <c r="AT1122" s="118">
        <f>AT1123</f>
        <v>0</v>
      </c>
      <c r="AU1122" s="118">
        <f t="shared" si="558"/>
        <v>0</v>
      </c>
      <c r="AV1122" s="118">
        <f t="shared" si="559"/>
        <v>0</v>
      </c>
      <c r="AW1122" s="119"/>
      <c r="AX1122" s="119"/>
      <c r="AY1122" s="119"/>
      <c r="AZ1122" s="117"/>
      <c r="BA1122" s="117"/>
      <c r="BB1122" s="117"/>
      <c r="BC1122" s="117"/>
      <c r="BD1122" s="117"/>
    </row>
    <row r="1123" spans="1:56" s="100" customFormat="1" hidden="1">
      <c r="A1123" s="45"/>
      <c r="B1123" s="120">
        <v>2013</v>
      </c>
      <c r="C1123" s="121">
        <v>8320</v>
      </c>
      <c r="D1123" s="120">
        <v>10</v>
      </c>
      <c r="E1123" s="120">
        <v>5000</v>
      </c>
      <c r="F1123" s="120">
        <v>5600</v>
      </c>
      <c r="G1123" s="120">
        <v>567</v>
      </c>
      <c r="H1123" s="120">
        <v>56701</v>
      </c>
      <c r="I1123" s="122" t="s">
        <v>416</v>
      </c>
      <c r="J1123" s="123">
        <v>0</v>
      </c>
      <c r="K1123" s="123">
        <v>0</v>
      </c>
      <c r="L1123" s="124">
        <v>0</v>
      </c>
      <c r="M1123" s="123">
        <v>0</v>
      </c>
      <c r="N1123" s="123">
        <v>0</v>
      </c>
      <c r="O1123" s="124">
        <v>0</v>
      </c>
      <c r="P1123" s="124">
        <v>0</v>
      </c>
      <c r="Q1123" s="45"/>
      <c r="R1123" s="123">
        <v>0</v>
      </c>
      <c r="S1123" s="123">
        <v>0</v>
      </c>
      <c r="T1123" s="123">
        <f t="shared" si="548"/>
        <v>0</v>
      </c>
      <c r="U1123" s="123">
        <v>0</v>
      </c>
      <c r="V1123" s="123">
        <v>0</v>
      </c>
      <c r="W1123" s="123">
        <f t="shared" si="549"/>
        <v>0</v>
      </c>
      <c r="X1123" s="123">
        <f t="shared" si="550"/>
        <v>0</v>
      </c>
      <c r="Y1123" s="45"/>
      <c r="Z1123" s="123">
        <v>0</v>
      </c>
      <c r="AA1123" s="123">
        <v>0</v>
      </c>
      <c r="AB1123" s="123">
        <f t="shared" si="551"/>
        <v>0</v>
      </c>
      <c r="AC1123" s="123">
        <v>0</v>
      </c>
      <c r="AD1123" s="123">
        <v>0</v>
      </c>
      <c r="AE1123" s="123">
        <f t="shared" si="552"/>
        <v>0</v>
      </c>
      <c r="AF1123" s="123">
        <f t="shared" si="553"/>
        <v>0</v>
      </c>
      <c r="AG1123" s="45"/>
      <c r="AH1123" s="123">
        <v>0</v>
      </c>
      <c r="AI1123" s="123">
        <v>0</v>
      </c>
      <c r="AJ1123" s="123">
        <f t="shared" si="554"/>
        <v>0</v>
      </c>
      <c r="AK1123" s="123">
        <v>0</v>
      </c>
      <c r="AL1123" s="123">
        <v>0</v>
      </c>
      <c r="AM1123" s="123">
        <f t="shared" si="555"/>
        <v>0</v>
      </c>
      <c r="AN1123" s="123">
        <f t="shared" si="556"/>
        <v>0</v>
      </c>
      <c r="AO1123" s="45"/>
      <c r="AP1123" s="123">
        <f>J1123-(R1123+Z1123+AH1123)</f>
        <v>0</v>
      </c>
      <c r="AQ1123" s="123">
        <f>K1123-(S1123+AA1123+AI1123)</f>
        <v>0</v>
      </c>
      <c r="AR1123" s="123">
        <f t="shared" si="557"/>
        <v>0</v>
      </c>
      <c r="AS1123" s="123">
        <f>M1123-(U1123+AC1123+AK1123)</f>
        <v>0</v>
      </c>
      <c r="AT1123" s="123">
        <f>N1123-(V1123+AD1123+AL1123)</f>
        <v>0</v>
      </c>
      <c r="AU1123" s="123">
        <f t="shared" si="558"/>
        <v>0</v>
      </c>
      <c r="AV1123" s="123">
        <f t="shared" si="559"/>
        <v>0</v>
      </c>
      <c r="AW1123" s="125" t="s">
        <v>103</v>
      </c>
      <c r="AX1123" s="125"/>
      <c r="AY1123" s="125"/>
      <c r="AZ1123" s="124" t="s">
        <v>283</v>
      </c>
      <c r="BA1123" s="124"/>
      <c r="BB1123" s="124"/>
      <c r="BC1123" s="124"/>
      <c r="BD1123" s="124"/>
    </row>
    <row r="1124" spans="1:56" s="127" customFormat="1" hidden="1">
      <c r="A1124" s="45"/>
      <c r="B1124" s="114">
        <v>2013</v>
      </c>
      <c r="C1124" s="115">
        <v>8320</v>
      </c>
      <c r="D1124" s="114">
        <v>10</v>
      </c>
      <c r="E1124" s="114">
        <v>5000</v>
      </c>
      <c r="F1124" s="114">
        <v>5600</v>
      </c>
      <c r="G1124" s="114">
        <v>569</v>
      </c>
      <c r="H1124" s="114"/>
      <c r="I1124" s="116" t="s">
        <v>347</v>
      </c>
      <c r="J1124" s="117">
        <v>0</v>
      </c>
      <c r="K1124" s="117">
        <v>0</v>
      </c>
      <c r="L1124" s="117">
        <v>0</v>
      </c>
      <c r="M1124" s="117">
        <v>0</v>
      </c>
      <c r="N1124" s="117">
        <v>0</v>
      </c>
      <c r="O1124" s="117">
        <v>0</v>
      </c>
      <c r="P1124" s="117">
        <v>0</v>
      </c>
      <c r="Q1124" s="45"/>
      <c r="R1124" s="118">
        <f>R1125</f>
        <v>0</v>
      </c>
      <c r="S1124" s="118">
        <f>S1125</f>
        <v>0</v>
      </c>
      <c r="T1124" s="118">
        <f t="shared" si="548"/>
        <v>0</v>
      </c>
      <c r="U1124" s="118">
        <f>U1125</f>
        <v>0</v>
      </c>
      <c r="V1124" s="118">
        <f>V1125</f>
        <v>0</v>
      </c>
      <c r="W1124" s="118">
        <f t="shared" si="549"/>
        <v>0</v>
      </c>
      <c r="X1124" s="118">
        <f t="shared" si="550"/>
        <v>0</v>
      </c>
      <c r="Y1124" s="45"/>
      <c r="Z1124" s="118">
        <f>Z1125</f>
        <v>0</v>
      </c>
      <c r="AA1124" s="118">
        <f>AA1125</f>
        <v>0</v>
      </c>
      <c r="AB1124" s="118">
        <f t="shared" si="551"/>
        <v>0</v>
      </c>
      <c r="AC1124" s="118">
        <f>AC1125</f>
        <v>0</v>
      </c>
      <c r="AD1124" s="118">
        <f>AD1125</f>
        <v>0</v>
      </c>
      <c r="AE1124" s="118">
        <f t="shared" si="552"/>
        <v>0</v>
      </c>
      <c r="AF1124" s="118">
        <f t="shared" si="553"/>
        <v>0</v>
      </c>
      <c r="AG1124" s="45"/>
      <c r="AH1124" s="118">
        <f>AH1125</f>
        <v>0</v>
      </c>
      <c r="AI1124" s="118">
        <f>AI1125</f>
        <v>0</v>
      </c>
      <c r="AJ1124" s="118">
        <f t="shared" si="554"/>
        <v>0</v>
      </c>
      <c r="AK1124" s="118">
        <f>AK1125</f>
        <v>0</v>
      </c>
      <c r="AL1124" s="118">
        <f>AL1125</f>
        <v>0</v>
      </c>
      <c r="AM1124" s="118">
        <f t="shared" si="555"/>
        <v>0</v>
      </c>
      <c r="AN1124" s="118">
        <f t="shared" si="556"/>
        <v>0</v>
      </c>
      <c r="AO1124" s="45"/>
      <c r="AP1124" s="118">
        <f>AP1125</f>
        <v>0</v>
      </c>
      <c r="AQ1124" s="118">
        <f>AQ1125</f>
        <v>0</v>
      </c>
      <c r="AR1124" s="118">
        <f t="shared" si="557"/>
        <v>0</v>
      </c>
      <c r="AS1124" s="118">
        <f>AS1125</f>
        <v>0</v>
      </c>
      <c r="AT1124" s="118">
        <f>AT1125</f>
        <v>0</v>
      </c>
      <c r="AU1124" s="118">
        <f t="shared" si="558"/>
        <v>0</v>
      </c>
      <c r="AV1124" s="118">
        <f t="shared" si="559"/>
        <v>0</v>
      </c>
      <c r="AW1124" s="119"/>
      <c r="AX1124" s="119"/>
      <c r="AY1124" s="119"/>
      <c r="AZ1124" s="117"/>
      <c r="BA1124" s="117"/>
      <c r="BB1124" s="117"/>
      <c r="BC1124" s="117"/>
      <c r="BD1124" s="117"/>
    </row>
    <row r="1125" spans="1:56" s="100" customFormat="1" hidden="1">
      <c r="A1125" s="45"/>
      <c r="B1125" s="120">
        <v>2013</v>
      </c>
      <c r="C1125" s="121">
        <v>8320</v>
      </c>
      <c r="D1125" s="120">
        <v>10</v>
      </c>
      <c r="E1125" s="120">
        <v>5000</v>
      </c>
      <c r="F1125" s="120">
        <v>5600</v>
      </c>
      <c r="G1125" s="120">
        <v>569</v>
      </c>
      <c r="H1125" s="120">
        <v>56902</v>
      </c>
      <c r="I1125" s="122" t="s">
        <v>251</v>
      </c>
      <c r="J1125" s="123">
        <v>0</v>
      </c>
      <c r="K1125" s="123">
        <v>0</v>
      </c>
      <c r="L1125" s="124">
        <v>0</v>
      </c>
      <c r="M1125" s="123">
        <v>0</v>
      </c>
      <c r="N1125" s="123">
        <v>0</v>
      </c>
      <c r="O1125" s="124">
        <v>0</v>
      </c>
      <c r="P1125" s="124">
        <v>0</v>
      </c>
      <c r="Q1125" s="45"/>
      <c r="R1125" s="123">
        <v>0</v>
      </c>
      <c r="S1125" s="123">
        <v>0</v>
      </c>
      <c r="T1125" s="123">
        <f t="shared" si="548"/>
        <v>0</v>
      </c>
      <c r="U1125" s="123">
        <v>0</v>
      </c>
      <c r="V1125" s="123">
        <v>0</v>
      </c>
      <c r="W1125" s="123">
        <f t="shared" si="549"/>
        <v>0</v>
      </c>
      <c r="X1125" s="123">
        <f t="shared" si="550"/>
        <v>0</v>
      </c>
      <c r="Y1125" s="45"/>
      <c r="Z1125" s="123">
        <v>0</v>
      </c>
      <c r="AA1125" s="123">
        <v>0</v>
      </c>
      <c r="AB1125" s="123">
        <f t="shared" si="551"/>
        <v>0</v>
      </c>
      <c r="AC1125" s="123">
        <v>0</v>
      </c>
      <c r="AD1125" s="123">
        <v>0</v>
      </c>
      <c r="AE1125" s="123">
        <f t="shared" si="552"/>
        <v>0</v>
      </c>
      <c r="AF1125" s="123">
        <f t="shared" si="553"/>
        <v>0</v>
      </c>
      <c r="AG1125" s="45"/>
      <c r="AH1125" s="123">
        <v>0</v>
      </c>
      <c r="AI1125" s="123">
        <v>0</v>
      </c>
      <c r="AJ1125" s="123">
        <f t="shared" si="554"/>
        <v>0</v>
      </c>
      <c r="AK1125" s="123">
        <v>0</v>
      </c>
      <c r="AL1125" s="123">
        <v>0</v>
      </c>
      <c r="AM1125" s="123">
        <f t="shared" si="555"/>
        <v>0</v>
      </c>
      <c r="AN1125" s="123">
        <f t="shared" si="556"/>
        <v>0</v>
      </c>
      <c r="AO1125" s="45"/>
      <c r="AP1125" s="123">
        <f>J1125-(R1125+Z1125+AH1125)</f>
        <v>0</v>
      </c>
      <c r="AQ1125" s="123">
        <f>K1125-(S1125+AA1125+AI1125)</f>
        <v>0</v>
      </c>
      <c r="AR1125" s="123">
        <f t="shared" si="557"/>
        <v>0</v>
      </c>
      <c r="AS1125" s="123">
        <f>M1125-(U1125+AC1125+AK1125)</f>
        <v>0</v>
      </c>
      <c r="AT1125" s="123">
        <f>N1125-(V1125+AD1125+AL1125)</f>
        <v>0</v>
      </c>
      <c r="AU1125" s="123">
        <f t="shared" si="558"/>
        <v>0</v>
      </c>
      <c r="AV1125" s="123">
        <f t="shared" si="559"/>
        <v>0</v>
      </c>
      <c r="AW1125" s="125" t="s">
        <v>103</v>
      </c>
      <c r="AX1125" s="125"/>
      <c r="AY1125" s="125"/>
      <c r="AZ1125" s="124" t="s">
        <v>283</v>
      </c>
      <c r="BA1125" s="124"/>
      <c r="BB1125" s="124"/>
      <c r="BC1125" s="124"/>
      <c r="BD1125" s="124"/>
    </row>
    <row r="1126" spans="1:56" s="126" customFormat="1" hidden="1">
      <c r="A1126" s="45"/>
      <c r="B1126" s="108">
        <v>2013</v>
      </c>
      <c r="C1126" s="109">
        <v>8320</v>
      </c>
      <c r="D1126" s="108">
        <v>10</v>
      </c>
      <c r="E1126" s="108">
        <v>5000</v>
      </c>
      <c r="F1126" s="108">
        <v>5900</v>
      </c>
      <c r="G1126" s="108"/>
      <c r="H1126" s="108"/>
      <c r="I1126" s="110" t="s">
        <v>349</v>
      </c>
      <c r="J1126" s="111">
        <v>0</v>
      </c>
      <c r="K1126" s="111">
        <v>0</v>
      </c>
      <c r="L1126" s="111">
        <v>0</v>
      </c>
      <c r="M1126" s="111">
        <v>0</v>
      </c>
      <c r="N1126" s="111">
        <v>0</v>
      </c>
      <c r="O1126" s="111">
        <v>0</v>
      </c>
      <c r="P1126" s="111">
        <v>0</v>
      </c>
      <c r="Q1126" s="45"/>
      <c r="R1126" s="112">
        <f>R1127+R1129</f>
        <v>0</v>
      </c>
      <c r="S1126" s="112">
        <f>S1127+S1129</f>
        <v>0</v>
      </c>
      <c r="T1126" s="112">
        <f t="shared" si="548"/>
        <v>0</v>
      </c>
      <c r="U1126" s="112">
        <f>U1127+U1129</f>
        <v>0</v>
      </c>
      <c r="V1126" s="112">
        <f>V1127+V1129</f>
        <v>0</v>
      </c>
      <c r="W1126" s="112">
        <f t="shared" si="549"/>
        <v>0</v>
      </c>
      <c r="X1126" s="112">
        <f t="shared" si="550"/>
        <v>0</v>
      </c>
      <c r="Y1126" s="45"/>
      <c r="Z1126" s="112">
        <f>Z1127+Z1129</f>
        <v>0</v>
      </c>
      <c r="AA1126" s="112">
        <f>AA1127+AA1129</f>
        <v>0</v>
      </c>
      <c r="AB1126" s="112">
        <f t="shared" si="551"/>
        <v>0</v>
      </c>
      <c r="AC1126" s="112">
        <f>AC1127+AC1129</f>
        <v>0</v>
      </c>
      <c r="AD1126" s="112">
        <f>AD1127+AD1129</f>
        <v>0</v>
      </c>
      <c r="AE1126" s="112">
        <f t="shared" si="552"/>
        <v>0</v>
      </c>
      <c r="AF1126" s="112">
        <f t="shared" si="553"/>
        <v>0</v>
      </c>
      <c r="AG1126" s="45"/>
      <c r="AH1126" s="112">
        <f>AH1127+AH1129</f>
        <v>0</v>
      </c>
      <c r="AI1126" s="112">
        <f>AI1127+AI1129</f>
        <v>0</v>
      </c>
      <c r="AJ1126" s="112">
        <f t="shared" si="554"/>
        <v>0</v>
      </c>
      <c r="AK1126" s="112">
        <f>AK1127+AK1129</f>
        <v>0</v>
      </c>
      <c r="AL1126" s="112">
        <f>AL1127+AL1129</f>
        <v>0</v>
      </c>
      <c r="AM1126" s="112">
        <f t="shared" si="555"/>
        <v>0</v>
      </c>
      <c r="AN1126" s="112">
        <f t="shared" si="556"/>
        <v>0</v>
      </c>
      <c r="AO1126" s="45"/>
      <c r="AP1126" s="112">
        <f>AP1127+AP1129</f>
        <v>0</v>
      </c>
      <c r="AQ1126" s="112">
        <f>AQ1127+AQ1129</f>
        <v>0</v>
      </c>
      <c r="AR1126" s="112">
        <f t="shared" si="557"/>
        <v>0</v>
      </c>
      <c r="AS1126" s="112">
        <f>AS1127+AS1129</f>
        <v>0</v>
      </c>
      <c r="AT1126" s="112">
        <f>AT1127+AT1129</f>
        <v>0</v>
      </c>
      <c r="AU1126" s="112">
        <f t="shared" si="558"/>
        <v>0</v>
      </c>
      <c r="AV1126" s="112">
        <f t="shared" si="559"/>
        <v>0</v>
      </c>
      <c r="AW1126" s="113"/>
      <c r="AX1126" s="113"/>
      <c r="AY1126" s="113"/>
      <c r="AZ1126" s="111"/>
      <c r="BA1126" s="111"/>
      <c r="BB1126" s="111"/>
      <c r="BC1126" s="111"/>
      <c r="BD1126" s="111"/>
    </row>
    <row r="1127" spans="1:56" s="127" customFormat="1" hidden="1">
      <c r="A1127" s="45"/>
      <c r="B1127" s="114">
        <v>2013</v>
      </c>
      <c r="C1127" s="115">
        <v>8320</v>
      </c>
      <c r="D1127" s="114">
        <v>10</v>
      </c>
      <c r="E1127" s="114">
        <v>5000</v>
      </c>
      <c r="F1127" s="114">
        <v>5900</v>
      </c>
      <c r="G1127" s="114">
        <v>591</v>
      </c>
      <c r="H1127" s="114"/>
      <c r="I1127" s="116" t="s">
        <v>253</v>
      </c>
      <c r="J1127" s="117">
        <v>0</v>
      </c>
      <c r="K1127" s="117">
        <v>0</v>
      </c>
      <c r="L1127" s="117">
        <v>0</v>
      </c>
      <c r="M1127" s="117">
        <v>0</v>
      </c>
      <c r="N1127" s="117">
        <v>0</v>
      </c>
      <c r="O1127" s="117">
        <v>0</v>
      </c>
      <c r="P1127" s="117">
        <v>0</v>
      </c>
      <c r="Q1127" s="45"/>
      <c r="R1127" s="118">
        <f>R1128</f>
        <v>0</v>
      </c>
      <c r="S1127" s="118">
        <f>S1128</f>
        <v>0</v>
      </c>
      <c r="T1127" s="118">
        <f t="shared" si="548"/>
        <v>0</v>
      </c>
      <c r="U1127" s="118">
        <f>U1128</f>
        <v>0</v>
      </c>
      <c r="V1127" s="118">
        <f>V1128</f>
        <v>0</v>
      </c>
      <c r="W1127" s="118">
        <f t="shared" si="549"/>
        <v>0</v>
      </c>
      <c r="X1127" s="118">
        <f t="shared" si="550"/>
        <v>0</v>
      </c>
      <c r="Y1127" s="45"/>
      <c r="Z1127" s="118">
        <f>Z1128</f>
        <v>0</v>
      </c>
      <c r="AA1127" s="118">
        <f>AA1128</f>
        <v>0</v>
      </c>
      <c r="AB1127" s="118">
        <f t="shared" si="551"/>
        <v>0</v>
      </c>
      <c r="AC1127" s="118">
        <f>AC1128</f>
        <v>0</v>
      </c>
      <c r="AD1127" s="118">
        <f>AD1128</f>
        <v>0</v>
      </c>
      <c r="AE1127" s="118">
        <f t="shared" si="552"/>
        <v>0</v>
      </c>
      <c r="AF1127" s="118">
        <f t="shared" si="553"/>
        <v>0</v>
      </c>
      <c r="AG1127" s="45"/>
      <c r="AH1127" s="118">
        <f>AH1128</f>
        <v>0</v>
      </c>
      <c r="AI1127" s="118">
        <f>AI1128</f>
        <v>0</v>
      </c>
      <c r="AJ1127" s="118">
        <f t="shared" si="554"/>
        <v>0</v>
      </c>
      <c r="AK1127" s="118">
        <f>AK1128</f>
        <v>0</v>
      </c>
      <c r="AL1127" s="118">
        <f>AL1128</f>
        <v>0</v>
      </c>
      <c r="AM1127" s="118">
        <f t="shared" si="555"/>
        <v>0</v>
      </c>
      <c r="AN1127" s="118">
        <f t="shared" si="556"/>
        <v>0</v>
      </c>
      <c r="AO1127" s="45"/>
      <c r="AP1127" s="118">
        <f>AP1128</f>
        <v>0</v>
      </c>
      <c r="AQ1127" s="118">
        <f>AQ1128</f>
        <v>0</v>
      </c>
      <c r="AR1127" s="118">
        <f t="shared" si="557"/>
        <v>0</v>
      </c>
      <c r="AS1127" s="118">
        <f>AS1128</f>
        <v>0</v>
      </c>
      <c r="AT1127" s="118">
        <f>AT1128</f>
        <v>0</v>
      </c>
      <c r="AU1127" s="118">
        <f t="shared" si="558"/>
        <v>0</v>
      </c>
      <c r="AV1127" s="118">
        <f t="shared" si="559"/>
        <v>0</v>
      </c>
      <c r="AW1127" s="119"/>
      <c r="AX1127" s="119"/>
      <c r="AY1127" s="119"/>
      <c r="AZ1127" s="117"/>
      <c r="BA1127" s="117"/>
      <c r="BB1127" s="117"/>
      <c r="BC1127" s="117"/>
      <c r="BD1127" s="117"/>
    </row>
    <row r="1128" spans="1:56" s="100" customFormat="1" hidden="1">
      <c r="A1128" s="45"/>
      <c r="B1128" s="120">
        <v>2013</v>
      </c>
      <c r="C1128" s="121">
        <v>8320</v>
      </c>
      <c r="D1128" s="120">
        <v>10</v>
      </c>
      <c r="E1128" s="120">
        <v>5000</v>
      </c>
      <c r="F1128" s="120">
        <v>5900</v>
      </c>
      <c r="G1128" s="120">
        <v>591</v>
      </c>
      <c r="H1128" s="120">
        <v>59101</v>
      </c>
      <c r="I1128" s="122" t="s">
        <v>253</v>
      </c>
      <c r="J1128" s="123">
        <v>0</v>
      </c>
      <c r="K1128" s="123">
        <v>0</v>
      </c>
      <c r="L1128" s="124">
        <v>0</v>
      </c>
      <c r="M1128" s="123">
        <v>0</v>
      </c>
      <c r="N1128" s="123">
        <v>0</v>
      </c>
      <c r="O1128" s="124">
        <v>0</v>
      </c>
      <c r="P1128" s="124">
        <v>0</v>
      </c>
      <c r="Q1128" s="45"/>
      <c r="R1128" s="123">
        <v>0</v>
      </c>
      <c r="S1128" s="123">
        <v>0</v>
      </c>
      <c r="T1128" s="123">
        <f t="shared" si="548"/>
        <v>0</v>
      </c>
      <c r="U1128" s="123">
        <v>0</v>
      </c>
      <c r="V1128" s="123">
        <v>0</v>
      </c>
      <c r="W1128" s="123">
        <f t="shared" si="549"/>
        <v>0</v>
      </c>
      <c r="X1128" s="123">
        <f t="shared" si="550"/>
        <v>0</v>
      </c>
      <c r="Y1128" s="45"/>
      <c r="Z1128" s="123">
        <v>0</v>
      </c>
      <c r="AA1128" s="123">
        <v>0</v>
      </c>
      <c r="AB1128" s="123">
        <f t="shared" si="551"/>
        <v>0</v>
      </c>
      <c r="AC1128" s="123">
        <v>0</v>
      </c>
      <c r="AD1128" s="123">
        <v>0</v>
      </c>
      <c r="AE1128" s="123">
        <f t="shared" si="552"/>
        <v>0</v>
      </c>
      <c r="AF1128" s="123">
        <f t="shared" si="553"/>
        <v>0</v>
      </c>
      <c r="AG1128" s="45"/>
      <c r="AH1128" s="123">
        <v>0</v>
      </c>
      <c r="AI1128" s="123">
        <v>0</v>
      </c>
      <c r="AJ1128" s="123">
        <f t="shared" si="554"/>
        <v>0</v>
      </c>
      <c r="AK1128" s="123">
        <v>0</v>
      </c>
      <c r="AL1128" s="123">
        <v>0</v>
      </c>
      <c r="AM1128" s="123">
        <f t="shared" si="555"/>
        <v>0</v>
      </c>
      <c r="AN1128" s="123">
        <f t="shared" si="556"/>
        <v>0</v>
      </c>
      <c r="AO1128" s="45"/>
      <c r="AP1128" s="123">
        <f>J1128-(R1128+Z1128+AH1128)</f>
        <v>0</v>
      </c>
      <c r="AQ1128" s="123">
        <f>K1128-(S1128+AA1128+AI1128)</f>
        <v>0</v>
      </c>
      <c r="AR1128" s="123">
        <f t="shared" si="557"/>
        <v>0</v>
      </c>
      <c r="AS1128" s="123">
        <f>M1128-(U1128+AC1128+AK1128)</f>
        <v>0</v>
      </c>
      <c r="AT1128" s="123">
        <f>N1128-(V1128+AD1128+AL1128)</f>
        <v>0</v>
      </c>
      <c r="AU1128" s="123">
        <f t="shared" si="558"/>
        <v>0</v>
      </c>
      <c r="AV1128" s="123">
        <f t="shared" si="559"/>
        <v>0</v>
      </c>
      <c r="AW1128" s="125" t="s">
        <v>187</v>
      </c>
      <c r="AX1128" s="125"/>
      <c r="AY1128" s="125"/>
      <c r="AZ1128" s="124" t="s">
        <v>283</v>
      </c>
      <c r="BA1128" s="124"/>
      <c r="BB1128" s="124"/>
      <c r="BC1128" s="124"/>
      <c r="BD1128" s="124"/>
    </row>
    <row r="1129" spans="1:56" s="127" customFormat="1" hidden="1">
      <c r="A1129" s="45"/>
      <c r="B1129" s="114">
        <v>2013</v>
      </c>
      <c r="C1129" s="115">
        <v>8320</v>
      </c>
      <c r="D1129" s="114">
        <v>10</v>
      </c>
      <c r="E1129" s="114">
        <v>5000</v>
      </c>
      <c r="F1129" s="114">
        <v>5900</v>
      </c>
      <c r="G1129" s="114">
        <v>597</v>
      </c>
      <c r="H1129" s="114"/>
      <c r="I1129" s="116" t="s">
        <v>254</v>
      </c>
      <c r="J1129" s="117">
        <v>0</v>
      </c>
      <c r="K1129" s="117">
        <v>0</v>
      </c>
      <c r="L1129" s="117">
        <v>0</v>
      </c>
      <c r="M1129" s="117">
        <v>0</v>
      </c>
      <c r="N1129" s="117">
        <v>0</v>
      </c>
      <c r="O1129" s="117">
        <v>0</v>
      </c>
      <c r="P1129" s="117">
        <v>0</v>
      </c>
      <c r="Q1129" s="45"/>
      <c r="R1129" s="118">
        <f>R1130</f>
        <v>0</v>
      </c>
      <c r="S1129" s="118">
        <f>S1130</f>
        <v>0</v>
      </c>
      <c r="T1129" s="118">
        <f t="shared" si="548"/>
        <v>0</v>
      </c>
      <c r="U1129" s="118">
        <f>U1130</f>
        <v>0</v>
      </c>
      <c r="V1129" s="118">
        <f>V1130</f>
        <v>0</v>
      </c>
      <c r="W1129" s="118">
        <f t="shared" si="549"/>
        <v>0</v>
      </c>
      <c r="X1129" s="118">
        <f t="shared" si="550"/>
        <v>0</v>
      </c>
      <c r="Y1129" s="45"/>
      <c r="Z1129" s="118">
        <f>Z1130</f>
        <v>0</v>
      </c>
      <c r="AA1129" s="118">
        <f>AA1130</f>
        <v>0</v>
      </c>
      <c r="AB1129" s="118">
        <f t="shared" si="551"/>
        <v>0</v>
      </c>
      <c r="AC1129" s="118">
        <f>AC1130</f>
        <v>0</v>
      </c>
      <c r="AD1129" s="118">
        <f>AD1130</f>
        <v>0</v>
      </c>
      <c r="AE1129" s="118">
        <f t="shared" si="552"/>
        <v>0</v>
      </c>
      <c r="AF1129" s="118">
        <f t="shared" si="553"/>
        <v>0</v>
      </c>
      <c r="AG1129" s="45"/>
      <c r="AH1129" s="118">
        <f>AH1130</f>
        <v>0</v>
      </c>
      <c r="AI1129" s="118">
        <f>AI1130</f>
        <v>0</v>
      </c>
      <c r="AJ1129" s="118">
        <f t="shared" si="554"/>
        <v>0</v>
      </c>
      <c r="AK1129" s="118">
        <f>AK1130</f>
        <v>0</v>
      </c>
      <c r="AL1129" s="118">
        <f>AL1130</f>
        <v>0</v>
      </c>
      <c r="AM1129" s="118">
        <f t="shared" si="555"/>
        <v>0</v>
      </c>
      <c r="AN1129" s="118">
        <f t="shared" si="556"/>
        <v>0</v>
      </c>
      <c r="AO1129" s="45"/>
      <c r="AP1129" s="118">
        <f>AP1130</f>
        <v>0</v>
      </c>
      <c r="AQ1129" s="118">
        <f>AQ1130</f>
        <v>0</v>
      </c>
      <c r="AR1129" s="118">
        <f t="shared" si="557"/>
        <v>0</v>
      </c>
      <c r="AS1129" s="118">
        <f>AS1130</f>
        <v>0</v>
      </c>
      <c r="AT1129" s="118">
        <f>AT1130</f>
        <v>0</v>
      </c>
      <c r="AU1129" s="118">
        <f t="shared" si="558"/>
        <v>0</v>
      </c>
      <c r="AV1129" s="118">
        <f t="shared" si="559"/>
        <v>0</v>
      </c>
      <c r="AW1129" s="119"/>
      <c r="AX1129" s="119"/>
      <c r="AY1129" s="119"/>
      <c r="AZ1129" s="117"/>
      <c r="BA1129" s="117"/>
      <c r="BB1129" s="117"/>
      <c r="BC1129" s="117"/>
      <c r="BD1129" s="117"/>
    </row>
    <row r="1130" spans="1:56" s="100" customFormat="1" hidden="1">
      <c r="A1130" s="45"/>
      <c r="B1130" s="120">
        <v>2013</v>
      </c>
      <c r="C1130" s="121">
        <v>8320</v>
      </c>
      <c r="D1130" s="120">
        <v>10</v>
      </c>
      <c r="E1130" s="120">
        <v>5000</v>
      </c>
      <c r="F1130" s="120">
        <v>5900</v>
      </c>
      <c r="G1130" s="120">
        <v>597</v>
      </c>
      <c r="H1130" s="120">
        <v>59700</v>
      </c>
      <c r="I1130" s="122" t="s">
        <v>254</v>
      </c>
      <c r="J1130" s="123">
        <v>0</v>
      </c>
      <c r="K1130" s="123">
        <v>0</v>
      </c>
      <c r="L1130" s="124">
        <v>0</v>
      </c>
      <c r="M1130" s="123">
        <v>0</v>
      </c>
      <c r="N1130" s="123">
        <v>0</v>
      </c>
      <c r="O1130" s="124">
        <v>0</v>
      </c>
      <c r="P1130" s="124">
        <v>0</v>
      </c>
      <c r="Q1130" s="45"/>
      <c r="R1130" s="123">
        <v>0</v>
      </c>
      <c r="S1130" s="123">
        <v>0</v>
      </c>
      <c r="T1130" s="123">
        <f t="shared" si="548"/>
        <v>0</v>
      </c>
      <c r="U1130" s="123">
        <v>0</v>
      </c>
      <c r="V1130" s="123">
        <v>0</v>
      </c>
      <c r="W1130" s="123">
        <f t="shared" si="549"/>
        <v>0</v>
      </c>
      <c r="X1130" s="123">
        <f t="shared" si="550"/>
        <v>0</v>
      </c>
      <c r="Y1130" s="45"/>
      <c r="Z1130" s="123">
        <v>0</v>
      </c>
      <c r="AA1130" s="123">
        <v>0</v>
      </c>
      <c r="AB1130" s="123">
        <f t="shared" si="551"/>
        <v>0</v>
      </c>
      <c r="AC1130" s="123">
        <v>0</v>
      </c>
      <c r="AD1130" s="123">
        <v>0</v>
      </c>
      <c r="AE1130" s="123">
        <f t="shared" si="552"/>
        <v>0</v>
      </c>
      <c r="AF1130" s="123">
        <f t="shared" si="553"/>
        <v>0</v>
      </c>
      <c r="AG1130" s="45"/>
      <c r="AH1130" s="123">
        <v>0</v>
      </c>
      <c r="AI1130" s="123">
        <v>0</v>
      </c>
      <c r="AJ1130" s="123">
        <f t="shared" si="554"/>
        <v>0</v>
      </c>
      <c r="AK1130" s="123">
        <v>0</v>
      </c>
      <c r="AL1130" s="123">
        <v>0</v>
      </c>
      <c r="AM1130" s="123">
        <f t="shared" si="555"/>
        <v>0</v>
      </c>
      <c r="AN1130" s="123">
        <f t="shared" si="556"/>
        <v>0</v>
      </c>
      <c r="AO1130" s="45"/>
      <c r="AP1130" s="123">
        <f>J1130-(R1130+Z1130+AH1130)</f>
        <v>0</v>
      </c>
      <c r="AQ1130" s="123">
        <f>K1130-(S1130+AA1130+AI1130)</f>
        <v>0</v>
      </c>
      <c r="AR1130" s="123">
        <f t="shared" si="557"/>
        <v>0</v>
      </c>
      <c r="AS1130" s="123">
        <f>M1130-(U1130+AC1130+AK1130)</f>
        <v>0</v>
      </c>
      <c r="AT1130" s="123">
        <f>N1130-(V1130+AD1130+AL1130)</f>
        <v>0</v>
      </c>
      <c r="AU1130" s="123">
        <f t="shared" si="558"/>
        <v>0</v>
      </c>
      <c r="AV1130" s="123">
        <f t="shared" si="559"/>
        <v>0</v>
      </c>
      <c r="AW1130" s="125" t="s">
        <v>187</v>
      </c>
      <c r="AX1130" s="125"/>
      <c r="AY1130" s="125"/>
      <c r="AZ1130" s="124" t="s">
        <v>283</v>
      </c>
      <c r="BA1130" s="124"/>
      <c r="BB1130" s="124"/>
      <c r="BC1130" s="124"/>
      <c r="BD1130" s="124"/>
    </row>
    <row r="1131" spans="1:56" s="107" customFormat="1" hidden="1">
      <c r="A1131" s="45"/>
      <c r="B1131" s="101">
        <v>2013</v>
      </c>
      <c r="C1131" s="102">
        <v>8320</v>
      </c>
      <c r="D1131" s="101">
        <v>10</v>
      </c>
      <c r="E1131" s="101">
        <v>6000</v>
      </c>
      <c r="F1131" s="101"/>
      <c r="G1131" s="101"/>
      <c r="H1131" s="101"/>
      <c r="I1131" s="103" t="s">
        <v>255</v>
      </c>
      <c r="J1131" s="104">
        <v>1286290</v>
      </c>
      <c r="K1131" s="104">
        <v>0</v>
      </c>
      <c r="L1131" s="104">
        <v>1286290</v>
      </c>
      <c r="M1131" s="104">
        <v>0</v>
      </c>
      <c r="N1131" s="104">
        <v>0</v>
      </c>
      <c r="O1131" s="104">
        <v>0</v>
      </c>
      <c r="P1131" s="104">
        <f>1000000+286290</f>
        <v>1286290</v>
      </c>
      <c r="Q1131" s="45"/>
      <c r="R1131" s="105">
        <f>R1132</f>
        <v>1286290</v>
      </c>
      <c r="S1131" s="105">
        <f>S1132</f>
        <v>0</v>
      </c>
      <c r="T1131" s="105">
        <f t="shared" si="548"/>
        <v>1286290</v>
      </c>
      <c r="U1131" s="105">
        <f>U1132</f>
        <v>0</v>
      </c>
      <c r="V1131" s="105">
        <f>V1132</f>
        <v>0</v>
      </c>
      <c r="W1131" s="105">
        <f t="shared" si="549"/>
        <v>0</v>
      </c>
      <c r="X1131" s="105">
        <f t="shared" si="550"/>
        <v>1286290</v>
      </c>
      <c r="Y1131" s="45"/>
      <c r="Z1131" s="105">
        <f>Z1132</f>
        <v>0</v>
      </c>
      <c r="AA1131" s="105">
        <f>AA1132</f>
        <v>0</v>
      </c>
      <c r="AB1131" s="105">
        <f t="shared" si="551"/>
        <v>0</v>
      </c>
      <c r="AC1131" s="105">
        <f>AC1132</f>
        <v>0</v>
      </c>
      <c r="AD1131" s="105">
        <f>AD1132</f>
        <v>0</v>
      </c>
      <c r="AE1131" s="105">
        <f t="shared" si="552"/>
        <v>0</v>
      </c>
      <c r="AF1131" s="105">
        <f t="shared" si="553"/>
        <v>0</v>
      </c>
      <c r="AG1131" s="45"/>
      <c r="AH1131" s="105">
        <f>AH1132</f>
        <v>0</v>
      </c>
      <c r="AI1131" s="105">
        <f>AI1132</f>
        <v>0</v>
      </c>
      <c r="AJ1131" s="105">
        <f t="shared" si="554"/>
        <v>0</v>
      </c>
      <c r="AK1131" s="105">
        <f>AK1132</f>
        <v>0</v>
      </c>
      <c r="AL1131" s="105">
        <f>AL1132</f>
        <v>0</v>
      </c>
      <c r="AM1131" s="105">
        <f t="shared" si="555"/>
        <v>0</v>
      </c>
      <c r="AN1131" s="105">
        <f t="shared" si="556"/>
        <v>0</v>
      </c>
      <c r="AO1131" s="45"/>
      <c r="AP1131" s="105">
        <f>AP1132</f>
        <v>0</v>
      </c>
      <c r="AQ1131" s="105">
        <f>AQ1132</f>
        <v>0</v>
      </c>
      <c r="AR1131" s="105">
        <f t="shared" si="557"/>
        <v>0</v>
      </c>
      <c r="AS1131" s="105">
        <f>AS1132</f>
        <v>0</v>
      </c>
      <c r="AT1131" s="105">
        <f>AT1132</f>
        <v>0</v>
      </c>
      <c r="AU1131" s="105">
        <f t="shared" si="558"/>
        <v>0</v>
      </c>
      <c r="AV1131" s="105">
        <f t="shared" si="559"/>
        <v>0</v>
      </c>
      <c r="AW1131" s="106"/>
      <c r="AX1131" s="106"/>
      <c r="AY1131" s="106"/>
      <c r="AZ1131" s="104"/>
      <c r="BA1131" s="104"/>
      <c r="BB1131" s="104"/>
      <c r="BC1131" s="104"/>
      <c r="BD1131" s="104"/>
    </row>
    <row r="1132" spans="1:56" s="126" customFormat="1" hidden="1">
      <c r="A1132" s="45"/>
      <c r="B1132" s="108">
        <v>2013</v>
      </c>
      <c r="C1132" s="109">
        <v>8320</v>
      </c>
      <c r="D1132" s="108">
        <v>10</v>
      </c>
      <c r="E1132" s="108">
        <v>6000</v>
      </c>
      <c r="F1132" s="108">
        <v>6200</v>
      </c>
      <c r="G1132" s="108"/>
      <c r="H1132" s="108"/>
      <c r="I1132" s="110" t="s">
        <v>256</v>
      </c>
      <c r="J1132" s="111">
        <v>1286290</v>
      </c>
      <c r="K1132" s="111">
        <v>0</v>
      </c>
      <c r="L1132" s="111">
        <v>1286290</v>
      </c>
      <c r="M1132" s="111">
        <v>0</v>
      </c>
      <c r="N1132" s="111">
        <v>0</v>
      </c>
      <c r="O1132" s="111">
        <v>0</v>
      </c>
      <c r="P1132" s="111">
        <f>1000000+286290</f>
        <v>1286290</v>
      </c>
      <c r="Q1132" s="45"/>
      <c r="R1132" s="112">
        <f>R1133+R1144+R1146</f>
        <v>1286290</v>
      </c>
      <c r="S1132" s="112">
        <f>S1133+S1144+S1146</f>
        <v>0</v>
      </c>
      <c r="T1132" s="112">
        <f>T1133+T1138+T1146</f>
        <v>1286290</v>
      </c>
      <c r="U1132" s="112">
        <f>U1133+U1144+U1146</f>
        <v>0</v>
      </c>
      <c r="V1132" s="112">
        <f>V1133+V1144+V1146</f>
        <v>0</v>
      </c>
      <c r="W1132" s="112">
        <f>W1133+W1138+W1146</f>
        <v>0</v>
      </c>
      <c r="X1132" s="112">
        <f>X1133+X1138+X1146</f>
        <v>1286290</v>
      </c>
      <c r="Y1132" s="45"/>
      <c r="Z1132" s="112">
        <f>Z1133+Z1144+Z1146</f>
        <v>0</v>
      </c>
      <c r="AA1132" s="112">
        <f>AA1133+AA1144+AA1146</f>
        <v>0</v>
      </c>
      <c r="AB1132" s="112">
        <f>AB1133+AB1138+AB1146</f>
        <v>0</v>
      </c>
      <c r="AC1132" s="112">
        <f>AC1133+AC1144+AC1146</f>
        <v>0</v>
      </c>
      <c r="AD1132" s="112">
        <f>AD1133+AD1144+AD1146</f>
        <v>0</v>
      </c>
      <c r="AE1132" s="112">
        <f>AE1133+AE1138+AE1146</f>
        <v>0</v>
      </c>
      <c r="AF1132" s="112">
        <f>AF1133+AF1138+AF1146</f>
        <v>0</v>
      </c>
      <c r="AG1132" s="45"/>
      <c r="AH1132" s="112">
        <f>AH1133+AH1144+AH1146</f>
        <v>0</v>
      </c>
      <c r="AI1132" s="112">
        <f>AI1133+AI1144+AI1146</f>
        <v>0</v>
      </c>
      <c r="AJ1132" s="112">
        <f>AJ1133+AJ1138+AJ1146</f>
        <v>0</v>
      </c>
      <c r="AK1132" s="112">
        <f>AK1133+AK1144+AK1146</f>
        <v>0</v>
      </c>
      <c r="AL1132" s="112">
        <f>AL1133+AL1144+AL1146</f>
        <v>0</v>
      </c>
      <c r="AM1132" s="112">
        <f>AM1133+AM1138+AM1146</f>
        <v>0</v>
      </c>
      <c r="AN1132" s="112">
        <f>AN1133+AN1138+AN1146</f>
        <v>0</v>
      </c>
      <c r="AO1132" s="45"/>
      <c r="AP1132" s="112">
        <f>AP1133+AP1144+AP1146</f>
        <v>0</v>
      </c>
      <c r="AQ1132" s="112">
        <f>AQ1133+AQ1144+AQ1146</f>
        <v>0</v>
      </c>
      <c r="AR1132" s="112">
        <f>AR1133+AR1138+AR1146</f>
        <v>0</v>
      </c>
      <c r="AS1132" s="112">
        <f>AS1133+AS1144+AS1146</f>
        <v>0</v>
      </c>
      <c r="AT1132" s="112">
        <f>AT1133+AT1144+AT1146</f>
        <v>0</v>
      </c>
      <c r="AU1132" s="112">
        <f>AU1133+AU1138+AU1146</f>
        <v>0</v>
      </c>
      <c r="AV1132" s="112">
        <f>AV1133+AV1138+AV1146</f>
        <v>0</v>
      </c>
      <c r="AW1132" s="113"/>
      <c r="AX1132" s="113"/>
      <c r="AY1132" s="113"/>
      <c r="AZ1132" s="111"/>
      <c r="BA1132" s="111"/>
      <c r="BB1132" s="111"/>
      <c r="BC1132" s="111"/>
      <c r="BD1132" s="111"/>
    </row>
    <row r="1133" spans="1:56" s="127" customFormat="1" hidden="1">
      <c r="A1133" s="45"/>
      <c r="B1133" s="114">
        <v>2013</v>
      </c>
      <c r="C1133" s="115">
        <v>8320</v>
      </c>
      <c r="D1133" s="114">
        <v>10</v>
      </c>
      <c r="E1133" s="114">
        <v>6000</v>
      </c>
      <c r="F1133" s="114">
        <v>6200</v>
      </c>
      <c r="G1133" s="114">
        <v>622</v>
      </c>
      <c r="H1133" s="114"/>
      <c r="I1133" s="116" t="s">
        <v>257</v>
      </c>
      <c r="J1133" s="117">
        <v>1286290</v>
      </c>
      <c r="K1133" s="117">
        <v>0</v>
      </c>
      <c r="L1133" s="117">
        <v>1286290</v>
      </c>
      <c r="M1133" s="117">
        <v>0</v>
      </c>
      <c r="N1133" s="117">
        <v>0</v>
      </c>
      <c r="O1133" s="117">
        <v>0</v>
      </c>
      <c r="P1133" s="117">
        <f>1000000+286290</f>
        <v>1286290</v>
      </c>
      <c r="Q1133" s="45"/>
      <c r="R1133" s="118">
        <f>R1134+R1135+R1136+R1137+R1138+R1139+R1140+R1141+R1142+R1143</f>
        <v>1286290</v>
      </c>
      <c r="S1133" s="118">
        <f>S1134+S1135+S1136+S1137+S1138+S1139+S1140+S1141+S1142+S1143</f>
        <v>0</v>
      </c>
      <c r="T1133" s="118">
        <f t="shared" ref="T1133:T1174" si="560">R1133+S1133</f>
        <v>1286290</v>
      </c>
      <c r="U1133" s="118">
        <f>U1134+U1135+U1136+U1137+U1138+U1139+U1140+U1141+U1142+U1143</f>
        <v>0</v>
      </c>
      <c r="V1133" s="118">
        <f>V1134+V1135+V1136+V1137+V1138+V1139+V1140+V1141+V1142+V1143</f>
        <v>0</v>
      </c>
      <c r="W1133" s="118">
        <f t="shared" ref="W1133:W1174" si="561">U1133+V1133</f>
        <v>0</v>
      </c>
      <c r="X1133" s="118">
        <f t="shared" ref="X1133:X1174" si="562">T1133+W1133</f>
        <v>1286290</v>
      </c>
      <c r="Y1133" s="45"/>
      <c r="Z1133" s="118">
        <f>Z1134+Z1135+Z1136+Z1137+Z1138+Z1139+Z1140+Z1141+Z1142+Z1143</f>
        <v>0</v>
      </c>
      <c r="AA1133" s="118">
        <f>AA1134+AA1135+AA1136+AA1137+AA1138+AA1139+AA1140+AA1141+AA1142+AA1143</f>
        <v>0</v>
      </c>
      <c r="AB1133" s="118">
        <f t="shared" ref="AB1133:AB1174" si="563">Z1133+AA1133</f>
        <v>0</v>
      </c>
      <c r="AC1133" s="118">
        <f>AC1134+AC1135+AC1136+AC1137+AC1138+AC1139+AC1140+AC1141+AC1142+AC1143</f>
        <v>0</v>
      </c>
      <c r="AD1133" s="118">
        <f>AD1134+AD1135+AD1136+AD1137+AD1138+AD1139+AD1140+AD1141+AD1142+AD1143</f>
        <v>0</v>
      </c>
      <c r="AE1133" s="118">
        <f t="shared" ref="AE1133:AE1174" si="564">AC1133+AD1133</f>
        <v>0</v>
      </c>
      <c r="AF1133" s="118">
        <f t="shared" ref="AF1133:AF1174" si="565">AB1133+AE1133</f>
        <v>0</v>
      </c>
      <c r="AG1133" s="45"/>
      <c r="AH1133" s="118">
        <f>AH1134+AH1135+AH1136+AH1137+AH1138+AH1139+AH1140+AH1141+AH1142+AH1143</f>
        <v>0</v>
      </c>
      <c r="AI1133" s="118">
        <f>AI1134+AI1135+AI1136+AI1137+AI1138+AI1139+AI1140+AI1141+AI1142+AI1143</f>
        <v>0</v>
      </c>
      <c r="AJ1133" s="118">
        <f t="shared" ref="AJ1133:AJ1174" si="566">AH1133+AI1133</f>
        <v>0</v>
      </c>
      <c r="AK1133" s="118">
        <f>AK1134+AK1135+AK1136+AK1137+AK1138+AK1139+AK1140+AK1141+AK1142+AK1143</f>
        <v>0</v>
      </c>
      <c r="AL1133" s="118">
        <f>AL1134+AL1135+AL1136+AL1137+AL1138+AL1139+AL1140+AL1141+AL1142+AL1143</f>
        <v>0</v>
      </c>
      <c r="AM1133" s="118">
        <f t="shared" ref="AM1133:AM1174" si="567">AK1133+AL1133</f>
        <v>0</v>
      </c>
      <c r="AN1133" s="118">
        <f t="shared" ref="AN1133:AN1174" si="568">AJ1133+AM1133</f>
        <v>0</v>
      </c>
      <c r="AO1133" s="45"/>
      <c r="AP1133" s="118">
        <f>AP1134+AP1135+AP1136+AP1137+AP1138+AP1139+AP1140+AP1141+AP1142+AP1143</f>
        <v>0</v>
      </c>
      <c r="AQ1133" s="118">
        <f>AQ1134+AQ1135+AQ1136+AQ1137+AQ1138+AQ1139+AQ1140+AQ1141+AQ1142+AQ1143</f>
        <v>0</v>
      </c>
      <c r="AR1133" s="118">
        <f t="shared" ref="AR1133:AR1174" si="569">AP1133+AQ1133</f>
        <v>0</v>
      </c>
      <c r="AS1133" s="118">
        <f>AS1134+AS1135+AS1136+AS1137+AS1138+AS1139+AS1140+AS1141+AS1142+AS1143</f>
        <v>0</v>
      </c>
      <c r="AT1133" s="118">
        <f>AT1134+AT1135+AT1136+AT1137+AT1138+AT1139+AT1140+AT1141+AT1142+AT1143</f>
        <v>0</v>
      </c>
      <c r="AU1133" s="118">
        <f t="shared" ref="AU1133:AU1174" si="570">AS1133+AT1133</f>
        <v>0</v>
      </c>
      <c r="AV1133" s="118">
        <f t="shared" ref="AV1133:AV1174" si="571">AR1133+AU1133</f>
        <v>0</v>
      </c>
      <c r="AW1133" s="119"/>
      <c r="AX1133" s="119"/>
      <c r="AY1133" s="119"/>
      <c r="AZ1133" s="117"/>
      <c r="BA1133" s="117"/>
      <c r="BB1133" s="117"/>
      <c r="BC1133" s="117"/>
      <c r="BD1133" s="117"/>
    </row>
    <row r="1134" spans="1:56" s="100" customFormat="1" hidden="1">
      <c r="A1134" s="45"/>
      <c r="B1134" s="120">
        <v>2013</v>
      </c>
      <c r="C1134" s="121">
        <v>8320</v>
      </c>
      <c r="D1134" s="120">
        <v>10</v>
      </c>
      <c r="E1134" s="120">
        <v>6000</v>
      </c>
      <c r="F1134" s="120">
        <v>6200</v>
      </c>
      <c r="G1134" s="120">
        <v>622</v>
      </c>
      <c r="H1134" s="120">
        <v>62201</v>
      </c>
      <c r="I1134" s="122" t="s">
        <v>258</v>
      </c>
      <c r="J1134" s="123">
        <v>0</v>
      </c>
      <c r="K1134" s="123">
        <v>0</v>
      </c>
      <c r="L1134" s="124">
        <v>0</v>
      </c>
      <c r="M1134" s="123">
        <v>0</v>
      </c>
      <c r="N1134" s="123">
        <v>0</v>
      </c>
      <c r="O1134" s="124">
        <v>0</v>
      </c>
      <c r="P1134" s="124">
        <v>0</v>
      </c>
      <c r="Q1134" s="45"/>
      <c r="R1134" s="123">
        <v>0</v>
      </c>
      <c r="S1134" s="123">
        <v>0</v>
      </c>
      <c r="T1134" s="123">
        <f t="shared" si="560"/>
        <v>0</v>
      </c>
      <c r="U1134" s="123">
        <v>0</v>
      </c>
      <c r="V1134" s="123">
        <v>0</v>
      </c>
      <c r="W1134" s="123">
        <f t="shared" si="561"/>
        <v>0</v>
      </c>
      <c r="X1134" s="123">
        <f t="shared" si="562"/>
        <v>0</v>
      </c>
      <c r="Y1134" s="45"/>
      <c r="Z1134" s="123">
        <v>0</v>
      </c>
      <c r="AA1134" s="123">
        <v>0</v>
      </c>
      <c r="AB1134" s="123">
        <f t="shared" si="563"/>
        <v>0</v>
      </c>
      <c r="AC1134" s="123">
        <v>0</v>
      </c>
      <c r="AD1134" s="123">
        <v>0</v>
      </c>
      <c r="AE1134" s="123">
        <f t="shared" si="564"/>
        <v>0</v>
      </c>
      <c r="AF1134" s="123">
        <f t="shared" si="565"/>
        <v>0</v>
      </c>
      <c r="AG1134" s="45"/>
      <c r="AH1134" s="123">
        <v>0</v>
      </c>
      <c r="AI1134" s="123">
        <v>0</v>
      </c>
      <c r="AJ1134" s="123">
        <f t="shared" si="566"/>
        <v>0</v>
      </c>
      <c r="AK1134" s="123">
        <v>0</v>
      </c>
      <c r="AL1134" s="123">
        <v>0</v>
      </c>
      <c r="AM1134" s="123">
        <f t="shared" si="567"/>
        <v>0</v>
      </c>
      <c r="AN1134" s="123">
        <f t="shared" si="568"/>
        <v>0</v>
      </c>
      <c r="AO1134" s="45"/>
      <c r="AP1134" s="123">
        <f t="shared" ref="AP1134:AQ1143" si="572">J1134-(R1134+Z1134+AH1134)</f>
        <v>0</v>
      </c>
      <c r="AQ1134" s="123">
        <f t="shared" si="572"/>
        <v>0</v>
      </c>
      <c r="AR1134" s="123">
        <f t="shared" si="569"/>
        <v>0</v>
      </c>
      <c r="AS1134" s="123">
        <f t="shared" ref="AS1134:AT1143" si="573">M1134-(U1134+AC1134+AK1134)</f>
        <v>0</v>
      </c>
      <c r="AT1134" s="123">
        <f t="shared" si="573"/>
        <v>0</v>
      </c>
      <c r="AU1134" s="123">
        <f t="shared" si="570"/>
        <v>0</v>
      </c>
      <c r="AV1134" s="123">
        <f t="shared" si="571"/>
        <v>0</v>
      </c>
      <c r="AW1134" s="125" t="s">
        <v>260</v>
      </c>
      <c r="AX1134" s="125"/>
      <c r="AY1134" s="125"/>
      <c r="AZ1134" s="124" t="s">
        <v>283</v>
      </c>
      <c r="BA1134" s="124"/>
      <c r="BB1134" s="124"/>
      <c r="BC1134" s="124"/>
      <c r="BD1134" s="124"/>
    </row>
    <row r="1135" spans="1:56" s="100" customFormat="1" hidden="1">
      <c r="A1135" s="45"/>
      <c r="B1135" s="120">
        <v>2013</v>
      </c>
      <c r="C1135" s="121">
        <v>8320</v>
      </c>
      <c r="D1135" s="120">
        <v>10</v>
      </c>
      <c r="E1135" s="120">
        <v>6000</v>
      </c>
      <c r="F1135" s="120">
        <v>6200</v>
      </c>
      <c r="G1135" s="120">
        <v>622</v>
      </c>
      <c r="H1135" s="120">
        <v>62201</v>
      </c>
      <c r="I1135" s="122" t="s">
        <v>258</v>
      </c>
      <c r="J1135" s="123">
        <v>0</v>
      </c>
      <c r="K1135" s="123">
        <v>0</v>
      </c>
      <c r="L1135" s="124">
        <v>0</v>
      </c>
      <c r="M1135" s="123">
        <v>0</v>
      </c>
      <c r="N1135" s="123">
        <v>0</v>
      </c>
      <c r="O1135" s="124">
        <v>0</v>
      </c>
      <c r="P1135" s="124">
        <v>0</v>
      </c>
      <c r="Q1135" s="45"/>
      <c r="R1135" s="123">
        <v>0</v>
      </c>
      <c r="S1135" s="123">
        <v>0</v>
      </c>
      <c r="T1135" s="123">
        <f t="shared" si="560"/>
        <v>0</v>
      </c>
      <c r="U1135" s="123">
        <v>0</v>
      </c>
      <c r="V1135" s="123">
        <v>0</v>
      </c>
      <c r="W1135" s="123">
        <f t="shared" si="561"/>
        <v>0</v>
      </c>
      <c r="X1135" s="123">
        <f t="shared" si="562"/>
        <v>0</v>
      </c>
      <c r="Y1135" s="45"/>
      <c r="Z1135" s="123">
        <v>0</v>
      </c>
      <c r="AA1135" s="123">
        <v>0</v>
      </c>
      <c r="AB1135" s="123">
        <f t="shared" si="563"/>
        <v>0</v>
      </c>
      <c r="AC1135" s="123">
        <v>0</v>
      </c>
      <c r="AD1135" s="123">
        <v>0</v>
      </c>
      <c r="AE1135" s="123">
        <f t="shared" si="564"/>
        <v>0</v>
      </c>
      <c r="AF1135" s="123">
        <f t="shared" si="565"/>
        <v>0</v>
      </c>
      <c r="AG1135" s="45"/>
      <c r="AH1135" s="123">
        <v>0</v>
      </c>
      <c r="AI1135" s="123">
        <v>0</v>
      </c>
      <c r="AJ1135" s="123">
        <f t="shared" si="566"/>
        <v>0</v>
      </c>
      <c r="AK1135" s="123">
        <v>0</v>
      </c>
      <c r="AL1135" s="123">
        <v>0</v>
      </c>
      <c r="AM1135" s="123">
        <f t="shared" si="567"/>
        <v>0</v>
      </c>
      <c r="AN1135" s="123">
        <f t="shared" si="568"/>
        <v>0</v>
      </c>
      <c r="AO1135" s="45"/>
      <c r="AP1135" s="123">
        <f t="shared" si="572"/>
        <v>0</v>
      </c>
      <c r="AQ1135" s="123">
        <f t="shared" si="572"/>
        <v>0</v>
      </c>
      <c r="AR1135" s="123">
        <f t="shared" si="569"/>
        <v>0</v>
      </c>
      <c r="AS1135" s="123">
        <f t="shared" si="573"/>
        <v>0</v>
      </c>
      <c r="AT1135" s="123">
        <f t="shared" si="573"/>
        <v>0</v>
      </c>
      <c r="AU1135" s="123">
        <f t="shared" si="570"/>
        <v>0</v>
      </c>
      <c r="AV1135" s="123">
        <f t="shared" si="571"/>
        <v>0</v>
      </c>
      <c r="AW1135" s="125"/>
      <c r="AX1135" s="125"/>
      <c r="AY1135" s="125"/>
      <c r="AZ1135" s="124"/>
      <c r="BA1135" s="124"/>
      <c r="BB1135" s="124"/>
      <c r="BC1135" s="124"/>
      <c r="BD1135" s="124"/>
    </row>
    <row r="1136" spans="1:56" s="100" customFormat="1" hidden="1">
      <c r="A1136" s="45"/>
      <c r="B1136" s="120">
        <v>2013</v>
      </c>
      <c r="C1136" s="121">
        <v>8320</v>
      </c>
      <c r="D1136" s="120">
        <v>10</v>
      </c>
      <c r="E1136" s="120">
        <v>6000</v>
      </c>
      <c r="F1136" s="120">
        <v>6200</v>
      </c>
      <c r="G1136" s="120">
        <v>622</v>
      </c>
      <c r="H1136" s="120">
        <v>62201</v>
      </c>
      <c r="I1136" s="122" t="s">
        <v>258</v>
      </c>
      <c r="J1136" s="123">
        <v>0</v>
      </c>
      <c r="K1136" s="123">
        <v>0</v>
      </c>
      <c r="L1136" s="124">
        <v>0</v>
      </c>
      <c r="M1136" s="123">
        <v>0</v>
      </c>
      <c r="N1136" s="123">
        <v>0</v>
      </c>
      <c r="O1136" s="124">
        <v>0</v>
      </c>
      <c r="P1136" s="124">
        <v>0</v>
      </c>
      <c r="Q1136" s="45"/>
      <c r="R1136" s="123">
        <v>0</v>
      </c>
      <c r="S1136" s="123">
        <v>0</v>
      </c>
      <c r="T1136" s="123">
        <f t="shared" si="560"/>
        <v>0</v>
      </c>
      <c r="U1136" s="123">
        <v>0</v>
      </c>
      <c r="V1136" s="123">
        <v>0</v>
      </c>
      <c r="W1136" s="123">
        <f t="shared" si="561"/>
        <v>0</v>
      </c>
      <c r="X1136" s="123">
        <f t="shared" si="562"/>
        <v>0</v>
      </c>
      <c r="Y1136" s="45"/>
      <c r="Z1136" s="123">
        <v>0</v>
      </c>
      <c r="AA1136" s="123">
        <v>0</v>
      </c>
      <c r="AB1136" s="123">
        <f t="shared" si="563"/>
        <v>0</v>
      </c>
      <c r="AC1136" s="123">
        <v>0</v>
      </c>
      <c r="AD1136" s="123">
        <v>0</v>
      </c>
      <c r="AE1136" s="123">
        <f t="shared" si="564"/>
        <v>0</v>
      </c>
      <c r="AF1136" s="123">
        <f t="shared" si="565"/>
        <v>0</v>
      </c>
      <c r="AG1136" s="45"/>
      <c r="AH1136" s="123">
        <v>0</v>
      </c>
      <c r="AI1136" s="123">
        <v>0</v>
      </c>
      <c r="AJ1136" s="123">
        <f t="shared" si="566"/>
        <v>0</v>
      </c>
      <c r="AK1136" s="123">
        <v>0</v>
      </c>
      <c r="AL1136" s="123">
        <v>0</v>
      </c>
      <c r="AM1136" s="123">
        <f t="shared" si="567"/>
        <v>0</v>
      </c>
      <c r="AN1136" s="123">
        <f t="shared" si="568"/>
        <v>0</v>
      </c>
      <c r="AO1136" s="45"/>
      <c r="AP1136" s="123">
        <f t="shared" si="572"/>
        <v>0</v>
      </c>
      <c r="AQ1136" s="123">
        <f t="shared" si="572"/>
        <v>0</v>
      </c>
      <c r="AR1136" s="123">
        <f t="shared" si="569"/>
        <v>0</v>
      </c>
      <c r="AS1136" s="123">
        <f t="shared" si="573"/>
        <v>0</v>
      </c>
      <c r="AT1136" s="123">
        <f t="shared" si="573"/>
        <v>0</v>
      </c>
      <c r="AU1136" s="123">
        <f t="shared" si="570"/>
        <v>0</v>
      </c>
      <c r="AV1136" s="123">
        <f t="shared" si="571"/>
        <v>0</v>
      </c>
      <c r="AW1136" s="125"/>
      <c r="AX1136" s="125"/>
      <c r="AY1136" s="125"/>
      <c r="AZ1136" s="124"/>
      <c r="BA1136" s="124"/>
      <c r="BB1136" s="124"/>
      <c r="BC1136" s="124"/>
      <c r="BD1136" s="124"/>
    </row>
    <row r="1137" spans="1:56" s="144" customFormat="1" hidden="1">
      <c r="B1137" s="145">
        <v>2013</v>
      </c>
      <c r="C1137" s="146">
        <v>8320</v>
      </c>
      <c r="D1137" s="145">
        <v>10</v>
      </c>
      <c r="E1137" s="145">
        <v>6000</v>
      </c>
      <c r="F1137" s="145">
        <v>6200</v>
      </c>
      <c r="G1137" s="145">
        <v>622</v>
      </c>
      <c r="H1137" s="145">
        <v>62202</v>
      </c>
      <c r="I1137" s="147" t="s">
        <v>448</v>
      </c>
      <c r="J1137" s="135">
        <f>1000000+161340+124950</f>
        <v>1286290</v>
      </c>
      <c r="K1137" s="135">
        <v>0</v>
      </c>
      <c r="L1137" s="148">
        <v>1286290</v>
      </c>
      <c r="M1137" s="135">
        <v>0</v>
      </c>
      <c r="N1137" s="135">
        <v>0</v>
      </c>
      <c r="O1137" s="148">
        <v>0</v>
      </c>
      <c r="P1137" s="148">
        <f>1000000+286290</f>
        <v>1286290</v>
      </c>
      <c r="R1137" s="135">
        <f>+'[1]Red Nacional Tel'!X195</f>
        <v>1286290</v>
      </c>
      <c r="S1137" s="135">
        <v>0</v>
      </c>
      <c r="T1137" s="135">
        <f t="shared" si="560"/>
        <v>1286290</v>
      </c>
      <c r="U1137" s="135">
        <v>0</v>
      </c>
      <c r="V1137" s="135">
        <v>0</v>
      </c>
      <c r="W1137" s="135">
        <f t="shared" si="561"/>
        <v>0</v>
      </c>
      <c r="X1137" s="135">
        <f t="shared" si="562"/>
        <v>1286290</v>
      </c>
      <c r="Z1137" s="135">
        <v>0</v>
      </c>
      <c r="AA1137" s="135">
        <v>0</v>
      </c>
      <c r="AB1137" s="135">
        <f t="shared" si="563"/>
        <v>0</v>
      </c>
      <c r="AC1137" s="135">
        <v>0</v>
      </c>
      <c r="AD1137" s="135">
        <v>0</v>
      </c>
      <c r="AE1137" s="135">
        <f t="shared" si="564"/>
        <v>0</v>
      </c>
      <c r="AF1137" s="135">
        <f t="shared" si="565"/>
        <v>0</v>
      </c>
      <c r="AH1137" s="135">
        <f>24848.36-24848.36+19082.32+6335.92-6335.92-19082.32+286290-267956.67-18333.33</f>
        <v>0</v>
      </c>
      <c r="AI1137" s="135">
        <v>0</v>
      </c>
      <c r="AJ1137" s="135">
        <f t="shared" si="566"/>
        <v>0</v>
      </c>
      <c r="AK1137" s="135">
        <v>0</v>
      </c>
      <c r="AL1137" s="135">
        <v>0</v>
      </c>
      <c r="AM1137" s="135">
        <f t="shared" si="567"/>
        <v>0</v>
      </c>
      <c r="AN1137" s="135">
        <f t="shared" si="568"/>
        <v>0</v>
      </c>
      <c r="AP1137" s="135">
        <f>J1137-(R1137+Z1137+AH1137)</f>
        <v>0</v>
      </c>
      <c r="AQ1137" s="135">
        <f t="shared" si="572"/>
        <v>0</v>
      </c>
      <c r="AR1137" s="135">
        <f t="shared" si="569"/>
        <v>0</v>
      </c>
      <c r="AS1137" s="135">
        <f t="shared" si="573"/>
        <v>0</v>
      </c>
      <c r="AT1137" s="135">
        <f t="shared" si="573"/>
        <v>0</v>
      </c>
      <c r="AU1137" s="135">
        <f t="shared" si="570"/>
        <v>0</v>
      </c>
      <c r="AV1137" s="135">
        <f t="shared" si="571"/>
        <v>0</v>
      </c>
      <c r="AW1137" s="149" t="s">
        <v>260</v>
      </c>
      <c r="AX1137" s="149">
        <v>4</v>
      </c>
      <c r="AY1137" s="149"/>
      <c r="AZ1137" s="148"/>
      <c r="BA1137" s="148">
        <f>'[1]Red Nacional Tel'!AO196</f>
        <v>2</v>
      </c>
      <c r="BB1137" s="148"/>
      <c r="BC1137" s="148">
        <f>+AX1137-BA1137</f>
        <v>2</v>
      </c>
      <c r="BD1137" s="148">
        <v>0</v>
      </c>
    </row>
    <row r="1138" spans="1:56" s="100" customFormat="1" hidden="1">
      <c r="A1138" s="45"/>
      <c r="B1138" s="120">
        <v>2013</v>
      </c>
      <c r="C1138" s="121">
        <v>8320</v>
      </c>
      <c r="D1138" s="120">
        <v>10</v>
      </c>
      <c r="E1138" s="120">
        <v>6000</v>
      </c>
      <c r="F1138" s="120">
        <v>6200</v>
      </c>
      <c r="G1138" s="120">
        <v>622</v>
      </c>
      <c r="H1138" s="120">
        <v>62202</v>
      </c>
      <c r="I1138" s="122" t="s">
        <v>448</v>
      </c>
      <c r="J1138" s="123">
        <v>0</v>
      </c>
      <c r="K1138" s="123">
        <v>0</v>
      </c>
      <c r="L1138" s="124">
        <v>0</v>
      </c>
      <c r="M1138" s="123">
        <v>0</v>
      </c>
      <c r="N1138" s="123">
        <v>0</v>
      </c>
      <c r="O1138" s="124">
        <v>0</v>
      </c>
      <c r="P1138" s="124">
        <v>1000000</v>
      </c>
      <c r="Q1138" s="45"/>
      <c r="R1138" s="123">
        <v>0</v>
      </c>
      <c r="S1138" s="123">
        <v>0</v>
      </c>
      <c r="T1138" s="123">
        <f t="shared" si="560"/>
        <v>0</v>
      </c>
      <c r="U1138" s="123">
        <v>0</v>
      </c>
      <c r="V1138" s="123">
        <v>0</v>
      </c>
      <c r="W1138" s="123">
        <f t="shared" si="561"/>
        <v>0</v>
      </c>
      <c r="X1138" s="123">
        <f t="shared" si="562"/>
        <v>0</v>
      </c>
      <c r="Y1138" s="45"/>
      <c r="Z1138" s="123">
        <v>0</v>
      </c>
      <c r="AA1138" s="123">
        <v>0</v>
      </c>
      <c r="AB1138" s="123">
        <f t="shared" si="563"/>
        <v>0</v>
      </c>
      <c r="AC1138" s="123">
        <v>0</v>
      </c>
      <c r="AD1138" s="123">
        <v>0</v>
      </c>
      <c r="AE1138" s="123">
        <f t="shared" si="564"/>
        <v>0</v>
      </c>
      <c r="AF1138" s="123">
        <f t="shared" si="565"/>
        <v>0</v>
      </c>
      <c r="AG1138" s="45"/>
      <c r="AH1138" s="123">
        <v>0</v>
      </c>
      <c r="AI1138" s="123">
        <v>0</v>
      </c>
      <c r="AJ1138" s="123">
        <f t="shared" si="566"/>
        <v>0</v>
      </c>
      <c r="AK1138" s="123">
        <v>0</v>
      </c>
      <c r="AL1138" s="123">
        <v>0</v>
      </c>
      <c r="AM1138" s="123">
        <f t="shared" si="567"/>
        <v>0</v>
      </c>
      <c r="AN1138" s="123">
        <f t="shared" si="568"/>
        <v>0</v>
      </c>
      <c r="AO1138" s="45"/>
      <c r="AP1138" s="123">
        <f t="shared" si="572"/>
        <v>0</v>
      </c>
      <c r="AQ1138" s="123">
        <f t="shared" si="572"/>
        <v>0</v>
      </c>
      <c r="AR1138" s="123">
        <f t="shared" si="569"/>
        <v>0</v>
      </c>
      <c r="AS1138" s="123">
        <f t="shared" si="573"/>
        <v>0</v>
      </c>
      <c r="AT1138" s="123">
        <f t="shared" si="573"/>
        <v>0</v>
      </c>
      <c r="AU1138" s="123">
        <f t="shared" si="570"/>
        <v>0</v>
      </c>
      <c r="AV1138" s="123">
        <f t="shared" si="571"/>
        <v>0</v>
      </c>
      <c r="AW1138" s="125" t="s">
        <v>260</v>
      </c>
      <c r="AX1138" s="125">
        <v>4</v>
      </c>
      <c r="AY1138" s="125"/>
      <c r="AZ1138" s="124"/>
      <c r="BA1138" s="124"/>
      <c r="BB1138" s="124"/>
      <c r="BC1138" s="124"/>
      <c r="BD1138" s="124"/>
    </row>
    <row r="1139" spans="1:56" s="100" customFormat="1" hidden="1">
      <c r="A1139" s="45"/>
      <c r="B1139" s="120">
        <v>2013</v>
      </c>
      <c r="C1139" s="121">
        <v>8320</v>
      </c>
      <c r="D1139" s="120">
        <v>10</v>
      </c>
      <c r="E1139" s="120">
        <v>6000</v>
      </c>
      <c r="F1139" s="120">
        <v>6200</v>
      </c>
      <c r="G1139" s="120">
        <v>622</v>
      </c>
      <c r="H1139" s="120">
        <v>62202</v>
      </c>
      <c r="I1139" s="122" t="s">
        <v>448</v>
      </c>
      <c r="J1139" s="123">
        <v>0</v>
      </c>
      <c r="K1139" s="123">
        <v>0</v>
      </c>
      <c r="L1139" s="124">
        <v>0</v>
      </c>
      <c r="M1139" s="123">
        <v>0</v>
      </c>
      <c r="N1139" s="123">
        <v>0</v>
      </c>
      <c r="O1139" s="124">
        <v>0</v>
      </c>
      <c r="P1139" s="124">
        <v>1000000</v>
      </c>
      <c r="Q1139" s="45"/>
      <c r="R1139" s="123">
        <v>0</v>
      </c>
      <c r="S1139" s="123">
        <v>0</v>
      </c>
      <c r="T1139" s="123">
        <f t="shared" si="560"/>
        <v>0</v>
      </c>
      <c r="U1139" s="123">
        <v>0</v>
      </c>
      <c r="V1139" s="123">
        <v>0</v>
      </c>
      <c r="W1139" s="123">
        <f t="shared" si="561"/>
        <v>0</v>
      </c>
      <c r="X1139" s="123">
        <f t="shared" si="562"/>
        <v>0</v>
      </c>
      <c r="Y1139" s="45"/>
      <c r="Z1139" s="123">
        <v>0</v>
      </c>
      <c r="AA1139" s="123">
        <v>0</v>
      </c>
      <c r="AB1139" s="123">
        <f t="shared" si="563"/>
        <v>0</v>
      </c>
      <c r="AC1139" s="123">
        <v>0</v>
      </c>
      <c r="AD1139" s="123">
        <v>0</v>
      </c>
      <c r="AE1139" s="123">
        <f t="shared" si="564"/>
        <v>0</v>
      </c>
      <c r="AF1139" s="123">
        <f t="shared" si="565"/>
        <v>0</v>
      </c>
      <c r="AG1139" s="45"/>
      <c r="AH1139" s="123">
        <v>0</v>
      </c>
      <c r="AI1139" s="123">
        <v>0</v>
      </c>
      <c r="AJ1139" s="123">
        <f t="shared" si="566"/>
        <v>0</v>
      </c>
      <c r="AK1139" s="123">
        <v>0</v>
      </c>
      <c r="AL1139" s="123">
        <v>0</v>
      </c>
      <c r="AM1139" s="123">
        <f t="shared" si="567"/>
        <v>0</v>
      </c>
      <c r="AN1139" s="123">
        <f t="shared" si="568"/>
        <v>0</v>
      </c>
      <c r="AO1139" s="45"/>
      <c r="AP1139" s="123">
        <f t="shared" si="572"/>
        <v>0</v>
      </c>
      <c r="AQ1139" s="123">
        <f t="shared" si="572"/>
        <v>0</v>
      </c>
      <c r="AR1139" s="123">
        <f t="shared" si="569"/>
        <v>0</v>
      </c>
      <c r="AS1139" s="123">
        <f t="shared" si="573"/>
        <v>0</v>
      </c>
      <c r="AT1139" s="123">
        <f t="shared" si="573"/>
        <v>0</v>
      </c>
      <c r="AU1139" s="123">
        <f t="shared" si="570"/>
        <v>0</v>
      </c>
      <c r="AV1139" s="123">
        <f t="shared" si="571"/>
        <v>0</v>
      </c>
      <c r="AW1139" s="125" t="s">
        <v>260</v>
      </c>
      <c r="AX1139" s="125">
        <v>4</v>
      </c>
      <c r="AY1139" s="125"/>
      <c r="AZ1139" s="124"/>
      <c r="BA1139" s="124"/>
      <c r="BB1139" s="124"/>
      <c r="BC1139" s="124"/>
      <c r="BD1139" s="124"/>
    </row>
    <row r="1140" spans="1:56" s="100" customFormat="1" hidden="1">
      <c r="A1140" s="45"/>
      <c r="B1140" s="120">
        <v>2013</v>
      </c>
      <c r="C1140" s="121">
        <v>8320</v>
      </c>
      <c r="D1140" s="120">
        <v>10</v>
      </c>
      <c r="E1140" s="120">
        <v>6000</v>
      </c>
      <c r="F1140" s="120">
        <v>6200</v>
      </c>
      <c r="G1140" s="120">
        <v>622</v>
      </c>
      <c r="H1140" s="120">
        <v>62202</v>
      </c>
      <c r="I1140" s="122" t="s">
        <v>448</v>
      </c>
      <c r="J1140" s="123">
        <v>0</v>
      </c>
      <c r="K1140" s="123">
        <v>0</v>
      </c>
      <c r="L1140" s="124">
        <v>0</v>
      </c>
      <c r="M1140" s="123">
        <v>0</v>
      </c>
      <c r="N1140" s="123">
        <v>0</v>
      </c>
      <c r="O1140" s="124">
        <v>0</v>
      </c>
      <c r="P1140" s="124">
        <v>1000000</v>
      </c>
      <c r="Q1140" s="45"/>
      <c r="R1140" s="123">
        <v>0</v>
      </c>
      <c r="S1140" s="123">
        <v>0</v>
      </c>
      <c r="T1140" s="123">
        <f t="shared" si="560"/>
        <v>0</v>
      </c>
      <c r="U1140" s="123">
        <v>0</v>
      </c>
      <c r="V1140" s="123">
        <v>0</v>
      </c>
      <c r="W1140" s="123">
        <f t="shared" si="561"/>
        <v>0</v>
      </c>
      <c r="X1140" s="123">
        <f t="shared" si="562"/>
        <v>0</v>
      </c>
      <c r="Y1140" s="45"/>
      <c r="Z1140" s="123">
        <v>0</v>
      </c>
      <c r="AA1140" s="123">
        <v>0</v>
      </c>
      <c r="AB1140" s="123">
        <f t="shared" si="563"/>
        <v>0</v>
      </c>
      <c r="AC1140" s="123">
        <v>0</v>
      </c>
      <c r="AD1140" s="123">
        <v>0</v>
      </c>
      <c r="AE1140" s="123">
        <f t="shared" si="564"/>
        <v>0</v>
      </c>
      <c r="AF1140" s="123">
        <f t="shared" si="565"/>
        <v>0</v>
      </c>
      <c r="AG1140" s="45"/>
      <c r="AH1140" s="123">
        <v>0</v>
      </c>
      <c r="AI1140" s="123">
        <v>0</v>
      </c>
      <c r="AJ1140" s="123">
        <f t="shared" si="566"/>
        <v>0</v>
      </c>
      <c r="AK1140" s="123">
        <v>0</v>
      </c>
      <c r="AL1140" s="123">
        <v>0</v>
      </c>
      <c r="AM1140" s="123">
        <f t="shared" si="567"/>
        <v>0</v>
      </c>
      <c r="AN1140" s="123">
        <f t="shared" si="568"/>
        <v>0</v>
      </c>
      <c r="AO1140" s="45"/>
      <c r="AP1140" s="123">
        <f t="shared" si="572"/>
        <v>0</v>
      </c>
      <c r="AQ1140" s="123">
        <f t="shared" si="572"/>
        <v>0</v>
      </c>
      <c r="AR1140" s="123">
        <f t="shared" si="569"/>
        <v>0</v>
      </c>
      <c r="AS1140" s="123">
        <f t="shared" si="573"/>
        <v>0</v>
      </c>
      <c r="AT1140" s="123">
        <f t="shared" si="573"/>
        <v>0</v>
      </c>
      <c r="AU1140" s="123">
        <f t="shared" si="570"/>
        <v>0</v>
      </c>
      <c r="AV1140" s="123">
        <f t="shared" si="571"/>
        <v>0</v>
      </c>
      <c r="AW1140" s="125" t="s">
        <v>260</v>
      </c>
      <c r="AX1140" s="125">
        <v>4</v>
      </c>
      <c r="AY1140" s="125"/>
      <c r="AZ1140" s="124"/>
      <c r="BA1140" s="124"/>
      <c r="BB1140" s="124"/>
      <c r="BC1140" s="124"/>
      <c r="BD1140" s="124"/>
    </row>
    <row r="1141" spans="1:56" s="100" customFormat="1" hidden="1">
      <c r="A1141" s="45"/>
      <c r="B1141" s="120">
        <v>2013</v>
      </c>
      <c r="C1141" s="121">
        <v>8320</v>
      </c>
      <c r="D1141" s="120">
        <v>10</v>
      </c>
      <c r="E1141" s="120">
        <v>6000</v>
      </c>
      <c r="F1141" s="120">
        <v>6200</v>
      </c>
      <c r="G1141" s="120">
        <v>622</v>
      </c>
      <c r="H1141" s="120">
        <v>62202</v>
      </c>
      <c r="I1141" s="122" t="s">
        <v>448</v>
      </c>
      <c r="J1141" s="123">
        <v>0</v>
      </c>
      <c r="K1141" s="123">
        <v>0</v>
      </c>
      <c r="L1141" s="124">
        <v>0</v>
      </c>
      <c r="M1141" s="123">
        <v>0</v>
      </c>
      <c r="N1141" s="123">
        <v>0</v>
      </c>
      <c r="O1141" s="124">
        <v>0</v>
      </c>
      <c r="P1141" s="124">
        <v>1000000</v>
      </c>
      <c r="Q1141" s="45"/>
      <c r="R1141" s="123">
        <v>0</v>
      </c>
      <c r="S1141" s="123">
        <v>0</v>
      </c>
      <c r="T1141" s="123">
        <f t="shared" si="560"/>
        <v>0</v>
      </c>
      <c r="U1141" s="123">
        <v>0</v>
      </c>
      <c r="V1141" s="123">
        <v>0</v>
      </c>
      <c r="W1141" s="123">
        <f t="shared" si="561"/>
        <v>0</v>
      </c>
      <c r="X1141" s="123">
        <f t="shared" si="562"/>
        <v>0</v>
      </c>
      <c r="Y1141" s="45"/>
      <c r="Z1141" s="123">
        <v>0</v>
      </c>
      <c r="AA1141" s="123">
        <v>0</v>
      </c>
      <c r="AB1141" s="123">
        <f t="shared" si="563"/>
        <v>0</v>
      </c>
      <c r="AC1141" s="123">
        <v>0</v>
      </c>
      <c r="AD1141" s="123">
        <v>0</v>
      </c>
      <c r="AE1141" s="123">
        <f t="shared" si="564"/>
        <v>0</v>
      </c>
      <c r="AF1141" s="123">
        <f t="shared" si="565"/>
        <v>0</v>
      </c>
      <c r="AG1141" s="45"/>
      <c r="AH1141" s="123">
        <v>0</v>
      </c>
      <c r="AI1141" s="123">
        <v>0</v>
      </c>
      <c r="AJ1141" s="123">
        <f t="shared" si="566"/>
        <v>0</v>
      </c>
      <c r="AK1141" s="123">
        <v>0</v>
      </c>
      <c r="AL1141" s="123">
        <v>0</v>
      </c>
      <c r="AM1141" s="123">
        <f t="shared" si="567"/>
        <v>0</v>
      </c>
      <c r="AN1141" s="123">
        <f t="shared" si="568"/>
        <v>0</v>
      </c>
      <c r="AO1141" s="45"/>
      <c r="AP1141" s="123">
        <f t="shared" si="572"/>
        <v>0</v>
      </c>
      <c r="AQ1141" s="123">
        <f t="shared" si="572"/>
        <v>0</v>
      </c>
      <c r="AR1141" s="123">
        <f t="shared" si="569"/>
        <v>0</v>
      </c>
      <c r="AS1141" s="123">
        <f t="shared" si="573"/>
        <v>0</v>
      </c>
      <c r="AT1141" s="123">
        <f t="shared" si="573"/>
        <v>0</v>
      </c>
      <c r="AU1141" s="123">
        <f t="shared" si="570"/>
        <v>0</v>
      </c>
      <c r="AV1141" s="123">
        <f t="shared" si="571"/>
        <v>0</v>
      </c>
      <c r="AW1141" s="125" t="s">
        <v>260</v>
      </c>
      <c r="AX1141" s="125">
        <v>4</v>
      </c>
      <c r="AY1141" s="125"/>
      <c r="AZ1141" s="124"/>
      <c r="BA1141" s="124"/>
      <c r="BB1141" s="124"/>
      <c r="BC1141" s="124"/>
      <c r="BD1141" s="124"/>
    </row>
    <row r="1142" spans="1:56" s="100" customFormat="1" hidden="1">
      <c r="A1142" s="45"/>
      <c r="B1142" s="120">
        <v>2013</v>
      </c>
      <c r="C1142" s="121">
        <v>8320</v>
      </c>
      <c r="D1142" s="120">
        <v>10</v>
      </c>
      <c r="E1142" s="120">
        <v>6000</v>
      </c>
      <c r="F1142" s="120">
        <v>6200</v>
      </c>
      <c r="G1142" s="120">
        <v>622</v>
      </c>
      <c r="H1142" s="120">
        <v>62202</v>
      </c>
      <c r="I1142" s="122" t="s">
        <v>448</v>
      </c>
      <c r="J1142" s="123">
        <v>0</v>
      </c>
      <c r="K1142" s="123">
        <v>0</v>
      </c>
      <c r="L1142" s="124">
        <v>0</v>
      </c>
      <c r="M1142" s="123">
        <v>0</v>
      </c>
      <c r="N1142" s="123">
        <v>0</v>
      </c>
      <c r="O1142" s="124">
        <v>0</v>
      </c>
      <c r="P1142" s="124">
        <v>1000000</v>
      </c>
      <c r="Q1142" s="45"/>
      <c r="R1142" s="123">
        <v>0</v>
      </c>
      <c r="S1142" s="123">
        <v>0</v>
      </c>
      <c r="T1142" s="123">
        <f t="shared" si="560"/>
        <v>0</v>
      </c>
      <c r="U1142" s="123">
        <v>0</v>
      </c>
      <c r="V1142" s="123">
        <v>0</v>
      </c>
      <c r="W1142" s="123">
        <f t="shared" si="561"/>
        <v>0</v>
      </c>
      <c r="X1142" s="123">
        <f t="shared" si="562"/>
        <v>0</v>
      </c>
      <c r="Y1142" s="45"/>
      <c r="Z1142" s="123">
        <v>0</v>
      </c>
      <c r="AA1142" s="123">
        <v>0</v>
      </c>
      <c r="AB1142" s="123">
        <f t="shared" si="563"/>
        <v>0</v>
      </c>
      <c r="AC1142" s="123">
        <v>0</v>
      </c>
      <c r="AD1142" s="123">
        <v>0</v>
      </c>
      <c r="AE1142" s="123">
        <f t="shared" si="564"/>
        <v>0</v>
      </c>
      <c r="AF1142" s="123">
        <f t="shared" si="565"/>
        <v>0</v>
      </c>
      <c r="AG1142" s="45"/>
      <c r="AH1142" s="123">
        <v>0</v>
      </c>
      <c r="AI1142" s="123">
        <v>0</v>
      </c>
      <c r="AJ1142" s="123">
        <f t="shared" si="566"/>
        <v>0</v>
      </c>
      <c r="AK1142" s="123">
        <v>0</v>
      </c>
      <c r="AL1142" s="123">
        <v>0</v>
      </c>
      <c r="AM1142" s="123">
        <f t="shared" si="567"/>
        <v>0</v>
      </c>
      <c r="AN1142" s="123">
        <f t="shared" si="568"/>
        <v>0</v>
      </c>
      <c r="AO1142" s="45"/>
      <c r="AP1142" s="123">
        <f t="shared" si="572"/>
        <v>0</v>
      </c>
      <c r="AQ1142" s="123">
        <f t="shared" si="572"/>
        <v>0</v>
      </c>
      <c r="AR1142" s="123">
        <f t="shared" si="569"/>
        <v>0</v>
      </c>
      <c r="AS1142" s="123">
        <f t="shared" si="573"/>
        <v>0</v>
      </c>
      <c r="AT1142" s="123">
        <f t="shared" si="573"/>
        <v>0</v>
      </c>
      <c r="AU1142" s="123">
        <f t="shared" si="570"/>
        <v>0</v>
      </c>
      <c r="AV1142" s="123">
        <f t="shared" si="571"/>
        <v>0</v>
      </c>
      <c r="AW1142" s="125" t="s">
        <v>260</v>
      </c>
      <c r="AX1142" s="125">
        <v>4</v>
      </c>
      <c r="AY1142" s="125"/>
      <c r="AZ1142" s="124"/>
      <c r="BA1142" s="124"/>
      <c r="BB1142" s="124"/>
      <c r="BC1142" s="124"/>
      <c r="BD1142" s="124"/>
    </row>
    <row r="1143" spans="1:56" s="100" customFormat="1" hidden="1">
      <c r="A1143" s="45"/>
      <c r="B1143" s="120">
        <v>2013</v>
      </c>
      <c r="C1143" s="121">
        <v>8320</v>
      </c>
      <c r="D1143" s="120">
        <v>10</v>
      </c>
      <c r="E1143" s="120">
        <v>6000</v>
      </c>
      <c r="F1143" s="120">
        <v>6200</v>
      </c>
      <c r="G1143" s="120">
        <v>622</v>
      </c>
      <c r="H1143" s="120">
        <v>62202</v>
      </c>
      <c r="I1143" s="122" t="s">
        <v>448</v>
      </c>
      <c r="J1143" s="123">
        <v>0</v>
      </c>
      <c r="K1143" s="123">
        <v>0</v>
      </c>
      <c r="L1143" s="124">
        <v>0</v>
      </c>
      <c r="M1143" s="123">
        <v>0</v>
      </c>
      <c r="N1143" s="123">
        <v>0</v>
      </c>
      <c r="O1143" s="124">
        <v>0</v>
      </c>
      <c r="P1143" s="124">
        <v>1000000</v>
      </c>
      <c r="Q1143" s="45"/>
      <c r="R1143" s="123">
        <v>0</v>
      </c>
      <c r="S1143" s="123">
        <v>0</v>
      </c>
      <c r="T1143" s="123">
        <f t="shared" si="560"/>
        <v>0</v>
      </c>
      <c r="U1143" s="123">
        <v>0</v>
      </c>
      <c r="V1143" s="123">
        <v>0</v>
      </c>
      <c r="W1143" s="123">
        <f t="shared" si="561"/>
        <v>0</v>
      </c>
      <c r="X1143" s="123">
        <f t="shared" si="562"/>
        <v>0</v>
      </c>
      <c r="Y1143" s="45"/>
      <c r="Z1143" s="123">
        <v>0</v>
      </c>
      <c r="AA1143" s="123">
        <v>0</v>
      </c>
      <c r="AB1143" s="123">
        <f t="shared" si="563"/>
        <v>0</v>
      </c>
      <c r="AC1143" s="123">
        <v>0</v>
      </c>
      <c r="AD1143" s="123">
        <v>0</v>
      </c>
      <c r="AE1143" s="123">
        <f t="shared" si="564"/>
        <v>0</v>
      </c>
      <c r="AF1143" s="123">
        <f t="shared" si="565"/>
        <v>0</v>
      </c>
      <c r="AG1143" s="45"/>
      <c r="AH1143" s="123">
        <v>0</v>
      </c>
      <c r="AI1143" s="123">
        <v>0</v>
      </c>
      <c r="AJ1143" s="123">
        <f t="shared" si="566"/>
        <v>0</v>
      </c>
      <c r="AK1143" s="123">
        <v>0</v>
      </c>
      <c r="AL1143" s="123">
        <v>0</v>
      </c>
      <c r="AM1143" s="123">
        <f t="shared" si="567"/>
        <v>0</v>
      </c>
      <c r="AN1143" s="123">
        <f t="shared" si="568"/>
        <v>0</v>
      </c>
      <c r="AO1143" s="45"/>
      <c r="AP1143" s="123">
        <f t="shared" si="572"/>
        <v>0</v>
      </c>
      <c r="AQ1143" s="123">
        <f t="shared" si="572"/>
        <v>0</v>
      </c>
      <c r="AR1143" s="123">
        <f t="shared" si="569"/>
        <v>0</v>
      </c>
      <c r="AS1143" s="123">
        <f t="shared" si="573"/>
        <v>0</v>
      </c>
      <c r="AT1143" s="123">
        <f t="shared" si="573"/>
        <v>0</v>
      </c>
      <c r="AU1143" s="123">
        <f t="shared" si="570"/>
        <v>0</v>
      </c>
      <c r="AV1143" s="123">
        <f t="shared" si="571"/>
        <v>0</v>
      </c>
      <c r="AW1143" s="125" t="s">
        <v>260</v>
      </c>
      <c r="AX1143" s="125">
        <v>4</v>
      </c>
      <c r="AY1143" s="125"/>
      <c r="AZ1143" s="124"/>
      <c r="BA1143" s="124"/>
      <c r="BB1143" s="124"/>
      <c r="BC1143" s="124"/>
      <c r="BD1143" s="124"/>
    </row>
    <row r="1144" spans="1:56" s="127" customFormat="1" hidden="1">
      <c r="A1144" s="45"/>
      <c r="B1144" s="114">
        <v>2013</v>
      </c>
      <c r="C1144" s="115">
        <v>8320</v>
      </c>
      <c r="D1144" s="114">
        <v>10</v>
      </c>
      <c r="E1144" s="114">
        <v>6000</v>
      </c>
      <c r="F1144" s="114">
        <v>6200</v>
      </c>
      <c r="G1144" s="114">
        <v>627</v>
      </c>
      <c r="H1144" s="114"/>
      <c r="I1144" s="116" t="s">
        <v>262</v>
      </c>
      <c r="J1144" s="117">
        <v>0</v>
      </c>
      <c r="K1144" s="117">
        <v>0</v>
      </c>
      <c r="L1144" s="117">
        <v>0</v>
      </c>
      <c r="M1144" s="117">
        <v>0</v>
      </c>
      <c r="N1144" s="117">
        <v>0</v>
      </c>
      <c r="O1144" s="117">
        <v>0</v>
      </c>
      <c r="P1144" s="117">
        <v>0</v>
      </c>
      <c r="Q1144" s="45"/>
      <c r="R1144" s="118">
        <f>R1145</f>
        <v>0</v>
      </c>
      <c r="S1144" s="118">
        <f>S1145</f>
        <v>0</v>
      </c>
      <c r="T1144" s="118">
        <f t="shared" si="560"/>
        <v>0</v>
      </c>
      <c r="U1144" s="118">
        <f>U1145</f>
        <v>0</v>
      </c>
      <c r="V1144" s="118">
        <f>V1145</f>
        <v>0</v>
      </c>
      <c r="W1144" s="118">
        <f t="shared" si="561"/>
        <v>0</v>
      </c>
      <c r="X1144" s="118">
        <f t="shared" si="562"/>
        <v>0</v>
      </c>
      <c r="Z1144" s="118">
        <f>Z1145</f>
        <v>0</v>
      </c>
      <c r="AA1144" s="118">
        <f>AA1145</f>
        <v>0</v>
      </c>
      <c r="AB1144" s="118">
        <f t="shared" si="563"/>
        <v>0</v>
      </c>
      <c r="AC1144" s="118">
        <f>AC1145</f>
        <v>0</v>
      </c>
      <c r="AD1144" s="118">
        <f>AD1145</f>
        <v>0</v>
      </c>
      <c r="AE1144" s="118">
        <f t="shared" si="564"/>
        <v>0</v>
      </c>
      <c r="AF1144" s="118">
        <f t="shared" si="565"/>
        <v>0</v>
      </c>
      <c r="AH1144" s="118">
        <f>AH1145</f>
        <v>0</v>
      </c>
      <c r="AI1144" s="118">
        <f>AI1145</f>
        <v>0</v>
      </c>
      <c r="AJ1144" s="118">
        <f t="shared" si="566"/>
        <v>0</v>
      </c>
      <c r="AK1144" s="118">
        <f>AK1145</f>
        <v>0</v>
      </c>
      <c r="AL1144" s="118">
        <f>AL1145</f>
        <v>0</v>
      </c>
      <c r="AM1144" s="118">
        <f t="shared" si="567"/>
        <v>0</v>
      </c>
      <c r="AN1144" s="118">
        <f t="shared" si="568"/>
        <v>0</v>
      </c>
      <c r="AP1144" s="118">
        <f>AP1145</f>
        <v>0</v>
      </c>
      <c r="AQ1144" s="118">
        <f>AQ1145</f>
        <v>0</v>
      </c>
      <c r="AR1144" s="118">
        <f t="shared" si="569"/>
        <v>0</v>
      </c>
      <c r="AS1144" s="118">
        <f>AS1145</f>
        <v>0</v>
      </c>
      <c r="AT1144" s="118">
        <f>AT1145</f>
        <v>0</v>
      </c>
      <c r="AU1144" s="118">
        <f t="shared" si="570"/>
        <v>0</v>
      </c>
      <c r="AV1144" s="118">
        <f t="shared" si="571"/>
        <v>0</v>
      </c>
      <c r="AW1144" s="119"/>
      <c r="AX1144" s="119"/>
      <c r="AY1144" s="119"/>
      <c r="AZ1144" s="117"/>
      <c r="BA1144" s="117"/>
      <c r="BB1144" s="117"/>
      <c r="BC1144" s="117"/>
      <c r="BD1144" s="117"/>
    </row>
    <row r="1145" spans="1:56" s="100" customFormat="1" hidden="1">
      <c r="A1145" s="45"/>
      <c r="B1145" s="120">
        <v>2013</v>
      </c>
      <c r="C1145" s="121">
        <v>8320</v>
      </c>
      <c r="D1145" s="120">
        <v>10</v>
      </c>
      <c r="E1145" s="120">
        <v>6000</v>
      </c>
      <c r="F1145" s="120">
        <v>6200</v>
      </c>
      <c r="G1145" s="120">
        <v>627</v>
      </c>
      <c r="H1145" s="120">
        <v>62701</v>
      </c>
      <c r="I1145" s="122" t="s">
        <v>263</v>
      </c>
      <c r="J1145" s="123">
        <v>0</v>
      </c>
      <c r="K1145" s="123">
        <v>0</v>
      </c>
      <c r="L1145" s="124">
        <v>0</v>
      </c>
      <c r="M1145" s="123">
        <v>0</v>
      </c>
      <c r="N1145" s="123">
        <v>0</v>
      </c>
      <c r="O1145" s="124">
        <v>0</v>
      </c>
      <c r="P1145" s="124">
        <v>0</v>
      </c>
      <c r="Q1145" s="45"/>
      <c r="R1145" s="123">
        <v>0</v>
      </c>
      <c r="S1145" s="123">
        <v>0</v>
      </c>
      <c r="T1145" s="123">
        <f t="shared" si="560"/>
        <v>0</v>
      </c>
      <c r="U1145" s="123">
        <v>0</v>
      </c>
      <c r="V1145" s="123">
        <v>0</v>
      </c>
      <c r="W1145" s="123">
        <f t="shared" si="561"/>
        <v>0</v>
      </c>
      <c r="X1145" s="123">
        <f t="shared" si="562"/>
        <v>0</v>
      </c>
      <c r="Y1145" s="45"/>
      <c r="Z1145" s="123">
        <v>0</v>
      </c>
      <c r="AA1145" s="123">
        <v>0</v>
      </c>
      <c r="AB1145" s="123">
        <f t="shared" si="563"/>
        <v>0</v>
      </c>
      <c r="AC1145" s="123">
        <v>0</v>
      </c>
      <c r="AD1145" s="123">
        <v>0</v>
      </c>
      <c r="AE1145" s="123">
        <f t="shared" si="564"/>
        <v>0</v>
      </c>
      <c r="AF1145" s="123">
        <f t="shared" si="565"/>
        <v>0</v>
      </c>
      <c r="AG1145" s="45"/>
      <c r="AH1145" s="123">
        <v>0</v>
      </c>
      <c r="AI1145" s="123">
        <v>0</v>
      </c>
      <c r="AJ1145" s="123">
        <f t="shared" si="566"/>
        <v>0</v>
      </c>
      <c r="AK1145" s="123">
        <v>0</v>
      </c>
      <c r="AL1145" s="123">
        <v>0</v>
      </c>
      <c r="AM1145" s="123">
        <f t="shared" si="567"/>
        <v>0</v>
      </c>
      <c r="AN1145" s="123">
        <f t="shared" si="568"/>
        <v>0</v>
      </c>
      <c r="AO1145" s="45"/>
      <c r="AP1145" s="123">
        <f>J1145-(R1145+Z1145+AH1145)</f>
        <v>0</v>
      </c>
      <c r="AQ1145" s="123">
        <f>K1145-(S1145+AA1145+AI1145)</f>
        <v>0</v>
      </c>
      <c r="AR1145" s="123">
        <f t="shared" si="569"/>
        <v>0</v>
      </c>
      <c r="AS1145" s="123">
        <f>M1145-(U1145+AC1145+AK1145)</f>
        <v>0</v>
      </c>
      <c r="AT1145" s="123">
        <f>N1145-(V1145+AD1145+AL1145)</f>
        <v>0</v>
      </c>
      <c r="AU1145" s="123">
        <f t="shared" si="570"/>
        <v>0</v>
      </c>
      <c r="AV1145" s="123">
        <f t="shared" si="571"/>
        <v>0</v>
      </c>
      <c r="AW1145" s="125" t="s">
        <v>260</v>
      </c>
      <c r="AX1145" s="125"/>
      <c r="AY1145" s="125"/>
      <c r="AZ1145" s="124" t="s">
        <v>283</v>
      </c>
      <c r="BA1145" s="124"/>
      <c r="BB1145" s="124"/>
      <c r="BC1145" s="124"/>
      <c r="BD1145" s="124"/>
    </row>
    <row r="1146" spans="1:56" s="127" customFormat="1" hidden="1">
      <c r="A1146" s="45"/>
      <c r="B1146" s="114">
        <v>2013</v>
      </c>
      <c r="C1146" s="115">
        <v>8320</v>
      </c>
      <c r="D1146" s="114">
        <v>10</v>
      </c>
      <c r="E1146" s="114">
        <v>6000</v>
      </c>
      <c r="F1146" s="114">
        <v>6200</v>
      </c>
      <c r="G1146" s="114">
        <v>629</v>
      </c>
      <c r="H1146" s="114"/>
      <c r="I1146" s="116" t="s">
        <v>264</v>
      </c>
      <c r="J1146" s="117">
        <v>0</v>
      </c>
      <c r="K1146" s="117">
        <v>0</v>
      </c>
      <c r="L1146" s="117">
        <v>0</v>
      </c>
      <c r="M1146" s="117">
        <v>0</v>
      </c>
      <c r="N1146" s="117">
        <v>0</v>
      </c>
      <c r="O1146" s="117">
        <v>0</v>
      </c>
      <c r="P1146" s="117">
        <v>0</v>
      </c>
      <c r="Q1146" s="45"/>
      <c r="R1146" s="118">
        <f>R1147+R1148+R1149+R1150</f>
        <v>0</v>
      </c>
      <c r="S1146" s="118">
        <f>S1147+S1148+S1149+S1150</f>
        <v>0</v>
      </c>
      <c r="T1146" s="118">
        <f t="shared" si="560"/>
        <v>0</v>
      </c>
      <c r="U1146" s="118">
        <f>U1147+U1148+U1149+U1150</f>
        <v>0</v>
      </c>
      <c r="V1146" s="118">
        <f>V1147+V1148+V1149+V1150</f>
        <v>0</v>
      </c>
      <c r="W1146" s="118">
        <f t="shared" si="561"/>
        <v>0</v>
      </c>
      <c r="X1146" s="118">
        <f t="shared" si="562"/>
        <v>0</v>
      </c>
      <c r="Y1146" s="45"/>
      <c r="Z1146" s="118">
        <f>Z1147+Z1148+Z1149+Z1150</f>
        <v>0</v>
      </c>
      <c r="AA1146" s="118">
        <f>AA1147+AA1148+AA1149+AA1150</f>
        <v>0</v>
      </c>
      <c r="AB1146" s="118">
        <f t="shared" si="563"/>
        <v>0</v>
      </c>
      <c r="AC1146" s="118">
        <f>AC1147+AC1148+AC1149+AC1150</f>
        <v>0</v>
      </c>
      <c r="AD1146" s="118">
        <f>AD1147+AD1148+AD1149+AD1150</f>
        <v>0</v>
      </c>
      <c r="AE1146" s="118">
        <f t="shared" si="564"/>
        <v>0</v>
      </c>
      <c r="AF1146" s="118">
        <f t="shared" si="565"/>
        <v>0</v>
      </c>
      <c r="AG1146" s="45"/>
      <c r="AH1146" s="118">
        <f>AH1147+AH1148+AH1149+AH1150</f>
        <v>0</v>
      </c>
      <c r="AI1146" s="118">
        <f>AI1147+AI1148+AI1149+AI1150</f>
        <v>0</v>
      </c>
      <c r="AJ1146" s="118">
        <f t="shared" si="566"/>
        <v>0</v>
      </c>
      <c r="AK1146" s="118">
        <f>AK1147+AK1148+AK1149+AK1150</f>
        <v>0</v>
      </c>
      <c r="AL1146" s="118">
        <f>AL1147+AL1148+AL1149+AL1150</f>
        <v>0</v>
      </c>
      <c r="AM1146" s="118">
        <f t="shared" si="567"/>
        <v>0</v>
      </c>
      <c r="AN1146" s="118">
        <f t="shared" si="568"/>
        <v>0</v>
      </c>
      <c r="AO1146" s="45"/>
      <c r="AP1146" s="118">
        <f>AP1147+AP1148+AP1149+AP1150</f>
        <v>0</v>
      </c>
      <c r="AQ1146" s="118">
        <f>AQ1147+AQ1148+AQ1149+AQ1150</f>
        <v>0</v>
      </c>
      <c r="AR1146" s="118">
        <f t="shared" si="569"/>
        <v>0</v>
      </c>
      <c r="AS1146" s="118">
        <f>AS1147+AS1148+AS1149+AS1150</f>
        <v>0</v>
      </c>
      <c r="AT1146" s="118">
        <f>AT1147+AT1148+AT1149+AT1150</f>
        <v>0</v>
      </c>
      <c r="AU1146" s="118">
        <f t="shared" si="570"/>
        <v>0</v>
      </c>
      <c r="AV1146" s="118">
        <f t="shared" si="571"/>
        <v>0</v>
      </c>
      <c r="AW1146" s="119"/>
      <c r="AX1146" s="119"/>
      <c r="AY1146" s="119"/>
      <c r="AZ1146" s="117"/>
      <c r="BA1146" s="117"/>
      <c r="BB1146" s="117"/>
      <c r="BC1146" s="117"/>
      <c r="BD1146" s="117"/>
    </row>
    <row r="1147" spans="1:56" s="100" customFormat="1" hidden="1">
      <c r="A1147" s="45"/>
      <c r="B1147" s="120">
        <v>2013</v>
      </c>
      <c r="C1147" s="121">
        <v>8320</v>
      </c>
      <c r="D1147" s="120">
        <v>10</v>
      </c>
      <c r="E1147" s="120">
        <v>6000</v>
      </c>
      <c r="F1147" s="120">
        <v>6200</v>
      </c>
      <c r="G1147" s="120">
        <v>629</v>
      </c>
      <c r="H1147" s="120">
        <v>62901</v>
      </c>
      <c r="I1147" s="122" t="s">
        <v>265</v>
      </c>
      <c r="J1147" s="123">
        <v>0</v>
      </c>
      <c r="K1147" s="123">
        <v>0</v>
      </c>
      <c r="L1147" s="124">
        <v>0</v>
      </c>
      <c r="M1147" s="123">
        <v>0</v>
      </c>
      <c r="N1147" s="123">
        <v>0</v>
      </c>
      <c r="O1147" s="124">
        <v>0</v>
      </c>
      <c r="P1147" s="124">
        <v>0</v>
      </c>
      <c r="Q1147" s="45"/>
      <c r="R1147" s="123">
        <v>0</v>
      </c>
      <c r="S1147" s="123">
        <v>0</v>
      </c>
      <c r="T1147" s="123">
        <f t="shared" si="560"/>
        <v>0</v>
      </c>
      <c r="U1147" s="123">
        <v>0</v>
      </c>
      <c r="V1147" s="123">
        <v>0</v>
      </c>
      <c r="W1147" s="123">
        <f t="shared" si="561"/>
        <v>0</v>
      </c>
      <c r="X1147" s="123">
        <f t="shared" si="562"/>
        <v>0</v>
      </c>
      <c r="Y1147" s="45"/>
      <c r="Z1147" s="123">
        <v>0</v>
      </c>
      <c r="AA1147" s="123">
        <v>0</v>
      </c>
      <c r="AB1147" s="123">
        <f t="shared" si="563"/>
        <v>0</v>
      </c>
      <c r="AC1147" s="123">
        <v>0</v>
      </c>
      <c r="AD1147" s="123">
        <v>0</v>
      </c>
      <c r="AE1147" s="123">
        <f t="shared" si="564"/>
        <v>0</v>
      </c>
      <c r="AF1147" s="123">
        <f t="shared" si="565"/>
        <v>0</v>
      </c>
      <c r="AG1147" s="45"/>
      <c r="AH1147" s="123">
        <v>0</v>
      </c>
      <c r="AI1147" s="123">
        <v>0</v>
      </c>
      <c r="AJ1147" s="123">
        <f t="shared" si="566"/>
        <v>0</v>
      </c>
      <c r="AK1147" s="123">
        <v>0</v>
      </c>
      <c r="AL1147" s="123">
        <v>0</v>
      </c>
      <c r="AM1147" s="123">
        <f t="shared" si="567"/>
        <v>0</v>
      </c>
      <c r="AN1147" s="123">
        <f t="shared" si="568"/>
        <v>0</v>
      </c>
      <c r="AO1147" s="45"/>
      <c r="AP1147" s="123">
        <f t="shared" ref="AP1147:AQ1150" si="574">J1147-(R1147+Z1147+AH1147)</f>
        <v>0</v>
      </c>
      <c r="AQ1147" s="123">
        <f t="shared" si="574"/>
        <v>0</v>
      </c>
      <c r="AR1147" s="123">
        <f t="shared" si="569"/>
        <v>0</v>
      </c>
      <c r="AS1147" s="123">
        <f t="shared" ref="AS1147:AT1150" si="575">M1147-(U1147+AC1147+AK1147)</f>
        <v>0</v>
      </c>
      <c r="AT1147" s="123">
        <f t="shared" si="575"/>
        <v>0</v>
      </c>
      <c r="AU1147" s="123">
        <f t="shared" si="570"/>
        <v>0</v>
      </c>
      <c r="AV1147" s="123">
        <f t="shared" si="571"/>
        <v>0</v>
      </c>
      <c r="AW1147" s="125" t="s">
        <v>260</v>
      </c>
      <c r="AX1147" s="125"/>
      <c r="AY1147" s="125"/>
      <c r="AZ1147" s="124" t="s">
        <v>283</v>
      </c>
      <c r="BA1147" s="124"/>
      <c r="BB1147" s="124"/>
      <c r="BC1147" s="124"/>
      <c r="BD1147" s="124"/>
    </row>
    <row r="1148" spans="1:56" s="100" customFormat="1" hidden="1">
      <c r="A1148" s="45"/>
      <c r="B1148" s="120">
        <v>2013</v>
      </c>
      <c r="C1148" s="121">
        <v>8320</v>
      </c>
      <c r="D1148" s="120">
        <v>10</v>
      </c>
      <c r="E1148" s="120">
        <v>6000</v>
      </c>
      <c r="F1148" s="120">
        <v>6200</v>
      </c>
      <c r="G1148" s="120">
        <v>629</v>
      </c>
      <c r="H1148" s="120">
        <v>62901</v>
      </c>
      <c r="I1148" s="122" t="s">
        <v>265</v>
      </c>
      <c r="J1148" s="123">
        <v>0</v>
      </c>
      <c r="K1148" s="123">
        <v>0</v>
      </c>
      <c r="L1148" s="124">
        <v>0</v>
      </c>
      <c r="M1148" s="123">
        <v>0</v>
      </c>
      <c r="N1148" s="123">
        <v>0</v>
      </c>
      <c r="O1148" s="124">
        <v>0</v>
      </c>
      <c r="P1148" s="124">
        <v>0</v>
      </c>
      <c r="Q1148" s="45"/>
      <c r="R1148" s="123">
        <v>0</v>
      </c>
      <c r="S1148" s="123">
        <v>0</v>
      </c>
      <c r="T1148" s="123">
        <f t="shared" si="560"/>
        <v>0</v>
      </c>
      <c r="U1148" s="123">
        <v>0</v>
      </c>
      <c r="V1148" s="123">
        <v>0</v>
      </c>
      <c r="W1148" s="123">
        <f t="shared" si="561"/>
        <v>0</v>
      </c>
      <c r="X1148" s="123">
        <f t="shared" si="562"/>
        <v>0</v>
      </c>
      <c r="Y1148" s="45"/>
      <c r="Z1148" s="123">
        <v>0</v>
      </c>
      <c r="AA1148" s="123">
        <v>0</v>
      </c>
      <c r="AB1148" s="123">
        <f t="shared" si="563"/>
        <v>0</v>
      </c>
      <c r="AC1148" s="123">
        <v>0</v>
      </c>
      <c r="AD1148" s="123">
        <v>0</v>
      </c>
      <c r="AE1148" s="123">
        <f t="shared" si="564"/>
        <v>0</v>
      </c>
      <c r="AF1148" s="123">
        <f t="shared" si="565"/>
        <v>0</v>
      </c>
      <c r="AG1148" s="45"/>
      <c r="AH1148" s="123">
        <v>0</v>
      </c>
      <c r="AI1148" s="123">
        <v>0</v>
      </c>
      <c r="AJ1148" s="123">
        <f t="shared" si="566"/>
        <v>0</v>
      </c>
      <c r="AK1148" s="123">
        <v>0</v>
      </c>
      <c r="AL1148" s="123">
        <v>0</v>
      </c>
      <c r="AM1148" s="123">
        <f t="shared" si="567"/>
        <v>0</v>
      </c>
      <c r="AN1148" s="123">
        <f t="shared" si="568"/>
        <v>0</v>
      </c>
      <c r="AO1148" s="45"/>
      <c r="AP1148" s="123">
        <f t="shared" si="574"/>
        <v>0</v>
      </c>
      <c r="AQ1148" s="123">
        <f t="shared" si="574"/>
        <v>0</v>
      </c>
      <c r="AR1148" s="123">
        <f t="shared" si="569"/>
        <v>0</v>
      </c>
      <c r="AS1148" s="123">
        <f t="shared" si="575"/>
        <v>0</v>
      </c>
      <c r="AT1148" s="123">
        <f t="shared" si="575"/>
        <v>0</v>
      </c>
      <c r="AU1148" s="123">
        <f t="shared" si="570"/>
        <v>0</v>
      </c>
      <c r="AV1148" s="123">
        <f t="shared" si="571"/>
        <v>0</v>
      </c>
      <c r="AW1148" s="125"/>
      <c r="AX1148" s="125"/>
      <c r="AY1148" s="125"/>
      <c r="AZ1148" s="124"/>
      <c r="BA1148" s="124"/>
      <c r="BB1148" s="124"/>
      <c r="BC1148" s="124"/>
      <c r="BD1148" s="124"/>
    </row>
    <row r="1149" spans="1:56" s="100" customFormat="1" hidden="1">
      <c r="A1149" s="45"/>
      <c r="B1149" s="120">
        <v>2013</v>
      </c>
      <c r="C1149" s="121">
        <v>8320</v>
      </c>
      <c r="D1149" s="120">
        <v>10</v>
      </c>
      <c r="E1149" s="120">
        <v>6000</v>
      </c>
      <c r="F1149" s="120">
        <v>6200</v>
      </c>
      <c r="G1149" s="120">
        <v>629</v>
      </c>
      <c r="H1149" s="120">
        <v>62903</v>
      </c>
      <c r="I1149" s="122" t="s">
        <v>266</v>
      </c>
      <c r="J1149" s="123">
        <v>0</v>
      </c>
      <c r="K1149" s="123">
        <v>0</v>
      </c>
      <c r="L1149" s="124">
        <v>0</v>
      </c>
      <c r="M1149" s="123">
        <v>0</v>
      </c>
      <c r="N1149" s="123">
        <v>0</v>
      </c>
      <c r="O1149" s="124">
        <v>0</v>
      </c>
      <c r="P1149" s="124">
        <v>0</v>
      </c>
      <c r="Q1149" s="45"/>
      <c r="R1149" s="123">
        <v>0</v>
      </c>
      <c r="S1149" s="123">
        <v>0</v>
      </c>
      <c r="T1149" s="123">
        <f t="shared" si="560"/>
        <v>0</v>
      </c>
      <c r="U1149" s="123">
        <v>0</v>
      </c>
      <c r="V1149" s="123">
        <v>0</v>
      </c>
      <c r="W1149" s="123">
        <f t="shared" si="561"/>
        <v>0</v>
      </c>
      <c r="X1149" s="123">
        <f t="shared" si="562"/>
        <v>0</v>
      </c>
      <c r="Y1149" s="45"/>
      <c r="Z1149" s="123">
        <v>0</v>
      </c>
      <c r="AA1149" s="123">
        <v>0</v>
      </c>
      <c r="AB1149" s="123">
        <f t="shared" si="563"/>
        <v>0</v>
      </c>
      <c r="AC1149" s="123">
        <v>0</v>
      </c>
      <c r="AD1149" s="123">
        <v>0</v>
      </c>
      <c r="AE1149" s="123">
        <f t="shared" si="564"/>
        <v>0</v>
      </c>
      <c r="AF1149" s="123">
        <f t="shared" si="565"/>
        <v>0</v>
      </c>
      <c r="AG1149" s="45"/>
      <c r="AH1149" s="123">
        <v>0</v>
      </c>
      <c r="AI1149" s="123">
        <v>0</v>
      </c>
      <c r="AJ1149" s="123">
        <f t="shared" si="566"/>
        <v>0</v>
      </c>
      <c r="AK1149" s="123">
        <v>0</v>
      </c>
      <c r="AL1149" s="123">
        <v>0</v>
      </c>
      <c r="AM1149" s="123">
        <f t="shared" si="567"/>
        <v>0</v>
      </c>
      <c r="AN1149" s="123">
        <f t="shared" si="568"/>
        <v>0</v>
      </c>
      <c r="AO1149" s="45"/>
      <c r="AP1149" s="123">
        <f t="shared" si="574"/>
        <v>0</v>
      </c>
      <c r="AQ1149" s="123">
        <f t="shared" si="574"/>
        <v>0</v>
      </c>
      <c r="AR1149" s="123">
        <f t="shared" si="569"/>
        <v>0</v>
      </c>
      <c r="AS1149" s="123">
        <f t="shared" si="575"/>
        <v>0</v>
      </c>
      <c r="AT1149" s="123">
        <f t="shared" si="575"/>
        <v>0</v>
      </c>
      <c r="AU1149" s="123">
        <f t="shared" si="570"/>
        <v>0</v>
      </c>
      <c r="AV1149" s="123">
        <f t="shared" si="571"/>
        <v>0</v>
      </c>
      <c r="AW1149" s="125" t="s">
        <v>153</v>
      </c>
      <c r="AX1149" s="125"/>
      <c r="AY1149" s="125"/>
      <c r="AZ1149" s="124" t="s">
        <v>283</v>
      </c>
      <c r="BA1149" s="124"/>
      <c r="BB1149" s="124"/>
      <c r="BC1149" s="124"/>
      <c r="BD1149" s="124"/>
    </row>
    <row r="1150" spans="1:56" s="100" customFormat="1" hidden="1">
      <c r="A1150" s="45"/>
      <c r="B1150" s="120">
        <v>2013</v>
      </c>
      <c r="C1150" s="121">
        <v>8320</v>
      </c>
      <c r="D1150" s="120">
        <v>10</v>
      </c>
      <c r="E1150" s="120">
        <v>6000</v>
      </c>
      <c r="F1150" s="120">
        <v>6200</v>
      </c>
      <c r="G1150" s="120">
        <v>629</v>
      </c>
      <c r="H1150" s="120">
        <v>62905</v>
      </c>
      <c r="I1150" s="122" t="s">
        <v>267</v>
      </c>
      <c r="J1150" s="123">
        <v>0</v>
      </c>
      <c r="K1150" s="123">
        <v>0</v>
      </c>
      <c r="L1150" s="124">
        <v>0</v>
      </c>
      <c r="M1150" s="123">
        <v>0</v>
      </c>
      <c r="N1150" s="123">
        <v>0</v>
      </c>
      <c r="O1150" s="124">
        <v>0</v>
      </c>
      <c r="P1150" s="124">
        <v>0</v>
      </c>
      <c r="Q1150" s="45"/>
      <c r="R1150" s="123">
        <v>0</v>
      </c>
      <c r="S1150" s="123">
        <v>0</v>
      </c>
      <c r="T1150" s="123">
        <f t="shared" si="560"/>
        <v>0</v>
      </c>
      <c r="U1150" s="123">
        <v>0</v>
      </c>
      <c r="V1150" s="123">
        <v>0</v>
      </c>
      <c r="W1150" s="123">
        <f t="shared" si="561"/>
        <v>0</v>
      </c>
      <c r="X1150" s="123">
        <f t="shared" si="562"/>
        <v>0</v>
      </c>
      <c r="Y1150" s="45"/>
      <c r="Z1150" s="123">
        <v>0</v>
      </c>
      <c r="AA1150" s="123">
        <v>0</v>
      </c>
      <c r="AB1150" s="123">
        <f t="shared" si="563"/>
        <v>0</v>
      </c>
      <c r="AC1150" s="123">
        <v>0</v>
      </c>
      <c r="AD1150" s="123">
        <v>0</v>
      </c>
      <c r="AE1150" s="123">
        <f t="shared" si="564"/>
        <v>0</v>
      </c>
      <c r="AF1150" s="123">
        <f t="shared" si="565"/>
        <v>0</v>
      </c>
      <c r="AG1150" s="45"/>
      <c r="AH1150" s="123">
        <v>0</v>
      </c>
      <c r="AI1150" s="123">
        <v>0</v>
      </c>
      <c r="AJ1150" s="123">
        <f t="shared" si="566"/>
        <v>0</v>
      </c>
      <c r="AK1150" s="123">
        <v>0</v>
      </c>
      <c r="AL1150" s="123">
        <v>0</v>
      </c>
      <c r="AM1150" s="123">
        <f t="shared" si="567"/>
        <v>0</v>
      </c>
      <c r="AN1150" s="123">
        <f t="shared" si="568"/>
        <v>0</v>
      </c>
      <c r="AO1150" s="45"/>
      <c r="AP1150" s="123">
        <f t="shared" si="574"/>
        <v>0</v>
      </c>
      <c r="AQ1150" s="123">
        <f t="shared" si="574"/>
        <v>0</v>
      </c>
      <c r="AR1150" s="123">
        <f t="shared" si="569"/>
        <v>0</v>
      </c>
      <c r="AS1150" s="123">
        <f t="shared" si="575"/>
        <v>0</v>
      </c>
      <c r="AT1150" s="123">
        <f t="shared" si="575"/>
        <v>0</v>
      </c>
      <c r="AU1150" s="123">
        <f t="shared" si="570"/>
        <v>0</v>
      </c>
      <c r="AV1150" s="123">
        <f t="shared" si="571"/>
        <v>0</v>
      </c>
      <c r="AW1150" s="125" t="s">
        <v>153</v>
      </c>
      <c r="AX1150" s="125"/>
      <c r="AY1150" s="125"/>
      <c r="AZ1150" s="124" t="s">
        <v>283</v>
      </c>
      <c r="BA1150" s="124"/>
      <c r="BB1150" s="124"/>
      <c r="BC1150" s="124"/>
      <c r="BD1150" s="124"/>
    </row>
    <row r="1151" spans="1:56" s="150" customFormat="1">
      <c r="A1151" s="45"/>
      <c r="B1151" s="97">
        <v>2013</v>
      </c>
      <c r="C1151" s="97">
        <v>8320</v>
      </c>
      <c r="D1151" s="97">
        <v>11</v>
      </c>
      <c r="E1151" s="95"/>
      <c r="F1151" s="95"/>
      <c r="G1151" s="97"/>
      <c r="H1151" s="97"/>
      <c r="I1151" s="97" t="s">
        <v>66</v>
      </c>
      <c r="J1151" s="98">
        <v>1849580</v>
      </c>
      <c r="K1151" s="98">
        <v>0</v>
      </c>
      <c r="L1151" s="98">
        <v>1849580</v>
      </c>
      <c r="M1151" s="98">
        <v>0</v>
      </c>
      <c r="N1151" s="98">
        <v>0</v>
      </c>
      <c r="O1151" s="98">
        <v>0</v>
      </c>
      <c r="P1151" s="98">
        <v>1849580</v>
      </c>
      <c r="Q1151" s="45"/>
      <c r="R1151" s="98">
        <f>R1152+R1175+R1232+R1291+R1334</f>
        <v>1752678.69</v>
      </c>
      <c r="S1151" s="98">
        <f>S1152+S1175+S1232+S1291+S1334</f>
        <v>0</v>
      </c>
      <c r="T1151" s="98">
        <f>R1151+S1151</f>
        <v>1752678.69</v>
      </c>
      <c r="U1151" s="98">
        <f>U1152+U1175+U1232+U1291+U1334</f>
        <v>0</v>
      </c>
      <c r="V1151" s="98">
        <f>V1152+V1175+V1232+V1291+V1334</f>
        <v>0</v>
      </c>
      <c r="W1151" s="98">
        <f>U1151+V1151</f>
        <v>0</v>
      </c>
      <c r="X1151" s="98">
        <f>T1151+W1151</f>
        <v>1752678.69</v>
      </c>
      <c r="Y1151" s="45"/>
      <c r="Z1151" s="98">
        <f>Z1152+Z1175+Z1232+Z1291+Z1334</f>
        <v>0</v>
      </c>
      <c r="AA1151" s="98">
        <f>AA1152+AA1175+AA1232+AA1291+AA1334</f>
        <v>0</v>
      </c>
      <c r="AB1151" s="98">
        <f t="shared" si="563"/>
        <v>0</v>
      </c>
      <c r="AC1151" s="98">
        <f>AC1152+AC1175+AC1232+AC1291+AC1334</f>
        <v>0</v>
      </c>
      <c r="AD1151" s="98">
        <f>AD1152+AD1175+AD1232+AD1291+AD1334</f>
        <v>0</v>
      </c>
      <c r="AE1151" s="98">
        <f t="shared" si="564"/>
        <v>0</v>
      </c>
      <c r="AF1151" s="98">
        <f t="shared" si="565"/>
        <v>0</v>
      </c>
      <c r="AG1151" s="45"/>
      <c r="AH1151" s="98">
        <f>AH1152+AH1175+AH1232+AH1291+AH1334</f>
        <v>3.2741809263825417E-11</v>
      </c>
      <c r="AI1151" s="98">
        <f>AI1152+AI1175+AI1232+AI1291+AI1334</f>
        <v>0</v>
      </c>
      <c r="AJ1151" s="98">
        <f t="shared" si="566"/>
        <v>3.2741809263825417E-11</v>
      </c>
      <c r="AK1151" s="98">
        <f>AK1152+AK1175+AK1232+AK1291+AK1334</f>
        <v>0</v>
      </c>
      <c r="AL1151" s="98">
        <f>AL1152+AL1175+AL1232+AL1291+AL1334</f>
        <v>0</v>
      </c>
      <c r="AM1151" s="98">
        <f t="shared" si="567"/>
        <v>0</v>
      </c>
      <c r="AN1151" s="98">
        <f t="shared" si="568"/>
        <v>3.2741809263825417E-11</v>
      </c>
      <c r="AO1151" s="45"/>
      <c r="AP1151" s="98">
        <f>AP1152+AP1175+AP1232+AP1291+AP1334</f>
        <v>0</v>
      </c>
      <c r="AQ1151" s="98">
        <f>AQ1152+AQ1175+AQ1232+AQ1291+AQ1334</f>
        <v>0</v>
      </c>
      <c r="AR1151" s="98">
        <f>AP1151+AQ1151</f>
        <v>0</v>
      </c>
      <c r="AS1151" s="98">
        <f>AS1152+AS1175+AS1232+AS1291+AS1334</f>
        <v>0</v>
      </c>
      <c r="AT1151" s="98">
        <f>AT1152+AT1175+AT1232+AT1291+AT1334</f>
        <v>0</v>
      </c>
      <c r="AU1151" s="98">
        <f t="shared" si="570"/>
        <v>0</v>
      </c>
      <c r="AV1151" s="98">
        <f>AR1151+AU1151</f>
        <v>0</v>
      </c>
      <c r="AW1151" s="99"/>
      <c r="AX1151" s="99"/>
      <c r="AY1151" s="99"/>
      <c r="AZ1151" s="98"/>
      <c r="BA1151" s="98"/>
      <c r="BB1151" s="98"/>
      <c r="BC1151" s="98"/>
      <c r="BD1151" s="98"/>
    </row>
    <row r="1152" spans="1:56" s="107" customFormat="1">
      <c r="A1152" s="45"/>
      <c r="B1152" s="101">
        <v>2013</v>
      </c>
      <c r="C1152" s="102">
        <v>8320</v>
      </c>
      <c r="D1152" s="101">
        <v>11</v>
      </c>
      <c r="E1152" s="101">
        <v>1000</v>
      </c>
      <c r="F1152" s="101"/>
      <c r="G1152" s="101"/>
      <c r="H1152" s="101"/>
      <c r="I1152" s="103" t="s">
        <v>80</v>
      </c>
      <c r="J1152" s="104">
        <v>0</v>
      </c>
      <c r="K1152" s="104">
        <v>0</v>
      </c>
      <c r="L1152" s="104">
        <v>0</v>
      </c>
      <c r="M1152" s="104">
        <v>0</v>
      </c>
      <c r="N1152" s="104">
        <v>0</v>
      </c>
      <c r="O1152" s="104">
        <v>0</v>
      </c>
      <c r="P1152" s="104">
        <v>0</v>
      </c>
      <c r="Q1152" s="45"/>
      <c r="R1152" s="105">
        <f>R1153+R1156+R1161+R1167+R1172</f>
        <v>0</v>
      </c>
      <c r="S1152" s="105">
        <f>S1153+S1156+S1161+S1167+S1172</f>
        <v>0</v>
      </c>
      <c r="T1152" s="105">
        <f t="shared" si="560"/>
        <v>0</v>
      </c>
      <c r="U1152" s="105">
        <f>U1153+U1156+U1161+U1167+U1172</f>
        <v>0</v>
      </c>
      <c r="V1152" s="105">
        <f>V1153+V1156+V1161+V1167+V1172</f>
        <v>0</v>
      </c>
      <c r="W1152" s="105">
        <f t="shared" si="561"/>
        <v>0</v>
      </c>
      <c r="X1152" s="105">
        <f t="shared" si="562"/>
        <v>0</v>
      </c>
      <c r="Y1152" s="45"/>
      <c r="Z1152" s="105">
        <f>Z1153+Z1156+Z1161+Z1167+Z1172</f>
        <v>0</v>
      </c>
      <c r="AA1152" s="105">
        <f>AA1153+AA1156+AA1161+AA1167+AA1172</f>
        <v>0</v>
      </c>
      <c r="AB1152" s="105">
        <f t="shared" si="563"/>
        <v>0</v>
      </c>
      <c r="AC1152" s="105">
        <f>AC1153+AC1156+AC1161+AC1167+AC1172</f>
        <v>0</v>
      </c>
      <c r="AD1152" s="105">
        <f>AD1153+AD1156+AD1161+AD1167+AD1172</f>
        <v>0</v>
      </c>
      <c r="AE1152" s="105">
        <f t="shared" si="564"/>
        <v>0</v>
      </c>
      <c r="AF1152" s="105">
        <f t="shared" si="565"/>
        <v>0</v>
      </c>
      <c r="AG1152" s="45"/>
      <c r="AH1152" s="105">
        <f>AH1153+AH1156+AH1161+AH1167+AH1172</f>
        <v>0</v>
      </c>
      <c r="AI1152" s="105">
        <f>AI1153+AI1156+AI1161+AI1167+AI1172</f>
        <v>0</v>
      </c>
      <c r="AJ1152" s="105">
        <f t="shared" si="566"/>
        <v>0</v>
      </c>
      <c r="AK1152" s="105">
        <f>AK1153+AK1156+AK1161+AK1167+AK1172</f>
        <v>0</v>
      </c>
      <c r="AL1152" s="105">
        <f>AL1153+AL1156+AL1161+AL1167+AL1172</f>
        <v>0</v>
      </c>
      <c r="AM1152" s="105">
        <f t="shared" si="567"/>
        <v>0</v>
      </c>
      <c r="AN1152" s="105">
        <f t="shared" si="568"/>
        <v>0</v>
      </c>
      <c r="AO1152" s="45"/>
      <c r="AP1152" s="105">
        <f>AP1153+AP1156+AP1161+AP1167+AP1172</f>
        <v>0</v>
      </c>
      <c r="AQ1152" s="105">
        <f>AQ1153+AQ1156+AQ1161+AQ1167+AQ1172</f>
        <v>0</v>
      </c>
      <c r="AR1152" s="105">
        <f t="shared" si="569"/>
        <v>0</v>
      </c>
      <c r="AS1152" s="105">
        <f>AS1153+AS1156+AS1161+AS1167+AS1172</f>
        <v>0</v>
      </c>
      <c r="AT1152" s="105">
        <f>AT1153+AT1156+AT1161+AT1167+AT1172</f>
        <v>0</v>
      </c>
      <c r="AU1152" s="105">
        <f t="shared" si="570"/>
        <v>0</v>
      </c>
      <c r="AV1152" s="105">
        <f t="shared" si="571"/>
        <v>0</v>
      </c>
      <c r="AW1152" s="106"/>
      <c r="AX1152" s="106"/>
      <c r="AY1152" s="106"/>
      <c r="AZ1152" s="104"/>
      <c r="BA1152" s="104"/>
      <c r="BB1152" s="104"/>
      <c r="BC1152" s="104"/>
      <c r="BD1152" s="104"/>
    </row>
    <row r="1153" spans="1:56" s="126" customFormat="1">
      <c r="A1153" s="45"/>
      <c r="B1153" s="108">
        <v>2013</v>
      </c>
      <c r="C1153" s="109">
        <v>8320</v>
      </c>
      <c r="D1153" s="108">
        <v>11</v>
      </c>
      <c r="E1153" s="108">
        <v>1000</v>
      </c>
      <c r="F1153" s="108">
        <v>1100</v>
      </c>
      <c r="G1153" s="108"/>
      <c r="H1153" s="108"/>
      <c r="I1153" s="110" t="s">
        <v>449</v>
      </c>
      <c r="J1153" s="111">
        <v>0</v>
      </c>
      <c r="K1153" s="111">
        <v>0</v>
      </c>
      <c r="L1153" s="111">
        <v>0</v>
      </c>
      <c r="M1153" s="111">
        <v>0</v>
      </c>
      <c r="N1153" s="111">
        <v>0</v>
      </c>
      <c r="O1153" s="111">
        <v>0</v>
      </c>
      <c r="P1153" s="111">
        <v>0</v>
      </c>
      <c r="Q1153" s="45"/>
      <c r="R1153" s="112">
        <f>R1154</f>
        <v>0</v>
      </c>
      <c r="S1153" s="112">
        <f>S1154</f>
        <v>0</v>
      </c>
      <c r="T1153" s="112">
        <f t="shared" si="560"/>
        <v>0</v>
      </c>
      <c r="U1153" s="112">
        <f>U1154</f>
        <v>0</v>
      </c>
      <c r="V1153" s="112">
        <f>V1154</f>
        <v>0</v>
      </c>
      <c r="W1153" s="112">
        <f t="shared" si="561"/>
        <v>0</v>
      </c>
      <c r="X1153" s="112">
        <f t="shared" si="562"/>
        <v>0</v>
      </c>
      <c r="Y1153" s="45"/>
      <c r="Z1153" s="112">
        <f>Z1154</f>
        <v>0</v>
      </c>
      <c r="AA1153" s="112">
        <f>AA1154</f>
        <v>0</v>
      </c>
      <c r="AB1153" s="112">
        <f t="shared" si="563"/>
        <v>0</v>
      </c>
      <c r="AC1153" s="112">
        <f>AC1154</f>
        <v>0</v>
      </c>
      <c r="AD1153" s="112">
        <f>AD1154</f>
        <v>0</v>
      </c>
      <c r="AE1153" s="112">
        <f t="shared" si="564"/>
        <v>0</v>
      </c>
      <c r="AF1153" s="112">
        <f t="shared" si="565"/>
        <v>0</v>
      </c>
      <c r="AG1153" s="45"/>
      <c r="AH1153" s="112">
        <f>AH1154</f>
        <v>0</v>
      </c>
      <c r="AI1153" s="112">
        <f>AI1154</f>
        <v>0</v>
      </c>
      <c r="AJ1153" s="112">
        <f t="shared" si="566"/>
        <v>0</v>
      </c>
      <c r="AK1153" s="112">
        <f>AK1154</f>
        <v>0</v>
      </c>
      <c r="AL1153" s="112">
        <f>AL1154</f>
        <v>0</v>
      </c>
      <c r="AM1153" s="112">
        <f t="shared" si="567"/>
        <v>0</v>
      </c>
      <c r="AN1153" s="112">
        <f t="shared" si="568"/>
        <v>0</v>
      </c>
      <c r="AO1153" s="45"/>
      <c r="AP1153" s="112">
        <f>AP1154</f>
        <v>0</v>
      </c>
      <c r="AQ1153" s="112">
        <f>AQ1154</f>
        <v>0</v>
      </c>
      <c r="AR1153" s="112">
        <f t="shared" si="569"/>
        <v>0</v>
      </c>
      <c r="AS1153" s="112">
        <f>AS1154</f>
        <v>0</v>
      </c>
      <c r="AT1153" s="112">
        <f>AT1154</f>
        <v>0</v>
      </c>
      <c r="AU1153" s="112">
        <f t="shared" si="570"/>
        <v>0</v>
      </c>
      <c r="AV1153" s="112">
        <f t="shared" si="571"/>
        <v>0</v>
      </c>
      <c r="AW1153" s="113"/>
      <c r="AX1153" s="113"/>
      <c r="AY1153" s="113"/>
      <c r="AZ1153" s="111"/>
      <c r="BA1153" s="111"/>
      <c r="BB1153" s="111"/>
      <c r="BC1153" s="111"/>
      <c r="BD1153" s="111"/>
    </row>
    <row r="1154" spans="1:56" s="127" customFormat="1">
      <c r="A1154" s="45"/>
      <c r="B1154" s="114">
        <v>2013</v>
      </c>
      <c r="C1154" s="115">
        <v>8320</v>
      </c>
      <c r="D1154" s="114">
        <v>11</v>
      </c>
      <c r="E1154" s="114">
        <v>1000</v>
      </c>
      <c r="F1154" s="114">
        <v>1100</v>
      </c>
      <c r="G1154" s="114">
        <v>113</v>
      </c>
      <c r="H1154" s="114"/>
      <c r="I1154" s="116" t="s">
        <v>82</v>
      </c>
      <c r="J1154" s="117">
        <v>0</v>
      </c>
      <c r="K1154" s="117">
        <v>0</v>
      </c>
      <c r="L1154" s="117">
        <v>0</v>
      </c>
      <c r="M1154" s="117">
        <v>0</v>
      </c>
      <c r="N1154" s="117">
        <v>0</v>
      </c>
      <c r="O1154" s="117">
        <v>0</v>
      </c>
      <c r="P1154" s="117">
        <v>0</v>
      </c>
      <c r="Q1154" s="45"/>
      <c r="R1154" s="118">
        <f>R1155</f>
        <v>0</v>
      </c>
      <c r="S1154" s="118">
        <f>S1155</f>
        <v>0</v>
      </c>
      <c r="T1154" s="118">
        <f t="shared" si="560"/>
        <v>0</v>
      </c>
      <c r="U1154" s="118">
        <f>U1155</f>
        <v>0</v>
      </c>
      <c r="V1154" s="118">
        <f>V1155</f>
        <v>0</v>
      </c>
      <c r="W1154" s="118">
        <f t="shared" si="561"/>
        <v>0</v>
      </c>
      <c r="X1154" s="118">
        <f t="shared" si="562"/>
        <v>0</v>
      </c>
      <c r="Y1154" s="45"/>
      <c r="Z1154" s="118">
        <f>Z1155</f>
        <v>0</v>
      </c>
      <c r="AA1154" s="118">
        <f>AA1155</f>
        <v>0</v>
      </c>
      <c r="AB1154" s="118">
        <f t="shared" si="563"/>
        <v>0</v>
      </c>
      <c r="AC1154" s="118">
        <f>AC1155</f>
        <v>0</v>
      </c>
      <c r="AD1154" s="118">
        <f>AD1155</f>
        <v>0</v>
      </c>
      <c r="AE1154" s="118">
        <f t="shared" si="564"/>
        <v>0</v>
      </c>
      <c r="AF1154" s="118">
        <f t="shared" si="565"/>
        <v>0</v>
      </c>
      <c r="AG1154" s="45"/>
      <c r="AH1154" s="118">
        <f>AH1155</f>
        <v>0</v>
      </c>
      <c r="AI1154" s="118">
        <f>AI1155</f>
        <v>0</v>
      </c>
      <c r="AJ1154" s="118">
        <f t="shared" si="566"/>
        <v>0</v>
      </c>
      <c r="AK1154" s="118">
        <f>AK1155</f>
        <v>0</v>
      </c>
      <c r="AL1154" s="118">
        <f>AL1155</f>
        <v>0</v>
      </c>
      <c r="AM1154" s="118">
        <f t="shared" si="567"/>
        <v>0</v>
      </c>
      <c r="AN1154" s="118">
        <f t="shared" si="568"/>
        <v>0</v>
      </c>
      <c r="AO1154" s="45"/>
      <c r="AP1154" s="118">
        <f>AP1155</f>
        <v>0</v>
      </c>
      <c r="AQ1154" s="118">
        <f>AQ1155</f>
        <v>0</v>
      </c>
      <c r="AR1154" s="118">
        <f t="shared" si="569"/>
        <v>0</v>
      </c>
      <c r="AS1154" s="118">
        <f>AS1155</f>
        <v>0</v>
      </c>
      <c r="AT1154" s="118">
        <f>AT1155</f>
        <v>0</v>
      </c>
      <c r="AU1154" s="118">
        <f t="shared" si="570"/>
        <v>0</v>
      </c>
      <c r="AV1154" s="118">
        <f t="shared" si="571"/>
        <v>0</v>
      </c>
      <c r="AW1154" s="119"/>
      <c r="AX1154" s="119"/>
      <c r="AY1154" s="119"/>
      <c r="AZ1154" s="117"/>
      <c r="BA1154" s="117"/>
      <c r="BB1154" s="117"/>
      <c r="BC1154" s="117"/>
      <c r="BD1154" s="117"/>
    </row>
    <row r="1155" spans="1:56" s="100" customFormat="1">
      <c r="A1155" s="45"/>
      <c r="B1155" s="120">
        <v>2013</v>
      </c>
      <c r="C1155" s="121">
        <v>8320</v>
      </c>
      <c r="D1155" s="120">
        <v>11</v>
      </c>
      <c r="E1155" s="120">
        <v>1000</v>
      </c>
      <c r="F1155" s="120">
        <v>1100</v>
      </c>
      <c r="G1155" s="120">
        <v>113</v>
      </c>
      <c r="H1155" s="120">
        <v>11301</v>
      </c>
      <c r="I1155" s="122" t="s">
        <v>83</v>
      </c>
      <c r="J1155" s="123">
        <v>0</v>
      </c>
      <c r="K1155" s="123">
        <v>0</v>
      </c>
      <c r="L1155" s="124">
        <v>0</v>
      </c>
      <c r="M1155" s="123">
        <v>0</v>
      </c>
      <c r="N1155" s="123">
        <v>0</v>
      </c>
      <c r="O1155" s="124">
        <v>0</v>
      </c>
      <c r="P1155" s="124">
        <v>0</v>
      </c>
      <c r="Q1155" s="45"/>
      <c r="R1155" s="123">
        <v>0</v>
      </c>
      <c r="S1155" s="123">
        <v>0</v>
      </c>
      <c r="T1155" s="123">
        <f t="shared" si="560"/>
        <v>0</v>
      </c>
      <c r="U1155" s="123">
        <v>0</v>
      </c>
      <c r="V1155" s="123">
        <v>0</v>
      </c>
      <c r="W1155" s="123">
        <f t="shared" si="561"/>
        <v>0</v>
      </c>
      <c r="X1155" s="123">
        <f t="shared" si="562"/>
        <v>0</v>
      </c>
      <c r="Y1155" s="45"/>
      <c r="Z1155" s="123">
        <v>0</v>
      </c>
      <c r="AA1155" s="123">
        <v>0</v>
      </c>
      <c r="AB1155" s="123">
        <f t="shared" si="563"/>
        <v>0</v>
      </c>
      <c r="AC1155" s="123">
        <v>0</v>
      </c>
      <c r="AD1155" s="123">
        <v>0</v>
      </c>
      <c r="AE1155" s="123">
        <f t="shared" si="564"/>
        <v>0</v>
      </c>
      <c r="AF1155" s="123">
        <f t="shared" si="565"/>
        <v>0</v>
      </c>
      <c r="AG1155" s="45"/>
      <c r="AH1155" s="123">
        <v>0</v>
      </c>
      <c r="AI1155" s="123">
        <v>0</v>
      </c>
      <c r="AJ1155" s="123">
        <f t="shared" si="566"/>
        <v>0</v>
      </c>
      <c r="AK1155" s="123">
        <v>0</v>
      </c>
      <c r="AL1155" s="123">
        <v>0</v>
      </c>
      <c r="AM1155" s="123">
        <f t="shared" si="567"/>
        <v>0</v>
      </c>
      <c r="AN1155" s="123">
        <f t="shared" si="568"/>
        <v>0</v>
      </c>
      <c r="AO1155" s="45"/>
      <c r="AP1155" s="123">
        <f>J1155-(R1155+Z1155+AH1155)</f>
        <v>0</v>
      </c>
      <c r="AQ1155" s="123">
        <f>K1155-(S1155+AA1155+AI1155)</f>
        <v>0</v>
      </c>
      <c r="AR1155" s="123">
        <f t="shared" si="569"/>
        <v>0</v>
      </c>
      <c r="AS1155" s="123">
        <f>M1155-(U1155+AC1155+AK1155)</f>
        <v>0</v>
      </c>
      <c r="AT1155" s="123">
        <f>N1155-(V1155+AD1155+AL1155)</f>
        <v>0</v>
      </c>
      <c r="AU1155" s="123">
        <f t="shared" si="570"/>
        <v>0</v>
      </c>
      <c r="AV1155" s="123">
        <f t="shared" si="571"/>
        <v>0</v>
      </c>
      <c r="AW1155" s="125" t="s">
        <v>87</v>
      </c>
      <c r="AX1155" s="125"/>
      <c r="AY1155" s="125"/>
      <c r="AZ1155" s="124" t="s">
        <v>88</v>
      </c>
      <c r="BA1155" s="124"/>
      <c r="BB1155" s="124"/>
      <c r="BC1155" s="124"/>
      <c r="BD1155" s="124"/>
    </row>
    <row r="1156" spans="1:56" s="126" customFormat="1">
      <c r="A1156" s="45"/>
      <c r="B1156" s="108">
        <v>2013</v>
      </c>
      <c r="C1156" s="109">
        <v>8320</v>
      </c>
      <c r="D1156" s="108">
        <v>11</v>
      </c>
      <c r="E1156" s="108">
        <v>1000</v>
      </c>
      <c r="F1156" s="108">
        <v>1200</v>
      </c>
      <c r="G1156" s="108"/>
      <c r="H1156" s="108"/>
      <c r="I1156" s="110" t="s">
        <v>84</v>
      </c>
      <c r="J1156" s="111">
        <v>0</v>
      </c>
      <c r="K1156" s="111">
        <v>0</v>
      </c>
      <c r="L1156" s="111">
        <v>0</v>
      </c>
      <c r="M1156" s="111">
        <v>0</v>
      </c>
      <c r="N1156" s="111">
        <v>0</v>
      </c>
      <c r="O1156" s="111">
        <v>0</v>
      </c>
      <c r="P1156" s="111">
        <v>0</v>
      </c>
      <c r="Q1156" s="45"/>
      <c r="R1156" s="112">
        <f>R1157+R1159</f>
        <v>0</v>
      </c>
      <c r="S1156" s="112">
        <f>S1157+S1159</f>
        <v>0</v>
      </c>
      <c r="T1156" s="112">
        <f t="shared" si="560"/>
        <v>0</v>
      </c>
      <c r="U1156" s="112">
        <f>U1157+U1159</f>
        <v>0</v>
      </c>
      <c r="V1156" s="112">
        <f>V1157+V1159</f>
        <v>0</v>
      </c>
      <c r="W1156" s="112">
        <f t="shared" si="561"/>
        <v>0</v>
      </c>
      <c r="X1156" s="112">
        <f t="shared" si="562"/>
        <v>0</v>
      </c>
      <c r="Y1156" s="45"/>
      <c r="Z1156" s="112">
        <f>Z1157+Z1159</f>
        <v>0</v>
      </c>
      <c r="AA1156" s="112">
        <f>AA1157+AA1159</f>
        <v>0</v>
      </c>
      <c r="AB1156" s="112">
        <f t="shared" si="563"/>
        <v>0</v>
      </c>
      <c r="AC1156" s="112">
        <f>AC1157+AC1159</f>
        <v>0</v>
      </c>
      <c r="AD1156" s="112">
        <f>AD1157+AD1159</f>
        <v>0</v>
      </c>
      <c r="AE1156" s="112">
        <f t="shared" si="564"/>
        <v>0</v>
      </c>
      <c r="AF1156" s="112">
        <f t="shared" si="565"/>
        <v>0</v>
      </c>
      <c r="AG1156" s="45"/>
      <c r="AH1156" s="112">
        <f>AH1157+AH1159</f>
        <v>0</v>
      </c>
      <c r="AI1156" s="112">
        <f>AI1157+AI1159</f>
        <v>0</v>
      </c>
      <c r="AJ1156" s="112">
        <f t="shared" si="566"/>
        <v>0</v>
      </c>
      <c r="AK1156" s="112">
        <f>AK1157+AK1159</f>
        <v>0</v>
      </c>
      <c r="AL1156" s="112">
        <f>AL1157+AL1159</f>
        <v>0</v>
      </c>
      <c r="AM1156" s="112">
        <f t="shared" si="567"/>
        <v>0</v>
      </c>
      <c r="AN1156" s="112">
        <f t="shared" si="568"/>
        <v>0</v>
      </c>
      <c r="AO1156" s="45"/>
      <c r="AP1156" s="112">
        <f>AP1157+AP1159</f>
        <v>0</v>
      </c>
      <c r="AQ1156" s="112">
        <f>AQ1157+AQ1159</f>
        <v>0</v>
      </c>
      <c r="AR1156" s="112">
        <f t="shared" si="569"/>
        <v>0</v>
      </c>
      <c r="AS1156" s="112">
        <f>AS1157+AS1159</f>
        <v>0</v>
      </c>
      <c r="AT1156" s="112">
        <f>AT1157+AT1159</f>
        <v>0</v>
      </c>
      <c r="AU1156" s="112">
        <f t="shared" si="570"/>
        <v>0</v>
      </c>
      <c r="AV1156" s="112">
        <f t="shared" si="571"/>
        <v>0</v>
      </c>
      <c r="AW1156" s="113"/>
      <c r="AX1156" s="113"/>
      <c r="AY1156" s="113"/>
      <c r="AZ1156" s="111"/>
      <c r="BA1156" s="111"/>
      <c r="BB1156" s="111"/>
      <c r="BC1156" s="111"/>
      <c r="BD1156" s="111"/>
    </row>
    <row r="1157" spans="1:56" s="127" customFormat="1">
      <c r="A1157" s="45"/>
      <c r="B1157" s="114">
        <v>2013</v>
      </c>
      <c r="C1157" s="115">
        <v>8320</v>
      </c>
      <c r="D1157" s="114">
        <v>11</v>
      </c>
      <c r="E1157" s="114">
        <v>1000</v>
      </c>
      <c r="F1157" s="114">
        <v>1200</v>
      </c>
      <c r="G1157" s="114">
        <v>121</v>
      </c>
      <c r="H1157" s="114"/>
      <c r="I1157" s="116" t="s">
        <v>85</v>
      </c>
      <c r="J1157" s="117">
        <v>0</v>
      </c>
      <c r="K1157" s="117">
        <v>0</v>
      </c>
      <c r="L1157" s="117">
        <v>0</v>
      </c>
      <c r="M1157" s="117">
        <v>0</v>
      </c>
      <c r="N1157" s="117">
        <v>0</v>
      </c>
      <c r="O1157" s="117">
        <v>0</v>
      </c>
      <c r="P1157" s="117">
        <v>0</v>
      </c>
      <c r="Q1157" s="45"/>
      <c r="R1157" s="118">
        <f>R1158</f>
        <v>0</v>
      </c>
      <c r="S1157" s="118">
        <f>S1158</f>
        <v>0</v>
      </c>
      <c r="T1157" s="118">
        <f t="shared" si="560"/>
        <v>0</v>
      </c>
      <c r="U1157" s="118">
        <f>U1158</f>
        <v>0</v>
      </c>
      <c r="V1157" s="118">
        <f>V1158</f>
        <v>0</v>
      </c>
      <c r="W1157" s="118">
        <f t="shared" si="561"/>
        <v>0</v>
      </c>
      <c r="X1157" s="118">
        <f t="shared" si="562"/>
        <v>0</v>
      </c>
      <c r="Y1157" s="45"/>
      <c r="Z1157" s="118">
        <f>Z1158</f>
        <v>0</v>
      </c>
      <c r="AA1157" s="118">
        <f>AA1158</f>
        <v>0</v>
      </c>
      <c r="AB1157" s="118">
        <f t="shared" si="563"/>
        <v>0</v>
      </c>
      <c r="AC1157" s="118">
        <f>AC1158</f>
        <v>0</v>
      </c>
      <c r="AD1157" s="118">
        <f>AD1158</f>
        <v>0</v>
      </c>
      <c r="AE1157" s="118">
        <f t="shared" si="564"/>
        <v>0</v>
      </c>
      <c r="AF1157" s="118">
        <f t="shared" si="565"/>
        <v>0</v>
      </c>
      <c r="AG1157" s="45"/>
      <c r="AH1157" s="118">
        <f>AH1158</f>
        <v>0</v>
      </c>
      <c r="AI1157" s="118">
        <f>AI1158</f>
        <v>0</v>
      </c>
      <c r="AJ1157" s="118">
        <f t="shared" si="566"/>
        <v>0</v>
      </c>
      <c r="AK1157" s="118">
        <f>AK1158</f>
        <v>0</v>
      </c>
      <c r="AL1157" s="118">
        <f>AL1158</f>
        <v>0</v>
      </c>
      <c r="AM1157" s="118">
        <f t="shared" si="567"/>
        <v>0</v>
      </c>
      <c r="AN1157" s="118">
        <f t="shared" si="568"/>
        <v>0</v>
      </c>
      <c r="AO1157" s="45"/>
      <c r="AP1157" s="118">
        <f>AP1158</f>
        <v>0</v>
      </c>
      <c r="AQ1157" s="118">
        <f>AQ1158</f>
        <v>0</v>
      </c>
      <c r="AR1157" s="118">
        <f t="shared" si="569"/>
        <v>0</v>
      </c>
      <c r="AS1157" s="118">
        <f>AS1158</f>
        <v>0</v>
      </c>
      <c r="AT1157" s="118">
        <f>AT1158</f>
        <v>0</v>
      </c>
      <c r="AU1157" s="118">
        <f t="shared" si="570"/>
        <v>0</v>
      </c>
      <c r="AV1157" s="118">
        <f t="shared" si="571"/>
        <v>0</v>
      </c>
      <c r="AW1157" s="119"/>
      <c r="AX1157" s="119"/>
      <c r="AY1157" s="119"/>
      <c r="AZ1157" s="117"/>
      <c r="BA1157" s="117"/>
      <c r="BB1157" s="117"/>
      <c r="BC1157" s="117"/>
      <c r="BD1157" s="117"/>
    </row>
    <row r="1158" spans="1:56" s="100" customFormat="1">
      <c r="A1158" s="45"/>
      <c r="B1158" s="120">
        <v>2013</v>
      </c>
      <c r="C1158" s="121">
        <v>8320</v>
      </c>
      <c r="D1158" s="120">
        <v>11</v>
      </c>
      <c r="E1158" s="120">
        <v>1000</v>
      </c>
      <c r="F1158" s="120">
        <v>1200</v>
      </c>
      <c r="G1158" s="120">
        <v>121</v>
      </c>
      <c r="H1158" s="120">
        <v>12101</v>
      </c>
      <c r="I1158" s="122" t="s">
        <v>86</v>
      </c>
      <c r="J1158" s="132">
        <v>0</v>
      </c>
      <c r="K1158" s="132">
        <v>0</v>
      </c>
      <c r="L1158" s="133">
        <v>0</v>
      </c>
      <c r="M1158" s="132">
        <v>0</v>
      </c>
      <c r="N1158" s="132">
        <v>0</v>
      </c>
      <c r="O1158" s="133">
        <v>0</v>
      </c>
      <c r="P1158" s="133">
        <v>0</v>
      </c>
      <c r="Q1158" s="45"/>
      <c r="R1158" s="123">
        <v>0</v>
      </c>
      <c r="S1158" s="123">
        <v>0</v>
      </c>
      <c r="T1158" s="123">
        <f t="shared" si="560"/>
        <v>0</v>
      </c>
      <c r="U1158" s="123">
        <v>0</v>
      </c>
      <c r="V1158" s="123">
        <v>0</v>
      </c>
      <c r="W1158" s="123">
        <f t="shared" si="561"/>
        <v>0</v>
      </c>
      <c r="X1158" s="123">
        <f t="shared" si="562"/>
        <v>0</v>
      </c>
      <c r="Y1158" s="45"/>
      <c r="Z1158" s="123">
        <v>0</v>
      </c>
      <c r="AA1158" s="123">
        <v>0</v>
      </c>
      <c r="AB1158" s="123">
        <f t="shared" si="563"/>
        <v>0</v>
      </c>
      <c r="AC1158" s="123">
        <v>0</v>
      </c>
      <c r="AD1158" s="123">
        <v>0</v>
      </c>
      <c r="AE1158" s="123">
        <f t="shared" si="564"/>
        <v>0</v>
      </c>
      <c r="AF1158" s="123">
        <f t="shared" si="565"/>
        <v>0</v>
      </c>
      <c r="AG1158" s="45"/>
      <c r="AH1158" s="123">
        <v>0</v>
      </c>
      <c r="AI1158" s="123">
        <v>0</v>
      </c>
      <c r="AJ1158" s="123">
        <f t="shared" si="566"/>
        <v>0</v>
      </c>
      <c r="AK1158" s="123">
        <v>0</v>
      </c>
      <c r="AL1158" s="123">
        <v>0</v>
      </c>
      <c r="AM1158" s="123">
        <f t="shared" si="567"/>
        <v>0</v>
      </c>
      <c r="AN1158" s="123">
        <f t="shared" si="568"/>
        <v>0</v>
      </c>
      <c r="AO1158" s="45"/>
      <c r="AP1158" s="123">
        <f>J1158-(R1158+Z1158+AH1158)</f>
        <v>0</v>
      </c>
      <c r="AQ1158" s="123">
        <f>K1158-(S1158+AA1158+AI1158)</f>
        <v>0</v>
      </c>
      <c r="AR1158" s="123">
        <f t="shared" si="569"/>
        <v>0</v>
      </c>
      <c r="AS1158" s="123">
        <f>M1158-(U1158+AC1158+AK1158)</f>
        <v>0</v>
      </c>
      <c r="AT1158" s="123">
        <f>N1158-(V1158+AD1158+AL1158)</f>
        <v>0</v>
      </c>
      <c r="AU1158" s="123">
        <f t="shared" si="570"/>
        <v>0</v>
      </c>
      <c r="AV1158" s="123">
        <f t="shared" si="571"/>
        <v>0</v>
      </c>
      <c r="AW1158" s="134" t="s">
        <v>87</v>
      </c>
      <c r="AX1158" s="134"/>
      <c r="AY1158" s="134"/>
      <c r="AZ1158" s="133" t="s">
        <v>88</v>
      </c>
      <c r="BA1158" s="133"/>
      <c r="BB1158" s="133"/>
      <c r="BC1158" s="133"/>
      <c r="BD1158" s="133"/>
    </row>
    <row r="1159" spans="1:56" s="127" customFormat="1">
      <c r="A1159" s="45"/>
      <c r="B1159" s="114">
        <v>2013</v>
      </c>
      <c r="C1159" s="115">
        <v>8320</v>
      </c>
      <c r="D1159" s="114">
        <v>11</v>
      </c>
      <c r="E1159" s="114">
        <v>1000</v>
      </c>
      <c r="F1159" s="114">
        <v>1200</v>
      </c>
      <c r="G1159" s="114">
        <v>122</v>
      </c>
      <c r="H1159" s="114"/>
      <c r="I1159" s="116" t="s">
        <v>89</v>
      </c>
      <c r="J1159" s="117">
        <v>0</v>
      </c>
      <c r="K1159" s="117">
        <v>0</v>
      </c>
      <c r="L1159" s="117">
        <v>0</v>
      </c>
      <c r="M1159" s="117">
        <v>0</v>
      </c>
      <c r="N1159" s="117">
        <v>0</v>
      </c>
      <c r="O1159" s="117">
        <v>0</v>
      </c>
      <c r="P1159" s="117">
        <v>0</v>
      </c>
      <c r="Q1159" s="45"/>
      <c r="R1159" s="118">
        <f>R1160</f>
        <v>0</v>
      </c>
      <c r="S1159" s="118">
        <f>S1160</f>
        <v>0</v>
      </c>
      <c r="T1159" s="118">
        <f t="shared" si="560"/>
        <v>0</v>
      </c>
      <c r="U1159" s="118">
        <f>U1160</f>
        <v>0</v>
      </c>
      <c r="V1159" s="118">
        <f>V1160</f>
        <v>0</v>
      </c>
      <c r="W1159" s="118">
        <f t="shared" si="561"/>
        <v>0</v>
      </c>
      <c r="X1159" s="118">
        <f t="shared" si="562"/>
        <v>0</v>
      </c>
      <c r="Y1159" s="45"/>
      <c r="Z1159" s="118">
        <f>Z1160</f>
        <v>0</v>
      </c>
      <c r="AA1159" s="118">
        <f>AA1160</f>
        <v>0</v>
      </c>
      <c r="AB1159" s="118">
        <f t="shared" si="563"/>
        <v>0</v>
      </c>
      <c r="AC1159" s="118">
        <f>AC1160</f>
        <v>0</v>
      </c>
      <c r="AD1159" s="118">
        <f>AD1160</f>
        <v>0</v>
      </c>
      <c r="AE1159" s="118">
        <f t="shared" si="564"/>
        <v>0</v>
      </c>
      <c r="AF1159" s="118">
        <f t="shared" si="565"/>
        <v>0</v>
      </c>
      <c r="AG1159" s="45"/>
      <c r="AH1159" s="118">
        <f>AH1160</f>
        <v>0</v>
      </c>
      <c r="AI1159" s="118">
        <f>AI1160</f>
        <v>0</v>
      </c>
      <c r="AJ1159" s="118">
        <f t="shared" si="566"/>
        <v>0</v>
      </c>
      <c r="AK1159" s="118">
        <f>AK1160</f>
        <v>0</v>
      </c>
      <c r="AL1159" s="118">
        <f>AL1160</f>
        <v>0</v>
      </c>
      <c r="AM1159" s="118">
        <f t="shared" si="567"/>
        <v>0</v>
      </c>
      <c r="AN1159" s="118">
        <f t="shared" si="568"/>
        <v>0</v>
      </c>
      <c r="AO1159" s="45"/>
      <c r="AP1159" s="118">
        <f>AP1160</f>
        <v>0</v>
      </c>
      <c r="AQ1159" s="118">
        <f>AQ1160</f>
        <v>0</v>
      </c>
      <c r="AR1159" s="118">
        <f t="shared" si="569"/>
        <v>0</v>
      </c>
      <c r="AS1159" s="118">
        <f>AS1160</f>
        <v>0</v>
      </c>
      <c r="AT1159" s="118">
        <f>AT1160</f>
        <v>0</v>
      </c>
      <c r="AU1159" s="118">
        <f t="shared" si="570"/>
        <v>0</v>
      </c>
      <c r="AV1159" s="118">
        <f t="shared" si="571"/>
        <v>0</v>
      </c>
      <c r="AW1159" s="119"/>
      <c r="AX1159" s="119"/>
      <c r="AY1159" s="119"/>
      <c r="AZ1159" s="117"/>
      <c r="BA1159" s="117"/>
      <c r="BB1159" s="117"/>
      <c r="BC1159" s="117"/>
      <c r="BD1159" s="117"/>
    </row>
    <row r="1160" spans="1:56" s="100" customFormat="1" hidden="1">
      <c r="A1160" s="45"/>
      <c r="B1160" s="120">
        <v>2013</v>
      </c>
      <c r="C1160" s="121">
        <v>8320</v>
      </c>
      <c r="D1160" s="120">
        <v>11</v>
      </c>
      <c r="E1160" s="120">
        <v>1000</v>
      </c>
      <c r="F1160" s="120">
        <v>1200</v>
      </c>
      <c r="G1160" s="120">
        <v>122</v>
      </c>
      <c r="H1160" s="120">
        <v>12201</v>
      </c>
      <c r="I1160" s="122" t="s">
        <v>89</v>
      </c>
      <c r="J1160" s="123">
        <v>0</v>
      </c>
      <c r="K1160" s="123">
        <v>0</v>
      </c>
      <c r="L1160" s="124">
        <v>0</v>
      </c>
      <c r="M1160" s="123">
        <v>0</v>
      </c>
      <c r="N1160" s="123">
        <v>0</v>
      </c>
      <c r="O1160" s="124">
        <v>0</v>
      </c>
      <c r="P1160" s="124">
        <v>0</v>
      </c>
      <c r="Q1160" s="45"/>
      <c r="R1160" s="123">
        <v>0</v>
      </c>
      <c r="S1160" s="123">
        <v>0</v>
      </c>
      <c r="T1160" s="123">
        <f t="shared" si="560"/>
        <v>0</v>
      </c>
      <c r="U1160" s="123">
        <v>0</v>
      </c>
      <c r="V1160" s="123">
        <v>0</v>
      </c>
      <c r="W1160" s="123">
        <f t="shared" si="561"/>
        <v>0</v>
      </c>
      <c r="X1160" s="123">
        <f t="shared" si="562"/>
        <v>0</v>
      </c>
      <c r="Y1160" s="45"/>
      <c r="Z1160" s="123">
        <v>0</v>
      </c>
      <c r="AA1160" s="123">
        <v>0</v>
      </c>
      <c r="AB1160" s="123">
        <f t="shared" si="563"/>
        <v>0</v>
      </c>
      <c r="AC1160" s="123">
        <v>0</v>
      </c>
      <c r="AD1160" s="123">
        <v>0</v>
      </c>
      <c r="AE1160" s="123">
        <f t="shared" si="564"/>
        <v>0</v>
      </c>
      <c r="AF1160" s="123">
        <f t="shared" si="565"/>
        <v>0</v>
      </c>
      <c r="AG1160" s="45"/>
      <c r="AH1160" s="123">
        <v>0</v>
      </c>
      <c r="AI1160" s="123">
        <v>0</v>
      </c>
      <c r="AJ1160" s="123">
        <f t="shared" si="566"/>
        <v>0</v>
      </c>
      <c r="AK1160" s="123">
        <v>0</v>
      </c>
      <c r="AL1160" s="123">
        <v>0</v>
      </c>
      <c r="AM1160" s="123">
        <f t="shared" si="567"/>
        <v>0</v>
      </c>
      <c r="AN1160" s="123">
        <f t="shared" si="568"/>
        <v>0</v>
      </c>
      <c r="AO1160" s="45"/>
      <c r="AP1160" s="123">
        <f>J1160-(R1160+Z1160+AH1160)</f>
        <v>0</v>
      </c>
      <c r="AQ1160" s="123">
        <f>K1160-(S1160+AA1160+AI1160)</f>
        <v>0</v>
      </c>
      <c r="AR1160" s="123">
        <f t="shared" si="569"/>
        <v>0</v>
      </c>
      <c r="AS1160" s="123">
        <f>M1160-(U1160+AC1160+AK1160)</f>
        <v>0</v>
      </c>
      <c r="AT1160" s="123">
        <f>N1160-(V1160+AD1160+AL1160)</f>
        <v>0</v>
      </c>
      <c r="AU1160" s="123">
        <f t="shared" si="570"/>
        <v>0</v>
      </c>
      <c r="AV1160" s="123">
        <f t="shared" si="571"/>
        <v>0</v>
      </c>
      <c r="AW1160" s="125" t="s">
        <v>87</v>
      </c>
      <c r="AX1160" s="125"/>
      <c r="AY1160" s="125"/>
      <c r="AZ1160" s="124" t="s">
        <v>88</v>
      </c>
      <c r="BA1160" s="124"/>
      <c r="BB1160" s="124"/>
      <c r="BC1160" s="124"/>
      <c r="BD1160" s="124"/>
    </row>
    <row r="1161" spans="1:56" s="100" customFormat="1" hidden="1">
      <c r="A1161" s="45"/>
      <c r="B1161" s="108">
        <v>2013</v>
      </c>
      <c r="C1161" s="109">
        <v>8320</v>
      </c>
      <c r="D1161" s="108">
        <v>11</v>
      </c>
      <c r="E1161" s="108">
        <v>1000</v>
      </c>
      <c r="F1161" s="108">
        <v>1300</v>
      </c>
      <c r="G1161" s="108"/>
      <c r="H1161" s="108"/>
      <c r="I1161" s="110" t="s">
        <v>90</v>
      </c>
      <c r="J1161" s="111">
        <v>0</v>
      </c>
      <c r="K1161" s="111">
        <v>0</v>
      </c>
      <c r="L1161" s="111">
        <v>0</v>
      </c>
      <c r="M1161" s="111">
        <v>0</v>
      </c>
      <c r="N1161" s="111">
        <v>0</v>
      </c>
      <c r="O1161" s="111">
        <v>0</v>
      </c>
      <c r="P1161" s="111">
        <v>0</v>
      </c>
      <c r="Q1161" s="45"/>
      <c r="R1161" s="112">
        <f>R1162+R1165</f>
        <v>0</v>
      </c>
      <c r="S1161" s="112">
        <f>S1162+S1165</f>
        <v>0</v>
      </c>
      <c r="T1161" s="112">
        <f t="shared" si="560"/>
        <v>0</v>
      </c>
      <c r="U1161" s="112">
        <f>U1162+U1165</f>
        <v>0</v>
      </c>
      <c r="V1161" s="112">
        <f>V1162+V1165</f>
        <v>0</v>
      </c>
      <c r="W1161" s="112">
        <f t="shared" si="561"/>
        <v>0</v>
      </c>
      <c r="X1161" s="112">
        <f t="shared" si="562"/>
        <v>0</v>
      </c>
      <c r="Y1161" s="45"/>
      <c r="Z1161" s="112">
        <f>Z1162+Z1165</f>
        <v>0</v>
      </c>
      <c r="AA1161" s="112">
        <f>AA1162+AA1165</f>
        <v>0</v>
      </c>
      <c r="AB1161" s="112">
        <f t="shared" si="563"/>
        <v>0</v>
      </c>
      <c r="AC1161" s="112">
        <f>AC1162+AC1165</f>
        <v>0</v>
      </c>
      <c r="AD1161" s="112">
        <f>AD1162+AD1165</f>
        <v>0</v>
      </c>
      <c r="AE1161" s="112">
        <f t="shared" si="564"/>
        <v>0</v>
      </c>
      <c r="AF1161" s="112">
        <f t="shared" si="565"/>
        <v>0</v>
      </c>
      <c r="AG1161" s="45"/>
      <c r="AH1161" s="112">
        <f>AH1162+AH1165</f>
        <v>0</v>
      </c>
      <c r="AI1161" s="112">
        <f>AI1162+AI1165</f>
        <v>0</v>
      </c>
      <c r="AJ1161" s="112">
        <f t="shared" si="566"/>
        <v>0</v>
      </c>
      <c r="AK1161" s="112">
        <f>AK1162+AK1165</f>
        <v>0</v>
      </c>
      <c r="AL1161" s="112">
        <f>AL1162+AL1165</f>
        <v>0</v>
      </c>
      <c r="AM1161" s="112">
        <f t="shared" si="567"/>
        <v>0</v>
      </c>
      <c r="AN1161" s="112">
        <f t="shared" si="568"/>
        <v>0</v>
      </c>
      <c r="AO1161" s="45"/>
      <c r="AP1161" s="112">
        <f>AP1162+AP1165</f>
        <v>0</v>
      </c>
      <c r="AQ1161" s="112">
        <f>AQ1162+AQ1165</f>
        <v>0</v>
      </c>
      <c r="AR1161" s="112">
        <f t="shared" si="569"/>
        <v>0</v>
      </c>
      <c r="AS1161" s="112">
        <f>AS1162+AS1165</f>
        <v>0</v>
      </c>
      <c r="AT1161" s="112">
        <f>AT1162+AT1165</f>
        <v>0</v>
      </c>
      <c r="AU1161" s="112">
        <f t="shared" si="570"/>
        <v>0</v>
      </c>
      <c r="AV1161" s="112">
        <f t="shared" si="571"/>
        <v>0</v>
      </c>
      <c r="AW1161" s="113"/>
      <c r="AX1161" s="113"/>
      <c r="AY1161" s="113"/>
      <c r="AZ1161" s="111"/>
      <c r="BA1161" s="111"/>
      <c r="BB1161" s="111"/>
      <c r="BC1161" s="111"/>
      <c r="BD1161" s="111"/>
    </row>
    <row r="1162" spans="1:56" s="100" customFormat="1" hidden="1">
      <c r="A1162" s="45"/>
      <c r="B1162" s="114">
        <v>2013</v>
      </c>
      <c r="C1162" s="115">
        <v>8320</v>
      </c>
      <c r="D1162" s="114">
        <v>11</v>
      </c>
      <c r="E1162" s="114">
        <v>1000</v>
      </c>
      <c r="F1162" s="114">
        <v>1300</v>
      </c>
      <c r="G1162" s="114">
        <v>132</v>
      </c>
      <c r="H1162" s="114"/>
      <c r="I1162" s="116" t="s">
        <v>91</v>
      </c>
      <c r="J1162" s="117">
        <v>0</v>
      </c>
      <c r="K1162" s="117">
        <v>0</v>
      </c>
      <c r="L1162" s="117">
        <v>0</v>
      </c>
      <c r="M1162" s="117">
        <v>0</v>
      </c>
      <c r="N1162" s="117">
        <v>0</v>
      </c>
      <c r="O1162" s="117">
        <v>0</v>
      </c>
      <c r="P1162" s="117">
        <v>0</v>
      </c>
      <c r="Q1162" s="45"/>
      <c r="R1162" s="118">
        <f>R1163+R1164</f>
        <v>0</v>
      </c>
      <c r="S1162" s="118">
        <f>S1163+S1164</f>
        <v>0</v>
      </c>
      <c r="T1162" s="118">
        <f t="shared" si="560"/>
        <v>0</v>
      </c>
      <c r="U1162" s="118">
        <f>U1163+U1164</f>
        <v>0</v>
      </c>
      <c r="V1162" s="118">
        <f>V1163+V1164</f>
        <v>0</v>
      </c>
      <c r="W1162" s="118">
        <f t="shared" si="561"/>
        <v>0</v>
      </c>
      <c r="X1162" s="118">
        <f t="shared" si="562"/>
        <v>0</v>
      </c>
      <c r="Y1162" s="45"/>
      <c r="Z1162" s="118">
        <f>Z1163+Z1164</f>
        <v>0</v>
      </c>
      <c r="AA1162" s="118">
        <f>AA1163+AA1164</f>
        <v>0</v>
      </c>
      <c r="AB1162" s="118">
        <f t="shared" si="563"/>
        <v>0</v>
      </c>
      <c r="AC1162" s="118">
        <f>AC1163+AC1164</f>
        <v>0</v>
      </c>
      <c r="AD1162" s="118">
        <f>AD1163+AD1164</f>
        <v>0</v>
      </c>
      <c r="AE1162" s="118">
        <f t="shared" si="564"/>
        <v>0</v>
      </c>
      <c r="AF1162" s="118">
        <f t="shared" si="565"/>
        <v>0</v>
      </c>
      <c r="AG1162" s="45"/>
      <c r="AH1162" s="118">
        <f>AH1163+AH1164</f>
        <v>0</v>
      </c>
      <c r="AI1162" s="118">
        <f>AI1163+AI1164</f>
        <v>0</v>
      </c>
      <c r="AJ1162" s="118">
        <f t="shared" si="566"/>
        <v>0</v>
      </c>
      <c r="AK1162" s="118">
        <f>AK1163+AK1164</f>
        <v>0</v>
      </c>
      <c r="AL1162" s="118">
        <f>AL1163+AL1164</f>
        <v>0</v>
      </c>
      <c r="AM1162" s="118">
        <f t="shared" si="567"/>
        <v>0</v>
      </c>
      <c r="AN1162" s="118">
        <f t="shared" si="568"/>
        <v>0</v>
      </c>
      <c r="AO1162" s="45"/>
      <c r="AP1162" s="118">
        <f>AP1163+AP1164</f>
        <v>0</v>
      </c>
      <c r="AQ1162" s="118">
        <f>AQ1163+AQ1164</f>
        <v>0</v>
      </c>
      <c r="AR1162" s="118">
        <f t="shared" si="569"/>
        <v>0</v>
      </c>
      <c r="AS1162" s="118">
        <f>AS1163+AS1164</f>
        <v>0</v>
      </c>
      <c r="AT1162" s="118">
        <f>AT1163+AT1164</f>
        <v>0</v>
      </c>
      <c r="AU1162" s="118">
        <f t="shared" si="570"/>
        <v>0</v>
      </c>
      <c r="AV1162" s="118">
        <f t="shared" si="571"/>
        <v>0</v>
      </c>
      <c r="AW1162" s="119"/>
      <c r="AX1162" s="119"/>
      <c r="AY1162" s="119"/>
      <c r="AZ1162" s="117"/>
      <c r="BA1162" s="117"/>
      <c r="BB1162" s="117"/>
      <c r="BC1162" s="117"/>
      <c r="BD1162" s="117"/>
    </row>
    <row r="1163" spans="1:56" s="100" customFormat="1" hidden="1">
      <c r="A1163" s="45"/>
      <c r="B1163" s="120">
        <v>2013</v>
      </c>
      <c r="C1163" s="121">
        <v>8320</v>
      </c>
      <c r="D1163" s="120">
        <v>11</v>
      </c>
      <c r="E1163" s="120">
        <v>1000</v>
      </c>
      <c r="F1163" s="120">
        <v>1300</v>
      </c>
      <c r="G1163" s="120">
        <v>132</v>
      </c>
      <c r="H1163" s="120">
        <v>13201</v>
      </c>
      <c r="I1163" s="128" t="s">
        <v>92</v>
      </c>
      <c r="J1163" s="123">
        <v>0</v>
      </c>
      <c r="K1163" s="123">
        <v>0</v>
      </c>
      <c r="L1163" s="124">
        <v>0</v>
      </c>
      <c r="M1163" s="123">
        <v>0</v>
      </c>
      <c r="N1163" s="123">
        <v>0</v>
      </c>
      <c r="O1163" s="124">
        <v>0</v>
      </c>
      <c r="P1163" s="124">
        <v>0</v>
      </c>
      <c r="Q1163" s="45"/>
      <c r="R1163" s="123">
        <v>0</v>
      </c>
      <c r="S1163" s="123">
        <v>0</v>
      </c>
      <c r="T1163" s="123">
        <f t="shared" si="560"/>
        <v>0</v>
      </c>
      <c r="U1163" s="123">
        <v>0</v>
      </c>
      <c r="V1163" s="123">
        <v>0</v>
      </c>
      <c r="W1163" s="123">
        <f t="shared" si="561"/>
        <v>0</v>
      </c>
      <c r="X1163" s="123">
        <f t="shared" si="562"/>
        <v>0</v>
      </c>
      <c r="Y1163" s="45"/>
      <c r="Z1163" s="123">
        <v>0</v>
      </c>
      <c r="AA1163" s="123">
        <v>0</v>
      </c>
      <c r="AB1163" s="123">
        <f t="shared" si="563"/>
        <v>0</v>
      </c>
      <c r="AC1163" s="123">
        <v>0</v>
      </c>
      <c r="AD1163" s="123">
        <v>0</v>
      </c>
      <c r="AE1163" s="123">
        <f t="shared" si="564"/>
        <v>0</v>
      </c>
      <c r="AF1163" s="123">
        <f t="shared" si="565"/>
        <v>0</v>
      </c>
      <c r="AG1163" s="45"/>
      <c r="AH1163" s="123">
        <v>0</v>
      </c>
      <c r="AI1163" s="123">
        <v>0</v>
      </c>
      <c r="AJ1163" s="123">
        <f t="shared" si="566"/>
        <v>0</v>
      </c>
      <c r="AK1163" s="123">
        <v>0</v>
      </c>
      <c r="AL1163" s="123">
        <v>0</v>
      </c>
      <c r="AM1163" s="123">
        <f t="shared" si="567"/>
        <v>0</v>
      </c>
      <c r="AN1163" s="123">
        <f t="shared" si="568"/>
        <v>0</v>
      </c>
      <c r="AO1163" s="45"/>
      <c r="AP1163" s="123">
        <f>J1163-(R1163+Z1163+AH1163)</f>
        <v>0</v>
      </c>
      <c r="AQ1163" s="123">
        <f>K1163-(S1163+AA1163+AI1163)</f>
        <v>0</v>
      </c>
      <c r="AR1163" s="123">
        <f t="shared" si="569"/>
        <v>0</v>
      </c>
      <c r="AS1163" s="123">
        <f>M1163-(U1163+AC1163+AK1163)</f>
        <v>0</v>
      </c>
      <c r="AT1163" s="123">
        <f>N1163-(V1163+AD1163+AL1163)</f>
        <v>0</v>
      </c>
      <c r="AU1163" s="123">
        <f t="shared" si="570"/>
        <v>0</v>
      </c>
      <c r="AV1163" s="123">
        <f t="shared" si="571"/>
        <v>0</v>
      </c>
      <c r="AW1163" s="125"/>
      <c r="AX1163" s="125"/>
      <c r="AY1163" s="125"/>
      <c r="AZ1163" s="124"/>
      <c r="BA1163" s="124"/>
      <c r="BB1163" s="124"/>
      <c r="BC1163" s="124"/>
      <c r="BD1163" s="124"/>
    </row>
    <row r="1164" spans="1:56" s="100" customFormat="1" hidden="1">
      <c r="A1164" s="45"/>
      <c r="B1164" s="120">
        <v>2013</v>
      </c>
      <c r="C1164" s="121">
        <v>8320</v>
      </c>
      <c r="D1164" s="120">
        <v>11</v>
      </c>
      <c r="E1164" s="120">
        <v>1000</v>
      </c>
      <c r="F1164" s="120">
        <v>1300</v>
      </c>
      <c r="G1164" s="120">
        <v>132</v>
      </c>
      <c r="H1164" s="120">
        <v>13202</v>
      </c>
      <c r="I1164" s="128" t="s">
        <v>93</v>
      </c>
      <c r="J1164" s="123">
        <v>0</v>
      </c>
      <c r="K1164" s="123">
        <v>0</v>
      </c>
      <c r="L1164" s="124">
        <v>0</v>
      </c>
      <c r="M1164" s="123">
        <v>0</v>
      </c>
      <c r="N1164" s="123">
        <v>0</v>
      </c>
      <c r="O1164" s="124">
        <v>0</v>
      </c>
      <c r="P1164" s="124">
        <v>0</v>
      </c>
      <c r="Q1164" s="45"/>
      <c r="R1164" s="123">
        <v>0</v>
      </c>
      <c r="S1164" s="123">
        <v>0</v>
      </c>
      <c r="T1164" s="123">
        <f t="shared" si="560"/>
        <v>0</v>
      </c>
      <c r="U1164" s="123">
        <v>0</v>
      </c>
      <c r="V1164" s="123">
        <v>0</v>
      </c>
      <c r="W1164" s="123">
        <f t="shared" si="561"/>
        <v>0</v>
      </c>
      <c r="X1164" s="123">
        <f t="shared" si="562"/>
        <v>0</v>
      </c>
      <c r="Y1164" s="45"/>
      <c r="Z1164" s="123">
        <v>0</v>
      </c>
      <c r="AA1164" s="123">
        <v>0</v>
      </c>
      <c r="AB1164" s="123">
        <f t="shared" si="563"/>
        <v>0</v>
      </c>
      <c r="AC1164" s="123">
        <v>0</v>
      </c>
      <c r="AD1164" s="123">
        <v>0</v>
      </c>
      <c r="AE1164" s="123">
        <f t="shared" si="564"/>
        <v>0</v>
      </c>
      <c r="AF1164" s="123">
        <f t="shared" si="565"/>
        <v>0</v>
      </c>
      <c r="AG1164" s="45"/>
      <c r="AH1164" s="123">
        <v>0</v>
      </c>
      <c r="AI1164" s="123">
        <v>0</v>
      </c>
      <c r="AJ1164" s="123">
        <f t="shared" si="566"/>
        <v>0</v>
      </c>
      <c r="AK1164" s="123">
        <v>0</v>
      </c>
      <c r="AL1164" s="123">
        <v>0</v>
      </c>
      <c r="AM1164" s="123">
        <f t="shared" si="567"/>
        <v>0</v>
      </c>
      <c r="AN1164" s="123">
        <f t="shared" si="568"/>
        <v>0</v>
      </c>
      <c r="AO1164" s="45"/>
      <c r="AP1164" s="123">
        <f>J1164-(R1164+Z1164+AH1164)</f>
        <v>0</v>
      </c>
      <c r="AQ1164" s="123">
        <f>K1164-(S1164+AA1164+AI1164)</f>
        <v>0</v>
      </c>
      <c r="AR1164" s="123">
        <f t="shared" si="569"/>
        <v>0</v>
      </c>
      <c r="AS1164" s="123">
        <f>M1164-(U1164+AC1164+AK1164)</f>
        <v>0</v>
      </c>
      <c r="AT1164" s="123">
        <f>N1164-(V1164+AD1164+AL1164)</f>
        <v>0</v>
      </c>
      <c r="AU1164" s="123">
        <f t="shared" si="570"/>
        <v>0</v>
      </c>
      <c r="AV1164" s="123">
        <f t="shared" si="571"/>
        <v>0</v>
      </c>
      <c r="AW1164" s="125"/>
      <c r="AX1164" s="125"/>
      <c r="AY1164" s="125"/>
      <c r="AZ1164" s="124"/>
      <c r="BA1164" s="124"/>
      <c r="BB1164" s="124"/>
      <c r="BC1164" s="124"/>
      <c r="BD1164" s="124"/>
    </row>
    <row r="1165" spans="1:56" s="100" customFormat="1" hidden="1">
      <c r="A1165" s="45"/>
      <c r="B1165" s="114">
        <v>2013</v>
      </c>
      <c r="C1165" s="115">
        <v>8320</v>
      </c>
      <c r="D1165" s="114">
        <v>11</v>
      </c>
      <c r="E1165" s="114">
        <v>1000</v>
      </c>
      <c r="F1165" s="114">
        <v>1300</v>
      </c>
      <c r="G1165" s="114">
        <v>134</v>
      </c>
      <c r="H1165" s="116"/>
      <c r="I1165" s="116" t="s">
        <v>354</v>
      </c>
      <c r="J1165" s="117">
        <v>0</v>
      </c>
      <c r="K1165" s="117">
        <v>0</v>
      </c>
      <c r="L1165" s="117">
        <v>0</v>
      </c>
      <c r="M1165" s="117">
        <v>0</v>
      </c>
      <c r="N1165" s="117">
        <v>0</v>
      </c>
      <c r="O1165" s="117">
        <v>0</v>
      </c>
      <c r="P1165" s="117">
        <v>0</v>
      </c>
      <c r="Q1165" s="45"/>
      <c r="R1165" s="118">
        <f>R1166</f>
        <v>0</v>
      </c>
      <c r="S1165" s="118">
        <f>S1166</f>
        <v>0</v>
      </c>
      <c r="T1165" s="118">
        <f t="shared" si="560"/>
        <v>0</v>
      </c>
      <c r="U1165" s="118">
        <f>U1166</f>
        <v>0</v>
      </c>
      <c r="V1165" s="118">
        <f>V1166</f>
        <v>0</v>
      </c>
      <c r="W1165" s="118">
        <f t="shared" si="561"/>
        <v>0</v>
      </c>
      <c r="X1165" s="118">
        <f t="shared" si="562"/>
        <v>0</v>
      </c>
      <c r="Y1165" s="45"/>
      <c r="Z1165" s="118">
        <f>Z1166</f>
        <v>0</v>
      </c>
      <c r="AA1165" s="118">
        <f>AA1166</f>
        <v>0</v>
      </c>
      <c r="AB1165" s="118">
        <f t="shared" si="563"/>
        <v>0</v>
      </c>
      <c r="AC1165" s="118">
        <f>AC1166</f>
        <v>0</v>
      </c>
      <c r="AD1165" s="118">
        <f>AD1166</f>
        <v>0</v>
      </c>
      <c r="AE1165" s="118">
        <f t="shared" si="564"/>
        <v>0</v>
      </c>
      <c r="AF1165" s="118">
        <f t="shared" si="565"/>
        <v>0</v>
      </c>
      <c r="AG1165" s="45"/>
      <c r="AH1165" s="118">
        <f>AH1166</f>
        <v>0</v>
      </c>
      <c r="AI1165" s="118">
        <f>AI1166</f>
        <v>0</v>
      </c>
      <c r="AJ1165" s="118">
        <f t="shared" si="566"/>
        <v>0</v>
      </c>
      <c r="AK1165" s="118">
        <f>AK1166</f>
        <v>0</v>
      </c>
      <c r="AL1165" s="118">
        <f>AL1166</f>
        <v>0</v>
      </c>
      <c r="AM1165" s="118">
        <f t="shared" si="567"/>
        <v>0</v>
      </c>
      <c r="AN1165" s="118">
        <f t="shared" si="568"/>
        <v>0</v>
      </c>
      <c r="AO1165" s="45"/>
      <c r="AP1165" s="118">
        <f>AP1166</f>
        <v>0</v>
      </c>
      <c r="AQ1165" s="118">
        <f>AQ1166</f>
        <v>0</v>
      </c>
      <c r="AR1165" s="118">
        <f t="shared" si="569"/>
        <v>0</v>
      </c>
      <c r="AS1165" s="118">
        <f>AS1166</f>
        <v>0</v>
      </c>
      <c r="AT1165" s="118">
        <f>AT1166</f>
        <v>0</v>
      </c>
      <c r="AU1165" s="118">
        <f t="shared" si="570"/>
        <v>0</v>
      </c>
      <c r="AV1165" s="118">
        <f t="shared" si="571"/>
        <v>0</v>
      </c>
      <c r="AW1165" s="119"/>
      <c r="AX1165" s="119"/>
      <c r="AY1165" s="119"/>
      <c r="AZ1165" s="117"/>
      <c r="BA1165" s="117"/>
      <c r="BB1165" s="117"/>
      <c r="BC1165" s="117"/>
      <c r="BD1165" s="117"/>
    </row>
    <row r="1166" spans="1:56" s="100" customFormat="1" hidden="1">
      <c r="A1166" s="45"/>
      <c r="B1166" s="120">
        <v>2013</v>
      </c>
      <c r="C1166" s="121">
        <v>8320</v>
      </c>
      <c r="D1166" s="120">
        <v>11</v>
      </c>
      <c r="E1166" s="120">
        <v>1000</v>
      </c>
      <c r="F1166" s="120">
        <v>1300</v>
      </c>
      <c r="G1166" s="120">
        <v>134</v>
      </c>
      <c r="H1166" s="120">
        <v>13407</v>
      </c>
      <c r="I1166" s="122" t="s">
        <v>417</v>
      </c>
      <c r="J1166" s="123">
        <v>0</v>
      </c>
      <c r="K1166" s="123">
        <v>0</v>
      </c>
      <c r="L1166" s="124">
        <v>0</v>
      </c>
      <c r="M1166" s="123">
        <v>0</v>
      </c>
      <c r="N1166" s="123">
        <v>0</v>
      </c>
      <c r="O1166" s="124">
        <v>0</v>
      </c>
      <c r="P1166" s="124">
        <v>0</v>
      </c>
      <c r="Q1166" s="45"/>
      <c r="R1166" s="123">
        <v>0</v>
      </c>
      <c r="S1166" s="123">
        <v>0</v>
      </c>
      <c r="T1166" s="123">
        <f t="shared" si="560"/>
        <v>0</v>
      </c>
      <c r="U1166" s="123">
        <v>0</v>
      </c>
      <c r="V1166" s="123">
        <v>0</v>
      </c>
      <c r="W1166" s="123">
        <f t="shared" si="561"/>
        <v>0</v>
      </c>
      <c r="X1166" s="123">
        <f t="shared" si="562"/>
        <v>0</v>
      </c>
      <c r="Y1166" s="45"/>
      <c r="Z1166" s="123">
        <v>0</v>
      </c>
      <c r="AA1166" s="123">
        <v>0</v>
      </c>
      <c r="AB1166" s="123">
        <f t="shared" si="563"/>
        <v>0</v>
      </c>
      <c r="AC1166" s="123">
        <v>0</v>
      </c>
      <c r="AD1166" s="123">
        <v>0</v>
      </c>
      <c r="AE1166" s="123">
        <f t="shared" si="564"/>
        <v>0</v>
      </c>
      <c r="AF1166" s="123">
        <f t="shared" si="565"/>
        <v>0</v>
      </c>
      <c r="AG1166" s="45"/>
      <c r="AH1166" s="123">
        <v>0</v>
      </c>
      <c r="AI1166" s="123">
        <v>0</v>
      </c>
      <c r="AJ1166" s="123">
        <f t="shared" si="566"/>
        <v>0</v>
      </c>
      <c r="AK1166" s="123">
        <v>0</v>
      </c>
      <c r="AL1166" s="123">
        <v>0</v>
      </c>
      <c r="AM1166" s="123">
        <f t="shared" si="567"/>
        <v>0</v>
      </c>
      <c r="AN1166" s="123">
        <f t="shared" si="568"/>
        <v>0</v>
      </c>
      <c r="AO1166" s="45"/>
      <c r="AP1166" s="123">
        <f>J1166-(R1166+Z1166+AH1166)</f>
        <v>0</v>
      </c>
      <c r="AQ1166" s="123">
        <f>K1166-(S1166+AA1166+AI1166)</f>
        <v>0</v>
      </c>
      <c r="AR1166" s="123">
        <f t="shared" si="569"/>
        <v>0</v>
      </c>
      <c r="AS1166" s="123">
        <f>M1166-(U1166+AC1166+AK1166)</f>
        <v>0</v>
      </c>
      <c r="AT1166" s="123">
        <f>N1166-(V1166+AD1166+AL1166)</f>
        <v>0</v>
      </c>
      <c r="AU1166" s="123">
        <f t="shared" si="570"/>
        <v>0</v>
      </c>
      <c r="AV1166" s="123">
        <f t="shared" si="571"/>
        <v>0</v>
      </c>
      <c r="AW1166" s="125"/>
      <c r="AX1166" s="125"/>
      <c r="AY1166" s="125"/>
      <c r="AZ1166" s="124"/>
      <c r="BA1166" s="124"/>
      <c r="BB1166" s="124"/>
      <c r="BC1166" s="124"/>
      <c r="BD1166" s="124"/>
    </row>
    <row r="1167" spans="1:56" s="100" customFormat="1" hidden="1">
      <c r="A1167" s="45"/>
      <c r="B1167" s="108">
        <v>2013</v>
      </c>
      <c r="C1167" s="109">
        <v>8320</v>
      </c>
      <c r="D1167" s="108">
        <v>11</v>
      </c>
      <c r="E1167" s="108">
        <v>1000</v>
      </c>
      <c r="F1167" s="108">
        <v>1400</v>
      </c>
      <c r="G1167" s="108"/>
      <c r="H1167" s="108"/>
      <c r="I1167" s="110" t="s">
        <v>94</v>
      </c>
      <c r="J1167" s="111">
        <v>0</v>
      </c>
      <c r="K1167" s="111">
        <v>0</v>
      </c>
      <c r="L1167" s="111">
        <v>0</v>
      </c>
      <c r="M1167" s="111">
        <v>0</v>
      </c>
      <c r="N1167" s="111">
        <v>0</v>
      </c>
      <c r="O1167" s="111">
        <v>0</v>
      </c>
      <c r="P1167" s="111">
        <v>0</v>
      </c>
      <c r="Q1167" s="45"/>
      <c r="R1167" s="112">
        <f>R1168+R1170</f>
        <v>0</v>
      </c>
      <c r="S1167" s="112">
        <f>S1168+S1170</f>
        <v>0</v>
      </c>
      <c r="T1167" s="112">
        <f t="shared" si="560"/>
        <v>0</v>
      </c>
      <c r="U1167" s="112">
        <f>U1168+U1170</f>
        <v>0</v>
      </c>
      <c r="V1167" s="112">
        <f>V1168+V1170</f>
        <v>0</v>
      </c>
      <c r="W1167" s="112">
        <f t="shared" si="561"/>
        <v>0</v>
      </c>
      <c r="X1167" s="112">
        <f t="shared" si="562"/>
        <v>0</v>
      </c>
      <c r="Y1167" s="45"/>
      <c r="Z1167" s="112">
        <f>Z1168+Z1170</f>
        <v>0</v>
      </c>
      <c r="AA1167" s="112">
        <f>AA1168+AA1170</f>
        <v>0</v>
      </c>
      <c r="AB1167" s="112">
        <f t="shared" si="563"/>
        <v>0</v>
      </c>
      <c r="AC1167" s="112">
        <f>AC1168+AC1170</f>
        <v>0</v>
      </c>
      <c r="AD1167" s="112">
        <f>AD1168+AD1170</f>
        <v>0</v>
      </c>
      <c r="AE1167" s="112">
        <f t="shared" si="564"/>
        <v>0</v>
      </c>
      <c r="AF1167" s="112">
        <f t="shared" si="565"/>
        <v>0</v>
      </c>
      <c r="AG1167" s="45"/>
      <c r="AH1167" s="112">
        <f>AH1168+AH1170</f>
        <v>0</v>
      </c>
      <c r="AI1167" s="112">
        <f>AI1168+AI1170</f>
        <v>0</v>
      </c>
      <c r="AJ1167" s="112">
        <f t="shared" si="566"/>
        <v>0</v>
      </c>
      <c r="AK1167" s="112">
        <f>AK1168+AK1170</f>
        <v>0</v>
      </c>
      <c r="AL1167" s="112">
        <f>AL1168+AL1170</f>
        <v>0</v>
      </c>
      <c r="AM1167" s="112">
        <f t="shared" si="567"/>
        <v>0</v>
      </c>
      <c r="AN1167" s="112">
        <f t="shared" si="568"/>
        <v>0</v>
      </c>
      <c r="AO1167" s="45"/>
      <c r="AP1167" s="112">
        <f>AP1168+AP1170</f>
        <v>0</v>
      </c>
      <c r="AQ1167" s="112">
        <f>AQ1168+AQ1170</f>
        <v>0</v>
      </c>
      <c r="AR1167" s="112">
        <f t="shared" si="569"/>
        <v>0</v>
      </c>
      <c r="AS1167" s="112">
        <f>AS1168+AS1170</f>
        <v>0</v>
      </c>
      <c r="AT1167" s="112">
        <f>AT1168+AT1170</f>
        <v>0</v>
      </c>
      <c r="AU1167" s="112">
        <f t="shared" si="570"/>
        <v>0</v>
      </c>
      <c r="AV1167" s="112">
        <f t="shared" si="571"/>
        <v>0</v>
      </c>
      <c r="AW1167" s="113"/>
      <c r="AX1167" s="113"/>
      <c r="AY1167" s="113"/>
      <c r="AZ1167" s="111"/>
      <c r="BA1167" s="111"/>
      <c r="BB1167" s="111"/>
      <c r="BC1167" s="111"/>
      <c r="BD1167" s="111"/>
    </row>
    <row r="1168" spans="1:56" s="100" customFormat="1" hidden="1">
      <c r="A1168" s="45"/>
      <c r="B1168" s="114">
        <v>2013</v>
      </c>
      <c r="C1168" s="115">
        <v>8320</v>
      </c>
      <c r="D1168" s="114">
        <v>11</v>
      </c>
      <c r="E1168" s="114">
        <v>1000</v>
      </c>
      <c r="F1168" s="114">
        <v>1400</v>
      </c>
      <c r="G1168" s="114">
        <v>141</v>
      </c>
      <c r="H1168" s="114"/>
      <c r="I1168" s="116" t="s">
        <v>95</v>
      </c>
      <c r="J1168" s="117">
        <v>0</v>
      </c>
      <c r="K1168" s="117">
        <v>0</v>
      </c>
      <c r="L1168" s="117">
        <v>0</v>
      </c>
      <c r="M1168" s="117">
        <v>0</v>
      </c>
      <c r="N1168" s="117">
        <v>0</v>
      </c>
      <c r="O1168" s="117">
        <v>0</v>
      </c>
      <c r="P1168" s="117">
        <v>0</v>
      </c>
      <c r="Q1168" s="45"/>
      <c r="R1168" s="118">
        <f>R1169</f>
        <v>0</v>
      </c>
      <c r="S1168" s="118">
        <f>S1169</f>
        <v>0</v>
      </c>
      <c r="T1168" s="118">
        <f t="shared" si="560"/>
        <v>0</v>
      </c>
      <c r="U1168" s="118">
        <f>U1169</f>
        <v>0</v>
      </c>
      <c r="V1168" s="118">
        <f>V1169</f>
        <v>0</v>
      </c>
      <c r="W1168" s="118">
        <f t="shared" si="561"/>
        <v>0</v>
      </c>
      <c r="X1168" s="118">
        <f t="shared" si="562"/>
        <v>0</v>
      </c>
      <c r="Y1168" s="45"/>
      <c r="Z1168" s="118">
        <f>Z1169</f>
        <v>0</v>
      </c>
      <c r="AA1168" s="118">
        <f>AA1169</f>
        <v>0</v>
      </c>
      <c r="AB1168" s="118">
        <f t="shared" si="563"/>
        <v>0</v>
      </c>
      <c r="AC1168" s="118">
        <f>AC1169</f>
        <v>0</v>
      </c>
      <c r="AD1168" s="118">
        <f>AD1169</f>
        <v>0</v>
      </c>
      <c r="AE1168" s="118">
        <f t="shared" si="564"/>
        <v>0</v>
      </c>
      <c r="AF1168" s="118">
        <f t="shared" si="565"/>
        <v>0</v>
      </c>
      <c r="AG1168" s="45"/>
      <c r="AH1168" s="118">
        <f>AH1169</f>
        <v>0</v>
      </c>
      <c r="AI1168" s="118">
        <f>AI1169</f>
        <v>0</v>
      </c>
      <c r="AJ1168" s="118">
        <f t="shared" si="566"/>
        <v>0</v>
      </c>
      <c r="AK1168" s="118">
        <f>AK1169</f>
        <v>0</v>
      </c>
      <c r="AL1168" s="118">
        <f>AL1169</f>
        <v>0</v>
      </c>
      <c r="AM1168" s="118">
        <f t="shared" si="567"/>
        <v>0</v>
      </c>
      <c r="AN1168" s="118">
        <f t="shared" si="568"/>
        <v>0</v>
      </c>
      <c r="AO1168" s="45"/>
      <c r="AP1168" s="118">
        <f>AP1169</f>
        <v>0</v>
      </c>
      <c r="AQ1168" s="118">
        <f>AQ1169</f>
        <v>0</v>
      </c>
      <c r="AR1168" s="118">
        <f t="shared" si="569"/>
        <v>0</v>
      </c>
      <c r="AS1168" s="118">
        <f>AS1169</f>
        <v>0</v>
      </c>
      <c r="AT1168" s="118">
        <f>AT1169</f>
        <v>0</v>
      </c>
      <c r="AU1168" s="118">
        <f t="shared" si="570"/>
        <v>0</v>
      </c>
      <c r="AV1168" s="118">
        <f t="shared" si="571"/>
        <v>0</v>
      </c>
      <c r="AW1168" s="119"/>
      <c r="AX1168" s="119"/>
      <c r="AY1168" s="119"/>
      <c r="AZ1168" s="117"/>
      <c r="BA1168" s="117"/>
      <c r="BB1168" s="117"/>
      <c r="BC1168" s="117"/>
      <c r="BD1168" s="117"/>
    </row>
    <row r="1169" spans="1:56" s="100" customFormat="1" hidden="1">
      <c r="A1169" s="45"/>
      <c r="B1169" s="129">
        <v>2013</v>
      </c>
      <c r="C1169" s="130">
        <v>8320</v>
      </c>
      <c r="D1169" s="129">
        <v>11</v>
      </c>
      <c r="E1169" s="129">
        <v>1000</v>
      </c>
      <c r="F1169" s="129">
        <v>1400</v>
      </c>
      <c r="G1169" s="129">
        <v>141</v>
      </c>
      <c r="H1169" s="129">
        <v>14103</v>
      </c>
      <c r="I1169" s="131" t="s">
        <v>96</v>
      </c>
      <c r="J1169" s="123">
        <v>0</v>
      </c>
      <c r="K1169" s="123">
        <v>0</v>
      </c>
      <c r="L1169" s="124">
        <v>0</v>
      </c>
      <c r="M1169" s="123">
        <v>0</v>
      </c>
      <c r="N1169" s="123">
        <v>0</v>
      </c>
      <c r="O1169" s="124">
        <v>0</v>
      </c>
      <c r="P1169" s="124">
        <v>0</v>
      </c>
      <c r="Q1169" s="45"/>
      <c r="R1169" s="123">
        <v>0</v>
      </c>
      <c r="S1169" s="123">
        <v>0</v>
      </c>
      <c r="T1169" s="123">
        <f t="shared" si="560"/>
        <v>0</v>
      </c>
      <c r="U1169" s="123">
        <v>0</v>
      </c>
      <c r="V1169" s="123">
        <v>0</v>
      </c>
      <c r="W1169" s="123">
        <f t="shared" si="561"/>
        <v>0</v>
      </c>
      <c r="X1169" s="123">
        <f t="shared" si="562"/>
        <v>0</v>
      </c>
      <c r="Y1169" s="45"/>
      <c r="Z1169" s="123">
        <v>0</v>
      </c>
      <c r="AA1169" s="123">
        <v>0</v>
      </c>
      <c r="AB1169" s="123">
        <f t="shared" si="563"/>
        <v>0</v>
      </c>
      <c r="AC1169" s="123">
        <v>0</v>
      </c>
      <c r="AD1169" s="123">
        <v>0</v>
      </c>
      <c r="AE1169" s="123">
        <f t="shared" si="564"/>
        <v>0</v>
      </c>
      <c r="AF1169" s="123">
        <f t="shared" si="565"/>
        <v>0</v>
      </c>
      <c r="AG1169" s="45"/>
      <c r="AH1169" s="123">
        <v>0</v>
      </c>
      <c r="AI1169" s="123">
        <v>0</v>
      </c>
      <c r="AJ1169" s="123">
        <f t="shared" si="566"/>
        <v>0</v>
      </c>
      <c r="AK1169" s="123">
        <v>0</v>
      </c>
      <c r="AL1169" s="123">
        <v>0</v>
      </c>
      <c r="AM1169" s="123">
        <f t="shared" si="567"/>
        <v>0</v>
      </c>
      <c r="AN1169" s="123">
        <f t="shared" si="568"/>
        <v>0</v>
      </c>
      <c r="AO1169" s="45"/>
      <c r="AP1169" s="123">
        <f>J1169-(R1169+Z1169+AH1169)</f>
        <v>0</v>
      </c>
      <c r="AQ1169" s="123">
        <f>K1169-(S1169+AA1169+AI1169)</f>
        <v>0</v>
      </c>
      <c r="AR1169" s="123">
        <f t="shared" si="569"/>
        <v>0</v>
      </c>
      <c r="AS1169" s="123">
        <f>M1169-(U1169+AC1169+AK1169)</f>
        <v>0</v>
      </c>
      <c r="AT1169" s="123">
        <f>N1169-(V1169+AD1169+AL1169)</f>
        <v>0</v>
      </c>
      <c r="AU1169" s="123">
        <f t="shared" si="570"/>
        <v>0</v>
      </c>
      <c r="AV1169" s="123">
        <f t="shared" si="571"/>
        <v>0</v>
      </c>
      <c r="AW1169" s="125"/>
      <c r="AX1169" s="125"/>
      <c r="AY1169" s="125"/>
      <c r="AZ1169" s="124"/>
      <c r="BA1169" s="124"/>
      <c r="BB1169" s="124"/>
      <c r="BC1169" s="124"/>
      <c r="BD1169" s="124"/>
    </row>
    <row r="1170" spans="1:56" s="100" customFormat="1" hidden="1">
      <c r="A1170" s="45"/>
      <c r="B1170" s="114">
        <v>2013</v>
      </c>
      <c r="C1170" s="115">
        <v>8320</v>
      </c>
      <c r="D1170" s="114">
        <v>11</v>
      </c>
      <c r="E1170" s="114">
        <v>1000</v>
      </c>
      <c r="F1170" s="114">
        <v>1400</v>
      </c>
      <c r="G1170" s="114">
        <v>144</v>
      </c>
      <c r="H1170" s="114"/>
      <c r="I1170" s="116" t="s">
        <v>97</v>
      </c>
      <c r="J1170" s="117">
        <v>0</v>
      </c>
      <c r="K1170" s="117">
        <v>0</v>
      </c>
      <c r="L1170" s="117">
        <v>0</v>
      </c>
      <c r="M1170" s="117">
        <v>0</v>
      </c>
      <c r="N1170" s="117">
        <v>0</v>
      </c>
      <c r="O1170" s="117">
        <v>0</v>
      </c>
      <c r="P1170" s="117">
        <v>0</v>
      </c>
      <c r="Q1170" s="45"/>
      <c r="R1170" s="118">
        <f>R1171</f>
        <v>0</v>
      </c>
      <c r="S1170" s="118">
        <f>S1171</f>
        <v>0</v>
      </c>
      <c r="T1170" s="118">
        <f t="shared" si="560"/>
        <v>0</v>
      </c>
      <c r="U1170" s="118">
        <f>U1171</f>
        <v>0</v>
      </c>
      <c r="V1170" s="118">
        <f>V1171</f>
        <v>0</v>
      </c>
      <c r="W1170" s="118">
        <f t="shared" si="561"/>
        <v>0</v>
      </c>
      <c r="X1170" s="118">
        <f t="shared" si="562"/>
        <v>0</v>
      </c>
      <c r="Y1170" s="45"/>
      <c r="Z1170" s="118">
        <f>Z1171</f>
        <v>0</v>
      </c>
      <c r="AA1170" s="118">
        <f>AA1171</f>
        <v>0</v>
      </c>
      <c r="AB1170" s="118">
        <f t="shared" si="563"/>
        <v>0</v>
      </c>
      <c r="AC1170" s="118">
        <f>AC1171</f>
        <v>0</v>
      </c>
      <c r="AD1170" s="118">
        <f>AD1171</f>
        <v>0</v>
      </c>
      <c r="AE1170" s="118">
        <f t="shared" si="564"/>
        <v>0</v>
      </c>
      <c r="AF1170" s="118">
        <f t="shared" si="565"/>
        <v>0</v>
      </c>
      <c r="AG1170" s="45"/>
      <c r="AH1170" s="118">
        <f>AH1171</f>
        <v>0</v>
      </c>
      <c r="AI1170" s="118">
        <f>AI1171</f>
        <v>0</v>
      </c>
      <c r="AJ1170" s="118">
        <f t="shared" si="566"/>
        <v>0</v>
      </c>
      <c r="AK1170" s="118">
        <f>AK1171</f>
        <v>0</v>
      </c>
      <c r="AL1170" s="118">
        <f>AL1171</f>
        <v>0</v>
      </c>
      <c r="AM1170" s="118">
        <f t="shared" si="567"/>
        <v>0</v>
      </c>
      <c r="AN1170" s="118">
        <f t="shared" si="568"/>
        <v>0</v>
      </c>
      <c r="AO1170" s="45"/>
      <c r="AP1170" s="118">
        <f>AP1171</f>
        <v>0</v>
      </c>
      <c r="AQ1170" s="118">
        <f>AQ1171</f>
        <v>0</v>
      </c>
      <c r="AR1170" s="118">
        <f t="shared" si="569"/>
        <v>0</v>
      </c>
      <c r="AS1170" s="118">
        <f>AS1171</f>
        <v>0</v>
      </c>
      <c r="AT1170" s="118">
        <f>AT1171</f>
        <v>0</v>
      </c>
      <c r="AU1170" s="118">
        <f t="shared" si="570"/>
        <v>0</v>
      </c>
      <c r="AV1170" s="118">
        <f t="shared" si="571"/>
        <v>0</v>
      </c>
      <c r="AW1170" s="119"/>
      <c r="AX1170" s="119"/>
      <c r="AY1170" s="119"/>
      <c r="AZ1170" s="117"/>
      <c r="BA1170" s="117"/>
      <c r="BB1170" s="117"/>
      <c r="BC1170" s="117"/>
      <c r="BD1170" s="117"/>
    </row>
    <row r="1171" spans="1:56" s="100" customFormat="1" hidden="1">
      <c r="A1171" s="45"/>
      <c r="B1171" s="129">
        <v>2013</v>
      </c>
      <c r="C1171" s="130">
        <v>8320</v>
      </c>
      <c r="D1171" s="129">
        <v>11</v>
      </c>
      <c r="E1171" s="129">
        <v>1000</v>
      </c>
      <c r="F1171" s="129">
        <v>1400</v>
      </c>
      <c r="G1171" s="129">
        <v>144</v>
      </c>
      <c r="H1171" s="129">
        <v>14401</v>
      </c>
      <c r="I1171" s="131" t="s">
        <v>98</v>
      </c>
      <c r="J1171" s="123">
        <v>0</v>
      </c>
      <c r="K1171" s="123">
        <v>0</v>
      </c>
      <c r="L1171" s="124">
        <v>0</v>
      </c>
      <c r="M1171" s="123">
        <v>0</v>
      </c>
      <c r="N1171" s="123">
        <v>0</v>
      </c>
      <c r="O1171" s="124">
        <v>0</v>
      </c>
      <c r="P1171" s="124">
        <v>0</v>
      </c>
      <c r="Q1171" s="45"/>
      <c r="R1171" s="123">
        <v>0</v>
      </c>
      <c r="S1171" s="123">
        <v>0</v>
      </c>
      <c r="T1171" s="123">
        <f t="shared" si="560"/>
        <v>0</v>
      </c>
      <c r="U1171" s="123">
        <v>0</v>
      </c>
      <c r="V1171" s="123">
        <v>0</v>
      </c>
      <c r="W1171" s="123">
        <f t="shared" si="561"/>
        <v>0</v>
      </c>
      <c r="X1171" s="123">
        <f t="shared" si="562"/>
        <v>0</v>
      </c>
      <c r="Y1171" s="45"/>
      <c r="Z1171" s="123">
        <v>0</v>
      </c>
      <c r="AA1171" s="123">
        <v>0</v>
      </c>
      <c r="AB1171" s="123">
        <f t="shared" si="563"/>
        <v>0</v>
      </c>
      <c r="AC1171" s="123">
        <v>0</v>
      </c>
      <c r="AD1171" s="123">
        <v>0</v>
      </c>
      <c r="AE1171" s="123">
        <f t="shared" si="564"/>
        <v>0</v>
      </c>
      <c r="AF1171" s="123">
        <f t="shared" si="565"/>
        <v>0</v>
      </c>
      <c r="AG1171" s="45"/>
      <c r="AH1171" s="123">
        <v>0</v>
      </c>
      <c r="AI1171" s="123">
        <v>0</v>
      </c>
      <c r="AJ1171" s="123">
        <f t="shared" si="566"/>
        <v>0</v>
      </c>
      <c r="AK1171" s="123">
        <v>0</v>
      </c>
      <c r="AL1171" s="123">
        <v>0</v>
      </c>
      <c r="AM1171" s="123">
        <f t="shared" si="567"/>
        <v>0</v>
      </c>
      <c r="AN1171" s="123">
        <f t="shared" si="568"/>
        <v>0</v>
      </c>
      <c r="AO1171" s="45"/>
      <c r="AP1171" s="123">
        <f>J1171-(R1171+Z1171+AH1171)</f>
        <v>0</v>
      </c>
      <c r="AQ1171" s="123">
        <f>K1171-(S1171+AA1171+AI1171)</f>
        <v>0</v>
      </c>
      <c r="AR1171" s="123">
        <f t="shared" si="569"/>
        <v>0</v>
      </c>
      <c r="AS1171" s="123">
        <f>M1171-(U1171+AC1171+AK1171)</f>
        <v>0</v>
      </c>
      <c r="AT1171" s="123">
        <f>N1171-(V1171+AD1171+AL1171)</f>
        <v>0</v>
      </c>
      <c r="AU1171" s="123">
        <f t="shared" si="570"/>
        <v>0</v>
      </c>
      <c r="AV1171" s="123">
        <f t="shared" si="571"/>
        <v>0</v>
      </c>
      <c r="AW1171" s="125"/>
      <c r="AX1171" s="125"/>
      <c r="AY1171" s="125"/>
      <c r="AZ1171" s="124"/>
      <c r="BA1171" s="124"/>
      <c r="BB1171" s="124"/>
      <c r="BC1171" s="124"/>
      <c r="BD1171" s="124"/>
    </row>
    <row r="1172" spans="1:56" s="100" customFormat="1" hidden="1">
      <c r="A1172" s="45"/>
      <c r="B1172" s="108">
        <v>2013</v>
      </c>
      <c r="C1172" s="109">
        <v>8320</v>
      </c>
      <c r="D1172" s="108">
        <v>11</v>
      </c>
      <c r="E1172" s="108">
        <v>1000</v>
      </c>
      <c r="F1172" s="108">
        <v>1500</v>
      </c>
      <c r="G1172" s="108"/>
      <c r="H1172" s="108"/>
      <c r="I1172" s="110" t="s">
        <v>418</v>
      </c>
      <c r="J1172" s="111">
        <v>0</v>
      </c>
      <c r="K1172" s="111">
        <v>0</v>
      </c>
      <c r="L1172" s="111">
        <v>0</v>
      </c>
      <c r="M1172" s="111">
        <v>0</v>
      </c>
      <c r="N1172" s="111">
        <v>0</v>
      </c>
      <c r="O1172" s="111">
        <v>0</v>
      </c>
      <c r="P1172" s="111">
        <v>0</v>
      </c>
      <c r="Q1172" s="45"/>
      <c r="R1172" s="112">
        <f>R1173</f>
        <v>0</v>
      </c>
      <c r="S1172" s="112">
        <f>S1173</f>
        <v>0</v>
      </c>
      <c r="T1172" s="112">
        <f t="shared" si="560"/>
        <v>0</v>
      </c>
      <c r="U1172" s="112">
        <f>U1173</f>
        <v>0</v>
      </c>
      <c r="V1172" s="112">
        <f>V1173</f>
        <v>0</v>
      </c>
      <c r="W1172" s="112">
        <f t="shared" si="561"/>
        <v>0</v>
      </c>
      <c r="X1172" s="112">
        <f t="shared" si="562"/>
        <v>0</v>
      </c>
      <c r="Y1172" s="45"/>
      <c r="Z1172" s="112">
        <f>Z1173</f>
        <v>0</v>
      </c>
      <c r="AA1172" s="112">
        <f>AA1173</f>
        <v>0</v>
      </c>
      <c r="AB1172" s="112">
        <f t="shared" si="563"/>
        <v>0</v>
      </c>
      <c r="AC1172" s="112">
        <f>AC1173</f>
        <v>0</v>
      </c>
      <c r="AD1172" s="112">
        <f>AD1173</f>
        <v>0</v>
      </c>
      <c r="AE1172" s="112">
        <f t="shared" si="564"/>
        <v>0</v>
      </c>
      <c r="AF1172" s="112">
        <f t="shared" si="565"/>
        <v>0</v>
      </c>
      <c r="AG1172" s="45"/>
      <c r="AH1172" s="112">
        <f>AH1173</f>
        <v>0</v>
      </c>
      <c r="AI1172" s="112">
        <f>AI1173</f>
        <v>0</v>
      </c>
      <c r="AJ1172" s="112">
        <f t="shared" si="566"/>
        <v>0</v>
      </c>
      <c r="AK1172" s="112">
        <f>AK1173</f>
        <v>0</v>
      </c>
      <c r="AL1172" s="112">
        <f>AL1173</f>
        <v>0</v>
      </c>
      <c r="AM1172" s="112">
        <f t="shared" si="567"/>
        <v>0</v>
      </c>
      <c r="AN1172" s="112">
        <f t="shared" si="568"/>
        <v>0</v>
      </c>
      <c r="AO1172" s="45"/>
      <c r="AP1172" s="112">
        <f>AP1173</f>
        <v>0</v>
      </c>
      <c r="AQ1172" s="112">
        <f>AQ1173</f>
        <v>0</v>
      </c>
      <c r="AR1172" s="112">
        <f t="shared" si="569"/>
        <v>0</v>
      </c>
      <c r="AS1172" s="112">
        <f>AS1173</f>
        <v>0</v>
      </c>
      <c r="AT1172" s="112">
        <f>AT1173</f>
        <v>0</v>
      </c>
      <c r="AU1172" s="112">
        <f t="shared" si="570"/>
        <v>0</v>
      </c>
      <c r="AV1172" s="112">
        <f t="shared" si="571"/>
        <v>0</v>
      </c>
      <c r="AW1172" s="113"/>
      <c r="AX1172" s="113"/>
      <c r="AY1172" s="113"/>
      <c r="AZ1172" s="111"/>
      <c r="BA1172" s="111"/>
      <c r="BB1172" s="111"/>
      <c r="BC1172" s="111"/>
      <c r="BD1172" s="111"/>
    </row>
    <row r="1173" spans="1:56" s="100" customFormat="1" hidden="1">
      <c r="A1173" s="45"/>
      <c r="B1173" s="114">
        <v>2013</v>
      </c>
      <c r="C1173" s="115">
        <v>8320</v>
      </c>
      <c r="D1173" s="114">
        <v>11</v>
      </c>
      <c r="E1173" s="114">
        <v>1000</v>
      </c>
      <c r="F1173" s="114">
        <v>1500</v>
      </c>
      <c r="G1173" s="114">
        <v>159</v>
      </c>
      <c r="H1173" s="114"/>
      <c r="I1173" s="116" t="s">
        <v>272</v>
      </c>
      <c r="J1173" s="117">
        <v>0</v>
      </c>
      <c r="K1173" s="117">
        <v>0</v>
      </c>
      <c r="L1173" s="117">
        <v>0</v>
      </c>
      <c r="M1173" s="117">
        <v>0</v>
      </c>
      <c r="N1173" s="117">
        <v>0</v>
      </c>
      <c r="O1173" s="117">
        <v>0</v>
      </c>
      <c r="P1173" s="117">
        <v>0</v>
      </c>
      <c r="Q1173" s="45"/>
      <c r="R1173" s="118">
        <f>R1174</f>
        <v>0</v>
      </c>
      <c r="S1173" s="118">
        <f>S1174</f>
        <v>0</v>
      </c>
      <c r="T1173" s="118">
        <f t="shared" si="560"/>
        <v>0</v>
      </c>
      <c r="U1173" s="118">
        <f>U1174</f>
        <v>0</v>
      </c>
      <c r="V1173" s="118">
        <f>V1174</f>
        <v>0</v>
      </c>
      <c r="W1173" s="118">
        <f t="shared" si="561"/>
        <v>0</v>
      </c>
      <c r="X1173" s="118">
        <f t="shared" si="562"/>
        <v>0</v>
      </c>
      <c r="Y1173" s="45"/>
      <c r="Z1173" s="118">
        <f>Z1174</f>
        <v>0</v>
      </c>
      <c r="AA1173" s="118">
        <f>AA1174</f>
        <v>0</v>
      </c>
      <c r="AB1173" s="118">
        <f t="shared" si="563"/>
        <v>0</v>
      </c>
      <c r="AC1173" s="118">
        <f>AC1174</f>
        <v>0</v>
      </c>
      <c r="AD1173" s="118">
        <f>AD1174</f>
        <v>0</v>
      </c>
      <c r="AE1173" s="118">
        <f t="shared" si="564"/>
        <v>0</v>
      </c>
      <c r="AF1173" s="118">
        <f t="shared" si="565"/>
        <v>0</v>
      </c>
      <c r="AG1173" s="45"/>
      <c r="AH1173" s="118">
        <f>AH1174</f>
        <v>0</v>
      </c>
      <c r="AI1173" s="118">
        <f>AI1174</f>
        <v>0</v>
      </c>
      <c r="AJ1173" s="118">
        <f t="shared" si="566"/>
        <v>0</v>
      </c>
      <c r="AK1173" s="118">
        <f>AK1174</f>
        <v>0</v>
      </c>
      <c r="AL1173" s="118">
        <f>AL1174</f>
        <v>0</v>
      </c>
      <c r="AM1173" s="118">
        <f t="shared" si="567"/>
        <v>0</v>
      </c>
      <c r="AN1173" s="118">
        <f t="shared" si="568"/>
        <v>0</v>
      </c>
      <c r="AO1173" s="45"/>
      <c r="AP1173" s="118">
        <f>AP1174</f>
        <v>0</v>
      </c>
      <c r="AQ1173" s="118">
        <f>AQ1174</f>
        <v>0</v>
      </c>
      <c r="AR1173" s="118">
        <f t="shared" si="569"/>
        <v>0</v>
      </c>
      <c r="AS1173" s="118">
        <f>AS1174</f>
        <v>0</v>
      </c>
      <c r="AT1173" s="118">
        <f>AT1174</f>
        <v>0</v>
      </c>
      <c r="AU1173" s="118">
        <f t="shared" si="570"/>
        <v>0</v>
      </c>
      <c r="AV1173" s="118">
        <f t="shared" si="571"/>
        <v>0</v>
      </c>
      <c r="AW1173" s="119"/>
      <c r="AX1173" s="119"/>
      <c r="AY1173" s="119"/>
      <c r="AZ1173" s="117"/>
      <c r="BA1173" s="117"/>
      <c r="BB1173" s="117"/>
      <c r="BC1173" s="117"/>
      <c r="BD1173" s="117"/>
    </row>
    <row r="1174" spans="1:56" s="100" customFormat="1" hidden="1">
      <c r="A1174" s="45"/>
      <c r="B1174" s="129">
        <v>2013</v>
      </c>
      <c r="C1174" s="130">
        <v>8320</v>
      </c>
      <c r="D1174" s="129">
        <v>11</v>
      </c>
      <c r="E1174" s="129">
        <v>1000</v>
      </c>
      <c r="F1174" s="129">
        <v>1500</v>
      </c>
      <c r="G1174" s="129">
        <v>159</v>
      </c>
      <c r="H1174" s="129">
        <v>15901</v>
      </c>
      <c r="I1174" s="131" t="s">
        <v>275</v>
      </c>
      <c r="J1174" s="123">
        <v>0</v>
      </c>
      <c r="K1174" s="123">
        <v>0</v>
      </c>
      <c r="L1174" s="124">
        <v>0</v>
      </c>
      <c r="M1174" s="123">
        <v>0</v>
      </c>
      <c r="N1174" s="123">
        <v>0</v>
      </c>
      <c r="O1174" s="124">
        <v>0</v>
      </c>
      <c r="P1174" s="124">
        <v>0</v>
      </c>
      <c r="Q1174" s="45"/>
      <c r="R1174" s="123">
        <v>0</v>
      </c>
      <c r="S1174" s="123">
        <v>0</v>
      </c>
      <c r="T1174" s="123">
        <f t="shared" si="560"/>
        <v>0</v>
      </c>
      <c r="U1174" s="123">
        <v>0</v>
      </c>
      <c r="V1174" s="123">
        <v>0</v>
      </c>
      <c r="W1174" s="123">
        <f t="shared" si="561"/>
        <v>0</v>
      </c>
      <c r="X1174" s="123">
        <f t="shared" si="562"/>
        <v>0</v>
      </c>
      <c r="Y1174" s="45"/>
      <c r="Z1174" s="123">
        <v>0</v>
      </c>
      <c r="AA1174" s="123">
        <v>0</v>
      </c>
      <c r="AB1174" s="123">
        <f t="shared" si="563"/>
        <v>0</v>
      </c>
      <c r="AC1174" s="123">
        <v>0</v>
      </c>
      <c r="AD1174" s="123">
        <v>0</v>
      </c>
      <c r="AE1174" s="123">
        <f t="shared" si="564"/>
        <v>0</v>
      </c>
      <c r="AF1174" s="123">
        <f t="shared" si="565"/>
        <v>0</v>
      </c>
      <c r="AG1174" s="45"/>
      <c r="AH1174" s="123">
        <v>0</v>
      </c>
      <c r="AI1174" s="123">
        <v>0</v>
      </c>
      <c r="AJ1174" s="123">
        <f t="shared" si="566"/>
        <v>0</v>
      </c>
      <c r="AK1174" s="123">
        <v>0</v>
      </c>
      <c r="AL1174" s="123">
        <v>0</v>
      </c>
      <c r="AM1174" s="123">
        <f t="shared" si="567"/>
        <v>0</v>
      </c>
      <c r="AN1174" s="123">
        <f t="shared" si="568"/>
        <v>0</v>
      </c>
      <c r="AO1174" s="45"/>
      <c r="AP1174" s="123">
        <f>J1174-(R1174+Z1174+AH1174)</f>
        <v>0</v>
      </c>
      <c r="AQ1174" s="123">
        <f>K1174-(S1174+AA1174+AI1174)</f>
        <v>0</v>
      </c>
      <c r="AR1174" s="123">
        <f t="shared" si="569"/>
        <v>0</v>
      </c>
      <c r="AS1174" s="123">
        <f>M1174-(U1174+AC1174+AK1174)</f>
        <v>0</v>
      </c>
      <c r="AT1174" s="123">
        <f>N1174-(V1174+AD1174+AL1174)</f>
        <v>0</v>
      </c>
      <c r="AU1174" s="123">
        <f t="shared" si="570"/>
        <v>0</v>
      </c>
      <c r="AV1174" s="123">
        <f t="shared" si="571"/>
        <v>0</v>
      </c>
      <c r="AW1174" s="125"/>
      <c r="AX1174" s="125"/>
      <c r="AY1174" s="125"/>
      <c r="AZ1174" s="124"/>
      <c r="BA1174" s="124"/>
      <c r="BB1174" s="124"/>
      <c r="BC1174" s="124"/>
      <c r="BD1174" s="124"/>
    </row>
    <row r="1175" spans="1:56" s="107" customFormat="1" hidden="1">
      <c r="A1175" s="45"/>
      <c r="B1175" s="101">
        <v>2013</v>
      </c>
      <c r="C1175" s="102">
        <v>8320</v>
      </c>
      <c r="D1175" s="101">
        <v>11</v>
      </c>
      <c r="E1175" s="101">
        <v>2000</v>
      </c>
      <c r="F1175" s="101"/>
      <c r="G1175" s="101"/>
      <c r="H1175" s="101"/>
      <c r="I1175" s="103" t="s">
        <v>99</v>
      </c>
      <c r="J1175" s="104">
        <v>609900</v>
      </c>
      <c r="K1175" s="104">
        <v>0</v>
      </c>
      <c r="L1175" s="104">
        <v>609900</v>
      </c>
      <c r="M1175" s="104">
        <v>0</v>
      </c>
      <c r="N1175" s="104">
        <v>0</v>
      </c>
      <c r="O1175" s="104">
        <v>0</v>
      </c>
      <c r="P1175" s="104">
        <v>609900</v>
      </c>
      <c r="Q1175" s="45"/>
      <c r="R1175" s="105">
        <f>R1176+R1190+R1195+R1204+R1213+R1218+R1221</f>
        <v>608970.29</v>
      </c>
      <c r="S1175" s="105">
        <f t="shared" ref="S1175:X1175" si="576">S1176+S1190+S1195+S1204+S1213+S1218+S1221</f>
        <v>0</v>
      </c>
      <c r="T1175" s="105">
        <f>T1176+T1190+T1195+T1204+T1213+T1218+T1221</f>
        <v>608970.29</v>
      </c>
      <c r="U1175" s="105">
        <f t="shared" si="576"/>
        <v>0</v>
      </c>
      <c r="V1175" s="105">
        <f t="shared" si="576"/>
        <v>0</v>
      </c>
      <c r="W1175" s="105">
        <f t="shared" si="576"/>
        <v>0</v>
      </c>
      <c r="X1175" s="105">
        <f t="shared" si="576"/>
        <v>608970.29</v>
      </c>
      <c r="Y1175" s="45"/>
      <c r="Z1175" s="105">
        <f t="shared" ref="Z1175:AF1175" si="577">Z1176+Z1190+Z1195+Z1204+Z1213+Z1218+Z1221</f>
        <v>0</v>
      </c>
      <c r="AA1175" s="105">
        <f t="shared" si="577"/>
        <v>0</v>
      </c>
      <c r="AB1175" s="105">
        <f t="shared" si="577"/>
        <v>0</v>
      </c>
      <c r="AC1175" s="105">
        <f t="shared" si="577"/>
        <v>0</v>
      </c>
      <c r="AD1175" s="105">
        <f t="shared" si="577"/>
        <v>0</v>
      </c>
      <c r="AE1175" s="105">
        <f t="shared" si="577"/>
        <v>0</v>
      </c>
      <c r="AF1175" s="105">
        <f t="shared" si="577"/>
        <v>0</v>
      </c>
      <c r="AG1175" s="45"/>
      <c r="AH1175" s="105">
        <f t="shared" ref="AH1175:AN1175" si="578">AH1176+AH1190+AH1195+AH1204+AH1213+AH1218+AH1221</f>
        <v>3.2741809263825417E-11</v>
      </c>
      <c r="AI1175" s="105">
        <f t="shared" si="578"/>
        <v>0</v>
      </c>
      <c r="AJ1175" s="105">
        <f t="shared" si="578"/>
        <v>3.2741809263825417E-11</v>
      </c>
      <c r="AK1175" s="105">
        <f t="shared" si="578"/>
        <v>0</v>
      </c>
      <c r="AL1175" s="105">
        <f t="shared" si="578"/>
        <v>0</v>
      </c>
      <c r="AM1175" s="105">
        <f t="shared" si="578"/>
        <v>0</v>
      </c>
      <c r="AN1175" s="105">
        <f t="shared" si="578"/>
        <v>3.2741809263825417E-11</v>
      </c>
      <c r="AO1175" s="45"/>
      <c r="AP1175" s="105">
        <f>AP1176+AP1190+AP1195+AP1204+AP1213+AP1218+AP1221</f>
        <v>0</v>
      </c>
      <c r="AQ1175" s="105">
        <f t="shared" ref="AQ1175:AU1175" si="579">AQ1176+AQ1190+AQ1195+AQ1204+AQ1213+AQ1218+AQ1221</f>
        <v>0</v>
      </c>
      <c r="AR1175" s="105">
        <f t="shared" si="579"/>
        <v>0</v>
      </c>
      <c r="AS1175" s="105">
        <f t="shared" si="579"/>
        <v>0</v>
      </c>
      <c r="AT1175" s="105">
        <f t="shared" si="579"/>
        <v>0</v>
      </c>
      <c r="AU1175" s="105">
        <f t="shared" si="579"/>
        <v>0</v>
      </c>
      <c r="AV1175" s="105">
        <f>AV1176+AV1190+AV1195+AV1204+AV1213+AV1218+AV1221</f>
        <v>0</v>
      </c>
      <c r="AW1175" s="106"/>
      <c r="AX1175" s="106"/>
      <c r="AY1175" s="106"/>
      <c r="AZ1175" s="104"/>
      <c r="BA1175" s="104"/>
      <c r="BB1175" s="104"/>
      <c r="BC1175" s="104"/>
      <c r="BD1175" s="104"/>
    </row>
    <row r="1176" spans="1:56" s="126" customFormat="1" hidden="1">
      <c r="A1176" s="45"/>
      <c r="B1176" s="108">
        <v>2013</v>
      </c>
      <c r="C1176" s="109">
        <v>8320</v>
      </c>
      <c r="D1176" s="108">
        <v>11</v>
      </c>
      <c r="E1176" s="108">
        <v>2000</v>
      </c>
      <c r="F1176" s="108">
        <v>2100</v>
      </c>
      <c r="G1176" s="108"/>
      <c r="H1176" s="108"/>
      <c r="I1176" s="110" t="s">
        <v>357</v>
      </c>
      <c r="J1176" s="111">
        <v>598100</v>
      </c>
      <c r="K1176" s="111">
        <v>0</v>
      </c>
      <c r="L1176" s="111">
        <v>598100</v>
      </c>
      <c r="M1176" s="111">
        <v>0</v>
      </c>
      <c r="N1176" s="111">
        <v>0</v>
      </c>
      <c r="O1176" s="111">
        <v>0</v>
      </c>
      <c r="P1176" s="111">
        <v>598100</v>
      </c>
      <c r="Q1176" s="45"/>
      <c r="R1176" s="112">
        <f>R1177+R1179+R1181+R1183+R1186+R1188</f>
        <v>597170.77</v>
      </c>
      <c r="S1176" s="112">
        <f>S1177+S1179+S1181+S1183+S1186+S1188</f>
        <v>0</v>
      </c>
      <c r="T1176" s="112">
        <f>R1176+S1176</f>
        <v>597170.77</v>
      </c>
      <c r="U1176" s="112">
        <f>U1177+U1179+U1181+U1183+U1186+U1188</f>
        <v>0</v>
      </c>
      <c r="V1176" s="112">
        <f>V1177+V1179+V1181+V1183+V1186+V1188</f>
        <v>0</v>
      </c>
      <c r="W1176" s="112">
        <f t="shared" ref="W1176:W1235" si="580">U1176+V1176</f>
        <v>0</v>
      </c>
      <c r="X1176" s="112">
        <f t="shared" ref="X1176:X1231" si="581">T1176+W1176</f>
        <v>597170.77</v>
      </c>
      <c r="Y1176" s="45"/>
      <c r="Z1176" s="112">
        <f>Z1177+Z1179+Z1181+Z1183+Z1186+Z1188</f>
        <v>0</v>
      </c>
      <c r="AA1176" s="112">
        <f>AA1177+AA1179+AA1181+AA1183+AA1186+AA1188</f>
        <v>0</v>
      </c>
      <c r="AB1176" s="112">
        <f t="shared" ref="AB1176:AB1244" si="582">Z1176+AA1176</f>
        <v>0</v>
      </c>
      <c r="AC1176" s="112">
        <f>AC1177+AC1179+AC1181+AC1183+AC1186+AC1188</f>
        <v>0</v>
      </c>
      <c r="AD1176" s="112">
        <f>AD1177+AD1179+AD1181+AD1183+AD1186+AD1188</f>
        <v>0</v>
      </c>
      <c r="AE1176" s="112">
        <f t="shared" ref="AE1176:AE1235" si="583">AC1176+AD1176</f>
        <v>0</v>
      </c>
      <c r="AF1176" s="112">
        <f t="shared" ref="AF1176:AF1182" si="584">AB1176+AE1176</f>
        <v>0</v>
      </c>
      <c r="AG1176" s="45"/>
      <c r="AH1176" s="112">
        <f>AH1177+AH1179+AH1181+AH1183+AH1186+AH1188</f>
        <v>3.2741809263825417E-11</v>
      </c>
      <c r="AI1176" s="112">
        <f>AI1177+AI1179+AI1181+AI1183+AI1186+AI1188</f>
        <v>0</v>
      </c>
      <c r="AJ1176" s="112">
        <f t="shared" ref="AJ1176:AJ1244" si="585">AH1176+AI1176</f>
        <v>3.2741809263825417E-11</v>
      </c>
      <c r="AK1176" s="112">
        <f>AK1177+AK1179+AK1181+AK1183+AK1186+AK1188</f>
        <v>0</v>
      </c>
      <c r="AL1176" s="112">
        <f>AL1177+AL1179+AL1181+AL1183+AL1186+AL1188</f>
        <v>0</v>
      </c>
      <c r="AM1176" s="112">
        <f t="shared" ref="AM1176:AM1235" si="586">AK1176+AL1176</f>
        <v>0</v>
      </c>
      <c r="AN1176" s="112">
        <f t="shared" ref="AN1176:AN1182" si="587">AJ1176+AM1176</f>
        <v>3.2741809263825417E-11</v>
      </c>
      <c r="AO1176" s="45"/>
      <c r="AP1176" s="112">
        <f>AP1177+AP1179+AP1181+AP1183+AP1186+AP1188</f>
        <v>0</v>
      </c>
      <c r="AQ1176" s="112">
        <f>AQ1177+AQ1179+AQ1181+AQ1183+AQ1186+AQ1188</f>
        <v>0</v>
      </c>
      <c r="AR1176" s="112">
        <f t="shared" ref="AR1176:AR1244" si="588">AP1176+AQ1176</f>
        <v>0</v>
      </c>
      <c r="AS1176" s="112">
        <f>AS1177+AS1179+AS1181+AS1183+AS1186+AS1188</f>
        <v>0</v>
      </c>
      <c r="AT1176" s="112">
        <f>AT1177+AT1179+AT1181+AT1183+AT1186+AT1188</f>
        <v>0</v>
      </c>
      <c r="AU1176" s="112">
        <f t="shared" ref="AU1176:AU1235" si="589">AS1176+AT1176</f>
        <v>0</v>
      </c>
      <c r="AV1176" s="112">
        <f t="shared" ref="AV1176:AV1182" si="590">AR1176+AU1176</f>
        <v>0</v>
      </c>
      <c r="AW1176" s="113"/>
      <c r="AX1176" s="113"/>
      <c r="AY1176" s="113"/>
      <c r="AZ1176" s="111"/>
      <c r="BA1176" s="111"/>
      <c r="BB1176" s="111"/>
      <c r="BC1176" s="111"/>
      <c r="BD1176" s="111"/>
    </row>
    <row r="1177" spans="1:56" s="127" customFormat="1" hidden="1">
      <c r="A1177" s="45"/>
      <c r="B1177" s="114">
        <v>2013</v>
      </c>
      <c r="C1177" s="115">
        <v>8320</v>
      </c>
      <c r="D1177" s="114">
        <v>11</v>
      </c>
      <c r="E1177" s="114">
        <v>2000</v>
      </c>
      <c r="F1177" s="114">
        <v>2100</v>
      </c>
      <c r="G1177" s="114">
        <v>211</v>
      </c>
      <c r="H1177" s="114"/>
      <c r="I1177" s="116" t="s">
        <v>101</v>
      </c>
      <c r="J1177" s="117">
        <v>40000</v>
      </c>
      <c r="K1177" s="117">
        <v>0</v>
      </c>
      <c r="L1177" s="117">
        <v>40000</v>
      </c>
      <c r="M1177" s="117">
        <v>0</v>
      </c>
      <c r="N1177" s="117">
        <v>0</v>
      </c>
      <c r="O1177" s="117">
        <v>0</v>
      </c>
      <c r="P1177" s="117">
        <v>40000</v>
      </c>
      <c r="Q1177" s="45"/>
      <c r="R1177" s="118">
        <f>R1178</f>
        <v>39747.4</v>
      </c>
      <c r="S1177" s="118">
        <f>S1178</f>
        <v>0</v>
      </c>
      <c r="T1177" s="118">
        <f>R1177+S1177</f>
        <v>39747.4</v>
      </c>
      <c r="U1177" s="118">
        <f>U1178</f>
        <v>0</v>
      </c>
      <c r="V1177" s="118">
        <f>V1178</f>
        <v>0</v>
      </c>
      <c r="W1177" s="118">
        <f t="shared" si="580"/>
        <v>0</v>
      </c>
      <c r="X1177" s="118">
        <f t="shared" si="581"/>
        <v>39747.4</v>
      </c>
      <c r="Y1177" s="45"/>
      <c r="Z1177" s="118">
        <f>Z1178</f>
        <v>0</v>
      </c>
      <c r="AA1177" s="118">
        <f>AA1178</f>
        <v>0</v>
      </c>
      <c r="AB1177" s="118">
        <f t="shared" si="582"/>
        <v>0</v>
      </c>
      <c r="AC1177" s="118">
        <f>AC1178</f>
        <v>0</v>
      </c>
      <c r="AD1177" s="118">
        <f>AD1178</f>
        <v>0</v>
      </c>
      <c r="AE1177" s="118">
        <f t="shared" si="583"/>
        <v>0</v>
      </c>
      <c r="AF1177" s="118">
        <f t="shared" si="584"/>
        <v>0</v>
      </c>
      <c r="AG1177" s="45"/>
      <c r="AH1177" s="118">
        <f>AH1178</f>
        <v>0</v>
      </c>
      <c r="AI1177" s="118">
        <f>AI1178</f>
        <v>0</v>
      </c>
      <c r="AJ1177" s="118">
        <f t="shared" si="585"/>
        <v>0</v>
      </c>
      <c r="AK1177" s="118">
        <f>AK1178</f>
        <v>0</v>
      </c>
      <c r="AL1177" s="118">
        <f>AL1178</f>
        <v>0</v>
      </c>
      <c r="AM1177" s="118">
        <f t="shared" si="586"/>
        <v>0</v>
      </c>
      <c r="AN1177" s="118">
        <f t="shared" si="587"/>
        <v>0</v>
      </c>
      <c r="AO1177" s="45"/>
      <c r="AP1177" s="118">
        <f>AP1178</f>
        <v>0</v>
      </c>
      <c r="AQ1177" s="118">
        <f>AQ1178</f>
        <v>0</v>
      </c>
      <c r="AR1177" s="118">
        <f t="shared" si="588"/>
        <v>0</v>
      </c>
      <c r="AS1177" s="118">
        <f>AS1178</f>
        <v>0</v>
      </c>
      <c r="AT1177" s="118">
        <f>AT1178</f>
        <v>0</v>
      </c>
      <c r="AU1177" s="118">
        <f t="shared" si="589"/>
        <v>0</v>
      </c>
      <c r="AV1177" s="118">
        <f t="shared" si="590"/>
        <v>0</v>
      </c>
      <c r="AW1177" s="119"/>
      <c r="AX1177" s="119"/>
      <c r="AY1177" s="119"/>
      <c r="AZ1177" s="117"/>
      <c r="BA1177" s="117"/>
      <c r="BB1177" s="117"/>
      <c r="BC1177" s="117"/>
      <c r="BD1177" s="117"/>
    </row>
    <row r="1178" spans="1:56" s="100" customFormat="1" hidden="1">
      <c r="A1178" s="45"/>
      <c r="B1178" s="120">
        <v>2013</v>
      </c>
      <c r="C1178" s="121">
        <v>8320</v>
      </c>
      <c r="D1178" s="120">
        <v>11</v>
      </c>
      <c r="E1178" s="120">
        <v>2000</v>
      </c>
      <c r="F1178" s="120">
        <v>2100</v>
      </c>
      <c r="G1178" s="120">
        <v>211</v>
      </c>
      <c r="H1178" s="120">
        <v>21101</v>
      </c>
      <c r="I1178" s="122" t="s">
        <v>102</v>
      </c>
      <c r="J1178" s="132">
        <f>40000-252.6</f>
        <v>39747.4</v>
      </c>
      <c r="K1178" s="132">
        <v>0</v>
      </c>
      <c r="L1178" s="133">
        <v>40000</v>
      </c>
      <c r="M1178" s="132">
        <v>0</v>
      </c>
      <c r="N1178" s="132">
        <v>0</v>
      </c>
      <c r="O1178" s="133">
        <v>0</v>
      </c>
      <c r="P1178" s="133">
        <v>40000</v>
      </c>
      <c r="Q1178" s="45" t="s">
        <v>450</v>
      </c>
      <c r="R1178" s="123">
        <f>+'[1]SNI -C4'!V19</f>
        <v>39747.4</v>
      </c>
      <c r="S1178" s="123">
        <v>0</v>
      </c>
      <c r="T1178" s="123">
        <f>R1178+S1178</f>
        <v>39747.4</v>
      </c>
      <c r="U1178" s="123">
        <v>0</v>
      </c>
      <c r="V1178" s="123">
        <v>0</v>
      </c>
      <c r="W1178" s="123">
        <f t="shared" si="580"/>
        <v>0</v>
      </c>
      <c r="X1178" s="123">
        <f t="shared" si="581"/>
        <v>39747.4</v>
      </c>
      <c r="Y1178" s="45"/>
      <c r="Z1178" s="123">
        <v>0</v>
      </c>
      <c r="AA1178" s="123">
        <v>0</v>
      </c>
      <c r="AB1178" s="123">
        <f t="shared" si="582"/>
        <v>0</v>
      </c>
      <c r="AC1178" s="123">
        <v>0</v>
      </c>
      <c r="AD1178" s="123">
        <v>0</v>
      </c>
      <c r="AE1178" s="123">
        <f t="shared" si="583"/>
        <v>0</v>
      </c>
      <c r="AF1178" s="123">
        <f t="shared" si="584"/>
        <v>0</v>
      </c>
      <c r="AG1178" s="45"/>
      <c r="AH1178" s="123">
        <v>0</v>
      </c>
      <c r="AI1178" s="123">
        <v>0</v>
      </c>
      <c r="AJ1178" s="123">
        <f t="shared" si="585"/>
        <v>0</v>
      </c>
      <c r="AK1178" s="123">
        <v>0</v>
      </c>
      <c r="AL1178" s="123">
        <v>0</v>
      </c>
      <c r="AM1178" s="123">
        <f t="shared" si="586"/>
        <v>0</v>
      </c>
      <c r="AN1178" s="123">
        <f t="shared" si="587"/>
        <v>0</v>
      </c>
      <c r="AO1178" s="45"/>
      <c r="AP1178" s="132">
        <f>J1178-(R1178+Z1178+AH1178)</f>
        <v>0</v>
      </c>
      <c r="AQ1178" s="123">
        <f>K1178-(S1178+AA1178+AI1178)</f>
        <v>0</v>
      </c>
      <c r="AR1178" s="132">
        <f t="shared" si="588"/>
        <v>0</v>
      </c>
      <c r="AS1178" s="123">
        <f>M1178-(U1178+AC1178+AK1178)</f>
        <v>0</v>
      </c>
      <c r="AT1178" s="123">
        <f>N1178-(V1178+AD1178+AL1178)</f>
        <v>0</v>
      </c>
      <c r="AU1178" s="123">
        <f t="shared" si="589"/>
        <v>0</v>
      </c>
      <c r="AV1178" s="123">
        <f t="shared" si="590"/>
        <v>0</v>
      </c>
      <c r="AW1178" s="134" t="s">
        <v>103</v>
      </c>
      <c r="AX1178" s="134">
        <v>200</v>
      </c>
      <c r="AY1178" s="134"/>
      <c r="AZ1178" s="133" t="s">
        <v>283</v>
      </c>
      <c r="BA1178" s="133">
        <f>'[1]SNI -C4'!AM22</f>
        <v>89</v>
      </c>
      <c r="BB1178" s="133"/>
      <c r="BC1178" s="133">
        <f>+AX1178-BA1178</f>
        <v>111</v>
      </c>
      <c r="BD1178" s="124">
        <v>0</v>
      </c>
    </row>
    <row r="1179" spans="1:56" s="127" customFormat="1" hidden="1">
      <c r="A1179" s="45"/>
      <c r="B1179" s="114">
        <v>2013</v>
      </c>
      <c r="C1179" s="115">
        <v>8320</v>
      </c>
      <c r="D1179" s="114">
        <v>11</v>
      </c>
      <c r="E1179" s="114">
        <v>2000</v>
      </c>
      <c r="F1179" s="114">
        <v>2100</v>
      </c>
      <c r="G1179" s="114">
        <v>212</v>
      </c>
      <c r="H1179" s="114"/>
      <c r="I1179" s="116" t="s">
        <v>104</v>
      </c>
      <c r="J1179" s="117">
        <v>355000</v>
      </c>
      <c r="K1179" s="117">
        <v>0</v>
      </c>
      <c r="L1179" s="117">
        <v>355000</v>
      </c>
      <c r="M1179" s="117">
        <v>0</v>
      </c>
      <c r="N1179" s="117">
        <v>0</v>
      </c>
      <c r="O1179" s="117">
        <v>0</v>
      </c>
      <c r="P1179" s="117">
        <v>355000</v>
      </c>
      <c r="Q1179" s="45"/>
      <c r="R1179" s="118">
        <f>R1180</f>
        <v>354405.97</v>
      </c>
      <c r="S1179" s="118">
        <f>S1180</f>
        <v>0</v>
      </c>
      <c r="T1179" s="118">
        <f t="shared" ref="T1179:T1244" si="591">R1179+S1179</f>
        <v>354405.97</v>
      </c>
      <c r="U1179" s="118">
        <f>U1180</f>
        <v>0</v>
      </c>
      <c r="V1179" s="118">
        <f>V1180</f>
        <v>0</v>
      </c>
      <c r="W1179" s="118">
        <f t="shared" si="580"/>
        <v>0</v>
      </c>
      <c r="X1179" s="118">
        <f t="shared" si="581"/>
        <v>354405.97</v>
      </c>
      <c r="Y1179" s="45"/>
      <c r="Z1179" s="118">
        <f>Z1180</f>
        <v>0</v>
      </c>
      <c r="AA1179" s="118">
        <f>AA1180</f>
        <v>0</v>
      </c>
      <c r="AB1179" s="118">
        <f t="shared" si="582"/>
        <v>0</v>
      </c>
      <c r="AC1179" s="118">
        <f>AC1180</f>
        <v>0</v>
      </c>
      <c r="AD1179" s="118">
        <f>AD1180</f>
        <v>0</v>
      </c>
      <c r="AE1179" s="118">
        <f t="shared" si="583"/>
        <v>0</v>
      </c>
      <c r="AF1179" s="118">
        <f t="shared" si="584"/>
        <v>0</v>
      </c>
      <c r="AG1179" s="45"/>
      <c r="AH1179" s="118">
        <f>AH1180</f>
        <v>3.2741809263825417E-11</v>
      </c>
      <c r="AI1179" s="118">
        <f>AI1180</f>
        <v>0</v>
      </c>
      <c r="AJ1179" s="118">
        <f t="shared" si="585"/>
        <v>3.2741809263825417E-11</v>
      </c>
      <c r="AK1179" s="118">
        <f>AK1180</f>
        <v>0</v>
      </c>
      <c r="AL1179" s="118">
        <f>AL1180</f>
        <v>0</v>
      </c>
      <c r="AM1179" s="118">
        <f t="shared" si="586"/>
        <v>0</v>
      </c>
      <c r="AN1179" s="118">
        <f t="shared" si="587"/>
        <v>3.2741809263825417E-11</v>
      </c>
      <c r="AO1179" s="45"/>
      <c r="AP1179" s="118">
        <f>AP1180</f>
        <v>0</v>
      </c>
      <c r="AQ1179" s="118">
        <f>AQ1180</f>
        <v>0</v>
      </c>
      <c r="AR1179" s="118">
        <f t="shared" si="588"/>
        <v>0</v>
      </c>
      <c r="AS1179" s="118">
        <f>AS1180</f>
        <v>0</v>
      </c>
      <c r="AT1179" s="118">
        <f>AT1180</f>
        <v>0</v>
      </c>
      <c r="AU1179" s="118">
        <f t="shared" si="589"/>
        <v>0</v>
      </c>
      <c r="AV1179" s="118">
        <f t="shared" si="590"/>
        <v>0</v>
      </c>
      <c r="AW1179" s="119"/>
      <c r="AX1179" s="119"/>
      <c r="AY1179" s="119"/>
      <c r="AZ1179" s="117"/>
      <c r="BA1179" s="117"/>
      <c r="BB1179" s="117"/>
      <c r="BC1179" s="117"/>
      <c r="BD1179" s="117"/>
    </row>
    <row r="1180" spans="1:56" s="100" customFormat="1" ht="41.4" hidden="1">
      <c r="A1180" s="45"/>
      <c r="B1180" s="120">
        <v>2013</v>
      </c>
      <c r="C1180" s="121">
        <v>8320</v>
      </c>
      <c r="D1180" s="120">
        <v>11</v>
      </c>
      <c r="E1180" s="120">
        <v>2000</v>
      </c>
      <c r="F1180" s="120">
        <v>2100</v>
      </c>
      <c r="G1180" s="120">
        <v>212</v>
      </c>
      <c r="H1180" s="120">
        <v>21201</v>
      </c>
      <c r="I1180" s="122" t="s">
        <v>104</v>
      </c>
      <c r="J1180" s="132">
        <f>355000-594.03</f>
        <v>354405.97</v>
      </c>
      <c r="K1180" s="132">
        <v>0</v>
      </c>
      <c r="L1180" s="133">
        <v>355000</v>
      </c>
      <c r="M1180" s="132">
        <v>0</v>
      </c>
      <c r="N1180" s="132">
        <v>0</v>
      </c>
      <c r="O1180" s="133">
        <v>0</v>
      </c>
      <c r="P1180" s="133">
        <v>355000</v>
      </c>
      <c r="Q1180" s="45"/>
      <c r="R1180" s="123">
        <f>+'[1]SNI -C4'!V25</f>
        <v>354405.97</v>
      </c>
      <c r="S1180" s="123">
        <v>0</v>
      </c>
      <c r="T1180" s="123">
        <f t="shared" si="591"/>
        <v>354405.97</v>
      </c>
      <c r="U1180" s="123">
        <v>0</v>
      </c>
      <c r="V1180" s="123">
        <v>0</v>
      </c>
      <c r="W1180" s="123">
        <f t="shared" si="580"/>
        <v>0</v>
      </c>
      <c r="X1180" s="123">
        <f t="shared" si="581"/>
        <v>354405.97</v>
      </c>
      <c r="Y1180" s="45"/>
      <c r="Z1180" s="123">
        <v>0</v>
      </c>
      <c r="AA1180" s="123">
        <v>0</v>
      </c>
      <c r="AB1180" s="123">
        <f t="shared" si="582"/>
        <v>0</v>
      </c>
      <c r="AC1180" s="123">
        <v>0</v>
      </c>
      <c r="AD1180" s="123">
        <v>0</v>
      </c>
      <c r="AE1180" s="123">
        <f t="shared" si="583"/>
        <v>0</v>
      </c>
      <c r="AF1180" s="123">
        <f t="shared" si="584"/>
        <v>0</v>
      </c>
      <c r="AG1180" s="45"/>
      <c r="AH1180" s="123">
        <f>(218728.44+3941.1+39999.12)-3941.1-39999.12-218728.44+9204.6-9204.6+11058.28+43564.96+19434.06-11058.28-43564.96-19434.06</f>
        <v>3.2741809263825417E-11</v>
      </c>
      <c r="AI1180" s="123">
        <v>0</v>
      </c>
      <c r="AJ1180" s="123">
        <f t="shared" si="585"/>
        <v>3.2741809263825417E-11</v>
      </c>
      <c r="AK1180" s="123">
        <v>0</v>
      </c>
      <c r="AL1180" s="123">
        <v>0</v>
      </c>
      <c r="AM1180" s="123">
        <f t="shared" si="586"/>
        <v>0</v>
      </c>
      <c r="AN1180" s="123">
        <f t="shared" si="587"/>
        <v>3.2741809263825417E-11</v>
      </c>
      <c r="AO1180" s="45"/>
      <c r="AP1180" s="132">
        <f>J1180-(R1180+Z1180+AH1180)</f>
        <v>0</v>
      </c>
      <c r="AQ1180" s="123">
        <f>K1180-(S1180+AA1180+AI1180)</f>
        <v>0</v>
      </c>
      <c r="AR1180" s="132">
        <f t="shared" si="588"/>
        <v>0</v>
      </c>
      <c r="AS1180" s="123">
        <f>M1180-(U1180+AC1180+AK1180)</f>
        <v>0</v>
      </c>
      <c r="AT1180" s="123">
        <f>N1180-(V1180+AD1180+AL1180)</f>
        <v>0</v>
      </c>
      <c r="AU1180" s="123">
        <f t="shared" si="589"/>
        <v>0</v>
      </c>
      <c r="AV1180" s="123">
        <f t="shared" si="590"/>
        <v>0</v>
      </c>
      <c r="AW1180" s="151" t="s">
        <v>451</v>
      </c>
      <c r="AX1180" s="151" t="s">
        <v>452</v>
      </c>
      <c r="AY1180" s="134"/>
      <c r="AZ1180" s="133" t="s">
        <v>283</v>
      </c>
      <c r="BA1180" s="151" t="s">
        <v>452</v>
      </c>
      <c r="BB1180" s="133"/>
      <c r="BC1180" s="151" t="s">
        <v>453</v>
      </c>
      <c r="BD1180" s="124">
        <v>0</v>
      </c>
    </row>
    <row r="1181" spans="1:56" s="127" customFormat="1" hidden="1">
      <c r="A1181" s="45"/>
      <c r="B1181" s="114">
        <v>2013</v>
      </c>
      <c r="C1181" s="115">
        <v>8320</v>
      </c>
      <c r="D1181" s="114">
        <v>11</v>
      </c>
      <c r="E1181" s="114">
        <v>2000</v>
      </c>
      <c r="F1181" s="114">
        <v>2100</v>
      </c>
      <c r="G1181" s="114">
        <v>214</v>
      </c>
      <c r="H1181" s="114"/>
      <c r="I1181" s="116" t="s">
        <v>107</v>
      </c>
      <c r="J1181" s="117">
        <v>203100</v>
      </c>
      <c r="K1181" s="117">
        <v>0</v>
      </c>
      <c r="L1181" s="117">
        <v>203100</v>
      </c>
      <c r="M1181" s="117">
        <v>0</v>
      </c>
      <c r="N1181" s="117">
        <v>0</v>
      </c>
      <c r="O1181" s="117">
        <v>0</v>
      </c>
      <c r="P1181" s="117">
        <v>203100</v>
      </c>
      <c r="Q1181" s="45"/>
      <c r="R1181" s="118">
        <f>R1182</f>
        <v>203017.4</v>
      </c>
      <c r="S1181" s="118">
        <f>S1182</f>
        <v>0</v>
      </c>
      <c r="T1181" s="118">
        <f t="shared" si="591"/>
        <v>203017.4</v>
      </c>
      <c r="U1181" s="118">
        <f>U1182</f>
        <v>0</v>
      </c>
      <c r="V1181" s="118">
        <f>V1182</f>
        <v>0</v>
      </c>
      <c r="W1181" s="118">
        <f t="shared" si="580"/>
        <v>0</v>
      </c>
      <c r="X1181" s="118">
        <f t="shared" si="581"/>
        <v>203017.4</v>
      </c>
      <c r="Y1181" s="45"/>
      <c r="Z1181" s="118">
        <f>Z1182</f>
        <v>0</v>
      </c>
      <c r="AA1181" s="118">
        <f>AA1182</f>
        <v>0</v>
      </c>
      <c r="AB1181" s="118">
        <f t="shared" si="582"/>
        <v>0</v>
      </c>
      <c r="AC1181" s="118">
        <f>AC1182</f>
        <v>0</v>
      </c>
      <c r="AD1181" s="118">
        <f>AD1182</f>
        <v>0</v>
      </c>
      <c r="AE1181" s="118">
        <f t="shared" si="583"/>
        <v>0</v>
      </c>
      <c r="AF1181" s="118">
        <f t="shared" si="584"/>
        <v>0</v>
      </c>
      <c r="AG1181" s="45"/>
      <c r="AH1181" s="118">
        <f>AH1182</f>
        <v>0</v>
      </c>
      <c r="AI1181" s="118">
        <f>AI1182</f>
        <v>0</v>
      </c>
      <c r="AJ1181" s="118">
        <f t="shared" si="585"/>
        <v>0</v>
      </c>
      <c r="AK1181" s="118">
        <f>AK1182</f>
        <v>0</v>
      </c>
      <c r="AL1181" s="118">
        <f>AL1182</f>
        <v>0</v>
      </c>
      <c r="AM1181" s="118">
        <f t="shared" si="586"/>
        <v>0</v>
      </c>
      <c r="AN1181" s="118">
        <f t="shared" si="587"/>
        <v>0</v>
      </c>
      <c r="AO1181" s="45"/>
      <c r="AP1181" s="118">
        <f>AP1182</f>
        <v>0</v>
      </c>
      <c r="AQ1181" s="118">
        <f>AQ1182</f>
        <v>0</v>
      </c>
      <c r="AR1181" s="118">
        <f t="shared" si="588"/>
        <v>0</v>
      </c>
      <c r="AS1181" s="118">
        <f>AS1182</f>
        <v>0</v>
      </c>
      <c r="AT1181" s="118">
        <f>AT1182</f>
        <v>0</v>
      </c>
      <c r="AU1181" s="118">
        <f t="shared" si="589"/>
        <v>0</v>
      </c>
      <c r="AV1181" s="118">
        <f t="shared" si="590"/>
        <v>0</v>
      </c>
      <c r="AW1181" s="119"/>
      <c r="AX1181" s="119"/>
      <c r="AY1181" s="119"/>
      <c r="AZ1181" s="117"/>
      <c r="BA1181" s="117"/>
      <c r="BB1181" s="117"/>
      <c r="BC1181" s="117"/>
      <c r="BD1181" s="117"/>
    </row>
    <row r="1182" spans="1:56" s="100" customFormat="1" hidden="1">
      <c r="A1182" s="45"/>
      <c r="B1182" s="120">
        <v>2013</v>
      </c>
      <c r="C1182" s="121">
        <v>8320</v>
      </c>
      <c r="D1182" s="120">
        <v>11</v>
      </c>
      <c r="E1182" s="120">
        <v>2000</v>
      </c>
      <c r="F1182" s="120">
        <v>2100</v>
      </c>
      <c r="G1182" s="120">
        <v>214</v>
      </c>
      <c r="H1182" s="120">
        <v>21401</v>
      </c>
      <c r="I1182" s="122" t="s">
        <v>108</v>
      </c>
      <c r="J1182" s="132">
        <f>203100-82.6</f>
        <v>203017.4</v>
      </c>
      <c r="K1182" s="132">
        <v>0</v>
      </c>
      <c r="L1182" s="133">
        <v>203100</v>
      </c>
      <c r="M1182" s="132">
        <v>0</v>
      </c>
      <c r="N1182" s="132">
        <v>0</v>
      </c>
      <c r="O1182" s="133">
        <v>0</v>
      </c>
      <c r="P1182" s="133">
        <v>203100</v>
      </c>
      <c r="Q1182" s="45"/>
      <c r="R1182" s="123">
        <f>+'[1]SNI -C4'!V35</f>
        <v>203017.4</v>
      </c>
      <c r="S1182" s="123">
        <v>0</v>
      </c>
      <c r="T1182" s="123">
        <f t="shared" si="591"/>
        <v>203017.4</v>
      </c>
      <c r="U1182" s="123">
        <v>0</v>
      </c>
      <c r="V1182" s="123">
        <v>0</v>
      </c>
      <c r="W1182" s="123">
        <f t="shared" si="580"/>
        <v>0</v>
      </c>
      <c r="X1182" s="123">
        <f t="shared" si="581"/>
        <v>203017.4</v>
      </c>
      <c r="Y1182" s="45"/>
      <c r="Z1182" s="123">
        <v>0</v>
      </c>
      <c r="AA1182" s="123">
        <v>0</v>
      </c>
      <c r="AB1182" s="123">
        <f t="shared" si="582"/>
        <v>0</v>
      </c>
      <c r="AC1182" s="123">
        <v>0</v>
      </c>
      <c r="AD1182" s="123">
        <v>0</v>
      </c>
      <c r="AE1182" s="123">
        <f t="shared" si="583"/>
        <v>0</v>
      </c>
      <c r="AF1182" s="123">
        <f t="shared" si="584"/>
        <v>0</v>
      </c>
      <c r="AG1182" s="45"/>
      <c r="AH1182" s="123">
        <f>196492.4-196492.4+6525-6525</f>
        <v>0</v>
      </c>
      <c r="AI1182" s="123">
        <v>0</v>
      </c>
      <c r="AJ1182" s="123">
        <f t="shared" si="585"/>
        <v>0</v>
      </c>
      <c r="AK1182" s="123">
        <v>0</v>
      </c>
      <c r="AL1182" s="123">
        <v>0</v>
      </c>
      <c r="AM1182" s="123">
        <f t="shared" si="586"/>
        <v>0</v>
      </c>
      <c r="AN1182" s="123">
        <f t="shared" si="587"/>
        <v>0</v>
      </c>
      <c r="AO1182" s="45"/>
      <c r="AP1182" s="132">
        <f>J1182-(R1182+Z1182+AH1182)</f>
        <v>0</v>
      </c>
      <c r="AQ1182" s="123">
        <f>K1182-(S1182+AA1182+AI1182)</f>
        <v>0</v>
      </c>
      <c r="AR1182" s="132">
        <f t="shared" si="588"/>
        <v>0</v>
      </c>
      <c r="AS1182" s="123">
        <f>M1182-(U1182+AC1182+AK1182)</f>
        <v>0</v>
      </c>
      <c r="AT1182" s="123">
        <f>N1182-(V1182+AD1182+AL1182)</f>
        <v>0</v>
      </c>
      <c r="AU1182" s="123">
        <f t="shared" si="589"/>
        <v>0</v>
      </c>
      <c r="AV1182" s="123">
        <f t="shared" si="590"/>
        <v>0</v>
      </c>
      <c r="AW1182" s="134" t="s">
        <v>103</v>
      </c>
      <c r="AX1182" s="134">
        <v>315</v>
      </c>
      <c r="AY1182" s="134"/>
      <c r="AZ1182" s="133" t="s">
        <v>283</v>
      </c>
      <c r="BA1182" s="133">
        <f>'[1]SNI -C4'!AM36</f>
        <v>176</v>
      </c>
      <c r="BB1182" s="133"/>
      <c r="BC1182" s="133">
        <f>+AX1182-BA1182</f>
        <v>139</v>
      </c>
      <c r="BD1182" s="124">
        <v>0</v>
      </c>
    </row>
    <row r="1183" spans="1:56" s="127" customFormat="1" hidden="1">
      <c r="A1183" s="45"/>
      <c r="B1183" s="114">
        <v>2013</v>
      </c>
      <c r="C1183" s="115">
        <v>8320</v>
      </c>
      <c r="D1183" s="114">
        <v>11</v>
      </c>
      <c r="E1183" s="114">
        <v>2000</v>
      </c>
      <c r="F1183" s="114">
        <v>2100</v>
      </c>
      <c r="G1183" s="114">
        <v>215</v>
      </c>
      <c r="H1183" s="114"/>
      <c r="I1183" s="116" t="s">
        <v>109</v>
      </c>
      <c r="J1183" s="117">
        <v>0</v>
      </c>
      <c r="K1183" s="117">
        <v>0</v>
      </c>
      <c r="L1183" s="117">
        <v>0</v>
      </c>
      <c r="M1183" s="117">
        <v>0</v>
      </c>
      <c r="N1183" s="117">
        <v>0</v>
      </c>
      <c r="O1183" s="117">
        <v>0</v>
      </c>
      <c r="P1183" s="117">
        <v>0</v>
      </c>
      <c r="Q1183" s="45"/>
      <c r="R1183" s="118">
        <f>R1184+R1185</f>
        <v>0</v>
      </c>
      <c r="S1183" s="118">
        <f>S1184+S1185</f>
        <v>0</v>
      </c>
      <c r="T1183" s="118">
        <f t="shared" si="591"/>
        <v>0</v>
      </c>
      <c r="U1183" s="118">
        <f>U1184+U1185</f>
        <v>0</v>
      </c>
      <c r="V1183" s="118">
        <f>V1184+V1185</f>
        <v>0</v>
      </c>
      <c r="W1183" s="118">
        <f t="shared" si="580"/>
        <v>0</v>
      </c>
      <c r="X1183" s="118">
        <f>T1183+W1183</f>
        <v>0</v>
      </c>
      <c r="Y1183" s="45"/>
      <c r="Z1183" s="118">
        <f>Z1184+Z1185</f>
        <v>0</v>
      </c>
      <c r="AA1183" s="118">
        <f>AA1184+AA1185</f>
        <v>0</v>
      </c>
      <c r="AB1183" s="118">
        <f t="shared" si="582"/>
        <v>0</v>
      </c>
      <c r="AC1183" s="118">
        <f>AC1184+AC1185</f>
        <v>0</v>
      </c>
      <c r="AD1183" s="118">
        <f>AD1184+AD1185</f>
        <v>0</v>
      </c>
      <c r="AE1183" s="118">
        <f t="shared" si="583"/>
        <v>0</v>
      </c>
      <c r="AF1183" s="118">
        <f>AB1183+AE1183</f>
        <v>0</v>
      </c>
      <c r="AG1183" s="45"/>
      <c r="AH1183" s="118">
        <f>AH1184+AH1185</f>
        <v>0</v>
      </c>
      <c r="AI1183" s="118">
        <f>AI1184+AI1185</f>
        <v>0</v>
      </c>
      <c r="AJ1183" s="118">
        <f t="shared" si="585"/>
        <v>0</v>
      </c>
      <c r="AK1183" s="118">
        <f>AK1184+AK1185</f>
        <v>0</v>
      </c>
      <c r="AL1183" s="118">
        <f>AL1184+AL1185</f>
        <v>0</v>
      </c>
      <c r="AM1183" s="118">
        <f t="shared" si="586"/>
        <v>0</v>
      </c>
      <c r="AN1183" s="118">
        <f>AJ1183+AM1183</f>
        <v>0</v>
      </c>
      <c r="AO1183" s="45"/>
      <c r="AP1183" s="118">
        <f>AP1184+AP1185</f>
        <v>0</v>
      </c>
      <c r="AQ1183" s="118">
        <f>AQ1184+AQ1185</f>
        <v>0</v>
      </c>
      <c r="AR1183" s="118">
        <f t="shared" si="588"/>
        <v>0</v>
      </c>
      <c r="AS1183" s="118">
        <f>AS1184+AS1185</f>
        <v>0</v>
      </c>
      <c r="AT1183" s="118">
        <f>AT1184+AT1185</f>
        <v>0</v>
      </c>
      <c r="AU1183" s="118">
        <f t="shared" si="589"/>
        <v>0</v>
      </c>
      <c r="AV1183" s="118">
        <f>AR1183+AU1183</f>
        <v>0</v>
      </c>
      <c r="AW1183" s="119"/>
      <c r="AX1183" s="119"/>
      <c r="AY1183" s="119"/>
      <c r="AZ1183" s="117"/>
      <c r="BA1183" s="117"/>
      <c r="BB1183" s="117"/>
      <c r="BC1183" s="117"/>
      <c r="BD1183" s="117"/>
    </row>
    <row r="1184" spans="1:56" s="171" customFormat="1" hidden="1">
      <c r="B1184" s="129">
        <v>2013</v>
      </c>
      <c r="C1184" s="130">
        <v>8320</v>
      </c>
      <c r="D1184" s="129">
        <v>11</v>
      </c>
      <c r="E1184" s="129">
        <v>2000</v>
      </c>
      <c r="F1184" s="129">
        <v>2100</v>
      </c>
      <c r="G1184" s="129">
        <v>215</v>
      </c>
      <c r="H1184" s="120">
        <v>21501</v>
      </c>
      <c r="I1184" s="128" t="s">
        <v>110</v>
      </c>
      <c r="J1184" s="175">
        <v>0</v>
      </c>
      <c r="K1184" s="175">
        <v>0</v>
      </c>
      <c r="L1184" s="178">
        <v>0</v>
      </c>
      <c r="M1184" s="175">
        <v>0</v>
      </c>
      <c r="N1184" s="175">
        <v>0</v>
      </c>
      <c r="O1184" s="178">
        <v>0</v>
      </c>
      <c r="P1184" s="178">
        <v>0</v>
      </c>
      <c r="R1184" s="175">
        <v>0</v>
      </c>
      <c r="S1184" s="175">
        <v>0</v>
      </c>
      <c r="T1184" s="175">
        <f t="shared" si="591"/>
        <v>0</v>
      </c>
      <c r="U1184" s="175">
        <v>0</v>
      </c>
      <c r="V1184" s="175">
        <v>0</v>
      </c>
      <c r="W1184" s="175">
        <f t="shared" si="580"/>
        <v>0</v>
      </c>
      <c r="X1184" s="175">
        <f t="shared" si="581"/>
        <v>0</v>
      </c>
      <c r="Y1184" s="45"/>
      <c r="Z1184" s="175">
        <v>0</v>
      </c>
      <c r="AA1184" s="175">
        <v>0</v>
      </c>
      <c r="AB1184" s="175">
        <f t="shared" si="582"/>
        <v>0</v>
      </c>
      <c r="AC1184" s="175">
        <v>0</v>
      </c>
      <c r="AD1184" s="175">
        <v>0</v>
      </c>
      <c r="AE1184" s="175">
        <f t="shared" si="583"/>
        <v>0</v>
      </c>
      <c r="AF1184" s="175">
        <f t="shared" ref="AF1184:AF1200" si="592">AB1184+AE1184</f>
        <v>0</v>
      </c>
      <c r="AG1184" s="45"/>
      <c r="AH1184" s="175">
        <v>0</v>
      </c>
      <c r="AI1184" s="175">
        <v>0</v>
      </c>
      <c r="AJ1184" s="175">
        <f t="shared" si="585"/>
        <v>0</v>
      </c>
      <c r="AK1184" s="175">
        <v>0</v>
      </c>
      <c r="AL1184" s="175">
        <v>0</v>
      </c>
      <c r="AM1184" s="175">
        <f t="shared" si="586"/>
        <v>0</v>
      </c>
      <c r="AN1184" s="175">
        <f t="shared" ref="AN1184:AN1200" si="593">AJ1184+AM1184</f>
        <v>0</v>
      </c>
      <c r="AO1184" s="45"/>
      <c r="AP1184" s="175">
        <f>J1184-(R1184+Z1184+AH1184)</f>
        <v>0</v>
      </c>
      <c r="AQ1184" s="175">
        <f>K1184-(S1184+AA1184+AI1184)</f>
        <v>0</v>
      </c>
      <c r="AR1184" s="175">
        <f t="shared" si="588"/>
        <v>0</v>
      </c>
      <c r="AS1184" s="175">
        <f>M1184-(U1184+AC1184+AK1184)</f>
        <v>0</v>
      </c>
      <c r="AT1184" s="175">
        <f>N1184-(V1184+AD1184+AL1184)</f>
        <v>0</v>
      </c>
      <c r="AU1184" s="175">
        <f t="shared" si="589"/>
        <v>0</v>
      </c>
      <c r="AV1184" s="175">
        <f t="shared" ref="AV1184:AV1231" si="594">AR1184+AU1184</f>
        <v>0</v>
      </c>
      <c r="AW1184" s="125" t="s">
        <v>103</v>
      </c>
      <c r="AX1184" s="125"/>
      <c r="AY1184" s="125"/>
      <c r="AZ1184" s="178" t="s">
        <v>88</v>
      </c>
      <c r="BA1184" s="178"/>
      <c r="BB1184" s="178"/>
      <c r="BC1184" s="178"/>
      <c r="BD1184" s="178"/>
    </row>
    <row r="1185" spans="1:56" s="100" customFormat="1" hidden="1">
      <c r="A1185" s="45"/>
      <c r="B1185" s="129">
        <v>2013</v>
      </c>
      <c r="C1185" s="121">
        <v>8320</v>
      </c>
      <c r="D1185" s="120">
        <v>11</v>
      </c>
      <c r="E1185" s="120">
        <v>2000</v>
      </c>
      <c r="F1185" s="120">
        <v>2100</v>
      </c>
      <c r="G1185" s="120">
        <v>215</v>
      </c>
      <c r="H1185" s="120">
        <v>21502</v>
      </c>
      <c r="I1185" s="122" t="s">
        <v>454</v>
      </c>
      <c r="J1185" s="123">
        <v>0</v>
      </c>
      <c r="K1185" s="123">
        <v>0</v>
      </c>
      <c r="L1185" s="124">
        <v>0</v>
      </c>
      <c r="M1185" s="123">
        <v>0</v>
      </c>
      <c r="N1185" s="123">
        <v>0</v>
      </c>
      <c r="O1185" s="124">
        <v>0</v>
      </c>
      <c r="P1185" s="124">
        <v>0</v>
      </c>
      <c r="Q1185" s="45"/>
      <c r="R1185" s="123">
        <v>0</v>
      </c>
      <c r="S1185" s="123">
        <v>0</v>
      </c>
      <c r="T1185" s="123">
        <f t="shared" si="591"/>
        <v>0</v>
      </c>
      <c r="U1185" s="123">
        <v>0</v>
      </c>
      <c r="V1185" s="123">
        <v>0</v>
      </c>
      <c r="W1185" s="123">
        <f t="shared" si="580"/>
        <v>0</v>
      </c>
      <c r="X1185" s="123">
        <f t="shared" si="581"/>
        <v>0</v>
      </c>
      <c r="Y1185" s="45"/>
      <c r="Z1185" s="123">
        <v>0</v>
      </c>
      <c r="AA1185" s="123">
        <v>0</v>
      </c>
      <c r="AB1185" s="123">
        <f t="shared" si="582"/>
        <v>0</v>
      </c>
      <c r="AC1185" s="123">
        <v>0</v>
      </c>
      <c r="AD1185" s="123">
        <v>0</v>
      </c>
      <c r="AE1185" s="123">
        <f t="shared" si="583"/>
        <v>0</v>
      </c>
      <c r="AF1185" s="123">
        <f t="shared" si="592"/>
        <v>0</v>
      </c>
      <c r="AG1185" s="45"/>
      <c r="AH1185" s="123">
        <v>0</v>
      </c>
      <c r="AI1185" s="123">
        <v>0</v>
      </c>
      <c r="AJ1185" s="123">
        <f t="shared" si="585"/>
        <v>0</v>
      </c>
      <c r="AK1185" s="123">
        <v>0</v>
      </c>
      <c r="AL1185" s="123">
        <v>0</v>
      </c>
      <c r="AM1185" s="123">
        <f t="shared" si="586"/>
        <v>0</v>
      </c>
      <c r="AN1185" s="123">
        <f t="shared" si="593"/>
        <v>0</v>
      </c>
      <c r="AO1185" s="45"/>
      <c r="AP1185" s="123">
        <f>J1185-(R1185+Z1185+AH1185)</f>
        <v>0</v>
      </c>
      <c r="AQ1185" s="123">
        <f>K1185-(S1185+AA1185+AI1185)</f>
        <v>0</v>
      </c>
      <c r="AR1185" s="123">
        <f t="shared" si="588"/>
        <v>0</v>
      </c>
      <c r="AS1185" s="123">
        <f>M1185-(U1185+AC1185+AK1185)</f>
        <v>0</v>
      </c>
      <c r="AT1185" s="123">
        <f>N1185-(V1185+AD1185+AL1185)</f>
        <v>0</v>
      </c>
      <c r="AU1185" s="123">
        <f t="shared" si="589"/>
        <v>0</v>
      </c>
      <c r="AV1185" s="123">
        <f t="shared" si="594"/>
        <v>0</v>
      </c>
      <c r="AW1185" s="125" t="s">
        <v>103</v>
      </c>
      <c r="AX1185" s="125"/>
      <c r="AY1185" s="125"/>
      <c r="AZ1185" s="124" t="s">
        <v>283</v>
      </c>
      <c r="BA1185" s="124"/>
      <c r="BB1185" s="124"/>
      <c r="BC1185" s="124"/>
      <c r="BD1185" s="124"/>
    </row>
    <row r="1186" spans="1:56" s="127" customFormat="1" hidden="1">
      <c r="A1186" s="45"/>
      <c r="B1186" s="114">
        <v>2013</v>
      </c>
      <c r="C1186" s="115">
        <v>8320</v>
      </c>
      <c r="D1186" s="114">
        <v>11</v>
      </c>
      <c r="E1186" s="114">
        <v>2000</v>
      </c>
      <c r="F1186" s="114">
        <v>2100</v>
      </c>
      <c r="G1186" s="114">
        <v>216</v>
      </c>
      <c r="H1186" s="114"/>
      <c r="I1186" s="116" t="s">
        <v>111</v>
      </c>
      <c r="J1186" s="117">
        <v>0</v>
      </c>
      <c r="K1186" s="117">
        <v>0</v>
      </c>
      <c r="L1186" s="117">
        <v>0</v>
      </c>
      <c r="M1186" s="117">
        <v>0</v>
      </c>
      <c r="N1186" s="117">
        <v>0</v>
      </c>
      <c r="O1186" s="117">
        <v>0</v>
      </c>
      <c r="P1186" s="117">
        <v>0</v>
      </c>
      <c r="Q1186" s="45"/>
      <c r="R1186" s="118">
        <f>R1187</f>
        <v>0</v>
      </c>
      <c r="S1186" s="118">
        <f>S1187</f>
        <v>0</v>
      </c>
      <c r="T1186" s="118">
        <f t="shared" si="591"/>
        <v>0</v>
      </c>
      <c r="U1186" s="118">
        <f>U1187</f>
        <v>0</v>
      </c>
      <c r="V1186" s="118">
        <f>V1187</f>
        <v>0</v>
      </c>
      <c r="W1186" s="118">
        <f t="shared" si="580"/>
        <v>0</v>
      </c>
      <c r="X1186" s="118">
        <f t="shared" si="581"/>
        <v>0</v>
      </c>
      <c r="Y1186" s="45"/>
      <c r="Z1186" s="118">
        <f>Z1187</f>
        <v>0</v>
      </c>
      <c r="AA1186" s="118">
        <f>AA1187</f>
        <v>0</v>
      </c>
      <c r="AB1186" s="118">
        <f t="shared" si="582"/>
        <v>0</v>
      </c>
      <c r="AC1186" s="118">
        <f>AC1187</f>
        <v>0</v>
      </c>
      <c r="AD1186" s="118">
        <f>AD1187</f>
        <v>0</v>
      </c>
      <c r="AE1186" s="118">
        <f t="shared" si="583"/>
        <v>0</v>
      </c>
      <c r="AF1186" s="118">
        <f t="shared" si="592"/>
        <v>0</v>
      </c>
      <c r="AG1186" s="45"/>
      <c r="AH1186" s="118">
        <f>AH1187</f>
        <v>0</v>
      </c>
      <c r="AI1186" s="118">
        <f>AI1187</f>
        <v>0</v>
      </c>
      <c r="AJ1186" s="118">
        <f t="shared" si="585"/>
        <v>0</v>
      </c>
      <c r="AK1186" s="118">
        <f>AK1187</f>
        <v>0</v>
      </c>
      <c r="AL1186" s="118">
        <f>AL1187</f>
        <v>0</v>
      </c>
      <c r="AM1186" s="118">
        <f t="shared" si="586"/>
        <v>0</v>
      </c>
      <c r="AN1186" s="118">
        <f t="shared" si="593"/>
        <v>0</v>
      </c>
      <c r="AO1186" s="45"/>
      <c r="AP1186" s="118">
        <f>AP1187</f>
        <v>0</v>
      </c>
      <c r="AQ1186" s="118">
        <f>AQ1187</f>
        <v>0</v>
      </c>
      <c r="AR1186" s="118">
        <f t="shared" si="588"/>
        <v>0</v>
      </c>
      <c r="AS1186" s="118">
        <f>AS1187</f>
        <v>0</v>
      </c>
      <c r="AT1186" s="118">
        <f>AT1187</f>
        <v>0</v>
      </c>
      <c r="AU1186" s="118">
        <f t="shared" si="589"/>
        <v>0</v>
      </c>
      <c r="AV1186" s="118">
        <f t="shared" si="594"/>
        <v>0</v>
      </c>
      <c r="AW1186" s="119"/>
      <c r="AX1186" s="119"/>
      <c r="AY1186" s="119"/>
      <c r="AZ1186" s="117"/>
      <c r="BA1186" s="117"/>
      <c r="BB1186" s="117"/>
      <c r="BC1186" s="117"/>
      <c r="BD1186" s="117"/>
    </row>
    <row r="1187" spans="1:56" s="100" customFormat="1" hidden="1">
      <c r="A1187" s="45"/>
      <c r="B1187" s="129">
        <v>2013</v>
      </c>
      <c r="C1187" s="130">
        <v>8320</v>
      </c>
      <c r="D1187" s="129">
        <v>11</v>
      </c>
      <c r="E1187" s="129">
        <v>2000</v>
      </c>
      <c r="F1187" s="129">
        <v>2100</v>
      </c>
      <c r="G1187" s="129">
        <v>216</v>
      </c>
      <c r="H1187" s="129">
        <v>21601</v>
      </c>
      <c r="I1187" s="128" t="s">
        <v>111</v>
      </c>
      <c r="J1187" s="123">
        <v>0</v>
      </c>
      <c r="K1187" s="123">
        <v>0</v>
      </c>
      <c r="L1187" s="124">
        <v>0</v>
      </c>
      <c r="M1187" s="123">
        <v>0</v>
      </c>
      <c r="N1187" s="123">
        <v>0</v>
      </c>
      <c r="O1187" s="124">
        <v>0</v>
      </c>
      <c r="P1187" s="124">
        <v>0</v>
      </c>
      <c r="Q1187" s="45"/>
      <c r="R1187" s="123">
        <v>0</v>
      </c>
      <c r="S1187" s="123">
        <v>0</v>
      </c>
      <c r="T1187" s="123">
        <f t="shared" si="591"/>
        <v>0</v>
      </c>
      <c r="U1187" s="123">
        <v>0</v>
      </c>
      <c r="V1187" s="123">
        <v>0</v>
      </c>
      <c r="W1187" s="123">
        <f t="shared" si="580"/>
        <v>0</v>
      </c>
      <c r="X1187" s="123">
        <f t="shared" si="581"/>
        <v>0</v>
      </c>
      <c r="Y1187" s="45"/>
      <c r="Z1187" s="123">
        <v>0</v>
      </c>
      <c r="AA1187" s="123">
        <v>0</v>
      </c>
      <c r="AB1187" s="123">
        <f t="shared" si="582"/>
        <v>0</v>
      </c>
      <c r="AC1187" s="123">
        <v>0</v>
      </c>
      <c r="AD1187" s="123">
        <v>0</v>
      </c>
      <c r="AE1187" s="123">
        <f t="shared" si="583"/>
        <v>0</v>
      </c>
      <c r="AF1187" s="123">
        <f t="shared" si="592"/>
        <v>0</v>
      </c>
      <c r="AG1187" s="45"/>
      <c r="AH1187" s="123">
        <v>0</v>
      </c>
      <c r="AI1187" s="123">
        <v>0</v>
      </c>
      <c r="AJ1187" s="123">
        <f t="shared" si="585"/>
        <v>0</v>
      </c>
      <c r="AK1187" s="123">
        <v>0</v>
      </c>
      <c r="AL1187" s="123">
        <v>0</v>
      </c>
      <c r="AM1187" s="123">
        <f t="shared" si="586"/>
        <v>0</v>
      </c>
      <c r="AN1187" s="123">
        <f t="shared" si="593"/>
        <v>0</v>
      </c>
      <c r="AO1187" s="45"/>
      <c r="AP1187" s="123">
        <f>J1187-(R1187+Z1187+AH1187)</f>
        <v>0</v>
      </c>
      <c r="AQ1187" s="123">
        <f>K1187-(S1187+AA1187+AI1187)</f>
        <v>0</v>
      </c>
      <c r="AR1187" s="123">
        <f t="shared" si="588"/>
        <v>0</v>
      </c>
      <c r="AS1187" s="123">
        <f>M1187-(U1187+AC1187+AK1187)</f>
        <v>0</v>
      </c>
      <c r="AT1187" s="123">
        <f>N1187-(V1187+AD1187+AL1187)</f>
        <v>0</v>
      </c>
      <c r="AU1187" s="123">
        <f t="shared" si="589"/>
        <v>0</v>
      </c>
      <c r="AV1187" s="123">
        <f t="shared" si="594"/>
        <v>0</v>
      </c>
      <c r="AW1187" s="125" t="s">
        <v>103</v>
      </c>
      <c r="AX1187" s="125"/>
      <c r="AY1187" s="125"/>
      <c r="AZ1187" s="124" t="s">
        <v>88</v>
      </c>
      <c r="BA1187" s="124"/>
      <c r="BB1187" s="124"/>
      <c r="BC1187" s="124"/>
      <c r="BD1187" s="124"/>
    </row>
    <row r="1188" spans="1:56" s="127" customFormat="1" hidden="1">
      <c r="A1188" s="45"/>
      <c r="B1188" s="114">
        <v>2013</v>
      </c>
      <c r="C1188" s="115">
        <v>8320</v>
      </c>
      <c r="D1188" s="114">
        <v>11</v>
      </c>
      <c r="E1188" s="114">
        <v>2000</v>
      </c>
      <c r="F1188" s="114">
        <v>2100</v>
      </c>
      <c r="G1188" s="114">
        <v>218</v>
      </c>
      <c r="H1188" s="114"/>
      <c r="I1188" s="116" t="s">
        <v>285</v>
      </c>
      <c r="J1188" s="117">
        <v>0</v>
      </c>
      <c r="K1188" s="117">
        <v>0</v>
      </c>
      <c r="L1188" s="117">
        <v>0</v>
      </c>
      <c r="M1188" s="117">
        <v>0</v>
      </c>
      <c r="N1188" s="117">
        <v>0</v>
      </c>
      <c r="O1188" s="117">
        <v>0</v>
      </c>
      <c r="P1188" s="117">
        <v>0</v>
      </c>
      <c r="Q1188" s="45"/>
      <c r="R1188" s="118">
        <f>R1189</f>
        <v>0</v>
      </c>
      <c r="S1188" s="118">
        <f>S1189</f>
        <v>0</v>
      </c>
      <c r="T1188" s="118">
        <f t="shared" si="591"/>
        <v>0</v>
      </c>
      <c r="U1188" s="118">
        <f>U1189</f>
        <v>0</v>
      </c>
      <c r="V1188" s="118">
        <f>V1189</f>
        <v>0</v>
      </c>
      <c r="W1188" s="118">
        <f t="shared" si="580"/>
        <v>0</v>
      </c>
      <c r="X1188" s="118">
        <f t="shared" si="581"/>
        <v>0</v>
      </c>
      <c r="Y1188" s="45"/>
      <c r="Z1188" s="118">
        <f>Z1189</f>
        <v>0</v>
      </c>
      <c r="AA1188" s="118">
        <f>AA1189</f>
        <v>0</v>
      </c>
      <c r="AB1188" s="118">
        <f t="shared" si="582"/>
        <v>0</v>
      </c>
      <c r="AC1188" s="118">
        <f>AC1189</f>
        <v>0</v>
      </c>
      <c r="AD1188" s="118">
        <f>AD1189</f>
        <v>0</v>
      </c>
      <c r="AE1188" s="118">
        <f t="shared" si="583"/>
        <v>0</v>
      </c>
      <c r="AF1188" s="118">
        <f t="shared" si="592"/>
        <v>0</v>
      </c>
      <c r="AG1188" s="45"/>
      <c r="AH1188" s="118">
        <f>AH1189</f>
        <v>0</v>
      </c>
      <c r="AI1188" s="118">
        <f>AI1189</f>
        <v>0</v>
      </c>
      <c r="AJ1188" s="118">
        <f t="shared" si="585"/>
        <v>0</v>
      </c>
      <c r="AK1188" s="118">
        <f>AK1189</f>
        <v>0</v>
      </c>
      <c r="AL1188" s="118">
        <f>AL1189</f>
        <v>0</v>
      </c>
      <c r="AM1188" s="118">
        <f t="shared" si="586"/>
        <v>0</v>
      </c>
      <c r="AN1188" s="118">
        <f t="shared" si="593"/>
        <v>0</v>
      </c>
      <c r="AO1188" s="45"/>
      <c r="AP1188" s="118">
        <f>AP1189</f>
        <v>0</v>
      </c>
      <c r="AQ1188" s="118">
        <f>AQ1189</f>
        <v>0</v>
      </c>
      <c r="AR1188" s="118">
        <f t="shared" si="588"/>
        <v>0</v>
      </c>
      <c r="AS1188" s="118">
        <f>AS1189</f>
        <v>0</v>
      </c>
      <c r="AT1188" s="118">
        <f>AT1189</f>
        <v>0</v>
      </c>
      <c r="AU1188" s="118">
        <f t="shared" si="589"/>
        <v>0</v>
      </c>
      <c r="AV1188" s="118">
        <f t="shared" si="594"/>
        <v>0</v>
      </c>
      <c r="AW1188" s="119"/>
      <c r="AX1188" s="119"/>
      <c r="AY1188" s="119"/>
      <c r="AZ1188" s="117"/>
      <c r="BA1188" s="117"/>
      <c r="BB1188" s="117"/>
      <c r="BC1188" s="117"/>
      <c r="BD1188" s="117"/>
    </row>
    <row r="1189" spans="1:56" s="100" customFormat="1" hidden="1">
      <c r="A1189" s="45"/>
      <c r="B1189" s="120">
        <v>2013</v>
      </c>
      <c r="C1189" s="121">
        <v>8320</v>
      </c>
      <c r="D1189" s="120">
        <v>11</v>
      </c>
      <c r="E1189" s="120">
        <v>2000</v>
      </c>
      <c r="F1189" s="120">
        <v>2100</v>
      </c>
      <c r="G1189" s="120">
        <v>218</v>
      </c>
      <c r="H1189" s="120">
        <v>21800</v>
      </c>
      <c r="I1189" s="122" t="s">
        <v>285</v>
      </c>
      <c r="J1189" s="123">
        <v>0</v>
      </c>
      <c r="K1189" s="123">
        <v>0</v>
      </c>
      <c r="L1189" s="124">
        <v>0</v>
      </c>
      <c r="M1189" s="123">
        <v>0</v>
      </c>
      <c r="N1189" s="123">
        <v>0</v>
      </c>
      <c r="O1189" s="124">
        <v>0</v>
      </c>
      <c r="P1189" s="124">
        <v>0</v>
      </c>
      <c r="Q1189" s="45"/>
      <c r="R1189" s="123">
        <v>0</v>
      </c>
      <c r="S1189" s="123">
        <v>0</v>
      </c>
      <c r="T1189" s="123">
        <f t="shared" si="591"/>
        <v>0</v>
      </c>
      <c r="U1189" s="123">
        <v>0</v>
      </c>
      <c r="V1189" s="123">
        <v>0</v>
      </c>
      <c r="W1189" s="123">
        <f t="shared" si="580"/>
        <v>0</v>
      </c>
      <c r="X1189" s="123">
        <f t="shared" si="581"/>
        <v>0</v>
      </c>
      <c r="Y1189" s="45"/>
      <c r="Z1189" s="123">
        <v>0</v>
      </c>
      <c r="AA1189" s="123">
        <v>0</v>
      </c>
      <c r="AB1189" s="123">
        <f t="shared" si="582"/>
        <v>0</v>
      </c>
      <c r="AC1189" s="123">
        <v>0</v>
      </c>
      <c r="AD1189" s="123">
        <v>0</v>
      </c>
      <c r="AE1189" s="123">
        <f t="shared" si="583"/>
        <v>0</v>
      </c>
      <c r="AF1189" s="123">
        <f t="shared" si="592"/>
        <v>0</v>
      </c>
      <c r="AG1189" s="45"/>
      <c r="AH1189" s="123">
        <v>0</v>
      </c>
      <c r="AI1189" s="123">
        <v>0</v>
      </c>
      <c r="AJ1189" s="123">
        <f t="shared" si="585"/>
        <v>0</v>
      </c>
      <c r="AK1189" s="123">
        <v>0</v>
      </c>
      <c r="AL1189" s="123">
        <v>0</v>
      </c>
      <c r="AM1189" s="123">
        <f t="shared" si="586"/>
        <v>0</v>
      </c>
      <c r="AN1189" s="123">
        <f t="shared" si="593"/>
        <v>0</v>
      </c>
      <c r="AO1189" s="45"/>
      <c r="AP1189" s="123">
        <f>J1189-(R1189+Z1189+AH1189)</f>
        <v>0</v>
      </c>
      <c r="AQ1189" s="123">
        <f>K1189-(S1189+AA1189+AI1189)</f>
        <v>0</v>
      </c>
      <c r="AR1189" s="123">
        <f t="shared" si="588"/>
        <v>0</v>
      </c>
      <c r="AS1189" s="123">
        <f>M1189-(U1189+AC1189+AK1189)</f>
        <v>0</v>
      </c>
      <c r="AT1189" s="123">
        <f>N1189-(V1189+AD1189+AL1189)</f>
        <v>0</v>
      </c>
      <c r="AU1189" s="123">
        <f t="shared" si="589"/>
        <v>0</v>
      </c>
      <c r="AV1189" s="123">
        <f t="shared" si="594"/>
        <v>0</v>
      </c>
      <c r="AW1189" s="125" t="s">
        <v>103</v>
      </c>
      <c r="AX1189" s="125"/>
      <c r="AY1189" s="125"/>
      <c r="AZ1189" s="124" t="s">
        <v>283</v>
      </c>
      <c r="BA1189" s="124"/>
      <c r="BB1189" s="124"/>
      <c r="BC1189" s="124"/>
      <c r="BD1189" s="124"/>
    </row>
    <row r="1190" spans="1:56" s="126" customFormat="1" hidden="1">
      <c r="A1190" s="45"/>
      <c r="B1190" s="108">
        <v>2013</v>
      </c>
      <c r="C1190" s="109">
        <v>8320</v>
      </c>
      <c r="D1190" s="108">
        <v>11</v>
      </c>
      <c r="E1190" s="108">
        <v>2000</v>
      </c>
      <c r="F1190" s="108">
        <v>2200</v>
      </c>
      <c r="G1190" s="108"/>
      <c r="H1190" s="108"/>
      <c r="I1190" s="110" t="s">
        <v>287</v>
      </c>
      <c r="J1190" s="111">
        <v>0</v>
      </c>
      <c r="K1190" s="111">
        <v>0</v>
      </c>
      <c r="L1190" s="111">
        <v>0</v>
      </c>
      <c r="M1190" s="111">
        <v>0</v>
      </c>
      <c r="N1190" s="111">
        <v>0</v>
      </c>
      <c r="O1190" s="111">
        <v>0</v>
      </c>
      <c r="P1190" s="111">
        <v>0</v>
      </c>
      <c r="Q1190" s="45"/>
      <c r="R1190" s="112">
        <f>R1191+R1193</f>
        <v>0</v>
      </c>
      <c r="S1190" s="112">
        <f>S1191+S1193</f>
        <v>0</v>
      </c>
      <c r="T1190" s="112">
        <f t="shared" si="591"/>
        <v>0</v>
      </c>
      <c r="U1190" s="112">
        <f>U1191+U1193</f>
        <v>0</v>
      </c>
      <c r="V1190" s="112">
        <f>V1191+V1193</f>
        <v>0</v>
      </c>
      <c r="W1190" s="112">
        <f t="shared" si="580"/>
        <v>0</v>
      </c>
      <c r="X1190" s="112">
        <f t="shared" si="581"/>
        <v>0</v>
      </c>
      <c r="Y1190" s="45"/>
      <c r="Z1190" s="112">
        <f>Z1191+Z1193</f>
        <v>0</v>
      </c>
      <c r="AA1190" s="112">
        <f>AA1191+AA1193</f>
        <v>0</v>
      </c>
      <c r="AB1190" s="112">
        <f t="shared" si="582"/>
        <v>0</v>
      </c>
      <c r="AC1190" s="112">
        <f>AC1191+AC1193</f>
        <v>0</v>
      </c>
      <c r="AD1190" s="112">
        <f>AD1191+AD1193</f>
        <v>0</v>
      </c>
      <c r="AE1190" s="112">
        <f t="shared" si="583"/>
        <v>0</v>
      </c>
      <c r="AF1190" s="112">
        <f t="shared" si="592"/>
        <v>0</v>
      </c>
      <c r="AG1190" s="45"/>
      <c r="AH1190" s="112">
        <f>AH1191+AH1193</f>
        <v>0</v>
      </c>
      <c r="AI1190" s="112">
        <f>AI1191+AI1193</f>
        <v>0</v>
      </c>
      <c r="AJ1190" s="112">
        <f t="shared" si="585"/>
        <v>0</v>
      </c>
      <c r="AK1190" s="112">
        <f>AK1191+AK1193</f>
        <v>0</v>
      </c>
      <c r="AL1190" s="112">
        <f>AL1191+AL1193</f>
        <v>0</v>
      </c>
      <c r="AM1190" s="112">
        <f t="shared" si="586"/>
        <v>0</v>
      </c>
      <c r="AN1190" s="112">
        <f t="shared" si="593"/>
        <v>0</v>
      </c>
      <c r="AO1190" s="45"/>
      <c r="AP1190" s="112">
        <f>AP1191+AP1193</f>
        <v>0</v>
      </c>
      <c r="AQ1190" s="112">
        <f>AQ1191+AQ1193</f>
        <v>0</v>
      </c>
      <c r="AR1190" s="112">
        <f t="shared" si="588"/>
        <v>0</v>
      </c>
      <c r="AS1190" s="112">
        <f>AS1191+AS1193</f>
        <v>0</v>
      </c>
      <c r="AT1190" s="112">
        <f>AT1191+AT1193</f>
        <v>0</v>
      </c>
      <c r="AU1190" s="112">
        <f t="shared" si="589"/>
        <v>0</v>
      </c>
      <c r="AV1190" s="112">
        <f t="shared" si="594"/>
        <v>0</v>
      </c>
      <c r="AW1190" s="113"/>
      <c r="AX1190" s="113"/>
      <c r="AY1190" s="113"/>
      <c r="AZ1190" s="111"/>
      <c r="BA1190" s="111"/>
      <c r="BB1190" s="111"/>
      <c r="BC1190" s="111"/>
      <c r="BD1190" s="111"/>
    </row>
    <row r="1191" spans="1:56" s="127" customFormat="1" hidden="1">
      <c r="A1191" s="45"/>
      <c r="B1191" s="114">
        <v>2013</v>
      </c>
      <c r="C1191" s="115">
        <v>8320</v>
      </c>
      <c r="D1191" s="114">
        <v>11</v>
      </c>
      <c r="E1191" s="114">
        <v>2000</v>
      </c>
      <c r="F1191" s="114">
        <v>2200</v>
      </c>
      <c r="G1191" s="114">
        <v>221</v>
      </c>
      <c r="H1191" s="114"/>
      <c r="I1191" s="116" t="s">
        <v>115</v>
      </c>
      <c r="J1191" s="117">
        <v>0</v>
      </c>
      <c r="K1191" s="117">
        <v>0</v>
      </c>
      <c r="L1191" s="117">
        <v>0</v>
      </c>
      <c r="M1191" s="117">
        <v>0</v>
      </c>
      <c r="N1191" s="117">
        <v>0</v>
      </c>
      <c r="O1191" s="117">
        <v>0</v>
      </c>
      <c r="P1191" s="117">
        <v>0</v>
      </c>
      <c r="Q1191" s="45"/>
      <c r="R1191" s="118">
        <f>R1192</f>
        <v>0</v>
      </c>
      <c r="S1191" s="118">
        <f>S1192</f>
        <v>0</v>
      </c>
      <c r="T1191" s="118">
        <f t="shared" si="591"/>
        <v>0</v>
      </c>
      <c r="U1191" s="118">
        <f>U1192</f>
        <v>0</v>
      </c>
      <c r="V1191" s="118">
        <f>V1192</f>
        <v>0</v>
      </c>
      <c r="W1191" s="118">
        <f t="shared" si="580"/>
        <v>0</v>
      </c>
      <c r="X1191" s="118">
        <f t="shared" si="581"/>
        <v>0</v>
      </c>
      <c r="Y1191" s="45"/>
      <c r="Z1191" s="118">
        <f>Z1192</f>
        <v>0</v>
      </c>
      <c r="AA1191" s="118">
        <f>AA1192</f>
        <v>0</v>
      </c>
      <c r="AB1191" s="118">
        <f t="shared" si="582"/>
        <v>0</v>
      </c>
      <c r="AC1191" s="118">
        <f>AC1192</f>
        <v>0</v>
      </c>
      <c r="AD1191" s="118">
        <f>AD1192</f>
        <v>0</v>
      </c>
      <c r="AE1191" s="118">
        <f t="shared" si="583"/>
        <v>0</v>
      </c>
      <c r="AF1191" s="118">
        <f t="shared" si="592"/>
        <v>0</v>
      </c>
      <c r="AG1191" s="45"/>
      <c r="AH1191" s="118">
        <f>AH1192</f>
        <v>0</v>
      </c>
      <c r="AI1191" s="118">
        <f>AI1192</f>
        <v>0</v>
      </c>
      <c r="AJ1191" s="118">
        <f t="shared" si="585"/>
        <v>0</v>
      </c>
      <c r="AK1191" s="118">
        <f>AK1192</f>
        <v>0</v>
      </c>
      <c r="AL1191" s="118">
        <f>AL1192</f>
        <v>0</v>
      </c>
      <c r="AM1191" s="118">
        <f t="shared" si="586"/>
        <v>0</v>
      </c>
      <c r="AN1191" s="118">
        <f t="shared" si="593"/>
        <v>0</v>
      </c>
      <c r="AO1191" s="45"/>
      <c r="AP1191" s="118">
        <f>AP1192</f>
        <v>0</v>
      </c>
      <c r="AQ1191" s="118">
        <f>AQ1192</f>
        <v>0</v>
      </c>
      <c r="AR1191" s="118">
        <f t="shared" si="588"/>
        <v>0</v>
      </c>
      <c r="AS1191" s="118">
        <f>AS1192</f>
        <v>0</v>
      </c>
      <c r="AT1191" s="118">
        <f>AT1192</f>
        <v>0</v>
      </c>
      <c r="AU1191" s="118">
        <f t="shared" si="589"/>
        <v>0</v>
      </c>
      <c r="AV1191" s="118">
        <f t="shared" si="594"/>
        <v>0</v>
      </c>
      <c r="AW1191" s="119"/>
      <c r="AX1191" s="119"/>
      <c r="AY1191" s="119"/>
      <c r="AZ1191" s="117"/>
      <c r="BA1191" s="117"/>
      <c r="BB1191" s="117"/>
      <c r="BC1191" s="117"/>
      <c r="BD1191" s="117"/>
    </row>
    <row r="1192" spans="1:56" s="100" customFormat="1" ht="47.25" hidden="1" customHeight="1">
      <c r="A1192" s="45"/>
      <c r="B1192" s="120">
        <v>2013</v>
      </c>
      <c r="C1192" s="120">
        <v>8320</v>
      </c>
      <c r="D1192" s="120">
        <v>11</v>
      </c>
      <c r="E1192" s="120">
        <v>2000</v>
      </c>
      <c r="F1192" s="120">
        <v>2200</v>
      </c>
      <c r="G1192" s="120">
        <v>221</v>
      </c>
      <c r="H1192" s="120">
        <v>22101</v>
      </c>
      <c r="I1192" s="122" t="s">
        <v>116</v>
      </c>
      <c r="J1192" s="123">
        <v>0</v>
      </c>
      <c r="K1192" s="123">
        <v>0</v>
      </c>
      <c r="L1192" s="124">
        <v>0</v>
      </c>
      <c r="M1192" s="123">
        <v>0</v>
      </c>
      <c r="N1192" s="123">
        <v>0</v>
      </c>
      <c r="O1192" s="124">
        <v>0</v>
      </c>
      <c r="P1192" s="124">
        <v>0</v>
      </c>
      <c r="Q1192" s="45"/>
      <c r="R1192" s="123">
        <v>0</v>
      </c>
      <c r="S1192" s="123">
        <v>0</v>
      </c>
      <c r="T1192" s="123">
        <f t="shared" si="591"/>
        <v>0</v>
      </c>
      <c r="U1192" s="123">
        <v>0</v>
      </c>
      <c r="V1192" s="123">
        <v>0</v>
      </c>
      <c r="W1192" s="123">
        <f t="shared" si="580"/>
        <v>0</v>
      </c>
      <c r="X1192" s="123">
        <f t="shared" si="581"/>
        <v>0</v>
      </c>
      <c r="Y1192" s="45"/>
      <c r="Z1192" s="123">
        <v>0</v>
      </c>
      <c r="AA1192" s="123">
        <v>0</v>
      </c>
      <c r="AB1192" s="123">
        <f t="shared" si="582"/>
        <v>0</v>
      </c>
      <c r="AC1192" s="123">
        <v>0</v>
      </c>
      <c r="AD1192" s="123">
        <v>0</v>
      </c>
      <c r="AE1192" s="123">
        <f t="shared" si="583"/>
        <v>0</v>
      </c>
      <c r="AF1192" s="123">
        <f t="shared" si="592"/>
        <v>0</v>
      </c>
      <c r="AG1192" s="45"/>
      <c r="AH1192" s="123">
        <v>0</v>
      </c>
      <c r="AI1192" s="123">
        <v>0</v>
      </c>
      <c r="AJ1192" s="123">
        <f t="shared" si="585"/>
        <v>0</v>
      </c>
      <c r="AK1192" s="123">
        <v>0</v>
      </c>
      <c r="AL1192" s="123">
        <v>0</v>
      </c>
      <c r="AM1192" s="123">
        <f t="shared" si="586"/>
        <v>0</v>
      </c>
      <c r="AN1192" s="123">
        <f t="shared" si="593"/>
        <v>0</v>
      </c>
      <c r="AO1192" s="45"/>
      <c r="AP1192" s="123">
        <f>J1192-(R1192+Z1192+AH1192)</f>
        <v>0</v>
      </c>
      <c r="AQ1192" s="123">
        <f>K1192-(S1192+AA1192+AI1192)</f>
        <v>0</v>
      </c>
      <c r="AR1192" s="123">
        <f t="shared" si="588"/>
        <v>0</v>
      </c>
      <c r="AS1192" s="123">
        <f>M1192-(U1192+AC1192+AK1192)</f>
        <v>0</v>
      </c>
      <c r="AT1192" s="123">
        <f>N1192-(V1192+AD1192+AL1192)</f>
        <v>0</v>
      </c>
      <c r="AU1192" s="123">
        <f t="shared" si="589"/>
        <v>0</v>
      </c>
      <c r="AV1192" s="123">
        <f t="shared" si="594"/>
        <v>0</v>
      </c>
      <c r="AW1192" s="125" t="s">
        <v>105</v>
      </c>
      <c r="AX1192" s="125"/>
      <c r="AY1192" s="125"/>
      <c r="AZ1192" s="124" t="s">
        <v>88</v>
      </c>
      <c r="BA1192" s="124"/>
      <c r="BB1192" s="124"/>
      <c r="BC1192" s="124"/>
      <c r="BD1192" s="124"/>
    </row>
    <row r="1193" spans="1:56" s="100" customFormat="1" hidden="1">
      <c r="A1193" s="45"/>
      <c r="B1193" s="114">
        <v>2013</v>
      </c>
      <c r="C1193" s="115">
        <v>8320</v>
      </c>
      <c r="D1193" s="114">
        <v>11</v>
      </c>
      <c r="E1193" s="114">
        <v>2000</v>
      </c>
      <c r="F1193" s="114">
        <v>2200</v>
      </c>
      <c r="G1193" s="114">
        <v>223</v>
      </c>
      <c r="H1193" s="114"/>
      <c r="I1193" s="116" t="s">
        <v>119</v>
      </c>
      <c r="J1193" s="117">
        <v>0</v>
      </c>
      <c r="K1193" s="117">
        <v>0</v>
      </c>
      <c r="L1193" s="117">
        <v>0</v>
      </c>
      <c r="M1193" s="117">
        <v>0</v>
      </c>
      <c r="N1193" s="117">
        <v>0</v>
      </c>
      <c r="O1193" s="117">
        <v>0</v>
      </c>
      <c r="P1193" s="117">
        <v>0</v>
      </c>
      <c r="Q1193" s="45"/>
      <c r="R1193" s="118">
        <f>R1194</f>
        <v>0</v>
      </c>
      <c r="S1193" s="118">
        <f>S1194</f>
        <v>0</v>
      </c>
      <c r="T1193" s="118">
        <f t="shared" si="591"/>
        <v>0</v>
      </c>
      <c r="U1193" s="118">
        <f>U1194</f>
        <v>0</v>
      </c>
      <c r="V1193" s="118">
        <f>V1194</f>
        <v>0</v>
      </c>
      <c r="W1193" s="118">
        <f t="shared" si="580"/>
        <v>0</v>
      </c>
      <c r="X1193" s="118">
        <f t="shared" si="581"/>
        <v>0</v>
      </c>
      <c r="Y1193" s="45"/>
      <c r="Z1193" s="118">
        <f>Z1194</f>
        <v>0</v>
      </c>
      <c r="AA1193" s="118">
        <f>AA1194</f>
        <v>0</v>
      </c>
      <c r="AB1193" s="118">
        <f t="shared" si="582"/>
        <v>0</v>
      </c>
      <c r="AC1193" s="118">
        <f>AC1194</f>
        <v>0</v>
      </c>
      <c r="AD1193" s="118">
        <f>AD1194</f>
        <v>0</v>
      </c>
      <c r="AE1193" s="118">
        <f t="shared" si="583"/>
        <v>0</v>
      </c>
      <c r="AF1193" s="118">
        <f t="shared" si="592"/>
        <v>0</v>
      </c>
      <c r="AG1193" s="45"/>
      <c r="AH1193" s="118">
        <f>AH1194</f>
        <v>0</v>
      </c>
      <c r="AI1193" s="118">
        <f>AI1194</f>
        <v>0</v>
      </c>
      <c r="AJ1193" s="118">
        <f t="shared" si="585"/>
        <v>0</v>
      </c>
      <c r="AK1193" s="118">
        <f>AK1194</f>
        <v>0</v>
      </c>
      <c r="AL1193" s="118">
        <f>AL1194</f>
        <v>0</v>
      </c>
      <c r="AM1193" s="118">
        <f t="shared" si="586"/>
        <v>0</v>
      </c>
      <c r="AN1193" s="118">
        <f t="shared" si="593"/>
        <v>0</v>
      </c>
      <c r="AO1193" s="45"/>
      <c r="AP1193" s="118">
        <f>AP1194</f>
        <v>0</v>
      </c>
      <c r="AQ1193" s="118">
        <f>AQ1194</f>
        <v>0</v>
      </c>
      <c r="AR1193" s="118">
        <f t="shared" si="588"/>
        <v>0</v>
      </c>
      <c r="AS1193" s="118">
        <f>AS1194</f>
        <v>0</v>
      </c>
      <c r="AT1193" s="118">
        <f>AT1194</f>
        <v>0</v>
      </c>
      <c r="AU1193" s="118">
        <f t="shared" si="589"/>
        <v>0</v>
      </c>
      <c r="AV1193" s="118">
        <f t="shared" si="594"/>
        <v>0</v>
      </c>
      <c r="AW1193" s="119"/>
      <c r="AX1193" s="119"/>
      <c r="AY1193" s="119"/>
      <c r="AZ1193" s="117"/>
      <c r="BA1193" s="117"/>
      <c r="BB1193" s="117"/>
      <c r="BC1193" s="117"/>
      <c r="BD1193" s="117"/>
    </row>
    <row r="1194" spans="1:56" s="100" customFormat="1" hidden="1">
      <c r="A1194" s="45"/>
      <c r="B1194" s="120">
        <v>2013</v>
      </c>
      <c r="C1194" s="120">
        <v>8320</v>
      </c>
      <c r="D1194" s="120">
        <v>11</v>
      </c>
      <c r="E1194" s="120">
        <v>2000</v>
      </c>
      <c r="F1194" s="120">
        <v>2200</v>
      </c>
      <c r="G1194" s="120">
        <v>223</v>
      </c>
      <c r="H1194" s="120">
        <v>22301</v>
      </c>
      <c r="I1194" s="122" t="s">
        <v>119</v>
      </c>
      <c r="J1194" s="123">
        <v>0</v>
      </c>
      <c r="K1194" s="123">
        <v>0</v>
      </c>
      <c r="L1194" s="124">
        <v>0</v>
      </c>
      <c r="M1194" s="123">
        <v>0</v>
      </c>
      <c r="N1194" s="123">
        <v>0</v>
      </c>
      <c r="O1194" s="124">
        <v>0</v>
      </c>
      <c r="P1194" s="124">
        <v>0</v>
      </c>
      <c r="Q1194" s="45"/>
      <c r="R1194" s="123">
        <v>0</v>
      </c>
      <c r="S1194" s="123">
        <v>0</v>
      </c>
      <c r="T1194" s="123">
        <f t="shared" si="591"/>
        <v>0</v>
      </c>
      <c r="U1194" s="123">
        <v>0</v>
      </c>
      <c r="V1194" s="123">
        <v>0</v>
      </c>
      <c r="W1194" s="123">
        <f t="shared" si="580"/>
        <v>0</v>
      </c>
      <c r="X1194" s="123">
        <f t="shared" si="581"/>
        <v>0</v>
      </c>
      <c r="Y1194" s="45"/>
      <c r="Z1194" s="123">
        <v>0</v>
      </c>
      <c r="AA1194" s="123">
        <v>0</v>
      </c>
      <c r="AB1194" s="123">
        <f t="shared" si="582"/>
        <v>0</v>
      </c>
      <c r="AC1194" s="123">
        <v>0</v>
      </c>
      <c r="AD1194" s="123">
        <v>0</v>
      </c>
      <c r="AE1194" s="123">
        <f t="shared" si="583"/>
        <v>0</v>
      </c>
      <c r="AF1194" s="123">
        <f t="shared" si="592"/>
        <v>0</v>
      </c>
      <c r="AG1194" s="45"/>
      <c r="AH1194" s="123">
        <v>0</v>
      </c>
      <c r="AI1194" s="123">
        <v>0</v>
      </c>
      <c r="AJ1194" s="123">
        <f t="shared" si="585"/>
        <v>0</v>
      </c>
      <c r="AK1194" s="123">
        <v>0</v>
      </c>
      <c r="AL1194" s="123">
        <v>0</v>
      </c>
      <c r="AM1194" s="123">
        <f t="shared" si="586"/>
        <v>0</v>
      </c>
      <c r="AN1194" s="123">
        <f t="shared" si="593"/>
        <v>0</v>
      </c>
      <c r="AO1194" s="45"/>
      <c r="AP1194" s="123">
        <f>J1194-(R1194+Z1194+AH1194)</f>
        <v>0</v>
      </c>
      <c r="AQ1194" s="123">
        <f>K1194-(S1194+AA1194+AI1194)</f>
        <v>0</v>
      </c>
      <c r="AR1194" s="123">
        <f t="shared" si="588"/>
        <v>0</v>
      </c>
      <c r="AS1194" s="123">
        <f>M1194-(U1194+AC1194+AK1194)</f>
        <v>0</v>
      </c>
      <c r="AT1194" s="123">
        <f>N1194-(V1194+AD1194+AL1194)</f>
        <v>0</v>
      </c>
      <c r="AU1194" s="123">
        <f t="shared" si="589"/>
        <v>0</v>
      </c>
      <c r="AV1194" s="123">
        <f t="shared" si="594"/>
        <v>0</v>
      </c>
      <c r="AW1194" s="125" t="s">
        <v>105</v>
      </c>
      <c r="AX1194" s="125"/>
      <c r="AY1194" s="125"/>
      <c r="AZ1194" s="124" t="s">
        <v>283</v>
      </c>
      <c r="BA1194" s="124"/>
      <c r="BB1194" s="124"/>
      <c r="BC1194" s="124"/>
      <c r="BD1194" s="124"/>
    </row>
    <row r="1195" spans="1:56" s="126" customFormat="1" hidden="1">
      <c r="A1195" s="45"/>
      <c r="B1195" s="108">
        <v>2013</v>
      </c>
      <c r="C1195" s="109">
        <v>8320</v>
      </c>
      <c r="D1195" s="108">
        <v>11</v>
      </c>
      <c r="E1195" s="108">
        <v>2000</v>
      </c>
      <c r="F1195" s="108">
        <v>2400</v>
      </c>
      <c r="G1195" s="108"/>
      <c r="H1195" s="108"/>
      <c r="I1195" s="110" t="s">
        <v>122</v>
      </c>
      <c r="J1195" s="111">
        <v>0</v>
      </c>
      <c r="K1195" s="111">
        <v>0</v>
      </c>
      <c r="L1195" s="111">
        <v>0</v>
      </c>
      <c r="M1195" s="111">
        <v>0</v>
      </c>
      <c r="N1195" s="111">
        <v>0</v>
      </c>
      <c r="O1195" s="111">
        <v>0</v>
      </c>
      <c r="P1195" s="111">
        <v>0</v>
      </c>
      <c r="Q1195" s="45"/>
      <c r="R1195" s="112">
        <f>R1196+R1198+R1200+R1202</f>
        <v>0</v>
      </c>
      <c r="S1195" s="112">
        <f>S1196+S1198+S1200+S1202</f>
        <v>0</v>
      </c>
      <c r="T1195" s="112">
        <f t="shared" si="591"/>
        <v>0</v>
      </c>
      <c r="U1195" s="112">
        <f>U1196+U1198+U1200+U1202</f>
        <v>0</v>
      </c>
      <c r="V1195" s="112">
        <f>V1196+V1198+V1200+V1202</f>
        <v>0</v>
      </c>
      <c r="W1195" s="112">
        <f t="shared" si="580"/>
        <v>0</v>
      </c>
      <c r="X1195" s="112">
        <f t="shared" si="581"/>
        <v>0</v>
      </c>
      <c r="Y1195" s="45"/>
      <c r="Z1195" s="112">
        <f>Z1196+Z1198+Z1200+Z1202</f>
        <v>0</v>
      </c>
      <c r="AA1195" s="112">
        <f>AA1196+AA1198+AA1200+AA1202</f>
        <v>0</v>
      </c>
      <c r="AB1195" s="112">
        <f t="shared" si="582"/>
        <v>0</v>
      </c>
      <c r="AC1195" s="112">
        <f>AC1196+AC1198+AC1200+AC1202</f>
        <v>0</v>
      </c>
      <c r="AD1195" s="112">
        <f>AD1196+AD1198+AD1200+AD1202</f>
        <v>0</v>
      </c>
      <c r="AE1195" s="112">
        <f t="shared" si="583"/>
        <v>0</v>
      </c>
      <c r="AF1195" s="112">
        <f t="shared" si="592"/>
        <v>0</v>
      </c>
      <c r="AG1195" s="45"/>
      <c r="AH1195" s="112">
        <f>AH1196+AH1198+AH1200+AH1202</f>
        <v>0</v>
      </c>
      <c r="AI1195" s="112">
        <f>AI1196+AI1198+AI1200+AI1202</f>
        <v>0</v>
      </c>
      <c r="AJ1195" s="112">
        <f t="shared" si="585"/>
        <v>0</v>
      </c>
      <c r="AK1195" s="112">
        <f>AK1196+AK1198+AK1200+AK1202</f>
        <v>0</v>
      </c>
      <c r="AL1195" s="112">
        <f>AL1196+AL1198+AL1200+AL1202</f>
        <v>0</v>
      </c>
      <c r="AM1195" s="112">
        <f t="shared" si="586"/>
        <v>0</v>
      </c>
      <c r="AN1195" s="112">
        <f t="shared" si="593"/>
        <v>0</v>
      </c>
      <c r="AO1195" s="45"/>
      <c r="AP1195" s="112">
        <f>AP1196+AP1198+AP1200+AP1202</f>
        <v>0</v>
      </c>
      <c r="AQ1195" s="112">
        <f>AQ1196+AQ1198+AQ1200+AQ1202</f>
        <v>0</v>
      </c>
      <c r="AR1195" s="112">
        <f t="shared" si="588"/>
        <v>0</v>
      </c>
      <c r="AS1195" s="112">
        <f>AS1196+AS1198+AS1200+AS1202</f>
        <v>0</v>
      </c>
      <c r="AT1195" s="112">
        <f>AT1196+AT1198+AT1200+AT1202</f>
        <v>0</v>
      </c>
      <c r="AU1195" s="112">
        <f t="shared" si="589"/>
        <v>0</v>
      </c>
      <c r="AV1195" s="112">
        <f t="shared" si="594"/>
        <v>0</v>
      </c>
      <c r="AW1195" s="113"/>
      <c r="AX1195" s="113"/>
      <c r="AY1195" s="113"/>
      <c r="AZ1195" s="111"/>
      <c r="BA1195" s="111"/>
      <c r="BB1195" s="111"/>
      <c r="BC1195" s="111"/>
      <c r="BD1195" s="111"/>
    </row>
    <row r="1196" spans="1:56" s="127" customFormat="1" hidden="1">
      <c r="A1196" s="45"/>
      <c r="B1196" s="114">
        <v>2013</v>
      </c>
      <c r="C1196" s="115">
        <v>8320</v>
      </c>
      <c r="D1196" s="114">
        <v>11</v>
      </c>
      <c r="E1196" s="114">
        <v>2000</v>
      </c>
      <c r="F1196" s="114">
        <v>2400</v>
      </c>
      <c r="G1196" s="114">
        <v>246</v>
      </c>
      <c r="H1196" s="114"/>
      <c r="I1196" s="116" t="s">
        <v>126</v>
      </c>
      <c r="J1196" s="117">
        <v>0</v>
      </c>
      <c r="K1196" s="117">
        <v>0</v>
      </c>
      <c r="L1196" s="117">
        <v>0</v>
      </c>
      <c r="M1196" s="117">
        <v>0</v>
      </c>
      <c r="N1196" s="117">
        <v>0</v>
      </c>
      <c r="O1196" s="117">
        <v>0</v>
      </c>
      <c r="P1196" s="117">
        <v>0</v>
      </c>
      <c r="Q1196" s="45"/>
      <c r="R1196" s="118">
        <f>R1197</f>
        <v>0</v>
      </c>
      <c r="S1196" s="118">
        <f>S1197</f>
        <v>0</v>
      </c>
      <c r="T1196" s="118">
        <f t="shared" si="591"/>
        <v>0</v>
      </c>
      <c r="U1196" s="118">
        <f>U1197</f>
        <v>0</v>
      </c>
      <c r="V1196" s="118">
        <f>V1197</f>
        <v>0</v>
      </c>
      <c r="W1196" s="118">
        <f t="shared" si="580"/>
        <v>0</v>
      </c>
      <c r="X1196" s="118">
        <f t="shared" si="581"/>
        <v>0</v>
      </c>
      <c r="Y1196" s="45"/>
      <c r="Z1196" s="118">
        <f>Z1197</f>
        <v>0</v>
      </c>
      <c r="AA1196" s="118">
        <f>AA1197</f>
        <v>0</v>
      </c>
      <c r="AB1196" s="118">
        <f t="shared" si="582"/>
        <v>0</v>
      </c>
      <c r="AC1196" s="118">
        <f>AC1197</f>
        <v>0</v>
      </c>
      <c r="AD1196" s="118">
        <f>AD1197</f>
        <v>0</v>
      </c>
      <c r="AE1196" s="118">
        <f t="shared" si="583"/>
        <v>0</v>
      </c>
      <c r="AF1196" s="118">
        <f t="shared" si="592"/>
        <v>0</v>
      </c>
      <c r="AG1196" s="45"/>
      <c r="AH1196" s="118">
        <f>AH1197</f>
        <v>0</v>
      </c>
      <c r="AI1196" s="118">
        <f>AI1197</f>
        <v>0</v>
      </c>
      <c r="AJ1196" s="118">
        <f t="shared" si="585"/>
        <v>0</v>
      </c>
      <c r="AK1196" s="118">
        <f>AK1197</f>
        <v>0</v>
      </c>
      <c r="AL1196" s="118">
        <f>AL1197</f>
        <v>0</v>
      </c>
      <c r="AM1196" s="118">
        <f t="shared" si="586"/>
        <v>0</v>
      </c>
      <c r="AN1196" s="118">
        <f t="shared" si="593"/>
        <v>0</v>
      </c>
      <c r="AO1196" s="45"/>
      <c r="AP1196" s="118">
        <f>AP1197</f>
        <v>0</v>
      </c>
      <c r="AQ1196" s="118">
        <f>AQ1197</f>
        <v>0</v>
      </c>
      <c r="AR1196" s="118">
        <f t="shared" si="588"/>
        <v>0</v>
      </c>
      <c r="AS1196" s="118">
        <f>AS1197</f>
        <v>0</v>
      </c>
      <c r="AT1196" s="118">
        <f>AT1197</f>
        <v>0</v>
      </c>
      <c r="AU1196" s="118">
        <f t="shared" si="589"/>
        <v>0</v>
      </c>
      <c r="AV1196" s="118">
        <f t="shared" si="594"/>
        <v>0</v>
      </c>
      <c r="AW1196" s="119"/>
      <c r="AX1196" s="119"/>
      <c r="AY1196" s="119"/>
      <c r="AZ1196" s="117"/>
      <c r="BA1196" s="117"/>
      <c r="BB1196" s="117"/>
      <c r="BC1196" s="117"/>
      <c r="BD1196" s="117"/>
    </row>
    <row r="1197" spans="1:56" s="100" customFormat="1" hidden="1">
      <c r="A1197" s="45"/>
      <c r="B1197" s="120">
        <v>2013</v>
      </c>
      <c r="C1197" s="121">
        <v>8320</v>
      </c>
      <c r="D1197" s="120">
        <v>11</v>
      </c>
      <c r="E1197" s="120">
        <v>2000</v>
      </c>
      <c r="F1197" s="120">
        <v>2400</v>
      </c>
      <c r="G1197" s="120">
        <v>246</v>
      </c>
      <c r="H1197" s="120">
        <v>24601</v>
      </c>
      <c r="I1197" s="122" t="s">
        <v>126</v>
      </c>
      <c r="J1197" s="132">
        <v>0</v>
      </c>
      <c r="K1197" s="132">
        <v>0</v>
      </c>
      <c r="L1197" s="133">
        <v>0</v>
      </c>
      <c r="M1197" s="132">
        <v>0</v>
      </c>
      <c r="N1197" s="132">
        <v>0</v>
      </c>
      <c r="O1197" s="133">
        <v>0</v>
      </c>
      <c r="P1197" s="133">
        <v>0</v>
      </c>
      <c r="Q1197" s="45"/>
      <c r="R1197" s="123">
        <v>0</v>
      </c>
      <c r="S1197" s="123">
        <v>0</v>
      </c>
      <c r="T1197" s="123">
        <f t="shared" si="591"/>
        <v>0</v>
      </c>
      <c r="U1197" s="123">
        <v>0</v>
      </c>
      <c r="V1197" s="123">
        <v>0</v>
      </c>
      <c r="W1197" s="123">
        <f t="shared" si="580"/>
        <v>0</v>
      </c>
      <c r="X1197" s="123">
        <f t="shared" si="581"/>
        <v>0</v>
      </c>
      <c r="Y1197" s="45"/>
      <c r="Z1197" s="123">
        <v>0</v>
      </c>
      <c r="AA1197" s="123">
        <v>0</v>
      </c>
      <c r="AB1197" s="123">
        <f t="shared" si="582"/>
        <v>0</v>
      </c>
      <c r="AC1197" s="123">
        <v>0</v>
      </c>
      <c r="AD1197" s="123">
        <v>0</v>
      </c>
      <c r="AE1197" s="123">
        <f t="shared" si="583"/>
        <v>0</v>
      </c>
      <c r="AF1197" s="123">
        <f t="shared" si="592"/>
        <v>0</v>
      </c>
      <c r="AG1197" s="45"/>
      <c r="AH1197" s="123">
        <v>0</v>
      </c>
      <c r="AI1197" s="123">
        <v>0</v>
      </c>
      <c r="AJ1197" s="123">
        <f t="shared" si="585"/>
        <v>0</v>
      </c>
      <c r="AK1197" s="123">
        <v>0</v>
      </c>
      <c r="AL1197" s="123">
        <v>0</v>
      </c>
      <c r="AM1197" s="123">
        <f t="shared" si="586"/>
        <v>0</v>
      </c>
      <c r="AN1197" s="123">
        <f t="shared" si="593"/>
        <v>0</v>
      </c>
      <c r="AO1197" s="45"/>
      <c r="AP1197" s="123">
        <f>J1197-(R1197+Z1197+AH1197)</f>
        <v>0</v>
      </c>
      <c r="AQ1197" s="123">
        <f>K1197-(S1197+AA1197+AI1197)</f>
        <v>0</v>
      </c>
      <c r="AR1197" s="123">
        <f t="shared" si="588"/>
        <v>0</v>
      </c>
      <c r="AS1197" s="123">
        <f>M1197-(U1197+AC1197+AK1197)</f>
        <v>0</v>
      </c>
      <c r="AT1197" s="123">
        <f>N1197-(V1197+AD1197+AL1197)</f>
        <v>0</v>
      </c>
      <c r="AU1197" s="123">
        <f t="shared" si="589"/>
        <v>0</v>
      </c>
      <c r="AV1197" s="123">
        <f t="shared" si="594"/>
        <v>0</v>
      </c>
      <c r="AW1197" s="134" t="s">
        <v>103</v>
      </c>
      <c r="AX1197" s="134"/>
      <c r="AY1197" s="134"/>
      <c r="AZ1197" s="133" t="s">
        <v>283</v>
      </c>
      <c r="BA1197" s="133"/>
      <c r="BB1197" s="133"/>
      <c r="BC1197" s="133"/>
      <c r="BD1197" s="133"/>
    </row>
    <row r="1198" spans="1:56" s="100" customFormat="1" hidden="1">
      <c r="A1198" s="45"/>
      <c r="B1198" s="114">
        <v>2013</v>
      </c>
      <c r="C1198" s="115">
        <v>8320</v>
      </c>
      <c r="D1198" s="114">
        <v>11</v>
      </c>
      <c r="E1198" s="114">
        <v>2000</v>
      </c>
      <c r="F1198" s="114">
        <v>2400</v>
      </c>
      <c r="G1198" s="114">
        <v>247</v>
      </c>
      <c r="H1198" s="114"/>
      <c r="I1198" s="114" t="s">
        <v>127</v>
      </c>
      <c r="J1198" s="117">
        <v>0</v>
      </c>
      <c r="K1198" s="117">
        <v>0</v>
      </c>
      <c r="L1198" s="117">
        <v>0</v>
      </c>
      <c r="M1198" s="117">
        <v>0</v>
      </c>
      <c r="N1198" s="117">
        <v>0</v>
      </c>
      <c r="O1198" s="117">
        <v>0</v>
      </c>
      <c r="P1198" s="117">
        <v>0</v>
      </c>
      <c r="Q1198" s="45"/>
      <c r="R1198" s="118">
        <f>R1199</f>
        <v>0</v>
      </c>
      <c r="S1198" s="118">
        <f>S1199</f>
        <v>0</v>
      </c>
      <c r="T1198" s="118">
        <f t="shared" si="591"/>
        <v>0</v>
      </c>
      <c r="U1198" s="118">
        <f>U1199</f>
        <v>0</v>
      </c>
      <c r="V1198" s="118">
        <f>V1199</f>
        <v>0</v>
      </c>
      <c r="W1198" s="118">
        <f t="shared" si="580"/>
        <v>0</v>
      </c>
      <c r="X1198" s="118">
        <f t="shared" si="581"/>
        <v>0</v>
      </c>
      <c r="Y1198" s="45"/>
      <c r="Z1198" s="118">
        <f>Z1199</f>
        <v>0</v>
      </c>
      <c r="AA1198" s="118">
        <f>AA1199</f>
        <v>0</v>
      </c>
      <c r="AB1198" s="118">
        <f t="shared" si="582"/>
        <v>0</v>
      </c>
      <c r="AC1198" s="118">
        <f>AC1199</f>
        <v>0</v>
      </c>
      <c r="AD1198" s="118">
        <f>AD1199</f>
        <v>0</v>
      </c>
      <c r="AE1198" s="118">
        <f t="shared" si="583"/>
        <v>0</v>
      </c>
      <c r="AF1198" s="118">
        <f t="shared" si="592"/>
        <v>0</v>
      </c>
      <c r="AG1198" s="45"/>
      <c r="AH1198" s="118">
        <f>AH1199</f>
        <v>0</v>
      </c>
      <c r="AI1198" s="118">
        <f>AI1199</f>
        <v>0</v>
      </c>
      <c r="AJ1198" s="118">
        <f t="shared" si="585"/>
        <v>0</v>
      </c>
      <c r="AK1198" s="118">
        <f>AK1199</f>
        <v>0</v>
      </c>
      <c r="AL1198" s="118">
        <f>AL1199</f>
        <v>0</v>
      </c>
      <c r="AM1198" s="118">
        <f t="shared" si="586"/>
        <v>0</v>
      </c>
      <c r="AN1198" s="118">
        <f t="shared" si="593"/>
        <v>0</v>
      </c>
      <c r="AO1198" s="45"/>
      <c r="AP1198" s="118">
        <f>AP1199</f>
        <v>0</v>
      </c>
      <c r="AQ1198" s="118">
        <f>AQ1199</f>
        <v>0</v>
      </c>
      <c r="AR1198" s="118">
        <f t="shared" si="588"/>
        <v>0</v>
      </c>
      <c r="AS1198" s="118">
        <f>AS1199</f>
        <v>0</v>
      </c>
      <c r="AT1198" s="118">
        <f>AT1199</f>
        <v>0</v>
      </c>
      <c r="AU1198" s="118">
        <f t="shared" si="589"/>
        <v>0</v>
      </c>
      <c r="AV1198" s="118">
        <f t="shared" si="594"/>
        <v>0</v>
      </c>
      <c r="AW1198" s="119"/>
      <c r="AX1198" s="119"/>
      <c r="AY1198" s="119"/>
      <c r="AZ1198" s="117"/>
      <c r="BA1198" s="117"/>
      <c r="BB1198" s="117"/>
      <c r="BC1198" s="117"/>
      <c r="BD1198" s="117"/>
    </row>
    <row r="1199" spans="1:56" s="100" customFormat="1" hidden="1">
      <c r="A1199" s="45"/>
      <c r="B1199" s="120">
        <v>2013</v>
      </c>
      <c r="C1199" s="121">
        <v>8320</v>
      </c>
      <c r="D1199" s="120">
        <v>11</v>
      </c>
      <c r="E1199" s="120">
        <v>2000</v>
      </c>
      <c r="F1199" s="120">
        <v>2400</v>
      </c>
      <c r="G1199" s="120">
        <v>247</v>
      </c>
      <c r="H1199" s="120">
        <v>24701</v>
      </c>
      <c r="I1199" s="120" t="s">
        <v>127</v>
      </c>
      <c r="J1199" s="123">
        <v>0</v>
      </c>
      <c r="K1199" s="123">
        <v>0</v>
      </c>
      <c r="L1199" s="124">
        <v>0</v>
      </c>
      <c r="M1199" s="123">
        <v>0</v>
      </c>
      <c r="N1199" s="123">
        <v>0</v>
      </c>
      <c r="O1199" s="124">
        <v>0</v>
      </c>
      <c r="P1199" s="124">
        <v>0</v>
      </c>
      <c r="Q1199" s="45"/>
      <c r="R1199" s="123">
        <v>0</v>
      </c>
      <c r="S1199" s="123">
        <v>0</v>
      </c>
      <c r="T1199" s="123">
        <f t="shared" si="591"/>
        <v>0</v>
      </c>
      <c r="U1199" s="123">
        <v>0</v>
      </c>
      <c r="V1199" s="123">
        <v>0</v>
      </c>
      <c r="W1199" s="123">
        <f t="shared" si="580"/>
        <v>0</v>
      </c>
      <c r="X1199" s="123">
        <f t="shared" si="581"/>
        <v>0</v>
      </c>
      <c r="Y1199" s="45"/>
      <c r="Z1199" s="123">
        <v>0</v>
      </c>
      <c r="AA1199" s="123">
        <v>0</v>
      </c>
      <c r="AB1199" s="123">
        <f t="shared" si="582"/>
        <v>0</v>
      </c>
      <c r="AC1199" s="123">
        <v>0</v>
      </c>
      <c r="AD1199" s="123">
        <v>0</v>
      </c>
      <c r="AE1199" s="123">
        <f t="shared" si="583"/>
        <v>0</v>
      </c>
      <c r="AF1199" s="123">
        <f t="shared" si="592"/>
        <v>0</v>
      </c>
      <c r="AG1199" s="45"/>
      <c r="AH1199" s="123">
        <v>0</v>
      </c>
      <c r="AI1199" s="123">
        <v>0</v>
      </c>
      <c r="AJ1199" s="123">
        <f t="shared" si="585"/>
        <v>0</v>
      </c>
      <c r="AK1199" s="123">
        <v>0</v>
      </c>
      <c r="AL1199" s="123">
        <v>0</v>
      </c>
      <c r="AM1199" s="123">
        <f t="shared" si="586"/>
        <v>0</v>
      </c>
      <c r="AN1199" s="123">
        <f t="shared" si="593"/>
        <v>0</v>
      </c>
      <c r="AO1199" s="45"/>
      <c r="AP1199" s="123">
        <f>J1199-(R1199+Z1199+AH1199)</f>
        <v>0</v>
      </c>
      <c r="AQ1199" s="123">
        <f>K1199-(S1199+AA1199+AI1199)</f>
        <v>0</v>
      </c>
      <c r="AR1199" s="123">
        <f t="shared" si="588"/>
        <v>0</v>
      </c>
      <c r="AS1199" s="123">
        <f>M1199-(U1199+AC1199+AK1199)</f>
        <v>0</v>
      </c>
      <c r="AT1199" s="123">
        <f>N1199-(V1199+AD1199+AL1199)</f>
        <v>0</v>
      </c>
      <c r="AU1199" s="123">
        <f t="shared" si="589"/>
        <v>0</v>
      </c>
      <c r="AV1199" s="123">
        <f t="shared" si="594"/>
        <v>0</v>
      </c>
      <c r="AW1199" s="125"/>
      <c r="AX1199" s="125"/>
      <c r="AY1199" s="125"/>
      <c r="AZ1199" s="124"/>
      <c r="BA1199" s="124"/>
      <c r="BB1199" s="124"/>
      <c r="BC1199" s="124"/>
      <c r="BD1199" s="124"/>
    </row>
    <row r="1200" spans="1:56" s="127" customFormat="1" hidden="1">
      <c r="A1200" s="45"/>
      <c r="B1200" s="114">
        <v>2013</v>
      </c>
      <c r="C1200" s="115">
        <v>8320</v>
      </c>
      <c r="D1200" s="114">
        <v>11</v>
      </c>
      <c r="E1200" s="114">
        <v>2000</v>
      </c>
      <c r="F1200" s="114">
        <v>2400</v>
      </c>
      <c r="G1200" s="114">
        <v>248</v>
      </c>
      <c r="H1200" s="114"/>
      <c r="I1200" s="116" t="s">
        <v>288</v>
      </c>
      <c r="J1200" s="117">
        <v>0</v>
      </c>
      <c r="K1200" s="117">
        <v>0</v>
      </c>
      <c r="L1200" s="117">
        <v>0</v>
      </c>
      <c r="M1200" s="117">
        <v>0</v>
      </c>
      <c r="N1200" s="117">
        <v>0</v>
      </c>
      <c r="O1200" s="117">
        <v>0</v>
      </c>
      <c r="P1200" s="117">
        <v>0</v>
      </c>
      <c r="Q1200" s="45"/>
      <c r="R1200" s="118">
        <f t="shared" ref="R1200:S1202" si="595">R1201</f>
        <v>0</v>
      </c>
      <c r="S1200" s="118">
        <f t="shared" si="595"/>
        <v>0</v>
      </c>
      <c r="T1200" s="118">
        <f t="shared" si="591"/>
        <v>0</v>
      </c>
      <c r="U1200" s="118">
        <f t="shared" ref="U1200:V1202" si="596">U1201</f>
        <v>0</v>
      </c>
      <c r="V1200" s="118">
        <f t="shared" si="596"/>
        <v>0</v>
      </c>
      <c r="W1200" s="118">
        <f t="shared" si="580"/>
        <v>0</v>
      </c>
      <c r="X1200" s="118">
        <f t="shared" si="581"/>
        <v>0</v>
      </c>
      <c r="Y1200" s="45"/>
      <c r="Z1200" s="118">
        <f t="shared" ref="Z1200:AA1202" si="597">Z1201</f>
        <v>0</v>
      </c>
      <c r="AA1200" s="118">
        <f t="shared" si="597"/>
        <v>0</v>
      </c>
      <c r="AB1200" s="118">
        <f t="shared" si="582"/>
        <v>0</v>
      </c>
      <c r="AC1200" s="118">
        <f t="shared" ref="AC1200:AD1202" si="598">AC1201</f>
        <v>0</v>
      </c>
      <c r="AD1200" s="118">
        <f t="shared" si="598"/>
        <v>0</v>
      </c>
      <c r="AE1200" s="118">
        <f t="shared" si="583"/>
        <v>0</v>
      </c>
      <c r="AF1200" s="118">
        <f t="shared" si="592"/>
        <v>0</v>
      </c>
      <c r="AG1200" s="45"/>
      <c r="AH1200" s="118">
        <f t="shared" ref="AH1200:AI1202" si="599">AH1201</f>
        <v>0</v>
      </c>
      <c r="AI1200" s="118">
        <f t="shared" si="599"/>
        <v>0</v>
      </c>
      <c r="AJ1200" s="118">
        <f t="shared" si="585"/>
        <v>0</v>
      </c>
      <c r="AK1200" s="118">
        <f t="shared" ref="AK1200:AL1202" si="600">AK1201</f>
        <v>0</v>
      </c>
      <c r="AL1200" s="118">
        <f t="shared" si="600"/>
        <v>0</v>
      </c>
      <c r="AM1200" s="118">
        <f t="shared" si="586"/>
        <v>0</v>
      </c>
      <c r="AN1200" s="118">
        <f t="shared" si="593"/>
        <v>0</v>
      </c>
      <c r="AO1200" s="45"/>
      <c r="AP1200" s="118">
        <f t="shared" ref="AP1200:AQ1202" si="601">AP1201</f>
        <v>0</v>
      </c>
      <c r="AQ1200" s="118">
        <f t="shared" si="601"/>
        <v>0</v>
      </c>
      <c r="AR1200" s="118">
        <f t="shared" si="588"/>
        <v>0</v>
      </c>
      <c r="AS1200" s="118">
        <f t="shared" ref="AS1200:AT1202" si="602">AS1201</f>
        <v>0</v>
      </c>
      <c r="AT1200" s="118">
        <f t="shared" si="602"/>
        <v>0</v>
      </c>
      <c r="AU1200" s="118">
        <f t="shared" si="589"/>
        <v>0</v>
      </c>
      <c r="AV1200" s="118">
        <f t="shared" si="594"/>
        <v>0</v>
      </c>
      <c r="AW1200" s="119"/>
      <c r="AX1200" s="119"/>
      <c r="AY1200" s="119"/>
      <c r="AZ1200" s="117"/>
      <c r="BA1200" s="117"/>
      <c r="BB1200" s="117"/>
      <c r="BC1200" s="117"/>
      <c r="BD1200" s="117"/>
    </row>
    <row r="1201" spans="1:56" s="100" customFormat="1" hidden="1">
      <c r="A1201" s="45"/>
      <c r="B1201" s="120">
        <v>2013</v>
      </c>
      <c r="C1201" s="121">
        <v>8320</v>
      </c>
      <c r="D1201" s="120">
        <v>11</v>
      </c>
      <c r="E1201" s="120">
        <v>2000</v>
      </c>
      <c r="F1201" s="120">
        <v>2400</v>
      </c>
      <c r="G1201" s="120">
        <v>248</v>
      </c>
      <c r="H1201" s="120">
        <v>24801</v>
      </c>
      <c r="I1201" s="122" t="s">
        <v>288</v>
      </c>
      <c r="J1201" s="123">
        <v>0</v>
      </c>
      <c r="K1201" s="123">
        <v>0</v>
      </c>
      <c r="L1201" s="124">
        <v>0</v>
      </c>
      <c r="M1201" s="123">
        <v>0</v>
      </c>
      <c r="N1201" s="123">
        <v>0</v>
      </c>
      <c r="O1201" s="124">
        <v>0</v>
      </c>
      <c r="P1201" s="124">
        <v>0</v>
      </c>
      <c r="Q1201" s="45"/>
      <c r="R1201" s="123">
        <v>0</v>
      </c>
      <c r="S1201" s="123">
        <v>0</v>
      </c>
      <c r="T1201" s="123">
        <f t="shared" si="591"/>
        <v>0</v>
      </c>
      <c r="U1201" s="123">
        <v>0</v>
      </c>
      <c r="V1201" s="123">
        <v>0</v>
      </c>
      <c r="W1201" s="123">
        <f t="shared" si="580"/>
        <v>0</v>
      </c>
      <c r="X1201" s="123">
        <f>T1201+W1201</f>
        <v>0</v>
      </c>
      <c r="Y1201" s="45"/>
      <c r="Z1201" s="123">
        <v>0</v>
      </c>
      <c r="AA1201" s="123">
        <v>0</v>
      </c>
      <c r="AB1201" s="123">
        <f t="shared" si="582"/>
        <v>0</v>
      </c>
      <c r="AC1201" s="123">
        <v>0</v>
      </c>
      <c r="AD1201" s="123">
        <v>0</v>
      </c>
      <c r="AE1201" s="123">
        <f t="shared" si="583"/>
        <v>0</v>
      </c>
      <c r="AF1201" s="123">
        <f>AB1201+AE1201</f>
        <v>0</v>
      </c>
      <c r="AG1201" s="45"/>
      <c r="AH1201" s="123">
        <v>0</v>
      </c>
      <c r="AI1201" s="123">
        <v>0</v>
      </c>
      <c r="AJ1201" s="123">
        <f t="shared" si="585"/>
        <v>0</v>
      </c>
      <c r="AK1201" s="123">
        <v>0</v>
      </c>
      <c r="AL1201" s="123">
        <v>0</v>
      </c>
      <c r="AM1201" s="123">
        <f t="shared" si="586"/>
        <v>0</v>
      </c>
      <c r="AN1201" s="123">
        <f>AJ1201+AM1201</f>
        <v>0</v>
      </c>
      <c r="AO1201" s="45"/>
      <c r="AP1201" s="123">
        <f>J1201-(R1201+Z1201+AH1201)</f>
        <v>0</v>
      </c>
      <c r="AQ1201" s="123">
        <f>K1201-(S1201+AA1201+AI1201)</f>
        <v>0</v>
      </c>
      <c r="AR1201" s="123">
        <f t="shared" si="588"/>
        <v>0</v>
      </c>
      <c r="AS1201" s="123">
        <f>M1201-(U1201+AC1201+AK1201)</f>
        <v>0</v>
      </c>
      <c r="AT1201" s="123">
        <f>N1201-(V1201+AD1201+AL1201)</f>
        <v>0</v>
      </c>
      <c r="AU1201" s="123">
        <f t="shared" si="589"/>
        <v>0</v>
      </c>
      <c r="AV1201" s="123">
        <f t="shared" si="594"/>
        <v>0</v>
      </c>
      <c r="AW1201" s="125" t="s">
        <v>103</v>
      </c>
      <c r="AX1201" s="125"/>
      <c r="AY1201" s="125"/>
      <c r="AZ1201" s="124" t="s">
        <v>88</v>
      </c>
      <c r="BA1201" s="124"/>
      <c r="BB1201" s="124"/>
      <c r="BC1201" s="124"/>
      <c r="BD1201" s="124"/>
    </row>
    <row r="1202" spans="1:56" s="127" customFormat="1" hidden="1">
      <c r="A1202" s="45"/>
      <c r="B1202" s="114">
        <v>2013</v>
      </c>
      <c r="C1202" s="115">
        <v>8320</v>
      </c>
      <c r="D1202" s="114">
        <v>11</v>
      </c>
      <c r="E1202" s="114">
        <v>2000</v>
      </c>
      <c r="F1202" s="114">
        <v>2400</v>
      </c>
      <c r="G1202" s="114">
        <v>249</v>
      </c>
      <c r="H1202" s="114"/>
      <c r="I1202" s="116" t="s">
        <v>128</v>
      </c>
      <c r="J1202" s="117">
        <v>0</v>
      </c>
      <c r="K1202" s="117">
        <v>0</v>
      </c>
      <c r="L1202" s="117">
        <v>0</v>
      </c>
      <c r="M1202" s="117">
        <v>0</v>
      </c>
      <c r="N1202" s="117">
        <v>0</v>
      </c>
      <c r="O1202" s="117">
        <v>0</v>
      </c>
      <c r="P1202" s="117">
        <v>0</v>
      </c>
      <c r="Q1202" s="45"/>
      <c r="R1202" s="118">
        <f t="shared" si="595"/>
        <v>0</v>
      </c>
      <c r="S1202" s="118">
        <f t="shared" si="595"/>
        <v>0</v>
      </c>
      <c r="T1202" s="118">
        <f t="shared" si="591"/>
        <v>0</v>
      </c>
      <c r="U1202" s="118">
        <f t="shared" si="596"/>
        <v>0</v>
      </c>
      <c r="V1202" s="118">
        <f t="shared" si="596"/>
        <v>0</v>
      </c>
      <c r="W1202" s="118">
        <f t="shared" si="580"/>
        <v>0</v>
      </c>
      <c r="X1202" s="118">
        <f>T1202+W1202</f>
        <v>0</v>
      </c>
      <c r="Y1202" s="45"/>
      <c r="Z1202" s="118">
        <f t="shared" si="597"/>
        <v>0</v>
      </c>
      <c r="AA1202" s="118">
        <f t="shared" si="597"/>
        <v>0</v>
      </c>
      <c r="AB1202" s="118">
        <f t="shared" si="582"/>
        <v>0</v>
      </c>
      <c r="AC1202" s="118">
        <f t="shared" si="598"/>
        <v>0</v>
      </c>
      <c r="AD1202" s="118">
        <f t="shared" si="598"/>
        <v>0</v>
      </c>
      <c r="AE1202" s="118">
        <f t="shared" si="583"/>
        <v>0</v>
      </c>
      <c r="AF1202" s="118">
        <f>AB1202+AE1202</f>
        <v>0</v>
      </c>
      <c r="AG1202" s="45"/>
      <c r="AH1202" s="118">
        <f t="shared" si="599"/>
        <v>0</v>
      </c>
      <c r="AI1202" s="118">
        <f t="shared" si="599"/>
        <v>0</v>
      </c>
      <c r="AJ1202" s="118">
        <f t="shared" si="585"/>
        <v>0</v>
      </c>
      <c r="AK1202" s="118">
        <f t="shared" si="600"/>
        <v>0</v>
      </c>
      <c r="AL1202" s="118">
        <f t="shared" si="600"/>
        <v>0</v>
      </c>
      <c r="AM1202" s="118">
        <f t="shared" si="586"/>
        <v>0</v>
      </c>
      <c r="AN1202" s="118">
        <f>AJ1202+AM1202</f>
        <v>0</v>
      </c>
      <c r="AO1202" s="45"/>
      <c r="AP1202" s="118">
        <f t="shared" si="601"/>
        <v>0</v>
      </c>
      <c r="AQ1202" s="118">
        <f t="shared" si="601"/>
        <v>0</v>
      </c>
      <c r="AR1202" s="118">
        <f t="shared" si="588"/>
        <v>0</v>
      </c>
      <c r="AS1202" s="118">
        <f t="shared" si="602"/>
        <v>0</v>
      </c>
      <c r="AT1202" s="118">
        <f t="shared" si="602"/>
        <v>0</v>
      </c>
      <c r="AU1202" s="118">
        <f t="shared" si="589"/>
        <v>0</v>
      </c>
      <c r="AV1202" s="118">
        <f t="shared" si="594"/>
        <v>0</v>
      </c>
      <c r="AW1202" s="119"/>
      <c r="AX1202" s="119"/>
      <c r="AY1202" s="119"/>
      <c r="AZ1202" s="117"/>
      <c r="BA1202" s="117"/>
      <c r="BB1202" s="117"/>
      <c r="BC1202" s="117"/>
      <c r="BD1202" s="117"/>
    </row>
    <row r="1203" spans="1:56" s="100" customFormat="1" hidden="1">
      <c r="A1203" s="45"/>
      <c r="B1203" s="120">
        <v>2013</v>
      </c>
      <c r="C1203" s="121">
        <v>8320</v>
      </c>
      <c r="D1203" s="120">
        <v>11</v>
      </c>
      <c r="E1203" s="120">
        <v>2000</v>
      </c>
      <c r="F1203" s="120">
        <v>2400</v>
      </c>
      <c r="G1203" s="120">
        <v>249</v>
      </c>
      <c r="H1203" s="120">
        <v>24901</v>
      </c>
      <c r="I1203" s="122" t="s">
        <v>128</v>
      </c>
      <c r="J1203" s="123">
        <v>0</v>
      </c>
      <c r="K1203" s="123">
        <v>0</v>
      </c>
      <c r="L1203" s="124">
        <v>0</v>
      </c>
      <c r="M1203" s="123">
        <v>0</v>
      </c>
      <c r="N1203" s="123">
        <v>0</v>
      </c>
      <c r="O1203" s="124">
        <v>0</v>
      </c>
      <c r="P1203" s="124">
        <v>0</v>
      </c>
      <c r="Q1203" s="45"/>
      <c r="R1203" s="123">
        <v>0</v>
      </c>
      <c r="S1203" s="123">
        <v>0</v>
      </c>
      <c r="T1203" s="123">
        <f t="shared" si="591"/>
        <v>0</v>
      </c>
      <c r="U1203" s="123">
        <v>0</v>
      </c>
      <c r="V1203" s="123">
        <v>0</v>
      </c>
      <c r="W1203" s="123">
        <f t="shared" si="580"/>
        <v>0</v>
      </c>
      <c r="X1203" s="123">
        <f>T1203+W1203</f>
        <v>0</v>
      </c>
      <c r="Y1203" s="45"/>
      <c r="Z1203" s="123">
        <v>0</v>
      </c>
      <c r="AA1203" s="123">
        <v>0</v>
      </c>
      <c r="AB1203" s="123">
        <f t="shared" si="582"/>
        <v>0</v>
      </c>
      <c r="AC1203" s="123">
        <v>0</v>
      </c>
      <c r="AD1203" s="123">
        <v>0</v>
      </c>
      <c r="AE1203" s="123">
        <f t="shared" si="583"/>
        <v>0</v>
      </c>
      <c r="AF1203" s="123">
        <f>AB1203+AE1203</f>
        <v>0</v>
      </c>
      <c r="AG1203" s="45"/>
      <c r="AH1203" s="123">
        <v>0</v>
      </c>
      <c r="AI1203" s="123">
        <v>0</v>
      </c>
      <c r="AJ1203" s="123">
        <f t="shared" si="585"/>
        <v>0</v>
      </c>
      <c r="AK1203" s="123">
        <v>0</v>
      </c>
      <c r="AL1203" s="123">
        <v>0</v>
      </c>
      <c r="AM1203" s="123">
        <f t="shared" si="586"/>
        <v>0</v>
      </c>
      <c r="AN1203" s="123">
        <f>AJ1203+AM1203</f>
        <v>0</v>
      </c>
      <c r="AO1203" s="45"/>
      <c r="AP1203" s="123">
        <f>J1203-(R1203+Z1203+AH1203)</f>
        <v>0</v>
      </c>
      <c r="AQ1203" s="123">
        <f>K1203-(S1203+AA1203+AI1203)</f>
        <v>0</v>
      </c>
      <c r="AR1203" s="123">
        <f t="shared" si="588"/>
        <v>0</v>
      </c>
      <c r="AS1203" s="123">
        <f>M1203-(U1203+AC1203+AK1203)</f>
        <v>0</v>
      </c>
      <c r="AT1203" s="123">
        <f>N1203-(V1203+AD1203+AL1203)</f>
        <v>0</v>
      </c>
      <c r="AU1203" s="123">
        <f t="shared" si="589"/>
        <v>0</v>
      </c>
      <c r="AV1203" s="123">
        <f t="shared" si="594"/>
        <v>0</v>
      </c>
      <c r="AW1203" s="125" t="s">
        <v>105</v>
      </c>
      <c r="AX1203" s="125"/>
      <c r="AY1203" s="125"/>
      <c r="AZ1203" s="124" t="s">
        <v>283</v>
      </c>
      <c r="BA1203" s="124"/>
      <c r="BB1203" s="124"/>
      <c r="BC1203" s="124"/>
      <c r="BD1203" s="124"/>
    </row>
    <row r="1204" spans="1:56" s="126" customFormat="1" hidden="1">
      <c r="A1204" s="45"/>
      <c r="B1204" s="108">
        <v>2013</v>
      </c>
      <c r="C1204" s="109">
        <v>8320</v>
      </c>
      <c r="D1204" s="108">
        <v>11</v>
      </c>
      <c r="E1204" s="108">
        <v>2000</v>
      </c>
      <c r="F1204" s="108">
        <v>2500</v>
      </c>
      <c r="G1204" s="108"/>
      <c r="H1204" s="108"/>
      <c r="I1204" s="110" t="s">
        <v>129</v>
      </c>
      <c r="J1204" s="111">
        <v>0</v>
      </c>
      <c r="K1204" s="111">
        <v>0</v>
      </c>
      <c r="L1204" s="111">
        <v>0</v>
      </c>
      <c r="M1204" s="111">
        <v>0</v>
      </c>
      <c r="N1204" s="111">
        <v>0</v>
      </c>
      <c r="O1204" s="111">
        <v>0</v>
      </c>
      <c r="P1204" s="111">
        <v>0</v>
      </c>
      <c r="Q1204" s="45"/>
      <c r="R1204" s="112">
        <f>R1205+R1207+R1209+R1211</f>
        <v>0</v>
      </c>
      <c r="S1204" s="112">
        <f>S1205+S1207+S1209+S1211</f>
        <v>0</v>
      </c>
      <c r="T1204" s="112">
        <f t="shared" si="591"/>
        <v>0</v>
      </c>
      <c r="U1204" s="112">
        <f>U1205+U1207+U1209+U1211</f>
        <v>0</v>
      </c>
      <c r="V1204" s="112">
        <f>V1205+V1207+V1209+V1211</f>
        <v>0</v>
      </c>
      <c r="W1204" s="112">
        <f t="shared" si="580"/>
        <v>0</v>
      </c>
      <c r="X1204" s="112">
        <f t="shared" si="581"/>
        <v>0</v>
      </c>
      <c r="Y1204" s="45"/>
      <c r="Z1204" s="112">
        <f>Z1205+Z1207+Z1209+Z1211</f>
        <v>0</v>
      </c>
      <c r="AA1204" s="112">
        <f>AA1205+AA1207+AA1209+AA1211</f>
        <v>0</v>
      </c>
      <c r="AB1204" s="112">
        <f t="shared" si="582"/>
        <v>0</v>
      </c>
      <c r="AC1204" s="112">
        <f>AC1205+AC1207+AC1209+AC1211</f>
        <v>0</v>
      </c>
      <c r="AD1204" s="112">
        <f>AD1205+AD1207+AD1209+AD1211</f>
        <v>0</v>
      </c>
      <c r="AE1204" s="112">
        <f t="shared" si="583"/>
        <v>0</v>
      </c>
      <c r="AF1204" s="112">
        <f t="shared" ref="AF1204:AF1231" si="603">AB1204+AE1204</f>
        <v>0</v>
      </c>
      <c r="AG1204" s="45"/>
      <c r="AH1204" s="112">
        <f>AH1205+AH1207+AH1209+AH1211</f>
        <v>0</v>
      </c>
      <c r="AI1204" s="112">
        <f>AI1205+AI1207+AI1209+AI1211</f>
        <v>0</v>
      </c>
      <c r="AJ1204" s="112">
        <f t="shared" si="585"/>
        <v>0</v>
      </c>
      <c r="AK1204" s="112">
        <f>AK1205+AK1207+AK1209+AK1211</f>
        <v>0</v>
      </c>
      <c r="AL1204" s="112">
        <f>AL1205+AL1207+AL1209+AL1211</f>
        <v>0</v>
      </c>
      <c r="AM1204" s="112">
        <f t="shared" si="586"/>
        <v>0</v>
      </c>
      <c r="AN1204" s="112">
        <f t="shared" ref="AN1204:AN1231" si="604">AJ1204+AM1204</f>
        <v>0</v>
      </c>
      <c r="AO1204" s="45"/>
      <c r="AP1204" s="112">
        <f>AP1205+AP1207+AP1209+AP1211</f>
        <v>0</v>
      </c>
      <c r="AQ1204" s="112">
        <f>AQ1205+AQ1207+AQ1209+AQ1211</f>
        <v>0</v>
      </c>
      <c r="AR1204" s="112">
        <f t="shared" si="588"/>
        <v>0</v>
      </c>
      <c r="AS1204" s="112">
        <f>AS1205+AS1207+AS1209+AS1211</f>
        <v>0</v>
      </c>
      <c r="AT1204" s="112">
        <f>AT1205+AT1207+AT1209+AT1211</f>
        <v>0</v>
      </c>
      <c r="AU1204" s="112">
        <f t="shared" si="589"/>
        <v>0</v>
      </c>
      <c r="AV1204" s="112">
        <f t="shared" si="594"/>
        <v>0</v>
      </c>
      <c r="AW1204" s="113"/>
      <c r="AX1204" s="113"/>
      <c r="AY1204" s="113"/>
      <c r="AZ1204" s="111"/>
      <c r="BA1204" s="111"/>
      <c r="BB1204" s="111"/>
      <c r="BC1204" s="111"/>
      <c r="BD1204" s="111"/>
    </row>
    <row r="1205" spans="1:56" s="126" customFormat="1" hidden="1">
      <c r="A1205" s="45"/>
      <c r="B1205" s="114">
        <v>2013</v>
      </c>
      <c r="C1205" s="115">
        <v>8320</v>
      </c>
      <c r="D1205" s="114">
        <v>11</v>
      </c>
      <c r="E1205" s="114">
        <v>2000</v>
      </c>
      <c r="F1205" s="114">
        <v>2500</v>
      </c>
      <c r="G1205" s="114">
        <v>251</v>
      </c>
      <c r="H1205" s="114"/>
      <c r="I1205" s="116" t="s">
        <v>289</v>
      </c>
      <c r="J1205" s="117">
        <v>0</v>
      </c>
      <c r="K1205" s="117">
        <v>0</v>
      </c>
      <c r="L1205" s="117">
        <v>0</v>
      </c>
      <c r="M1205" s="117">
        <v>0</v>
      </c>
      <c r="N1205" s="117">
        <v>0</v>
      </c>
      <c r="O1205" s="117">
        <v>0</v>
      </c>
      <c r="P1205" s="117">
        <v>0</v>
      </c>
      <c r="Q1205" s="45"/>
      <c r="R1205" s="118">
        <f>R1206</f>
        <v>0</v>
      </c>
      <c r="S1205" s="118">
        <f>S1206</f>
        <v>0</v>
      </c>
      <c r="T1205" s="118">
        <f t="shared" si="591"/>
        <v>0</v>
      </c>
      <c r="U1205" s="118">
        <f>U1206</f>
        <v>0</v>
      </c>
      <c r="V1205" s="118">
        <f>V1206</f>
        <v>0</v>
      </c>
      <c r="W1205" s="118">
        <f t="shared" si="580"/>
        <v>0</v>
      </c>
      <c r="X1205" s="118">
        <f t="shared" si="581"/>
        <v>0</v>
      </c>
      <c r="Y1205" s="45"/>
      <c r="Z1205" s="118">
        <f>Z1206</f>
        <v>0</v>
      </c>
      <c r="AA1205" s="118">
        <f>AA1206</f>
        <v>0</v>
      </c>
      <c r="AB1205" s="118">
        <f t="shared" si="582"/>
        <v>0</v>
      </c>
      <c r="AC1205" s="118">
        <f>AC1206</f>
        <v>0</v>
      </c>
      <c r="AD1205" s="118">
        <f>AD1206</f>
        <v>0</v>
      </c>
      <c r="AE1205" s="118">
        <f t="shared" si="583"/>
        <v>0</v>
      </c>
      <c r="AF1205" s="118">
        <f t="shared" si="603"/>
        <v>0</v>
      </c>
      <c r="AG1205" s="45"/>
      <c r="AH1205" s="118">
        <f>AH1206</f>
        <v>0</v>
      </c>
      <c r="AI1205" s="118">
        <f>AI1206</f>
        <v>0</v>
      </c>
      <c r="AJ1205" s="118">
        <f t="shared" si="585"/>
        <v>0</v>
      </c>
      <c r="AK1205" s="118">
        <f>AK1206</f>
        <v>0</v>
      </c>
      <c r="AL1205" s="118">
        <f>AL1206</f>
        <v>0</v>
      </c>
      <c r="AM1205" s="118">
        <f t="shared" si="586"/>
        <v>0</v>
      </c>
      <c r="AN1205" s="118">
        <f t="shared" si="604"/>
        <v>0</v>
      </c>
      <c r="AO1205" s="45"/>
      <c r="AP1205" s="118">
        <f>AP1206</f>
        <v>0</v>
      </c>
      <c r="AQ1205" s="118">
        <f>AQ1206</f>
        <v>0</v>
      </c>
      <c r="AR1205" s="118">
        <f t="shared" si="588"/>
        <v>0</v>
      </c>
      <c r="AS1205" s="118">
        <f>AS1206</f>
        <v>0</v>
      </c>
      <c r="AT1205" s="118">
        <f>AT1206</f>
        <v>0</v>
      </c>
      <c r="AU1205" s="118">
        <f t="shared" si="589"/>
        <v>0</v>
      </c>
      <c r="AV1205" s="118">
        <f t="shared" si="594"/>
        <v>0</v>
      </c>
      <c r="AW1205" s="119"/>
      <c r="AX1205" s="119"/>
      <c r="AY1205" s="119"/>
      <c r="AZ1205" s="117"/>
      <c r="BA1205" s="117"/>
      <c r="BB1205" s="117"/>
      <c r="BC1205" s="117"/>
      <c r="BD1205" s="117"/>
    </row>
    <row r="1206" spans="1:56" s="45" customFormat="1" hidden="1">
      <c r="B1206" s="129">
        <v>2013</v>
      </c>
      <c r="C1206" s="130">
        <v>8320</v>
      </c>
      <c r="D1206" s="129">
        <v>11</v>
      </c>
      <c r="E1206" s="129">
        <v>2000</v>
      </c>
      <c r="F1206" s="129">
        <v>2500</v>
      </c>
      <c r="G1206" s="129">
        <v>251</v>
      </c>
      <c r="H1206" s="120">
        <v>25101</v>
      </c>
      <c r="I1206" s="128" t="s">
        <v>289</v>
      </c>
      <c r="J1206" s="123">
        <v>0</v>
      </c>
      <c r="K1206" s="123">
        <v>0</v>
      </c>
      <c r="L1206" s="124">
        <v>0</v>
      </c>
      <c r="M1206" s="123">
        <v>0</v>
      </c>
      <c r="N1206" s="123">
        <v>0</v>
      </c>
      <c r="O1206" s="124">
        <v>0</v>
      </c>
      <c r="P1206" s="124">
        <v>0</v>
      </c>
      <c r="R1206" s="123">
        <v>0</v>
      </c>
      <c r="S1206" s="123">
        <v>0</v>
      </c>
      <c r="T1206" s="123">
        <f t="shared" si="591"/>
        <v>0</v>
      </c>
      <c r="U1206" s="123">
        <v>0</v>
      </c>
      <c r="V1206" s="123">
        <v>0</v>
      </c>
      <c r="W1206" s="123">
        <f t="shared" si="580"/>
        <v>0</v>
      </c>
      <c r="X1206" s="123">
        <f t="shared" si="581"/>
        <v>0</v>
      </c>
      <c r="Z1206" s="123">
        <v>0</v>
      </c>
      <c r="AA1206" s="123">
        <v>0</v>
      </c>
      <c r="AB1206" s="123">
        <f t="shared" si="582"/>
        <v>0</v>
      </c>
      <c r="AC1206" s="123">
        <v>0</v>
      </c>
      <c r="AD1206" s="123">
        <v>0</v>
      </c>
      <c r="AE1206" s="123">
        <f t="shared" si="583"/>
        <v>0</v>
      </c>
      <c r="AF1206" s="123">
        <f t="shared" si="603"/>
        <v>0</v>
      </c>
      <c r="AH1206" s="123">
        <v>0</v>
      </c>
      <c r="AI1206" s="123">
        <v>0</v>
      </c>
      <c r="AJ1206" s="123">
        <f t="shared" si="585"/>
        <v>0</v>
      </c>
      <c r="AK1206" s="123">
        <v>0</v>
      </c>
      <c r="AL1206" s="123">
        <v>0</v>
      </c>
      <c r="AM1206" s="123">
        <f t="shared" si="586"/>
        <v>0</v>
      </c>
      <c r="AN1206" s="123">
        <f t="shared" si="604"/>
        <v>0</v>
      </c>
      <c r="AP1206" s="123">
        <f>J1206-(R1206+Z1206+AH1206)</f>
        <v>0</v>
      </c>
      <c r="AQ1206" s="123">
        <f>K1206-(S1206+AA1206+AI1206)</f>
        <v>0</v>
      </c>
      <c r="AR1206" s="123">
        <f t="shared" si="588"/>
        <v>0</v>
      </c>
      <c r="AS1206" s="123">
        <f>M1206-(U1206+AC1206+AK1206)</f>
        <v>0</v>
      </c>
      <c r="AT1206" s="123">
        <f>N1206-(V1206+AD1206+AL1206)</f>
        <v>0</v>
      </c>
      <c r="AU1206" s="123">
        <f t="shared" si="589"/>
        <v>0</v>
      </c>
      <c r="AV1206" s="123">
        <f t="shared" si="594"/>
        <v>0</v>
      </c>
      <c r="AW1206" s="125" t="s">
        <v>105</v>
      </c>
      <c r="AX1206" s="125"/>
      <c r="AY1206" s="125"/>
      <c r="AZ1206" s="124" t="s">
        <v>88</v>
      </c>
      <c r="BA1206" s="124"/>
      <c r="BB1206" s="124"/>
      <c r="BC1206" s="124"/>
      <c r="BD1206" s="124"/>
    </row>
    <row r="1207" spans="1:56" s="127" customFormat="1" hidden="1">
      <c r="A1207" s="45"/>
      <c r="B1207" s="114">
        <v>2013</v>
      </c>
      <c r="C1207" s="115">
        <v>8320</v>
      </c>
      <c r="D1207" s="114">
        <v>11</v>
      </c>
      <c r="E1207" s="114">
        <v>2000</v>
      </c>
      <c r="F1207" s="114">
        <v>2500</v>
      </c>
      <c r="G1207" s="114">
        <v>254</v>
      </c>
      <c r="H1207" s="114"/>
      <c r="I1207" s="116" t="s">
        <v>292</v>
      </c>
      <c r="J1207" s="117">
        <v>0</v>
      </c>
      <c r="K1207" s="117">
        <v>0</v>
      </c>
      <c r="L1207" s="117">
        <v>0</v>
      </c>
      <c r="M1207" s="117">
        <v>0</v>
      </c>
      <c r="N1207" s="117">
        <v>0</v>
      </c>
      <c r="O1207" s="117">
        <v>0</v>
      </c>
      <c r="P1207" s="117">
        <v>0</v>
      </c>
      <c r="Q1207" s="45"/>
      <c r="R1207" s="118">
        <f>R1208</f>
        <v>0</v>
      </c>
      <c r="S1207" s="118">
        <f>S1208</f>
        <v>0</v>
      </c>
      <c r="T1207" s="118">
        <f t="shared" si="591"/>
        <v>0</v>
      </c>
      <c r="U1207" s="118">
        <f>U1208</f>
        <v>0</v>
      </c>
      <c r="V1207" s="118">
        <f>V1208</f>
        <v>0</v>
      </c>
      <c r="W1207" s="118">
        <f t="shared" si="580"/>
        <v>0</v>
      </c>
      <c r="X1207" s="118">
        <f t="shared" si="581"/>
        <v>0</v>
      </c>
      <c r="Y1207" s="45"/>
      <c r="Z1207" s="118">
        <f>Z1208</f>
        <v>0</v>
      </c>
      <c r="AA1207" s="118">
        <f>AA1208</f>
        <v>0</v>
      </c>
      <c r="AB1207" s="118">
        <f t="shared" si="582"/>
        <v>0</v>
      </c>
      <c r="AC1207" s="118">
        <f>AC1208</f>
        <v>0</v>
      </c>
      <c r="AD1207" s="118">
        <f>AD1208</f>
        <v>0</v>
      </c>
      <c r="AE1207" s="118">
        <f t="shared" si="583"/>
        <v>0</v>
      </c>
      <c r="AF1207" s="118">
        <f t="shared" si="603"/>
        <v>0</v>
      </c>
      <c r="AG1207" s="45"/>
      <c r="AH1207" s="118">
        <f>AH1208</f>
        <v>0</v>
      </c>
      <c r="AI1207" s="118">
        <f>AI1208</f>
        <v>0</v>
      </c>
      <c r="AJ1207" s="118">
        <f t="shared" si="585"/>
        <v>0</v>
      </c>
      <c r="AK1207" s="118">
        <f>AK1208</f>
        <v>0</v>
      </c>
      <c r="AL1207" s="118">
        <f>AL1208</f>
        <v>0</v>
      </c>
      <c r="AM1207" s="118">
        <f t="shared" si="586"/>
        <v>0</v>
      </c>
      <c r="AN1207" s="118">
        <f t="shared" si="604"/>
        <v>0</v>
      </c>
      <c r="AO1207" s="45"/>
      <c r="AP1207" s="118">
        <f>AP1208</f>
        <v>0</v>
      </c>
      <c r="AQ1207" s="118">
        <f>AQ1208</f>
        <v>0</v>
      </c>
      <c r="AR1207" s="118">
        <f t="shared" si="588"/>
        <v>0</v>
      </c>
      <c r="AS1207" s="118">
        <f>AS1208</f>
        <v>0</v>
      </c>
      <c r="AT1207" s="118">
        <f>AT1208</f>
        <v>0</v>
      </c>
      <c r="AU1207" s="118">
        <f t="shared" si="589"/>
        <v>0</v>
      </c>
      <c r="AV1207" s="118">
        <f t="shared" si="594"/>
        <v>0</v>
      </c>
      <c r="AW1207" s="119"/>
      <c r="AX1207" s="119"/>
      <c r="AY1207" s="119"/>
      <c r="AZ1207" s="117"/>
      <c r="BA1207" s="117"/>
      <c r="BB1207" s="117"/>
      <c r="BC1207" s="117"/>
      <c r="BD1207" s="117"/>
    </row>
    <row r="1208" spans="1:56" s="100" customFormat="1" hidden="1">
      <c r="A1208" s="45"/>
      <c r="B1208" s="120">
        <v>2013</v>
      </c>
      <c r="C1208" s="121">
        <v>8320</v>
      </c>
      <c r="D1208" s="120">
        <v>11</v>
      </c>
      <c r="E1208" s="120">
        <v>2000</v>
      </c>
      <c r="F1208" s="120">
        <v>2500</v>
      </c>
      <c r="G1208" s="120">
        <v>254</v>
      </c>
      <c r="H1208" s="120">
        <v>25401</v>
      </c>
      <c r="I1208" s="122" t="s">
        <v>292</v>
      </c>
      <c r="J1208" s="123">
        <v>0</v>
      </c>
      <c r="K1208" s="123">
        <v>0</v>
      </c>
      <c r="L1208" s="124">
        <v>0</v>
      </c>
      <c r="M1208" s="123">
        <v>0</v>
      </c>
      <c r="N1208" s="123">
        <v>0</v>
      </c>
      <c r="O1208" s="124">
        <v>0</v>
      </c>
      <c r="P1208" s="124">
        <v>0</v>
      </c>
      <c r="Q1208" s="45"/>
      <c r="R1208" s="123">
        <v>0</v>
      </c>
      <c r="S1208" s="123">
        <v>0</v>
      </c>
      <c r="T1208" s="123">
        <f t="shared" si="591"/>
        <v>0</v>
      </c>
      <c r="U1208" s="123">
        <v>0</v>
      </c>
      <c r="V1208" s="123">
        <v>0</v>
      </c>
      <c r="W1208" s="123">
        <f t="shared" si="580"/>
        <v>0</v>
      </c>
      <c r="X1208" s="123">
        <f t="shared" si="581"/>
        <v>0</v>
      </c>
      <c r="Y1208" s="45"/>
      <c r="Z1208" s="123">
        <v>0</v>
      </c>
      <c r="AA1208" s="123">
        <v>0</v>
      </c>
      <c r="AB1208" s="123">
        <f t="shared" si="582"/>
        <v>0</v>
      </c>
      <c r="AC1208" s="123">
        <v>0</v>
      </c>
      <c r="AD1208" s="123">
        <v>0</v>
      </c>
      <c r="AE1208" s="123">
        <f t="shared" si="583"/>
        <v>0</v>
      </c>
      <c r="AF1208" s="123">
        <f t="shared" si="603"/>
        <v>0</v>
      </c>
      <c r="AG1208" s="45"/>
      <c r="AH1208" s="123">
        <v>0</v>
      </c>
      <c r="AI1208" s="123">
        <v>0</v>
      </c>
      <c r="AJ1208" s="123">
        <f t="shared" si="585"/>
        <v>0</v>
      </c>
      <c r="AK1208" s="123">
        <v>0</v>
      </c>
      <c r="AL1208" s="123">
        <v>0</v>
      </c>
      <c r="AM1208" s="123">
        <f t="shared" si="586"/>
        <v>0</v>
      </c>
      <c r="AN1208" s="123">
        <f t="shared" si="604"/>
        <v>0</v>
      </c>
      <c r="AO1208" s="45"/>
      <c r="AP1208" s="123">
        <f>J1208-(R1208+Z1208+AH1208)</f>
        <v>0</v>
      </c>
      <c r="AQ1208" s="123">
        <f>K1208-(S1208+AA1208+AI1208)</f>
        <v>0</v>
      </c>
      <c r="AR1208" s="123">
        <f t="shared" si="588"/>
        <v>0</v>
      </c>
      <c r="AS1208" s="123">
        <f>M1208-(U1208+AC1208+AK1208)</f>
        <v>0</v>
      </c>
      <c r="AT1208" s="123">
        <f>N1208-(V1208+AD1208+AL1208)</f>
        <v>0</v>
      </c>
      <c r="AU1208" s="123">
        <f t="shared" si="589"/>
        <v>0</v>
      </c>
      <c r="AV1208" s="123">
        <f t="shared" si="594"/>
        <v>0</v>
      </c>
      <c r="AW1208" s="125" t="s">
        <v>103</v>
      </c>
      <c r="AX1208" s="125"/>
      <c r="AY1208" s="125"/>
      <c r="AZ1208" s="124" t="s">
        <v>88</v>
      </c>
      <c r="BA1208" s="124"/>
      <c r="BB1208" s="124"/>
      <c r="BC1208" s="124"/>
      <c r="BD1208" s="124"/>
    </row>
    <row r="1209" spans="1:56" s="127" customFormat="1" hidden="1">
      <c r="A1209" s="45"/>
      <c r="B1209" s="114">
        <v>2013</v>
      </c>
      <c r="C1209" s="115">
        <v>8320</v>
      </c>
      <c r="D1209" s="114">
        <v>11</v>
      </c>
      <c r="E1209" s="114">
        <v>2000</v>
      </c>
      <c r="F1209" s="114">
        <v>2500</v>
      </c>
      <c r="G1209" s="114">
        <v>255</v>
      </c>
      <c r="H1209" s="114"/>
      <c r="I1209" s="116" t="s">
        <v>293</v>
      </c>
      <c r="J1209" s="117">
        <v>0</v>
      </c>
      <c r="K1209" s="117">
        <v>0</v>
      </c>
      <c r="L1209" s="117">
        <v>0</v>
      </c>
      <c r="M1209" s="117">
        <v>0</v>
      </c>
      <c r="N1209" s="117">
        <v>0</v>
      </c>
      <c r="O1209" s="117">
        <v>0</v>
      </c>
      <c r="P1209" s="117">
        <v>0</v>
      </c>
      <c r="Q1209" s="45"/>
      <c r="R1209" s="118">
        <f t="shared" ref="R1209:S1211" si="605">R1210</f>
        <v>0</v>
      </c>
      <c r="S1209" s="118">
        <f t="shared" si="605"/>
        <v>0</v>
      </c>
      <c r="T1209" s="118">
        <f t="shared" si="591"/>
        <v>0</v>
      </c>
      <c r="U1209" s="118">
        <f t="shared" ref="U1209:V1211" si="606">U1210</f>
        <v>0</v>
      </c>
      <c r="V1209" s="118">
        <f t="shared" si="606"/>
        <v>0</v>
      </c>
      <c r="W1209" s="118">
        <f t="shared" si="580"/>
        <v>0</v>
      </c>
      <c r="X1209" s="118">
        <f t="shared" si="581"/>
        <v>0</v>
      </c>
      <c r="Y1209" s="45"/>
      <c r="Z1209" s="118">
        <f t="shared" ref="Z1209:AA1211" si="607">Z1210</f>
        <v>0</v>
      </c>
      <c r="AA1209" s="118">
        <f t="shared" si="607"/>
        <v>0</v>
      </c>
      <c r="AB1209" s="118">
        <f t="shared" si="582"/>
        <v>0</v>
      </c>
      <c r="AC1209" s="118">
        <f t="shared" ref="AC1209:AD1211" si="608">AC1210</f>
        <v>0</v>
      </c>
      <c r="AD1209" s="118">
        <f t="shared" si="608"/>
        <v>0</v>
      </c>
      <c r="AE1209" s="118">
        <f t="shared" si="583"/>
        <v>0</v>
      </c>
      <c r="AF1209" s="118">
        <f t="shared" si="603"/>
        <v>0</v>
      </c>
      <c r="AG1209" s="45"/>
      <c r="AH1209" s="118">
        <f t="shared" ref="AH1209:AI1211" si="609">AH1210</f>
        <v>0</v>
      </c>
      <c r="AI1209" s="118">
        <f t="shared" si="609"/>
        <v>0</v>
      </c>
      <c r="AJ1209" s="118">
        <f t="shared" si="585"/>
        <v>0</v>
      </c>
      <c r="AK1209" s="118">
        <f t="shared" ref="AK1209:AL1211" si="610">AK1210</f>
        <v>0</v>
      </c>
      <c r="AL1209" s="118">
        <f t="shared" si="610"/>
        <v>0</v>
      </c>
      <c r="AM1209" s="118">
        <f t="shared" si="586"/>
        <v>0</v>
      </c>
      <c r="AN1209" s="118">
        <f t="shared" si="604"/>
        <v>0</v>
      </c>
      <c r="AO1209" s="45"/>
      <c r="AP1209" s="118">
        <f t="shared" ref="AP1209:AQ1211" si="611">AP1210</f>
        <v>0</v>
      </c>
      <c r="AQ1209" s="118">
        <f t="shared" si="611"/>
        <v>0</v>
      </c>
      <c r="AR1209" s="118">
        <f t="shared" si="588"/>
        <v>0</v>
      </c>
      <c r="AS1209" s="118">
        <f t="shared" ref="AS1209:AT1211" si="612">AS1210</f>
        <v>0</v>
      </c>
      <c r="AT1209" s="118">
        <f t="shared" si="612"/>
        <v>0</v>
      </c>
      <c r="AU1209" s="118">
        <f t="shared" si="589"/>
        <v>0</v>
      </c>
      <c r="AV1209" s="118">
        <f t="shared" si="594"/>
        <v>0</v>
      </c>
      <c r="AW1209" s="119"/>
      <c r="AX1209" s="119"/>
      <c r="AY1209" s="119"/>
      <c r="AZ1209" s="117"/>
      <c r="BA1209" s="117"/>
      <c r="BB1209" s="117"/>
      <c r="BC1209" s="117"/>
      <c r="BD1209" s="117"/>
    </row>
    <row r="1210" spans="1:56" s="100" customFormat="1" hidden="1">
      <c r="A1210" s="45"/>
      <c r="B1210" s="120">
        <v>2013</v>
      </c>
      <c r="C1210" s="121">
        <v>8320</v>
      </c>
      <c r="D1210" s="120">
        <v>11</v>
      </c>
      <c r="E1210" s="120">
        <v>2000</v>
      </c>
      <c r="F1210" s="120">
        <v>2500</v>
      </c>
      <c r="G1210" s="120">
        <v>255</v>
      </c>
      <c r="H1210" s="120">
        <v>25501</v>
      </c>
      <c r="I1210" s="122" t="s">
        <v>293</v>
      </c>
      <c r="J1210" s="132">
        <v>0</v>
      </c>
      <c r="K1210" s="132">
        <v>0</v>
      </c>
      <c r="L1210" s="133">
        <v>0</v>
      </c>
      <c r="M1210" s="132">
        <v>0</v>
      </c>
      <c r="N1210" s="132">
        <v>0</v>
      </c>
      <c r="O1210" s="133">
        <v>0</v>
      </c>
      <c r="P1210" s="133">
        <v>0</v>
      </c>
      <c r="Q1210" s="45"/>
      <c r="R1210" s="123">
        <v>0</v>
      </c>
      <c r="S1210" s="123">
        <v>0</v>
      </c>
      <c r="T1210" s="123">
        <f t="shared" si="591"/>
        <v>0</v>
      </c>
      <c r="U1210" s="123">
        <v>0</v>
      </c>
      <c r="V1210" s="123">
        <v>0</v>
      </c>
      <c r="W1210" s="123">
        <f t="shared" si="580"/>
        <v>0</v>
      </c>
      <c r="X1210" s="123">
        <f t="shared" si="581"/>
        <v>0</v>
      </c>
      <c r="Y1210" s="45"/>
      <c r="Z1210" s="123">
        <v>0</v>
      </c>
      <c r="AA1210" s="123">
        <v>0</v>
      </c>
      <c r="AB1210" s="123">
        <f t="shared" si="582"/>
        <v>0</v>
      </c>
      <c r="AC1210" s="123">
        <v>0</v>
      </c>
      <c r="AD1210" s="123">
        <v>0</v>
      </c>
      <c r="AE1210" s="123">
        <f t="shared" si="583"/>
        <v>0</v>
      </c>
      <c r="AF1210" s="123">
        <f t="shared" si="603"/>
        <v>0</v>
      </c>
      <c r="AG1210" s="45"/>
      <c r="AH1210" s="123">
        <v>0</v>
      </c>
      <c r="AI1210" s="123">
        <v>0</v>
      </c>
      <c r="AJ1210" s="123">
        <f t="shared" si="585"/>
        <v>0</v>
      </c>
      <c r="AK1210" s="123">
        <v>0</v>
      </c>
      <c r="AL1210" s="123">
        <v>0</v>
      </c>
      <c r="AM1210" s="123">
        <f t="shared" si="586"/>
        <v>0</v>
      </c>
      <c r="AN1210" s="123">
        <f t="shared" si="604"/>
        <v>0</v>
      </c>
      <c r="AO1210" s="45"/>
      <c r="AP1210" s="123">
        <f>J1210-(R1210+Z1210+AH1210)</f>
        <v>0</v>
      </c>
      <c r="AQ1210" s="123">
        <f>K1210-(S1210+AA1210+AI1210)</f>
        <v>0</v>
      </c>
      <c r="AR1210" s="123">
        <f t="shared" si="588"/>
        <v>0</v>
      </c>
      <c r="AS1210" s="123">
        <f>M1210-(U1210+AC1210+AK1210)</f>
        <v>0</v>
      </c>
      <c r="AT1210" s="123">
        <f>N1210-(V1210+AD1210+AL1210)</f>
        <v>0</v>
      </c>
      <c r="AU1210" s="123">
        <f t="shared" si="589"/>
        <v>0</v>
      </c>
      <c r="AV1210" s="123">
        <f t="shared" si="594"/>
        <v>0</v>
      </c>
      <c r="AW1210" s="134" t="s">
        <v>105</v>
      </c>
      <c r="AX1210" s="134"/>
      <c r="AY1210" s="134"/>
      <c r="AZ1210" s="133" t="s">
        <v>283</v>
      </c>
      <c r="BA1210" s="133"/>
      <c r="BB1210" s="133"/>
      <c r="BC1210" s="133"/>
      <c r="BD1210" s="133"/>
    </row>
    <row r="1211" spans="1:56" s="100" customFormat="1" hidden="1">
      <c r="A1211" s="45"/>
      <c r="B1211" s="114">
        <v>2013</v>
      </c>
      <c r="C1211" s="115">
        <v>8320</v>
      </c>
      <c r="D1211" s="114">
        <v>11</v>
      </c>
      <c r="E1211" s="114">
        <v>2000</v>
      </c>
      <c r="F1211" s="114">
        <v>2500</v>
      </c>
      <c r="G1211" s="114">
        <v>259</v>
      </c>
      <c r="H1211" s="114"/>
      <c r="I1211" s="116" t="s">
        <v>294</v>
      </c>
      <c r="J1211" s="117">
        <v>0</v>
      </c>
      <c r="K1211" s="117">
        <v>0</v>
      </c>
      <c r="L1211" s="117">
        <v>0</v>
      </c>
      <c r="M1211" s="117">
        <v>0</v>
      </c>
      <c r="N1211" s="117">
        <v>0</v>
      </c>
      <c r="O1211" s="117">
        <v>0</v>
      </c>
      <c r="P1211" s="117">
        <v>0</v>
      </c>
      <c r="Q1211" s="45"/>
      <c r="R1211" s="118">
        <f t="shared" si="605"/>
        <v>0</v>
      </c>
      <c r="S1211" s="118">
        <f t="shared" si="605"/>
        <v>0</v>
      </c>
      <c r="T1211" s="118">
        <f t="shared" si="591"/>
        <v>0</v>
      </c>
      <c r="U1211" s="118">
        <f t="shared" si="606"/>
        <v>0</v>
      </c>
      <c r="V1211" s="118">
        <f t="shared" si="606"/>
        <v>0</v>
      </c>
      <c r="W1211" s="118">
        <f t="shared" si="580"/>
        <v>0</v>
      </c>
      <c r="X1211" s="118">
        <f t="shared" si="581"/>
        <v>0</v>
      </c>
      <c r="Y1211" s="45"/>
      <c r="Z1211" s="118">
        <f t="shared" si="607"/>
        <v>0</v>
      </c>
      <c r="AA1211" s="118">
        <f t="shared" si="607"/>
        <v>0</v>
      </c>
      <c r="AB1211" s="118">
        <f t="shared" si="582"/>
        <v>0</v>
      </c>
      <c r="AC1211" s="118">
        <f t="shared" si="608"/>
        <v>0</v>
      </c>
      <c r="AD1211" s="118">
        <f t="shared" si="608"/>
        <v>0</v>
      </c>
      <c r="AE1211" s="118">
        <f t="shared" si="583"/>
        <v>0</v>
      </c>
      <c r="AF1211" s="118">
        <f t="shared" si="603"/>
        <v>0</v>
      </c>
      <c r="AG1211" s="45"/>
      <c r="AH1211" s="118">
        <f t="shared" si="609"/>
        <v>0</v>
      </c>
      <c r="AI1211" s="118">
        <f t="shared" si="609"/>
        <v>0</v>
      </c>
      <c r="AJ1211" s="118">
        <f t="shared" si="585"/>
        <v>0</v>
      </c>
      <c r="AK1211" s="118">
        <f t="shared" si="610"/>
        <v>0</v>
      </c>
      <c r="AL1211" s="118">
        <f t="shared" si="610"/>
        <v>0</v>
      </c>
      <c r="AM1211" s="118">
        <f t="shared" si="586"/>
        <v>0</v>
      </c>
      <c r="AN1211" s="118">
        <f t="shared" si="604"/>
        <v>0</v>
      </c>
      <c r="AO1211" s="45"/>
      <c r="AP1211" s="118">
        <f t="shared" si="611"/>
        <v>0</v>
      </c>
      <c r="AQ1211" s="118">
        <f t="shared" si="611"/>
        <v>0</v>
      </c>
      <c r="AR1211" s="118">
        <f t="shared" si="588"/>
        <v>0</v>
      </c>
      <c r="AS1211" s="118">
        <f t="shared" si="612"/>
        <v>0</v>
      </c>
      <c r="AT1211" s="118">
        <f t="shared" si="612"/>
        <v>0</v>
      </c>
      <c r="AU1211" s="118">
        <f t="shared" si="589"/>
        <v>0</v>
      </c>
      <c r="AV1211" s="118">
        <f t="shared" si="594"/>
        <v>0</v>
      </c>
      <c r="AW1211" s="119"/>
      <c r="AX1211" s="119"/>
      <c r="AY1211" s="119"/>
      <c r="AZ1211" s="117"/>
      <c r="BA1211" s="117"/>
      <c r="BB1211" s="117"/>
      <c r="BC1211" s="117"/>
      <c r="BD1211" s="117"/>
    </row>
    <row r="1212" spans="1:56" s="100" customFormat="1" hidden="1">
      <c r="A1212" s="45"/>
      <c r="B1212" s="120">
        <v>2013</v>
      </c>
      <c r="C1212" s="121">
        <v>8320</v>
      </c>
      <c r="D1212" s="120">
        <v>11</v>
      </c>
      <c r="E1212" s="120">
        <v>2000</v>
      </c>
      <c r="F1212" s="120">
        <v>2500</v>
      </c>
      <c r="G1212" s="120">
        <v>259</v>
      </c>
      <c r="H1212" s="120">
        <v>25901</v>
      </c>
      <c r="I1212" s="122" t="s">
        <v>294</v>
      </c>
      <c r="J1212" s="123">
        <v>0</v>
      </c>
      <c r="K1212" s="123">
        <v>0</v>
      </c>
      <c r="L1212" s="124">
        <v>0</v>
      </c>
      <c r="M1212" s="123">
        <v>0</v>
      </c>
      <c r="N1212" s="123">
        <v>0</v>
      </c>
      <c r="O1212" s="124">
        <v>0</v>
      </c>
      <c r="P1212" s="124">
        <v>0</v>
      </c>
      <c r="Q1212" s="45"/>
      <c r="R1212" s="123">
        <v>0</v>
      </c>
      <c r="S1212" s="123">
        <v>0</v>
      </c>
      <c r="T1212" s="123">
        <f t="shared" si="591"/>
        <v>0</v>
      </c>
      <c r="U1212" s="123">
        <v>0</v>
      </c>
      <c r="V1212" s="123">
        <v>0</v>
      </c>
      <c r="W1212" s="123">
        <f t="shared" si="580"/>
        <v>0</v>
      </c>
      <c r="X1212" s="123">
        <f t="shared" si="581"/>
        <v>0</v>
      </c>
      <c r="Y1212" s="45"/>
      <c r="Z1212" s="123">
        <v>0</v>
      </c>
      <c r="AA1212" s="123">
        <v>0</v>
      </c>
      <c r="AB1212" s="123">
        <f t="shared" si="582"/>
        <v>0</v>
      </c>
      <c r="AC1212" s="123">
        <v>0</v>
      </c>
      <c r="AD1212" s="123">
        <v>0</v>
      </c>
      <c r="AE1212" s="123">
        <f t="shared" si="583"/>
        <v>0</v>
      </c>
      <c r="AF1212" s="123">
        <f t="shared" si="603"/>
        <v>0</v>
      </c>
      <c r="AG1212" s="45"/>
      <c r="AH1212" s="123">
        <v>0</v>
      </c>
      <c r="AI1212" s="123">
        <v>0</v>
      </c>
      <c r="AJ1212" s="123">
        <f t="shared" si="585"/>
        <v>0</v>
      </c>
      <c r="AK1212" s="123">
        <v>0</v>
      </c>
      <c r="AL1212" s="123">
        <v>0</v>
      </c>
      <c r="AM1212" s="123">
        <f t="shared" si="586"/>
        <v>0</v>
      </c>
      <c r="AN1212" s="123">
        <f t="shared" si="604"/>
        <v>0</v>
      </c>
      <c r="AO1212" s="45"/>
      <c r="AP1212" s="123">
        <f>J1212-(R1212+Z1212+AH1212)</f>
        <v>0</v>
      </c>
      <c r="AQ1212" s="123">
        <f>K1212-(S1212+AA1212+AI1212)</f>
        <v>0</v>
      </c>
      <c r="AR1212" s="123">
        <f t="shared" si="588"/>
        <v>0</v>
      </c>
      <c r="AS1212" s="123">
        <f>M1212-(U1212+AC1212+AK1212)</f>
        <v>0</v>
      </c>
      <c r="AT1212" s="123">
        <f>N1212-(V1212+AD1212+AL1212)</f>
        <v>0</v>
      </c>
      <c r="AU1212" s="123">
        <f t="shared" si="589"/>
        <v>0</v>
      </c>
      <c r="AV1212" s="123">
        <f t="shared" si="594"/>
        <v>0</v>
      </c>
      <c r="AW1212" s="125"/>
      <c r="AX1212" s="125"/>
      <c r="AY1212" s="125"/>
      <c r="AZ1212" s="124"/>
      <c r="BA1212" s="124"/>
      <c r="BB1212" s="124"/>
      <c r="BC1212" s="124"/>
      <c r="BD1212" s="124"/>
    </row>
    <row r="1213" spans="1:56" s="126" customFormat="1" hidden="1">
      <c r="A1213" s="45"/>
      <c r="B1213" s="108">
        <v>2013</v>
      </c>
      <c r="C1213" s="109">
        <v>8320</v>
      </c>
      <c r="D1213" s="108">
        <v>11</v>
      </c>
      <c r="E1213" s="108">
        <v>2000</v>
      </c>
      <c r="F1213" s="108">
        <v>2600</v>
      </c>
      <c r="G1213" s="108"/>
      <c r="H1213" s="108"/>
      <c r="I1213" s="110" t="s">
        <v>131</v>
      </c>
      <c r="J1213" s="111">
        <v>0</v>
      </c>
      <c r="K1213" s="111">
        <v>0</v>
      </c>
      <c r="L1213" s="111">
        <v>0</v>
      </c>
      <c r="M1213" s="111">
        <v>0</v>
      </c>
      <c r="N1213" s="111">
        <v>0</v>
      </c>
      <c r="O1213" s="111">
        <v>0</v>
      </c>
      <c r="P1213" s="111">
        <v>0</v>
      </c>
      <c r="Q1213" s="45"/>
      <c r="R1213" s="112">
        <f>R1214</f>
        <v>0</v>
      </c>
      <c r="S1213" s="112">
        <f>S1214</f>
        <v>0</v>
      </c>
      <c r="T1213" s="112">
        <f t="shared" si="591"/>
        <v>0</v>
      </c>
      <c r="U1213" s="112">
        <f>U1214</f>
        <v>0</v>
      </c>
      <c r="V1213" s="112">
        <f>V1214</f>
        <v>0</v>
      </c>
      <c r="W1213" s="112">
        <f t="shared" si="580"/>
        <v>0</v>
      </c>
      <c r="X1213" s="112">
        <f t="shared" si="581"/>
        <v>0</v>
      </c>
      <c r="Y1213" s="45"/>
      <c r="Z1213" s="112">
        <f>Z1214</f>
        <v>0</v>
      </c>
      <c r="AA1213" s="112">
        <f>AA1214</f>
        <v>0</v>
      </c>
      <c r="AB1213" s="112">
        <f t="shared" si="582"/>
        <v>0</v>
      </c>
      <c r="AC1213" s="112">
        <f>AC1214</f>
        <v>0</v>
      </c>
      <c r="AD1213" s="112">
        <f>AD1214</f>
        <v>0</v>
      </c>
      <c r="AE1213" s="112">
        <f t="shared" si="583"/>
        <v>0</v>
      </c>
      <c r="AF1213" s="112">
        <f t="shared" si="603"/>
        <v>0</v>
      </c>
      <c r="AG1213" s="45"/>
      <c r="AH1213" s="112">
        <f>AH1214</f>
        <v>0</v>
      </c>
      <c r="AI1213" s="112">
        <f>AI1214</f>
        <v>0</v>
      </c>
      <c r="AJ1213" s="112">
        <f t="shared" si="585"/>
        <v>0</v>
      </c>
      <c r="AK1213" s="112">
        <f>AK1214</f>
        <v>0</v>
      </c>
      <c r="AL1213" s="112">
        <f>AL1214</f>
        <v>0</v>
      </c>
      <c r="AM1213" s="112">
        <f t="shared" si="586"/>
        <v>0</v>
      </c>
      <c r="AN1213" s="112">
        <f t="shared" si="604"/>
        <v>0</v>
      </c>
      <c r="AO1213" s="45"/>
      <c r="AP1213" s="112">
        <f>AP1214</f>
        <v>0</v>
      </c>
      <c r="AQ1213" s="112">
        <f>AQ1214</f>
        <v>0</v>
      </c>
      <c r="AR1213" s="112">
        <f t="shared" si="588"/>
        <v>0</v>
      </c>
      <c r="AS1213" s="112">
        <f>AS1214</f>
        <v>0</v>
      </c>
      <c r="AT1213" s="112">
        <f>AT1214</f>
        <v>0</v>
      </c>
      <c r="AU1213" s="112">
        <f t="shared" si="589"/>
        <v>0</v>
      </c>
      <c r="AV1213" s="112">
        <f t="shared" si="594"/>
        <v>0</v>
      </c>
      <c r="AW1213" s="113"/>
      <c r="AX1213" s="113"/>
      <c r="AY1213" s="113"/>
      <c r="AZ1213" s="111"/>
      <c r="BA1213" s="111"/>
      <c r="BB1213" s="111"/>
      <c r="BC1213" s="111"/>
      <c r="BD1213" s="111"/>
    </row>
    <row r="1214" spans="1:56" s="127" customFormat="1" hidden="1">
      <c r="A1214" s="45"/>
      <c r="B1214" s="114">
        <v>2013</v>
      </c>
      <c r="C1214" s="115">
        <v>8320</v>
      </c>
      <c r="D1214" s="114">
        <v>11</v>
      </c>
      <c r="E1214" s="114">
        <v>2000</v>
      </c>
      <c r="F1214" s="114">
        <v>2600</v>
      </c>
      <c r="G1214" s="114">
        <v>261</v>
      </c>
      <c r="H1214" s="114"/>
      <c r="I1214" s="116" t="s">
        <v>131</v>
      </c>
      <c r="J1214" s="117">
        <v>0</v>
      </c>
      <c r="K1214" s="117">
        <v>0</v>
      </c>
      <c r="L1214" s="117">
        <v>0</v>
      </c>
      <c r="M1214" s="117">
        <v>0</v>
      </c>
      <c r="N1214" s="117">
        <v>0</v>
      </c>
      <c r="O1214" s="117">
        <v>0</v>
      </c>
      <c r="P1214" s="117">
        <v>0</v>
      </c>
      <c r="Q1214" s="45"/>
      <c r="R1214" s="118">
        <f>R1215+R1216+R1217</f>
        <v>0</v>
      </c>
      <c r="S1214" s="118">
        <f>S1215+S1216+S1217</f>
        <v>0</v>
      </c>
      <c r="T1214" s="118">
        <f t="shared" si="591"/>
        <v>0</v>
      </c>
      <c r="U1214" s="118">
        <f>U1215+U1216+U1217</f>
        <v>0</v>
      </c>
      <c r="V1214" s="118">
        <f>V1215+V1216+V1217</f>
        <v>0</v>
      </c>
      <c r="W1214" s="118">
        <f t="shared" si="580"/>
        <v>0</v>
      </c>
      <c r="X1214" s="118">
        <f t="shared" si="581"/>
        <v>0</v>
      </c>
      <c r="Y1214" s="45"/>
      <c r="Z1214" s="118">
        <f>Z1215+Z1216+Z1217</f>
        <v>0</v>
      </c>
      <c r="AA1214" s="118">
        <f>AA1215+AA1216+AA1217</f>
        <v>0</v>
      </c>
      <c r="AB1214" s="118">
        <f t="shared" si="582"/>
        <v>0</v>
      </c>
      <c r="AC1214" s="118">
        <f>AC1215+AC1216+AC1217</f>
        <v>0</v>
      </c>
      <c r="AD1214" s="118">
        <f>AD1215+AD1216+AD1217</f>
        <v>0</v>
      </c>
      <c r="AE1214" s="118">
        <f t="shared" si="583"/>
        <v>0</v>
      </c>
      <c r="AF1214" s="118">
        <f t="shared" si="603"/>
        <v>0</v>
      </c>
      <c r="AG1214" s="45"/>
      <c r="AH1214" s="118">
        <f>AH1215+AH1216+AH1217</f>
        <v>0</v>
      </c>
      <c r="AI1214" s="118">
        <f>AI1215+AI1216+AI1217</f>
        <v>0</v>
      </c>
      <c r="AJ1214" s="118">
        <f t="shared" si="585"/>
        <v>0</v>
      </c>
      <c r="AK1214" s="118">
        <f>AK1215+AK1216+AK1217</f>
        <v>0</v>
      </c>
      <c r="AL1214" s="118">
        <f>AL1215+AL1216+AL1217</f>
        <v>0</v>
      </c>
      <c r="AM1214" s="118">
        <f t="shared" si="586"/>
        <v>0</v>
      </c>
      <c r="AN1214" s="118">
        <f t="shared" si="604"/>
        <v>0</v>
      </c>
      <c r="AO1214" s="45"/>
      <c r="AP1214" s="118">
        <f>AP1215+AP1216+AP1217</f>
        <v>0</v>
      </c>
      <c r="AQ1214" s="118">
        <f>AQ1215+AQ1216+AQ1217</f>
        <v>0</v>
      </c>
      <c r="AR1214" s="118">
        <f t="shared" si="588"/>
        <v>0</v>
      </c>
      <c r="AS1214" s="118">
        <f>AS1215+AS1216+AS1217</f>
        <v>0</v>
      </c>
      <c r="AT1214" s="118">
        <f>AT1215+AT1216+AT1217</f>
        <v>0</v>
      </c>
      <c r="AU1214" s="118">
        <f t="shared" si="589"/>
        <v>0</v>
      </c>
      <c r="AV1214" s="118">
        <f t="shared" si="594"/>
        <v>0</v>
      </c>
      <c r="AW1214" s="119"/>
      <c r="AX1214" s="119"/>
      <c r="AY1214" s="119"/>
      <c r="AZ1214" s="117"/>
      <c r="BA1214" s="117"/>
      <c r="BB1214" s="117"/>
      <c r="BC1214" s="117"/>
      <c r="BD1214" s="117"/>
    </row>
    <row r="1215" spans="1:56" s="100" customFormat="1" ht="62.4" hidden="1">
      <c r="A1215" s="45"/>
      <c r="B1215" s="120">
        <v>2013</v>
      </c>
      <c r="C1215" s="121">
        <v>8320</v>
      </c>
      <c r="D1215" s="120">
        <v>11</v>
      </c>
      <c r="E1215" s="120">
        <v>2000</v>
      </c>
      <c r="F1215" s="120">
        <v>2600</v>
      </c>
      <c r="G1215" s="120">
        <v>261</v>
      </c>
      <c r="H1215" s="120">
        <v>26101</v>
      </c>
      <c r="I1215" s="122" t="s">
        <v>132</v>
      </c>
      <c r="J1215" s="132">
        <v>0</v>
      </c>
      <c r="K1215" s="132">
        <v>0</v>
      </c>
      <c r="L1215" s="133">
        <v>0</v>
      </c>
      <c r="M1215" s="132">
        <v>0</v>
      </c>
      <c r="N1215" s="132">
        <v>0</v>
      </c>
      <c r="O1215" s="133">
        <v>0</v>
      </c>
      <c r="P1215" s="133">
        <v>0</v>
      </c>
      <c r="Q1215" s="45"/>
      <c r="R1215" s="123">
        <v>0</v>
      </c>
      <c r="S1215" s="123">
        <v>0</v>
      </c>
      <c r="T1215" s="123">
        <f t="shared" si="591"/>
        <v>0</v>
      </c>
      <c r="U1215" s="123">
        <v>0</v>
      </c>
      <c r="V1215" s="123">
        <v>0</v>
      </c>
      <c r="W1215" s="123">
        <f t="shared" si="580"/>
        <v>0</v>
      </c>
      <c r="X1215" s="123">
        <f t="shared" si="581"/>
        <v>0</v>
      </c>
      <c r="Y1215" s="45"/>
      <c r="Z1215" s="123">
        <v>0</v>
      </c>
      <c r="AA1215" s="123">
        <v>0</v>
      </c>
      <c r="AB1215" s="123">
        <f t="shared" si="582"/>
        <v>0</v>
      </c>
      <c r="AC1215" s="123">
        <v>0</v>
      </c>
      <c r="AD1215" s="123">
        <v>0</v>
      </c>
      <c r="AE1215" s="123">
        <f t="shared" si="583"/>
        <v>0</v>
      </c>
      <c r="AF1215" s="123">
        <f t="shared" si="603"/>
        <v>0</v>
      </c>
      <c r="AG1215" s="45"/>
      <c r="AH1215" s="123">
        <v>0</v>
      </c>
      <c r="AI1215" s="123">
        <v>0</v>
      </c>
      <c r="AJ1215" s="123">
        <f t="shared" si="585"/>
        <v>0</v>
      </c>
      <c r="AK1215" s="123">
        <v>0</v>
      </c>
      <c r="AL1215" s="123">
        <v>0</v>
      </c>
      <c r="AM1215" s="123">
        <f t="shared" si="586"/>
        <v>0</v>
      </c>
      <c r="AN1215" s="123">
        <f t="shared" si="604"/>
        <v>0</v>
      </c>
      <c r="AO1215" s="45"/>
      <c r="AP1215" s="123">
        <f t="shared" ref="AP1215:AQ1217" si="613">J1215-(R1215+Z1215+AH1215)</f>
        <v>0</v>
      </c>
      <c r="AQ1215" s="123">
        <f t="shared" si="613"/>
        <v>0</v>
      </c>
      <c r="AR1215" s="123">
        <f t="shared" si="588"/>
        <v>0</v>
      </c>
      <c r="AS1215" s="123">
        <f t="shared" ref="AS1215:AT1217" si="614">M1215-(U1215+AC1215+AK1215)</f>
        <v>0</v>
      </c>
      <c r="AT1215" s="123">
        <f t="shared" si="614"/>
        <v>0</v>
      </c>
      <c r="AU1215" s="123">
        <f t="shared" si="589"/>
        <v>0</v>
      </c>
      <c r="AV1215" s="123">
        <f t="shared" si="594"/>
        <v>0</v>
      </c>
      <c r="AW1215" s="134" t="s">
        <v>133</v>
      </c>
      <c r="AX1215" s="134"/>
      <c r="AY1215" s="134"/>
      <c r="AZ1215" s="133" t="s">
        <v>88</v>
      </c>
      <c r="BA1215" s="133"/>
      <c r="BB1215" s="133"/>
      <c r="BC1215" s="133"/>
      <c r="BD1215" s="133"/>
    </row>
    <row r="1216" spans="1:56" s="100" customFormat="1" ht="62.4" hidden="1">
      <c r="A1216" s="45"/>
      <c r="B1216" s="129">
        <v>2013</v>
      </c>
      <c r="C1216" s="130">
        <v>8320</v>
      </c>
      <c r="D1216" s="129">
        <v>11</v>
      </c>
      <c r="E1216" s="129">
        <v>2000</v>
      </c>
      <c r="F1216" s="129">
        <v>2600</v>
      </c>
      <c r="G1216" s="129">
        <v>261</v>
      </c>
      <c r="H1216" s="129">
        <v>26102</v>
      </c>
      <c r="I1216" s="128" t="s">
        <v>420</v>
      </c>
      <c r="J1216" s="123">
        <v>0</v>
      </c>
      <c r="K1216" s="123">
        <v>0</v>
      </c>
      <c r="L1216" s="124">
        <v>0</v>
      </c>
      <c r="M1216" s="123">
        <v>0</v>
      </c>
      <c r="N1216" s="123">
        <v>0</v>
      </c>
      <c r="O1216" s="124">
        <v>0</v>
      </c>
      <c r="P1216" s="124">
        <v>0</v>
      </c>
      <c r="Q1216" s="45"/>
      <c r="R1216" s="123">
        <v>0</v>
      </c>
      <c r="S1216" s="123">
        <v>0</v>
      </c>
      <c r="T1216" s="123">
        <f t="shared" si="591"/>
        <v>0</v>
      </c>
      <c r="U1216" s="123">
        <v>0</v>
      </c>
      <c r="V1216" s="123">
        <v>0</v>
      </c>
      <c r="W1216" s="123">
        <f t="shared" si="580"/>
        <v>0</v>
      </c>
      <c r="X1216" s="123">
        <f t="shared" si="581"/>
        <v>0</v>
      </c>
      <c r="Y1216" s="45"/>
      <c r="Z1216" s="123">
        <v>0</v>
      </c>
      <c r="AA1216" s="123">
        <v>0</v>
      </c>
      <c r="AB1216" s="123">
        <f t="shared" si="582"/>
        <v>0</v>
      </c>
      <c r="AC1216" s="123">
        <v>0</v>
      </c>
      <c r="AD1216" s="123">
        <v>0</v>
      </c>
      <c r="AE1216" s="123">
        <f t="shared" si="583"/>
        <v>0</v>
      </c>
      <c r="AF1216" s="123">
        <f t="shared" si="603"/>
        <v>0</v>
      </c>
      <c r="AG1216" s="45"/>
      <c r="AH1216" s="123">
        <v>0</v>
      </c>
      <c r="AI1216" s="123">
        <v>0</v>
      </c>
      <c r="AJ1216" s="123">
        <f t="shared" si="585"/>
        <v>0</v>
      </c>
      <c r="AK1216" s="123">
        <v>0</v>
      </c>
      <c r="AL1216" s="123">
        <v>0</v>
      </c>
      <c r="AM1216" s="123">
        <f t="shared" si="586"/>
        <v>0</v>
      </c>
      <c r="AN1216" s="123">
        <f t="shared" si="604"/>
        <v>0</v>
      </c>
      <c r="AO1216" s="45"/>
      <c r="AP1216" s="123">
        <f t="shared" si="613"/>
        <v>0</v>
      </c>
      <c r="AQ1216" s="123">
        <f t="shared" si="613"/>
        <v>0</v>
      </c>
      <c r="AR1216" s="123">
        <f t="shared" si="588"/>
        <v>0</v>
      </c>
      <c r="AS1216" s="123">
        <f t="shared" si="614"/>
        <v>0</v>
      </c>
      <c r="AT1216" s="123">
        <f t="shared" si="614"/>
        <v>0</v>
      </c>
      <c r="AU1216" s="123">
        <f t="shared" si="589"/>
        <v>0</v>
      </c>
      <c r="AV1216" s="123">
        <f t="shared" si="594"/>
        <v>0</v>
      </c>
      <c r="AW1216" s="125"/>
      <c r="AX1216" s="125"/>
      <c r="AY1216" s="125"/>
      <c r="AZ1216" s="124"/>
      <c r="BA1216" s="124"/>
      <c r="BB1216" s="124"/>
      <c r="BC1216" s="124"/>
      <c r="BD1216" s="124"/>
    </row>
    <row r="1217" spans="1:56" s="100" customFormat="1" ht="46.8" hidden="1">
      <c r="A1217" s="45"/>
      <c r="B1217" s="129">
        <v>2013</v>
      </c>
      <c r="C1217" s="130">
        <v>8320</v>
      </c>
      <c r="D1217" s="129">
        <v>11</v>
      </c>
      <c r="E1217" s="129">
        <v>2000</v>
      </c>
      <c r="F1217" s="129">
        <v>2600</v>
      </c>
      <c r="G1217" s="129">
        <v>261</v>
      </c>
      <c r="H1217" s="129">
        <v>26103</v>
      </c>
      <c r="I1217" s="128" t="s">
        <v>134</v>
      </c>
      <c r="J1217" s="123">
        <v>0</v>
      </c>
      <c r="K1217" s="123">
        <v>0</v>
      </c>
      <c r="L1217" s="124">
        <v>0</v>
      </c>
      <c r="M1217" s="123">
        <v>0</v>
      </c>
      <c r="N1217" s="123">
        <v>0</v>
      </c>
      <c r="O1217" s="124">
        <v>0</v>
      </c>
      <c r="P1217" s="124">
        <v>0</v>
      </c>
      <c r="Q1217" s="45"/>
      <c r="R1217" s="123">
        <v>0</v>
      </c>
      <c r="S1217" s="123">
        <v>0</v>
      </c>
      <c r="T1217" s="123">
        <f t="shared" si="591"/>
        <v>0</v>
      </c>
      <c r="U1217" s="123">
        <v>0</v>
      </c>
      <c r="V1217" s="123">
        <v>0</v>
      </c>
      <c r="W1217" s="123">
        <f t="shared" si="580"/>
        <v>0</v>
      </c>
      <c r="X1217" s="123">
        <f t="shared" si="581"/>
        <v>0</v>
      </c>
      <c r="Y1217" s="45"/>
      <c r="Z1217" s="123">
        <v>0</v>
      </c>
      <c r="AA1217" s="123">
        <v>0</v>
      </c>
      <c r="AB1217" s="123">
        <f t="shared" si="582"/>
        <v>0</v>
      </c>
      <c r="AC1217" s="123">
        <v>0</v>
      </c>
      <c r="AD1217" s="123">
        <v>0</v>
      </c>
      <c r="AE1217" s="123">
        <f t="shared" si="583"/>
        <v>0</v>
      </c>
      <c r="AF1217" s="123">
        <f t="shared" si="603"/>
        <v>0</v>
      </c>
      <c r="AG1217" s="45"/>
      <c r="AH1217" s="123">
        <v>0</v>
      </c>
      <c r="AI1217" s="123">
        <v>0</v>
      </c>
      <c r="AJ1217" s="123">
        <f t="shared" si="585"/>
        <v>0</v>
      </c>
      <c r="AK1217" s="123">
        <v>0</v>
      </c>
      <c r="AL1217" s="123">
        <v>0</v>
      </c>
      <c r="AM1217" s="123">
        <f t="shared" si="586"/>
        <v>0</v>
      </c>
      <c r="AN1217" s="123">
        <f t="shared" si="604"/>
        <v>0</v>
      </c>
      <c r="AO1217" s="45"/>
      <c r="AP1217" s="123">
        <f t="shared" si="613"/>
        <v>0</v>
      </c>
      <c r="AQ1217" s="123">
        <f t="shared" si="613"/>
        <v>0</v>
      </c>
      <c r="AR1217" s="123">
        <f t="shared" si="588"/>
        <v>0</v>
      </c>
      <c r="AS1217" s="123">
        <f t="shared" si="614"/>
        <v>0</v>
      </c>
      <c r="AT1217" s="123">
        <f t="shared" si="614"/>
        <v>0</v>
      </c>
      <c r="AU1217" s="123">
        <f t="shared" si="589"/>
        <v>0</v>
      </c>
      <c r="AV1217" s="123">
        <f t="shared" si="594"/>
        <v>0</v>
      </c>
      <c r="AW1217" s="125"/>
      <c r="AX1217" s="125"/>
      <c r="AY1217" s="125"/>
      <c r="AZ1217" s="124"/>
      <c r="BA1217" s="124"/>
      <c r="BB1217" s="124"/>
      <c r="BC1217" s="124"/>
      <c r="BD1217" s="124"/>
    </row>
    <row r="1218" spans="1:56" s="126" customFormat="1" hidden="1">
      <c r="A1218" s="45"/>
      <c r="B1218" s="108">
        <v>2013</v>
      </c>
      <c r="C1218" s="109">
        <v>8320</v>
      </c>
      <c r="D1218" s="108">
        <v>11</v>
      </c>
      <c r="E1218" s="108">
        <v>2000</v>
      </c>
      <c r="F1218" s="108">
        <v>2700</v>
      </c>
      <c r="G1218" s="108"/>
      <c r="H1218" s="108"/>
      <c r="I1218" s="110" t="s">
        <v>135</v>
      </c>
      <c r="J1218" s="111">
        <v>0</v>
      </c>
      <c r="K1218" s="111">
        <v>0</v>
      </c>
      <c r="L1218" s="111">
        <v>0</v>
      </c>
      <c r="M1218" s="111">
        <v>0</v>
      </c>
      <c r="N1218" s="111">
        <v>0</v>
      </c>
      <c r="O1218" s="111">
        <v>0</v>
      </c>
      <c r="P1218" s="111">
        <v>0</v>
      </c>
      <c r="Q1218" s="45"/>
      <c r="R1218" s="112">
        <f>R1219</f>
        <v>0</v>
      </c>
      <c r="S1218" s="112">
        <f>S1219</f>
        <v>0</v>
      </c>
      <c r="T1218" s="112">
        <f t="shared" si="591"/>
        <v>0</v>
      </c>
      <c r="U1218" s="112">
        <f>U1219</f>
        <v>0</v>
      </c>
      <c r="V1218" s="112">
        <f>V1219</f>
        <v>0</v>
      </c>
      <c r="W1218" s="112">
        <f t="shared" si="580"/>
        <v>0</v>
      </c>
      <c r="X1218" s="112">
        <f t="shared" si="581"/>
        <v>0</v>
      </c>
      <c r="Y1218" s="45"/>
      <c r="Z1218" s="112">
        <f>Z1219</f>
        <v>0</v>
      </c>
      <c r="AA1218" s="112">
        <f>AA1219</f>
        <v>0</v>
      </c>
      <c r="AB1218" s="112">
        <f t="shared" si="582"/>
        <v>0</v>
      </c>
      <c r="AC1218" s="112">
        <f>AC1219</f>
        <v>0</v>
      </c>
      <c r="AD1218" s="112">
        <f>AD1219</f>
        <v>0</v>
      </c>
      <c r="AE1218" s="112">
        <f t="shared" si="583"/>
        <v>0</v>
      </c>
      <c r="AF1218" s="112">
        <f t="shared" si="603"/>
        <v>0</v>
      </c>
      <c r="AG1218" s="45"/>
      <c r="AH1218" s="112">
        <f>AH1219</f>
        <v>0</v>
      </c>
      <c r="AI1218" s="112">
        <f>AI1219</f>
        <v>0</v>
      </c>
      <c r="AJ1218" s="112">
        <f t="shared" si="585"/>
        <v>0</v>
      </c>
      <c r="AK1218" s="112">
        <f>AK1219</f>
        <v>0</v>
      </c>
      <c r="AL1218" s="112">
        <f>AL1219</f>
        <v>0</v>
      </c>
      <c r="AM1218" s="112">
        <f t="shared" si="586"/>
        <v>0</v>
      </c>
      <c r="AN1218" s="112">
        <f t="shared" si="604"/>
        <v>0</v>
      </c>
      <c r="AO1218" s="45"/>
      <c r="AP1218" s="112">
        <f>AP1219</f>
        <v>0</v>
      </c>
      <c r="AQ1218" s="112">
        <f>AQ1219</f>
        <v>0</v>
      </c>
      <c r="AR1218" s="112">
        <f t="shared" si="588"/>
        <v>0</v>
      </c>
      <c r="AS1218" s="112">
        <f>AS1219</f>
        <v>0</v>
      </c>
      <c r="AT1218" s="112">
        <f>AT1219</f>
        <v>0</v>
      </c>
      <c r="AU1218" s="112">
        <f t="shared" si="589"/>
        <v>0</v>
      </c>
      <c r="AV1218" s="112">
        <f t="shared" si="594"/>
        <v>0</v>
      </c>
      <c r="AW1218" s="113"/>
      <c r="AX1218" s="113"/>
      <c r="AY1218" s="113"/>
      <c r="AZ1218" s="111"/>
      <c r="BA1218" s="111"/>
      <c r="BB1218" s="111"/>
      <c r="BC1218" s="111"/>
      <c r="BD1218" s="111"/>
    </row>
    <row r="1219" spans="1:56" s="127" customFormat="1" hidden="1">
      <c r="A1219" s="45"/>
      <c r="B1219" s="114">
        <v>2013</v>
      </c>
      <c r="C1219" s="115">
        <v>8320</v>
      </c>
      <c r="D1219" s="114">
        <v>11</v>
      </c>
      <c r="E1219" s="114">
        <v>2000</v>
      </c>
      <c r="F1219" s="114">
        <v>2700</v>
      </c>
      <c r="G1219" s="114">
        <v>275</v>
      </c>
      <c r="H1219" s="114"/>
      <c r="I1219" s="116" t="s">
        <v>300</v>
      </c>
      <c r="J1219" s="117">
        <v>0</v>
      </c>
      <c r="K1219" s="117">
        <v>0</v>
      </c>
      <c r="L1219" s="117">
        <v>0</v>
      </c>
      <c r="M1219" s="117">
        <v>0</v>
      </c>
      <c r="N1219" s="117">
        <v>0</v>
      </c>
      <c r="O1219" s="117">
        <v>0</v>
      </c>
      <c r="P1219" s="117">
        <v>0</v>
      </c>
      <c r="Q1219" s="45"/>
      <c r="R1219" s="118">
        <f>R1220</f>
        <v>0</v>
      </c>
      <c r="S1219" s="118">
        <f>S1220</f>
        <v>0</v>
      </c>
      <c r="T1219" s="118">
        <f t="shared" si="591"/>
        <v>0</v>
      </c>
      <c r="U1219" s="118">
        <f>U1220</f>
        <v>0</v>
      </c>
      <c r="V1219" s="118">
        <f>V1220</f>
        <v>0</v>
      </c>
      <c r="W1219" s="118">
        <f t="shared" si="580"/>
        <v>0</v>
      </c>
      <c r="X1219" s="118">
        <f t="shared" si="581"/>
        <v>0</v>
      </c>
      <c r="Y1219" s="45"/>
      <c r="Z1219" s="118">
        <f>Z1220</f>
        <v>0</v>
      </c>
      <c r="AA1219" s="118">
        <f>AA1220</f>
        <v>0</v>
      </c>
      <c r="AB1219" s="118">
        <f t="shared" si="582"/>
        <v>0</v>
      </c>
      <c r="AC1219" s="118">
        <f>AC1220</f>
        <v>0</v>
      </c>
      <c r="AD1219" s="118">
        <f>AD1220</f>
        <v>0</v>
      </c>
      <c r="AE1219" s="118">
        <f t="shared" si="583"/>
        <v>0</v>
      </c>
      <c r="AF1219" s="118">
        <f t="shared" si="603"/>
        <v>0</v>
      </c>
      <c r="AG1219" s="45"/>
      <c r="AH1219" s="118">
        <f>AH1220</f>
        <v>0</v>
      </c>
      <c r="AI1219" s="118">
        <f>AI1220</f>
        <v>0</v>
      </c>
      <c r="AJ1219" s="118">
        <f t="shared" si="585"/>
        <v>0</v>
      </c>
      <c r="AK1219" s="118">
        <f>AK1220</f>
        <v>0</v>
      </c>
      <c r="AL1219" s="118">
        <f>AL1220</f>
        <v>0</v>
      </c>
      <c r="AM1219" s="118">
        <f t="shared" si="586"/>
        <v>0</v>
      </c>
      <c r="AN1219" s="118">
        <f t="shared" si="604"/>
        <v>0</v>
      </c>
      <c r="AO1219" s="45"/>
      <c r="AP1219" s="118">
        <f>AP1220</f>
        <v>0</v>
      </c>
      <c r="AQ1219" s="118">
        <f>AQ1220</f>
        <v>0</v>
      </c>
      <c r="AR1219" s="118">
        <f t="shared" si="588"/>
        <v>0</v>
      </c>
      <c r="AS1219" s="118">
        <f>AS1220</f>
        <v>0</v>
      </c>
      <c r="AT1219" s="118">
        <f>AT1220</f>
        <v>0</v>
      </c>
      <c r="AU1219" s="118">
        <f t="shared" si="589"/>
        <v>0</v>
      </c>
      <c r="AV1219" s="118">
        <f t="shared" si="594"/>
        <v>0</v>
      </c>
      <c r="AW1219" s="119"/>
      <c r="AX1219" s="119"/>
      <c r="AY1219" s="119"/>
      <c r="AZ1219" s="117"/>
      <c r="BA1219" s="117"/>
      <c r="BB1219" s="117"/>
      <c r="BC1219" s="117"/>
      <c r="BD1219" s="117"/>
    </row>
    <row r="1220" spans="1:56" s="100" customFormat="1" hidden="1">
      <c r="A1220" s="45"/>
      <c r="B1220" s="120">
        <v>2013</v>
      </c>
      <c r="C1220" s="121">
        <v>8320</v>
      </c>
      <c r="D1220" s="120">
        <v>11</v>
      </c>
      <c r="E1220" s="120">
        <v>2000</v>
      </c>
      <c r="F1220" s="120">
        <v>2700</v>
      </c>
      <c r="G1220" s="120">
        <v>275</v>
      </c>
      <c r="H1220" s="120">
        <v>27501</v>
      </c>
      <c r="I1220" s="122" t="s">
        <v>300</v>
      </c>
      <c r="J1220" s="123">
        <v>0</v>
      </c>
      <c r="K1220" s="123">
        <v>0</v>
      </c>
      <c r="L1220" s="124">
        <v>0</v>
      </c>
      <c r="M1220" s="123">
        <v>0</v>
      </c>
      <c r="N1220" s="123">
        <v>0</v>
      </c>
      <c r="O1220" s="124">
        <v>0</v>
      </c>
      <c r="P1220" s="124">
        <v>0</v>
      </c>
      <c r="Q1220" s="45"/>
      <c r="R1220" s="123">
        <v>0</v>
      </c>
      <c r="S1220" s="123">
        <v>0</v>
      </c>
      <c r="T1220" s="123">
        <f t="shared" si="591"/>
        <v>0</v>
      </c>
      <c r="U1220" s="123">
        <v>0</v>
      </c>
      <c r="V1220" s="123">
        <v>0</v>
      </c>
      <c r="W1220" s="123">
        <f t="shared" si="580"/>
        <v>0</v>
      </c>
      <c r="X1220" s="123">
        <f t="shared" si="581"/>
        <v>0</v>
      </c>
      <c r="Y1220" s="45"/>
      <c r="Z1220" s="123">
        <v>0</v>
      </c>
      <c r="AA1220" s="123">
        <v>0</v>
      </c>
      <c r="AB1220" s="123">
        <f t="shared" si="582"/>
        <v>0</v>
      </c>
      <c r="AC1220" s="123">
        <v>0</v>
      </c>
      <c r="AD1220" s="123">
        <v>0</v>
      </c>
      <c r="AE1220" s="123">
        <f t="shared" si="583"/>
        <v>0</v>
      </c>
      <c r="AF1220" s="123">
        <f t="shared" si="603"/>
        <v>0</v>
      </c>
      <c r="AG1220" s="45"/>
      <c r="AH1220" s="123">
        <v>0</v>
      </c>
      <c r="AI1220" s="123">
        <v>0</v>
      </c>
      <c r="AJ1220" s="123">
        <f t="shared" si="585"/>
        <v>0</v>
      </c>
      <c r="AK1220" s="123">
        <v>0</v>
      </c>
      <c r="AL1220" s="123">
        <v>0</v>
      </c>
      <c r="AM1220" s="123">
        <f t="shared" si="586"/>
        <v>0</v>
      </c>
      <c r="AN1220" s="123">
        <f t="shared" si="604"/>
        <v>0</v>
      </c>
      <c r="AO1220" s="45"/>
      <c r="AP1220" s="123">
        <f>J1220-(R1220+Z1220+AH1220)</f>
        <v>0</v>
      </c>
      <c r="AQ1220" s="123">
        <f>K1220-(S1220+AA1220+AI1220)</f>
        <v>0</v>
      </c>
      <c r="AR1220" s="123">
        <f t="shared" si="588"/>
        <v>0</v>
      </c>
      <c r="AS1220" s="123">
        <f>M1220-(U1220+AC1220+AK1220)</f>
        <v>0</v>
      </c>
      <c r="AT1220" s="123">
        <f>N1220-(V1220+AD1220+AL1220)</f>
        <v>0</v>
      </c>
      <c r="AU1220" s="123">
        <f t="shared" si="589"/>
        <v>0</v>
      </c>
      <c r="AV1220" s="123">
        <f t="shared" si="594"/>
        <v>0</v>
      </c>
      <c r="AW1220" s="125" t="s">
        <v>141</v>
      </c>
      <c r="AX1220" s="125"/>
      <c r="AY1220" s="125"/>
      <c r="AZ1220" s="124" t="s">
        <v>283</v>
      </c>
      <c r="BA1220" s="124"/>
      <c r="BB1220" s="124"/>
      <c r="BC1220" s="124"/>
      <c r="BD1220" s="124"/>
    </row>
    <row r="1221" spans="1:56" s="126" customFormat="1" hidden="1">
      <c r="A1221" s="45"/>
      <c r="B1221" s="108">
        <v>2013</v>
      </c>
      <c r="C1221" s="109">
        <v>8320</v>
      </c>
      <c r="D1221" s="108">
        <v>11</v>
      </c>
      <c r="E1221" s="108">
        <v>2000</v>
      </c>
      <c r="F1221" s="108">
        <v>2900</v>
      </c>
      <c r="G1221" s="108"/>
      <c r="H1221" s="108"/>
      <c r="I1221" s="110" t="s">
        <v>142</v>
      </c>
      <c r="J1221" s="111">
        <v>11800</v>
      </c>
      <c r="K1221" s="111">
        <v>0</v>
      </c>
      <c r="L1221" s="111">
        <v>11800</v>
      </c>
      <c r="M1221" s="111">
        <v>0</v>
      </c>
      <c r="N1221" s="111">
        <v>0</v>
      </c>
      <c r="O1221" s="111">
        <v>0</v>
      </c>
      <c r="P1221" s="111">
        <v>11800</v>
      </c>
      <c r="Q1221" s="45"/>
      <c r="R1221" s="112">
        <f>R1222+R1224+R1226+R1228+R1230</f>
        <v>11799.52</v>
      </c>
      <c r="S1221" s="112">
        <f>S1222+S1224+S1226+S1228+S1230</f>
        <v>0</v>
      </c>
      <c r="T1221" s="112">
        <f t="shared" si="591"/>
        <v>11799.52</v>
      </c>
      <c r="U1221" s="112">
        <f>U1222+U1224+U1226+U1228+U1230</f>
        <v>0</v>
      </c>
      <c r="V1221" s="112">
        <f>V1222+V1224+V1226+V1228+V1230</f>
        <v>0</v>
      </c>
      <c r="W1221" s="112">
        <f t="shared" si="580"/>
        <v>0</v>
      </c>
      <c r="X1221" s="112">
        <f t="shared" si="581"/>
        <v>11799.52</v>
      </c>
      <c r="Y1221" s="45"/>
      <c r="Z1221" s="112">
        <f>Z1222+Z1224+Z1226+Z1228+Z1230</f>
        <v>0</v>
      </c>
      <c r="AA1221" s="112">
        <f>AA1222+AA1224+AA1226+AA1228+AA1230</f>
        <v>0</v>
      </c>
      <c r="AB1221" s="112">
        <f t="shared" si="582"/>
        <v>0</v>
      </c>
      <c r="AC1221" s="112">
        <f>AC1222+AC1224+AC1226+AC1228+AC1230</f>
        <v>0</v>
      </c>
      <c r="AD1221" s="112">
        <f>AD1222+AD1224+AD1226+AD1228+AD1230</f>
        <v>0</v>
      </c>
      <c r="AE1221" s="112">
        <f t="shared" si="583"/>
        <v>0</v>
      </c>
      <c r="AF1221" s="112">
        <f t="shared" si="603"/>
        <v>0</v>
      </c>
      <c r="AG1221" s="45"/>
      <c r="AH1221" s="112">
        <f>AH1222+AH1224+AH1226+AH1228+AH1230</f>
        <v>0</v>
      </c>
      <c r="AI1221" s="112">
        <f>AI1222+AI1224+AI1226+AI1228+AI1230</f>
        <v>0</v>
      </c>
      <c r="AJ1221" s="112">
        <f t="shared" si="585"/>
        <v>0</v>
      </c>
      <c r="AK1221" s="112">
        <f>AK1222+AK1224+AK1226+AK1228+AK1230</f>
        <v>0</v>
      </c>
      <c r="AL1221" s="112">
        <f>AL1222+AL1224+AL1226+AL1228+AL1230</f>
        <v>0</v>
      </c>
      <c r="AM1221" s="112">
        <f t="shared" si="586"/>
        <v>0</v>
      </c>
      <c r="AN1221" s="112">
        <f t="shared" si="604"/>
        <v>0</v>
      </c>
      <c r="AO1221" s="45"/>
      <c r="AP1221" s="112">
        <f>AP1222+AP1224+AP1226+AP1228+AP1230</f>
        <v>0</v>
      </c>
      <c r="AQ1221" s="112">
        <f>AQ1222+AQ1224+AQ1226+AQ1228+AQ1230</f>
        <v>0</v>
      </c>
      <c r="AR1221" s="112">
        <f t="shared" si="588"/>
        <v>0</v>
      </c>
      <c r="AS1221" s="112">
        <f>AS1222+AS1224+AS1226+AS1228+AS1230</f>
        <v>0</v>
      </c>
      <c r="AT1221" s="112">
        <f>AT1222+AT1224+AT1226+AT1228+AT1230</f>
        <v>0</v>
      </c>
      <c r="AU1221" s="112">
        <f t="shared" si="589"/>
        <v>0</v>
      </c>
      <c r="AV1221" s="112">
        <f t="shared" si="594"/>
        <v>0</v>
      </c>
      <c r="AW1221" s="113"/>
      <c r="AX1221" s="113"/>
      <c r="AY1221" s="113"/>
      <c r="AZ1221" s="111"/>
      <c r="BA1221" s="111"/>
      <c r="BB1221" s="111"/>
      <c r="BC1221" s="111"/>
      <c r="BD1221" s="111"/>
    </row>
    <row r="1222" spans="1:56" s="127" customFormat="1" hidden="1">
      <c r="A1222" s="45"/>
      <c r="B1222" s="114">
        <v>2013</v>
      </c>
      <c r="C1222" s="115">
        <v>8320</v>
      </c>
      <c r="D1222" s="114">
        <v>11</v>
      </c>
      <c r="E1222" s="114">
        <v>2000</v>
      </c>
      <c r="F1222" s="114">
        <v>2900</v>
      </c>
      <c r="G1222" s="114">
        <v>291</v>
      </c>
      <c r="H1222" s="114"/>
      <c r="I1222" s="116" t="s">
        <v>143</v>
      </c>
      <c r="J1222" s="117">
        <v>0</v>
      </c>
      <c r="K1222" s="117">
        <v>0</v>
      </c>
      <c r="L1222" s="117">
        <v>0</v>
      </c>
      <c r="M1222" s="117">
        <v>0</v>
      </c>
      <c r="N1222" s="117">
        <v>0</v>
      </c>
      <c r="O1222" s="117">
        <v>0</v>
      </c>
      <c r="P1222" s="117">
        <v>0</v>
      </c>
      <c r="Q1222" s="45"/>
      <c r="R1222" s="118">
        <f>R1223</f>
        <v>0</v>
      </c>
      <c r="S1222" s="118">
        <f>S1223</f>
        <v>0</v>
      </c>
      <c r="T1222" s="118">
        <f t="shared" si="591"/>
        <v>0</v>
      </c>
      <c r="U1222" s="118">
        <f>U1223</f>
        <v>0</v>
      </c>
      <c r="V1222" s="118">
        <f>V1223</f>
        <v>0</v>
      </c>
      <c r="W1222" s="118">
        <f t="shared" si="580"/>
        <v>0</v>
      </c>
      <c r="X1222" s="118">
        <f t="shared" si="581"/>
        <v>0</v>
      </c>
      <c r="Y1222" s="45"/>
      <c r="Z1222" s="118">
        <f>Z1223</f>
        <v>0</v>
      </c>
      <c r="AA1222" s="118">
        <f>AA1223</f>
        <v>0</v>
      </c>
      <c r="AB1222" s="118">
        <f t="shared" si="582"/>
        <v>0</v>
      </c>
      <c r="AC1222" s="118">
        <f>AC1223</f>
        <v>0</v>
      </c>
      <c r="AD1222" s="118">
        <f>AD1223</f>
        <v>0</v>
      </c>
      <c r="AE1222" s="118">
        <f t="shared" si="583"/>
        <v>0</v>
      </c>
      <c r="AF1222" s="118">
        <f t="shared" si="603"/>
        <v>0</v>
      </c>
      <c r="AG1222" s="45"/>
      <c r="AH1222" s="118">
        <f>AH1223</f>
        <v>0</v>
      </c>
      <c r="AI1222" s="118">
        <f>AI1223</f>
        <v>0</v>
      </c>
      <c r="AJ1222" s="118">
        <f t="shared" si="585"/>
        <v>0</v>
      </c>
      <c r="AK1222" s="118">
        <f>AK1223</f>
        <v>0</v>
      </c>
      <c r="AL1222" s="118">
        <f>AL1223</f>
        <v>0</v>
      </c>
      <c r="AM1222" s="118">
        <f t="shared" si="586"/>
        <v>0</v>
      </c>
      <c r="AN1222" s="118">
        <f t="shared" si="604"/>
        <v>0</v>
      </c>
      <c r="AO1222" s="45"/>
      <c r="AP1222" s="118">
        <f>AP1223</f>
        <v>0</v>
      </c>
      <c r="AQ1222" s="118">
        <f>AQ1223</f>
        <v>0</v>
      </c>
      <c r="AR1222" s="118">
        <f t="shared" si="588"/>
        <v>0</v>
      </c>
      <c r="AS1222" s="118">
        <f>AS1223</f>
        <v>0</v>
      </c>
      <c r="AT1222" s="118">
        <f>AT1223</f>
        <v>0</v>
      </c>
      <c r="AU1222" s="118">
        <f t="shared" si="589"/>
        <v>0</v>
      </c>
      <c r="AV1222" s="118">
        <f t="shared" si="594"/>
        <v>0</v>
      </c>
      <c r="AW1222" s="119"/>
      <c r="AX1222" s="119"/>
      <c r="AY1222" s="119"/>
      <c r="AZ1222" s="117"/>
      <c r="BA1222" s="117"/>
      <c r="BB1222" s="117"/>
      <c r="BC1222" s="117"/>
      <c r="BD1222" s="117"/>
    </row>
    <row r="1223" spans="1:56" s="100" customFormat="1" hidden="1">
      <c r="A1223" s="45"/>
      <c r="B1223" s="120">
        <v>2013</v>
      </c>
      <c r="C1223" s="121">
        <v>8320</v>
      </c>
      <c r="D1223" s="120">
        <v>11</v>
      </c>
      <c r="E1223" s="120">
        <v>2000</v>
      </c>
      <c r="F1223" s="120">
        <v>2900</v>
      </c>
      <c r="G1223" s="120">
        <v>291</v>
      </c>
      <c r="H1223" s="120">
        <v>29101</v>
      </c>
      <c r="I1223" s="122" t="s">
        <v>143</v>
      </c>
      <c r="J1223" s="123">
        <v>0</v>
      </c>
      <c r="K1223" s="123">
        <v>0</v>
      </c>
      <c r="L1223" s="124">
        <v>0</v>
      </c>
      <c r="M1223" s="123">
        <v>0</v>
      </c>
      <c r="N1223" s="123">
        <v>0</v>
      </c>
      <c r="O1223" s="124">
        <v>0</v>
      </c>
      <c r="P1223" s="124">
        <v>0</v>
      </c>
      <c r="Q1223" s="45"/>
      <c r="R1223" s="123">
        <v>0</v>
      </c>
      <c r="S1223" s="123">
        <v>0</v>
      </c>
      <c r="T1223" s="123">
        <f t="shared" si="591"/>
        <v>0</v>
      </c>
      <c r="U1223" s="123">
        <v>0</v>
      </c>
      <c r="V1223" s="123">
        <v>0</v>
      </c>
      <c r="W1223" s="123">
        <f t="shared" si="580"/>
        <v>0</v>
      </c>
      <c r="X1223" s="123">
        <f t="shared" si="581"/>
        <v>0</v>
      </c>
      <c r="Y1223" s="45"/>
      <c r="Z1223" s="123">
        <v>0</v>
      </c>
      <c r="AA1223" s="123">
        <v>0</v>
      </c>
      <c r="AB1223" s="123">
        <f t="shared" si="582"/>
        <v>0</v>
      </c>
      <c r="AC1223" s="123">
        <v>0</v>
      </c>
      <c r="AD1223" s="123">
        <v>0</v>
      </c>
      <c r="AE1223" s="123">
        <f t="shared" si="583"/>
        <v>0</v>
      </c>
      <c r="AF1223" s="123">
        <f t="shared" si="603"/>
        <v>0</v>
      </c>
      <c r="AG1223" s="45"/>
      <c r="AH1223" s="123">
        <v>0</v>
      </c>
      <c r="AI1223" s="123">
        <v>0</v>
      </c>
      <c r="AJ1223" s="123">
        <f t="shared" si="585"/>
        <v>0</v>
      </c>
      <c r="AK1223" s="123">
        <v>0</v>
      </c>
      <c r="AL1223" s="123">
        <v>0</v>
      </c>
      <c r="AM1223" s="123">
        <f t="shared" si="586"/>
        <v>0</v>
      </c>
      <c r="AN1223" s="123">
        <f t="shared" si="604"/>
        <v>0</v>
      </c>
      <c r="AO1223" s="45"/>
      <c r="AP1223" s="123">
        <f>J1223-(R1223+Z1223+AH1223)</f>
        <v>0</v>
      </c>
      <c r="AQ1223" s="123">
        <f>K1223-(S1223+AA1223+AI1223)</f>
        <v>0</v>
      </c>
      <c r="AR1223" s="123">
        <f t="shared" si="588"/>
        <v>0</v>
      </c>
      <c r="AS1223" s="123">
        <f>M1223-(U1223+AC1223+AK1223)</f>
        <v>0</v>
      </c>
      <c r="AT1223" s="123">
        <f>N1223-(V1223+AD1223+AL1223)</f>
        <v>0</v>
      </c>
      <c r="AU1223" s="123">
        <f t="shared" si="589"/>
        <v>0</v>
      </c>
      <c r="AV1223" s="123">
        <f t="shared" si="594"/>
        <v>0</v>
      </c>
      <c r="AW1223" s="125" t="s">
        <v>103</v>
      </c>
      <c r="AX1223" s="125"/>
      <c r="AY1223" s="125"/>
      <c r="AZ1223" s="124" t="s">
        <v>88</v>
      </c>
      <c r="BA1223" s="124"/>
      <c r="BB1223" s="124"/>
      <c r="BC1223" s="124"/>
      <c r="BD1223" s="124"/>
    </row>
    <row r="1224" spans="1:56" s="127" customFormat="1" hidden="1">
      <c r="A1224" s="45"/>
      <c r="B1224" s="114">
        <v>2013</v>
      </c>
      <c r="C1224" s="115">
        <v>8320</v>
      </c>
      <c r="D1224" s="114">
        <v>11</v>
      </c>
      <c r="E1224" s="114">
        <v>2000</v>
      </c>
      <c r="F1224" s="114">
        <v>2900</v>
      </c>
      <c r="G1224" s="114">
        <v>293</v>
      </c>
      <c r="H1224" s="114"/>
      <c r="I1224" s="116" t="s">
        <v>144</v>
      </c>
      <c r="J1224" s="117">
        <v>0</v>
      </c>
      <c r="K1224" s="117">
        <v>0</v>
      </c>
      <c r="L1224" s="117">
        <v>0</v>
      </c>
      <c r="M1224" s="117">
        <v>0</v>
      </c>
      <c r="N1224" s="117">
        <v>0</v>
      </c>
      <c r="O1224" s="117">
        <v>0</v>
      </c>
      <c r="P1224" s="117">
        <v>0</v>
      </c>
      <c r="Q1224" s="45"/>
      <c r="R1224" s="118">
        <f>R1225</f>
        <v>0</v>
      </c>
      <c r="S1224" s="118">
        <f>S1225</f>
        <v>0</v>
      </c>
      <c r="T1224" s="118">
        <f t="shared" si="591"/>
        <v>0</v>
      </c>
      <c r="U1224" s="118">
        <f>U1225</f>
        <v>0</v>
      </c>
      <c r="V1224" s="118">
        <f>V1225</f>
        <v>0</v>
      </c>
      <c r="W1224" s="118">
        <f t="shared" si="580"/>
        <v>0</v>
      </c>
      <c r="X1224" s="118">
        <f t="shared" si="581"/>
        <v>0</v>
      </c>
      <c r="Y1224" s="45"/>
      <c r="Z1224" s="118">
        <f>Z1225</f>
        <v>0</v>
      </c>
      <c r="AA1224" s="118">
        <f>AA1225</f>
        <v>0</v>
      </c>
      <c r="AB1224" s="118">
        <f t="shared" si="582"/>
        <v>0</v>
      </c>
      <c r="AC1224" s="118">
        <f>AC1225</f>
        <v>0</v>
      </c>
      <c r="AD1224" s="118">
        <f>AD1225</f>
        <v>0</v>
      </c>
      <c r="AE1224" s="118">
        <f t="shared" si="583"/>
        <v>0</v>
      </c>
      <c r="AF1224" s="118">
        <f t="shared" si="603"/>
        <v>0</v>
      </c>
      <c r="AG1224" s="45"/>
      <c r="AH1224" s="118">
        <f>AH1225</f>
        <v>0</v>
      </c>
      <c r="AI1224" s="118">
        <f>AI1225</f>
        <v>0</v>
      </c>
      <c r="AJ1224" s="118">
        <f t="shared" si="585"/>
        <v>0</v>
      </c>
      <c r="AK1224" s="118">
        <f>AK1225</f>
        <v>0</v>
      </c>
      <c r="AL1224" s="118">
        <f>AL1225</f>
        <v>0</v>
      </c>
      <c r="AM1224" s="118">
        <f t="shared" si="586"/>
        <v>0</v>
      </c>
      <c r="AN1224" s="118">
        <f t="shared" si="604"/>
        <v>0</v>
      </c>
      <c r="AO1224" s="45"/>
      <c r="AP1224" s="118">
        <f>AP1225</f>
        <v>0</v>
      </c>
      <c r="AQ1224" s="118">
        <f>AQ1225</f>
        <v>0</v>
      </c>
      <c r="AR1224" s="118">
        <f t="shared" si="588"/>
        <v>0</v>
      </c>
      <c r="AS1224" s="118">
        <f>AS1225</f>
        <v>0</v>
      </c>
      <c r="AT1224" s="118">
        <f>AT1225</f>
        <v>0</v>
      </c>
      <c r="AU1224" s="118">
        <f t="shared" si="589"/>
        <v>0</v>
      </c>
      <c r="AV1224" s="118">
        <f t="shared" si="594"/>
        <v>0</v>
      </c>
      <c r="AW1224" s="119"/>
      <c r="AX1224" s="119"/>
      <c r="AY1224" s="119"/>
      <c r="AZ1224" s="117"/>
      <c r="BA1224" s="117"/>
      <c r="BB1224" s="117"/>
      <c r="BC1224" s="117"/>
      <c r="BD1224" s="117"/>
    </row>
    <row r="1225" spans="1:56" s="100" customFormat="1" hidden="1">
      <c r="A1225" s="45"/>
      <c r="B1225" s="120">
        <v>2013</v>
      </c>
      <c r="C1225" s="121">
        <v>8320</v>
      </c>
      <c r="D1225" s="120">
        <v>11</v>
      </c>
      <c r="E1225" s="120">
        <v>2000</v>
      </c>
      <c r="F1225" s="120">
        <v>2900</v>
      </c>
      <c r="G1225" s="120">
        <v>293</v>
      </c>
      <c r="H1225" s="120">
        <v>29301</v>
      </c>
      <c r="I1225" s="122" t="s">
        <v>144</v>
      </c>
      <c r="J1225" s="123">
        <v>0</v>
      </c>
      <c r="K1225" s="123">
        <v>0</v>
      </c>
      <c r="L1225" s="124">
        <v>0</v>
      </c>
      <c r="M1225" s="123">
        <v>0</v>
      </c>
      <c r="N1225" s="123">
        <v>0</v>
      </c>
      <c r="O1225" s="124">
        <v>0</v>
      </c>
      <c r="P1225" s="124">
        <v>0</v>
      </c>
      <c r="Q1225" s="45"/>
      <c r="R1225" s="123">
        <v>0</v>
      </c>
      <c r="S1225" s="123">
        <v>0</v>
      </c>
      <c r="T1225" s="123">
        <f t="shared" si="591"/>
        <v>0</v>
      </c>
      <c r="U1225" s="123">
        <v>0</v>
      </c>
      <c r="V1225" s="123">
        <v>0</v>
      </c>
      <c r="W1225" s="123">
        <f t="shared" si="580"/>
        <v>0</v>
      </c>
      <c r="X1225" s="123">
        <f t="shared" si="581"/>
        <v>0</v>
      </c>
      <c r="Y1225" s="45"/>
      <c r="Z1225" s="123">
        <v>0</v>
      </c>
      <c r="AA1225" s="123">
        <v>0</v>
      </c>
      <c r="AB1225" s="123">
        <f t="shared" si="582"/>
        <v>0</v>
      </c>
      <c r="AC1225" s="123">
        <v>0</v>
      </c>
      <c r="AD1225" s="123">
        <v>0</v>
      </c>
      <c r="AE1225" s="123">
        <f t="shared" si="583"/>
        <v>0</v>
      </c>
      <c r="AF1225" s="123">
        <f t="shared" si="603"/>
        <v>0</v>
      </c>
      <c r="AG1225" s="45"/>
      <c r="AH1225" s="123">
        <v>0</v>
      </c>
      <c r="AI1225" s="123">
        <v>0</v>
      </c>
      <c r="AJ1225" s="123">
        <f t="shared" si="585"/>
        <v>0</v>
      </c>
      <c r="AK1225" s="123">
        <v>0</v>
      </c>
      <c r="AL1225" s="123">
        <v>0</v>
      </c>
      <c r="AM1225" s="123">
        <f t="shared" si="586"/>
        <v>0</v>
      </c>
      <c r="AN1225" s="123">
        <f t="shared" si="604"/>
        <v>0</v>
      </c>
      <c r="AO1225" s="45"/>
      <c r="AP1225" s="123">
        <f>J1225-(R1225+Z1225+AH1225)</f>
        <v>0</v>
      </c>
      <c r="AQ1225" s="123">
        <f>K1225-(S1225+AA1225+AI1225)</f>
        <v>0</v>
      </c>
      <c r="AR1225" s="123">
        <f t="shared" si="588"/>
        <v>0</v>
      </c>
      <c r="AS1225" s="123">
        <f>M1225-(U1225+AC1225+AK1225)</f>
        <v>0</v>
      </c>
      <c r="AT1225" s="123">
        <f>N1225-(V1225+AD1225+AL1225)</f>
        <v>0</v>
      </c>
      <c r="AU1225" s="123">
        <f t="shared" si="589"/>
        <v>0</v>
      </c>
      <c r="AV1225" s="123">
        <f t="shared" si="594"/>
        <v>0</v>
      </c>
      <c r="AW1225" s="125" t="s">
        <v>103</v>
      </c>
      <c r="AX1225" s="125"/>
      <c r="AY1225" s="125"/>
      <c r="AZ1225" s="124" t="s">
        <v>283</v>
      </c>
      <c r="BA1225" s="124"/>
      <c r="BB1225" s="124"/>
      <c r="BC1225" s="124"/>
      <c r="BD1225" s="124"/>
    </row>
    <row r="1226" spans="1:56" s="127" customFormat="1" hidden="1">
      <c r="A1226" s="45"/>
      <c r="B1226" s="114">
        <v>2013</v>
      </c>
      <c r="C1226" s="115">
        <v>8320</v>
      </c>
      <c r="D1226" s="114">
        <v>11</v>
      </c>
      <c r="E1226" s="114">
        <v>2000</v>
      </c>
      <c r="F1226" s="114">
        <v>2900</v>
      </c>
      <c r="G1226" s="114">
        <v>294</v>
      </c>
      <c r="H1226" s="114"/>
      <c r="I1226" s="116" t="s">
        <v>145</v>
      </c>
      <c r="J1226" s="117">
        <v>11800</v>
      </c>
      <c r="K1226" s="117">
        <v>0</v>
      </c>
      <c r="L1226" s="117">
        <v>11800</v>
      </c>
      <c r="M1226" s="117">
        <v>0</v>
      </c>
      <c r="N1226" s="117">
        <v>0</v>
      </c>
      <c r="O1226" s="117">
        <v>0</v>
      </c>
      <c r="P1226" s="117">
        <v>11800</v>
      </c>
      <c r="Q1226" s="45"/>
      <c r="R1226" s="118">
        <f>R1227</f>
        <v>11799.52</v>
      </c>
      <c r="S1226" s="118">
        <f>S1227</f>
        <v>0</v>
      </c>
      <c r="T1226" s="118">
        <f t="shared" si="591"/>
        <v>11799.52</v>
      </c>
      <c r="U1226" s="118">
        <f>U1227</f>
        <v>0</v>
      </c>
      <c r="V1226" s="118">
        <f>V1227</f>
        <v>0</v>
      </c>
      <c r="W1226" s="118">
        <f t="shared" si="580"/>
        <v>0</v>
      </c>
      <c r="X1226" s="118">
        <f t="shared" si="581"/>
        <v>11799.52</v>
      </c>
      <c r="Y1226" s="45"/>
      <c r="Z1226" s="118">
        <f>Z1227</f>
        <v>0</v>
      </c>
      <c r="AA1226" s="118">
        <f>AA1227</f>
        <v>0</v>
      </c>
      <c r="AB1226" s="118">
        <f t="shared" si="582"/>
        <v>0</v>
      </c>
      <c r="AC1226" s="118">
        <f>AC1227</f>
        <v>0</v>
      </c>
      <c r="AD1226" s="118">
        <f>AD1227</f>
        <v>0</v>
      </c>
      <c r="AE1226" s="118">
        <f t="shared" si="583"/>
        <v>0</v>
      </c>
      <c r="AF1226" s="118">
        <f t="shared" si="603"/>
        <v>0</v>
      </c>
      <c r="AG1226" s="45"/>
      <c r="AH1226" s="118">
        <f>AH1227</f>
        <v>0</v>
      </c>
      <c r="AI1226" s="118">
        <f>AI1227</f>
        <v>0</v>
      </c>
      <c r="AJ1226" s="118">
        <f t="shared" si="585"/>
        <v>0</v>
      </c>
      <c r="AK1226" s="118">
        <f>AK1227</f>
        <v>0</v>
      </c>
      <c r="AL1226" s="118">
        <f>AL1227</f>
        <v>0</v>
      </c>
      <c r="AM1226" s="118">
        <f t="shared" si="586"/>
        <v>0</v>
      </c>
      <c r="AN1226" s="118">
        <f t="shared" si="604"/>
        <v>0</v>
      </c>
      <c r="AO1226" s="45"/>
      <c r="AP1226" s="118">
        <f>AP1227</f>
        <v>0</v>
      </c>
      <c r="AQ1226" s="118">
        <f>AQ1227</f>
        <v>0</v>
      </c>
      <c r="AR1226" s="118">
        <f t="shared" si="588"/>
        <v>0</v>
      </c>
      <c r="AS1226" s="118">
        <f>AS1227</f>
        <v>0</v>
      </c>
      <c r="AT1226" s="118">
        <f>AT1227</f>
        <v>0</v>
      </c>
      <c r="AU1226" s="118">
        <f t="shared" si="589"/>
        <v>0</v>
      </c>
      <c r="AV1226" s="118">
        <f t="shared" si="594"/>
        <v>0</v>
      </c>
      <c r="AW1226" s="119"/>
      <c r="AX1226" s="119"/>
      <c r="AY1226" s="119"/>
      <c r="AZ1226" s="117"/>
      <c r="BA1226" s="117"/>
      <c r="BB1226" s="117"/>
      <c r="BC1226" s="117"/>
      <c r="BD1226" s="117"/>
    </row>
    <row r="1227" spans="1:56" s="100" customFormat="1" hidden="1">
      <c r="A1227" s="45"/>
      <c r="B1227" s="120">
        <v>2013</v>
      </c>
      <c r="C1227" s="121">
        <v>8320</v>
      </c>
      <c r="D1227" s="120">
        <v>11</v>
      </c>
      <c r="E1227" s="120">
        <v>2000</v>
      </c>
      <c r="F1227" s="120">
        <v>2900</v>
      </c>
      <c r="G1227" s="120">
        <v>294</v>
      </c>
      <c r="H1227" s="120">
        <v>29401</v>
      </c>
      <c r="I1227" s="122" t="s">
        <v>146</v>
      </c>
      <c r="J1227" s="132">
        <f>11800-0.48</f>
        <v>11799.52</v>
      </c>
      <c r="K1227" s="132">
        <v>0</v>
      </c>
      <c r="L1227" s="133">
        <v>11800</v>
      </c>
      <c r="M1227" s="132">
        <v>0</v>
      </c>
      <c r="N1227" s="132">
        <v>0</v>
      </c>
      <c r="O1227" s="133">
        <v>0</v>
      </c>
      <c r="P1227" s="133">
        <v>11800</v>
      </c>
      <c r="Q1227" s="45"/>
      <c r="R1227" s="123">
        <f>+'[1]SNI -C4'!V69</f>
        <v>11799.52</v>
      </c>
      <c r="S1227" s="123">
        <v>0</v>
      </c>
      <c r="T1227" s="123">
        <f t="shared" si="591"/>
        <v>11799.52</v>
      </c>
      <c r="U1227" s="123">
        <v>0</v>
      </c>
      <c r="V1227" s="123">
        <v>0</v>
      </c>
      <c r="W1227" s="123">
        <f t="shared" si="580"/>
        <v>0</v>
      </c>
      <c r="X1227" s="123">
        <f t="shared" si="581"/>
        <v>11799.52</v>
      </c>
      <c r="Y1227" s="45"/>
      <c r="Z1227" s="123">
        <v>0</v>
      </c>
      <c r="AA1227" s="123">
        <v>0</v>
      </c>
      <c r="AB1227" s="123">
        <f t="shared" si="582"/>
        <v>0</v>
      </c>
      <c r="AC1227" s="123">
        <v>0</v>
      </c>
      <c r="AD1227" s="123">
        <v>0</v>
      </c>
      <c r="AE1227" s="123">
        <f t="shared" si="583"/>
        <v>0</v>
      </c>
      <c r="AF1227" s="123">
        <f t="shared" si="603"/>
        <v>0</v>
      </c>
      <c r="AG1227" s="45"/>
      <c r="AH1227" s="123">
        <v>0</v>
      </c>
      <c r="AI1227" s="123">
        <v>0</v>
      </c>
      <c r="AJ1227" s="123">
        <f t="shared" si="585"/>
        <v>0</v>
      </c>
      <c r="AK1227" s="123">
        <v>0</v>
      </c>
      <c r="AL1227" s="123">
        <v>0</v>
      </c>
      <c r="AM1227" s="123">
        <f t="shared" si="586"/>
        <v>0</v>
      </c>
      <c r="AN1227" s="123">
        <f t="shared" si="604"/>
        <v>0</v>
      </c>
      <c r="AO1227" s="45"/>
      <c r="AP1227" s="132">
        <f>J1227-(R1227+Z1227+AH1227)</f>
        <v>0</v>
      </c>
      <c r="AQ1227" s="123">
        <f>K1227-(S1227+AA1227+AI1227)</f>
        <v>0</v>
      </c>
      <c r="AR1227" s="132">
        <f t="shared" si="588"/>
        <v>0</v>
      </c>
      <c r="AS1227" s="123">
        <f>M1227-(U1227+AC1227+AK1227)</f>
        <v>0</v>
      </c>
      <c r="AT1227" s="123">
        <f>N1227-(V1227+AD1227+AL1227)</f>
        <v>0</v>
      </c>
      <c r="AU1227" s="123">
        <f t="shared" si="589"/>
        <v>0</v>
      </c>
      <c r="AV1227" s="132">
        <f t="shared" si="594"/>
        <v>0</v>
      </c>
      <c r="AW1227" s="134" t="s">
        <v>103</v>
      </c>
      <c r="AX1227" s="134">
        <v>14</v>
      </c>
      <c r="AY1227" s="134"/>
      <c r="AZ1227" s="133" t="s">
        <v>283</v>
      </c>
      <c r="BA1227" s="133">
        <f>'[1]SNI -C4'!AM69</f>
        <v>8</v>
      </c>
      <c r="BB1227" s="133"/>
      <c r="BC1227" s="133">
        <f>+AX1227-BA1227</f>
        <v>6</v>
      </c>
      <c r="BD1227" s="124">
        <v>0</v>
      </c>
    </row>
    <row r="1228" spans="1:56" s="127" customFormat="1" hidden="1">
      <c r="A1228" s="45"/>
      <c r="B1228" s="114">
        <v>2013</v>
      </c>
      <c r="C1228" s="115">
        <v>8320</v>
      </c>
      <c r="D1228" s="114">
        <v>11</v>
      </c>
      <c r="E1228" s="114">
        <v>2000</v>
      </c>
      <c r="F1228" s="114">
        <v>2900</v>
      </c>
      <c r="G1228" s="114">
        <v>296</v>
      </c>
      <c r="H1228" s="114"/>
      <c r="I1228" s="116" t="s">
        <v>147</v>
      </c>
      <c r="J1228" s="117">
        <v>0</v>
      </c>
      <c r="K1228" s="117">
        <v>0</v>
      </c>
      <c r="L1228" s="117">
        <v>0</v>
      </c>
      <c r="M1228" s="117">
        <v>0</v>
      </c>
      <c r="N1228" s="117">
        <v>0</v>
      </c>
      <c r="O1228" s="117">
        <v>0</v>
      </c>
      <c r="P1228" s="117">
        <v>0</v>
      </c>
      <c r="Q1228" s="45"/>
      <c r="R1228" s="118">
        <f>R1229</f>
        <v>0</v>
      </c>
      <c r="S1228" s="118">
        <f>S1229</f>
        <v>0</v>
      </c>
      <c r="T1228" s="118">
        <f t="shared" si="591"/>
        <v>0</v>
      </c>
      <c r="U1228" s="118">
        <f>U1229</f>
        <v>0</v>
      </c>
      <c r="V1228" s="118">
        <f>V1229</f>
        <v>0</v>
      </c>
      <c r="W1228" s="118">
        <f t="shared" si="580"/>
        <v>0</v>
      </c>
      <c r="X1228" s="118">
        <f t="shared" si="581"/>
        <v>0</v>
      </c>
      <c r="Y1228" s="45"/>
      <c r="Z1228" s="118">
        <f>Z1229</f>
        <v>0</v>
      </c>
      <c r="AA1228" s="118">
        <f>AA1229</f>
        <v>0</v>
      </c>
      <c r="AB1228" s="118">
        <f t="shared" si="582"/>
        <v>0</v>
      </c>
      <c r="AC1228" s="118">
        <f>AC1229</f>
        <v>0</v>
      </c>
      <c r="AD1228" s="118">
        <f>AD1229</f>
        <v>0</v>
      </c>
      <c r="AE1228" s="118">
        <f t="shared" si="583"/>
        <v>0</v>
      </c>
      <c r="AF1228" s="118">
        <f t="shared" si="603"/>
        <v>0</v>
      </c>
      <c r="AG1228" s="45"/>
      <c r="AH1228" s="118">
        <f>AH1229</f>
        <v>0</v>
      </c>
      <c r="AI1228" s="118">
        <f>AI1229</f>
        <v>0</v>
      </c>
      <c r="AJ1228" s="118">
        <f t="shared" si="585"/>
        <v>0</v>
      </c>
      <c r="AK1228" s="118">
        <f>AK1229</f>
        <v>0</v>
      </c>
      <c r="AL1228" s="118">
        <f>AL1229</f>
        <v>0</v>
      </c>
      <c r="AM1228" s="118">
        <f t="shared" si="586"/>
        <v>0</v>
      </c>
      <c r="AN1228" s="118">
        <f t="shared" si="604"/>
        <v>0</v>
      </c>
      <c r="AO1228" s="45"/>
      <c r="AP1228" s="118">
        <f>AP1229</f>
        <v>0</v>
      </c>
      <c r="AQ1228" s="118">
        <f>AQ1229</f>
        <v>0</v>
      </c>
      <c r="AR1228" s="118">
        <f t="shared" si="588"/>
        <v>0</v>
      </c>
      <c r="AS1228" s="118">
        <f>AS1229</f>
        <v>0</v>
      </c>
      <c r="AT1228" s="118">
        <f>AT1229</f>
        <v>0</v>
      </c>
      <c r="AU1228" s="118">
        <f t="shared" si="589"/>
        <v>0</v>
      </c>
      <c r="AV1228" s="118">
        <f t="shared" si="594"/>
        <v>0</v>
      </c>
      <c r="AW1228" s="119"/>
      <c r="AX1228" s="119"/>
      <c r="AY1228" s="119"/>
      <c r="AZ1228" s="117"/>
      <c r="BA1228" s="117"/>
      <c r="BB1228" s="117"/>
      <c r="BC1228" s="117"/>
      <c r="BD1228" s="117"/>
    </row>
    <row r="1229" spans="1:56" s="100" customFormat="1" hidden="1">
      <c r="A1229" s="45"/>
      <c r="B1229" s="120">
        <v>2013</v>
      </c>
      <c r="C1229" s="121">
        <v>8320</v>
      </c>
      <c r="D1229" s="120">
        <v>11</v>
      </c>
      <c r="E1229" s="120">
        <v>2000</v>
      </c>
      <c r="F1229" s="120">
        <v>2900</v>
      </c>
      <c r="G1229" s="120">
        <v>296</v>
      </c>
      <c r="H1229" s="120">
        <v>29601</v>
      </c>
      <c r="I1229" s="122" t="s">
        <v>147</v>
      </c>
      <c r="J1229" s="123">
        <v>0</v>
      </c>
      <c r="K1229" s="123">
        <v>0</v>
      </c>
      <c r="L1229" s="124">
        <v>0</v>
      </c>
      <c r="M1229" s="123">
        <v>0</v>
      </c>
      <c r="N1229" s="123">
        <v>0</v>
      </c>
      <c r="O1229" s="124">
        <v>0</v>
      </c>
      <c r="P1229" s="124">
        <v>0</v>
      </c>
      <c r="Q1229" s="45"/>
      <c r="R1229" s="123">
        <v>0</v>
      </c>
      <c r="S1229" s="123">
        <v>0</v>
      </c>
      <c r="T1229" s="123">
        <f t="shared" si="591"/>
        <v>0</v>
      </c>
      <c r="U1229" s="123">
        <v>0</v>
      </c>
      <c r="V1229" s="123">
        <v>0</v>
      </c>
      <c r="W1229" s="123">
        <f t="shared" si="580"/>
        <v>0</v>
      </c>
      <c r="X1229" s="123">
        <f t="shared" si="581"/>
        <v>0</v>
      </c>
      <c r="Y1229" s="45"/>
      <c r="Z1229" s="123">
        <v>0</v>
      </c>
      <c r="AA1229" s="123">
        <v>0</v>
      </c>
      <c r="AB1229" s="123">
        <f t="shared" si="582"/>
        <v>0</v>
      </c>
      <c r="AC1229" s="123">
        <v>0</v>
      </c>
      <c r="AD1229" s="123">
        <v>0</v>
      </c>
      <c r="AE1229" s="123">
        <f t="shared" si="583"/>
        <v>0</v>
      </c>
      <c r="AF1229" s="123">
        <f t="shared" si="603"/>
        <v>0</v>
      </c>
      <c r="AG1229" s="45"/>
      <c r="AH1229" s="123">
        <v>0</v>
      </c>
      <c r="AI1229" s="123">
        <v>0</v>
      </c>
      <c r="AJ1229" s="123">
        <f t="shared" si="585"/>
        <v>0</v>
      </c>
      <c r="AK1229" s="123">
        <v>0</v>
      </c>
      <c r="AL1229" s="123">
        <v>0</v>
      </c>
      <c r="AM1229" s="123">
        <f t="shared" si="586"/>
        <v>0</v>
      </c>
      <c r="AN1229" s="123">
        <f t="shared" si="604"/>
        <v>0</v>
      </c>
      <c r="AO1229" s="45"/>
      <c r="AP1229" s="123">
        <f>J1229-(R1229+Z1229+AH1229)</f>
        <v>0</v>
      </c>
      <c r="AQ1229" s="123">
        <f>K1229-(S1229+AA1229+AI1229)</f>
        <v>0</v>
      </c>
      <c r="AR1229" s="123">
        <f t="shared" si="588"/>
        <v>0</v>
      </c>
      <c r="AS1229" s="123">
        <f>M1229-(U1229+AC1229+AK1229)</f>
        <v>0</v>
      </c>
      <c r="AT1229" s="123">
        <f>N1229-(V1229+AD1229+AL1229)</f>
        <v>0</v>
      </c>
      <c r="AU1229" s="123">
        <f t="shared" si="589"/>
        <v>0</v>
      </c>
      <c r="AV1229" s="123">
        <f t="shared" si="594"/>
        <v>0</v>
      </c>
      <c r="AW1229" s="125" t="s">
        <v>153</v>
      </c>
      <c r="AX1229" s="125"/>
      <c r="AY1229" s="125"/>
      <c r="AZ1229" s="124" t="s">
        <v>283</v>
      </c>
      <c r="BA1229" s="124"/>
      <c r="BB1229" s="124"/>
      <c r="BC1229" s="124"/>
      <c r="BD1229" s="124"/>
    </row>
    <row r="1230" spans="1:56" s="127" customFormat="1" hidden="1">
      <c r="A1230" s="45"/>
      <c r="B1230" s="114">
        <v>2013</v>
      </c>
      <c r="C1230" s="115">
        <v>8320</v>
      </c>
      <c r="D1230" s="114">
        <v>11</v>
      </c>
      <c r="E1230" s="114">
        <v>2000</v>
      </c>
      <c r="F1230" s="114">
        <v>2900</v>
      </c>
      <c r="G1230" s="114">
        <v>298</v>
      </c>
      <c r="H1230" s="114"/>
      <c r="I1230" s="116" t="s">
        <v>425</v>
      </c>
      <c r="J1230" s="117">
        <v>0</v>
      </c>
      <c r="K1230" s="117">
        <v>0</v>
      </c>
      <c r="L1230" s="117">
        <v>0</v>
      </c>
      <c r="M1230" s="117">
        <v>0</v>
      </c>
      <c r="N1230" s="117">
        <v>0</v>
      </c>
      <c r="O1230" s="117">
        <v>0</v>
      </c>
      <c r="P1230" s="117">
        <v>0</v>
      </c>
      <c r="Q1230" s="45"/>
      <c r="R1230" s="118">
        <f>R1231</f>
        <v>0</v>
      </c>
      <c r="S1230" s="118">
        <f>S1231</f>
        <v>0</v>
      </c>
      <c r="T1230" s="118">
        <f t="shared" si="591"/>
        <v>0</v>
      </c>
      <c r="U1230" s="118">
        <f>U1231</f>
        <v>0</v>
      </c>
      <c r="V1230" s="118">
        <f>V1231</f>
        <v>0</v>
      </c>
      <c r="W1230" s="118">
        <f t="shared" si="580"/>
        <v>0</v>
      </c>
      <c r="X1230" s="118">
        <f t="shared" si="581"/>
        <v>0</v>
      </c>
      <c r="Y1230" s="45"/>
      <c r="Z1230" s="118">
        <f>Z1231</f>
        <v>0</v>
      </c>
      <c r="AA1230" s="118">
        <f>AA1231</f>
        <v>0</v>
      </c>
      <c r="AB1230" s="118">
        <f t="shared" si="582"/>
        <v>0</v>
      </c>
      <c r="AC1230" s="118">
        <f>AC1231</f>
        <v>0</v>
      </c>
      <c r="AD1230" s="118">
        <f>AD1231</f>
        <v>0</v>
      </c>
      <c r="AE1230" s="118">
        <f t="shared" si="583"/>
        <v>0</v>
      </c>
      <c r="AF1230" s="118">
        <f t="shared" si="603"/>
        <v>0</v>
      </c>
      <c r="AG1230" s="45"/>
      <c r="AH1230" s="118">
        <f>AH1231</f>
        <v>0</v>
      </c>
      <c r="AI1230" s="118">
        <f>AI1231</f>
        <v>0</v>
      </c>
      <c r="AJ1230" s="118">
        <f t="shared" si="585"/>
        <v>0</v>
      </c>
      <c r="AK1230" s="118">
        <f>AK1231</f>
        <v>0</v>
      </c>
      <c r="AL1230" s="118">
        <f>AL1231</f>
        <v>0</v>
      </c>
      <c r="AM1230" s="118">
        <f t="shared" si="586"/>
        <v>0</v>
      </c>
      <c r="AN1230" s="118">
        <f t="shared" si="604"/>
        <v>0</v>
      </c>
      <c r="AO1230" s="45"/>
      <c r="AP1230" s="118">
        <f>AP1231</f>
        <v>0</v>
      </c>
      <c r="AQ1230" s="118">
        <f>AQ1231</f>
        <v>0</v>
      </c>
      <c r="AR1230" s="118">
        <f t="shared" si="588"/>
        <v>0</v>
      </c>
      <c r="AS1230" s="118">
        <f>AS1231</f>
        <v>0</v>
      </c>
      <c r="AT1230" s="118">
        <f>AT1231</f>
        <v>0</v>
      </c>
      <c r="AU1230" s="118">
        <f t="shared" si="589"/>
        <v>0</v>
      </c>
      <c r="AV1230" s="118">
        <f t="shared" si="594"/>
        <v>0</v>
      </c>
      <c r="AW1230" s="119"/>
      <c r="AX1230" s="119"/>
      <c r="AY1230" s="119"/>
      <c r="AZ1230" s="117"/>
      <c r="BA1230" s="117"/>
      <c r="BB1230" s="117"/>
      <c r="BC1230" s="117"/>
      <c r="BD1230" s="117"/>
    </row>
    <row r="1231" spans="1:56" s="100" customFormat="1" hidden="1">
      <c r="A1231" s="45"/>
      <c r="B1231" s="120">
        <v>2013</v>
      </c>
      <c r="C1231" s="121">
        <v>8320</v>
      </c>
      <c r="D1231" s="120">
        <v>11</v>
      </c>
      <c r="E1231" s="120">
        <v>2000</v>
      </c>
      <c r="F1231" s="120">
        <v>2900</v>
      </c>
      <c r="G1231" s="120">
        <v>298</v>
      </c>
      <c r="H1231" s="120">
        <v>29801</v>
      </c>
      <c r="I1231" s="122" t="s">
        <v>425</v>
      </c>
      <c r="J1231" s="123">
        <v>0</v>
      </c>
      <c r="K1231" s="123">
        <v>0</v>
      </c>
      <c r="L1231" s="124">
        <v>0</v>
      </c>
      <c r="M1231" s="123">
        <v>0</v>
      </c>
      <c r="N1231" s="123">
        <v>0</v>
      </c>
      <c r="O1231" s="124">
        <v>0</v>
      </c>
      <c r="P1231" s="124">
        <v>0</v>
      </c>
      <c r="Q1231" s="45"/>
      <c r="R1231" s="123">
        <v>0</v>
      </c>
      <c r="S1231" s="123">
        <v>0</v>
      </c>
      <c r="T1231" s="123">
        <f t="shared" si="591"/>
        <v>0</v>
      </c>
      <c r="U1231" s="123">
        <v>0</v>
      </c>
      <c r="V1231" s="123">
        <v>0</v>
      </c>
      <c r="W1231" s="123">
        <f t="shared" si="580"/>
        <v>0</v>
      </c>
      <c r="X1231" s="123">
        <f t="shared" si="581"/>
        <v>0</v>
      </c>
      <c r="Y1231" s="45"/>
      <c r="Z1231" s="123">
        <v>0</v>
      </c>
      <c r="AA1231" s="123">
        <v>0</v>
      </c>
      <c r="AB1231" s="123">
        <f t="shared" si="582"/>
        <v>0</v>
      </c>
      <c r="AC1231" s="123">
        <v>0</v>
      </c>
      <c r="AD1231" s="123">
        <v>0</v>
      </c>
      <c r="AE1231" s="123">
        <f t="shared" si="583"/>
        <v>0</v>
      </c>
      <c r="AF1231" s="123">
        <f t="shared" si="603"/>
        <v>0</v>
      </c>
      <c r="AG1231" s="45"/>
      <c r="AH1231" s="123">
        <v>0</v>
      </c>
      <c r="AI1231" s="123">
        <v>0</v>
      </c>
      <c r="AJ1231" s="123">
        <f t="shared" si="585"/>
        <v>0</v>
      </c>
      <c r="AK1231" s="123">
        <v>0</v>
      </c>
      <c r="AL1231" s="123">
        <v>0</v>
      </c>
      <c r="AM1231" s="123">
        <f t="shared" si="586"/>
        <v>0</v>
      </c>
      <c r="AN1231" s="123">
        <f t="shared" si="604"/>
        <v>0</v>
      </c>
      <c r="AO1231" s="45"/>
      <c r="AP1231" s="123">
        <f>J1231-(R1231+Z1231+AH1231)</f>
        <v>0</v>
      </c>
      <c r="AQ1231" s="123">
        <f>K1231-(S1231+AA1231+AI1231)</f>
        <v>0</v>
      </c>
      <c r="AR1231" s="123">
        <f t="shared" si="588"/>
        <v>0</v>
      </c>
      <c r="AS1231" s="123">
        <f>M1231-(U1231+AC1231+AK1231)</f>
        <v>0</v>
      </c>
      <c r="AT1231" s="123">
        <f>N1231-(V1231+AD1231+AL1231)</f>
        <v>0</v>
      </c>
      <c r="AU1231" s="123">
        <f t="shared" si="589"/>
        <v>0</v>
      </c>
      <c r="AV1231" s="123">
        <f t="shared" si="594"/>
        <v>0</v>
      </c>
      <c r="AW1231" s="125" t="s">
        <v>103</v>
      </c>
      <c r="AX1231" s="125"/>
      <c r="AY1231" s="125"/>
      <c r="AZ1231" s="124" t="s">
        <v>283</v>
      </c>
      <c r="BA1231" s="124"/>
      <c r="BB1231" s="124"/>
      <c r="BC1231" s="124"/>
      <c r="BD1231" s="124"/>
    </row>
    <row r="1232" spans="1:56" s="107" customFormat="1" hidden="1">
      <c r="A1232" s="45"/>
      <c r="B1232" s="101">
        <v>2013</v>
      </c>
      <c r="C1232" s="102">
        <v>8320</v>
      </c>
      <c r="D1232" s="101">
        <v>11</v>
      </c>
      <c r="E1232" s="101">
        <v>3000</v>
      </c>
      <c r="F1232" s="101"/>
      <c r="G1232" s="101"/>
      <c r="H1232" s="101"/>
      <c r="I1232" s="103" t="s">
        <v>149</v>
      </c>
      <c r="J1232" s="104">
        <v>0</v>
      </c>
      <c r="K1232" s="104">
        <v>0</v>
      </c>
      <c r="L1232" s="104">
        <v>0</v>
      </c>
      <c r="M1232" s="104">
        <v>0</v>
      </c>
      <c r="N1232" s="104">
        <v>0</v>
      </c>
      <c r="O1232" s="104">
        <v>0</v>
      </c>
      <c r="P1232" s="104">
        <v>0</v>
      </c>
      <c r="Q1232" s="45"/>
      <c r="R1232" s="105">
        <f>R1233+R1245+R1250+R1258+R1263+R1277+R1288</f>
        <v>0</v>
      </c>
      <c r="S1232" s="105">
        <f>S1233+S1245+S1250+S1258+S1263+S1277+S1288</f>
        <v>0</v>
      </c>
      <c r="T1232" s="105">
        <f t="shared" si="591"/>
        <v>0</v>
      </c>
      <c r="U1232" s="105">
        <f>U1233+U1245+U1250+U1258+U1263+U1277+U1288</f>
        <v>0</v>
      </c>
      <c r="V1232" s="105">
        <f>V1233+V1245+V1250+V1258+V1263+V1277+V1288</f>
        <v>0</v>
      </c>
      <c r="W1232" s="105">
        <f t="shared" si="580"/>
        <v>0</v>
      </c>
      <c r="X1232" s="105">
        <f>X1233+X1245+X1250+X1263+X1277</f>
        <v>0</v>
      </c>
      <c r="Y1232" s="45"/>
      <c r="Z1232" s="105">
        <f>Z1233+Z1245+Z1250+Z1258+Z1263+Z1277+Z1288</f>
        <v>0</v>
      </c>
      <c r="AA1232" s="105">
        <f>AA1233+AA1245+AA1250+AA1258+AA1263+AA1277+AA1288</f>
        <v>0</v>
      </c>
      <c r="AB1232" s="105">
        <f t="shared" si="582"/>
        <v>0</v>
      </c>
      <c r="AC1232" s="105">
        <f>AC1233+AC1245+AC1250+AC1258+AC1263+AC1277+AC1288</f>
        <v>0</v>
      </c>
      <c r="AD1232" s="105">
        <f>AD1233+AD1245+AD1250+AD1258+AD1263+AD1277+AD1288</f>
        <v>0</v>
      </c>
      <c r="AE1232" s="105">
        <f t="shared" si="583"/>
        <v>0</v>
      </c>
      <c r="AF1232" s="105">
        <f>AF1233+AF1245+AF1250+AF1263+AF1277</f>
        <v>0</v>
      </c>
      <c r="AG1232" s="45"/>
      <c r="AH1232" s="105">
        <f>AH1233+AH1245+AH1250+AH1258+AH1263+AH1277+AH1288</f>
        <v>0</v>
      </c>
      <c r="AI1232" s="105">
        <f>AI1233+AI1245+AI1250+AI1258+AI1263+AI1277+AI1288</f>
        <v>0</v>
      </c>
      <c r="AJ1232" s="105">
        <f t="shared" si="585"/>
        <v>0</v>
      </c>
      <c r="AK1232" s="105">
        <f>AK1233+AK1245+AK1250+AK1258+AK1263+AK1277+AK1288</f>
        <v>0</v>
      </c>
      <c r="AL1232" s="105">
        <f>AL1233+AL1245+AL1250+AL1258+AL1263+AL1277+AL1288</f>
        <v>0</v>
      </c>
      <c r="AM1232" s="105">
        <f t="shared" si="586"/>
        <v>0</v>
      </c>
      <c r="AN1232" s="105">
        <f>AN1233+AN1245+AN1250+AN1263+AN1277</f>
        <v>0</v>
      </c>
      <c r="AO1232" s="45"/>
      <c r="AP1232" s="105">
        <f>AP1233+AP1245+AP1250+AP1258+AP1263+AP1277+AP1288</f>
        <v>0</v>
      </c>
      <c r="AQ1232" s="105">
        <f>AQ1233+AQ1245+AQ1250+AQ1258+AQ1263+AQ1277+AQ1288</f>
        <v>0</v>
      </c>
      <c r="AR1232" s="105">
        <f t="shared" si="588"/>
        <v>0</v>
      </c>
      <c r="AS1232" s="105">
        <f>AS1233+AS1245+AS1250+AS1258+AS1263+AS1277+AS1288</f>
        <v>0</v>
      </c>
      <c r="AT1232" s="105">
        <f>AT1233+AT1245+AT1250+AT1258+AT1263+AT1277+AT1288</f>
        <v>0</v>
      </c>
      <c r="AU1232" s="105">
        <f t="shared" si="589"/>
        <v>0</v>
      </c>
      <c r="AV1232" s="105">
        <f>AV1233+AV1245+AV1250+AV1263+AV1277</f>
        <v>0</v>
      </c>
      <c r="AW1232" s="106"/>
      <c r="AX1232" s="106"/>
      <c r="AY1232" s="106"/>
      <c r="AZ1232" s="104"/>
      <c r="BA1232" s="104"/>
      <c r="BB1232" s="104"/>
      <c r="BC1232" s="104"/>
      <c r="BD1232" s="104"/>
    </row>
    <row r="1233" spans="1:56" s="126" customFormat="1" hidden="1">
      <c r="A1233" s="45"/>
      <c r="B1233" s="108">
        <v>2013</v>
      </c>
      <c r="C1233" s="109">
        <v>8320</v>
      </c>
      <c r="D1233" s="108">
        <v>11</v>
      </c>
      <c r="E1233" s="108">
        <v>3000</v>
      </c>
      <c r="F1233" s="108">
        <v>3100</v>
      </c>
      <c r="G1233" s="108"/>
      <c r="H1233" s="108"/>
      <c r="I1233" s="110" t="s">
        <v>150</v>
      </c>
      <c r="J1233" s="111">
        <v>0</v>
      </c>
      <c r="K1233" s="111">
        <v>0</v>
      </c>
      <c r="L1233" s="111">
        <v>0</v>
      </c>
      <c r="M1233" s="111">
        <v>0</v>
      </c>
      <c r="N1233" s="111">
        <v>0</v>
      </c>
      <c r="O1233" s="111">
        <v>0</v>
      </c>
      <c r="P1233" s="111">
        <v>0</v>
      </c>
      <c r="Q1233" s="45"/>
      <c r="R1233" s="112">
        <f>R1234+R1236+R1239+R1241+R1243</f>
        <v>0</v>
      </c>
      <c r="S1233" s="112">
        <f t="shared" ref="S1233:X1233" si="615">S1234+S1236+S1239+S1241+S1243</f>
        <v>0</v>
      </c>
      <c r="T1233" s="112">
        <f t="shared" si="591"/>
        <v>0</v>
      </c>
      <c r="U1233" s="112">
        <f t="shared" si="615"/>
        <v>0</v>
      </c>
      <c r="V1233" s="112">
        <f t="shared" si="615"/>
        <v>0</v>
      </c>
      <c r="W1233" s="112">
        <f t="shared" si="580"/>
        <v>0</v>
      </c>
      <c r="X1233" s="112">
        <f t="shared" si="615"/>
        <v>0</v>
      </c>
      <c r="Y1233" s="45"/>
      <c r="Z1233" s="112">
        <f>Z1234+Z1236+Z1239+Z1241+Z1243</f>
        <v>0</v>
      </c>
      <c r="AA1233" s="112">
        <f>AA1234+AA1236+AA1239+AA1241+AA1243</f>
        <v>0</v>
      </c>
      <c r="AB1233" s="112">
        <f t="shared" si="582"/>
        <v>0</v>
      </c>
      <c r="AC1233" s="112">
        <f>AC1234+AC1236+AC1239+AC1241+AC1243</f>
        <v>0</v>
      </c>
      <c r="AD1233" s="112">
        <f>AD1234+AD1236+AD1239+AD1241+AD1243</f>
        <v>0</v>
      </c>
      <c r="AE1233" s="112">
        <f t="shared" si="583"/>
        <v>0</v>
      </c>
      <c r="AF1233" s="112">
        <f>AF1234+AF1236+AF1239+AF1241+AF1243</f>
        <v>0</v>
      </c>
      <c r="AG1233" s="45"/>
      <c r="AH1233" s="112">
        <f>AH1234+AH1236+AH1239+AH1241+AH1243</f>
        <v>0</v>
      </c>
      <c r="AI1233" s="112">
        <f>AI1234+AI1236+AI1239+AI1241+AI1243</f>
        <v>0</v>
      </c>
      <c r="AJ1233" s="112">
        <f t="shared" si="585"/>
        <v>0</v>
      </c>
      <c r="AK1233" s="112">
        <f>AK1234+AK1236+AK1239+AK1241+AK1243</f>
        <v>0</v>
      </c>
      <c r="AL1233" s="112">
        <f>AL1234+AL1236+AL1239+AL1241+AL1243</f>
        <v>0</v>
      </c>
      <c r="AM1233" s="112">
        <f t="shared" si="586"/>
        <v>0</v>
      </c>
      <c r="AN1233" s="112">
        <f>AN1234+AN1236+AN1239+AN1241+AN1243</f>
        <v>0</v>
      </c>
      <c r="AO1233" s="45"/>
      <c r="AP1233" s="112">
        <f>AP1234+AP1236+AP1239+AP1241+AP1243</f>
        <v>0</v>
      </c>
      <c r="AQ1233" s="112">
        <f>AQ1234+AQ1236+AQ1239+AQ1241+AQ1243</f>
        <v>0</v>
      </c>
      <c r="AR1233" s="112">
        <f t="shared" si="588"/>
        <v>0</v>
      </c>
      <c r="AS1233" s="112">
        <f>AS1234+AS1236+AS1239+AS1241+AS1243</f>
        <v>0</v>
      </c>
      <c r="AT1233" s="112">
        <f>AT1234+AT1236+AT1239+AT1241+AT1243</f>
        <v>0</v>
      </c>
      <c r="AU1233" s="112">
        <f t="shared" si="589"/>
        <v>0</v>
      </c>
      <c r="AV1233" s="112">
        <f>AV1234+AV1236+AV1239+AV1241+AV1243</f>
        <v>0</v>
      </c>
      <c r="AW1233" s="113"/>
      <c r="AX1233" s="113"/>
      <c r="AY1233" s="113"/>
      <c r="AZ1233" s="111"/>
      <c r="BA1233" s="111"/>
      <c r="BB1233" s="111"/>
      <c r="BC1233" s="111"/>
      <c r="BD1233" s="111"/>
    </row>
    <row r="1234" spans="1:56" s="127" customFormat="1" hidden="1">
      <c r="A1234" s="45"/>
      <c r="B1234" s="114">
        <v>2013</v>
      </c>
      <c r="C1234" s="115">
        <v>8320</v>
      </c>
      <c r="D1234" s="114">
        <v>11</v>
      </c>
      <c r="E1234" s="114">
        <v>3000</v>
      </c>
      <c r="F1234" s="114">
        <v>3100</v>
      </c>
      <c r="G1234" s="114">
        <v>314</v>
      </c>
      <c r="H1234" s="114"/>
      <c r="I1234" s="116" t="s">
        <v>156</v>
      </c>
      <c r="J1234" s="117">
        <v>0</v>
      </c>
      <c r="K1234" s="117">
        <v>0</v>
      </c>
      <c r="L1234" s="117">
        <v>0</v>
      </c>
      <c r="M1234" s="117">
        <v>0</v>
      </c>
      <c r="N1234" s="117">
        <v>0</v>
      </c>
      <c r="O1234" s="117">
        <v>0</v>
      </c>
      <c r="P1234" s="117">
        <v>0</v>
      </c>
      <c r="Q1234" s="45"/>
      <c r="R1234" s="118">
        <f>R1235</f>
        <v>0</v>
      </c>
      <c r="S1234" s="118">
        <f>S1235</f>
        <v>0</v>
      </c>
      <c r="T1234" s="118">
        <f t="shared" si="591"/>
        <v>0</v>
      </c>
      <c r="U1234" s="118">
        <f>U1235</f>
        <v>0</v>
      </c>
      <c r="V1234" s="118">
        <f>V1235</f>
        <v>0</v>
      </c>
      <c r="W1234" s="118">
        <f t="shared" si="580"/>
        <v>0</v>
      </c>
      <c r="X1234" s="118">
        <f>T1234+W1234</f>
        <v>0</v>
      </c>
      <c r="Y1234" s="45"/>
      <c r="Z1234" s="118">
        <f>Z1235</f>
        <v>0</v>
      </c>
      <c r="AA1234" s="118">
        <f>AA1235</f>
        <v>0</v>
      </c>
      <c r="AB1234" s="118">
        <f t="shared" si="582"/>
        <v>0</v>
      </c>
      <c r="AC1234" s="118">
        <f>AC1235</f>
        <v>0</v>
      </c>
      <c r="AD1234" s="118">
        <f>AD1235</f>
        <v>0</v>
      </c>
      <c r="AE1234" s="118">
        <f t="shared" si="583"/>
        <v>0</v>
      </c>
      <c r="AF1234" s="118">
        <f>AB1234+AE1234</f>
        <v>0</v>
      </c>
      <c r="AG1234" s="45"/>
      <c r="AH1234" s="118">
        <f>AH1235</f>
        <v>0</v>
      </c>
      <c r="AI1234" s="118">
        <f>AI1235</f>
        <v>0</v>
      </c>
      <c r="AJ1234" s="118">
        <f t="shared" si="585"/>
        <v>0</v>
      </c>
      <c r="AK1234" s="118">
        <f>AK1235</f>
        <v>0</v>
      </c>
      <c r="AL1234" s="118">
        <f>AL1235</f>
        <v>0</v>
      </c>
      <c r="AM1234" s="118">
        <f t="shared" si="586"/>
        <v>0</v>
      </c>
      <c r="AN1234" s="118">
        <f>AJ1234+AM1234</f>
        <v>0</v>
      </c>
      <c r="AO1234" s="45"/>
      <c r="AP1234" s="118">
        <f>AP1235</f>
        <v>0</v>
      </c>
      <c r="AQ1234" s="118">
        <f>AQ1235</f>
        <v>0</v>
      </c>
      <c r="AR1234" s="118">
        <f t="shared" si="588"/>
        <v>0</v>
      </c>
      <c r="AS1234" s="118">
        <f>AS1235</f>
        <v>0</v>
      </c>
      <c r="AT1234" s="118">
        <f>AT1235</f>
        <v>0</v>
      </c>
      <c r="AU1234" s="118">
        <f t="shared" si="589"/>
        <v>0</v>
      </c>
      <c r="AV1234" s="118">
        <f>AR1234+AU1234</f>
        <v>0</v>
      </c>
      <c r="AW1234" s="119"/>
      <c r="AX1234" s="119"/>
      <c r="AY1234" s="119"/>
      <c r="AZ1234" s="117"/>
      <c r="BA1234" s="117"/>
      <c r="BB1234" s="117"/>
      <c r="BC1234" s="117"/>
      <c r="BD1234" s="117"/>
    </row>
    <row r="1235" spans="1:56" s="100" customFormat="1" hidden="1">
      <c r="A1235" s="45"/>
      <c r="B1235" s="120">
        <v>2013</v>
      </c>
      <c r="C1235" s="121">
        <v>8320</v>
      </c>
      <c r="D1235" s="120">
        <v>11</v>
      </c>
      <c r="E1235" s="120">
        <v>3000</v>
      </c>
      <c r="F1235" s="120">
        <v>3100</v>
      </c>
      <c r="G1235" s="120">
        <v>314</v>
      </c>
      <c r="H1235" s="120">
        <v>31401</v>
      </c>
      <c r="I1235" s="122" t="s">
        <v>157</v>
      </c>
      <c r="J1235" s="123">
        <v>0</v>
      </c>
      <c r="K1235" s="123">
        <v>0</v>
      </c>
      <c r="L1235" s="124">
        <v>0</v>
      </c>
      <c r="M1235" s="123">
        <v>0</v>
      </c>
      <c r="N1235" s="123">
        <v>0</v>
      </c>
      <c r="O1235" s="124">
        <v>0</v>
      </c>
      <c r="P1235" s="124">
        <v>0</v>
      </c>
      <c r="Q1235" s="45"/>
      <c r="R1235" s="123">
        <v>0</v>
      </c>
      <c r="S1235" s="123">
        <v>0</v>
      </c>
      <c r="T1235" s="123">
        <f t="shared" si="591"/>
        <v>0</v>
      </c>
      <c r="U1235" s="123">
        <v>0</v>
      </c>
      <c r="V1235" s="123">
        <v>0</v>
      </c>
      <c r="W1235" s="123">
        <f t="shared" si="580"/>
        <v>0</v>
      </c>
      <c r="X1235" s="123">
        <f>T1235+W1235</f>
        <v>0</v>
      </c>
      <c r="Y1235" s="45"/>
      <c r="Z1235" s="123">
        <v>0</v>
      </c>
      <c r="AA1235" s="123">
        <v>0</v>
      </c>
      <c r="AB1235" s="123">
        <f t="shared" si="582"/>
        <v>0</v>
      </c>
      <c r="AC1235" s="123">
        <v>0</v>
      </c>
      <c r="AD1235" s="123">
        <v>0</v>
      </c>
      <c r="AE1235" s="123">
        <f t="shared" si="583"/>
        <v>0</v>
      </c>
      <c r="AF1235" s="123">
        <f>AB1235+AE1235</f>
        <v>0</v>
      </c>
      <c r="AG1235" s="45"/>
      <c r="AH1235" s="123">
        <v>0</v>
      </c>
      <c r="AI1235" s="123">
        <v>0</v>
      </c>
      <c r="AJ1235" s="123">
        <f t="shared" si="585"/>
        <v>0</v>
      </c>
      <c r="AK1235" s="123">
        <v>0</v>
      </c>
      <c r="AL1235" s="123">
        <v>0</v>
      </c>
      <c r="AM1235" s="123">
        <f t="shared" si="586"/>
        <v>0</v>
      </c>
      <c r="AN1235" s="123">
        <f>AJ1235+AM1235</f>
        <v>0</v>
      </c>
      <c r="AO1235" s="45"/>
      <c r="AP1235" s="123">
        <f>J1235-(R1235+Z1235+AH1235)</f>
        <v>0</v>
      </c>
      <c r="AQ1235" s="123">
        <f>K1235-(S1235+AA1235+AI1235)</f>
        <v>0</v>
      </c>
      <c r="AR1235" s="123">
        <f t="shared" si="588"/>
        <v>0</v>
      </c>
      <c r="AS1235" s="123">
        <f>M1235-(U1235+AC1235+AK1235)</f>
        <v>0</v>
      </c>
      <c r="AT1235" s="123">
        <f>N1235-(V1235+AD1235+AL1235)</f>
        <v>0</v>
      </c>
      <c r="AU1235" s="123">
        <f t="shared" si="589"/>
        <v>0</v>
      </c>
      <c r="AV1235" s="123">
        <f>AR1235+AU1235</f>
        <v>0</v>
      </c>
      <c r="AW1235" s="125" t="s">
        <v>153</v>
      </c>
      <c r="AX1235" s="125"/>
      <c r="AY1235" s="125"/>
      <c r="AZ1235" s="124" t="s">
        <v>283</v>
      </c>
      <c r="BA1235" s="124"/>
      <c r="BB1235" s="124"/>
      <c r="BC1235" s="124"/>
      <c r="BD1235" s="124"/>
    </row>
    <row r="1236" spans="1:56" s="127" customFormat="1" hidden="1">
      <c r="A1236" s="45"/>
      <c r="B1236" s="114">
        <v>2013</v>
      </c>
      <c r="C1236" s="115">
        <v>8320</v>
      </c>
      <c r="D1236" s="114">
        <v>11</v>
      </c>
      <c r="E1236" s="114">
        <v>3000</v>
      </c>
      <c r="F1236" s="114">
        <v>3100</v>
      </c>
      <c r="G1236" s="114">
        <v>316</v>
      </c>
      <c r="H1236" s="114"/>
      <c r="I1236" s="116" t="s">
        <v>401</v>
      </c>
      <c r="J1236" s="117">
        <v>0</v>
      </c>
      <c r="K1236" s="117">
        <v>0</v>
      </c>
      <c r="L1236" s="117">
        <v>0</v>
      </c>
      <c r="M1236" s="117">
        <v>0</v>
      </c>
      <c r="N1236" s="117">
        <v>0</v>
      </c>
      <c r="O1236" s="117">
        <v>0</v>
      </c>
      <c r="P1236" s="117">
        <v>0</v>
      </c>
      <c r="Q1236" s="45"/>
      <c r="R1236" s="118">
        <f>R1237+R1238</f>
        <v>0</v>
      </c>
      <c r="S1236" s="118">
        <f>S1237+S1238</f>
        <v>0</v>
      </c>
      <c r="T1236" s="118">
        <f t="shared" si="591"/>
        <v>0</v>
      </c>
      <c r="U1236" s="118">
        <f>U1237+U1238</f>
        <v>0</v>
      </c>
      <c r="V1236" s="118">
        <f>V1237+V1238</f>
        <v>0</v>
      </c>
      <c r="W1236" s="118">
        <f>U1236+V1236</f>
        <v>0</v>
      </c>
      <c r="X1236" s="118">
        <f>T1236+W1236</f>
        <v>0</v>
      </c>
      <c r="Y1236" s="45"/>
      <c r="Z1236" s="118">
        <f>Z1237+Z1238</f>
        <v>0</v>
      </c>
      <c r="AA1236" s="118">
        <f>AA1237+AA1238</f>
        <v>0</v>
      </c>
      <c r="AB1236" s="118">
        <f t="shared" si="582"/>
        <v>0</v>
      </c>
      <c r="AC1236" s="118">
        <f>AC1237+AC1238</f>
        <v>0</v>
      </c>
      <c r="AD1236" s="118">
        <f>AD1237+AD1238</f>
        <v>0</v>
      </c>
      <c r="AE1236" s="118">
        <f>AC1236+AD1236</f>
        <v>0</v>
      </c>
      <c r="AF1236" s="118">
        <f>AB1236+AE1236</f>
        <v>0</v>
      </c>
      <c r="AG1236" s="45"/>
      <c r="AH1236" s="118">
        <f>AH1237+AH1238</f>
        <v>0</v>
      </c>
      <c r="AI1236" s="118">
        <f>AI1237+AI1238</f>
        <v>0</v>
      </c>
      <c r="AJ1236" s="118">
        <f t="shared" si="585"/>
        <v>0</v>
      </c>
      <c r="AK1236" s="118">
        <f>AK1237+AK1238</f>
        <v>0</v>
      </c>
      <c r="AL1236" s="118">
        <f>AL1237+AL1238</f>
        <v>0</v>
      </c>
      <c r="AM1236" s="118">
        <f>AK1236+AL1236</f>
        <v>0</v>
      </c>
      <c r="AN1236" s="118">
        <f>AJ1236+AM1236</f>
        <v>0</v>
      </c>
      <c r="AO1236" s="45"/>
      <c r="AP1236" s="118">
        <f>AP1237+AP1238</f>
        <v>0</v>
      </c>
      <c r="AQ1236" s="118">
        <f>AQ1237+AQ1238</f>
        <v>0</v>
      </c>
      <c r="AR1236" s="118">
        <f t="shared" si="588"/>
        <v>0</v>
      </c>
      <c r="AS1236" s="118">
        <f>AS1237+AS1238</f>
        <v>0</v>
      </c>
      <c r="AT1236" s="118">
        <f>AT1237+AT1238</f>
        <v>0</v>
      </c>
      <c r="AU1236" s="118">
        <f>AS1236+AT1236</f>
        <v>0</v>
      </c>
      <c r="AV1236" s="118">
        <f>AR1236+AU1236</f>
        <v>0</v>
      </c>
      <c r="AW1236" s="119"/>
      <c r="AX1236" s="119"/>
      <c r="AY1236" s="119"/>
      <c r="AZ1236" s="117"/>
      <c r="BA1236" s="117"/>
      <c r="BB1236" s="117"/>
      <c r="BC1236" s="117"/>
      <c r="BD1236" s="117"/>
    </row>
    <row r="1237" spans="1:56" s="126" customFormat="1" hidden="1">
      <c r="A1237" s="45"/>
      <c r="B1237" s="120">
        <v>2013</v>
      </c>
      <c r="C1237" s="121">
        <v>8320</v>
      </c>
      <c r="D1237" s="120">
        <v>11</v>
      </c>
      <c r="E1237" s="120">
        <v>3000</v>
      </c>
      <c r="F1237" s="120">
        <v>3100</v>
      </c>
      <c r="G1237" s="120">
        <v>316</v>
      </c>
      <c r="H1237" s="120">
        <v>31601</v>
      </c>
      <c r="I1237" s="122" t="s">
        <v>402</v>
      </c>
      <c r="J1237" s="123">
        <v>0</v>
      </c>
      <c r="K1237" s="123">
        <v>0</v>
      </c>
      <c r="L1237" s="124">
        <v>0</v>
      </c>
      <c r="M1237" s="123">
        <v>0</v>
      </c>
      <c r="N1237" s="123">
        <v>0</v>
      </c>
      <c r="O1237" s="124">
        <v>0</v>
      </c>
      <c r="P1237" s="124">
        <v>0</v>
      </c>
      <c r="Q1237" s="45"/>
      <c r="R1237" s="123">
        <v>0</v>
      </c>
      <c r="S1237" s="123">
        <v>0</v>
      </c>
      <c r="T1237" s="123">
        <f t="shared" si="591"/>
        <v>0</v>
      </c>
      <c r="U1237" s="123">
        <v>0</v>
      </c>
      <c r="V1237" s="123">
        <v>0</v>
      </c>
      <c r="W1237" s="123">
        <f t="shared" ref="W1237:W1312" si="616">U1237+V1237</f>
        <v>0</v>
      </c>
      <c r="X1237" s="123">
        <f t="shared" ref="X1237:X1290" si="617">T1237+W1237</f>
        <v>0</v>
      </c>
      <c r="Y1237" s="45"/>
      <c r="Z1237" s="123">
        <v>0</v>
      </c>
      <c r="AA1237" s="123">
        <v>0</v>
      </c>
      <c r="AB1237" s="123">
        <f t="shared" si="582"/>
        <v>0</v>
      </c>
      <c r="AC1237" s="123">
        <v>0</v>
      </c>
      <c r="AD1237" s="123">
        <v>0</v>
      </c>
      <c r="AE1237" s="123">
        <f t="shared" ref="AE1237:AE1312" si="618">AC1237+AD1237</f>
        <v>0</v>
      </c>
      <c r="AF1237" s="123">
        <f t="shared" ref="AF1237:AF1290" si="619">AB1237+AE1237</f>
        <v>0</v>
      </c>
      <c r="AG1237" s="45"/>
      <c r="AH1237" s="123">
        <v>0</v>
      </c>
      <c r="AI1237" s="123">
        <v>0</v>
      </c>
      <c r="AJ1237" s="123">
        <f t="shared" si="585"/>
        <v>0</v>
      </c>
      <c r="AK1237" s="123">
        <v>0</v>
      </c>
      <c r="AL1237" s="123">
        <v>0</v>
      </c>
      <c r="AM1237" s="123">
        <f t="shared" ref="AM1237:AM1312" si="620">AK1237+AL1237</f>
        <v>0</v>
      </c>
      <c r="AN1237" s="123">
        <f t="shared" ref="AN1237:AN1290" si="621">AJ1237+AM1237</f>
        <v>0</v>
      </c>
      <c r="AO1237" s="45"/>
      <c r="AP1237" s="123">
        <f>J1237-(R1237+Z1237+AH1237)</f>
        <v>0</v>
      </c>
      <c r="AQ1237" s="123">
        <f>K1237-(S1237+AA1237+AI1237)</f>
        <v>0</v>
      </c>
      <c r="AR1237" s="123">
        <f t="shared" si="588"/>
        <v>0</v>
      </c>
      <c r="AS1237" s="123">
        <f>M1237-(U1237+AC1237+AK1237)</f>
        <v>0</v>
      </c>
      <c r="AT1237" s="123">
        <f>N1237-(V1237+AD1237+AL1237)</f>
        <v>0</v>
      </c>
      <c r="AU1237" s="123">
        <f t="shared" ref="AU1237:AU1300" si="622">AS1237+AT1237</f>
        <v>0</v>
      </c>
      <c r="AV1237" s="123">
        <f t="shared" ref="AV1237:AV1290" si="623">AR1237+AU1237</f>
        <v>0</v>
      </c>
      <c r="AW1237" s="125"/>
      <c r="AX1237" s="125" t="s">
        <v>455</v>
      </c>
      <c r="AY1237" s="125" t="s">
        <v>455</v>
      </c>
      <c r="AZ1237" s="124" t="s">
        <v>283</v>
      </c>
      <c r="BA1237" s="124"/>
      <c r="BB1237" s="124"/>
      <c r="BC1237" s="124"/>
      <c r="BD1237" s="124"/>
    </row>
    <row r="1238" spans="1:56" s="100" customFormat="1" hidden="1">
      <c r="A1238" s="45"/>
      <c r="B1238" s="120">
        <v>2013</v>
      </c>
      <c r="C1238" s="121">
        <v>8320</v>
      </c>
      <c r="D1238" s="120">
        <v>11</v>
      </c>
      <c r="E1238" s="120">
        <v>3000</v>
      </c>
      <c r="F1238" s="120">
        <v>3100</v>
      </c>
      <c r="G1238" s="120">
        <v>316</v>
      </c>
      <c r="H1238" s="120">
        <v>31602</v>
      </c>
      <c r="I1238" s="122" t="s">
        <v>403</v>
      </c>
      <c r="J1238" s="123">
        <v>0</v>
      </c>
      <c r="K1238" s="123">
        <v>0</v>
      </c>
      <c r="L1238" s="124">
        <v>0</v>
      </c>
      <c r="M1238" s="123">
        <v>0</v>
      </c>
      <c r="N1238" s="123">
        <v>0</v>
      </c>
      <c r="O1238" s="124">
        <v>0</v>
      </c>
      <c r="P1238" s="124">
        <v>0</v>
      </c>
      <c r="Q1238" s="45"/>
      <c r="R1238" s="123">
        <v>0</v>
      </c>
      <c r="S1238" s="123">
        <v>0</v>
      </c>
      <c r="T1238" s="123">
        <f t="shared" si="591"/>
        <v>0</v>
      </c>
      <c r="U1238" s="123">
        <v>0</v>
      </c>
      <c r="V1238" s="123">
        <v>0</v>
      </c>
      <c r="W1238" s="123">
        <f t="shared" si="616"/>
        <v>0</v>
      </c>
      <c r="X1238" s="123">
        <f t="shared" si="617"/>
        <v>0</v>
      </c>
      <c r="Y1238" s="45"/>
      <c r="Z1238" s="123">
        <v>0</v>
      </c>
      <c r="AA1238" s="123">
        <v>0</v>
      </c>
      <c r="AB1238" s="123">
        <f t="shared" si="582"/>
        <v>0</v>
      </c>
      <c r="AC1238" s="123">
        <v>0</v>
      </c>
      <c r="AD1238" s="123">
        <v>0</v>
      </c>
      <c r="AE1238" s="123">
        <f t="shared" si="618"/>
        <v>0</v>
      </c>
      <c r="AF1238" s="123">
        <f t="shared" si="619"/>
        <v>0</v>
      </c>
      <c r="AG1238" s="45"/>
      <c r="AH1238" s="123">
        <v>0</v>
      </c>
      <c r="AI1238" s="123">
        <v>0</v>
      </c>
      <c r="AJ1238" s="123">
        <f t="shared" si="585"/>
        <v>0</v>
      </c>
      <c r="AK1238" s="123">
        <v>0</v>
      </c>
      <c r="AL1238" s="123">
        <v>0</v>
      </c>
      <c r="AM1238" s="123">
        <f t="shared" si="620"/>
        <v>0</v>
      </c>
      <c r="AN1238" s="123">
        <f t="shared" si="621"/>
        <v>0</v>
      </c>
      <c r="AO1238" s="45"/>
      <c r="AP1238" s="123">
        <f>J1238-(R1238+Z1238+AH1238)</f>
        <v>0</v>
      </c>
      <c r="AQ1238" s="123">
        <f>K1238-(S1238+AA1238+AI1238)</f>
        <v>0</v>
      </c>
      <c r="AR1238" s="123">
        <f t="shared" si="588"/>
        <v>0</v>
      </c>
      <c r="AS1238" s="123">
        <f>M1238-(U1238+AC1238+AK1238)</f>
        <v>0</v>
      </c>
      <c r="AT1238" s="123">
        <f>N1238-(V1238+AD1238+AL1238)</f>
        <v>0</v>
      </c>
      <c r="AU1238" s="123">
        <f t="shared" si="622"/>
        <v>0</v>
      </c>
      <c r="AV1238" s="123">
        <f t="shared" si="623"/>
        <v>0</v>
      </c>
      <c r="AW1238" s="125" t="s">
        <v>153</v>
      </c>
      <c r="AX1238" s="125"/>
      <c r="AY1238" s="125"/>
      <c r="AZ1238" s="124" t="s">
        <v>283</v>
      </c>
      <c r="BA1238" s="124"/>
      <c r="BB1238" s="124"/>
      <c r="BC1238" s="124"/>
      <c r="BD1238" s="124"/>
    </row>
    <row r="1239" spans="1:56" s="127" customFormat="1" hidden="1">
      <c r="A1239" s="45"/>
      <c r="B1239" s="114">
        <v>2013</v>
      </c>
      <c r="C1239" s="115">
        <v>8320</v>
      </c>
      <c r="D1239" s="114">
        <v>11</v>
      </c>
      <c r="E1239" s="114">
        <v>3000</v>
      </c>
      <c r="F1239" s="114">
        <v>3100</v>
      </c>
      <c r="G1239" s="114">
        <v>317</v>
      </c>
      <c r="H1239" s="114"/>
      <c r="I1239" s="116" t="s">
        <v>160</v>
      </c>
      <c r="J1239" s="117">
        <v>0</v>
      </c>
      <c r="K1239" s="117">
        <v>0</v>
      </c>
      <c r="L1239" s="117">
        <v>0</v>
      </c>
      <c r="M1239" s="117">
        <v>0</v>
      </c>
      <c r="N1239" s="117">
        <v>0</v>
      </c>
      <c r="O1239" s="117">
        <v>0</v>
      </c>
      <c r="P1239" s="117">
        <v>0</v>
      </c>
      <c r="Q1239" s="45"/>
      <c r="R1239" s="118">
        <f>R1240</f>
        <v>0</v>
      </c>
      <c r="S1239" s="118">
        <f>S1240</f>
        <v>0</v>
      </c>
      <c r="T1239" s="118">
        <f t="shared" si="591"/>
        <v>0</v>
      </c>
      <c r="U1239" s="118">
        <f>U1240</f>
        <v>0</v>
      </c>
      <c r="V1239" s="118">
        <f>V1240</f>
        <v>0</v>
      </c>
      <c r="W1239" s="118">
        <f t="shared" si="616"/>
        <v>0</v>
      </c>
      <c r="X1239" s="118">
        <f t="shared" si="617"/>
        <v>0</v>
      </c>
      <c r="Y1239" s="45"/>
      <c r="Z1239" s="118">
        <f>Z1240</f>
        <v>0</v>
      </c>
      <c r="AA1239" s="118">
        <f>AA1240</f>
        <v>0</v>
      </c>
      <c r="AB1239" s="118">
        <f t="shared" si="582"/>
        <v>0</v>
      </c>
      <c r="AC1239" s="118">
        <f>AC1240</f>
        <v>0</v>
      </c>
      <c r="AD1239" s="118">
        <f>AD1240</f>
        <v>0</v>
      </c>
      <c r="AE1239" s="118">
        <f t="shared" si="618"/>
        <v>0</v>
      </c>
      <c r="AF1239" s="118">
        <f t="shared" si="619"/>
        <v>0</v>
      </c>
      <c r="AG1239" s="45"/>
      <c r="AH1239" s="118">
        <f>AH1240</f>
        <v>0</v>
      </c>
      <c r="AI1239" s="118">
        <f>AI1240</f>
        <v>0</v>
      </c>
      <c r="AJ1239" s="118">
        <f t="shared" si="585"/>
        <v>0</v>
      </c>
      <c r="AK1239" s="118">
        <f>AK1240</f>
        <v>0</v>
      </c>
      <c r="AL1239" s="118">
        <f>AL1240</f>
        <v>0</v>
      </c>
      <c r="AM1239" s="118">
        <f t="shared" si="620"/>
        <v>0</v>
      </c>
      <c r="AN1239" s="118">
        <f t="shared" si="621"/>
        <v>0</v>
      </c>
      <c r="AO1239" s="45"/>
      <c r="AP1239" s="118">
        <f>AP1240</f>
        <v>0</v>
      </c>
      <c r="AQ1239" s="118">
        <f>AQ1240</f>
        <v>0</v>
      </c>
      <c r="AR1239" s="118">
        <f t="shared" si="588"/>
        <v>0</v>
      </c>
      <c r="AS1239" s="118">
        <f>AS1240</f>
        <v>0</v>
      </c>
      <c r="AT1239" s="118">
        <f>AT1240</f>
        <v>0</v>
      </c>
      <c r="AU1239" s="118">
        <f t="shared" si="622"/>
        <v>0</v>
      </c>
      <c r="AV1239" s="118">
        <f t="shared" si="623"/>
        <v>0</v>
      </c>
      <c r="AW1239" s="119"/>
      <c r="AX1239" s="119"/>
      <c r="AY1239" s="119"/>
      <c r="AZ1239" s="117"/>
      <c r="BA1239" s="117"/>
      <c r="BB1239" s="117"/>
      <c r="BC1239" s="117"/>
      <c r="BD1239" s="117"/>
    </row>
    <row r="1240" spans="1:56" s="100" customFormat="1" hidden="1">
      <c r="A1240" s="45"/>
      <c r="B1240" s="120">
        <v>2013</v>
      </c>
      <c r="C1240" s="121">
        <v>8320</v>
      </c>
      <c r="D1240" s="120">
        <v>11</v>
      </c>
      <c r="E1240" s="120">
        <v>3000</v>
      </c>
      <c r="F1240" s="120">
        <v>3100</v>
      </c>
      <c r="G1240" s="120">
        <v>317</v>
      </c>
      <c r="H1240" s="120">
        <v>31701</v>
      </c>
      <c r="I1240" s="122" t="s">
        <v>161</v>
      </c>
      <c r="J1240" s="123">
        <v>0</v>
      </c>
      <c r="K1240" s="123">
        <v>0</v>
      </c>
      <c r="L1240" s="124">
        <v>0</v>
      </c>
      <c r="M1240" s="123">
        <v>0</v>
      </c>
      <c r="N1240" s="123">
        <v>0</v>
      </c>
      <c r="O1240" s="124">
        <v>0</v>
      </c>
      <c r="P1240" s="124">
        <v>0</v>
      </c>
      <c r="Q1240" s="45"/>
      <c r="R1240" s="123">
        <v>0</v>
      </c>
      <c r="S1240" s="123">
        <v>0</v>
      </c>
      <c r="T1240" s="123">
        <f t="shared" si="591"/>
        <v>0</v>
      </c>
      <c r="U1240" s="123">
        <v>0</v>
      </c>
      <c r="V1240" s="123">
        <v>0</v>
      </c>
      <c r="W1240" s="123">
        <f t="shared" si="616"/>
        <v>0</v>
      </c>
      <c r="X1240" s="123">
        <f t="shared" si="617"/>
        <v>0</v>
      </c>
      <c r="Y1240" s="45"/>
      <c r="Z1240" s="123">
        <v>0</v>
      </c>
      <c r="AA1240" s="123">
        <v>0</v>
      </c>
      <c r="AB1240" s="123">
        <f t="shared" si="582"/>
        <v>0</v>
      </c>
      <c r="AC1240" s="123">
        <v>0</v>
      </c>
      <c r="AD1240" s="123">
        <v>0</v>
      </c>
      <c r="AE1240" s="123">
        <f t="shared" si="618"/>
        <v>0</v>
      </c>
      <c r="AF1240" s="123">
        <f t="shared" si="619"/>
        <v>0</v>
      </c>
      <c r="AG1240" s="45"/>
      <c r="AH1240" s="123">
        <v>0</v>
      </c>
      <c r="AI1240" s="123">
        <v>0</v>
      </c>
      <c r="AJ1240" s="123">
        <f t="shared" si="585"/>
        <v>0</v>
      </c>
      <c r="AK1240" s="123">
        <v>0</v>
      </c>
      <c r="AL1240" s="123">
        <v>0</v>
      </c>
      <c r="AM1240" s="123">
        <f t="shared" si="620"/>
        <v>0</v>
      </c>
      <c r="AN1240" s="123">
        <f t="shared" si="621"/>
        <v>0</v>
      </c>
      <c r="AO1240" s="45"/>
      <c r="AP1240" s="123">
        <f>J1240-(R1240+Z1240+AH1240)</f>
        <v>0</v>
      </c>
      <c r="AQ1240" s="123">
        <f>K1240-(S1240+AA1240+AI1240)</f>
        <v>0</v>
      </c>
      <c r="AR1240" s="123">
        <f t="shared" si="588"/>
        <v>0</v>
      </c>
      <c r="AS1240" s="123">
        <f>M1240-(U1240+AC1240+AK1240)</f>
        <v>0</v>
      </c>
      <c r="AT1240" s="123">
        <f>N1240-(V1240+AD1240+AL1240)</f>
        <v>0</v>
      </c>
      <c r="AU1240" s="123">
        <f t="shared" si="622"/>
        <v>0</v>
      </c>
      <c r="AV1240" s="123">
        <f t="shared" si="623"/>
        <v>0</v>
      </c>
      <c r="AW1240" s="125" t="s">
        <v>153</v>
      </c>
      <c r="AX1240" s="125"/>
      <c r="AY1240" s="125"/>
      <c r="AZ1240" s="124" t="s">
        <v>283</v>
      </c>
      <c r="BA1240" s="124"/>
      <c r="BB1240" s="124"/>
      <c r="BC1240" s="124"/>
      <c r="BD1240" s="124"/>
    </row>
    <row r="1241" spans="1:56" s="127" customFormat="1" hidden="1">
      <c r="A1241" s="45"/>
      <c r="B1241" s="114">
        <v>2013</v>
      </c>
      <c r="C1241" s="115">
        <v>8320</v>
      </c>
      <c r="D1241" s="114">
        <v>11</v>
      </c>
      <c r="E1241" s="114">
        <v>3000</v>
      </c>
      <c r="F1241" s="114">
        <v>3100</v>
      </c>
      <c r="G1241" s="114">
        <v>318</v>
      </c>
      <c r="H1241" s="114"/>
      <c r="I1241" s="116" t="s">
        <v>456</v>
      </c>
      <c r="J1241" s="117">
        <v>0</v>
      </c>
      <c r="K1241" s="117">
        <v>0</v>
      </c>
      <c r="L1241" s="117">
        <v>0</v>
      </c>
      <c r="M1241" s="117">
        <v>0</v>
      </c>
      <c r="N1241" s="117">
        <v>0</v>
      </c>
      <c r="O1241" s="117">
        <v>0</v>
      </c>
      <c r="P1241" s="117">
        <v>0</v>
      </c>
      <c r="Q1241" s="45"/>
      <c r="R1241" s="118">
        <f>R1242</f>
        <v>0</v>
      </c>
      <c r="S1241" s="118">
        <f>S1242</f>
        <v>0</v>
      </c>
      <c r="T1241" s="118">
        <f t="shared" si="591"/>
        <v>0</v>
      </c>
      <c r="U1241" s="118">
        <f>U1242</f>
        <v>0</v>
      </c>
      <c r="V1241" s="118">
        <f>V1242</f>
        <v>0</v>
      </c>
      <c r="W1241" s="118">
        <f t="shared" si="616"/>
        <v>0</v>
      </c>
      <c r="X1241" s="118">
        <f t="shared" si="617"/>
        <v>0</v>
      </c>
      <c r="Y1241" s="45"/>
      <c r="Z1241" s="118">
        <f>Z1242</f>
        <v>0</v>
      </c>
      <c r="AA1241" s="118">
        <f>AA1242</f>
        <v>0</v>
      </c>
      <c r="AB1241" s="118">
        <f t="shared" si="582"/>
        <v>0</v>
      </c>
      <c r="AC1241" s="118">
        <f>AC1242</f>
        <v>0</v>
      </c>
      <c r="AD1241" s="118">
        <f>AD1242</f>
        <v>0</v>
      </c>
      <c r="AE1241" s="118">
        <f t="shared" si="618"/>
        <v>0</v>
      </c>
      <c r="AF1241" s="118">
        <f t="shared" si="619"/>
        <v>0</v>
      </c>
      <c r="AG1241" s="45"/>
      <c r="AH1241" s="118">
        <f>AH1242</f>
        <v>0</v>
      </c>
      <c r="AI1241" s="118">
        <f>AI1242</f>
        <v>0</v>
      </c>
      <c r="AJ1241" s="118">
        <f t="shared" si="585"/>
        <v>0</v>
      </c>
      <c r="AK1241" s="118">
        <f>AK1242</f>
        <v>0</v>
      </c>
      <c r="AL1241" s="118">
        <f>AL1242</f>
        <v>0</v>
      </c>
      <c r="AM1241" s="118">
        <f t="shared" si="620"/>
        <v>0</v>
      </c>
      <c r="AN1241" s="118">
        <f t="shared" si="621"/>
        <v>0</v>
      </c>
      <c r="AO1241" s="45"/>
      <c r="AP1241" s="118">
        <f>AP1242</f>
        <v>0</v>
      </c>
      <c r="AQ1241" s="118">
        <f>AQ1242</f>
        <v>0</v>
      </c>
      <c r="AR1241" s="118">
        <f t="shared" si="588"/>
        <v>0</v>
      </c>
      <c r="AS1241" s="118">
        <f>AS1242</f>
        <v>0</v>
      </c>
      <c r="AT1241" s="118">
        <f>AT1242</f>
        <v>0</v>
      </c>
      <c r="AU1241" s="118">
        <f t="shared" si="622"/>
        <v>0</v>
      </c>
      <c r="AV1241" s="118">
        <f t="shared" si="623"/>
        <v>0</v>
      </c>
      <c r="AW1241" s="119"/>
      <c r="AX1241" s="119"/>
      <c r="AY1241" s="119"/>
      <c r="AZ1241" s="117"/>
      <c r="BA1241" s="117"/>
      <c r="BB1241" s="117"/>
      <c r="BC1241" s="117"/>
      <c r="BD1241" s="117"/>
    </row>
    <row r="1242" spans="1:56" s="100" customFormat="1" hidden="1">
      <c r="A1242" s="45"/>
      <c r="B1242" s="120">
        <v>2013</v>
      </c>
      <c r="C1242" s="121">
        <v>8320</v>
      </c>
      <c r="D1242" s="120">
        <v>11</v>
      </c>
      <c r="E1242" s="120">
        <v>3000</v>
      </c>
      <c r="F1242" s="120">
        <v>3100</v>
      </c>
      <c r="G1242" s="120">
        <v>318</v>
      </c>
      <c r="H1242" s="120">
        <v>31801</v>
      </c>
      <c r="I1242" s="122" t="s">
        <v>457</v>
      </c>
      <c r="J1242" s="123">
        <v>0</v>
      </c>
      <c r="K1242" s="123">
        <v>0</v>
      </c>
      <c r="L1242" s="124">
        <v>0</v>
      </c>
      <c r="M1242" s="123">
        <v>0</v>
      </c>
      <c r="N1242" s="123">
        <v>0</v>
      </c>
      <c r="O1242" s="124">
        <v>0</v>
      </c>
      <c r="P1242" s="124">
        <v>0</v>
      </c>
      <c r="Q1242" s="45"/>
      <c r="R1242" s="123">
        <v>0</v>
      </c>
      <c r="S1242" s="123">
        <v>0</v>
      </c>
      <c r="T1242" s="123">
        <f t="shared" si="591"/>
        <v>0</v>
      </c>
      <c r="U1242" s="123">
        <v>0</v>
      </c>
      <c r="V1242" s="123">
        <v>0</v>
      </c>
      <c r="W1242" s="123">
        <f t="shared" si="616"/>
        <v>0</v>
      </c>
      <c r="X1242" s="123">
        <f t="shared" si="617"/>
        <v>0</v>
      </c>
      <c r="Y1242" s="45"/>
      <c r="Z1242" s="123">
        <v>0</v>
      </c>
      <c r="AA1242" s="123">
        <v>0</v>
      </c>
      <c r="AB1242" s="123">
        <f t="shared" si="582"/>
        <v>0</v>
      </c>
      <c r="AC1242" s="123">
        <v>0</v>
      </c>
      <c r="AD1242" s="123">
        <v>0</v>
      </c>
      <c r="AE1242" s="123">
        <f t="shared" si="618"/>
        <v>0</v>
      </c>
      <c r="AF1242" s="123">
        <f t="shared" si="619"/>
        <v>0</v>
      </c>
      <c r="AG1242" s="45"/>
      <c r="AH1242" s="123">
        <v>0</v>
      </c>
      <c r="AI1242" s="123">
        <v>0</v>
      </c>
      <c r="AJ1242" s="123">
        <f t="shared" si="585"/>
        <v>0</v>
      </c>
      <c r="AK1242" s="123">
        <v>0</v>
      </c>
      <c r="AL1242" s="123">
        <v>0</v>
      </c>
      <c r="AM1242" s="123">
        <f t="shared" si="620"/>
        <v>0</v>
      </c>
      <c r="AN1242" s="123">
        <f t="shared" si="621"/>
        <v>0</v>
      </c>
      <c r="AO1242" s="45"/>
      <c r="AP1242" s="123">
        <f>J1242-(R1242+Z1242+AH1242)</f>
        <v>0</v>
      </c>
      <c r="AQ1242" s="123">
        <f>K1242-(S1242+AA1242+AI1242)</f>
        <v>0</v>
      </c>
      <c r="AR1242" s="123">
        <f t="shared" si="588"/>
        <v>0</v>
      </c>
      <c r="AS1242" s="123">
        <f>M1242-(U1242+AC1242+AK1242)</f>
        <v>0</v>
      </c>
      <c r="AT1242" s="123">
        <f>N1242-(V1242+AD1242+AL1242)</f>
        <v>0</v>
      </c>
      <c r="AU1242" s="123">
        <f t="shared" si="622"/>
        <v>0</v>
      </c>
      <c r="AV1242" s="123">
        <f t="shared" si="623"/>
        <v>0</v>
      </c>
      <c r="AW1242" s="125" t="s">
        <v>153</v>
      </c>
      <c r="AX1242" s="125"/>
      <c r="AY1242" s="125"/>
      <c r="AZ1242" s="124" t="s">
        <v>88</v>
      </c>
      <c r="BA1242" s="124"/>
      <c r="BB1242" s="124"/>
      <c r="BC1242" s="124"/>
      <c r="BD1242" s="124"/>
    </row>
    <row r="1243" spans="1:56" s="127" customFormat="1" hidden="1">
      <c r="A1243" s="45"/>
      <c r="B1243" s="114">
        <v>2013</v>
      </c>
      <c r="C1243" s="115">
        <v>8320</v>
      </c>
      <c r="D1243" s="114">
        <v>11</v>
      </c>
      <c r="E1243" s="114">
        <v>3000</v>
      </c>
      <c r="F1243" s="114">
        <v>3100</v>
      </c>
      <c r="G1243" s="114">
        <v>319</v>
      </c>
      <c r="H1243" s="114"/>
      <c r="I1243" s="116" t="s">
        <v>427</v>
      </c>
      <c r="J1243" s="117">
        <v>0</v>
      </c>
      <c r="K1243" s="117">
        <v>0</v>
      </c>
      <c r="L1243" s="117">
        <v>0</v>
      </c>
      <c r="M1243" s="117">
        <v>0</v>
      </c>
      <c r="N1243" s="117">
        <v>0</v>
      </c>
      <c r="O1243" s="117">
        <v>0</v>
      </c>
      <c r="P1243" s="117">
        <v>0</v>
      </c>
      <c r="Q1243" s="45"/>
      <c r="R1243" s="118">
        <f>R1244</f>
        <v>0</v>
      </c>
      <c r="S1243" s="118">
        <f>S1244</f>
        <v>0</v>
      </c>
      <c r="T1243" s="118">
        <f t="shared" si="591"/>
        <v>0</v>
      </c>
      <c r="U1243" s="118">
        <f>U1244</f>
        <v>0</v>
      </c>
      <c r="V1243" s="118">
        <f>V1244</f>
        <v>0</v>
      </c>
      <c r="W1243" s="118">
        <f t="shared" si="616"/>
        <v>0</v>
      </c>
      <c r="X1243" s="118">
        <f t="shared" si="617"/>
        <v>0</v>
      </c>
      <c r="Y1243" s="45"/>
      <c r="Z1243" s="118">
        <f>Z1244</f>
        <v>0</v>
      </c>
      <c r="AA1243" s="118">
        <f>AA1244</f>
        <v>0</v>
      </c>
      <c r="AB1243" s="118">
        <f t="shared" si="582"/>
        <v>0</v>
      </c>
      <c r="AC1243" s="118">
        <f>AC1244</f>
        <v>0</v>
      </c>
      <c r="AD1243" s="118">
        <f>AD1244</f>
        <v>0</v>
      </c>
      <c r="AE1243" s="118">
        <f t="shared" si="618"/>
        <v>0</v>
      </c>
      <c r="AF1243" s="118">
        <f t="shared" si="619"/>
        <v>0</v>
      </c>
      <c r="AG1243" s="45"/>
      <c r="AH1243" s="118">
        <f>AH1244</f>
        <v>0</v>
      </c>
      <c r="AI1243" s="118">
        <f>AI1244</f>
        <v>0</v>
      </c>
      <c r="AJ1243" s="118">
        <f t="shared" si="585"/>
        <v>0</v>
      </c>
      <c r="AK1243" s="118">
        <f>AK1244</f>
        <v>0</v>
      </c>
      <c r="AL1243" s="118">
        <f>AL1244</f>
        <v>0</v>
      </c>
      <c r="AM1243" s="118">
        <f t="shared" si="620"/>
        <v>0</v>
      </c>
      <c r="AN1243" s="118">
        <f t="shared" si="621"/>
        <v>0</v>
      </c>
      <c r="AO1243" s="45"/>
      <c r="AP1243" s="118">
        <f>AP1244</f>
        <v>0</v>
      </c>
      <c r="AQ1243" s="118">
        <f>AQ1244</f>
        <v>0</v>
      </c>
      <c r="AR1243" s="118">
        <f t="shared" si="588"/>
        <v>0</v>
      </c>
      <c r="AS1243" s="118">
        <f>AS1244</f>
        <v>0</v>
      </c>
      <c r="AT1243" s="118">
        <f>AT1244</f>
        <v>0</v>
      </c>
      <c r="AU1243" s="118">
        <f t="shared" si="622"/>
        <v>0</v>
      </c>
      <c r="AV1243" s="118">
        <f t="shared" si="623"/>
        <v>0</v>
      </c>
      <c r="AW1243" s="119"/>
      <c r="AX1243" s="119"/>
      <c r="AY1243" s="119"/>
      <c r="AZ1243" s="117"/>
      <c r="BA1243" s="117"/>
      <c r="BB1243" s="117"/>
      <c r="BC1243" s="117"/>
      <c r="BD1243" s="117"/>
    </row>
    <row r="1244" spans="1:56" s="100" customFormat="1" hidden="1">
      <c r="A1244" s="45"/>
      <c r="B1244" s="120">
        <v>2013</v>
      </c>
      <c r="C1244" s="121">
        <v>8320</v>
      </c>
      <c r="D1244" s="120">
        <v>11</v>
      </c>
      <c r="E1244" s="120">
        <v>3000</v>
      </c>
      <c r="F1244" s="120">
        <v>3100</v>
      </c>
      <c r="G1244" s="120">
        <v>319</v>
      </c>
      <c r="H1244" s="120">
        <v>31901</v>
      </c>
      <c r="I1244" s="122" t="s">
        <v>428</v>
      </c>
      <c r="J1244" s="123">
        <v>0</v>
      </c>
      <c r="K1244" s="123">
        <v>0</v>
      </c>
      <c r="L1244" s="124">
        <v>0</v>
      </c>
      <c r="M1244" s="123">
        <v>0</v>
      </c>
      <c r="N1244" s="123">
        <v>0</v>
      </c>
      <c r="O1244" s="124">
        <v>0</v>
      </c>
      <c r="P1244" s="124">
        <v>0</v>
      </c>
      <c r="Q1244" s="45"/>
      <c r="R1244" s="123">
        <v>0</v>
      </c>
      <c r="S1244" s="123">
        <v>0</v>
      </c>
      <c r="T1244" s="123">
        <f t="shared" si="591"/>
        <v>0</v>
      </c>
      <c r="U1244" s="123">
        <v>0</v>
      </c>
      <c r="V1244" s="123">
        <v>0</v>
      </c>
      <c r="W1244" s="123">
        <f t="shared" si="616"/>
        <v>0</v>
      </c>
      <c r="X1244" s="123">
        <f t="shared" si="617"/>
        <v>0</v>
      </c>
      <c r="Y1244" s="45"/>
      <c r="Z1244" s="123">
        <v>0</v>
      </c>
      <c r="AA1244" s="123">
        <v>0</v>
      </c>
      <c r="AB1244" s="123">
        <f t="shared" si="582"/>
        <v>0</v>
      </c>
      <c r="AC1244" s="123">
        <v>0</v>
      </c>
      <c r="AD1244" s="123">
        <v>0</v>
      </c>
      <c r="AE1244" s="123">
        <f t="shared" si="618"/>
        <v>0</v>
      </c>
      <c r="AF1244" s="123">
        <f t="shared" si="619"/>
        <v>0</v>
      </c>
      <c r="AG1244" s="45"/>
      <c r="AH1244" s="123">
        <v>0</v>
      </c>
      <c r="AI1244" s="123">
        <v>0</v>
      </c>
      <c r="AJ1244" s="123">
        <f t="shared" si="585"/>
        <v>0</v>
      </c>
      <c r="AK1244" s="123">
        <v>0</v>
      </c>
      <c r="AL1244" s="123">
        <v>0</v>
      </c>
      <c r="AM1244" s="123">
        <f t="shared" si="620"/>
        <v>0</v>
      </c>
      <c r="AN1244" s="123">
        <f t="shared" si="621"/>
        <v>0</v>
      </c>
      <c r="AO1244" s="45"/>
      <c r="AP1244" s="123">
        <f>J1244-(R1244+Z1244+AH1244)</f>
        <v>0</v>
      </c>
      <c r="AQ1244" s="123">
        <f>K1244-(S1244+AA1244+AI1244)</f>
        <v>0</v>
      </c>
      <c r="AR1244" s="123">
        <f t="shared" si="588"/>
        <v>0</v>
      </c>
      <c r="AS1244" s="123">
        <f>M1244-(U1244+AC1244+AK1244)</f>
        <v>0</v>
      </c>
      <c r="AT1244" s="123">
        <f>N1244-(V1244+AD1244+AL1244)</f>
        <v>0</v>
      </c>
      <c r="AU1244" s="123">
        <f t="shared" si="622"/>
        <v>0</v>
      </c>
      <c r="AV1244" s="123">
        <f t="shared" si="623"/>
        <v>0</v>
      </c>
      <c r="AW1244" s="125" t="s">
        <v>153</v>
      </c>
      <c r="AX1244" s="125"/>
      <c r="AY1244" s="125"/>
      <c r="AZ1244" s="124" t="s">
        <v>326</v>
      </c>
      <c r="BA1244" s="124"/>
      <c r="BB1244" s="124"/>
      <c r="BC1244" s="124"/>
      <c r="BD1244" s="124"/>
    </row>
    <row r="1245" spans="1:56" s="126" customFormat="1" hidden="1">
      <c r="A1245" s="45"/>
      <c r="B1245" s="108">
        <v>2013</v>
      </c>
      <c r="C1245" s="109">
        <v>8320</v>
      </c>
      <c r="D1245" s="108">
        <v>11</v>
      </c>
      <c r="E1245" s="108">
        <v>3000</v>
      </c>
      <c r="F1245" s="108">
        <v>3200</v>
      </c>
      <c r="G1245" s="108"/>
      <c r="H1245" s="108"/>
      <c r="I1245" s="110" t="s">
        <v>429</v>
      </c>
      <c r="J1245" s="111">
        <v>0</v>
      </c>
      <c r="K1245" s="111">
        <v>0</v>
      </c>
      <c r="L1245" s="111">
        <v>0</v>
      </c>
      <c r="M1245" s="111">
        <v>0</v>
      </c>
      <c r="N1245" s="111">
        <v>0</v>
      </c>
      <c r="O1245" s="111">
        <v>0</v>
      </c>
      <c r="P1245" s="111">
        <v>0</v>
      </c>
      <c r="Q1245" s="45"/>
      <c r="R1245" s="112">
        <f>R1246+R1248</f>
        <v>0</v>
      </c>
      <c r="S1245" s="112">
        <f>S1246+S1248</f>
        <v>0</v>
      </c>
      <c r="T1245" s="112">
        <f t="shared" ref="T1245:T1321" si="624">R1245+S1245</f>
        <v>0</v>
      </c>
      <c r="U1245" s="112">
        <f>U1246+U1248</f>
        <v>0</v>
      </c>
      <c r="V1245" s="112">
        <f>V1246+V1248</f>
        <v>0</v>
      </c>
      <c r="W1245" s="112">
        <f t="shared" si="616"/>
        <v>0</v>
      </c>
      <c r="X1245" s="112">
        <f t="shared" si="617"/>
        <v>0</v>
      </c>
      <c r="Y1245" s="45"/>
      <c r="Z1245" s="112">
        <f>Z1246+Z1248</f>
        <v>0</v>
      </c>
      <c r="AA1245" s="112">
        <f>AA1246+AA1248</f>
        <v>0</v>
      </c>
      <c r="AB1245" s="112">
        <f t="shared" ref="AB1245:AB1321" si="625">Z1245+AA1245</f>
        <v>0</v>
      </c>
      <c r="AC1245" s="112">
        <f>AC1246+AC1248</f>
        <v>0</v>
      </c>
      <c r="AD1245" s="112">
        <f>AD1246+AD1248</f>
        <v>0</v>
      </c>
      <c r="AE1245" s="112">
        <f t="shared" si="618"/>
        <v>0</v>
      </c>
      <c r="AF1245" s="112">
        <f t="shared" si="619"/>
        <v>0</v>
      </c>
      <c r="AG1245" s="45"/>
      <c r="AH1245" s="112">
        <f>AH1246+AH1248</f>
        <v>0</v>
      </c>
      <c r="AI1245" s="112">
        <f>AI1246+AI1248</f>
        <v>0</v>
      </c>
      <c r="AJ1245" s="112">
        <f t="shared" ref="AJ1245:AJ1321" si="626">AH1245+AI1245</f>
        <v>0</v>
      </c>
      <c r="AK1245" s="112">
        <f>AK1246+AK1248</f>
        <v>0</v>
      </c>
      <c r="AL1245" s="112">
        <f>AL1246+AL1248</f>
        <v>0</v>
      </c>
      <c r="AM1245" s="112">
        <f t="shared" si="620"/>
        <v>0</v>
      </c>
      <c r="AN1245" s="112">
        <f t="shared" si="621"/>
        <v>0</v>
      </c>
      <c r="AO1245" s="45"/>
      <c r="AP1245" s="112">
        <f>AP1246+AP1248</f>
        <v>0</v>
      </c>
      <c r="AQ1245" s="112">
        <f>AQ1246+AQ1248</f>
        <v>0</v>
      </c>
      <c r="AR1245" s="112">
        <f t="shared" ref="AR1245:AR1321" si="627">AP1245+AQ1245</f>
        <v>0</v>
      </c>
      <c r="AS1245" s="112">
        <f>AS1246+AS1248</f>
        <v>0</v>
      </c>
      <c r="AT1245" s="112">
        <f>AT1246+AT1248</f>
        <v>0</v>
      </c>
      <c r="AU1245" s="112">
        <f t="shared" si="622"/>
        <v>0</v>
      </c>
      <c r="AV1245" s="112">
        <f t="shared" si="623"/>
        <v>0</v>
      </c>
      <c r="AW1245" s="113"/>
      <c r="AX1245" s="113"/>
      <c r="AY1245" s="113"/>
      <c r="AZ1245" s="111"/>
      <c r="BA1245" s="111"/>
      <c r="BB1245" s="111"/>
      <c r="BC1245" s="111"/>
      <c r="BD1245" s="111"/>
    </row>
    <row r="1246" spans="1:56" s="126" customFormat="1" hidden="1">
      <c r="A1246" s="45"/>
      <c r="B1246" s="114">
        <v>2013</v>
      </c>
      <c r="C1246" s="115">
        <v>8320</v>
      </c>
      <c r="D1246" s="114">
        <v>11</v>
      </c>
      <c r="E1246" s="114">
        <v>3000</v>
      </c>
      <c r="F1246" s="114">
        <v>3200</v>
      </c>
      <c r="G1246" s="114">
        <v>322</v>
      </c>
      <c r="H1246" s="114"/>
      <c r="I1246" s="116" t="s">
        <v>163</v>
      </c>
      <c r="J1246" s="117">
        <v>0</v>
      </c>
      <c r="K1246" s="117">
        <v>0</v>
      </c>
      <c r="L1246" s="117">
        <v>0</v>
      </c>
      <c r="M1246" s="117">
        <v>0</v>
      </c>
      <c r="N1246" s="117">
        <v>0</v>
      </c>
      <c r="O1246" s="117">
        <v>0</v>
      </c>
      <c r="P1246" s="117">
        <v>0</v>
      </c>
      <c r="Q1246" s="45"/>
      <c r="R1246" s="118">
        <f>R1247</f>
        <v>0</v>
      </c>
      <c r="S1246" s="118">
        <f>S1247</f>
        <v>0</v>
      </c>
      <c r="T1246" s="118">
        <f t="shared" si="624"/>
        <v>0</v>
      </c>
      <c r="U1246" s="118">
        <f>U1247</f>
        <v>0</v>
      </c>
      <c r="V1246" s="118">
        <f>V1247</f>
        <v>0</v>
      </c>
      <c r="W1246" s="118">
        <f t="shared" si="616"/>
        <v>0</v>
      </c>
      <c r="X1246" s="118">
        <f t="shared" si="617"/>
        <v>0</v>
      </c>
      <c r="Y1246" s="45"/>
      <c r="Z1246" s="118">
        <f>Z1247</f>
        <v>0</v>
      </c>
      <c r="AA1246" s="118">
        <f>AA1247</f>
        <v>0</v>
      </c>
      <c r="AB1246" s="118">
        <f t="shared" si="625"/>
        <v>0</v>
      </c>
      <c r="AC1246" s="118">
        <f>AC1247</f>
        <v>0</v>
      </c>
      <c r="AD1246" s="118">
        <f>AD1247</f>
        <v>0</v>
      </c>
      <c r="AE1246" s="118">
        <f t="shared" si="618"/>
        <v>0</v>
      </c>
      <c r="AF1246" s="118">
        <f t="shared" si="619"/>
        <v>0</v>
      </c>
      <c r="AG1246" s="45"/>
      <c r="AH1246" s="118">
        <f>AH1247</f>
        <v>0</v>
      </c>
      <c r="AI1246" s="118">
        <f>AI1247</f>
        <v>0</v>
      </c>
      <c r="AJ1246" s="118">
        <f t="shared" si="626"/>
        <v>0</v>
      </c>
      <c r="AK1246" s="118">
        <f>AK1247</f>
        <v>0</v>
      </c>
      <c r="AL1246" s="118">
        <f>AL1247</f>
        <v>0</v>
      </c>
      <c r="AM1246" s="118">
        <f t="shared" si="620"/>
        <v>0</v>
      </c>
      <c r="AN1246" s="118">
        <f t="shared" si="621"/>
        <v>0</v>
      </c>
      <c r="AO1246" s="45"/>
      <c r="AP1246" s="118">
        <f>AP1247</f>
        <v>0</v>
      </c>
      <c r="AQ1246" s="118">
        <f>AQ1247</f>
        <v>0</v>
      </c>
      <c r="AR1246" s="118">
        <f t="shared" si="627"/>
        <v>0</v>
      </c>
      <c r="AS1246" s="118">
        <f>AS1247</f>
        <v>0</v>
      </c>
      <c r="AT1246" s="118">
        <f>AT1247</f>
        <v>0</v>
      </c>
      <c r="AU1246" s="118">
        <f t="shared" si="622"/>
        <v>0</v>
      </c>
      <c r="AV1246" s="118">
        <f t="shared" si="623"/>
        <v>0</v>
      </c>
      <c r="AW1246" s="119"/>
      <c r="AX1246" s="119"/>
      <c r="AY1246" s="119"/>
      <c r="AZ1246" s="117"/>
      <c r="BA1246" s="117"/>
      <c r="BB1246" s="117"/>
      <c r="BC1246" s="117"/>
      <c r="BD1246" s="117"/>
    </row>
    <row r="1247" spans="1:56" s="126" customFormat="1" hidden="1">
      <c r="A1247" s="45"/>
      <c r="B1247" s="120">
        <v>2013</v>
      </c>
      <c r="C1247" s="121">
        <v>8320</v>
      </c>
      <c r="D1247" s="120">
        <v>11</v>
      </c>
      <c r="E1247" s="120">
        <v>3000</v>
      </c>
      <c r="F1247" s="120">
        <v>3200</v>
      </c>
      <c r="G1247" s="120">
        <v>322</v>
      </c>
      <c r="H1247" s="120">
        <v>32201</v>
      </c>
      <c r="I1247" s="122" t="s">
        <v>164</v>
      </c>
      <c r="J1247" s="123">
        <v>0</v>
      </c>
      <c r="K1247" s="123">
        <v>0</v>
      </c>
      <c r="L1247" s="124">
        <v>0</v>
      </c>
      <c r="M1247" s="123">
        <v>0</v>
      </c>
      <c r="N1247" s="123">
        <v>0</v>
      </c>
      <c r="O1247" s="124">
        <v>0</v>
      </c>
      <c r="P1247" s="124">
        <v>0</v>
      </c>
      <c r="Q1247" s="45"/>
      <c r="R1247" s="123">
        <v>0</v>
      </c>
      <c r="S1247" s="123">
        <v>0</v>
      </c>
      <c r="T1247" s="123">
        <f t="shared" si="624"/>
        <v>0</v>
      </c>
      <c r="U1247" s="123">
        <v>0</v>
      </c>
      <c r="V1247" s="123">
        <v>0</v>
      </c>
      <c r="W1247" s="123">
        <f t="shared" si="616"/>
        <v>0</v>
      </c>
      <c r="X1247" s="123">
        <f t="shared" si="617"/>
        <v>0</v>
      </c>
      <c r="Y1247" s="45"/>
      <c r="Z1247" s="123">
        <v>0</v>
      </c>
      <c r="AA1247" s="123">
        <v>0</v>
      </c>
      <c r="AB1247" s="123">
        <f t="shared" si="625"/>
        <v>0</v>
      </c>
      <c r="AC1247" s="123">
        <v>0</v>
      </c>
      <c r="AD1247" s="123">
        <v>0</v>
      </c>
      <c r="AE1247" s="123">
        <f t="shared" si="618"/>
        <v>0</v>
      </c>
      <c r="AF1247" s="123">
        <f t="shared" si="619"/>
        <v>0</v>
      </c>
      <c r="AG1247" s="45"/>
      <c r="AH1247" s="123">
        <v>0</v>
      </c>
      <c r="AI1247" s="123">
        <v>0</v>
      </c>
      <c r="AJ1247" s="123">
        <f t="shared" si="626"/>
        <v>0</v>
      </c>
      <c r="AK1247" s="123">
        <v>0</v>
      </c>
      <c r="AL1247" s="123">
        <v>0</v>
      </c>
      <c r="AM1247" s="123">
        <f t="shared" si="620"/>
        <v>0</v>
      </c>
      <c r="AN1247" s="123">
        <f t="shared" si="621"/>
        <v>0</v>
      </c>
      <c r="AO1247" s="45"/>
      <c r="AP1247" s="123">
        <f>J1247-(R1247+Z1247+AH1247)</f>
        <v>0</v>
      </c>
      <c r="AQ1247" s="123">
        <f>K1247-(S1247+AA1247+AI1247)</f>
        <v>0</v>
      </c>
      <c r="AR1247" s="123">
        <f t="shared" si="627"/>
        <v>0</v>
      </c>
      <c r="AS1247" s="123">
        <f>M1247-(U1247+AC1247+AK1247)</f>
        <v>0</v>
      </c>
      <c r="AT1247" s="123">
        <f>N1247-(V1247+AD1247+AL1247)</f>
        <v>0</v>
      </c>
      <c r="AU1247" s="123">
        <f t="shared" si="622"/>
        <v>0</v>
      </c>
      <c r="AV1247" s="123">
        <f t="shared" si="623"/>
        <v>0</v>
      </c>
      <c r="AW1247" s="125"/>
      <c r="AX1247" s="125"/>
      <c r="AY1247" s="125"/>
      <c r="AZ1247" s="124"/>
      <c r="BA1247" s="124"/>
      <c r="BB1247" s="124"/>
      <c r="BC1247" s="124"/>
      <c r="BD1247" s="124"/>
    </row>
    <row r="1248" spans="1:56" s="127" customFormat="1" hidden="1">
      <c r="A1248" s="45"/>
      <c r="B1248" s="114">
        <v>2013</v>
      </c>
      <c r="C1248" s="115">
        <v>8320</v>
      </c>
      <c r="D1248" s="114">
        <v>11</v>
      </c>
      <c r="E1248" s="114">
        <v>3000</v>
      </c>
      <c r="F1248" s="114">
        <v>3200</v>
      </c>
      <c r="G1248" s="114">
        <v>323</v>
      </c>
      <c r="H1248" s="114"/>
      <c r="I1248" s="116" t="s">
        <v>431</v>
      </c>
      <c r="J1248" s="117">
        <v>0</v>
      </c>
      <c r="K1248" s="117">
        <v>0</v>
      </c>
      <c r="L1248" s="117">
        <v>0</v>
      </c>
      <c r="M1248" s="117">
        <v>0</v>
      </c>
      <c r="N1248" s="117">
        <v>0</v>
      </c>
      <c r="O1248" s="117">
        <v>0</v>
      </c>
      <c r="P1248" s="117">
        <v>0</v>
      </c>
      <c r="Q1248" s="45"/>
      <c r="R1248" s="118">
        <f>R1249</f>
        <v>0</v>
      </c>
      <c r="S1248" s="118">
        <f>S1249</f>
        <v>0</v>
      </c>
      <c r="T1248" s="118">
        <f t="shared" si="624"/>
        <v>0</v>
      </c>
      <c r="U1248" s="118">
        <f>U1249</f>
        <v>0</v>
      </c>
      <c r="V1248" s="118">
        <f>V1249</f>
        <v>0</v>
      </c>
      <c r="W1248" s="118">
        <f t="shared" si="616"/>
        <v>0</v>
      </c>
      <c r="X1248" s="118">
        <f t="shared" si="617"/>
        <v>0</v>
      </c>
      <c r="Y1248" s="45"/>
      <c r="Z1248" s="118">
        <f>Z1249</f>
        <v>0</v>
      </c>
      <c r="AA1248" s="118">
        <f>AA1249</f>
        <v>0</v>
      </c>
      <c r="AB1248" s="118">
        <f t="shared" si="625"/>
        <v>0</v>
      </c>
      <c r="AC1248" s="118">
        <f>AC1249</f>
        <v>0</v>
      </c>
      <c r="AD1248" s="118">
        <f>AD1249</f>
        <v>0</v>
      </c>
      <c r="AE1248" s="118">
        <f t="shared" si="618"/>
        <v>0</v>
      </c>
      <c r="AF1248" s="118">
        <f t="shared" si="619"/>
        <v>0</v>
      </c>
      <c r="AG1248" s="45"/>
      <c r="AH1248" s="118">
        <f>AH1249</f>
        <v>0</v>
      </c>
      <c r="AI1248" s="118">
        <f>AI1249</f>
        <v>0</v>
      </c>
      <c r="AJ1248" s="118">
        <f t="shared" si="626"/>
        <v>0</v>
      </c>
      <c r="AK1248" s="118">
        <f>AK1249</f>
        <v>0</v>
      </c>
      <c r="AL1248" s="118">
        <f>AL1249</f>
        <v>0</v>
      </c>
      <c r="AM1248" s="118">
        <f t="shared" si="620"/>
        <v>0</v>
      </c>
      <c r="AN1248" s="118">
        <f t="shared" si="621"/>
        <v>0</v>
      </c>
      <c r="AO1248" s="45"/>
      <c r="AP1248" s="118">
        <f>AP1249</f>
        <v>0</v>
      </c>
      <c r="AQ1248" s="118">
        <f>AQ1249</f>
        <v>0</v>
      </c>
      <c r="AR1248" s="118">
        <f t="shared" si="627"/>
        <v>0</v>
      </c>
      <c r="AS1248" s="118">
        <f>AS1249</f>
        <v>0</v>
      </c>
      <c r="AT1248" s="118">
        <f>AT1249</f>
        <v>0</v>
      </c>
      <c r="AU1248" s="118">
        <f t="shared" si="622"/>
        <v>0</v>
      </c>
      <c r="AV1248" s="118">
        <f t="shared" si="623"/>
        <v>0</v>
      </c>
      <c r="AW1248" s="119"/>
      <c r="AX1248" s="119"/>
      <c r="AY1248" s="119"/>
      <c r="AZ1248" s="117"/>
      <c r="BA1248" s="117"/>
      <c r="BB1248" s="117"/>
      <c r="BC1248" s="117"/>
      <c r="BD1248" s="117"/>
    </row>
    <row r="1249" spans="1:56" s="100" customFormat="1" hidden="1">
      <c r="A1249" s="45"/>
      <c r="B1249" s="120">
        <v>2013</v>
      </c>
      <c r="C1249" s="121">
        <v>8320</v>
      </c>
      <c r="D1249" s="120">
        <v>11</v>
      </c>
      <c r="E1249" s="120">
        <v>3000</v>
      </c>
      <c r="F1249" s="120">
        <v>3200</v>
      </c>
      <c r="G1249" s="120">
        <v>323</v>
      </c>
      <c r="H1249" s="120">
        <v>32301</v>
      </c>
      <c r="I1249" s="122" t="s">
        <v>432</v>
      </c>
      <c r="J1249" s="123">
        <v>0</v>
      </c>
      <c r="K1249" s="123">
        <v>0</v>
      </c>
      <c r="L1249" s="124">
        <v>0</v>
      </c>
      <c r="M1249" s="123">
        <v>0</v>
      </c>
      <c r="N1249" s="123">
        <v>0</v>
      </c>
      <c r="O1249" s="124">
        <v>0</v>
      </c>
      <c r="P1249" s="124">
        <v>0</v>
      </c>
      <c r="Q1249" s="45"/>
      <c r="R1249" s="123">
        <v>0</v>
      </c>
      <c r="S1249" s="123">
        <v>0</v>
      </c>
      <c r="T1249" s="123">
        <f t="shared" si="624"/>
        <v>0</v>
      </c>
      <c r="U1249" s="123">
        <v>0</v>
      </c>
      <c r="V1249" s="123">
        <v>0</v>
      </c>
      <c r="W1249" s="123">
        <f t="shared" si="616"/>
        <v>0</v>
      </c>
      <c r="X1249" s="123">
        <f t="shared" si="617"/>
        <v>0</v>
      </c>
      <c r="Y1249" s="45"/>
      <c r="Z1249" s="123">
        <v>0</v>
      </c>
      <c r="AA1249" s="123">
        <v>0</v>
      </c>
      <c r="AB1249" s="123">
        <f t="shared" si="625"/>
        <v>0</v>
      </c>
      <c r="AC1249" s="123">
        <v>0</v>
      </c>
      <c r="AD1249" s="123">
        <v>0</v>
      </c>
      <c r="AE1249" s="123">
        <f t="shared" si="618"/>
        <v>0</v>
      </c>
      <c r="AF1249" s="123">
        <f t="shared" si="619"/>
        <v>0</v>
      </c>
      <c r="AG1249" s="45"/>
      <c r="AH1249" s="123">
        <v>0</v>
      </c>
      <c r="AI1249" s="123">
        <v>0</v>
      </c>
      <c r="AJ1249" s="123">
        <f t="shared" si="626"/>
        <v>0</v>
      </c>
      <c r="AK1249" s="123">
        <v>0</v>
      </c>
      <c r="AL1249" s="123">
        <v>0</v>
      </c>
      <c r="AM1249" s="123">
        <f t="shared" si="620"/>
        <v>0</v>
      </c>
      <c r="AN1249" s="123">
        <f t="shared" si="621"/>
        <v>0</v>
      </c>
      <c r="AO1249" s="45"/>
      <c r="AP1249" s="123">
        <f>J1249-(R1249+Z1249+AH1249)</f>
        <v>0</v>
      </c>
      <c r="AQ1249" s="123">
        <f>K1249-(S1249+AA1249+AI1249)</f>
        <v>0</v>
      </c>
      <c r="AR1249" s="123">
        <f t="shared" si="627"/>
        <v>0</v>
      </c>
      <c r="AS1249" s="123">
        <f>M1249-(U1249+AC1249+AK1249)</f>
        <v>0</v>
      </c>
      <c r="AT1249" s="123">
        <f>N1249-(V1249+AD1249+AL1249)</f>
        <v>0</v>
      </c>
      <c r="AU1249" s="123">
        <f t="shared" si="622"/>
        <v>0</v>
      </c>
      <c r="AV1249" s="123">
        <f t="shared" si="623"/>
        <v>0</v>
      </c>
      <c r="AW1249" s="125" t="s">
        <v>153</v>
      </c>
      <c r="AX1249" s="125"/>
      <c r="AY1249" s="125"/>
      <c r="AZ1249" s="124" t="s">
        <v>88</v>
      </c>
      <c r="BA1249" s="124"/>
      <c r="BB1249" s="124"/>
      <c r="BC1249" s="124"/>
      <c r="BD1249" s="124"/>
    </row>
    <row r="1250" spans="1:56" s="126" customFormat="1" hidden="1">
      <c r="A1250" s="45"/>
      <c r="B1250" s="108">
        <v>2013</v>
      </c>
      <c r="C1250" s="109">
        <v>8320</v>
      </c>
      <c r="D1250" s="108">
        <v>11</v>
      </c>
      <c r="E1250" s="108">
        <v>3000</v>
      </c>
      <c r="F1250" s="108">
        <v>3300</v>
      </c>
      <c r="G1250" s="108"/>
      <c r="H1250" s="108"/>
      <c r="I1250" s="110" t="s">
        <v>170</v>
      </c>
      <c r="J1250" s="111">
        <v>0</v>
      </c>
      <c r="K1250" s="111">
        <v>0</v>
      </c>
      <c r="L1250" s="111">
        <v>0</v>
      </c>
      <c r="M1250" s="111">
        <v>0</v>
      </c>
      <c r="N1250" s="111">
        <v>0</v>
      </c>
      <c r="O1250" s="111">
        <v>0</v>
      </c>
      <c r="P1250" s="111">
        <v>0</v>
      </c>
      <c r="Q1250" s="45"/>
      <c r="R1250" s="112">
        <f>R1251+R1253+R1255</f>
        <v>0</v>
      </c>
      <c r="S1250" s="112">
        <f>S1251+S1253+S1255</f>
        <v>0</v>
      </c>
      <c r="T1250" s="112">
        <f t="shared" si="624"/>
        <v>0</v>
      </c>
      <c r="U1250" s="112">
        <f>U1251+U1253+U1255</f>
        <v>0</v>
      </c>
      <c r="V1250" s="112">
        <f>V1251+V1253+V1255</f>
        <v>0</v>
      </c>
      <c r="W1250" s="112">
        <f t="shared" si="616"/>
        <v>0</v>
      </c>
      <c r="X1250" s="112">
        <f t="shared" si="617"/>
        <v>0</v>
      </c>
      <c r="Y1250" s="45"/>
      <c r="Z1250" s="112">
        <f>Z1251+Z1253+Z1255</f>
        <v>0</v>
      </c>
      <c r="AA1250" s="112">
        <f>AA1251+AA1253+AA1255</f>
        <v>0</v>
      </c>
      <c r="AB1250" s="112">
        <f t="shared" si="625"/>
        <v>0</v>
      </c>
      <c r="AC1250" s="112">
        <f>AC1251+AC1253+AC1255</f>
        <v>0</v>
      </c>
      <c r="AD1250" s="112">
        <f>AD1251+AD1253+AD1255</f>
        <v>0</v>
      </c>
      <c r="AE1250" s="112">
        <f t="shared" si="618"/>
        <v>0</v>
      </c>
      <c r="AF1250" s="112">
        <f t="shared" si="619"/>
        <v>0</v>
      </c>
      <c r="AG1250" s="45"/>
      <c r="AH1250" s="112">
        <f>AH1251+AH1253+AH1255</f>
        <v>0</v>
      </c>
      <c r="AI1250" s="112">
        <f>AI1251+AI1253+AI1255</f>
        <v>0</v>
      </c>
      <c r="AJ1250" s="112">
        <f t="shared" si="626"/>
        <v>0</v>
      </c>
      <c r="AK1250" s="112">
        <f>AK1251+AK1253+AK1255</f>
        <v>0</v>
      </c>
      <c r="AL1250" s="112">
        <f>AL1251+AL1253+AL1255</f>
        <v>0</v>
      </c>
      <c r="AM1250" s="112">
        <f t="shared" si="620"/>
        <v>0</v>
      </c>
      <c r="AN1250" s="112">
        <f t="shared" si="621"/>
        <v>0</v>
      </c>
      <c r="AO1250" s="45"/>
      <c r="AP1250" s="112">
        <f>AP1251+AP1253+AP1255</f>
        <v>0</v>
      </c>
      <c r="AQ1250" s="112">
        <f>AQ1251+AQ1253+AQ1255</f>
        <v>0</v>
      </c>
      <c r="AR1250" s="112">
        <f t="shared" si="627"/>
        <v>0</v>
      </c>
      <c r="AS1250" s="112">
        <f>AS1251+AS1253+AS1255</f>
        <v>0</v>
      </c>
      <c r="AT1250" s="112">
        <f>AT1251+AT1253+AT1255</f>
        <v>0</v>
      </c>
      <c r="AU1250" s="112">
        <f t="shared" si="622"/>
        <v>0</v>
      </c>
      <c r="AV1250" s="112">
        <f t="shared" si="623"/>
        <v>0</v>
      </c>
      <c r="AW1250" s="113"/>
      <c r="AX1250" s="113"/>
      <c r="AY1250" s="113"/>
      <c r="AZ1250" s="111"/>
      <c r="BA1250" s="111"/>
      <c r="BB1250" s="111"/>
      <c r="BC1250" s="111"/>
      <c r="BD1250" s="111"/>
    </row>
    <row r="1251" spans="1:56" s="127" customFormat="1" hidden="1">
      <c r="A1251" s="45"/>
      <c r="B1251" s="114">
        <v>2013</v>
      </c>
      <c r="C1251" s="115">
        <v>8320</v>
      </c>
      <c r="D1251" s="114">
        <v>11</v>
      </c>
      <c r="E1251" s="114">
        <v>3000</v>
      </c>
      <c r="F1251" s="114">
        <v>3300</v>
      </c>
      <c r="G1251" s="114">
        <v>333</v>
      </c>
      <c r="H1251" s="114"/>
      <c r="I1251" s="116" t="s">
        <v>174</v>
      </c>
      <c r="J1251" s="117">
        <v>0</v>
      </c>
      <c r="K1251" s="117">
        <v>0</v>
      </c>
      <c r="L1251" s="117">
        <v>0</v>
      </c>
      <c r="M1251" s="117">
        <v>0</v>
      </c>
      <c r="N1251" s="117">
        <v>0</v>
      </c>
      <c r="O1251" s="117">
        <v>0</v>
      </c>
      <c r="P1251" s="117">
        <v>0</v>
      </c>
      <c r="Q1251" s="45"/>
      <c r="R1251" s="118">
        <f>R1252</f>
        <v>0</v>
      </c>
      <c r="S1251" s="118">
        <f>S1252</f>
        <v>0</v>
      </c>
      <c r="T1251" s="118">
        <f t="shared" si="624"/>
        <v>0</v>
      </c>
      <c r="U1251" s="118">
        <f>U1252</f>
        <v>0</v>
      </c>
      <c r="V1251" s="118">
        <f>V1252</f>
        <v>0</v>
      </c>
      <c r="W1251" s="118">
        <f t="shared" si="616"/>
        <v>0</v>
      </c>
      <c r="X1251" s="118">
        <f t="shared" si="617"/>
        <v>0</v>
      </c>
      <c r="Y1251" s="45"/>
      <c r="Z1251" s="118">
        <f>Z1252</f>
        <v>0</v>
      </c>
      <c r="AA1251" s="118">
        <f>AA1252</f>
        <v>0</v>
      </c>
      <c r="AB1251" s="118">
        <f t="shared" si="625"/>
        <v>0</v>
      </c>
      <c r="AC1251" s="118">
        <f>AC1252</f>
        <v>0</v>
      </c>
      <c r="AD1251" s="118">
        <f>AD1252</f>
        <v>0</v>
      </c>
      <c r="AE1251" s="118">
        <f t="shared" si="618"/>
        <v>0</v>
      </c>
      <c r="AF1251" s="118">
        <f t="shared" si="619"/>
        <v>0</v>
      </c>
      <c r="AG1251" s="45"/>
      <c r="AH1251" s="118">
        <f>AH1252</f>
        <v>0</v>
      </c>
      <c r="AI1251" s="118">
        <f>AI1252</f>
        <v>0</v>
      </c>
      <c r="AJ1251" s="118">
        <f t="shared" si="626"/>
        <v>0</v>
      </c>
      <c r="AK1251" s="118">
        <f>AK1252</f>
        <v>0</v>
      </c>
      <c r="AL1251" s="118">
        <f>AL1252</f>
        <v>0</v>
      </c>
      <c r="AM1251" s="118">
        <f t="shared" si="620"/>
        <v>0</v>
      </c>
      <c r="AN1251" s="118">
        <f t="shared" si="621"/>
        <v>0</v>
      </c>
      <c r="AO1251" s="45"/>
      <c r="AP1251" s="118">
        <f>AP1252</f>
        <v>0</v>
      </c>
      <c r="AQ1251" s="118">
        <f>AQ1252</f>
        <v>0</v>
      </c>
      <c r="AR1251" s="118">
        <f t="shared" si="627"/>
        <v>0</v>
      </c>
      <c r="AS1251" s="118">
        <f>AS1252</f>
        <v>0</v>
      </c>
      <c r="AT1251" s="118">
        <f>AT1252</f>
        <v>0</v>
      </c>
      <c r="AU1251" s="118">
        <f t="shared" si="622"/>
        <v>0</v>
      </c>
      <c r="AV1251" s="118">
        <f t="shared" si="623"/>
        <v>0</v>
      </c>
      <c r="AW1251" s="119"/>
      <c r="AX1251" s="119"/>
      <c r="AY1251" s="119"/>
      <c r="AZ1251" s="117"/>
      <c r="BA1251" s="117"/>
      <c r="BB1251" s="117"/>
      <c r="BC1251" s="117"/>
      <c r="BD1251" s="117"/>
    </row>
    <row r="1252" spans="1:56" s="100" customFormat="1" hidden="1">
      <c r="A1252" s="45"/>
      <c r="B1252" s="120">
        <v>2013</v>
      </c>
      <c r="C1252" s="121">
        <v>8320</v>
      </c>
      <c r="D1252" s="120">
        <v>11</v>
      </c>
      <c r="E1252" s="120">
        <v>3000</v>
      </c>
      <c r="F1252" s="120">
        <v>3300</v>
      </c>
      <c r="G1252" s="120">
        <v>333</v>
      </c>
      <c r="H1252" s="120">
        <v>33301</v>
      </c>
      <c r="I1252" s="122" t="s">
        <v>404</v>
      </c>
      <c r="J1252" s="123">
        <v>0</v>
      </c>
      <c r="K1252" s="123">
        <v>0</v>
      </c>
      <c r="L1252" s="124">
        <v>0</v>
      </c>
      <c r="M1252" s="123">
        <v>0</v>
      </c>
      <c r="N1252" s="123">
        <v>0</v>
      </c>
      <c r="O1252" s="124">
        <v>0</v>
      </c>
      <c r="P1252" s="124">
        <v>0</v>
      </c>
      <c r="Q1252" s="45"/>
      <c r="R1252" s="123">
        <v>0</v>
      </c>
      <c r="S1252" s="123">
        <v>0</v>
      </c>
      <c r="T1252" s="123">
        <f t="shared" si="624"/>
        <v>0</v>
      </c>
      <c r="U1252" s="123">
        <v>0</v>
      </c>
      <c r="V1252" s="123">
        <v>0</v>
      </c>
      <c r="W1252" s="123">
        <f t="shared" si="616"/>
        <v>0</v>
      </c>
      <c r="X1252" s="123">
        <f t="shared" si="617"/>
        <v>0</v>
      </c>
      <c r="Y1252" s="45"/>
      <c r="Z1252" s="123">
        <v>0</v>
      </c>
      <c r="AA1252" s="123">
        <v>0</v>
      </c>
      <c r="AB1252" s="123">
        <f t="shared" si="625"/>
        <v>0</v>
      </c>
      <c r="AC1252" s="123">
        <v>0</v>
      </c>
      <c r="AD1252" s="123">
        <v>0</v>
      </c>
      <c r="AE1252" s="123">
        <f t="shared" si="618"/>
        <v>0</v>
      </c>
      <c r="AF1252" s="123">
        <f t="shared" si="619"/>
        <v>0</v>
      </c>
      <c r="AG1252" s="45"/>
      <c r="AH1252" s="123">
        <v>0</v>
      </c>
      <c r="AI1252" s="123">
        <v>0</v>
      </c>
      <c r="AJ1252" s="123">
        <f t="shared" si="626"/>
        <v>0</v>
      </c>
      <c r="AK1252" s="123">
        <v>0</v>
      </c>
      <c r="AL1252" s="123">
        <v>0</v>
      </c>
      <c r="AM1252" s="123">
        <f t="shared" si="620"/>
        <v>0</v>
      </c>
      <c r="AN1252" s="123">
        <f t="shared" si="621"/>
        <v>0</v>
      </c>
      <c r="AO1252" s="45"/>
      <c r="AP1252" s="123">
        <f>J1252-(R1252+Z1252+AH1252)</f>
        <v>0</v>
      </c>
      <c r="AQ1252" s="123">
        <f>K1252-(S1252+AA1252+AI1252)</f>
        <v>0</v>
      </c>
      <c r="AR1252" s="123">
        <f t="shared" si="627"/>
        <v>0</v>
      </c>
      <c r="AS1252" s="123">
        <f>M1252-(U1252+AC1252+AK1252)</f>
        <v>0</v>
      </c>
      <c r="AT1252" s="123">
        <f>N1252-(V1252+AD1252+AL1252)</f>
        <v>0</v>
      </c>
      <c r="AU1252" s="123">
        <f t="shared" si="622"/>
        <v>0</v>
      </c>
      <c r="AV1252" s="123">
        <f t="shared" si="623"/>
        <v>0</v>
      </c>
      <c r="AW1252" s="125" t="s">
        <v>153</v>
      </c>
      <c r="AX1252" s="125"/>
      <c r="AY1252" s="125"/>
      <c r="AZ1252" s="124" t="s">
        <v>283</v>
      </c>
      <c r="BA1252" s="124"/>
      <c r="BB1252" s="124"/>
      <c r="BC1252" s="124"/>
      <c r="BD1252" s="124"/>
    </row>
    <row r="1253" spans="1:56" s="127" customFormat="1" hidden="1">
      <c r="A1253" s="45"/>
      <c r="B1253" s="114">
        <v>2013</v>
      </c>
      <c r="C1253" s="115">
        <v>8320</v>
      </c>
      <c r="D1253" s="114">
        <v>11</v>
      </c>
      <c r="E1253" s="114">
        <v>3000</v>
      </c>
      <c r="F1253" s="114">
        <v>3300</v>
      </c>
      <c r="G1253" s="114">
        <v>334</v>
      </c>
      <c r="H1253" s="114"/>
      <c r="I1253" s="116" t="s">
        <v>176</v>
      </c>
      <c r="J1253" s="117">
        <v>0</v>
      </c>
      <c r="K1253" s="117">
        <v>0</v>
      </c>
      <c r="L1253" s="117">
        <v>0</v>
      </c>
      <c r="M1253" s="117">
        <v>0</v>
      </c>
      <c r="N1253" s="117">
        <v>0</v>
      </c>
      <c r="O1253" s="117">
        <v>0</v>
      </c>
      <c r="P1253" s="117">
        <v>0</v>
      </c>
      <c r="Q1253" s="45"/>
      <c r="R1253" s="118">
        <f>R1254</f>
        <v>0</v>
      </c>
      <c r="S1253" s="118">
        <f>S1254</f>
        <v>0</v>
      </c>
      <c r="T1253" s="118">
        <f t="shared" si="624"/>
        <v>0</v>
      </c>
      <c r="U1253" s="118">
        <f>U1254</f>
        <v>0</v>
      </c>
      <c r="V1253" s="118">
        <f>V1254</f>
        <v>0</v>
      </c>
      <c r="W1253" s="118">
        <f t="shared" si="616"/>
        <v>0</v>
      </c>
      <c r="X1253" s="118">
        <f t="shared" si="617"/>
        <v>0</v>
      </c>
      <c r="Y1253" s="45"/>
      <c r="Z1253" s="118">
        <f>Z1254</f>
        <v>0</v>
      </c>
      <c r="AA1253" s="118">
        <f>AA1254</f>
        <v>0</v>
      </c>
      <c r="AB1253" s="118">
        <f t="shared" si="625"/>
        <v>0</v>
      </c>
      <c r="AC1253" s="118">
        <f>AC1254</f>
        <v>0</v>
      </c>
      <c r="AD1253" s="118">
        <f>AD1254</f>
        <v>0</v>
      </c>
      <c r="AE1253" s="118">
        <f t="shared" si="618"/>
        <v>0</v>
      </c>
      <c r="AF1253" s="118">
        <f t="shared" si="619"/>
        <v>0</v>
      </c>
      <c r="AG1253" s="45"/>
      <c r="AH1253" s="118">
        <f>AH1254</f>
        <v>0</v>
      </c>
      <c r="AI1253" s="118">
        <f>AI1254</f>
        <v>0</v>
      </c>
      <c r="AJ1253" s="118">
        <f t="shared" si="626"/>
        <v>0</v>
      </c>
      <c r="AK1253" s="118">
        <f>AK1254</f>
        <v>0</v>
      </c>
      <c r="AL1253" s="118">
        <f>AL1254</f>
        <v>0</v>
      </c>
      <c r="AM1253" s="118">
        <f t="shared" si="620"/>
        <v>0</v>
      </c>
      <c r="AN1253" s="118">
        <f t="shared" si="621"/>
        <v>0</v>
      </c>
      <c r="AO1253" s="45"/>
      <c r="AP1253" s="118">
        <f>AP1254</f>
        <v>0</v>
      </c>
      <c r="AQ1253" s="118">
        <f>AQ1254</f>
        <v>0</v>
      </c>
      <c r="AR1253" s="118">
        <f t="shared" si="627"/>
        <v>0</v>
      </c>
      <c r="AS1253" s="118">
        <f>AS1254</f>
        <v>0</v>
      </c>
      <c r="AT1253" s="118">
        <f>AT1254</f>
        <v>0</v>
      </c>
      <c r="AU1253" s="118">
        <f t="shared" si="622"/>
        <v>0</v>
      </c>
      <c r="AV1253" s="118">
        <f t="shared" si="623"/>
        <v>0</v>
      </c>
      <c r="AW1253" s="119"/>
      <c r="AX1253" s="119"/>
      <c r="AY1253" s="119"/>
      <c r="AZ1253" s="117"/>
      <c r="BA1253" s="117"/>
      <c r="BB1253" s="117"/>
      <c r="BC1253" s="117"/>
      <c r="BD1253" s="117"/>
    </row>
    <row r="1254" spans="1:56" s="100" customFormat="1" hidden="1">
      <c r="A1254" s="45"/>
      <c r="B1254" s="120">
        <v>2013</v>
      </c>
      <c r="C1254" s="121">
        <v>8320</v>
      </c>
      <c r="D1254" s="120">
        <v>11</v>
      </c>
      <c r="E1254" s="120">
        <v>3000</v>
      </c>
      <c r="F1254" s="120">
        <v>3300</v>
      </c>
      <c r="G1254" s="120">
        <v>334</v>
      </c>
      <c r="H1254" s="120">
        <v>33401</v>
      </c>
      <c r="I1254" s="122" t="s">
        <v>177</v>
      </c>
      <c r="J1254" s="132">
        <v>0</v>
      </c>
      <c r="K1254" s="132">
        <v>0</v>
      </c>
      <c r="L1254" s="133">
        <v>0</v>
      </c>
      <c r="M1254" s="132">
        <v>0</v>
      </c>
      <c r="N1254" s="132">
        <v>0</v>
      </c>
      <c r="O1254" s="133">
        <v>0</v>
      </c>
      <c r="P1254" s="133">
        <v>0</v>
      </c>
      <c r="Q1254" s="45"/>
      <c r="R1254" s="123">
        <v>0</v>
      </c>
      <c r="S1254" s="123">
        <v>0</v>
      </c>
      <c r="T1254" s="123">
        <f t="shared" si="624"/>
        <v>0</v>
      </c>
      <c r="U1254" s="123">
        <v>0</v>
      </c>
      <c r="V1254" s="123">
        <v>0</v>
      </c>
      <c r="W1254" s="123">
        <f t="shared" si="616"/>
        <v>0</v>
      </c>
      <c r="X1254" s="123">
        <f t="shared" si="617"/>
        <v>0</v>
      </c>
      <c r="Y1254" s="45"/>
      <c r="Z1254" s="123">
        <v>0</v>
      </c>
      <c r="AA1254" s="123">
        <v>0</v>
      </c>
      <c r="AB1254" s="123">
        <f t="shared" si="625"/>
        <v>0</v>
      </c>
      <c r="AC1254" s="123">
        <v>0</v>
      </c>
      <c r="AD1254" s="123">
        <v>0</v>
      </c>
      <c r="AE1254" s="123">
        <f t="shared" si="618"/>
        <v>0</v>
      </c>
      <c r="AF1254" s="123">
        <f t="shared" si="619"/>
        <v>0</v>
      </c>
      <c r="AG1254" s="45"/>
      <c r="AH1254" s="123">
        <v>0</v>
      </c>
      <c r="AI1254" s="123">
        <v>0</v>
      </c>
      <c r="AJ1254" s="123">
        <f t="shared" si="626"/>
        <v>0</v>
      </c>
      <c r="AK1254" s="123">
        <v>0</v>
      </c>
      <c r="AL1254" s="123">
        <v>0</v>
      </c>
      <c r="AM1254" s="123">
        <f t="shared" si="620"/>
        <v>0</v>
      </c>
      <c r="AN1254" s="123">
        <f t="shared" si="621"/>
        <v>0</v>
      </c>
      <c r="AO1254" s="45"/>
      <c r="AP1254" s="123">
        <f>J1254-(R1254+Z1254+AH1254)</f>
        <v>0</v>
      </c>
      <c r="AQ1254" s="123">
        <f>K1254-(S1254+AA1254+AI1254)</f>
        <v>0</v>
      </c>
      <c r="AR1254" s="123">
        <f t="shared" si="627"/>
        <v>0</v>
      </c>
      <c r="AS1254" s="123">
        <f>M1254-(U1254+AC1254+AK1254)</f>
        <v>0</v>
      </c>
      <c r="AT1254" s="123">
        <f>N1254-(V1254+AD1254+AL1254)</f>
        <v>0</v>
      </c>
      <c r="AU1254" s="123">
        <f t="shared" si="622"/>
        <v>0</v>
      </c>
      <c r="AV1254" s="123">
        <f t="shared" si="623"/>
        <v>0</v>
      </c>
      <c r="AW1254" s="134" t="s">
        <v>153</v>
      </c>
      <c r="AX1254" s="134"/>
      <c r="AY1254" s="134"/>
      <c r="AZ1254" s="133" t="s">
        <v>283</v>
      </c>
      <c r="BA1254" s="133"/>
      <c r="BB1254" s="133"/>
      <c r="BC1254" s="133"/>
      <c r="BD1254" s="133"/>
    </row>
    <row r="1255" spans="1:56" s="127" customFormat="1" hidden="1">
      <c r="A1255" s="45"/>
      <c r="B1255" s="114">
        <v>2013</v>
      </c>
      <c r="C1255" s="115">
        <v>8320</v>
      </c>
      <c r="D1255" s="114">
        <v>11</v>
      </c>
      <c r="E1255" s="114">
        <v>3000</v>
      </c>
      <c r="F1255" s="114">
        <v>3300</v>
      </c>
      <c r="G1255" s="114">
        <v>336</v>
      </c>
      <c r="H1255" s="114"/>
      <c r="I1255" s="116" t="s">
        <v>180</v>
      </c>
      <c r="J1255" s="117">
        <v>0</v>
      </c>
      <c r="K1255" s="117">
        <v>0</v>
      </c>
      <c r="L1255" s="117">
        <v>0</v>
      </c>
      <c r="M1255" s="117">
        <v>0</v>
      </c>
      <c r="N1255" s="117">
        <v>0</v>
      </c>
      <c r="O1255" s="117">
        <v>0</v>
      </c>
      <c r="P1255" s="117">
        <v>0</v>
      </c>
      <c r="Q1255" s="45"/>
      <c r="R1255" s="118">
        <f>R1256+R1257</f>
        <v>0</v>
      </c>
      <c r="S1255" s="118">
        <f>S1256+S1257</f>
        <v>0</v>
      </c>
      <c r="T1255" s="118">
        <f t="shared" si="624"/>
        <v>0</v>
      </c>
      <c r="U1255" s="118">
        <f>U1256+U1257</f>
        <v>0</v>
      </c>
      <c r="V1255" s="118">
        <f>V1256+V1257</f>
        <v>0</v>
      </c>
      <c r="W1255" s="118">
        <f t="shared" si="616"/>
        <v>0</v>
      </c>
      <c r="X1255" s="118">
        <f t="shared" si="617"/>
        <v>0</v>
      </c>
      <c r="Y1255" s="45"/>
      <c r="Z1255" s="118">
        <f>Z1256+Z1257</f>
        <v>0</v>
      </c>
      <c r="AA1255" s="118">
        <f>AA1256+AA1257</f>
        <v>0</v>
      </c>
      <c r="AB1255" s="118">
        <f t="shared" si="625"/>
        <v>0</v>
      </c>
      <c r="AC1255" s="118">
        <f>AC1256+AC1257</f>
        <v>0</v>
      </c>
      <c r="AD1255" s="118">
        <f>AD1256+AD1257</f>
        <v>0</v>
      </c>
      <c r="AE1255" s="118">
        <f t="shared" si="618"/>
        <v>0</v>
      </c>
      <c r="AF1255" s="118">
        <f t="shared" si="619"/>
        <v>0</v>
      </c>
      <c r="AG1255" s="45"/>
      <c r="AH1255" s="118">
        <f>AH1256+AH1257</f>
        <v>0</v>
      </c>
      <c r="AI1255" s="118">
        <f>AI1256+AI1257</f>
        <v>0</v>
      </c>
      <c r="AJ1255" s="118">
        <f t="shared" si="626"/>
        <v>0</v>
      </c>
      <c r="AK1255" s="118">
        <f>AK1256+AK1257</f>
        <v>0</v>
      </c>
      <c r="AL1255" s="118">
        <f>AL1256+AL1257</f>
        <v>0</v>
      </c>
      <c r="AM1255" s="118">
        <f t="shared" si="620"/>
        <v>0</v>
      </c>
      <c r="AN1255" s="118">
        <f t="shared" si="621"/>
        <v>0</v>
      </c>
      <c r="AO1255" s="45"/>
      <c r="AP1255" s="118">
        <f>AP1256+AP1257</f>
        <v>0</v>
      </c>
      <c r="AQ1255" s="118">
        <f>AQ1256+AQ1257</f>
        <v>0</v>
      </c>
      <c r="AR1255" s="118">
        <f t="shared" si="627"/>
        <v>0</v>
      </c>
      <c r="AS1255" s="118">
        <f>AS1256+AS1257</f>
        <v>0</v>
      </c>
      <c r="AT1255" s="118">
        <f>AT1256+AT1257</f>
        <v>0</v>
      </c>
      <c r="AU1255" s="118">
        <f t="shared" si="622"/>
        <v>0</v>
      </c>
      <c r="AV1255" s="118">
        <f t="shared" si="623"/>
        <v>0</v>
      </c>
      <c r="AW1255" s="119"/>
      <c r="AX1255" s="119"/>
      <c r="AY1255" s="119"/>
      <c r="AZ1255" s="117"/>
      <c r="BA1255" s="117"/>
      <c r="BB1255" s="117"/>
      <c r="BC1255" s="117"/>
      <c r="BD1255" s="117"/>
    </row>
    <row r="1256" spans="1:56" s="100" customFormat="1" ht="62.4" hidden="1">
      <c r="A1256" s="45"/>
      <c r="B1256" s="120">
        <v>2013</v>
      </c>
      <c r="C1256" s="121">
        <v>8320</v>
      </c>
      <c r="D1256" s="120">
        <v>11</v>
      </c>
      <c r="E1256" s="120">
        <v>3000</v>
      </c>
      <c r="F1256" s="120">
        <v>3300</v>
      </c>
      <c r="G1256" s="120">
        <v>336</v>
      </c>
      <c r="H1256" s="120">
        <v>33603</v>
      </c>
      <c r="I1256" s="122" t="s">
        <v>458</v>
      </c>
      <c r="J1256" s="123">
        <v>0</v>
      </c>
      <c r="K1256" s="123">
        <v>0</v>
      </c>
      <c r="L1256" s="124">
        <v>0</v>
      </c>
      <c r="M1256" s="123">
        <v>0</v>
      </c>
      <c r="N1256" s="123">
        <v>0</v>
      </c>
      <c r="O1256" s="124">
        <v>0</v>
      </c>
      <c r="P1256" s="124">
        <v>0</v>
      </c>
      <c r="Q1256" s="45"/>
      <c r="R1256" s="123">
        <v>0</v>
      </c>
      <c r="S1256" s="123">
        <v>0</v>
      </c>
      <c r="T1256" s="123">
        <f t="shared" si="624"/>
        <v>0</v>
      </c>
      <c r="U1256" s="123">
        <v>0</v>
      </c>
      <c r="V1256" s="123">
        <v>0</v>
      </c>
      <c r="W1256" s="123">
        <f t="shared" si="616"/>
        <v>0</v>
      </c>
      <c r="X1256" s="123">
        <f t="shared" si="617"/>
        <v>0</v>
      </c>
      <c r="Y1256" s="45"/>
      <c r="Z1256" s="123">
        <v>0</v>
      </c>
      <c r="AA1256" s="123">
        <v>0</v>
      </c>
      <c r="AB1256" s="123">
        <f t="shared" si="625"/>
        <v>0</v>
      </c>
      <c r="AC1256" s="123">
        <v>0</v>
      </c>
      <c r="AD1256" s="123">
        <v>0</v>
      </c>
      <c r="AE1256" s="123">
        <f t="shared" si="618"/>
        <v>0</v>
      </c>
      <c r="AF1256" s="123">
        <f t="shared" si="619"/>
        <v>0</v>
      </c>
      <c r="AG1256" s="45"/>
      <c r="AH1256" s="123">
        <v>0</v>
      </c>
      <c r="AI1256" s="123">
        <v>0</v>
      </c>
      <c r="AJ1256" s="123">
        <f t="shared" si="626"/>
        <v>0</v>
      </c>
      <c r="AK1256" s="123">
        <v>0</v>
      </c>
      <c r="AL1256" s="123">
        <v>0</v>
      </c>
      <c r="AM1256" s="123">
        <f t="shared" si="620"/>
        <v>0</v>
      </c>
      <c r="AN1256" s="123">
        <f t="shared" si="621"/>
        <v>0</v>
      </c>
      <c r="AO1256" s="45"/>
      <c r="AP1256" s="123">
        <f>J1256-(R1256+Z1256+AH1256)</f>
        <v>0</v>
      </c>
      <c r="AQ1256" s="123">
        <f>K1256-(S1256+AA1256+AI1256)</f>
        <v>0</v>
      </c>
      <c r="AR1256" s="123">
        <f t="shared" si="627"/>
        <v>0</v>
      </c>
      <c r="AS1256" s="123">
        <f>M1256-(U1256+AC1256+AK1256)</f>
        <v>0</v>
      </c>
      <c r="AT1256" s="123">
        <f>N1256-(V1256+AD1256+AL1256)</f>
        <v>0</v>
      </c>
      <c r="AU1256" s="123">
        <f t="shared" si="622"/>
        <v>0</v>
      </c>
      <c r="AV1256" s="123">
        <f t="shared" si="623"/>
        <v>0</v>
      </c>
      <c r="AW1256" s="125" t="s">
        <v>153</v>
      </c>
      <c r="AX1256" s="125"/>
      <c r="AY1256" s="125"/>
      <c r="AZ1256" s="124" t="s">
        <v>283</v>
      </c>
      <c r="BA1256" s="124"/>
      <c r="BB1256" s="124"/>
      <c r="BC1256" s="124"/>
      <c r="BD1256" s="124"/>
    </row>
    <row r="1257" spans="1:56" s="100" customFormat="1" ht="46.8" hidden="1">
      <c r="A1257" s="45"/>
      <c r="B1257" s="120">
        <v>2013</v>
      </c>
      <c r="C1257" s="121">
        <v>8320</v>
      </c>
      <c r="D1257" s="120">
        <v>11</v>
      </c>
      <c r="E1257" s="120">
        <v>3000</v>
      </c>
      <c r="F1257" s="120">
        <v>3300</v>
      </c>
      <c r="G1257" s="120">
        <v>336</v>
      </c>
      <c r="H1257" s="120">
        <v>33604</v>
      </c>
      <c r="I1257" s="122" t="s">
        <v>181</v>
      </c>
      <c r="J1257" s="123">
        <v>0</v>
      </c>
      <c r="K1257" s="123">
        <v>0</v>
      </c>
      <c r="L1257" s="124">
        <v>0</v>
      </c>
      <c r="M1257" s="123">
        <v>0</v>
      </c>
      <c r="N1257" s="123">
        <v>0</v>
      </c>
      <c r="O1257" s="124">
        <v>0</v>
      </c>
      <c r="P1257" s="124">
        <v>0</v>
      </c>
      <c r="Q1257" s="45"/>
      <c r="R1257" s="123">
        <v>0</v>
      </c>
      <c r="S1257" s="123">
        <v>0</v>
      </c>
      <c r="T1257" s="123">
        <f t="shared" si="624"/>
        <v>0</v>
      </c>
      <c r="U1257" s="123">
        <v>0</v>
      </c>
      <c r="V1257" s="123">
        <v>0</v>
      </c>
      <c r="W1257" s="123">
        <f t="shared" si="616"/>
        <v>0</v>
      </c>
      <c r="X1257" s="123">
        <f t="shared" si="617"/>
        <v>0</v>
      </c>
      <c r="Y1257" s="45"/>
      <c r="Z1257" s="123">
        <v>0</v>
      </c>
      <c r="AA1257" s="123">
        <v>0</v>
      </c>
      <c r="AB1257" s="123">
        <f t="shared" si="625"/>
        <v>0</v>
      </c>
      <c r="AC1257" s="123">
        <v>0</v>
      </c>
      <c r="AD1257" s="123">
        <v>0</v>
      </c>
      <c r="AE1257" s="123">
        <f t="shared" si="618"/>
        <v>0</v>
      </c>
      <c r="AF1257" s="123">
        <f t="shared" si="619"/>
        <v>0</v>
      </c>
      <c r="AG1257" s="45"/>
      <c r="AH1257" s="123">
        <v>0</v>
      </c>
      <c r="AI1257" s="123">
        <v>0</v>
      </c>
      <c r="AJ1257" s="123">
        <f t="shared" si="626"/>
        <v>0</v>
      </c>
      <c r="AK1257" s="123">
        <v>0</v>
      </c>
      <c r="AL1257" s="123">
        <v>0</v>
      </c>
      <c r="AM1257" s="123">
        <f t="shared" si="620"/>
        <v>0</v>
      </c>
      <c r="AN1257" s="123">
        <f t="shared" si="621"/>
        <v>0</v>
      </c>
      <c r="AO1257" s="45"/>
      <c r="AP1257" s="123">
        <f>J1257-(R1257+Z1257+AH1257)</f>
        <v>0</v>
      </c>
      <c r="AQ1257" s="123">
        <f>K1257-(S1257+AA1257+AI1257)</f>
        <v>0</v>
      </c>
      <c r="AR1257" s="123">
        <f t="shared" si="627"/>
        <v>0</v>
      </c>
      <c r="AS1257" s="123">
        <f>M1257-(U1257+AC1257+AK1257)</f>
        <v>0</v>
      </c>
      <c r="AT1257" s="123">
        <f>N1257-(V1257+AD1257+AL1257)</f>
        <v>0</v>
      </c>
      <c r="AU1257" s="123">
        <f t="shared" si="622"/>
        <v>0</v>
      </c>
      <c r="AV1257" s="123">
        <f t="shared" si="623"/>
        <v>0</v>
      </c>
      <c r="AW1257" s="125" t="s">
        <v>153</v>
      </c>
      <c r="AX1257" s="125"/>
      <c r="AY1257" s="125"/>
      <c r="AZ1257" s="124" t="s">
        <v>283</v>
      </c>
      <c r="BA1257" s="124"/>
      <c r="BB1257" s="124"/>
      <c r="BC1257" s="124"/>
      <c r="BD1257" s="124"/>
    </row>
    <row r="1258" spans="1:56" s="100" customFormat="1" hidden="1">
      <c r="A1258" s="45"/>
      <c r="B1258" s="108">
        <v>2013</v>
      </c>
      <c r="C1258" s="109">
        <v>8320</v>
      </c>
      <c r="D1258" s="108">
        <v>11</v>
      </c>
      <c r="E1258" s="108">
        <v>3000</v>
      </c>
      <c r="F1258" s="108">
        <v>3400</v>
      </c>
      <c r="G1258" s="108"/>
      <c r="H1258" s="108"/>
      <c r="I1258" s="110" t="s">
        <v>434</v>
      </c>
      <c r="J1258" s="111">
        <v>0</v>
      </c>
      <c r="K1258" s="111">
        <v>0</v>
      </c>
      <c r="L1258" s="111">
        <v>0</v>
      </c>
      <c r="M1258" s="111">
        <v>0</v>
      </c>
      <c r="N1258" s="111">
        <v>0</v>
      </c>
      <c r="O1258" s="111">
        <v>0</v>
      </c>
      <c r="P1258" s="111">
        <v>0</v>
      </c>
      <c r="Q1258" s="45"/>
      <c r="R1258" s="112">
        <f>R1259+R1261</f>
        <v>0</v>
      </c>
      <c r="S1258" s="112">
        <f>S1259+S1261</f>
        <v>0</v>
      </c>
      <c r="T1258" s="112">
        <f t="shared" si="624"/>
        <v>0</v>
      </c>
      <c r="U1258" s="112">
        <f>U1259+U1261</f>
        <v>0</v>
      </c>
      <c r="V1258" s="112">
        <f>V1259+V1261</f>
        <v>0</v>
      </c>
      <c r="W1258" s="112">
        <f t="shared" si="616"/>
        <v>0</v>
      </c>
      <c r="X1258" s="112">
        <f t="shared" si="617"/>
        <v>0</v>
      </c>
      <c r="Y1258" s="45"/>
      <c r="Z1258" s="112">
        <f>Z1259+Z1261</f>
        <v>0</v>
      </c>
      <c r="AA1258" s="112">
        <f>AA1259+AA1261</f>
        <v>0</v>
      </c>
      <c r="AB1258" s="112">
        <f t="shared" si="625"/>
        <v>0</v>
      </c>
      <c r="AC1258" s="112">
        <f>AC1259+AC1261</f>
        <v>0</v>
      </c>
      <c r="AD1258" s="112">
        <f>AD1259+AD1261</f>
        <v>0</v>
      </c>
      <c r="AE1258" s="112">
        <f t="shared" si="618"/>
        <v>0</v>
      </c>
      <c r="AF1258" s="112">
        <f t="shared" si="619"/>
        <v>0</v>
      </c>
      <c r="AG1258" s="45"/>
      <c r="AH1258" s="112">
        <f>AH1259+AH1261</f>
        <v>0</v>
      </c>
      <c r="AI1258" s="112">
        <f>AI1259+AI1261</f>
        <v>0</v>
      </c>
      <c r="AJ1258" s="112">
        <f t="shared" si="626"/>
        <v>0</v>
      </c>
      <c r="AK1258" s="112">
        <f>AK1259+AK1261</f>
        <v>0</v>
      </c>
      <c r="AL1258" s="112">
        <f>AL1259+AL1261</f>
        <v>0</v>
      </c>
      <c r="AM1258" s="112">
        <f t="shared" si="620"/>
        <v>0</v>
      </c>
      <c r="AN1258" s="112">
        <f t="shared" si="621"/>
        <v>0</v>
      </c>
      <c r="AO1258" s="45"/>
      <c r="AP1258" s="112">
        <f>AP1259+AP1261</f>
        <v>0</v>
      </c>
      <c r="AQ1258" s="112">
        <f>AQ1259+AQ1261</f>
        <v>0</v>
      </c>
      <c r="AR1258" s="112">
        <f t="shared" si="627"/>
        <v>0</v>
      </c>
      <c r="AS1258" s="112">
        <f>AS1259+AS1261</f>
        <v>0</v>
      </c>
      <c r="AT1258" s="112">
        <f>AT1259+AT1261</f>
        <v>0</v>
      </c>
      <c r="AU1258" s="112">
        <f t="shared" si="622"/>
        <v>0</v>
      </c>
      <c r="AV1258" s="112">
        <f t="shared" si="623"/>
        <v>0</v>
      </c>
      <c r="AW1258" s="113"/>
      <c r="AX1258" s="113"/>
      <c r="AY1258" s="113"/>
      <c r="AZ1258" s="111"/>
      <c r="BA1258" s="111"/>
      <c r="BB1258" s="111"/>
      <c r="BC1258" s="111"/>
      <c r="BD1258" s="111"/>
    </row>
    <row r="1259" spans="1:56" s="100" customFormat="1" hidden="1">
      <c r="A1259" s="45"/>
      <c r="B1259" s="114">
        <v>2013</v>
      </c>
      <c r="C1259" s="115">
        <v>8320</v>
      </c>
      <c r="D1259" s="114">
        <v>11</v>
      </c>
      <c r="E1259" s="114">
        <v>3000</v>
      </c>
      <c r="F1259" s="114">
        <v>3400</v>
      </c>
      <c r="G1259" s="114">
        <v>344</v>
      </c>
      <c r="H1259" s="114"/>
      <c r="I1259" s="116" t="s">
        <v>435</v>
      </c>
      <c r="J1259" s="117">
        <v>0</v>
      </c>
      <c r="K1259" s="117">
        <v>0</v>
      </c>
      <c r="L1259" s="117">
        <v>0</v>
      </c>
      <c r="M1259" s="117">
        <v>0</v>
      </c>
      <c r="N1259" s="117">
        <v>0</v>
      </c>
      <c r="O1259" s="117">
        <v>0</v>
      </c>
      <c r="P1259" s="117">
        <v>0</v>
      </c>
      <c r="Q1259" s="45"/>
      <c r="R1259" s="118">
        <f t="shared" ref="R1259:V1261" si="628">R1260</f>
        <v>0</v>
      </c>
      <c r="S1259" s="118">
        <f t="shared" si="628"/>
        <v>0</v>
      </c>
      <c r="T1259" s="118">
        <f t="shared" si="624"/>
        <v>0</v>
      </c>
      <c r="U1259" s="118">
        <f t="shared" si="628"/>
        <v>0</v>
      </c>
      <c r="V1259" s="118">
        <f t="shared" si="628"/>
        <v>0</v>
      </c>
      <c r="W1259" s="118">
        <f t="shared" si="616"/>
        <v>0</v>
      </c>
      <c r="X1259" s="118">
        <f t="shared" si="617"/>
        <v>0</v>
      </c>
      <c r="Y1259" s="45"/>
      <c r="Z1259" s="118">
        <f t="shared" ref="Z1259:AD1261" si="629">Z1260</f>
        <v>0</v>
      </c>
      <c r="AA1259" s="118">
        <f t="shared" si="629"/>
        <v>0</v>
      </c>
      <c r="AB1259" s="118">
        <f t="shared" si="625"/>
        <v>0</v>
      </c>
      <c r="AC1259" s="118">
        <f t="shared" si="629"/>
        <v>0</v>
      </c>
      <c r="AD1259" s="118">
        <f t="shared" si="629"/>
        <v>0</v>
      </c>
      <c r="AE1259" s="118">
        <f t="shared" si="618"/>
        <v>0</v>
      </c>
      <c r="AF1259" s="118">
        <f t="shared" si="619"/>
        <v>0</v>
      </c>
      <c r="AG1259" s="45"/>
      <c r="AH1259" s="118">
        <f t="shared" ref="AH1259:AL1261" si="630">AH1260</f>
        <v>0</v>
      </c>
      <c r="AI1259" s="118">
        <f t="shared" si="630"/>
        <v>0</v>
      </c>
      <c r="AJ1259" s="118">
        <f t="shared" si="626"/>
        <v>0</v>
      </c>
      <c r="AK1259" s="118">
        <f t="shared" si="630"/>
        <v>0</v>
      </c>
      <c r="AL1259" s="118">
        <f t="shared" si="630"/>
        <v>0</v>
      </c>
      <c r="AM1259" s="118">
        <f t="shared" si="620"/>
        <v>0</v>
      </c>
      <c r="AN1259" s="118">
        <f t="shared" si="621"/>
        <v>0</v>
      </c>
      <c r="AO1259" s="45"/>
      <c r="AP1259" s="118">
        <f t="shared" ref="AP1259:AT1261" si="631">AP1260</f>
        <v>0</v>
      </c>
      <c r="AQ1259" s="118">
        <f t="shared" si="631"/>
        <v>0</v>
      </c>
      <c r="AR1259" s="118">
        <f t="shared" si="627"/>
        <v>0</v>
      </c>
      <c r="AS1259" s="118">
        <f t="shared" si="631"/>
        <v>0</v>
      </c>
      <c r="AT1259" s="118">
        <f t="shared" si="631"/>
        <v>0</v>
      </c>
      <c r="AU1259" s="118">
        <f t="shared" si="622"/>
        <v>0</v>
      </c>
      <c r="AV1259" s="118">
        <f t="shared" si="623"/>
        <v>0</v>
      </c>
      <c r="AW1259" s="119"/>
      <c r="AX1259" s="119"/>
      <c r="AY1259" s="119"/>
      <c r="AZ1259" s="117"/>
      <c r="BA1259" s="117"/>
      <c r="BB1259" s="117"/>
      <c r="BC1259" s="117"/>
      <c r="BD1259" s="117"/>
    </row>
    <row r="1260" spans="1:56" s="100" customFormat="1" hidden="1">
      <c r="A1260" s="45"/>
      <c r="B1260" s="129">
        <v>2013</v>
      </c>
      <c r="C1260" s="130">
        <v>8320</v>
      </c>
      <c r="D1260" s="129">
        <v>11</v>
      </c>
      <c r="E1260" s="129">
        <v>3000</v>
      </c>
      <c r="F1260" s="129">
        <v>3400</v>
      </c>
      <c r="G1260" s="129">
        <v>344</v>
      </c>
      <c r="H1260" s="129">
        <v>34401</v>
      </c>
      <c r="I1260" s="128" t="s">
        <v>436</v>
      </c>
      <c r="J1260" s="123">
        <v>0</v>
      </c>
      <c r="K1260" s="123">
        <v>0</v>
      </c>
      <c r="L1260" s="124">
        <v>0</v>
      </c>
      <c r="M1260" s="123">
        <v>0</v>
      </c>
      <c r="N1260" s="123">
        <v>0</v>
      </c>
      <c r="O1260" s="124">
        <v>0</v>
      </c>
      <c r="P1260" s="124">
        <v>0</v>
      </c>
      <c r="Q1260" s="45"/>
      <c r="R1260" s="123">
        <v>0</v>
      </c>
      <c r="S1260" s="123">
        <v>0</v>
      </c>
      <c r="T1260" s="123">
        <f t="shared" si="624"/>
        <v>0</v>
      </c>
      <c r="U1260" s="123">
        <v>0</v>
      </c>
      <c r="V1260" s="123">
        <v>0</v>
      </c>
      <c r="W1260" s="123">
        <f t="shared" si="616"/>
        <v>0</v>
      </c>
      <c r="X1260" s="123">
        <f t="shared" si="617"/>
        <v>0</v>
      </c>
      <c r="Y1260" s="45"/>
      <c r="Z1260" s="123">
        <v>0</v>
      </c>
      <c r="AA1260" s="123">
        <v>0</v>
      </c>
      <c r="AB1260" s="123">
        <f t="shared" si="625"/>
        <v>0</v>
      </c>
      <c r="AC1260" s="123">
        <v>0</v>
      </c>
      <c r="AD1260" s="123">
        <v>0</v>
      </c>
      <c r="AE1260" s="123">
        <f t="shared" si="618"/>
        <v>0</v>
      </c>
      <c r="AF1260" s="123">
        <f t="shared" si="619"/>
        <v>0</v>
      </c>
      <c r="AG1260" s="45"/>
      <c r="AH1260" s="123">
        <v>0</v>
      </c>
      <c r="AI1260" s="123">
        <v>0</v>
      </c>
      <c r="AJ1260" s="123">
        <f t="shared" si="626"/>
        <v>0</v>
      </c>
      <c r="AK1260" s="123">
        <v>0</v>
      </c>
      <c r="AL1260" s="123">
        <v>0</v>
      </c>
      <c r="AM1260" s="123">
        <f t="shared" si="620"/>
        <v>0</v>
      </c>
      <c r="AN1260" s="123">
        <f t="shared" si="621"/>
        <v>0</v>
      </c>
      <c r="AO1260" s="45"/>
      <c r="AP1260" s="123">
        <f>J1260-(R1260+Z1260+AH1260)</f>
        <v>0</v>
      </c>
      <c r="AQ1260" s="123">
        <f>K1260-(S1260+AA1260+AI1260)</f>
        <v>0</v>
      </c>
      <c r="AR1260" s="123">
        <f t="shared" si="627"/>
        <v>0</v>
      </c>
      <c r="AS1260" s="123">
        <f>M1260-(U1260+AC1260+AK1260)</f>
        <v>0</v>
      </c>
      <c r="AT1260" s="123">
        <f>N1260-(V1260+AD1260+AL1260)</f>
        <v>0</v>
      </c>
      <c r="AU1260" s="123">
        <f t="shared" si="622"/>
        <v>0</v>
      </c>
      <c r="AV1260" s="123">
        <f t="shared" si="623"/>
        <v>0</v>
      </c>
      <c r="AW1260" s="125"/>
      <c r="AX1260" s="125"/>
      <c r="AY1260" s="125"/>
      <c r="AZ1260" s="124"/>
      <c r="BA1260" s="124"/>
      <c r="BB1260" s="124"/>
      <c r="BC1260" s="124"/>
      <c r="BD1260" s="124"/>
    </row>
    <row r="1261" spans="1:56" s="100" customFormat="1" hidden="1">
      <c r="A1261" s="45"/>
      <c r="B1261" s="114">
        <v>2013</v>
      </c>
      <c r="C1261" s="115">
        <v>8320</v>
      </c>
      <c r="D1261" s="114">
        <v>11</v>
      </c>
      <c r="E1261" s="114">
        <v>3000</v>
      </c>
      <c r="F1261" s="114">
        <v>3400</v>
      </c>
      <c r="G1261" s="114">
        <v>345</v>
      </c>
      <c r="H1261" s="114"/>
      <c r="I1261" s="116" t="s">
        <v>407</v>
      </c>
      <c r="J1261" s="117">
        <v>0</v>
      </c>
      <c r="K1261" s="117">
        <v>0</v>
      </c>
      <c r="L1261" s="117">
        <v>0</v>
      </c>
      <c r="M1261" s="117">
        <v>0</v>
      </c>
      <c r="N1261" s="117">
        <v>0</v>
      </c>
      <c r="O1261" s="117">
        <v>0</v>
      </c>
      <c r="P1261" s="117">
        <v>0</v>
      </c>
      <c r="Q1261" s="45"/>
      <c r="R1261" s="118">
        <f>R1262</f>
        <v>0</v>
      </c>
      <c r="S1261" s="118">
        <f t="shared" si="628"/>
        <v>0</v>
      </c>
      <c r="T1261" s="118">
        <f t="shared" si="624"/>
        <v>0</v>
      </c>
      <c r="U1261" s="118">
        <f t="shared" si="628"/>
        <v>0</v>
      </c>
      <c r="V1261" s="118">
        <f t="shared" si="628"/>
        <v>0</v>
      </c>
      <c r="W1261" s="118">
        <f t="shared" si="616"/>
        <v>0</v>
      </c>
      <c r="X1261" s="118">
        <f t="shared" si="617"/>
        <v>0</v>
      </c>
      <c r="Y1261" s="45"/>
      <c r="Z1261" s="118">
        <f>Z1262</f>
        <v>0</v>
      </c>
      <c r="AA1261" s="118">
        <f t="shared" si="629"/>
        <v>0</v>
      </c>
      <c r="AB1261" s="118">
        <f t="shared" si="625"/>
        <v>0</v>
      </c>
      <c r="AC1261" s="118">
        <f t="shared" si="629"/>
        <v>0</v>
      </c>
      <c r="AD1261" s="118">
        <f t="shared" si="629"/>
        <v>0</v>
      </c>
      <c r="AE1261" s="118">
        <f t="shared" si="618"/>
        <v>0</v>
      </c>
      <c r="AF1261" s="118">
        <f t="shared" si="619"/>
        <v>0</v>
      </c>
      <c r="AG1261" s="45"/>
      <c r="AH1261" s="118">
        <f>AH1262</f>
        <v>0</v>
      </c>
      <c r="AI1261" s="118">
        <f t="shared" si="630"/>
        <v>0</v>
      </c>
      <c r="AJ1261" s="118">
        <f t="shared" si="626"/>
        <v>0</v>
      </c>
      <c r="AK1261" s="118">
        <f t="shared" si="630"/>
        <v>0</v>
      </c>
      <c r="AL1261" s="118">
        <f t="shared" si="630"/>
        <v>0</v>
      </c>
      <c r="AM1261" s="118">
        <f t="shared" si="620"/>
        <v>0</v>
      </c>
      <c r="AN1261" s="118">
        <f t="shared" si="621"/>
        <v>0</v>
      </c>
      <c r="AO1261" s="45"/>
      <c r="AP1261" s="118">
        <f>AP1262</f>
        <v>0</v>
      </c>
      <c r="AQ1261" s="118">
        <f t="shared" si="631"/>
        <v>0</v>
      </c>
      <c r="AR1261" s="118">
        <f t="shared" si="627"/>
        <v>0</v>
      </c>
      <c r="AS1261" s="118">
        <f t="shared" si="631"/>
        <v>0</v>
      </c>
      <c r="AT1261" s="118">
        <f t="shared" si="631"/>
        <v>0</v>
      </c>
      <c r="AU1261" s="118">
        <f t="shared" si="622"/>
        <v>0</v>
      </c>
      <c r="AV1261" s="118">
        <f t="shared" si="623"/>
        <v>0</v>
      </c>
      <c r="AW1261" s="119"/>
      <c r="AX1261" s="119"/>
      <c r="AY1261" s="119"/>
      <c r="AZ1261" s="117"/>
      <c r="BA1261" s="117"/>
      <c r="BB1261" s="117"/>
      <c r="BC1261" s="117"/>
      <c r="BD1261" s="117"/>
    </row>
    <row r="1262" spans="1:56" s="100" customFormat="1" hidden="1">
      <c r="A1262" s="45"/>
      <c r="B1262" s="129">
        <v>2013</v>
      </c>
      <c r="C1262" s="130">
        <v>8320</v>
      </c>
      <c r="D1262" s="129">
        <v>11</v>
      </c>
      <c r="E1262" s="129">
        <v>3000</v>
      </c>
      <c r="F1262" s="129">
        <v>3400</v>
      </c>
      <c r="G1262" s="129">
        <v>345</v>
      </c>
      <c r="H1262" s="129">
        <v>34501</v>
      </c>
      <c r="I1262" s="128" t="s">
        <v>407</v>
      </c>
      <c r="J1262" s="123">
        <v>0</v>
      </c>
      <c r="K1262" s="123">
        <v>0</v>
      </c>
      <c r="L1262" s="124">
        <v>0</v>
      </c>
      <c r="M1262" s="123">
        <v>0</v>
      </c>
      <c r="N1262" s="123">
        <v>0</v>
      </c>
      <c r="O1262" s="124">
        <v>0</v>
      </c>
      <c r="P1262" s="124">
        <v>0</v>
      </c>
      <c r="Q1262" s="45"/>
      <c r="R1262" s="123">
        <v>0</v>
      </c>
      <c r="S1262" s="123">
        <v>0</v>
      </c>
      <c r="T1262" s="123">
        <f t="shared" si="624"/>
        <v>0</v>
      </c>
      <c r="U1262" s="123">
        <v>0</v>
      </c>
      <c r="V1262" s="123">
        <v>0</v>
      </c>
      <c r="W1262" s="123">
        <f t="shared" si="616"/>
        <v>0</v>
      </c>
      <c r="X1262" s="123">
        <f t="shared" si="617"/>
        <v>0</v>
      </c>
      <c r="Y1262" s="45"/>
      <c r="Z1262" s="123">
        <v>0</v>
      </c>
      <c r="AA1262" s="123">
        <v>0</v>
      </c>
      <c r="AB1262" s="123">
        <f t="shared" si="625"/>
        <v>0</v>
      </c>
      <c r="AC1262" s="123">
        <v>0</v>
      </c>
      <c r="AD1262" s="123">
        <v>0</v>
      </c>
      <c r="AE1262" s="123">
        <f t="shared" si="618"/>
        <v>0</v>
      </c>
      <c r="AF1262" s="123">
        <f t="shared" si="619"/>
        <v>0</v>
      </c>
      <c r="AG1262" s="45"/>
      <c r="AH1262" s="123">
        <v>0</v>
      </c>
      <c r="AI1262" s="123">
        <v>0</v>
      </c>
      <c r="AJ1262" s="123">
        <f t="shared" si="626"/>
        <v>0</v>
      </c>
      <c r="AK1262" s="123">
        <v>0</v>
      </c>
      <c r="AL1262" s="123">
        <v>0</v>
      </c>
      <c r="AM1262" s="123">
        <f t="shared" si="620"/>
        <v>0</v>
      </c>
      <c r="AN1262" s="123">
        <f t="shared" si="621"/>
        <v>0</v>
      </c>
      <c r="AO1262" s="45"/>
      <c r="AP1262" s="123">
        <f>J1262-(R1262+Z1262+AH1262)</f>
        <v>0</v>
      </c>
      <c r="AQ1262" s="123">
        <f>K1262-(S1262+AA1262+AI1262)</f>
        <v>0</v>
      </c>
      <c r="AR1262" s="123">
        <f t="shared" si="627"/>
        <v>0</v>
      </c>
      <c r="AS1262" s="123">
        <f>M1262-(U1262+AC1262+AK1262)</f>
        <v>0</v>
      </c>
      <c r="AT1262" s="123">
        <f>N1262-(V1262+AD1262+AL1262)</f>
        <v>0</v>
      </c>
      <c r="AU1262" s="123">
        <f t="shared" si="622"/>
        <v>0</v>
      </c>
      <c r="AV1262" s="123">
        <f t="shared" si="623"/>
        <v>0</v>
      </c>
      <c r="AW1262" s="125"/>
      <c r="AX1262" s="125"/>
      <c r="AY1262" s="125"/>
      <c r="AZ1262" s="124"/>
      <c r="BA1262" s="124"/>
      <c r="BB1262" s="124"/>
      <c r="BC1262" s="124"/>
      <c r="BD1262" s="124"/>
    </row>
    <row r="1263" spans="1:56" s="126" customFormat="1" hidden="1">
      <c r="A1263" s="45"/>
      <c r="B1263" s="108">
        <v>2013</v>
      </c>
      <c r="C1263" s="109">
        <v>8320</v>
      </c>
      <c r="D1263" s="108">
        <v>11</v>
      </c>
      <c r="E1263" s="108">
        <v>3000</v>
      </c>
      <c r="F1263" s="108">
        <v>3500</v>
      </c>
      <c r="G1263" s="108"/>
      <c r="H1263" s="108"/>
      <c r="I1263" s="110" t="s">
        <v>317</v>
      </c>
      <c r="J1263" s="111">
        <v>0</v>
      </c>
      <c r="K1263" s="111">
        <v>0</v>
      </c>
      <c r="L1263" s="111">
        <v>0</v>
      </c>
      <c r="M1263" s="111">
        <v>0</v>
      </c>
      <c r="N1263" s="111">
        <v>0</v>
      </c>
      <c r="O1263" s="111">
        <v>0</v>
      </c>
      <c r="P1263" s="111">
        <v>0</v>
      </c>
      <c r="Q1263" s="45"/>
      <c r="R1263" s="112">
        <f>R1264+R1266+R1268+R1270+R1272+R1275</f>
        <v>0</v>
      </c>
      <c r="S1263" s="112">
        <f>S1264+S1266+S1268+S1270+S1272+S1275</f>
        <v>0</v>
      </c>
      <c r="T1263" s="112">
        <f t="shared" si="624"/>
        <v>0</v>
      </c>
      <c r="U1263" s="112">
        <f>U1264+U1266+U1268+U1270+U1272+U1275</f>
        <v>0</v>
      </c>
      <c r="V1263" s="112">
        <f>V1264+V1266+V1268+V1270+V1272+V1275</f>
        <v>0</v>
      </c>
      <c r="W1263" s="112">
        <f t="shared" si="616"/>
        <v>0</v>
      </c>
      <c r="X1263" s="112">
        <f t="shared" si="617"/>
        <v>0</v>
      </c>
      <c r="Y1263" s="45"/>
      <c r="Z1263" s="112">
        <f>Z1264+Z1266+Z1268+Z1270+Z1272+Z1275</f>
        <v>0</v>
      </c>
      <c r="AA1263" s="112">
        <f>AA1264+AA1266+AA1268+AA1270+AA1272+AA1275</f>
        <v>0</v>
      </c>
      <c r="AB1263" s="112">
        <f t="shared" si="625"/>
        <v>0</v>
      </c>
      <c r="AC1263" s="112">
        <f>AC1264+AC1266+AC1268+AC1270+AC1272+AC1275</f>
        <v>0</v>
      </c>
      <c r="AD1263" s="112">
        <f>AD1264+AD1266+AD1268+AD1270+AD1272+AD1275</f>
        <v>0</v>
      </c>
      <c r="AE1263" s="112">
        <f t="shared" si="618"/>
        <v>0</v>
      </c>
      <c r="AF1263" s="112">
        <f t="shared" si="619"/>
        <v>0</v>
      </c>
      <c r="AG1263" s="45"/>
      <c r="AH1263" s="112">
        <f>AH1264+AH1266+AH1268+AH1270+AH1272+AH1275</f>
        <v>0</v>
      </c>
      <c r="AI1263" s="112">
        <f>AI1264+AI1266+AI1268+AI1270+AI1272+AI1275</f>
        <v>0</v>
      </c>
      <c r="AJ1263" s="112">
        <f t="shared" si="626"/>
        <v>0</v>
      </c>
      <c r="AK1263" s="112">
        <f>AK1264+AK1266+AK1268+AK1270+AK1272+AK1275</f>
        <v>0</v>
      </c>
      <c r="AL1263" s="112">
        <f>AL1264+AL1266+AL1268+AL1270+AL1272+AL1275</f>
        <v>0</v>
      </c>
      <c r="AM1263" s="112">
        <f t="shared" si="620"/>
        <v>0</v>
      </c>
      <c r="AN1263" s="112">
        <f t="shared" si="621"/>
        <v>0</v>
      </c>
      <c r="AO1263" s="45"/>
      <c r="AP1263" s="112">
        <f>AP1264+AP1266+AP1268+AP1270+AP1272+AP1275</f>
        <v>0</v>
      </c>
      <c r="AQ1263" s="112">
        <f>AQ1264+AQ1266+AQ1268+AQ1270+AQ1272+AQ1275</f>
        <v>0</v>
      </c>
      <c r="AR1263" s="112">
        <f t="shared" si="627"/>
        <v>0</v>
      </c>
      <c r="AS1263" s="112">
        <f>AS1264+AS1266+AS1268+AS1270+AS1272+AS1275</f>
        <v>0</v>
      </c>
      <c r="AT1263" s="112">
        <f>AT1264+AT1266+AT1268+AT1270+AT1272+AT1275</f>
        <v>0</v>
      </c>
      <c r="AU1263" s="112">
        <f t="shared" si="622"/>
        <v>0</v>
      </c>
      <c r="AV1263" s="112">
        <f t="shared" si="623"/>
        <v>0</v>
      </c>
      <c r="AW1263" s="113"/>
      <c r="AX1263" s="113"/>
      <c r="AY1263" s="113"/>
      <c r="AZ1263" s="111"/>
      <c r="BA1263" s="111"/>
      <c r="BB1263" s="111"/>
      <c r="BC1263" s="111"/>
      <c r="BD1263" s="111"/>
    </row>
    <row r="1264" spans="1:56" s="127" customFormat="1" hidden="1">
      <c r="A1264" s="45"/>
      <c r="B1264" s="114">
        <v>2013</v>
      </c>
      <c r="C1264" s="115">
        <v>8320</v>
      </c>
      <c r="D1264" s="114">
        <v>11</v>
      </c>
      <c r="E1264" s="114">
        <v>3000</v>
      </c>
      <c r="F1264" s="114">
        <v>3500</v>
      </c>
      <c r="G1264" s="114">
        <v>351</v>
      </c>
      <c r="H1264" s="114"/>
      <c r="I1264" s="116" t="s">
        <v>183</v>
      </c>
      <c r="J1264" s="117">
        <v>0</v>
      </c>
      <c r="K1264" s="117">
        <v>0</v>
      </c>
      <c r="L1264" s="117">
        <v>0</v>
      </c>
      <c r="M1264" s="117">
        <v>0</v>
      </c>
      <c r="N1264" s="117">
        <v>0</v>
      </c>
      <c r="O1264" s="117">
        <v>0</v>
      </c>
      <c r="P1264" s="117">
        <v>0</v>
      </c>
      <c r="Q1264" s="45"/>
      <c r="R1264" s="118">
        <f>R1265</f>
        <v>0</v>
      </c>
      <c r="S1264" s="118">
        <f>S1265</f>
        <v>0</v>
      </c>
      <c r="T1264" s="118">
        <f t="shared" si="624"/>
        <v>0</v>
      </c>
      <c r="U1264" s="118">
        <f>U1265</f>
        <v>0</v>
      </c>
      <c r="V1264" s="118">
        <f>V1265</f>
        <v>0</v>
      </c>
      <c r="W1264" s="118">
        <f t="shared" si="616"/>
        <v>0</v>
      </c>
      <c r="X1264" s="118">
        <f t="shared" si="617"/>
        <v>0</v>
      </c>
      <c r="Y1264" s="45"/>
      <c r="Z1264" s="118">
        <f>Z1265</f>
        <v>0</v>
      </c>
      <c r="AA1264" s="118">
        <f>AA1265</f>
        <v>0</v>
      </c>
      <c r="AB1264" s="118">
        <f t="shared" si="625"/>
        <v>0</v>
      </c>
      <c r="AC1264" s="118">
        <f>AC1265</f>
        <v>0</v>
      </c>
      <c r="AD1264" s="118">
        <f>AD1265</f>
        <v>0</v>
      </c>
      <c r="AE1264" s="118">
        <f t="shared" si="618"/>
        <v>0</v>
      </c>
      <c r="AF1264" s="118">
        <f t="shared" si="619"/>
        <v>0</v>
      </c>
      <c r="AG1264" s="45"/>
      <c r="AH1264" s="118">
        <f>AH1265</f>
        <v>0</v>
      </c>
      <c r="AI1264" s="118">
        <f>AI1265</f>
        <v>0</v>
      </c>
      <c r="AJ1264" s="118">
        <f t="shared" si="626"/>
        <v>0</v>
      </c>
      <c r="AK1264" s="118">
        <f>AK1265</f>
        <v>0</v>
      </c>
      <c r="AL1264" s="118">
        <f>AL1265</f>
        <v>0</v>
      </c>
      <c r="AM1264" s="118">
        <f t="shared" si="620"/>
        <v>0</v>
      </c>
      <c r="AN1264" s="118">
        <f t="shared" si="621"/>
        <v>0</v>
      </c>
      <c r="AO1264" s="45"/>
      <c r="AP1264" s="118">
        <f>AP1265</f>
        <v>0</v>
      </c>
      <c r="AQ1264" s="118">
        <f>AQ1265</f>
        <v>0</v>
      </c>
      <c r="AR1264" s="118">
        <f t="shared" si="627"/>
        <v>0</v>
      </c>
      <c r="AS1264" s="118">
        <f>AS1265</f>
        <v>0</v>
      </c>
      <c r="AT1264" s="118">
        <f>AT1265</f>
        <v>0</v>
      </c>
      <c r="AU1264" s="118">
        <f t="shared" si="622"/>
        <v>0</v>
      </c>
      <c r="AV1264" s="118">
        <f t="shared" si="623"/>
        <v>0</v>
      </c>
      <c r="AW1264" s="119"/>
      <c r="AX1264" s="119"/>
      <c r="AY1264" s="119"/>
      <c r="AZ1264" s="117"/>
      <c r="BA1264" s="117"/>
      <c r="BB1264" s="117"/>
      <c r="BC1264" s="117"/>
      <c r="BD1264" s="117"/>
    </row>
    <row r="1265" spans="1:56" s="100" customFormat="1" hidden="1">
      <c r="A1265" s="45"/>
      <c r="B1265" s="120">
        <v>2013</v>
      </c>
      <c r="C1265" s="121">
        <v>8320</v>
      </c>
      <c r="D1265" s="120">
        <v>11</v>
      </c>
      <c r="E1265" s="120">
        <v>3000</v>
      </c>
      <c r="F1265" s="120">
        <v>3500</v>
      </c>
      <c r="G1265" s="120">
        <v>351</v>
      </c>
      <c r="H1265" s="120">
        <v>35101</v>
      </c>
      <c r="I1265" s="122" t="s">
        <v>184</v>
      </c>
      <c r="J1265" s="123">
        <v>0</v>
      </c>
      <c r="K1265" s="123">
        <v>0</v>
      </c>
      <c r="L1265" s="124">
        <v>0</v>
      </c>
      <c r="M1265" s="123">
        <v>0</v>
      </c>
      <c r="N1265" s="123">
        <v>0</v>
      </c>
      <c r="O1265" s="124">
        <v>0</v>
      </c>
      <c r="P1265" s="124">
        <v>0</v>
      </c>
      <c r="Q1265" s="45"/>
      <c r="R1265" s="123">
        <v>0</v>
      </c>
      <c r="S1265" s="123">
        <v>0</v>
      </c>
      <c r="T1265" s="123">
        <f t="shared" si="624"/>
        <v>0</v>
      </c>
      <c r="U1265" s="123">
        <v>0</v>
      </c>
      <c r="V1265" s="123">
        <v>0</v>
      </c>
      <c r="W1265" s="123">
        <f t="shared" si="616"/>
        <v>0</v>
      </c>
      <c r="X1265" s="123">
        <f t="shared" si="617"/>
        <v>0</v>
      </c>
      <c r="Y1265" s="45"/>
      <c r="Z1265" s="123">
        <v>0</v>
      </c>
      <c r="AA1265" s="123">
        <v>0</v>
      </c>
      <c r="AB1265" s="123">
        <f t="shared" si="625"/>
        <v>0</v>
      </c>
      <c r="AC1265" s="123">
        <v>0</v>
      </c>
      <c r="AD1265" s="123">
        <v>0</v>
      </c>
      <c r="AE1265" s="123">
        <f t="shared" si="618"/>
        <v>0</v>
      </c>
      <c r="AF1265" s="123">
        <f t="shared" si="619"/>
        <v>0</v>
      </c>
      <c r="AG1265" s="45"/>
      <c r="AH1265" s="123">
        <v>0</v>
      </c>
      <c r="AI1265" s="123">
        <v>0</v>
      </c>
      <c r="AJ1265" s="123">
        <f t="shared" si="626"/>
        <v>0</v>
      </c>
      <c r="AK1265" s="123">
        <v>0</v>
      </c>
      <c r="AL1265" s="123">
        <v>0</v>
      </c>
      <c r="AM1265" s="123">
        <f t="shared" si="620"/>
        <v>0</v>
      </c>
      <c r="AN1265" s="123">
        <f t="shared" si="621"/>
        <v>0</v>
      </c>
      <c r="AO1265" s="45"/>
      <c r="AP1265" s="123">
        <f>J1265-(R1265+Z1265+AH1265)</f>
        <v>0</v>
      </c>
      <c r="AQ1265" s="123">
        <f>K1265-(S1265+AA1265+AI1265)</f>
        <v>0</v>
      </c>
      <c r="AR1265" s="123">
        <f t="shared" si="627"/>
        <v>0</v>
      </c>
      <c r="AS1265" s="123">
        <f>M1265-(U1265+AC1265+AK1265)</f>
        <v>0</v>
      </c>
      <c r="AT1265" s="123">
        <f>N1265-(V1265+AD1265+AL1265)</f>
        <v>0</v>
      </c>
      <c r="AU1265" s="123">
        <f t="shared" si="622"/>
        <v>0</v>
      </c>
      <c r="AV1265" s="123">
        <f t="shared" si="623"/>
        <v>0</v>
      </c>
      <c r="AW1265" s="125" t="s">
        <v>153</v>
      </c>
      <c r="AX1265" s="125"/>
      <c r="AY1265" s="125"/>
      <c r="AZ1265" s="124" t="s">
        <v>326</v>
      </c>
      <c r="BA1265" s="124"/>
      <c r="BB1265" s="124"/>
      <c r="BC1265" s="124"/>
      <c r="BD1265" s="124"/>
    </row>
    <row r="1266" spans="1:56" s="127" customFormat="1" ht="46.8" hidden="1">
      <c r="A1266" s="45"/>
      <c r="B1266" s="114">
        <v>2013</v>
      </c>
      <c r="C1266" s="115">
        <v>8320</v>
      </c>
      <c r="D1266" s="114">
        <v>11</v>
      </c>
      <c r="E1266" s="114">
        <v>3000</v>
      </c>
      <c r="F1266" s="114">
        <v>3500</v>
      </c>
      <c r="G1266" s="114">
        <v>352</v>
      </c>
      <c r="H1266" s="114"/>
      <c r="I1266" s="116" t="s">
        <v>409</v>
      </c>
      <c r="J1266" s="117">
        <v>0</v>
      </c>
      <c r="K1266" s="117">
        <v>0</v>
      </c>
      <c r="L1266" s="117">
        <v>0</v>
      </c>
      <c r="M1266" s="117">
        <v>0</v>
      </c>
      <c r="N1266" s="117">
        <v>0</v>
      </c>
      <c r="O1266" s="117">
        <v>0</v>
      </c>
      <c r="P1266" s="117">
        <v>0</v>
      </c>
      <c r="Q1266" s="45"/>
      <c r="R1266" s="118">
        <f>R1267</f>
        <v>0</v>
      </c>
      <c r="S1266" s="118">
        <f>S1267</f>
        <v>0</v>
      </c>
      <c r="T1266" s="118">
        <f t="shared" si="624"/>
        <v>0</v>
      </c>
      <c r="U1266" s="118">
        <f>U1267</f>
        <v>0</v>
      </c>
      <c r="V1266" s="118">
        <f>V1267</f>
        <v>0</v>
      </c>
      <c r="W1266" s="118">
        <f t="shared" si="616"/>
        <v>0</v>
      </c>
      <c r="X1266" s="118">
        <f t="shared" si="617"/>
        <v>0</v>
      </c>
      <c r="Y1266" s="45"/>
      <c r="Z1266" s="118">
        <f>Z1267</f>
        <v>0</v>
      </c>
      <c r="AA1266" s="118">
        <f>AA1267</f>
        <v>0</v>
      </c>
      <c r="AB1266" s="118">
        <f t="shared" si="625"/>
        <v>0</v>
      </c>
      <c r="AC1266" s="118">
        <f>AC1267</f>
        <v>0</v>
      </c>
      <c r="AD1266" s="118">
        <f>AD1267</f>
        <v>0</v>
      </c>
      <c r="AE1266" s="118">
        <f t="shared" si="618"/>
        <v>0</v>
      </c>
      <c r="AF1266" s="118">
        <f t="shared" si="619"/>
        <v>0</v>
      </c>
      <c r="AG1266" s="45"/>
      <c r="AH1266" s="118">
        <f>AH1267</f>
        <v>0</v>
      </c>
      <c r="AI1266" s="118">
        <f>AI1267</f>
        <v>0</v>
      </c>
      <c r="AJ1266" s="118">
        <f t="shared" si="626"/>
        <v>0</v>
      </c>
      <c r="AK1266" s="118">
        <f>AK1267</f>
        <v>0</v>
      </c>
      <c r="AL1266" s="118">
        <f>AL1267</f>
        <v>0</v>
      </c>
      <c r="AM1266" s="118">
        <f t="shared" si="620"/>
        <v>0</v>
      </c>
      <c r="AN1266" s="118">
        <f t="shared" si="621"/>
        <v>0</v>
      </c>
      <c r="AO1266" s="45"/>
      <c r="AP1266" s="118">
        <f>AP1267</f>
        <v>0</v>
      </c>
      <c r="AQ1266" s="118">
        <f>AQ1267</f>
        <v>0</v>
      </c>
      <c r="AR1266" s="118">
        <f t="shared" si="627"/>
        <v>0</v>
      </c>
      <c r="AS1266" s="118">
        <f>AS1267</f>
        <v>0</v>
      </c>
      <c r="AT1266" s="118">
        <f>AT1267</f>
        <v>0</v>
      </c>
      <c r="AU1266" s="118">
        <f t="shared" si="622"/>
        <v>0</v>
      </c>
      <c r="AV1266" s="118">
        <f t="shared" si="623"/>
        <v>0</v>
      </c>
      <c r="AW1266" s="119"/>
      <c r="AX1266" s="119"/>
      <c r="AY1266" s="119"/>
      <c r="AZ1266" s="117"/>
      <c r="BA1266" s="117"/>
      <c r="BB1266" s="117"/>
      <c r="BC1266" s="117"/>
      <c r="BD1266" s="117"/>
    </row>
    <row r="1267" spans="1:56" s="100" customFormat="1" hidden="1">
      <c r="A1267" s="45"/>
      <c r="B1267" s="120">
        <v>2013</v>
      </c>
      <c r="C1267" s="121">
        <v>8320</v>
      </c>
      <c r="D1267" s="120">
        <v>11</v>
      </c>
      <c r="E1267" s="120">
        <v>3000</v>
      </c>
      <c r="F1267" s="120">
        <v>3500</v>
      </c>
      <c r="G1267" s="120">
        <v>352</v>
      </c>
      <c r="H1267" s="120">
        <v>35201</v>
      </c>
      <c r="I1267" s="122" t="s">
        <v>410</v>
      </c>
      <c r="J1267" s="123">
        <v>0</v>
      </c>
      <c r="K1267" s="123">
        <v>0</v>
      </c>
      <c r="L1267" s="124">
        <v>0</v>
      </c>
      <c r="M1267" s="123">
        <v>0</v>
      </c>
      <c r="N1267" s="123">
        <v>0</v>
      </c>
      <c r="O1267" s="124">
        <v>0</v>
      </c>
      <c r="P1267" s="124">
        <v>0</v>
      </c>
      <c r="Q1267" s="45"/>
      <c r="R1267" s="123">
        <v>0</v>
      </c>
      <c r="S1267" s="123">
        <v>0</v>
      </c>
      <c r="T1267" s="123">
        <f t="shared" si="624"/>
        <v>0</v>
      </c>
      <c r="U1267" s="123">
        <v>0</v>
      </c>
      <c r="V1267" s="123">
        <v>0</v>
      </c>
      <c r="W1267" s="123">
        <f t="shared" si="616"/>
        <v>0</v>
      </c>
      <c r="X1267" s="123">
        <f t="shared" si="617"/>
        <v>0</v>
      </c>
      <c r="Y1267" s="45"/>
      <c r="Z1267" s="123">
        <v>0</v>
      </c>
      <c r="AA1267" s="123">
        <v>0</v>
      </c>
      <c r="AB1267" s="123">
        <f t="shared" si="625"/>
        <v>0</v>
      </c>
      <c r="AC1267" s="123">
        <v>0</v>
      </c>
      <c r="AD1267" s="123">
        <v>0</v>
      </c>
      <c r="AE1267" s="123">
        <f t="shared" si="618"/>
        <v>0</v>
      </c>
      <c r="AF1267" s="123">
        <f t="shared" si="619"/>
        <v>0</v>
      </c>
      <c r="AG1267" s="45"/>
      <c r="AH1267" s="123">
        <v>0</v>
      </c>
      <c r="AI1267" s="123">
        <v>0</v>
      </c>
      <c r="AJ1267" s="123">
        <f t="shared" si="626"/>
        <v>0</v>
      </c>
      <c r="AK1267" s="123">
        <v>0</v>
      </c>
      <c r="AL1267" s="123">
        <v>0</v>
      </c>
      <c r="AM1267" s="123">
        <f t="shared" si="620"/>
        <v>0</v>
      </c>
      <c r="AN1267" s="123">
        <f t="shared" si="621"/>
        <v>0</v>
      </c>
      <c r="AO1267" s="45"/>
      <c r="AP1267" s="123">
        <f>J1267-(R1267+Z1267+AH1267)</f>
        <v>0</v>
      </c>
      <c r="AQ1267" s="123">
        <f>K1267-(S1267+AA1267+AI1267)</f>
        <v>0</v>
      </c>
      <c r="AR1267" s="123">
        <f t="shared" si="627"/>
        <v>0</v>
      </c>
      <c r="AS1267" s="123">
        <f>M1267-(U1267+AC1267+AK1267)</f>
        <v>0</v>
      </c>
      <c r="AT1267" s="123">
        <f>N1267-(V1267+AD1267+AL1267)</f>
        <v>0</v>
      </c>
      <c r="AU1267" s="123">
        <f t="shared" si="622"/>
        <v>0</v>
      </c>
      <c r="AV1267" s="123">
        <f t="shared" si="623"/>
        <v>0</v>
      </c>
      <c r="AW1267" s="125" t="s">
        <v>153</v>
      </c>
      <c r="AX1267" s="125"/>
      <c r="AY1267" s="125"/>
      <c r="AZ1267" s="124" t="s">
        <v>283</v>
      </c>
      <c r="BA1267" s="124"/>
      <c r="BB1267" s="124"/>
      <c r="BC1267" s="124"/>
      <c r="BD1267" s="124"/>
    </row>
    <row r="1268" spans="1:56" s="127" customFormat="1" ht="46.8" hidden="1">
      <c r="A1268" s="45"/>
      <c r="B1268" s="114">
        <v>2013</v>
      </c>
      <c r="C1268" s="115">
        <v>8320</v>
      </c>
      <c r="D1268" s="114">
        <v>11</v>
      </c>
      <c r="E1268" s="114">
        <v>3000</v>
      </c>
      <c r="F1268" s="114">
        <v>3500</v>
      </c>
      <c r="G1268" s="114">
        <v>353</v>
      </c>
      <c r="H1268" s="114"/>
      <c r="I1268" s="116" t="s">
        <v>185</v>
      </c>
      <c r="J1268" s="117">
        <v>0</v>
      </c>
      <c r="K1268" s="117">
        <v>0</v>
      </c>
      <c r="L1268" s="117">
        <v>0</v>
      </c>
      <c r="M1268" s="117">
        <v>0</v>
      </c>
      <c r="N1268" s="117">
        <v>0</v>
      </c>
      <c r="O1268" s="117">
        <v>0</v>
      </c>
      <c r="P1268" s="117">
        <v>0</v>
      </c>
      <c r="Q1268" s="45"/>
      <c r="R1268" s="118">
        <f>R1269</f>
        <v>0</v>
      </c>
      <c r="S1268" s="118">
        <f>S1269</f>
        <v>0</v>
      </c>
      <c r="T1268" s="118">
        <f t="shared" si="624"/>
        <v>0</v>
      </c>
      <c r="U1268" s="118">
        <f>U1269</f>
        <v>0</v>
      </c>
      <c r="V1268" s="118">
        <f>V1269</f>
        <v>0</v>
      </c>
      <c r="W1268" s="118">
        <f t="shared" si="616"/>
        <v>0</v>
      </c>
      <c r="X1268" s="118">
        <f t="shared" si="617"/>
        <v>0</v>
      </c>
      <c r="Y1268" s="45"/>
      <c r="Z1268" s="118">
        <f>Z1269</f>
        <v>0</v>
      </c>
      <c r="AA1268" s="118">
        <f>AA1269</f>
        <v>0</v>
      </c>
      <c r="AB1268" s="118">
        <f t="shared" si="625"/>
        <v>0</v>
      </c>
      <c r="AC1268" s="118">
        <f>AC1269</f>
        <v>0</v>
      </c>
      <c r="AD1268" s="118">
        <f>AD1269</f>
        <v>0</v>
      </c>
      <c r="AE1268" s="118">
        <f t="shared" si="618"/>
        <v>0</v>
      </c>
      <c r="AF1268" s="118">
        <f t="shared" si="619"/>
        <v>0</v>
      </c>
      <c r="AG1268" s="45"/>
      <c r="AH1268" s="118">
        <f>AH1269</f>
        <v>0</v>
      </c>
      <c r="AI1268" s="118">
        <f>AI1269</f>
        <v>0</v>
      </c>
      <c r="AJ1268" s="118">
        <f t="shared" si="626"/>
        <v>0</v>
      </c>
      <c r="AK1268" s="118">
        <f>AK1269</f>
        <v>0</v>
      </c>
      <c r="AL1268" s="118">
        <f>AL1269</f>
        <v>0</v>
      </c>
      <c r="AM1268" s="118">
        <f t="shared" si="620"/>
        <v>0</v>
      </c>
      <c r="AN1268" s="118">
        <f t="shared" si="621"/>
        <v>0</v>
      </c>
      <c r="AO1268" s="45"/>
      <c r="AP1268" s="118">
        <f>AP1269</f>
        <v>0</v>
      </c>
      <c r="AQ1268" s="118">
        <f>AQ1269</f>
        <v>0</v>
      </c>
      <c r="AR1268" s="118">
        <f t="shared" si="627"/>
        <v>0</v>
      </c>
      <c r="AS1268" s="118">
        <f>AS1269</f>
        <v>0</v>
      </c>
      <c r="AT1268" s="118">
        <f>AT1269</f>
        <v>0</v>
      </c>
      <c r="AU1268" s="118">
        <f t="shared" si="622"/>
        <v>0</v>
      </c>
      <c r="AV1268" s="118">
        <f t="shared" si="623"/>
        <v>0</v>
      </c>
      <c r="AW1268" s="119"/>
      <c r="AX1268" s="119"/>
      <c r="AY1268" s="119"/>
      <c r="AZ1268" s="117"/>
      <c r="BA1268" s="117"/>
      <c r="BB1268" s="117"/>
      <c r="BC1268" s="117"/>
      <c r="BD1268" s="117"/>
    </row>
    <row r="1269" spans="1:56" s="100" customFormat="1" hidden="1">
      <c r="A1269" s="45"/>
      <c r="B1269" s="120">
        <v>2013</v>
      </c>
      <c r="C1269" s="121">
        <v>8320</v>
      </c>
      <c r="D1269" s="120">
        <v>11</v>
      </c>
      <c r="E1269" s="120">
        <v>3000</v>
      </c>
      <c r="F1269" s="120">
        <v>3500</v>
      </c>
      <c r="G1269" s="120">
        <v>353</v>
      </c>
      <c r="H1269" s="120">
        <v>35301</v>
      </c>
      <c r="I1269" s="122" t="s">
        <v>186</v>
      </c>
      <c r="J1269" s="123">
        <f>1500000-1500000</f>
        <v>0</v>
      </c>
      <c r="K1269" s="123">
        <v>0</v>
      </c>
      <c r="L1269" s="124">
        <f>1500000-1500000</f>
        <v>0</v>
      </c>
      <c r="M1269" s="123">
        <v>0</v>
      </c>
      <c r="N1269" s="123">
        <v>0</v>
      </c>
      <c r="O1269" s="124">
        <v>0</v>
      </c>
      <c r="P1269" s="124">
        <f>1500000-1500000</f>
        <v>0</v>
      </c>
      <c r="Q1269" s="45"/>
      <c r="R1269" s="123">
        <v>0</v>
      </c>
      <c r="S1269" s="123">
        <v>0</v>
      </c>
      <c r="T1269" s="123">
        <f t="shared" si="624"/>
        <v>0</v>
      </c>
      <c r="U1269" s="123">
        <v>0</v>
      </c>
      <c r="V1269" s="123">
        <v>0</v>
      </c>
      <c r="W1269" s="123">
        <f t="shared" si="616"/>
        <v>0</v>
      </c>
      <c r="X1269" s="123">
        <f t="shared" si="617"/>
        <v>0</v>
      </c>
      <c r="Y1269" s="45"/>
      <c r="Z1269" s="123">
        <v>0</v>
      </c>
      <c r="AA1269" s="123">
        <v>0</v>
      </c>
      <c r="AB1269" s="123">
        <f t="shared" si="625"/>
        <v>0</v>
      </c>
      <c r="AC1269" s="123">
        <v>0</v>
      </c>
      <c r="AD1269" s="123">
        <v>0</v>
      </c>
      <c r="AE1269" s="123">
        <f t="shared" si="618"/>
        <v>0</v>
      </c>
      <c r="AF1269" s="123">
        <f t="shared" si="619"/>
        <v>0</v>
      </c>
      <c r="AG1269" s="45"/>
      <c r="AH1269" s="123">
        <v>0</v>
      </c>
      <c r="AI1269" s="123">
        <v>0</v>
      </c>
      <c r="AJ1269" s="123">
        <f t="shared" si="626"/>
        <v>0</v>
      </c>
      <c r="AK1269" s="123">
        <v>0</v>
      </c>
      <c r="AL1269" s="123">
        <v>0</v>
      </c>
      <c r="AM1269" s="123">
        <f t="shared" si="620"/>
        <v>0</v>
      </c>
      <c r="AN1269" s="123">
        <f t="shared" si="621"/>
        <v>0</v>
      </c>
      <c r="AO1269" s="45"/>
      <c r="AP1269" s="123">
        <f>J1269-(R1269+Z1269+AH1269)</f>
        <v>0</v>
      </c>
      <c r="AQ1269" s="123">
        <f>K1269-(S1269+AA1269+AI1269)</f>
        <v>0</v>
      </c>
      <c r="AR1269" s="123">
        <f t="shared" si="627"/>
        <v>0</v>
      </c>
      <c r="AS1269" s="123">
        <f>M1269-(U1269+AC1269+AK1269)</f>
        <v>0</v>
      </c>
      <c r="AT1269" s="123">
        <f>N1269-(V1269+AD1269+AL1269)</f>
        <v>0</v>
      </c>
      <c r="AU1269" s="123">
        <f t="shared" si="622"/>
        <v>0</v>
      </c>
      <c r="AV1269" s="123">
        <f t="shared" si="623"/>
        <v>0</v>
      </c>
      <c r="AW1269" s="125" t="s">
        <v>318</v>
      </c>
      <c r="AX1269" s="125">
        <v>1</v>
      </c>
      <c r="AY1269" s="125"/>
      <c r="AZ1269" s="124" t="s">
        <v>326</v>
      </c>
      <c r="BA1269" s="124">
        <f>'[1]SNI -C4'!AM85</f>
        <v>0</v>
      </c>
      <c r="BB1269" s="124"/>
      <c r="BC1269" s="133">
        <f>+AX1269-BA1269</f>
        <v>1</v>
      </c>
      <c r="BD1269" s="124">
        <v>0</v>
      </c>
    </row>
    <row r="1270" spans="1:56" s="127" customFormat="1" hidden="1">
      <c r="A1270" s="45"/>
      <c r="B1270" s="114">
        <v>2013</v>
      </c>
      <c r="C1270" s="115">
        <v>8320</v>
      </c>
      <c r="D1270" s="114">
        <v>11</v>
      </c>
      <c r="E1270" s="114">
        <v>3000</v>
      </c>
      <c r="F1270" s="114">
        <v>3500</v>
      </c>
      <c r="G1270" s="114">
        <v>355</v>
      </c>
      <c r="H1270" s="114"/>
      <c r="I1270" s="116" t="s">
        <v>188</v>
      </c>
      <c r="J1270" s="117">
        <v>0</v>
      </c>
      <c r="K1270" s="117">
        <v>0</v>
      </c>
      <c r="L1270" s="117">
        <v>0</v>
      </c>
      <c r="M1270" s="117">
        <v>0</v>
      </c>
      <c r="N1270" s="117">
        <v>0</v>
      </c>
      <c r="O1270" s="117">
        <v>0</v>
      </c>
      <c r="P1270" s="117">
        <v>0</v>
      </c>
      <c r="Q1270" s="45"/>
      <c r="R1270" s="118">
        <f>R1271</f>
        <v>0</v>
      </c>
      <c r="S1270" s="118">
        <f>S1271</f>
        <v>0</v>
      </c>
      <c r="T1270" s="118">
        <f t="shared" si="624"/>
        <v>0</v>
      </c>
      <c r="U1270" s="118">
        <f>U1271</f>
        <v>0</v>
      </c>
      <c r="V1270" s="118">
        <f>V1271</f>
        <v>0</v>
      </c>
      <c r="W1270" s="118">
        <f t="shared" si="616"/>
        <v>0</v>
      </c>
      <c r="X1270" s="118">
        <f t="shared" si="617"/>
        <v>0</v>
      </c>
      <c r="Y1270" s="45"/>
      <c r="Z1270" s="118">
        <f>Z1271</f>
        <v>0</v>
      </c>
      <c r="AA1270" s="118">
        <f>AA1271</f>
        <v>0</v>
      </c>
      <c r="AB1270" s="118">
        <f t="shared" si="625"/>
        <v>0</v>
      </c>
      <c r="AC1270" s="118">
        <f>AC1271</f>
        <v>0</v>
      </c>
      <c r="AD1270" s="118">
        <f>AD1271</f>
        <v>0</v>
      </c>
      <c r="AE1270" s="118">
        <f t="shared" si="618"/>
        <v>0</v>
      </c>
      <c r="AF1270" s="118">
        <f t="shared" si="619"/>
        <v>0</v>
      </c>
      <c r="AG1270" s="45"/>
      <c r="AH1270" s="118">
        <f>AH1271</f>
        <v>0</v>
      </c>
      <c r="AI1270" s="118">
        <f>AI1271</f>
        <v>0</v>
      </c>
      <c r="AJ1270" s="118">
        <f t="shared" si="626"/>
        <v>0</v>
      </c>
      <c r="AK1270" s="118">
        <f>AK1271</f>
        <v>0</v>
      </c>
      <c r="AL1270" s="118">
        <f>AL1271</f>
        <v>0</v>
      </c>
      <c r="AM1270" s="118">
        <f t="shared" si="620"/>
        <v>0</v>
      </c>
      <c r="AN1270" s="118">
        <f t="shared" si="621"/>
        <v>0</v>
      </c>
      <c r="AO1270" s="45"/>
      <c r="AP1270" s="118">
        <f>AP1271</f>
        <v>0</v>
      </c>
      <c r="AQ1270" s="118">
        <f>AQ1271</f>
        <v>0</v>
      </c>
      <c r="AR1270" s="118">
        <f t="shared" si="627"/>
        <v>0</v>
      </c>
      <c r="AS1270" s="118">
        <f>AS1271</f>
        <v>0</v>
      </c>
      <c r="AT1270" s="118">
        <f>AT1271</f>
        <v>0</v>
      </c>
      <c r="AU1270" s="118">
        <f t="shared" si="622"/>
        <v>0</v>
      </c>
      <c r="AV1270" s="118">
        <f t="shared" si="623"/>
        <v>0</v>
      </c>
      <c r="AW1270" s="119"/>
      <c r="AX1270" s="119"/>
      <c r="AY1270" s="119"/>
      <c r="AZ1270" s="117"/>
      <c r="BA1270" s="117"/>
      <c r="BB1270" s="117"/>
      <c r="BC1270" s="117"/>
      <c r="BD1270" s="117"/>
    </row>
    <row r="1271" spans="1:56" s="100" customFormat="1" hidden="1">
      <c r="A1271" s="45"/>
      <c r="B1271" s="120">
        <v>2013</v>
      </c>
      <c r="C1271" s="121">
        <v>8320</v>
      </c>
      <c r="D1271" s="120">
        <v>11</v>
      </c>
      <c r="E1271" s="120">
        <v>3000</v>
      </c>
      <c r="F1271" s="120">
        <v>3500</v>
      </c>
      <c r="G1271" s="120">
        <v>355</v>
      </c>
      <c r="H1271" s="120">
        <v>35501</v>
      </c>
      <c r="I1271" s="122" t="s">
        <v>189</v>
      </c>
      <c r="J1271" s="132">
        <v>0</v>
      </c>
      <c r="K1271" s="132">
        <v>0</v>
      </c>
      <c r="L1271" s="133">
        <v>0</v>
      </c>
      <c r="M1271" s="132">
        <v>0</v>
      </c>
      <c r="N1271" s="132">
        <v>0</v>
      </c>
      <c r="O1271" s="133">
        <v>0</v>
      </c>
      <c r="P1271" s="133">
        <v>0</v>
      </c>
      <c r="Q1271" s="45"/>
      <c r="R1271" s="123">
        <v>0</v>
      </c>
      <c r="S1271" s="123">
        <v>0</v>
      </c>
      <c r="T1271" s="123">
        <f t="shared" si="624"/>
        <v>0</v>
      </c>
      <c r="U1271" s="123">
        <v>0</v>
      </c>
      <c r="V1271" s="123">
        <v>0</v>
      </c>
      <c r="W1271" s="123">
        <f t="shared" si="616"/>
        <v>0</v>
      </c>
      <c r="X1271" s="123">
        <f t="shared" si="617"/>
        <v>0</v>
      </c>
      <c r="Y1271" s="45"/>
      <c r="Z1271" s="123">
        <v>0</v>
      </c>
      <c r="AA1271" s="123">
        <v>0</v>
      </c>
      <c r="AB1271" s="123">
        <f t="shared" si="625"/>
        <v>0</v>
      </c>
      <c r="AC1271" s="123">
        <v>0</v>
      </c>
      <c r="AD1271" s="123">
        <v>0</v>
      </c>
      <c r="AE1271" s="123">
        <f t="shared" si="618"/>
        <v>0</v>
      </c>
      <c r="AF1271" s="123">
        <f t="shared" si="619"/>
        <v>0</v>
      </c>
      <c r="AG1271" s="45"/>
      <c r="AH1271" s="123">
        <v>0</v>
      </c>
      <c r="AI1271" s="123">
        <v>0</v>
      </c>
      <c r="AJ1271" s="123">
        <f t="shared" si="626"/>
        <v>0</v>
      </c>
      <c r="AK1271" s="123">
        <v>0</v>
      </c>
      <c r="AL1271" s="123">
        <v>0</v>
      </c>
      <c r="AM1271" s="123">
        <f t="shared" si="620"/>
        <v>0</v>
      </c>
      <c r="AN1271" s="123">
        <f t="shared" si="621"/>
        <v>0</v>
      </c>
      <c r="AO1271" s="45"/>
      <c r="AP1271" s="123">
        <f>J1271-(R1271+Z1271+AH1271)</f>
        <v>0</v>
      </c>
      <c r="AQ1271" s="123">
        <f>K1271-(S1271+AA1271+AI1271)</f>
        <v>0</v>
      </c>
      <c r="AR1271" s="123">
        <f t="shared" si="627"/>
        <v>0</v>
      </c>
      <c r="AS1271" s="123">
        <f>M1271-(U1271+AC1271+AK1271)</f>
        <v>0</v>
      </c>
      <c r="AT1271" s="123">
        <f>N1271-(V1271+AD1271+AL1271)</f>
        <v>0</v>
      </c>
      <c r="AU1271" s="123">
        <f t="shared" si="622"/>
        <v>0</v>
      </c>
      <c r="AV1271" s="123">
        <f t="shared" si="623"/>
        <v>0</v>
      </c>
      <c r="AW1271" s="134" t="s">
        <v>153</v>
      </c>
      <c r="AX1271" s="134"/>
      <c r="AY1271" s="134"/>
      <c r="AZ1271" s="133" t="s">
        <v>88</v>
      </c>
      <c r="BA1271" s="133"/>
      <c r="BB1271" s="133"/>
      <c r="BC1271" s="133"/>
      <c r="BD1271" s="133"/>
    </row>
    <row r="1272" spans="1:56" s="127" customFormat="1" hidden="1">
      <c r="A1272" s="45"/>
      <c r="B1272" s="114">
        <v>2013</v>
      </c>
      <c r="C1272" s="115">
        <v>8320</v>
      </c>
      <c r="D1272" s="114">
        <v>11</v>
      </c>
      <c r="E1272" s="114">
        <v>3000</v>
      </c>
      <c r="F1272" s="114">
        <v>3500</v>
      </c>
      <c r="G1272" s="114">
        <v>357</v>
      </c>
      <c r="H1272" s="114"/>
      <c r="I1272" s="116" t="s">
        <v>320</v>
      </c>
      <c r="J1272" s="117">
        <v>0</v>
      </c>
      <c r="K1272" s="117">
        <v>0</v>
      </c>
      <c r="L1272" s="117">
        <v>0</v>
      </c>
      <c r="M1272" s="117">
        <v>0</v>
      </c>
      <c r="N1272" s="117">
        <v>0</v>
      </c>
      <c r="O1272" s="117">
        <v>0</v>
      </c>
      <c r="P1272" s="117">
        <v>0</v>
      </c>
      <c r="Q1272" s="45"/>
      <c r="R1272" s="118">
        <f>R1273+R1274</f>
        <v>0</v>
      </c>
      <c r="S1272" s="118">
        <f>S1273+S1274</f>
        <v>0</v>
      </c>
      <c r="T1272" s="118">
        <f t="shared" si="624"/>
        <v>0</v>
      </c>
      <c r="U1272" s="118">
        <f>U1273+U1274</f>
        <v>0</v>
      </c>
      <c r="V1272" s="118">
        <f>V1273+V1274</f>
        <v>0</v>
      </c>
      <c r="W1272" s="118">
        <f t="shared" si="616"/>
        <v>0</v>
      </c>
      <c r="X1272" s="118">
        <f t="shared" si="617"/>
        <v>0</v>
      </c>
      <c r="Y1272" s="45"/>
      <c r="Z1272" s="118">
        <f>Z1273+Z1274</f>
        <v>0</v>
      </c>
      <c r="AA1272" s="118">
        <f>AA1273+AA1274</f>
        <v>0</v>
      </c>
      <c r="AB1272" s="118">
        <f t="shared" si="625"/>
        <v>0</v>
      </c>
      <c r="AC1272" s="118">
        <f>AC1273+AC1274</f>
        <v>0</v>
      </c>
      <c r="AD1272" s="118">
        <f>AD1273+AD1274</f>
        <v>0</v>
      </c>
      <c r="AE1272" s="118">
        <f t="shared" si="618"/>
        <v>0</v>
      </c>
      <c r="AF1272" s="118">
        <f t="shared" si="619"/>
        <v>0</v>
      </c>
      <c r="AG1272" s="45"/>
      <c r="AH1272" s="118">
        <f>AH1273+AH1274</f>
        <v>0</v>
      </c>
      <c r="AI1272" s="118">
        <f>AI1273+AI1274</f>
        <v>0</v>
      </c>
      <c r="AJ1272" s="118">
        <f t="shared" si="626"/>
        <v>0</v>
      </c>
      <c r="AK1272" s="118">
        <f>AK1273+AK1274</f>
        <v>0</v>
      </c>
      <c r="AL1272" s="118">
        <f>AL1273+AL1274</f>
        <v>0</v>
      </c>
      <c r="AM1272" s="118">
        <f t="shared" si="620"/>
        <v>0</v>
      </c>
      <c r="AN1272" s="118">
        <f t="shared" si="621"/>
        <v>0</v>
      </c>
      <c r="AO1272" s="45"/>
      <c r="AP1272" s="118">
        <f>AP1273+AP1274</f>
        <v>0</v>
      </c>
      <c r="AQ1272" s="118">
        <f>AQ1273+AQ1274</f>
        <v>0</v>
      </c>
      <c r="AR1272" s="118">
        <f t="shared" si="627"/>
        <v>0</v>
      </c>
      <c r="AS1272" s="118">
        <f>AS1273+AS1274</f>
        <v>0</v>
      </c>
      <c r="AT1272" s="118">
        <f>AT1273+AT1274</f>
        <v>0</v>
      </c>
      <c r="AU1272" s="118">
        <f t="shared" si="622"/>
        <v>0</v>
      </c>
      <c r="AV1272" s="118">
        <f t="shared" si="623"/>
        <v>0</v>
      </c>
      <c r="AW1272" s="119"/>
      <c r="AX1272" s="119"/>
      <c r="AY1272" s="119"/>
      <c r="AZ1272" s="117"/>
      <c r="BA1272" s="117"/>
      <c r="BB1272" s="117"/>
      <c r="BC1272" s="117"/>
      <c r="BD1272" s="117"/>
    </row>
    <row r="1273" spans="1:56" s="100" customFormat="1" hidden="1">
      <c r="A1273" s="45"/>
      <c r="B1273" s="120">
        <v>2013</v>
      </c>
      <c r="C1273" s="121">
        <v>8320</v>
      </c>
      <c r="D1273" s="120">
        <v>11</v>
      </c>
      <c r="E1273" s="120">
        <v>3000</v>
      </c>
      <c r="F1273" s="120">
        <v>3500</v>
      </c>
      <c r="G1273" s="120">
        <v>357</v>
      </c>
      <c r="H1273" s="120">
        <v>35701</v>
      </c>
      <c r="I1273" s="122" t="s">
        <v>191</v>
      </c>
      <c r="J1273" s="123">
        <v>0</v>
      </c>
      <c r="K1273" s="123">
        <v>0</v>
      </c>
      <c r="L1273" s="124">
        <v>0</v>
      </c>
      <c r="M1273" s="123">
        <v>0</v>
      </c>
      <c r="N1273" s="123">
        <v>0</v>
      </c>
      <c r="O1273" s="124">
        <v>0</v>
      </c>
      <c r="P1273" s="124"/>
      <c r="Q1273" s="45"/>
      <c r="R1273" s="123">
        <v>0</v>
      </c>
      <c r="S1273" s="123">
        <v>0</v>
      </c>
      <c r="T1273" s="123">
        <f t="shared" si="624"/>
        <v>0</v>
      </c>
      <c r="U1273" s="123">
        <v>0</v>
      </c>
      <c r="V1273" s="123">
        <v>0</v>
      </c>
      <c r="W1273" s="123">
        <f t="shared" si="616"/>
        <v>0</v>
      </c>
      <c r="X1273" s="123">
        <f t="shared" si="617"/>
        <v>0</v>
      </c>
      <c r="Y1273" s="45"/>
      <c r="Z1273" s="123">
        <v>0</v>
      </c>
      <c r="AA1273" s="123">
        <v>0</v>
      </c>
      <c r="AB1273" s="123">
        <f t="shared" si="625"/>
        <v>0</v>
      </c>
      <c r="AC1273" s="123">
        <v>0</v>
      </c>
      <c r="AD1273" s="123">
        <v>0</v>
      </c>
      <c r="AE1273" s="123">
        <f t="shared" si="618"/>
        <v>0</v>
      </c>
      <c r="AF1273" s="123">
        <f t="shared" si="619"/>
        <v>0</v>
      </c>
      <c r="AG1273" s="45"/>
      <c r="AH1273" s="123">
        <v>0</v>
      </c>
      <c r="AI1273" s="123">
        <v>0</v>
      </c>
      <c r="AJ1273" s="123">
        <f t="shared" si="626"/>
        <v>0</v>
      </c>
      <c r="AK1273" s="123">
        <v>0</v>
      </c>
      <c r="AL1273" s="123">
        <v>0</v>
      </c>
      <c r="AM1273" s="123">
        <f t="shared" si="620"/>
        <v>0</v>
      </c>
      <c r="AN1273" s="123">
        <f t="shared" si="621"/>
        <v>0</v>
      </c>
      <c r="AO1273" s="45"/>
      <c r="AP1273" s="123">
        <f>J1273-(R1273+Z1273+AH1273)</f>
        <v>0</v>
      </c>
      <c r="AQ1273" s="123">
        <f>K1273-(S1273+AA1273+AI1273)</f>
        <v>0</v>
      </c>
      <c r="AR1273" s="123">
        <f t="shared" si="627"/>
        <v>0</v>
      </c>
      <c r="AS1273" s="123">
        <f>M1273-(U1273+AC1273+AK1273)</f>
        <v>0</v>
      </c>
      <c r="AT1273" s="123">
        <f>N1273-(V1273+AD1273+AL1273)</f>
        <v>0</v>
      </c>
      <c r="AU1273" s="123">
        <f t="shared" si="622"/>
        <v>0</v>
      </c>
      <c r="AV1273" s="123">
        <f t="shared" si="623"/>
        <v>0</v>
      </c>
      <c r="AW1273" s="125" t="s">
        <v>318</v>
      </c>
      <c r="AX1273" s="125" t="s">
        <v>459</v>
      </c>
      <c r="AY1273" s="125"/>
      <c r="AZ1273" s="124" t="s">
        <v>326</v>
      </c>
      <c r="BA1273" s="124"/>
      <c r="BB1273" s="124"/>
      <c r="BC1273" s="124"/>
      <c r="BD1273" s="124"/>
    </row>
    <row r="1274" spans="1:56" s="100" customFormat="1" hidden="1">
      <c r="A1274" s="45"/>
      <c r="B1274" s="120">
        <v>2013</v>
      </c>
      <c r="C1274" s="121">
        <v>8320</v>
      </c>
      <c r="D1274" s="120">
        <v>11</v>
      </c>
      <c r="E1274" s="120">
        <v>3000</v>
      </c>
      <c r="F1274" s="120">
        <v>3500</v>
      </c>
      <c r="G1274" s="120">
        <v>357</v>
      </c>
      <c r="H1274" s="120">
        <v>35702</v>
      </c>
      <c r="I1274" s="122" t="s">
        <v>460</v>
      </c>
      <c r="J1274" s="123">
        <v>0</v>
      </c>
      <c r="K1274" s="123">
        <v>0</v>
      </c>
      <c r="L1274" s="124">
        <v>0</v>
      </c>
      <c r="M1274" s="123">
        <v>0</v>
      </c>
      <c r="N1274" s="123">
        <v>0</v>
      </c>
      <c r="O1274" s="124">
        <v>0</v>
      </c>
      <c r="P1274" s="124">
        <v>0</v>
      </c>
      <c r="Q1274" s="45"/>
      <c r="R1274" s="123">
        <v>0</v>
      </c>
      <c r="S1274" s="123">
        <v>0</v>
      </c>
      <c r="T1274" s="123">
        <f t="shared" si="624"/>
        <v>0</v>
      </c>
      <c r="U1274" s="123">
        <v>0</v>
      </c>
      <c r="V1274" s="123">
        <v>0</v>
      </c>
      <c r="W1274" s="123">
        <f t="shared" si="616"/>
        <v>0</v>
      </c>
      <c r="X1274" s="123">
        <f t="shared" si="617"/>
        <v>0</v>
      </c>
      <c r="Y1274" s="45"/>
      <c r="Z1274" s="123">
        <v>0</v>
      </c>
      <c r="AA1274" s="123">
        <v>0</v>
      </c>
      <c r="AB1274" s="123">
        <f t="shared" si="625"/>
        <v>0</v>
      </c>
      <c r="AC1274" s="123">
        <v>0</v>
      </c>
      <c r="AD1274" s="123">
        <v>0</v>
      </c>
      <c r="AE1274" s="123">
        <f t="shared" si="618"/>
        <v>0</v>
      </c>
      <c r="AF1274" s="123">
        <f t="shared" si="619"/>
        <v>0</v>
      </c>
      <c r="AG1274" s="45"/>
      <c r="AH1274" s="123">
        <v>0</v>
      </c>
      <c r="AI1274" s="123">
        <v>0</v>
      </c>
      <c r="AJ1274" s="123">
        <f t="shared" si="626"/>
        <v>0</v>
      </c>
      <c r="AK1274" s="123">
        <v>0</v>
      </c>
      <c r="AL1274" s="123">
        <v>0</v>
      </c>
      <c r="AM1274" s="123">
        <f t="shared" si="620"/>
        <v>0</v>
      </c>
      <c r="AN1274" s="123">
        <f t="shared" si="621"/>
        <v>0</v>
      </c>
      <c r="AO1274" s="45"/>
      <c r="AP1274" s="123">
        <f>J1274-(R1274+Z1274+AH1274)</f>
        <v>0</v>
      </c>
      <c r="AQ1274" s="123">
        <f>K1274-(S1274+AA1274+AI1274)</f>
        <v>0</v>
      </c>
      <c r="AR1274" s="123">
        <f t="shared" si="627"/>
        <v>0</v>
      </c>
      <c r="AS1274" s="123">
        <f>M1274-(U1274+AC1274+AK1274)</f>
        <v>0</v>
      </c>
      <c r="AT1274" s="123">
        <f>N1274-(V1274+AD1274+AL1274)</f>
        <v>0</v>
      </c>
      <c r="AU1274" s="123">
        <f t="shared" si="622"/>
        <v>0</v>
      </c>
      <c r="AV1274" s="123">
        <f t="shared" si="623"/>
        <v>0</v>
      </c>
      <c r="AW1274" s="125" t="s">
        <v>318</v>
      </c>
      <c r="AX1274" s="125"/>
      <c r="AY1274" s="125"/>
      <c r="AZ1274" s="124" t="s">
        <v>326</v>
      </c>
      <c r="BA1274" s="124"/>
      <c r="BB1274" s="124"/>
      <c r="BC1274" s="124"/>
      <c r="BD1274" s="124"/>
    </row>
    <row r="1275" spans="1:56" s="100" customFormat="1" hidden="1">
      <c r="A1275" s="45"/>
      <c r="B1275" s="114">
        <v>2013</v>
      </c>
      <c r="C1275" s="115">
        <v>8320</v>
      </c>
      <c r="D1275" s="114">
        <v>11</v>
      </c>
      <c r="E1275" s="114">
        <v>3000</v>
      </c>
      <c r="F1275" s="114">
        <v>3500</v>
      </c>
      <c r="G1275" s="114">
        <v>358</v>
      </c>
      <c r="H1275" s="114"/>
      <c r="I1275" s="116" t="s">
        <v>461</v>
      </c>
      <c r="J1275" s="117">
        <v>0</v>
      </c>
      <c r="K1275" s="117">
        <v>0</v>
      </c>
      <c r="L1275" s="117">
        <v>0</v>
      </c>
      <c r="M1275" s="117">
        <v>0</v>
      </c>
      <c r="N1275" s="117">
        <v>0</v>
      </c>
      <c r="O1275" s="117">
        <v>0</v>
      </c>
      <c r="P1275" s="117">
        <v>0</v>
      </c>
      <c r="Q1275" s="45"/>
      <c r="R1275" s="118">
        <f>R1276</f>
        <v>0</v>
      </c>
      <c r="S1275" s="118">
        <f>S1276</f>
        <v>0</v>
      </c>
      <c r="T1275" s="118">
        <f t="shared" si="624"/>
        <v>0</v>
      </c>
      <c r="U1275" s="118">
        <f>U1276</f>
        <v>0</v>
      </c>
      <c r="V1275" s="118">
        <f>V1276</f>
        <v>0</v>
      </c>
      <c r="W1275" s="118">
        <f t="shared" si="616"/>
        <v>0</v>
      </c>
      <c r="X1275" s="118">
        <f t="shared" si="617"/>
        <v>0</v>
      </c>
      <c r="Y1275" s="45"/>
      <c r="Z1275" s="118">
        <f>Z1276</f>
        <v>0</v>
      </c>
      <c r="AA1275" s="118">
        <f>AA1276</f>
        <v>0</v>
      </c>
      <c r="AB1275" s="118">
        <f t="shared" si="625"/>
        <v>0</v>
      </c>
      <c r="AC1275" s="118">
        <f>AC1276</f>
        <v>0</v>
      </c>
      <c r="AD1275" s="118">
        <f>AD1276</f>
        <v>0</v>
      </c>
      <c r="AE1275" s="118">
        <f t="shared" si="618"/>
        <v>0</v>
      </c>
      <c r="AF1275" s="118">
        <f t="shared" si="619"/>
        <v>0</v>
      </c>
      <c r="AG1275" s="45"/>
      <c r="AH1275" s="118">
        <f>AH1276</f>
        <v>0</v>
      </c>
      <c r="AI1275" s="118">
        <f>AI1276</f>
        <v>0</v>
      </c>
      <c r="AJ1275" s="118">
        <f t="shared" si="626"/>
        <v>0</v>
      </c>
      <c r="AK1275" s="118">
        <f>AK1276</f>
        <v>0</v>
      </c>
      <c r="AL1275" s="118">
        <f>AL1276</f>
        <v>0</v>
      </c>
      <c r="AM1275" s="118">
        <f t="shared" si="620"/>
        <v>0</v>
      </c>
      <c r="AN1275" s="118">
        <f t="shared" si="621"/>
        <v>0</v>
      </c>
      <c r="AO1275" s="45"/>
      <c r="AP1275" s="118">
        <f>AP1276</f>
        <v>0</v>
      </c>
      <c r="AQ1275" s="118">
        <f>AQ1276</f>
        <v>0</v>
      </c>
      <c r="AR1275" s="118">
        <f t="shared" si="627"/>
        <v>0</v>
      </c>
      <c r="AS1275" s="118">
        <f>AS1276</f>
        <v>0</v>
      </c>
      <c r="AT1275" s="118">
        <f>AT1276</f>
        <v>0</v>
      </c>
      <c r="AU1275" s="118">
        <f t="shared" si="622"/>
        <v>0</v>
      </c>
      <c r="AV1275" s="118">
        <f t="shared" si="623"/>
        <v>0</v>
      </c>
      <c r="AW1275" s="119"/>
      <c r="AX1275" s="119"/>
      <c r="AY1275" s="119"/>
      <c r="AZ1275" s="117"/>
      <c r="BA1275" s="117"/>
      <c r="BB1275" s="117"/>
      <c r="BC1275" s="117"/>
      <c r="BD1275" s="117"/>
    </row>
    <row r="1276" spans="1:56" s="100" customFormat="1" hidden="1">
      <c r="A1276" s="45"/>
      <c r="B1276" s="120">
        <v>2013</v>
      </c>
      <c r="C1276" s="121">
        <v>8320</v>
      </c>
      <c r="D1276" s="120">
        <v>11</v>
      </c>
      <c r="E1276" s="120">
        <v>3000</v>
      </c>
      <c r="F1276" s="120">
        <v>3500</v>
      </c>
      <c r="G1276" s="120">
        <v>358</v>
      </c>
      <c r="H1276" s="120">
        <v>35801</v>
      </c>
      <c r="I1276" s="122" t="s">
        <v>322</v>
      </c>
      <c r="J1276" s="123">
        <v>0</v>
      </c>
      <c r="K1276" s="123">
        <v>0</v>
      </c>
      <c r="L1276" s="124">
        <v>0</v>
      </c>
      <c r="M1276" s="123">
        <v>0</v>
      </c>
      <c r="N1276" s="123">
        <v>0</v>
      </c>
      <c r="O1276" s="124">
        <v>0</v>
      </c>
      <c r="P1276" s="124">
        <v>0</v>
      </c>
      <c r="Q1276" s="45"/>
      <c r="R1276" s="123">
        <v>0</v>
      </c>
      <c r="S1276" s="123">
        <v>0</v>
      </c>
      <c r="T1276" s="123">
        <f t="shared" si="624"/>
        <v>0</v>
      </c>
      <c r="U1276" s="123">
        <v>0</v>
      </c>
      <c r="V1276" s="123">
        <v>0</v>
      </c>
      <c r="W1276" s="123">
        <f t="shared" si="616"/>
        <v>0</v>
      </c>
      <c r="X1276" s="123">
        <f t="shared" si="617"/>
        <v>0</v>
      </c>
      <c r="Y1276" s="45"/>
      <c r="Z1276" s="123">
        <v>0</v>
      </c>
      <c r="AA1276" s="123">
        <v>0</v>
      </c>
      <c r="AB1276" s="123">
        <f t="shared" si="625"/>
        <v>0</v>
      </c>
      <c r="AC1276" s="123">
        <v>0</v>
      </c>
      <c r="AD1276" s="123">
        <v>0</v>
      </c>
      <c r="AE1276" s="123">
        <f t="shared" si="618"/>
        <v>0</v>
      </c>
      <c r="AF1276" s="123">
        <f t="shared" si="619"/>
        <v>0</v>
      </c>
      <c r="AG1276" s="45"/>
      <c r="AH1276" s="123">
        <v>0</v>
      </c>
      <c r="AI1276" s="123">
        <v>0</v>
      </c>
      <c r="AJ1276" s="123">
        <f t="shared" si="626"/>
        <v>0</v>
      </c>
      <c r="AK1276" s="123">
        <v>0</v>
      </c>
      <c r="AL1276" s="123">
        <v>0</v>
      </c>
      <c r="AM1276" s="123">
        <f t="shared" si="620"/>
        <v>0</v>
      </c>
      <c r="AN1276" s="123">
        <f t="shared" si="621"/>
        <v>0</v>
      </c>
      <c r="AO1276" s="45"/>
      <c r="AP1276" s="123">
        <f>J1276-(R1276+Z1276+AH1276)</f>
        <v>0</v>
      </c>
      <c r="AQ1276" s="123">
        <f>K1276-(S1276+AA1276+AI1276)</f>
        <v>0</v>
      </c>
      <c r="AR1276" s="123">
        <f t="shared" si="627"/>
        <v>0</v>
      </c>
      <c r="AS1276" s="123">
        <f>M1276-(U1276+AC1276+AK1276)</f>
        <v>0</v>
      </c>
      <c r="AT1276" s="123">
        <f>N1276-(V1276+AD1276+AL1276)</f>
        <v>0</v>
      </c>
      <c r="AU1276" s="123">
        <f t="shared" si="622"/>
        <v>0</v>
      </c>
      <c r="AV1276" s="123">
        <f t="shared" si="623"/>
        <v>0</v>
      </c>
      <c r="AW1276" s="125" t="s">
        <v>153</v>
      </c>
      <c r="AX1276" s="125"/>
      <c r="AY1276" s="125"/>
      <c r="AZ1276" s="124" t="s">
        <v>88</v>
      </c>
      <c r="BA1276" s="124"/>
      <c r="BB1276" s="124"/>
      <c r="BC1276" s="124"/>
      <c r="BD1276" s="124"/>
    </row>
    <row r="1277" spans="1:56" s="126" customFormat="1" hidden="1">
      <c r="A1277" s="45"/>
      <c r="B1277" s="108">
        <v>2013</v>
      </c>
      <c r="C1277" s="109">
        <v>8320</v>
      </c>
      <c r="D1277" s="108">
        <v>11</v>
      </c>
      <c r="E1277" s="108">
        <v>3000</v>
      </c>
      <c r="F1277" s="108">
        <v>3700</v>
      </c>
      <c r="G1277" s="108"/>
      <c r="H1277" s="108"/>
      <c r="I1277" s="110" t="s">
        <v>323</v>
      </c>
      <c r="J1277" s="111">
        <v>0</v>
      </c>
      <c r="K1277" s="111">
        <v>0</v>
      </c>
      <c r="L1277" s="111">
        <v>0</v>
      </c>
      <c r="M1277" s="111">
        <v>0</v>
      </c>
      <c r="N1277" s="111">
        <v>0</v>
      </c>
      <c r="O1277" s="111">
        <v>0</v>
      </c>
      <c r="P1277" s="111">
        <v>0</v>
      </c>
      <c r="Q1277" s="45"/>
      <c r="R1277" s="112">
        <f>R1278+R1281+R1283+R1286</f>
        <v>0</v>
      </c>
      <c r="S1277" s="112">
        <f>S1278+S1281+S1283+S1286</f>
        <v>0</v>
      </c>
      <c r="T1277" s="112">
        <f t="shared" si="624"/>
        <v>0</v>
      </c>
      <c r="U1277" s="112">
        <f>U1278+U1281+U1283+U1286</f>
        <v>0</v>
      </c>
      <c r="V1277" s="112">
        <f>V1278+V1281+V1283+V1286</f>
        <v>0</v>
      </c>
      <c r="W1277" s="112">
        <f t="shared" si="616"/>
        <v>0</v>
      </c>
      <c r="X1277" s="112">
        <f t="shared" si="617"/>
        <v>0</v>
      </c>
      <c r="Y1277" s="45"/>
      <c r="Z1277" s="112">
        <f>Z1278+Z1281+Z1283+Z1286</f>
        <v>0</v>
      </c>
      <c r="AA1277" s="112">
        <f>AA1278+AA1281+AA1283+AA1286</f>
        <v>0</v>
      </c>
      <c r="AB1277" s="112">
        <f t="shared" si="625"/>
        <v>0</v>
      </c>
      <c r="AC1277" s="112">
        <f>AC1278+AC1281+AC1283+AC1286</f>
        <v>0</v>
      </c>
      <c r="AD1277" s="112">
        <f>AD1278+AD1281+AD1283+AD1286</f>
        <v>0</v>
      </c>
      <c r="AE1277" s="112">
        <f t="shared" si="618"/>
        <v>0</v>
      </c>
      <c r="AF1277" s="112">
        <f t="shared" si="619"/>
        <v>0</v>
      </c>
      <c r="AG1277" s="45"/>
      <c r="AH1277" s="112">
        <f>AH1278+AH1281+AH1283+AH1286</f>
        <v>0</v>
      </c>
      <c r="AI1277" s="112">
        <f>AI1278+AI1281+AI1283+AI1286</f>
        <v>0</v>
      </c>
      <c r="AJ1277" s="112">
        <f t="shared" si="626"/>
        <v>0</v>
      </c>
      <c r="AK1277" s="112">
        <f>AK1278+AK1281+AK1283+AK1286</f>
        <v>0</v>
      </c>
      <c r="AL1277" s="112">
        <f>AL1278+AL1281+AL1283+AL1286</f>
        <v>0</v>
      </c>
      <c r="AM1277" s="112">
        <f t="shared" si="620"/>
        <v>0</v>
      </c>
      <c r="AN1277" s="112">
        <f t="shared" si="621"/>
        <v>0</v>
      </c>
      <c r="AO1277" s="45"/>
      <c r="AP1277" s="112">
        <f>AP1278+AP1281+AP1283+AP1286</f>
        <v>0</v>
      </c>
      <c r="AQ1277" s="112">
        <f>AQ1278+AQ1281+AQ1283+AQ1286</f>
        <v>0</v>
      </c>
      <c r="AR1277" s="112">
        <f t="shared" si="627"/>
        <v>0</v>
      </c>
      <c r="AS1277" s="112">
        <f>AS1278+AS1281+AS1283+AS1286</f>
        <v>0</v>
      </c>
      <c r="AT1277" s="112">
        <f>AT1278+AT1281+AT1283+AT1286</f>
        <v>0</v>
      </c>
      <c r="AU1277" s="112">
        <f t="shared" si="622"/>
        <v>0</v>
      </c>
      <c r="AV1277" s="112">
        <f t="shared" si="623"/>
        <v>0</v>
      </c>
      <c r="AW1277" s="113"/>
      <c r="AX1277" s="113"/>
      <c r="AY1277" s="113"/>
      <c r="AZ1277" s="111"/>
      <c r="BA1277" s="111"/>
      <c r="BB1277" s="111"/>
      <c r="BC1277" s="111"/>
      <c r="BD1277" s="111"/>
    </row>
    <row r="1278" spans="1:56" s="127" customFormat="1" hidden="1">
      <c r="A1278" s="45"/>
      <c r="B1278" s="114">
        <v>2013</v>
      </c>
      <c r="C1278" s="115">
        <v>8320</v>
      </c>
      <c r="D1278" s="114">
        <v>11</v>
      </c>
      <c r="E1278" s="114">
        <v>3000</v>
      </c>
      <c r="F1278" s="114">
        <v>3700</v>
      </c>
      <c r="G1278" s="114">
        <v>371</v>
      </c>
      <c r="H1278" s="114"/>
      <c r="I1278" s="116" t="s">
        <v>198</v>
      </c>
      <c r="J1278" s="117">
        <v>0</v>
      </c>
      <c r="K1278" s="117">
        <v>0</v>
      </c>
      <c r="L1278" s="117">
        <v>0</v>
      </c>
      <c r="M1278" s="117">
        <v>0</v>
      </c>
      <c r="N1278" s="117">
        <v>0</v>
      </c>
      <c r="O1278" s="117">
        <v>0</v>
      </c>
      <c r="P1278" s="117">
        <v>0</v>
      </c>
      <c r="Q1278" s="45"/>
      <c r="R1278" s="118">
        <f>R1279+R1280</f>
        <v>0</v>
      </c>
      <c r="S1278" s="118">
        <f>S1279+S1280</f>
        <v>0</v>
      </c>
      <c r="T1278" s="118">
        <f t="shared" si="624"/>
        <v>0</v>
      </c>
      <c r="U1278" s="118">
        <f>U1279+U1280</f>
        <v>0</v>
      </c>
      <c r="V1278" s="118">
        <f>V1279+V1280</f>
        <v>0</v>
      </c>
      <c r="W1278" s="118">
        <f t="shared" si="616"/>
        <v>0</v>
      </c>
      <c r="X1278" s="118">
        <f t="shared" si="617"/>
        <v>0</v>
      </c>
      <c r="Y1278" s="45"/>
      <c r="Z1278" s="118">
        <f>Z1279+Z1280</f>
        <v>0</v>
      </c>
      <c r="AA1278" s="118">
        <f>AA1279+AA1280</f>
        <v>0</v>
      </c>
      <c r="AB1278" s="118">
        <f t="shared" si="625"/>
        <v>0</v>
      </c>
      <c r="AC1278" s="118">
        <f>AC1279+AC1280</f>
        <v>0</v>
      </c>
      <c r="AD1278" s="118">
        <f>AD1279+AD1280</f>
        <v>0</v>
      </c>
      <c r="AE1278" s="118">
        <f t="shared" si="618"/>
        <v>0</v>
      </c>
      <c r="AF1278" s="118">
        <f t="shared" si="619"/>
        <v>0</v>
      </c>
      <c r="AG1278" s="45"/>
      <c r="AH1278" s="118">
        <f>AH1279+AH1280</f>
        <v>0</v>
      </c>
      <c r="AI1278" s="118">
        <f>AI1279+AI1280</f>
        <v>0</v>
      </c>
      <c r="AJ1278" s="118">
        <f t="shared" si="626"/>
        <v>0</v>
      </c>
      <c r="AK1278" s="118">
        <f>AK1279+AK1280</f>
        <v>0</v>
      </c>
      <c r="AL1278" s="118">
        <f>AL1279+AL1280</f>
        <v>0</v>
      </c>
      <c r="AM1278" s="118">
        <f t="shared" si="620"/>
        <v>0</v>
      </c>
      <c r="AN1278" s="118">
        <f t="shared" si="621"/>
        <v>0</v>
      </c>
      <c r="AO1278" s="45"/>
      <c r="AP1278" s="118">
        <f>AP1279+AP1280</f>
        <v>0</v>
      </c>
      <c r="AQ1278" s="118">
        <f>AQ1279+AQ1280</f>
        <v>0</v>
      </c>
      <c r="AR1278" s="118">
        <f t="shared" si="627"/>
        <v>0</v>
      </c>
      <c r="AS1278" s="118">
        <f>AS1279+AS1280</f>
        <v>0</v>
      </c>
      <c r="AT1278" s="118">
        <f>AT1279+AT1280</f>
        <v>0</v>
      </c>
      <c r="AU1278" s="118">
        <f t="shared" si="622"/>
        <v>0</v>
      </c>
      <c r="AV1278" s="118">
        <f t="shared" si="623"/>
        <v>0</v>
      </c>
      <c r="AW1278" s="119"/>
      <c r="AX1278" s="119"/>
      <c r="AY1278" s="119"/>
      <c r="AZ1278" s="117"/>
      <c r="BA1278" s="117"/>
      <c r="BB1278" s="117"/>
      <c r="BC1278" s="117"/>
      <c r="BD1278" s="117"/>
    </row>
    <row r="1279" spans="1:56" s="127" customFormat="1" hidden="1">
      <c r="A1279" s="45"/>
      <c r="B1279" s="129">
        <v>2013</v>
      </c>
      <c r="C1279" s="130">
        <v>8320</v>
      </c>
      <c r="D1279" s="129">
        <v>11</v>
      </c>
      <c r="E1279" s="129">
        <v>3000</v>
      </c>
      <c r="F1279" s="129">
        <v>3700</v>
      </c>
      <c r="G1279" s="129">
        <v>371</v>
      </c>
      <c r="H1279" s="129">
        <v>37101</v>
      </c>
      <c r="I1279" s="128" t="s">
        <v>462</v>
      </c>
      <c r="J1279" s="123">
        <v>0</v>
      </c>
      <c r="K1279" s="123">
        <v>0</v>
      </c>
      <c r="L1279" s="124">
        <v>0</v>
      </c>
      <c r="M1279" s="123">
        <v>0</v>
      </c>
      <c r="N1279" s="123">
        <v>0</v>
      </c>
      <c r="O1279" s="124">
        <v>0</v>
      </c>
      <c r="P1279" s="124">
        <v>0</v>
      </c>
      <c r="Q1279" s="45"/>
      <c r="R1279" s="123">
        <v>0</v>
      </c>
      <c r="S1279" s="123">
        <v>0</v>
      </c>
      <c r="T1279" s="123">
        <f t="shared" si="624"/>
        <v>0</v>
      </c>
      <c r="U1279" s="123">
        <v>0</v>
      </c>
      <c r="V1279" s="123">
        <v>0</v>
      </c>
      <c r="W1279" s="123">
        <f t="shared" si="616"/>
        <v>0</v>
      </c>
      <c r="X1279" s="123">
        <f t="shared" si="617"/>
        <v>0</v>
      </c>
      <c r="Y1279" s="45"/>
      <c r="Z1279" s="123">
        <v>0</v>
      </c>
      <c r="AA1279" s="123">
        <v>0</v>
      </c>
      <c r="AB1279" s="123">
        <f t="shared" si="625"/>
        <v>0</v>
      </c>
      <c r="AC1279" s="123">
        <v>0</v>
      </c>
      <c r="AD1279" s="123">
        <v>0</v>
      </c>
      <c r="AE1279" s="123">
        <f t="shared" si="618"/>
        <v>0</v>
      </c>
      <c r="AF1279" s="123">
        <f t="shared" si="619"/>
        <v>0</v>
      </c>
      <c r="AG1279" s="45"/>
      <c r="AH1279" s="123">
        <v>0</v>
      </c>
      <c r="AI1279" s="123">
        <v>0</v>
      </c>
      <c r="AJ1279" s="123">
        <f t="shared" si="626"/>
        <v>0</v>
      </c>
      <c r="AK1279" s="123">
        <v>0</v>
      </c>
      <c r="AL1279" s="123">
        <v>0</v>
      </c>
      <c r="AM1279" s="123">
        <f t="shared" si="620"/>
        <v>0</v>
      </c>
      <c r="AN1279" s="123">
        <f t="shared" si="621"/>
        <v>0</v>
      </c>
      <c r="AO1279" s="45"/>
      <c r="AP1279" s="123">
        <f>J1279-(R1279+Z1279+AH1279)</f>
        <v>0</v>
      </c>
      <c r="AQ1279" s="123">
        <f>K1279-(S1279+AA1279+AI1279)</f>
        <v>0</v>
      </c>
      <c r="AR1279" s="123">
        <f t="shared" si="627"/>
        <v>0</v>
      </c>
      <c r="AS1279" s="123">
        <f>M1279-(U1279+AC1279+AK1279)</f>
        <v>0</v>
      </c>
      <c r="AT1279" s="123">
        <f>N1279-(V1279+AD1279+AL1279)</f>
        <v>0</v>
      </c>
      <c r="AU1279" s="123">
        <f t="shared" si="622"/>
        <v>0</v>
      </c>
      <c r="AV1279" s="123">
        <f t="shared" si="623"/>
        <v>0</v>
      </c>
      <c r="AW1279" s="125"/>
      <c r="AX1279" s="125"/>
      <c r="AY1279" s="125"/>
      <c r="AZ1279" s="124"/>
      <c r="BA1279" s="124"/>
      <c r="BB1279" s="124"/>
      <c r="BC1279" s="124"/>
      <c r="BD1279" s="124"/>
    </row>
    <row r="1280" spans="1:56" s="100" customFormat="1" hidden="1">
      <c r="A1280" s="45"/>
      <c r="B1280" s="120">
        <v>2013</v>
      </c>
      <c r="C1280" s="121">
        <v>8320</v>
      </c>
      <c r="D1280" s="120">
        <v>11</v>
      </c>
      <c r="E1280" s="120">
        <v>3000</v>
      </c>
      <c r="F1280" s="120">
        <v>3700</v>
      </c>
      <c r="G1280" s="120">
        <v>371</v>
      </c>
      <c r="H1280" s="120">
        <v>37102</v>
      </c>
      <c r="I1280" s="122" t="s">
        <v>199</v>
      </c>
      <c r="J1280" s="132">
        <v>0</v>
      </c>
      <c r="K1280" s="132">
        <v>0</v>
      </c>
      <c r="L1280" s="133">
        <v>0</v>
      </c>
      <c r="M1280" s="132">
        <v>0</v>
      </c>
      <c r="N1280" s="132">
        <v>0</v>
      </c>
      <c r="O1280" s="133">
        <v>0</v>
      </c>
      <c r="P1280" s="133">
        <v>0</v>
      </c>
      <c r="Q1280" s="45"/>
      <c r="R1280" s="123">
        <v>0</v>
      </c>
      <c r="S1280" s="123">
        <v>0</v>
      </c>
      <c r="T1280" s="123">
        <f t="shared" si="624"/>
        <v>0</v>
      </c>
      <c r="U1280" s="123">
        <v>0</v>
      </c>
      <c r="V1280" s="123">
        <v>0</v>
      </c>
      <c r="W1280" s="123">
        <f t="shared" si="616"/>
        <v>0</v>
      </c>
      <c r="X1280" s="123">
        <f t="shared" si="617"/>
        <v>0</v>
      </c>
      <c r="Y1280" s="45"/>
      <c r="Z1280" s="123">
        <v>0</v>
      </c>
      <c r="AA1280" s="123">
        <v>0</v>
      </c>
      <c r="AB1280" s="123">
        <f t="shared" si="625"/>
        <v>0</v>
      </c>
      <c r="AC1280" s="123">
        <v>0</v>
      </c>
      <c r="AD1280" s="123">
        <v>0</v>
      </c>
      <c r="AE1280" s="123">
        <f t="shared" si="618"/>
        <v>0</v>
      </c>
      <c r="AF1280" s="123">
        <f t="shared" si="619"/>
        <v>0</v>
      </c>
      <c r="AG1280" s="45"/>
      <c r="AH1280" s="123">
        <v>0</v>
      </c>
      <c r="AI1280" s="123">
        <v>0</v>
      </c>
      <c r="AJ1280" s="123">
        <f t="shared" si="626"/>
        <v>0</v>
      </c>
      <c r="AK1280" s="123">
        <v>0</v>
      </c>
      <c r="AL1280" s="123">
        <v>0</v>
      </c>
      <c r="AM1280" s="123">
        <f t="shared" si="620"/>
        <v>0</v>
      </c>
      <c r="AN1280" s="123">
        <f t="shared" si="621"/>
        <v>0</v>
      </c>
      <c r="AO1280" s="45"/>
      <c r="AP1280" s="123">
        <f>J1280-(R1280+Z1280+AH1280)</f>
        <v>0</v>
      </c>
      <c r="AQ1280" s="123">
        <f>K1280-(S1280+AA1280+AI1280)</f>
        <v>0</v>
      </c>
      <c r="AR1280" s="123">
        <f t="shared" si="627"/>
        <v>0</v>
      </c>
      <c r="AS1280" s="123">
        <f>M1280-(U1280+AC1280+AK1280)</f>
        <v>0</v>
      </c>
      <c r="AT1280" s="123">
        <f>N1280-(V1280+AD1280+AL1280)</f>
        <v>0</v>
      </c>
      <c r="AU1280" s="123">
        <f t="shared" si="622"/>
        <v>0</v>
      </c>
      <c r="AV1280" s="123">
        <f t="shared" si="623"/>
        <v>0</v>
      </c>
      <c r="AW1280" s="134" t="s">
        <v>200</v>
      </c>
      <c r="AX1280" s="134"/>
      <c r="AY1280" s="134"/>
      <c r="AZ1280" s="133" t="s">
        <v>88</v>
      </c>
      <c r="BA1280" s="133"/>
      <c r="BB1280" s="133"/>
      <c r="BC1280" s="133"/>
      <c r="BD1280" s="133"/>
    </row>
    <row r="1281" spans="1:56" s="127" customFormat="1" hidden="1">
      <c r="A1281" s="45"/>
      <c r="B1281" s="114">
        <v>2013</v>
      </c>
      <c r="C1281" s="115">
        <v>8320</v>
      </c>
      <c r="D1281" s="114">
        <v>11</v>
      </c>
      <c r="E1281" s="114">
        <v>3000</v>
      </c>
      <c r="F1281" s="114">
        <v>3700</v>
      </c>
      <c r="G1281" s="114">
        <v>372</v>
      </c>
      <c r="H1281" s="114"/>
      <c r="I1281" s="116" t="s">
        <v>202</v>
      </c>
      <c r="J1281" s="117">
        <v>0</v>
      </c>
      <c r="K1281" s="117">
        <v>0</v>
      </c>
      <c r="L1281" s="117">
        <v>0</v>
      </c>
      <c r="M1281" s="117">
        <v>0</v>
      </c>
      <c r="N1281" s="117">
        <v>0</v>
      </c>
      <c r="O1281" s="117">
        <v>0</v>
      </c>
      <c r="P1281" s="117">
        <v>0</v>
      </c>
      <c r="Q1281" s="45"/>
      <c r="R1281" s="118">
        <f>R1282</f>
        <v>0</v>
      </c>
      <c r="S1281" s="118">
        <f>S1282</f>
        <v>0</v>
      </c>
      <c r="T1281" s="118">
        <f t="shared" si="624"/>
        <v>0</v>
      </c>
      <c r="U1281" s="118">
        <f>U1282</f>
        <v>0</v>
      </c>
      <c r="V1281" s="118">
        <f>V1282</f>
        <v>0</v>
      </c>
      <c r="W1281" s="118">
        <f t="shared" si="616"/>
        <v>0</v>
      </c>
      <c r="X1281" s="118">
        <f t="shared" si="617"/>
        <v>0</v>
      </c>
      <c r="Y1281" s="45"/>
      <c r="Z1281" s="118">
        <f>Z1282</f>
        <v>0</v>
      </c>
      <c r="AA1281" s="118">
        <f>AA1282</f>
        <v>0</v>
      </c>
      <c r="AB1281" s="118">
        <f t="shared" si="625"/>
        <v>0</v>
      </c>
      <c r="AC1281" s="118">
        <f>AC1282</f>
        <v>0</v>
      </c>
      <c r="AD1281" s="118">
        <f>AD1282</f>
        <v>0</v>
      </c>
      <c r="AE1281" s="118">
        <f t="shared" si="618"/>
        <v>0</v>
      </c>
      <c r="AF1281" s="118">
        <f t="shared" si="619"/>
        <v>0</v>
      </c>
      <c r="AG1281" s="45"/>
      <c r="AH1281" s="118">
        <f>AH1282</f>
        <v>0</v>
      </c>
      <c r="AI1281" s="118">
        <f>AI1282</f>
        <v>0</v>
      </c>
      <c r="AJ1281" s="118">
        <f t="shared" si="626"/>
        <v>0</v>
      </c>
      <c r="AK1281" s="118">
        <f>AK1282</f>
        <v>0</v>
      </c>
      <c r="AL1281" s="118">
        <f>AL1282</f>
        <v>0</v>
      </c>
      <c r="AM1281" s="118">
        <f t="shared" si="620"/>
        <v>0</v>
      </c>
      <c r="AN1281" s="118">
        <f t="shared" si="621"/>
        <v>0</v>
      </c>
      <c r="AO1281" s="45"/>
      <c r="AP1281" s="118">
        <f>AP1282</f>
        <v>0</v>
      </c>
      <c r="AQ1281" s="118">
        <f>AQ1282</f>
        <v>0</v>
      </c>
      <c r="AR1281" s="118">
        <f t="shared" si="627"/>
        <v>0</v>
      </c>
      <c r="AS1281" s="118">
        <f>AS1282</f>
        <v>0</v>
      </c>
      <c r="AT1281" s="118">
        <f>AT1282</f>
        <v>0</v>
      </c>
      <c r="AU1281" s="118">
        <f t="shared" si="622"/>
        <v>0</v>
      </c>
      <c r="AV1281" s="118">
        <f t="shared" si="623"/>
        <v>0</v>
      </c>
      <c r="AW1281" s="119"/>
      <c r="AX1281" s="119"/>
      <c r="AY1281" s="119"/>
      <c r="AZ1281" s="117"/>
      <c r="BA1281" s="117"/>
      <c r="BB1281" s="117"/>
      <c r="BC1281" s="117"/>
      <c r="BD1281" s="117"/>
    </row>
    <row r="1282" spans="1:56" s="100" customFormat="1" hidden="1">
      <c r="A1282" s="45"/>
      <c r="B1282" s="120">
        <v>2013</v>
      </c>
      <c r="C1282" s="121">
        <v>8320</v>
      </c>
      <c r="D1282" s="120">
        <v>11</v>
      </c>
      <c r="E1282" s="120">
        <v>3000</v>
      </c>
      <c r="F1282" s="120">
        <v>3700</v>
      </c>
      <c r="G1282" s="120">
        <v>372</v>
      </c>
      <c r="H1282" s="120">
        <v>37202</v>
      </c>
      <c r="I1282" s="122" t="s">
        <v>204</v>
      </c>
      <c r="J1282" s="123">
        <v>0</v>
      </c>
      <c r="K1282" s="123">
        <v>0</v>
      </c>
      <c r="L1282" s="124">
        <v>0</v>
      </c>
      <c r="M1282" s="123">
        <v>0</v>
      </c>
      <c r="N1282" s="123">
        <v>0</v>
      </c>
      <c r="O1282" s="124">
        <v>0</v>
      </c>
      <c r="P1282" s="124">
        <v>0</v>
      </c>
      <c r="Q1282" s="45"/>
      <c r="R1282" s="123">
        <v>0</v>
      </c>
      <c r="S1282" s="123">
        <v>0</v>
      </c>
      <c r="T1282" s="123">
        <f t="shared" si="624"/>
        <v>0</v>
      </c>
      <c r="U1282" s="123">
        <v>0</v>
      </c>
      <c r="V1282" s="123">
        <v>0</v>
      </c>
      <c r="W1282" s="123">
        <f t="shared" si="616"/>
        <v>0</v>
      </c>
      <c r="X1282" s="123">
        <f t="shared" si="617"/>
        <v>0</v>
      </c>
      <c r="Y1282" s="45"/>
      <c r="Z1282" s="123">
        <v>0</v>
      </c>
      <c r="AA1282" s="123">
        <v>0</v>
      </c>
      <c r="AB1282" s="123">
        <f t="shared" si="625"/>
        <v>0</v>
      </c>
      <c r="AC1282" s="123">
        <v>0</v>
      </c>
      <c r="AD1282" s="123">
        <v>0</v>
      </c>
      <c r="AE1282" s="123">
        <f t="shared" si="618"/>
        <v>0</v>
      </c>
      <c r="AF1282" s="123">
        <f t="shared" si="619"/>
        <v>0</v>
      </c>
      <c r="AG1282" s="45"/>
      <c r="AH1282" s="123">
        <v>0</v>
      </c>
      <c r="AI1282" s="123">
        <v>0</v>
      </c>
      <c r="AJ1282" s="123">
        <f t="shared" si="626"/>
        <v>0</v>
      </c>
      <c r="AK1282" s="123">
        <v>0</v>
      </c>
      <c r="AL1282" s="123">
        <v>0</v>
      </c>
      <c r="AM1282" s="123">
        <f t="shared" si="620"/>
        <v>0</v>
      </c>
      <c r="AN1282" s="123">
        <f t="shared" si="621"/>
        <v>0</v>
      </c>
      <c r="AO1282" s="45"/>
      <c r="AP1282" s="123">
        <f>J1282-(R1282+Z1282+AH1282)</f>
        <v>0</v>
      </c>
      <c r="AQ1282" s="123">
        <f>K1282-(S1282+AA1282+AI1282)</f>
        <v>0</v>
      </c>
      <c r="AR1282" s="123">
        <f t="shared" si="627"/>
        <v>0</v>
      </c>
      <c r="AS1282" s="123">
        <f>M1282-(U1282+AC1282+AK1282)</f>
        <v>0</v>
      </c>
      <c r="AT1282" s="123">
        <f>N1282-(V1282+AD1282+AL1282)</f>
        <v>0</v>
      </c>
      <c r="AU1282" s="123">
        <f t="shared" si="622"/>
        <v>0</v>
      </c>
      <c r="AV1282" s="123">
        <f t="shared" si="623"/>
        <v>0</v>
      </c>
      <c r="AW1282" s="125" t="s">
        <v>200</v>
      </c>
      <c r="AX1282" s="125"/>
      <c r="AY1282" s="125"/>
      <c r="AZ1282" s="124" t="s">
        <v>283</v>
      </c>
      <c r="BA1282" s="124"/>
      <c r="BB1282" s="124"/>
      <c r="BC1282" s="124"/>
      <c r="BD1282" s="124"/>
    </row>
    <row r="1283" spans="1:56" s="127" customFormat="1" hidden="1">
      <c r="A1283" s="45"/>
      <c r="B1283" s="114">
        <v>2013</v>
      </c>
      <c r="C1283" s="115">
        <v>8320</v>
      </c>
      <c r="D1283" s="114">
        <v>11</v>
      </c>
      <c r="E1283" s="114">
        <v>3000</v>
      </c>
      <c r="F1283" s="114">
        <v>3700</v>
      </c>
      <c r="G1283" s="114">
        <v>375</v>
      </c>
      <c r="H1283" s="114"/>
      <c r="I1283" s="116" t="s">
        <v>205</v>
      </c>
      <c r="J1283" s="117">
        <v>0</v>
      </c>
      <c r="K1283" s="117">
        <v>0</v>
      </c>
      <c r="L1283" s="117">
        <v>0</v>
      </c>
      <c r="M1283" s="117">
        <v>0</v>
      </c>
      <c r="N1283" s="117">
        <v>0</v>
      </c>
      <c r="O1283" s="117">
        <v>0</v>
      </c>
      <c r="P1283" s="117">
        <v>0</v>
      </c>
      <c r="Q1283" s="45"/>
      <c r="R1283" s="118">
        <f>R1284+R1285</f>
        <v>0</v>
      </c>
      <c r="S1283" s="118">
        <f>S1284+S1285</f>
        <v>0</v>
      </c>
      <c r="T1283" s="118">
        <f t="shared" si="624"/>
        <v>0</v>
      </c>
      <c r="U1283" s="118">
        <f>U1284+U1285</f>
        <v>0</v>
      </c>
      <c r="V1283" s="118">
        <f>V1284+V1285</f>
        <v>0</v>
      </c>
      <c r="W1283" s="118">
        <f t="shared" si="616"/>
        <v>0</v>
      </c>
      <c r="X1283" s="118">
        <f t="shared" si="617"/>
        <v>0</v>
      </c>
      <c r="Y1283" s="45"/>
      <c r="Z1283" s="118">
        <f>Z1284+Z1285</f>
        <v>0</v>
      </c>
      <c r="AA1283" s="118">
        <f>AA1284+AA1285</f>
        <v>0</v>
      </c>
      <c r="AB1283" s="118">
        <f t="shared" si="625"/>
        <v>0</v>
      </c>
      <c r="AC1283" s="118">
        <f>AC1284+AC1285</f>
        <v>0</v>
      </c>
      <c r="AD1283" s="118">
        <f>AD1284+AD1285</f>
        <v>0</v>
      </c>
      <c r="AE1283" s="118">
        <f t="shared" si="618"/>
        <v>0</v>
      </c>
      <c r="AF1283" s="118">
        <f t="shared" si="619"/>
        <v>0</v>
      </c>
      <c r="AG1283" s="45"/>
      <c r="AH1283" s="118">
        <f>AH1284+AH1285</f>
        <v>0</v>
      </c>
      <c r="AI1283" s="118">
        <f>AI1284+AI1285</f>
        <v>0</v>
      </c>
      <c r="AJ1283" s="118">
        <f t="shared" si="626"/>
        <v>0</v>
      </c>
      <c r="AK1283" s="118">
        <f>AK1284+AK1285</f>
        <v>0</v>
      </c>
      <c r="AL1283" s="118">
        <f>AL1284+AL1285</f>
        <v>0</v>
      </c>
      <c r="AM1283" s="118">
        <f t="shared" si="620"/>
        <v>0</v>
      </c>
      <c r="AN1283" s="118">
        <f t="shared" si="621"/>
        <v>0</v>
      </c>
      <c r="AO1283" s="45"/>
      <c r="AP1283" s="118">
        <f>AP1284+AP1285</f>
        <v>0</v>
      </c>
      <c r="AQ1283" s="118">
        <f>AQ1284+AQ1285</f>
        <v>0</v>
      </c>
      <c r="AR1283" s="118">
        <f t="shared" si="627"/>
        <v>0</v>
      </c>
      <c r="AS1283" s="118">
        <f>AS1284+AS1285</f>
        <v>0</v>
      </c>
      <c r="AT1283" s="118">
        <f>AT1284+AT1285</f>
        <v>0</v>
      </c>
      <c r="AU1283" s="118">
        <f t="shared" si="622"/>
        <v>0</v>
      </c>
      <c r="AV1283" s="118">
        <f t="shared" si="623"/>
        <v>0</v>
      </c>
      <c r="AW1283" s="119"/>
      <c r="AX1283" s="119"/>
      <c r="AY1283" s="119"/>
      <c r="AZ1283" s="117"/>
      <c r="BA1283" s="117"/>
      <c r="BB1283" s="117"/>
      <c r="BC1283" s="117"/>
      <c r="BD1283" s="117"/>
    </row>
    <row r="1284" spans="1:56" s="127" customFormat="1" hidden="1">
      <c r="A1284" s="45"/>
      <c r="B1284" s="129">
        <v>2013</v>
      </c>
      <c r="C1284" s="130">
        <v>8320</v>
      </c>
      <c r="D1284" s="129">
        <v>11</v>
      </c>
      <c r="E1284" s="129">
        <v>3000</v>
      </c>
      <c r="F1284" s="129">
        <v>3700</v>
      </c>
      <c r="G1284" s="129">
        <v>375</v>
      </c>
      <c r="H1284" s="129">
        <v>37501</v>
      </c>
      <c r="I1284" s="128" t="s">
        <v>206</v>
      </c>
      <c r="J1284" s="123">
        <v>0</v>
      </c>
      <c r="K1284" s="123">
        <v>0</v>
      </c>
      <c r="L1284" s="124">
        <v>0</v>
      </c>
      <c r="M1284" s="123">
        <v>0</v>
      </c>
      <c r="N1284" s="123">
        <v>0</v>
      </c>
      <c r="O1284" s="124">
        <v>0</v>
      </c>
      <c r="P1284" s="124">
        <v>0</v>
      </c>
      <c r="Q1284" s="45"/>
      <c r="R1284" s="123">
        <v>0</v>
      </c>
      <c r="S1284" s="123">
        <v>0</v>
      </c>
      <c r="T1284" s="123">
        <f t="shared" si="624"/>
        <v>0</v>
      </c>
      <c r="U1284" s="123">
        <v>0</v>
      </c>
      <c r="V1284" s="123">
        <v>0</v>
      </c>
      <c r="W1284" s="123">
        <f t="shared" si="616"/>
        <v>0</v>
      </c>
      <c r="X1284" s="123">
        <f t="shared" si="617"/>
        <v>0</v>
      </c>
      <c r="Y1284" s="45"/>
      <c r="Z1284" s="123">
        <v>0</v>
      </c>
      <c r="AA1284" s="123">
        <v>0</v>
      </c>
      <c r="AB1284" s="123">
        <f t="shared" si="625"/>
        <v>0</v>
      </c>
      <c r="AC1284" s="123">
        <v>0</v>
      </c>
      <c r="AD1284" s="123">
        <v>0</v>
      </c>
      <c r="AE1284" s="123">
        <f t="shared" si="618"/>
        <v>0</v>
      </c>
      <c r="AF1284" s="123">
        <f t="shared" si="619"/>
        <v>0</v>
      </c>
      <c r="AG1284" s="45"/>
      <c r="AH1284" s="123">
        <v>0</v>
      </c>
      <c r="AI1284" s="123">
        <v>0</v>
      </c>
      <c r="AJ1284" s="123">
        <f t="shared" si="626"/>
        <v>0</v>
      </c>
      <c r="AK1284" s="123">
        <v>0</v>
      </c>
      <c r="AL1284" s="123">
        <v>0</v>
      </c>
      <c r="AM1284" s="123">
        <f t="shared" si="620"/>
        <v>0</v>
      </c>
      <c r="AN1284" s="123">
        <f t="shared" si="621"/>
        <v>0</v>
      </c>
      <c r="AO1284" s="45"/>
      <c r="AP1284" s="123">
        <f>J1284-(R1284+Z1284+AH1284)</f>
        <v>0</v>
      </c>
      <c r="AQ1284" s="123">
        <f>K1284-(S1284+AA1284+AI1284)</f>
        <v>0</v>
      </c>
      <c r="AR1284" s="123">
        <f t="shared" si="627"/>
        <v>0</v>
      </c>
      <c r="AS1284" s="123">
        <f>M1284-(U1284+AC1284+AK1284)</f>
        <v>0</v>
      </c>
      <c r="AT1284" s="123">
        <f>N1284-(V1284+AD1284+AL1284)</f>
        <v>0</v>
      </c>
      <c r="AU1284" s="123">
        <f t="shared" si="622"/>
        <v>0</v>
      </c>
      <c r="AV1284" s="123">
        <f t="shared" si="623"/>
        <v>0</v>
      </c>
      <c r="AW1284" s="125"/>
      <c r="AX1284" s="125"/>
      <c r="AY1284" s="125"/>
      <c r="AZ1284" s="124"/>
      <c r="BA1284" s="124"/>
      <c r="BB1284" s="124"/>
      <c r="BC1284" s="124"/>
      <c r="BD1284" s="124"/>
    </row>
    <row r="1285" spans="1:56" s="100" customFormat="1" hidden="1">
      <c r="A1285" s="45"/>
      <c r="B1285" s="120">
        <v>2013</v>
      </c>
      <c r="C1285" s="121">
        <v>8320</v>
      </c>
      <c r="D1285" s="120">
        <v>11</v>
      </c>
      <c r="E1285" s="120">
        <v>3000</v>
      </c>
      <c r="F1285" s="120">
        <v>3700</v>
      </c>
      <c r="G1285" s="120">
        <v>375</v>
      </c>
      <c r="H1285" s="120">
        <v>37502</v>
      </c>
      <c r="I1285" s="122" t="s">
        <v>207</v>
      </c>
      <c r="J1285" s="132">
        <v>0</v>
      </c>
      <c r="K1285" s="132">
        <v>0</v>
      </c>
      <c r="L1285" s="133">
        <v>0</v>
      </c>
      <c r="M1285" s="132">
        <v>0</v>
      </c>
      <c r="N1285" s="132">
        <v>0</v>
      </c>
      <c r="O1285" s="133">
        <v>0</v>
      </c>
      <c r="P1285" s="133">
        <v>0</v>
      </c>
      <c r="Q1285" s="45"/>
      <c r="R1285" s="123">
        <v>0</v>
      </c>
      <c r="S1285" s="123">
        <v>0</v>
      </c>
      <c r="T1285" s="123">
        <f t="shared" si="624"/>
        <v>0</v>
      </c>
      <c r="U1285" s="123">
        <v>0</v>
      </c>
      <c r="V1285" s="123">
        <v>0</v>
      </c>
      <c r="W1285" s="123">
        <f t="shared" si="616"/>
        <v>0</v>
      </c>
      <c r="X1285" s="123">
        <f t="shared" si="617"/>
        <v>0</v>
      </c>
      <c r="Y1285" s="45"/>
      <c r="Z1285" s="123">
        <v>0</v>
      </c>
      <c r="AA1285" s="123">
        <v>0</v>
      </c>
      <c r="AB1285" s="123">
        <f t="shared" si="625"/>
        <v>0</v>
      </c>
      <c r="AC1285" s="123">
        <v>0</v>
      </c>
      <c r="AD1285" s="123">
        <v>0</v>
      </c>
      <c r="AE1285" s="123">
        <f t="shared" si="618"/>
        <v>0</v>
      </c>
      <c r="AF1285" s="123">
        <f t="shared" si="619"/>
        <v>0</v>
      </c>
      <c r="AG1285" s="45"/>
      <c r="AH1285" s="123">
        <v>0</v>
      </c>
      <c r="AI1285" s="123">
        <v>0</v>
      </c>
      <c r="AJ1285" s="123">
        <f t="shared" si="626"/>
        <v>0</v>
      </c>
      <c r="AK1285" s="123">
        <v>0</v>
      </c>
      <c r="AL1285" s="123">
        <v>0</v>
      </c>
      <c r="AM1285" s="123">
        <f t="shared" si="620"/>
        <v>0</v>
      </c>
      <c r="AN1285" s="123">
        <f t="shared" si="621"/>
        <v>0</v>
      </c>
      <c r="AO1285" s="45"/>
      <c r="AP1285" s="123">
        <f>J1285-(R1285+Z1285+AH1285)</f>
        <v>0</v>
      </c>
      <c r="AQ1285" s="123">
        <f>K1285-(S1285+AA1285+AI1285)</f>
        <v>0</v>
      </c>
      <c r="AR1285" s="123">
        <f t="shared" si="627"/>
        <v>0</v>
      </c>
      <c r="AS1285" s="123">
        <f>M1285-(U1285+AC1285+AK1285)</f>
        <v>0</v>
      </c>
      <c r="AT1285" s="123">
        <f>N1285-(V1285+AD1285+AL1285)</f>
        <v>0</v>
      </c>
      <c r="AU1285" s="123">
        <f t="shared" si="622"/>
        <v>0</v>
      </c>
      <c r="AV1285" s="123">
        <f t="shared" si="623"/>
        <v>0</v>
      </c>
      <c r="AW1285" s="134" t="s">
        <v>200</v>
      </c>
      <c r="AX1285" s="134"/>
      <c r="AY1285" s="134"/>
      <c r="AZ1285" s="133" t="s">
        <v>283</v>
      </c>
      <c r="BA1285" s="133"/>
      <c r="BB1285" s="133"/>
      <c r="BC1285" s="133"/>
      <c r="BD1285" s="133"/>
    </row>
    <row r="1286" spans="1:56" s="100" customFormat="1" hidden="1">
      <c r="A1286" s="45"/>
      <c r="B1286" s="114">
        <v>2013</v>
      </c>
      <c r="C1286" s="115">
        <v>8320</v>
      </c>
      <c r="D1286" s="114">
        <v>11</v>
      </c>
      <c r="E1286" s="114">
        <v>3000</v>
      </c>
      <c r="F1286" s="114">
        <v>3700</v>
      </c>
      <c r="G1286" s="114">
        <v>379</v>
      </c>
      <c r="H1286" s="114"/>
      <c r="I1286" s="116" t="s">
        <v>211</v>
      </c>
      <c r="J1286" s="117">
        <v>0</v>
      </c>
      <c r="K1286" s="117">
        <v>0</v>
      </c>
      <c r="L1286" s="117">
        <v>0</v>
      </c>
      <c r="M1286" s="117">
        <v>0</v>
      </c>
      <c r="N1286" s="117">
        <v>0</v>
      </c>
      <c r="O1286" s="117">
        <v>0</v>
      </c>
      <c r="P1286" s="117">
        <v>0</v>
      </c>
      <c r="Q1286" s="45"/>
      <c r="R1286" s="118">
        <f>R1287</f>
        <v>0</v>
      </c>
      <c r="S1286" s="118">
        <f>S1287</f>
        <v>0</v>
      </c>
      <c r="T1286" s="118">
        <f t="shared" si="624"/>
        <v>0</v>
      </c>
      <c r="U1286" s="118">
        <f>U1287</f>
        <v>0</v>
      </c>
      <c r="V1286" s="118">
        <f>V1287</f>
        <v>0</v>
      </c>
      <c r="W1286" s="118">
        <f t="shared" si="616"/>
        <v>0</v>
      </c>
      <c r="X1286" s="118">
        <f t="shared" si="617"/>
        <v>0</v>
      </c>
      <c r="Y1286" s="45"/>
      <c r="Z1286" s="118">
        <f>Z1287</f>
        <v>0</v>
      </c>
      <c r="AA1286" s="118">
        <f>AA1287</f>
        <v>0</v>
      </c>
      <c r="AB1286" s="118">
        <f t="shared" si="625"/>
        <v>0</v>
      </c>
      <c r="AC1286" s="118">
        <f>AC1287</f>
        <v>0</v>
      </c>
      <c r="AD1286" s="118">
        <f>AD1287</f>
        <v>0</v>
      </c>
      <c r="AE1286" s="118">
        <f t="shared" si="618"/>
        <v>0</v>
      </c>
      <c r="AF1286" s="118">
        <f t="shared" si="619"/>
        <v>0</v>
      </c>
      <c r="AG1286" s="45"/>
      <c r="AH1286" s="118">
        <f>AH1287</f>
        <v>0</v>
      </c>
      <c r="AI1286" s="118">
        <f>AI1287</f>
        <v>0</v>
      </c>
      <c r="AJ1286" s="118">
        <f t="shared" si="626"/>
        <v>0</v>
      </c>
      <c r="AK1286" s="118">
        <f>AK1287</f>
        <v>0</v>
      </c>
      <c r="AL1286" s="118">
        <f>AL1287</f>
        <v>0</v>
      </c>
      <c r="AM1286" s="118">
        <f t="shared" si="620"/>
        <v>0</v>
      </c>
      <c r="AN1286" s="118">
        <f t="shared" si="621"/>
        <v>0</v>
      </c>
      <c r="AO1286" s="45"/>
      <c r="AP1286" s="118">
        <f>AP1287</f>
        <v>0</v>
      </c>
      <c r="AQ1286" s="118">
        <f>AQ1287</f>
        <v>0</v>
      </c>
      <c r="AR1286" s="118">
        <f t="shared" si="627"/>
        <v>0</v>
      </c>
      <c r="AS1286" s="118">
        <f>AS1287</f>
        <v>0</v>
      </c>
      <c r="AT1286" s="118">
        <f>AT1287</f>
        <v>0</v>
      </c>
      <c r="AU1286" s="118">
        <f t="shared" si="622"/>
        <v>0</v>
      </c>
      <c r="AV1286" s="118">
        <f t="shared" si="623"/>
        <v>0</v>
      </c>
      <c r="AW1286" s="119"/>
      <c r="AX1286" s="119"/>
      <c r="AY1286" s="119"/>
      <c r="AZ1286" s="117"/>
      <c r="BA1286" s="117"/>
      <c r="BB1286" s="117"/>
      <c r="BC1286" s="117"/>
      <c r="BD1286" s="117"/>
    </row>
    <row r="1287" spans="1:56" s="100" customFormat="1" hidden="1">
      <c r="A1287" s="45"/>
      <c r="B1287" s="129">
        <v>2013</v>
      </c>
      <c r="C1287" s="130">
        <v>8320</v>
      </c>
      <c r="D1287" s="129">
        <v>11</v>
      </c>
      <c r="E1287" s="129">
        <v>3000</v>
      </c>
      <c r="F1287" s="129">
        <v>3700</v>
      </c>
      <c r="G1287" s="129">
        <v>379</v>
      </c>
      <c r="H1287" s="129">
        <v>37901</v>
      </c>
      <c r="I1287" s="128" t="s">
        <v>212</v>
      </c>
      <c r="J1287" s="123">
        <v>0</v>
      </c>
      <c r="K1287" s="123">
        <v>0</v>
      </c>
      <c r="L1287" s="124">
        <v>0</v>
      </c>
      <c r="M1287" s="123">
        <v>0</v>
      </c>
      <c r="N1287" s="123">
        <v>0</v>
      </c>
      <c r="O1287" s="124">
        <v>0</v>
      </c>
      <c r="P1287" s="124">
        <v>0</v>
      </c>
      <c r="Q1287" s="45"/>
      <c r="R1287" s="123">
        <v>0</v>
      </c>
      <c r="S1287" s="123">
        <v>0</v>
      </c>
      <c r="T1287" s="123">
        <f t="shared" si="624"/>
        <v>0</v>
      </c>
      <c r="U1287" s="123">
        <v>0</v>
      </c>
      <c r="V1287" s="123">
        <v>0</v>
      </c>
      <c r="W1287" s="123">
        <f t="shared" si="616"/>
        <v>0</v>
      </c>
      <c r="X1287" s="123">
        <f t="shared" si="617"/>
        <v>0</v>
      </c>
      <c r="Y1287" s="45"/>
      <c r="Z1287" s="123">
        <v>0</v>
      </c>
      <c r="AA1287" s="123">
        <v>0</v>
      </c>
      <c r="AB1287" s="123">
        <f t="shared" si="625"/>
        <v>0</v>
      </c>
      <c r="AC1287" s="123">
        <v>0</v>
      </c>
      <c r="AD1287" s="123">
        <v>0</v>
      </c>
      <c r="AE1287" s="123">
        <f t="shared" si="618"/>
        <v>0</v>
      </c>
      <c r="AF1287" s="123">
        <f t="shared" si="619"/>
        <v>0</v>
      </c>
      <c r="AG1287" s="45"/>
      <c r="AH1287" s="123">
        <v>0</v>
      </c>
      <c r="AI1287" s="123">
        <v>0</v>
      </c>
      <c r="AJ1287" s="123">
        <f t="shared" si="626"/>
        <v>0</v>
      </c>
      <c r="AK1287" s="123">
        <v>0</v>
      </c>
      <c r="AL1287" s="123">
        <v>0</v>
      </c>
      <c r="AM1287" s="123">
        <f t="shared" si="620"/>
        <v>0</v>
      </c>
      <c r="AN1287" s="123">
        <f t="shared" si="621"/>
        <v>0</v>
      </c>
      <c r="AO1287" s="45"/>
      <c r="AP1287" s="123">
        <f>J1287-(R1287+Z1287+AH1287)</f>
        <v>0</v>
      </c>
      <c r="AQ1287" s="123">
        <f>K1287-(S1287+AA1287+AI1287)</f>
        <v>0</v>
      </c>
      <c r="AR1287" s="123">
        <f t="shared" si="627"/>
        <v>0</v>
      </c>
      <c r="AS1287" s="123">
        <f>M1287-(U1287+AC1287+AK1287)</f>
        <v>0</v>
      </c>
      <c r="AT1287" s="123">
        <f>N1287-(V1287+AD1287+AL1287)</f>
        <v>0</v>
      </c>
      <c r="AU1287" s="123">
        <f t="shared" si="622"/>
        <v>0</v>
      </c>
      <c r="AV1287" s="123">
        <f t="shared" si="623"/>
        <v>0</v>
      </c>
      <c r="AW1287" s="125"/>
      <c r="AX1287" s="125"/>
      <c r="AY1287" s="125"/>
      <c r="AZ1287" s="124"/>
      <c r="BA1287" s="124"/>
      <c r="BB1287" s="124"/>
      <c r="BC1287" s="124"/>
      <c r="BD1287" s="124"/>
    </row>
    <row r="1288" spans="1:56" s="100" customFormat="1" hidden="1">
      <c r="A1288" s="45"/>
      <c r="B1288" s="108">
        <v>2013</v>
      </c>
      <c r="C1288" s="109">
        <v>8320</v>
      </c>
      <c r="D1288" s="108">
        <v>11</v>
      </c>
      <c r="E1288" s="108">
        <v>3000</v>
      </c>
      <c r="F1288" s="108">
        <v>3900</v>
      </c>
      <c r="G1288" s="108"/>
      <c r="H1288" s="108"/>
      <c r="I1288" s="110" t="s">
        <v>217</v>
      </c>
      <c r="J1288" s="111">
        <v>0</v>
      </c>
      <c r="K1288" s="111">
        <v>0</v>
      </c>
      <c r="L1288" s="111">
        <v>0</v>
      </c>
      <c r="M1288" s="111">
        <v>0</v>
      </c>
      <c r="N1288" s="111">
        <v>0</v>
      </c>
      <c r="O1288" s="111">
        <v>0</v>
      </c>
      <c r="P1288" s="111">
        <v>0</v>
      </c>
      <c r="Q1288" s="45"/>
      <c r="R1288" s="112">
        <f>R1289</f>
        <v>0</v>
      </c>
      <c r="S1288" s="112">
        <f>S1289</f>
        <v>0</v>
      </c>
      <c r="T1288" s="112">
        <f t="shared" si="624"/>
        <v>0</v>
      </c>
      <c r="U1288" s="112">
        <f>U1289</f>
        <v>0</v>
      </c>
      <c r="V1288" s="112">
        <f>V1289</f>
        <v>0</v>
      </c>
      <c r="W1288" s="112">
        <f t="shared" si="616"/>
        <v>0</v>
      </c>
      <c r="X1288" s="112">
        <f t="shared" si="617"/>
        <v>0</v>
      </c>
      <c r="Y1288" s="45"/>
      <c r="Z1288" s="112">
        <f>Z1289</f>
        <v>0</v>
      </c>
      <c r="AA1288" s="112">
        <f>AA1289</f>
        <v>0</v>
      </c>
      <c r="AB1288" s="112">
        <f t="shared" si="625"/>
        <v>0</v>
      </c>
      <c r="AC1288" s="112">
        <f>AC1289</f>
        <v>0</v>
      </c>
      <c r="AD1288" s="112">
        <f>AD1289</f>
        <v>0</v>
      </c>
      <c r="AE1288" s="112">
        <f t="shared" si="618"/>
        <v>0</v>
      </c>
      <c r="AF1288" s="112">
        <f t="shared" si="619"/>
        <v>0</v>
      </c>
      <c r="AG1288" s="45"/>
      <c r="AH1288" s="112">
        <f>AH1289</f>
        <v>0</v>
      </c>
      <c r="AI1288" s="112">
        <f>AI1289</f>
        <v>0</v>
      </c>
      <c r="AJ1288" s="112">
        <f t="shared" si="626"/>
        <v>0</v>
      </c>
      <c r="AK1288" s="112">
        <f>AK1289</f>
        <v>0</v>
      </c>
      <c r="AL1288" s="112">
        <f>AL1289</f>
        <v>0</v>
      </c>
      <c r="AM1288" s="112">
        <f t="shared" si="620"/>
        <v>0</v>
      </c>
      <c r="AN1288" s="112">
        <f t="shared" si="621"/>
        <v>0</v>
      </c>
      <c r="AO1288" s="45"/>
      <c r="AP1288" s="112">
        <f>AP1289</f>
        <v>0</v>
      </c>
      <c r="AQ1288" s="112">
        <f>AQ1289</f>
        <v>0</v>
      </c>
      <c r="AR1288" s="112">
        <f t="shared" si="627"/>
        <v>0</v>
      </c>
      <c r="AS1288" s="112">
        <f>AS1289</f>
        <v>0</v>
      </c>
      <c r="AT1288" s="112">
        <f>AT1289</f>
        <v>0</v>
      </c>
      <c r="AU1288" s="112">
        <f t="shared" si="622"/>
        <v>0</v>
      </c>
      <c r="AV1288" s="112">
        <f t="shared" si="623"/>
        <v>0</v>
      </c>
      <c r="AW1288" s="113"/>
      <c r="AX1288" s="113"/>
      <c r="AY1288" s="113"/>
      <c r="AZ1288" s="111"/>
      <c r="BA1288" s="111"/>
      <c r="BB1288" s="111"/>
      <c r="BC1288" s="111"/>
      <c r="BD1288" s="111"/>
    </row>
    <row r="1289" spans="1:56" s="100" customFormat="1" hidden="1">
      <c r="A1289" s="45"/>
      <c r="B1289" s="114">
        <v>2013</v>
      </c>
      <c r="C1289" s="115">
        <v>8320</v>
      </c>
      <c r="D1289" s="114">
        <v>11</v>
      </c>
      <c r="E1289" s="114">
        <v>3000</v>
      </c>
      <c r="F1289" s="114">
        <v>3900</v>
      </c>
      <c r="G1289" s="114">
        <v>392</v>
      </c>
      <c r="H1289" s="114"/>
      <c r="I1289" s="116" t="s">
        <v>218</v>
      </c>
      <c r="J1289" s="117">
        <v>0</v>
      </c>
      <c r="K1289" s="117">
        <v>0</v>
      </c>
      <c r="L1289" s="117">
        <v>0</v>
      </c>
      <c r="M1289" s="117">
        <v>0</v>
      </c>
      <c r="N1289" s="117">
        <v>0</v>
      </c>
      <c r="O1289" s="117">
        <v>0</v>
      </c>
      <c r="P1289" s="117">
        <v>0</v>
      </c>
      <c r="Q1289" s="45"/>
      <c r="R1289" s="118">
        <f>R1290</f>
        <v>0</v>
      </c>
      <c r="S1289" s="118">
        <f>S1290</f>
        <v>0</v>
      </c>
      <c r="T1289" s="118">
        <f t="shared" si="624"/>
        <v>0</v>
      </c>
      <c r="U1289" s="118">
        <f>U1290</f>
        <v>0</v>
      </c>
      <c r="V1289" s="118">
        <f>V1290</f>
        <v>0</v>
      </c>
      <c r="W1289" s="118">
        <f t="shared" si="616"/>
        <v>0</v>
      </c>
      <c r="X1289" s="118">
        <f t="shared" si="617"/>
        <v>0</v>
      </c>
      <c r="Y1289" s="45"/>
      <c r="Z1289" s="118">
        <f>Z1290</f>
        <v>0</v>
      </c>
      <c r="AA1289" s="118">
        <f>AA1290</f>
        <v>0</v>
      </c>
      <c r="AB1289" s="118">
        <f t="shared" si="625"/>
        <v>0</v>
      </c>
      <c r="AC1289" s="118">
        <f>AC1290</f>
        <v>0</v>
      </c>
      <c r="AD1289" s="118">
        <f>AD1290</f>
        <v>0</v>
      </c>
      <c r="AE1289" s="118">
        <f t="shared" si="618"/>
        <v>0</v>
      </c>
      <c r="AF1289" s="118">
        <f t="shared" si="619"/>
        <v>0</v>
      </c>
      <c r="AG1289" s="45"/>
      <c r="AH1289" s="118">
        <f>AH1290</f>
        <v>0</v>
      </c>
      <c r="AI1289" s="118">
        <f>AI1290</f>
        <v>0</v>
      </c>
      <c r="AJ1289" s="118">
        <f t="shared" si="626"/>
        <v>0</v>
      </c>
      <c r="AK1289" s="118">
        <f>AK1290</f>
        <v>0</v>
      </c>
      <c r="AL1289" s="118">
        <f>AL1290</f>
        <v>0</v>
      </c>
      <c r="AM1289" s="118">
        <f t="shared" si="620"/>
        <v>0</v>
      </c>
      <c r="AN1289" s="118">
        <f t="shared" si="621"/>
        <v>0</v>
      </c>
      <c r="AO1289" s="45"/>
      <c r="AP1289" s="118">
        <f>AP1290</f>
        <v>0</v>
      </c>
      <c r="AQ1289" s="118">
        <f>AQ1290</f>
        <v>0</v>
      </c>
      <c r="AR1289" s="118">
        <f t="shared" si="627"/>
        <v>0</v>
      </c>
      <c r="AS1289" s="118">
        <f>AS1290</f>
        <v>0</v>
      </c>
      <c r="AT1289" s="118">
        <f>AT1290</f>
        <v>0</v>
      </c>
      <c r="AU1289" s="118">
        <f t="shared" si="622"/>
        <v>0</v>
      </c>
      <c r="AV1289" s="118">
        <f t="shared" si="623"/>
        <v>0</v>
      </c>
      <c r="AW1289" s="119"/>
      <c r="AX1289" s="119"/>
      <c r="AY1289" s="119"/>
      <c r="AZ1289" s="117"/>
      <c r="BA1289" s="117"/>
      <c r="BB1289" s="117"/>
      <c r="BC1289" s="117"/>
      <c r="BD1289" s="117"/>
    </row>
    <row r="1290" spans="1:56" s="100" customFormat="1" hidden="1">
      <c r="A1290" s="45"/>
      <c r="B1290" s="120">
        <v>2013</v>
      </c>
      <c r="C1290" s="121">
        <v>8320</v>
      </c>
      <c r="D1290" s="120">
        <v>11</v>
      </c>
      <c r="E1290" s="120">
        <v>3000</v>
      </c>
      <c r="F1290" s="120">
        <v>3900</v>
      </c>
      <c r="G1290" s="120">
        <v>392</v>
      </c>
      <c r="H1290" s="120">
        <v>39202</v>
      </c>
      <c r="I1290" s="122" t="s">
        <v>219</v>
      </c>
      <c r="J1290" s="123">
        <v>0</v>
      </c>
      <c r="K1290" s="123">
        <v>0</v>
      </c>
      <c r="L1290" s="124">
        <v>0</v>
      </c>
      <c r="M1290" s="123">
        <v>0</v>
      </c>
      <c r="N1290" s="123">
        <v>0</v>
      </c>
      <c r="O1290" s="124">
        <v>0</v>
      </c>
      <c r="P1290" s="124">
        <v>0</v>
      </c>
      <c r="Q1290" s="45"/>
      <c r="R1290" s="123">
        <v>0</v>
      </c>
      <c r="S1290" s="123">
        <v>0</v>
      </c>
      <c r="T1290" s="123">
        <f t="shared" si="624"/>
        <v>0</v>
      </c>
      <c r="U1290" s="123">
        <v>0</v>
      </c>
      <c r="V1290" s="123">
        <v>0</v>
      </c>
      <c r="W1290" s="123">
        <f t="shared" si="616"/>
        <v>0</v>
      </c>
      <c r="X1290" s="123">
        <f t="shared" si="617"/>
        <v>0</v>
      </c>
      <c r="Y1290" s="45"/>
      <c r="Z1290" s="123">
        <v>0</v>
      </c>
      <c r="AA1290" s="123">
        <v>0</v>
      </c>
      <c r="AB1290" s="123">
        <f t="shared" si="625"/>
        <v>0</v>
      </c>
      <c r="AC1290" s="123">
        <v>0</v>
      </c>
      <c r="AD1290" s="123">
        <v>0</v>
      </c>
      <c r="AE1290" s="123">
        <f t="shared" si="618"/>
        <v>0</v>
      </c>
      <c r="AF1290" s="123">
        <f t="shared" si="619"/>
        <v>0</v>
      </c>
      <c r="AG1290" s="45"/>
      <c r="AH1290" s="123">
        <v>0</v>
      </c>
      <c r="AI1290" s="123">
        <v>0</v>
      </c>
      <c r="AJ1290" s="123">
        <f t="shared" si="626"/>
        <v>0</v>
      </c>
      <c r="AK1290" s="123">
        <v>0</v>
      </c>
      <c r="AL1290" s="123">
        <v>0</v>
      </c>
      <c r="AM1290" s="123">
        <f t="shared" si="620"/>
        <v>0</v>
      </c>
      <c r="AN1290" s="123">
        <f t="shared" si="621"/>
        <v>0</v>
      </c>
      <c r="AO1290" s="45"/>
      <c r="AP1290" s="123">
        <f>J1290-(R1290+Z1290+AH1290)</f>
        <v>0</v>
      </c>
      <c r="AQ1290" s="123">
        <f>K1290-(S1290+AA1290+AI1290)</f>
        <v>0</v>
      </c>
      <c r="AR1290" s="123">
        <f t="shared" si="627"/>
        <v>0</v>
      </c>
      <c r="AS1290" s="123">
        <f>M1290-(U1290+AC1290+AK1290)</f>
        <v>0</v>
      </c>
      <c r="AT1290" s="123">
        <f>N1290-(V1290+AD1290+AL1290)</f>
        <v>0</v>
      </c>
      <c r="AU1290" s="123">
        <f t="shared" si="622"/>
        <v>0</v>
      </c>
      <c r="AV1290" s="123">
        <f t="shared" si="623"/>
        <v>0</v>
      </c>
      <c r="AW1290" s="125"/>
      <c r="AX1290" s="125"/>
      <c r="AY1290" s="125"/>
      <c r="AZ1290" s="124"/>
      <c r="BA1290" s="124"/>
      <c r="BB1290" s="124"/>
      <c r="BC1290" s="124"/>
      <c r="BD1290" s="124"/>
    </row>
    <row r="1291" spans="1:56" s="107" customFormat="1" hidden="1">
      <c r="A1291" s="45"/>
      <c r="B1291" s="101">
        <v>2013</v>
      </c>
      <c r="C1291" s="102">
        <v>8320</v>
      </c>
      <c r="D1291" s="101">
        <v>11</v>
      </c>
      <c r="E1291" s="101">
        <v>5000</v>
      </c>
      <c r="F1291" s="101"/>
      <c r="G1291" s="101"/>
      <c r="H1291" s="101"/>
      <c r="I1291" s="103" t="s">
        <v>226</v>
      </c>
      <c r="J1291" s="104">
        <v>1239680</v>
      </c>
      <c r="K1291" s="104">
        <v>0</v>
      </c>
      <c r="L1291" s="104">
        <v>1239680</v>
      </c>
      <c r="M1291" s="104">
        <v>0</v>
      </c>
      <c r="N1291" s="104">
        <v>0</v>
      </c>
      <c r="O1291" s="104">
        <v>0</v>
      </c>
      <c r="P1291" s="104">
        <v>1239680</v>
      </c>
      <c r="Q1291" s="45"/>
      <c r="R1291" s="105">
        <f>R1292+R1301+R1306+R1311+R1317+R1320+R1329</f>
        <v>1143708.3999999999</v>
      </c>
      <c r="S1291" s="105">
        <f>S1292+S1301+S1306+S1311+S1317+S1320+S1329</f>
        <v>0</v>
      </c>
      <c r="T1291" s="105">
        <f t="shared" si="624"/>
        <v>1143708.3999999999</v>
      </c>
      <c r="U1291" s="105">
        <f>U1292+U1301+U1306+U1311+U1317+U1320+U1329</f>
        <v>0</v>
      </c>
      <c r="V1291" s="105">
        <f>V1292+V1301+V1306+V1311+V1317+V1320+V1329</f>
        <v>0</v>
      </c>
      <c r="W1291" s="105">
        <f t="shared" si="616"/>
        <v>0</v>
      </c>
      <c r="X1291" s="105">
        <f>X1292+X1301+X1306+X1311+X1317+X1320+X1329</f>
        <v>1143708.3999999999</v>
      </c>
      <c r="Y1291" s="45"/>
      <c r="Z1291" s="105">
        <f>Z1292+Z1301+Z1306+Z1311+Z1317+Z1320+Z1329</f>
        <v>0</v>
      </c>
      <c r="AA1291" s="105">
        <f>AA1292+AA1301+AA1306+AA1311+AA1317+AA1320+AA1329</f>
        <v>0</v>
      </c>
      <c r="AB1291" s="105">
        <f t="shared" si="625"/>
        <v>0</v>
      </c>
      <c r="AC1291" s="105">
        <f>AC1292+AC1301+AC1306+AC1311+AC1317+AC1320+AC1329</f>
        <v>0</v>
      </c>
      <c r="AD1291" s="105">
        <f>AD1292+AD1301+AD1306+AD1311+AD1317+AD1320+AD1329</f>
        <v>0</v>
      </c>
      <c r="AE1291" s="105">
        <f t="shared" si="618"/>
        <v>0</v>
      </c>
      <c r="AF1291" s="105">
        <f>AF1292+AF1301+AF1306+AF1311+AF1317+AF1320+AF1329</f>
        <v>0</v>
      </c>
      <c r="AG1291" s="45"/>
      <c r="AH1291" s="105">
        <f>AH1292+AH1301+AH1306+AH1311+AH1317+AH1320+AH1329</f>
        <v>0</v>
      </c>
      <c r="AI1291" s="105">
        <f>AI1292+AI1301+AI1306+AI1311+AI1317+AI1320+AI1329</f>
        <v>0</v>
      </c>
      <c r="AJ1291" s="105">
        <f t="shared" si="626"/>
        <v>0</v>
      </c>
      <c r="AK1291" s="105">
        <f>AK1292+AK1301+AK1306+AK1311+AK1317+AK1320+AK1329</f>
        <v>0</v>
      </c>
      <c r="AL1291" s="105">
        <f>AL1292+AL1301+AL1306+AL1311+AL1317+AL1320+AL1329</f>
        <v>0</v>
      </c>
      <c r="AM1291" s="105">
        <f t="shared" si="620"/>
        <v>0</v>
      </c>
      <c r="AN1291" s="105">
        <f>AN1292+AN1301+AN1306+AN1311+AN1317+AN1320+AN1329</f>
        <v>0</v>
      </c>
      <c r="AO1291" s="45"/>
      <c r="AP1291" s="105">
        <f>AP1292+AP1301+AP1306+AP1311+AP1317+AP1320+AP1329</f>
        <v>0</v>
      </c>
      <c r="AQ1291" s="105">
        <f>AQ1292+AQ1301+AQ1306+AQ1311+AQ1317+AQ1320+AQ1329</f>
        <v>0</v>
      </c>
      <c r="AR1291" s="105">
        <f t="shared" si="627"/>
        <v>0</v>
      </c>
      <c r="AS1291" s="105">
        <f>AS1292+AS1301+AS1306+AS1311+AS1317+AS1320+AS1329</f>
        <v>0</v>
      </c>
      <c r="AT1291" s="105">
        <f>AT1292+AT1301+AT1306+AT1311+AT1317+AT1320+AT1329</f>
        <v>0</v>
      </c>
      <c r="AU1291" s="105">
        <f t="shared" si="622"/>
        <v>0</v>
      </c>
      <c r="AV1291" s="105">
        <f>AV1292+AV1301+AV1306+AV1311+AV1317+AV1320+AV1329</f>
        <v>0</v>
      </c>
      <c r="AW1291" s="106"/>
      <c r="AX1291" s="106"/>
      <c r="AY1291" s="106"/>
      <c r="AZ1291" s="104"/>
      <c r="BA1291" s="104"/>
      <c r="BB1291" s="104"/>
      <c r="BC1291" s="104"/>
      <c r="BD1291" s="104"/>
    </row>
    <row r="1292" spans="1:56" s="126" customFormat="1" hidden="1">
      <c r="A1292" s="45"/>
      <c r="B1292" s="108">
        <v>2013</v>
      </c>
      <c r="C1292" s="109">
        <v>8320</v>
      </c>
      <c r="D1292" s="108">
        <v>11</v>
      </c>
      <c r="E1292" s="108">
        <v>5000</v>
      </c>
      <c r="F1292" s="108">
        <v>5100</v>
      </c>
      <c r="G1292" s="108"/>
      <c r="H1292" s="108"/>
      <c r="I1292" s="110" t="s">
        <v>227</v>
      </c>
      <c r="J1292" s="111">
        <v>1039680</v>
      </c>
      <c r="K1292" s="111">
        <v>0</v>
      </c>
      <c r="L1292" s="111">
        <v>1039680</v>
      </c>
      <c r="M1292" s="111">
        <v>0</v>
      </c>
      <c r="N1292" s="111">
        <v>0</v>
      </c>
      <c r="O1292" s="111">
        <v>0</v>
      </c>
      <c r="P1292" s="111">
        <v>1039680</v>
      </c>
      <c r="Q1292" s="45"/>
      <c r="R1292" s="112">
        <f>R1293+R1295+R1297+R1299</f>
        <v>1024228.4</v>
      </c>
      <c r="S1292" s="112">
        <f>S1293+S1295+S1297+S1299</f>
        <v>0</v>
      </c>
      <c r="T1292" s="112">
        <f t="shared" si="624"/>
        <v>1024228.4</v>
      </c>
      <c r="U1292" s="112">
        <f>U1293+U1295+U1297+U1299</f>
        <v>0</v>
      </c>
      <c r="V1292" s="112">
        <f>V1293+V1295+V1297+V1299</f>
        <v>0</v>
      </c>
      <c r="W1292" s="112">
        <f t="shared" si="616"/>
        <v>0</v>
      </c>
      <c r="X1292" s="112">
        <f t="shared" ref="X1292:X1352" si="632">T1292+W1292</f>
        <v>1024228.4</v>
      </c>
      <c r="Y1292" s="45"/>
      <c r="Z1292" s="112">
        <f>Z1293+Z1295+Z1297+Z1299</f>
        <v>0</v>
      </c>
      <c r="AA1292" s="112">
        <f>AA1293+AA1295+AA1297+AA1299</f>
        <v>0</v>
      </c>
      <c r="AB1292" s="112">
        <f t="shared" si="625"/>
        <v>0</v>
      </c>
      <c r="AC1292" s="112">
        <f>AC1293+AC1295+AC1297+AC1299</f>
        <v>0</v>
      </c>
      <c r="AD1292" s="112">
        <f>AD1293+AD1295+AD1297+AD1299</f>
        <v>0</v>
      </c>
      <c r="AE1292" s="112">
        <f t="shared" si="618"/>
        <v>0</v>
      </c>
      <c r="AF1292" s="112">
        <f t="shared" ref="AF1292:AF1352" si="633">AB1292+AE1292</f>
        <v>0</v>
      </c>
      <c r="AG1292" s="45"/>
      <c r="AH1292" s="112">
        <f>AH1293+AH1295+AH1297+AH1299</f>
        <v>0</v>
      </c>
      <c r="AI1292" s="112">
        <f>AI1293+AI1295+AI1297+AI1299</f>
        <v>0</v>
      </c>
      <c r="AJ1292" s="112">
        <f t="shared" si="626"/>
        <v>0</v>
      </c>
      <c r="AK1292" s="112">
        <f>AK1293+AK1295+AK1297+AK1299</f>
        <v>0</v>
      </c>
      <c r="AL1292" s="112">
        <f>AL1293+AL1295+AL1297+AL1299</f>
        <v>0</v>
      </c>
      <c r="AM1292" s="112">
        <f t="shared" si="620"/>
        <v>0</v>
      </c>
      <c r="AN1292" s="112">
        <f t="shared" ref="AN1292:AN1352" si="634">AJ1292+AM1292</f>
        <v>0</v>
      </c>
      <c r="AO1292" s="45"/>
      <c r="AP1292" s="112">
        <f>AP1293+AP1295+AP1297+AP1299</f>
        <v>0</v>
      </c>
      <c r="AQ1292" s="112">
        <f>AQ1293+AQ1295+AQ1297+AQ1299</f>
        <v>0</v>
      </c>
      <c r="AR1292" s="112">
        <f t="shared" si="627"/>
        <v>0</v>
      </c>
      <c r="AS1292" s="112">
        <f>AS1293+AS1295+AS1297+AS1299</f>
        <v>0</v>
      </c>
      <c r="AT1292" s="112">
        <f>AT1293+AT1295+AT1297+AT1299</f>
        <v>0</v>
      </c>
      <c r="AU1292" s="112">
        <f t="shared" si="622"/>
        <v>0</v>
      </c>
      <c r="AV1292" s="112">
        <f t="shared" ref="AV1292:AV1352" si="635">AR1292+AU1292</f>
        <v>0</v>
      </c>
      <c r="AW1292" s="113"/>
      <c r="AX1292" s="113"/>
      <c r="AY1292" s="113"/>
      <c r="AZ1292" s="111"/>
      <c r="BA1292" s="111"/>
      <c r="BB1292" s="111"/>
      <c r="BC1292" s="111"/>
      <c r="BD1292" s="111"/>
    </row>
    <row r="1293" spans="1:56" s="127" customFormat="1" hidden="1">
      <c r="A1293" s="45"/>
      <c r="B1293" s="114">
        <v>2013</v>
      </c>
      <c r="C1293" s="115">
        <v>8320</v>
      </c>
      <c r="D1293" s="114">
        <v>11</v>
      </c>
      <c r="E1293" s="114">
        <v>5000</v>
      </c>
      <c r="F1293" s="114">
        <v>5100</v>
      </c>
      <c r="G1293" s="114">
        <v>511</v>
      </c>
      <c r="H1293" s="114"/>
      <c r="I1293" s="116" t="s">
        <v>228</v>
      </c>
      <c r="J1293" s="117">
        <v>0</v>
      </c>
      <c r="K1293" s="117">
        <v>0</v>
      </c>
      <c r="L1293" s="117">
        <v>0</v>
      </c>
      <c r="M1293" s="117">
        <v>0</v>
      </c>
      <c r="N1293" s="117">
        <v>0</v>
      </c>
      <c r="O1293" s="117">
        <v>0</v>
      </c>
      <c r="P1293" s="117">
        <v>0</v>
      </c>
      <c r="Q1293" s="45"/>
      <c r="R1293" s="118">
        <f t="shared" ref="R1293:S1295" si="636">R1294</f>
        <v>0</v>
      </c>
      <c r="S1293" s="118">
        <f t="shared" si="636"/>
        <v>0</v>
      </c>
      <c r="T1293" s="118">
        <f t="shared" si="624"/>
        <v>0</v>
      </c>
      <c r="U1293" s="118">
        <f t="shared" ref="U1293:V1295" si="637">U1294</f>
        <v>0</v>
      </c>
      <c r="V1293" s="118">
        <f t="shared" si="637"/>
        <v>0</v>
      </c>
      <c r="W1293" s="118">
        <f t="shared" si="616"/>
        <v>0</v>
      </c>
      <c r="X1293" s="118">
        <f t="shared" si="632"/>
        <v>0</v>
      </c>
      <c r="Y1293" s="45"/>
      <c r="Z1293" s="118">
        <f t="shared" ref="Z1293:AA1295" si="638">Z1294</f>
        <v>0</v>
      </c>
      <c r="AA1293" s="118">
        <f t="shared" si="638"/>
        <v>0</v>
      </c>
      <c r="AB1293" s="118">
        <f t="shared" si="625"/>
        <v>0</v>
      </c>
      <c r="AC1293" s="118">
        <f t="shared" ref="AC1293:AD1295" si="639">AC1294</f>
        <v>0</v>
      </c>
      <c r="AD1293" s="118">
        <f t="shared" si="639"/>
        <v>0</v>
      </c>
      <c r="AE1293" s="118">
        <f t="shared" si="618"/>
        <v>0</v>
      </c>
      <c r="AF1293" s="118">
        <f t="shared" si="633"/>
        <v>0</v>
      </c>
      <c r="AG1293" s="45"/>
      <c r="AH1293" s="118">
        <f t="shared" ref="AH1293:AI1295" si="640">AH1294</f>
        <v>0</v>
      </c>
      <c r="AI1293" s="118">
        <f t="shared" si="640"/>
        <v>0</v>
      </c>
      <c r="AJ1293" s="118">
        <f t="shared" si="626"/>
        <v>0</v>
      </c>
      <c r="AK1293" s="118">
        <f t="shared" ref="AK1293:AL1295" si="641">AK1294</f>
        <v>0</v>
      </c>
      <c r="AL1293" s="118">
        <f t="shared" si="641"/>
        <v>0</v>
      </c>
      <c r="AM1293" s="118">
        <f t="shared" si="620"/>
        <v>0</v>
      </c>
      <c r="AN1293" s="118">
        <f t="shared" si="634"/>
        <v>0</v>
      </c>
      <c r="AO1293" s="45"/>
      <c r="AP1293" s="118">
        <f t="shared" ref="AP1293:AQ1295" si="642">AP1294</f>
        <v>0</v>
      </c>
      <c r="AQ1293" s="118">
        <f t="shared" si="642"/>
        <v>0</v>
      </c>
      <c r="AR1293" s="118">
        <f t="shared" si="627"/>
        <v>0</v>
      </c>
      <c r="AS1293" s="118">
        <f t="shared" ref="AS1293:AT1295" si="643">AS1294</f>
        <v>0</v>
      </c>
      <c r="AT1293" s="118">
        <f t="shared" si="643"/>
        <v>0</v>
      </c>
      <c r="AU1293" s="118">
        <f t="shared" si="622"/>
        <v>0</v>
      </c>
      <c r="AV1293" s="118">
        <f t="shared" si="635"/>
        <v>0</v>
      </c>
      <c r="AW1293" s="119"/>
      <c r="AX1293" s="119"/>
      <c r="AY1293" s="119"/>
      <c r="AZ1293" s="117"/>
      <c r="BA1293" s="117"/>
      <c r="BB1293" s="117"/>
      <c r="BC1293" s="117"/>
      <c r="BD1293" s="117"/>
    </row>
    <row r="1294" spans="1:56" s="100" customFormat="1" hidden="1">
      <c r="A1294" s="45"/>
      <c r="B1294" s="120">
        <v>2013</v>
      </c>
      <c r="C1294" s="121">
        <v>8320</v>
      </c>
      <c r="D1294" s="120">
        <v>11</v>
      </c>
      <c r="E1294" s="120">
        <v>5000</v>
      </c>
      <c r="F1294" s="120">
        <v>5100</v>
      </c>
      <c r="G1294" s="120">
        <v>511</v>
      </c>
      <c r="H1294" s="120">
        <v>51101</v>
      </c>
      <c r="I1294" s="122" t="s">
        <v>229</v>
      </c>
      <c r="J1294" s="123">
        <v>0</v>
      </c>
      <c r="K1294" s="123">
        <v>0</v>
      </c>
      <c r="L1294" s="124">
        <v>0</v>
      </c>
      <c r="M1294" s="123">
        <v>0</v>
      </c>
      <c r="N1294" s="123">
        <v>0</v>
      </c>
      <c r="O1294" s="124">
        <v>0</v>
      </c>
      <c r="P1294" s="124">
        <v>0</v>
      </c>
      <c r="Q1294" s="45"/>
      <c r="R1294" s="123">
        <v>0</v>
      </c>
      <c r="S1294" s="123">
        <v>0</v>
      </c>
      <c r="T1294" s="123">
        <f t="shared" si="624"/>
        <v>0</v>
      </c>
      <c r="U1294" s="123">
        <v>0</v>
      </c>
      <c r="V1294" s="123">
        <v>0</v>
      </c>
      <c r="W1294" s="123">
        <f t="shared" si="616"/>
        <v>0</v>
      </c>
      <c r="X1294" s="123">
        <f t="shared" si="632"/>
        <v>0</v>
      </c>
      <c r="Y1294" s="45"/>
      <c r="Z1294" s="123">
        <v>0</v>
      </c>
      <c r="AA1294" s="123">
        <v>0</v>
      </c>
      <c r="AB1294" s="123">
        <f t="shared" si="625"/>
        <v>0</v>
      </c>
      <c r="AC1294" s="123">
        <v>0</v>
      </c>
      <c r="AD1294" s="123">
        <v>0</v>
      </c>
      <c r="AE1294" s="123">
        <f t="shared" si="618"/>
        <v>0</v>
      </c>
      <c r="AF1294" s="123">
        <f t="shared" si="633"/>
        <v>0</v>
      </c>
      <c r="AG1294" s="45"/>
      <c r="AH1294" s="123">
        <v>0</v>
      </c>
      <c r="AI1294" s="123">
        <v>0</v>
      </c>
      <c r="AJ1294" s="123">
        <f t="shared" si="626"/>
        <v>0</v>
      </c>
      <c r="AK1294" s="123">
        <v>0</v>
      </c>
      <c r="AL1294" s="123">
        <v>0</v>
      </c>
      <c r="AM1294" s="123">
        <f t="shared" si="620"/>
        <v>0</v>
      </c>
      <c r="AN1294" s="123">
        <f t="shared" si="634"/>
        <v>0</v>
      </c>
      <c r="AO1294" s="45"/>
      <c r="AP1294" s="123">
        <f>J1294-(R1294+Z1294+AH1294)</f>
        <v>0</v>
      </c>
      <c r="AQ1294" s="123">
        <f>K1294-(S1294+AA1294+AI1294)</f>
        <v>0</v>
      </c>
      <c r="AR1294" s="123">
        <f t="shared" si="627"/>
        <v>0</v>
      </c>
      <c r="AS1294" s="123">
        <f>M1294-(U1294+AC1294+AK1294)</f>
        <v>0</v>
      </c>
      <c r="AT1294" s="123">
        <f>N1294-(V1294+AD1294+AL1294)</f>
        <v>0</v>
      </c>
      <c r="AU1294" s="123">
        <f t="shared" si="622"/>
        <v>0</v>
      </c>
      <c r="AV1294" s="123">
        <f t="shared" si="635"/>
        <v>0</v>
      </c>
      <c r="AW1294" s="125" t="s">
        <v>103</v>
      </c>
      <c r="AX1294" s="125"/>
      <c r="AY1294" s="125"/>
      <c r="AZ1294" s="124" t="s">
        <v>326</v>
      </c>
      <c r="BA1294" s="124"/>
      <c r="BB1294" s="124"/>
      <c r="BC1294" s="124"/>
      <c r="BD1294" s="124"/>
    </row>
    <row r="1295" spans="1:56" s="100" customFormat="1" hidden="1">
      <c r="A1295" s="45"/>
      <c r="B1295" s="114">
        <v>2013</v>
      </c>
      <c r="C1295" s="115">
        <v>8320</v>
      </c>
      <c r="D1295" s="114">
        <v>11</v>
      </c>
      <c r="E1295" s="114">
        <v>5000</v>
      </c>
      <c r="F1295" s="114">
        <v>5100</v>
      </c>
      <c r="G1295" s="114">
        <v>512</v>
      </c>
      <c r="H1295" s="114"/>
      <c r="I1295" s="116" t="s">
        <v>230</v>
      </c>
      <c r="J1295" s="117">
        <v>0</v>
      </c>
      <c r="K1295" s="117">
        <v>0</v>
      </c>
      <c r="L1295" s="117">
        <v>0</v>
      </c>
      <c r="M1295" s="117">
        <v>0</v>
      </c>
      <c r="N1295" s="117">
        <v>0</v>
      </c>
      <c r="O1295" s="117">
        <v>0</v>
      </c>
      <c r="P1295" s="117">
        <v>0</v>
      </c>
      <c r="Q1295" s="45"/>
      <c r="R1295" s="118">
        <f t="shared" si="636"/>
        <v>0</v>
      </c>
      <c r="S1295" s="118">
        <f t="shared" si="636"/>
        <v>0</v>
      </c>
      <c r="T1295" s="118">
        <f t="shared" si="624"/>
        <v>0</v>
      </c>
      <c r="U1295" s="118">
        <f t="shared" si="637"/>
        <v>0</v>
      </c>
      <c r="V1295" s="118">
        <f t="shared" si="637"/>
        <v>0</v>
      </c>
      <c r="W1295" s="118">
        <f t="shared" si="616"/>
        <v>0</v>
      </c>
      <c r="X1295" s="118">
        <f t="shared" si="632"/>
        <v>0</v>
      </c>
      <c r="Y1295" s="45"/>
      <c r="Z1295" s="118">
        <f t="shared" si="638"/>
        <v>0</v>
      </c>
      <c r="AA1295" s="118">
        <f t="shared" si="638"/>
        <v>0</v>
      </c>
      <c r="AB1295" s="118">
        <f t="shared" si="625"/>
        <v>0</v>
      </c>
      <c r="AC1295" s="118">
        <f t="shared" si="639"/>
        <v>0</v>
      </c>
      <c r="AD1295" s="118">
        <f t="shared" si="639"/>
        <v>0</v>
      </c>
      <c r="AE1295" s="118">
        <f t="shared" si="618"/>
        <v>0</v>
      </c>
      <c r="AF1295" s="118">
        <f t="shared" si="633"/>
        <v>0</v>
      </c>
      <c r="AG1295" s="45"/>
      <c r="AH1295" s="118">
        <f t="shared" si="640"/>
        <v>0</v>
      </c>
      <c r="AI1295" s="118">
        <f t="shared" si="640"/>
        <v>0</v>
      </c>
      <c r="AJ1295" s="118">
        <f t="shared" si="626"/>
        <v>0</v>
      </c>
      <c r="AK1295" s="118">
        <f t="shared" si="641"/>
        <v>0</v>
      </c>
      <c r="AL1295" s="118">
        <f t="shared" si="641"/>
        <v>0</v>
      </c>
      <c r="AM1295" s="118">
        <f t="shared" si="620"/>
        <v>0</v>
      </c>
      <c r="AN1295" s="118">
        <f t="shared" si="634"/>
        <v>0</v>
      </c>
      <c r="AO1295" s="45"/>
      <c r="AP1295" s="118">
        <f t="shared" si="642"/>
        <v>0</v>
      </c>
      <c r="AQ1295" s="118">
        <f t="shared" si="642"/>
        <v>0</v>
      </c>
      <c r="AR1295" s="118">
        <f t="shared" si="627"/>
        <v>0</v>
      </c>
      <c r="AS1295" s="118">
        <f t="shared" si="643"/>
        <v>0</v>
      </c>
      <c r="AT1295" s="118">
        <f t="shared" si="643"/>
        <v>0</v>
      </c>
      <c r="AU1295" s="118">
        <f t="shared" si="622"/>
        <v>0</v>
      </c>
      <c r="AV1295" s="118">
        <f t="shared" si="635"/>
        <v>0</v>
      </c>
      <c r="AW1295" s="119"/>
      <c r="AX1295" s="119"/>
      <c r="AY1295" s="119"/>
      <c r="AZ1295" s="117"/>
      <c r="BA1295" s="117"/>
      <c r="BB1295" s="117"/>
      <c r="BC1295" s="117"/>
      <c r="BD1295" s="117"/>
    </row>
    <row r="1296" spans="1:56" s="100" customFormat="1" hidden="1">
      <c r="A1296" s="45"/>
      <c r="B1296" s="120">
        <v>2013</v>
      </c>
      <c r="C1296" s="121">
        <v>8320</v>
      </c>
      <c r="D1296" s="120">
        <v>11</v>
      </c>
      <c r="E1296" s="120">
        <v>5000</v>
      </c>
      <c r="F1296" s="120">
        <v>5100</v>
      </c>
      <c r="G1296" s="120">
        <v>512</v>
      </c>
      <c r="H1296" s="120">
        <v>51200</v>
      </c>
      <c r="I1296" s="122" t="s">
        <v>230</v>
      </c>
      <c r="J1296" s="123">
        <v>0</v>
      </c>
      <c r="K1296" s="123">
        <v>0</v>
      </c>
      <c r="L1296" s="124">
        <v>0</v>
      </c>
      <c r="M1296" s="123">
        <v>0</v>
      </c>
      <c r="N1296" s="123">
        <v>0</v>
      </c>
      <c r="O1296" s="124">
        <v>0</v>
      </c>
      <c r="P1296" s="124">
        <v>0</v>
      </c>
      <c r="Q1296" s="45"/>
      <c r="R1296" s="123">
        <v>0</v>
      </c>
      <c r="S1296" s="123">
        <v>0</v>
      </c>
      <c r="T1296" s="123">
        <f t="shared" si="624"/>
        <v>0</v>
      </c>
      <c r="U1296" s="123">
        <v>0</v>
      </c>
      <c r="V1296" s="123">
        <v>0</v>
      </c>
      <c r="W1296" s="123">
        <f t="shared" si="616"/>
        <v>0</v>
      </c>
      <c r="X1296" s="123">
        <f t="shared" si="632"/>
        <v>0</v>
      </c>
      <c r="Y1296" s="45"/>
      <c r="Z1296" s="123">
        <v>0</v>
      </c>
      <c r="AA1296" s="123">
        <v>0</v>
      </c>
      <c r="AB1296" s="123">
        <f t="shared" si="625"/>
        <v>0</v>
      </c>
      <c r="AC1296" s="123">
        <v>0</v>
      </c>
      <c r="AD1296" s="123">
        <v>0</v>
      </c>
      <c r="AE1296" s="123">
        <f t="shared" si="618"/>
        <v>0</v>
      </c>
      <c r="AF1296" s="123">
        <f t="shared" si="633"/>
        <v>0</v>
      </c>
      <c r="AG1296" s="45"/>
      <c r="AH1296" s="123">
        <v>0</v>
      </c>
      <c r="AI1296" s="123">
        <v>0</v>
      </c>
      <c r="AJ1296" s="123">
        <f t="shared" si="626"/>
        <v>0</v>
      </c>
      <c r="AK1296" s="123">
        <v>0</v>
      </c>
      <c r="AL1296" s="123">
        <v>0</v>
      </c>
      <c r="AM1296" s="123">
        <f t="shared" si="620"/>
        <v>0</v>
      </c>
      <c r="AN1296" s="123">
        <f t="shared" si="634"/>
        <v>0</v>
      </c>
      <c r="AO1296" s="45"/>
      <c r="AP1296" s="123">
        <f>J1296-(R1296+Z1296+AH1296)</f>
        <v>0</v>
      </c>
      <c r="AQ1296" s="123">
        <f>K1296-(S1296+AA1296+AI1296)</f>
        <v>0</v>
      </c>
      <c r="AR1296" s="123">
        <f t="shared" si="627"/>
        <v>0</v>
      </c>
      <c r="AS1296" s="123">
        <f>M1296-(U1296+AC1296+AK1296)</f>
        <v>0</v>
      </c>
      <c r="AT1296" s="123">
        <f>N1296-(V1296+AD1296+AL1296)</f>
        <v>0</v>
      </c>
      <c r="AU1296" s="123">
        <f t="shared" si="622"/>
        <v>0</v>
      </c>
      <c r="AV1296" s="123">
        <f t="shared" si="635"/>
        <v>0</v>
      </c>
      <c r="AW1296" s="125"/>
      <c r="AX1296" s="125"/>
      <c r="AY1296" s="125"/>
      <c r="AZ1296" s="124"/>
      <c r="BA1296" s="124"/>
      <c r="BB1296" s="124"/>
      <c r="BC1296" s="124"/>
      <c r="BD1296" s="124"/>
    </row>
    <row r="1297" spans="1:56" s="127" customFormat="1" hidden="1">
      <c r="A1297" s="45"/>
      <c r="B1297" s="114">
        <v>2013</v>
      </c>
      <c r="C1297" s="115">
        <v>8320</v>
      </c>
      <c r="D1297" s="114">
        <v>11</v>
      </c>
      <c r="E1297" s="114">
        <v>5000</v>
      </c>
      <c r="F1297" s="114">
        <v>5100</v>
      </c>
      <c r="G1297" s="114">
        <v>515</v>
      </c>
      <c r="H1297" s="114"/>
      <c r="I1297" s="116" t="s">
        <v>231</v>
      </c>
      <c r="J1297" s="117">
        <v>889680</v>
      </c>
      <c r="K1297" s="117">
        <v>0</v>
      </c>
      <c r="L1297" s="117">
        <v>889680</v>
      </c>
      <c r="M1297" s="117">
        <v>0</v>
      </c>
      <c r="N1297" s="117">
        <v>0</v>
      </c>
      <c r="O1297" s="117">
        <v>0</v>
      </c>
      <c r="P1297" s="117">
        <v>889680</v>
      </c>
      <c r="Q1297" s="45"/>
      <c r="R1297" s="118">
        <f>R1298</f>
        <v>889680</v>
      </c>
      <c r="S1297" s="118">
        <f>S1298</f>
        <v>0</v>
      </c>
      <c r="T1297" s="118">
        <f t="shared" si="624"/>
        <v>889680</v>
      </c>
      <c r="U1297" s="118">
        <f>U1298</f>
        <v>0</v>
      </c>
      <c r="V1297" s="118">
        <f>V1298</f>
        <v>0</v>
      </c>
      <c r="W1297" s="118">
        <f t="shared" si="616"/>
        <v>0</v>
      </c>
      <c r="X1297" s="118">
        <f t="shared" si="632"/>
        <v>889680</v>
      </c>
      <c r="Y1297" s="45"/>
      <c r="Z1297" s="118">
        <f>Z1298</f>
        <v>0</v>
      </c>
      <c r="AA1297" s="118">
        <f>AA1298</f>
        <v>0</v>
      </c>
      <c r="AB1297" s="118">
        <f t="shared" si="625"/>
        <v>0</v>
      </c>
      <c r="AC1297" s="118">
        <f>AC1298</f>
        <v>0</v>
      </c>
      <c r="AD1297" s="118">
        <f>AD1298</f>
        <v>0</v>
      </c>
      <c r="AE1297" s="118">
        <f t="shared" si="618"/>
        <v>0</v>
      </c>
      <c r="AF1297" s="118">
        <f t="shared" si="633"/>
        <v>0</v>
      </c>
      <c r="AG1297" s="45"/>
      <c r="AH1297" s="118">
        <f>AH1298</f>
        <v>0</v>
      </c>
      <c r="AI1297" s="118">
        <f>AI1298</f>
        <v>0</v>
      </c>
      <c r="AJ1297" s="118">
        <f t="shared" si="626"/>
        <v>0</v>
      </c>
      <c r="AK1297" s="118">
        <f>AK1298</f>
        <v>0</v>
      </c>
      <c r="AL1297" s="118">
        <f>AL1298</f>
        <v>0</v>
      </c>
      <c r="AM1297" s="118">
        <f t="shared" si="620"/>
        <v>0</v>
      </c>
      <c r="AN1297" s="118">
        <f t="shared" si="634"/>
        <v>0</v>
      </c>
      <c r="AO1297" s="45"/>
      <c r="AP1297" s="118">
        <f>AP1298</f>
        <v>0</v>
      </c>
      <c r="AQ1297" s="118">
        <f>AQ1298</f>
        <v>0</v>
      </c>
      <c r="AR1297" s="118">
        <f t="shared" si="627"/>
        <v>0</v>
      </c>
      <c r="AS1297" s="118">
        <f>AS1298</f>
        <v>0</v>
      </c>
      <c r="AT1297" s="118">
        <f>AT1298</f>
        <v>0</v>
      </c>
      <c r="AU1297" s="118">
        <f t="shared" si="622"/>
        <v>0</v>
      </c>
      <c r="AV1297" s="118">
        <f t="shared" si="635"/>
        <v>0</v>
      </c>
      <c r="AW1297" s="119"/>
      <c r="AX1297" s="119"/>
      <c r="AY1297" s="119"/>
      <c r="AZ1297" s="117"/>
      <c r="BA1297" s="117"/>
      <c r="BB1297" s="117"/>
      <c r="BC1297" s="117"/>
      <c r="BD1297" s="117"/>
    </row>
    <row r="1298" spans="1:56" s="100" customFormat="1" hidden="1">
      <c r="A1298" s="45"/>
      <c r="B1298" s="120">
        <v>2013</v>
      </c>
      <c r="C1298" s="121">
        <v>8320</v>
      </c>
      <c r="D1298" s="120">
        <v>11</v>
      </c>
      <c r="E1298" s="120">
        <v>5000</v>
      </c>
      <c r="F1298" s="120">
        <v>5100</v>
      </c>
      <c r="G1298" s="120">
        <v>515</v>
      </c>
      <c r="H1298" s="120">
        <v>51501</v>
      </c>
      <c r="I1298" s="122" t="s">
        <v>232</v>
      </c>
      <c r="J1298" s="132">
        <v>889680</v>
      </c>
      <c r="K1298" s="132">
        <v>0</v>
      </c>
      <c r="L1298" s="124">
        <v>889680</v>
      </c>
      <c r="M1298" s="132">
        <v>0</v>
      </c>
      <c r="N1298" s="132">
        <v>0</v>
      </c>
      <c r="O1298" s="133">
        <v>0</v>
      </c>
      <c r="P1298" s="133">
        <v>889680</v>
      </c>
      <c r="Q1298" s="45"/>
      <c r="R1298" s="123">
        <f>+'[1]SNI -C4'!V104</f>
        <v>889680</v>
      </c>
      <c r="S1298" s="123">
        <v>0</v>
      </c>
      <c r="T1298" s="123">
        <f t="shared" si="624"/>
        <v>889680</v>
      </c>
      <c r="U1298" s="123">
        <v>0</v>
      </c>
      <c r="V1298" s="123">
        <v>0</v>
      </c>
      <c r="W1298" s="123">
        <f t="shared" si="616"/>
        <v>0</v>
      </c>
      <c r="X1298" s="123">
        <f t="shared" si="632"/>
        <v>889680</v>
      </c>
      <c r="Y1298" s="45"/>
      <c r="Z1298" s="123">
        <f>29979.04-29979.04</f>
        <v>0</v>
      </c>
      <c r="AA1298" s="123">
        <v>0</v>
      </c>
      <c r="AB1298" s="123">
        <f t="shared" si="625"/>
        <v>0</v>
      </c>
      <c r="AC1298" s="123">
        <v>0</v>
      </c>
      <c r="AD1298" s="123">
        <v>0</v>
      </c>
      <c r="AE1298" s="123">
        <f t="shared" si="618"/>
        <v>0</v>
      </c>
      <c r="AF1298" s="123">
        <f t="shared" si="633"/>
        <v>0</v>
      </c>
      <c r="AG1298" s="45"/>
      <c r="AH1298" s="123">
        <f>97962-97962+29979.04-29979.04+12692.58+2434.84-2434.84-12692.58</f>
        <v>0</v>
      </c>
      <c r="AI1298" s="123">
        <v>0</v>
      </c>
      <c r="AJ1298" s="123">
        <f t="shared" si="626"/>
        <v>0</v>
      </c>
      <c r="AK1298" s="123">
        <v>0</v>
      </c>
      <c r="AL1298" s="123">
        <v>0</v>
      </c>
      <c r="AM1298" s="123">
        <f t="shared" si="620"/>
        <v>0</v>
      </c>
      <c r="AN1298" s="123">
        <f t="shared" si="634"/>
        <v>0</v>
      </c>
      <c r="AO1298" s="45"/>
      <c r="AP1298" s="123">
        <f>J1298-(R1298+Z1298+AH1298)</f>
        <v>0</v>
      </c>
      <c r="AQ1298" s="123">
        <f>K1298-(S1298+AA1298+AI1298)</f>
        <v>0</v>
      </c>
      <c r="AR1298" s="123">
        <f t="shared" si="627"/>
        <v>0</v>
      </c>
      <c r="AS1298" s="123">
        <f>M1298-(U1298+AC1298+AK1298)</f>
        <v>0</v>
      </c>
      <c r="AT1298" s="123">
        <f>N1298-(V1298+AD1298+AL1298)</f>
        <v>0</v>
      </c>
      <c r="AU1298" s="123">
        <f t="shared" si="622"/>
        <v>0</v>
      </c>
      <c r="AV1298" s="123">
        <f t="shared" si="635"/>
        <v>0</v>
      </c>
      <c r="AW1298" s="134" t="s">
        <v>103</v>
      </c>
      <c r="AX1298" s="134">
        <v>134</v>
      </c>
      <c r="AY1298" s="134"/>
      <c r="AZ1298" s="133" t="s">
        <v>326</v>
      </c>
      <c r="BA1298" s="133">
        <f>'[1]SNI -C4'!AM104</f>
        <v>131</v>
      </c>
      <c r="BB1298" s="133"/>
      <c r="BC1298" s="133">
        <f>+AX1298-BA1298</f>
        <v>3</v>
      </c>
      <c r="BD1298" s="124">
        <v>0</v>
      </c>
    </row>
    <row r="1299" spans="1:56" s="127" customFormat="1" hidden="1">
      <c r="A1299" s="45"/>
      <c r="B1299" s="114">
        <v>2013</v>
      </c>
      <c r="C1299" s="115">
        <v>8320</v>
      </c>
      <c r="D1299" s="114">
        <v>11</v>
      </c>
      <c r="E1299" s="114">
        <v>5000</v>
      </c>
      <c r="F1299" s="114">
        <v>5100</v>
      </c>
      <c r="G1299" s="114">
        <v>519</v>
      </c>
      <c r="H1299" s="114"/>
      <c r="I1299" s="116" t="s">
        <v>233</v>
      </c>
      <c r="J1299" s="117">
        <v>150000</v>
      </c>
      <c r="K1299" s="117">
        <v>0</v>
      </c>
      <c r="L1299" s="117">
        <v>150000</v>
      </c>
      <c r="M1299" s="117">
        <v>0</v>
      </c>
      <c r="N1299" s="117">
        <v>0</v>
      </c>
      <c r="O1299" s="117">
        <v>0</v>
      </c>
      <c r="P1299" s="117">
        <v>150000</v>
      </c>
      <c r="Q1299" s="45"/>
      <c r="R1299" s="118">
        <f>R1300</f>
        <v>134548.4</v>
      </c>
      <c r="S1299" s="118">
        <f>S1300</f>
        <v>0</v>
      </c>
      <c r="T1299" s="118">
        <f t="shared" si="624"/>
        <v>134548.4</v>
      </c>
      <c r="U1299" s="118">
        <f>U1300</f>
        <v>0</v>
      </c>
      <c r="V1299" s="118">
        <f>V1300</f>
        <v>0</v>
      </c>
      <c r="W1299" s="118">
        <f t="shared" si="616"/>
        <v>0</v>
      </c>
      <c r="X1299" s="118">
        <f t="shared" si="632"/>
        <v>134548.4</v>
      </c>
      <c r="Y1299" s="45"/>
      <c r="Z1299" s="118">
        <f>Z1300</f>
        <v>0</v>
      </c>
      <c r="AA1299" s="118">
        <f>AA1300</f>
        <v>0</v>
      </c>
      <c r="AB1299" s="118">
        <f t="shared" si="625"/>
        <v>0</v>
      </c>
      <c r="AC1299" s="118">
        <f>AC1300</f>
        <v>0</v>
      </c>
      <c r="AD1299" s="118">
        <f>AD1300</f>
        <v>0</v>
      </c>
      <c r="AE1299" s="118">
        <f t="shared" si="618"/>
        <v>0</v>
      </c>
      <c r="AF1299" s="118">
        <f t="shared" si="633"/>
        <v>0</v>
      </c>
      <c r="AG1299" s="45"/>
      <c r="AH1299" s="118">
        <f>AH1300</f>
        <v>0</v>
      </c>
      <c r="AI1299" s="118">
        <f>AI1300</f>
        <v>0</v>
      </c>
      <c r="AJ1299" s="118">
        <f t="shared" si="626"/>
        <v>0</v>
      </c>
      <c r="AK1299" s="118">
        <f>AK1300</f>
        <v>0</v>
      </c>
      <c r="AL1299" s="118">
        <f>AL1300</f>
        <v>0</v>
      </c>
      <c r="AM1299" s="118">
        <f t="shared" si="620"/>
        <v>0</v>
      </c>
      <c r="AN1299" s="118">
        <f t="shared" si="634"/>
        <v>0</v>
      </c>
      <c r="AO1299" s="45"/>
      <c r="AP1299" s="118">
        <f>AP1300</f>
        <v>0</v>
      </c>
      <c r="AQ1299" s="118">
        <f>AQ1300</f>
        <v>0</v>
      </c>
      <c r="AR1299" s="118">
        <f t="shared" si="627"/>
        <v>0</v>
      </c>
      <c r="AS1299" s="118">
        <f>AS1300</f>
        <v>0</v>
      </c>
      <c r="AT1299" s="118">
        <f>AT1300</f>
        <v>0</v>
      </c>
      <c r="AU1299" s="118">
        <f t="shared" si="622"/>
        <v>0</v>
      </c>
      <c r="AV1299" s="118">
        <f t="shared" si="635"/>
        <v>0</v>
      </c>
      <c r="AW1299" s="119"/>
      <c r="AX1299" s="119"/>
      <c r="AY1299" s="119"/>
      <c r="AZ1299" s="117"/>
      <c r="BA1299" s="117"/>
      <c r="BB1299" s="117"/>
      <c r="BC1299" s="117"/>
      <c r="BD1299" s="117"/>
    </row>
    <row r="1300" spans="1:56" s="100" customFormat="1" hidden="1">
      <c r="A1300" s="45"/>
      <c r="B1300" s="120">
        <v>2013</v>
      </c>
      <c r="C1300" s="121">
        <v>8320</v>
      </c>
      <c r="D1300" s="120">
        <v>11</v>
      </c>
      <c r="E1300" s="120">
        <v>5000</v>
      </c>
      <c r="F1300" s="120">
        <v>5100</v>
      </c>
      <c r="G1300" s="120">
        <v>519</v>
      </c>
      <c r="H1300" s="120">
        <v>51901</v>
      </c>
      <c r="I1300" s="122" t="s">
        <v>234</v>
      </c>
      <c r="J1300" s="123">
        <f>150000-15451.6</f>
        <v>134548.4</v>
      </c>
      <c r="K1300" s="123">
        <v>0</v>
      </c>
      <c r="L1300" s="124">
        <v>150000</v>
      </c>
      <c r="M1300" s="123">
        <v>0</v>
      </c>
      <c r="N1300" s="123">
        <v>0</v>
      </c>
      <c r="O1300" s="124">
        <v>0</v>
      </c>
      <c r="P1300" s="124">
        <v>150000</v>
      </c>
      <c r="Q1300" s="45"/>
      <c r="R1300" s="123">
        <f>+'[1]SNI -C4'!V145</f>
        <v>134548.4</v>
      </c>
      <c r="S1300" s="123">
        <v>0</v>
      </c>
      <c r="T1300" s="123">
        <f t="shared" si="624"/>
        <v>134548.4</v>
      </c>
      <c r="U1300" s="123">
        <v>0</v>
      </c>
      <c r="V1300" s="123">
        <v>0</v>
      </c>
      <c r="W1300" s="123">
        <f t="shared" si="616"/>
        <v>0</v>
      </c>
      <c r="X1300" s="123">
        <f t="shared" si="632"/>
        <v>134548.4</v>
      </c>
      <c r="Y1300" s="45"/>
      <c r="Z1300" s="123">
        <v>0</v>
      </c>
      <c r="AA1300" s="123">
        <v>0</v>
      </c>
      <c r="AB1300" s="123">
        <f t="shared" si="625"/>
        <v>0</v>
      </c>
      <c r="AC1300" s="123">
        <v>0</v>
      </c>
      <c r="AD1300" s="123">
        <v>0</v>
      </c>
      <c r="AE1300" s="123">
        <f t="shared" si="618"/>
        <v>0</v>
      </c>
      <c r="AF1300" s="123">
        <f t="shared" si="633"/>
        <v>0</v>
      </c>
      <c r="AG1300" s="45"/>
      <c r="AH1300" s="123">
        <f>134548.4-134548.4</f>
        <v>0</v>
      </c>
      <c r="AI1300" s="123">
        <v>0</v>
      </c>
      <c r="AJ1300" s="123">
        <f t="shared" si="626"/>
        <v>0</v>
      </c>
      <c r="AK1300" s="123">
        <v>0</v>
      </c>
      <c r="AL1300" s="123">
        <v>0</v>
      </c>
      <c r="AM1300" s="123">
        <f t="shared" si="620"/>
        <v>0</v>
      </c>
      <c r="AN1300" s="123">
        <f t="shared" si="634"/>
        <v>0</v>
      </c>
      <c r="AO1300" s="45"/>
      <c r="AP1300" s="132">
        <f>J1300-(R1300+Z1300+AH1300)</f>
        <v>0</v>
      </c>
      <c r="AQ1300" s="123">
        <f>K1300-(S1300+AA1300+AI1300)</f>
        <v>0</v>
      </c>
      <c r="AR1300" s="132">
        <f t="shared" si="627"/>
        <v>0</v>
      </c>
      <c r="AS1300" s="123">
        <f>M1300-(U1300+AC1300+AK1300)</f>
        <v>0</v>
      </c>
      <c r="AT1300" s="123">
        <f>N1300-(V1300+AD1300+AL1300)</f>
        <v>0</v>
      </c>
      <c r="AU1300" s="123">
        <f t="shared" si="622"/>
        <v>0</v>
      </c>
      <c r="AV1300" s="132">
        <f t="shared" si="635"/>
        <v>0</v>
      </c>
      <c r="AW1300" s="125" t="s">
        <v>345</v>
      </c>
      <c r="AX1300" s="125">
        <v>10</v>
      </c>
      <c r="AY1300" s="125"/>
      <c r="AZ1300" s="124" t="s">
        <v>326</v>
      </c>
      <c r="BA1300" s="124">
        <f>'[1]SNI -C4'!AM147</f>
        <v>10</v>
      </c>
      <c r="BB1300" s="124"/>
      <c r="BC1300" s="133">
        <f>+AX1300-BA1300</f>
        <v>0</v>
      </c>
      <c r="BD1300" s="124">
        <v>0</v>
      </c>
    </row>
    <row r="1301" spans="1:56" s="126" customFormat="1" hidden="1">
      <c r="A1301" s="45"/>
      <c r="B1301" s="108">
        <v>2013</v>
      </c>
      <c r="C1301" s="109">
        <v>8320</v>
      </c>
      <c r="D1301" s="108">
        <v>11</v>
      </c>
      <c r="E1301" s="108">
        <v>5000</v>
      </c>
      <c r="F1301" s="108">
        <v>5200</v>
      </c>
      <c r="G1301" s="108"/>
      <c r="H1301" s="108"/>
      <c r="I1301" s="110" t="s">
        <v>333</v>
      </c>
      <c r="J1301" s="111">
        <v>0</v>
      </c>
      <c r="K1301" s="111">
        <v>0</v>
      </c>
      <c r="L1301" s="111">
        <v>0</v>
      </c>
      <c r="M1301" s="111">
        <v>0</v>
      </c>
      <c r="N1301" s="111">
        <v>0</v>
      </c>
      <c r="O1301" s="111">
        <v>0</v>
      </c>
      <c r="P1301" s="111">
        <v>0</v>
      </c>
      <c r="Q1301" s="45"/>
      <c r="R1301" s="112">
        <f>R1302+R1304</f>
        <v>0</v>
      </c>
      <c r="S1301" s="112">
        <f>S1302+S1304</f>
        <v>0</v>
      </c>
      <c r="T1301" s="112">
        <f t="shared" si="624"/>
        <v>0</v>
      </c>
      <c r="U1301" s="112">
        <f>U1302+U1304</f>
        <v>0</v>
      </c>
      <c r="V1301" s="112">
        <f>V1302+V1304</f>
        <v>0</v>
      </c>
      <c r="W1301" s="112">
        <f t="shared" si="616"/>
        <v>0</v>
      </c>
      <c r="X1301" s="112">
        <f t="shared" si="632"/>
        <v>0</v>
      </c>
      <c r="Y1301" s="45"/>
      <c r="Z1301" s="112">
        <f>Z1302+Z1304</f>
        <v>0</v>
      </c>
      <c r="AA1301" s="112">
        <f>AA1302+AA1304</f>
        <v>0</v>
      </c>
      <c r="AB1301" s="112">
        <f t="shared" si="625"/>
        <v>0</v>
      </c>
      <c r="AC1301" s="112">
        <f>AC1302+AC1304</f>
        <v>0</v>
      </c>
      <c r="AD1301" s="112">
        <f>AD1302+AD1304</f>
        <v>0</v>
      </c>
      <c r="AE1301" s="112">
        <f t="shared" si="618"/>
        <v>0</v>
      </c>
      <c r="AF1301" s="112">
        <f t="shared" si="633"/>
        <v>0</v>
      </c>
      <c r="AG1301" s="45"/>
      <c r="AH1301" s="112">
        <f>AH1302+AH1304</f>
        <v>0</v>
      </c>
      <c r="AI1301" s="112">
        <f>AI1302+AI1304</f>
        <v>0</v>
      </c>
      <c r="AJ1301" s="112">
        <f t="shared" si="626"/>
        <v>0</v>
      </c>
      <c r="AK1301" s="112">
        <f>AK1302+AK1304</f>
        <v>0</v>
      </c>
      <c r="AL1301" s="112">
        <f>AL1302+AL1304</f>
        <v>0</v>
      </c>
      <c r="AM1301" s="112">
        <f t="shared" si="620"/>
        <v>0</v>
      </c>
      <c r="AN1301" s="112">
        <f t="shared" si="634"/>
        <v>0</v>
      </c>
      <c r="AO1301" s="45"/>
      <c r="AP1301" s="112">
        <f>AP1302+AP1304</f>
        <v>0</v>
      </c>
      <c r="AQ1301" s="112">
        <f>AQ1302+AQ1304</f>
        <v>0</v>
      </c>
      <c r="AR1301" s="112">
        <f t="shared" si="627"/>
        <v>0</v>
      </c>
      <c r="AS1301" s="112">
        <f>AS1302+AS1304</f>
        <v>0</v>
      </c>
      <c r="AT1301" s="112">
        <f>AT1302+AT1304</f>
        <v>0</v>
      </c>
      <c r="AU1301" s="112">
        <f t="shared" ref="AU1301:AU1352" si="644">AS1301+AT1301</f>
        <v>0</v>
      </c>
      <c r="AV1301" s="112">
        <f t="shared" si="635"/>
        <v>0</v>
      </c>
      <c r="AW1301" s="113"/>
      <c r="AX1301" s="113"/>
      <c r="AY1301" s="113"/>
      <c r="AZ1301" s="111"/>
      <c r="BA1301" s="111"/>
      <c r="BB1301" s="111"/>
      <c r="BC1301" s="111"/>
      <c r="BD1301" s="111"/>
    </row>
    <row r="1302" spans="1:56" s="127" customFormat="1" hidden="1">
      <c r="A1302" s="45"/>
      <c r="B1302" s="114">
        <v>2013</v>
      </c>
      <c r="C1302" s="115">
        <v>8320</v>
      </c>
      <c r="D1302" s="114">
        <v>11</v>
      </c>
      <c r="E1302" s="114">
        <v>5000</v>
      </c>
      <c r="F1302" s="114">
        <v>5200</v>
      </c>
      <c r="G1302" s="114">
        <v>521</v>
      </c>
      <c r="H1302" s="114"/>
      <c r="I1302" s="116" t="s">
        <v>236</v>
      </c>
      <c r="J1302" s="117">
        <v>0</v>
      </c>
      <c r="K1302" s="117">
        <v>0</v>
      </c>
      <c r="L1302" s="117">
        <v>0</v>
      </c>
      <c r="M1302" s="117">
        <v>0</v>
      </c>
      <c r="N1302" s="117">
        <v>0</v>
      </c>
      <c r="O1302" s="117">
        <v>0</v>
      </c>
      <c r="P1302" s="117">
        <v>0</v>
      </c>
      <c r="Q1302" s="45"/>
      <c r="R1302" s="118">
        <f>R1303</f>
        <v>0</v>
      </c>
      <c r="S1302" s="118">
        <f>S1303</f>
        <v>0</v>
      </c>
      <c r="T1302" s="118">
        <f t="shared" si="624"/>
        <v>0</v>
      </c>
      <c r="U1302" s="118">
        <f>U1303</f>
        <v>0</v>
      </c>
      <c r="V1302" s="118">
        <f>V1303</f>
        <v>0</v>
      </c>
      <c r="W1302" s="118">
        <f t="shared" si="616"/>
        <v>0</v>
      </c>
      <c r="X1302" s="118">
        <f t="shared" si="632"/>
        <v>0</v>
      </c>
      <c r="Y1302" s="45"/>
      <c r="Z1302" s="118">
        <f>Z1303</f>
        <v>0</v>
      </c>
      <c r="AA1302" s="118">
        <f>AA1303</f>
        <v>0</v>
      </c>
      <c r="AB1302" s="118">
        <f t="shared" si="625"/>
        <v>0</v>
      </c>
      <c r="AC1302" s="118">
        <f>AC1303</f>
        <v>0</v>
      </c>
      <c r="AD1302" s="118">
        <f>AD1303</f>
        <v>0</v>
      </c>
      <c r="AE1302" s="118">
        <f t="shared" si="618"/>
        <v>0</v>
      </c>
      <c r="AF1302" s="118">
        <f t="shared" si="633"/>
        <v>0</v>
      </c>
      <c r="AG1302" s="45"/>
      <c r="AH1302" s="118">
        <f>AH1303</f>
        <v>0</v>
      </c>
      <c r="AI1302" s="118">
        <f>AI1303</f>
        <v>0</v>
      </c>
      <c r="AJ1302" s="118">
        <f t="shared" si="626"/>
        <v>0</v>
      </c>
      <c r="AK1302" s="118">
        <f>AK1303</f>
        <v>0</v>
      </c>
      <c r="AL1302" s="118">
        <f>AL1303</f>
        <v>0</v>
      </c>
      <c r="AM1302" s="118">
        <f t="shared" si="620"/>
        <v>0</v>
      </c>
      <c r="AN1302" s="118">
        <f t="shared" si="634"/>
        <v>0</v>
      </c>
      <c r="AO1302" s="45"/>
      <c r="AP1302" s="118">
        <f>AP1303</f>
        <v>0</v>
      </c>
      <c r="AQ1302" s="118">
        <f>AQ1303</f>
        <v>0</v>
      </c>
      <c r="AR1302" s="118">
        <f t="shared" si="627"/>
        <v>0</v>
      </c>
      <c r="AS1302" s="118">
        <f>AS1303</f>
        <v>0</v>
      </c>
      <c r="AT1302" s="118">
        <f>AT1303</f>
        <v>0</v>
      </c>
      <c r="AU1302" s="118">
        <f t="shared" si="644"/>
        <v>0</v>
      </c>
      <c r="AV1302" s="118">
        <f t="shared" si="635"/>
        <v>0</v>
      </c>
      <c r="AW1302" s="119"/>
      <c r="AX1302" s="119"/>
      <c r="AY1302" s="119"/>
      <c r="AZ1302" s="117"/>
      <c r="BA1302" s="117"/>
      <c r="BB1302" s="117"/>
      <c r="BC1302" s="117"/>
      <c r="BD1302" s="117"/>
    </row>
    <row r="1303" spans="1:56" s="100" customFormat="1" hidden="1">
      <c r="A1303" s="45"/>
      <c r="B1303" s="120">
        <v>2013</v>
      </c>
      <c r="C1303" s="121">
        <v>8320</v>
      </c>
      <c r="D1303" s="120">
        <v>11</v>
      </c>
      <c r="E1303" s="120">
        <v>5000</v>
      </c>
      <c r="F1303" s="120">
        <v>5200</v>
      </c>
      <c r="G1303" s="120">
        <v>521</v>
      </c>
      <c r="H1303" s="120">
        <v>52101</v>
      </c>
      <c r="I1303" s="122" t="s">
        <v>236</v>
      </c>
      <c r="J1303" s="123">
        <v>0</v>
      </c>
      <c r="K1303" s="123">
        <v>0</v>
      </c>
      <c r="L1303" s="124">
        <v>0</v>
      </c>
      <c r="M1303" s="123">
        <v>0</v>
      </c>
      <c r="N1303" s="123">
        <v>0</v>
      </c>
      <c r="O1303" s="124">
        <v>0</v>
      </c>
      <c r="P1303" s="124">
        <v>0</v>
      </c>
      <c r="Q1303" s="45"/>
      <c r="R1303" s="123">
        <v>0</v>
      </c>
      <c r="S1303" s="123">
        <v>0</v>
      </c>
      <c r="T1303" s="123">
        <f t="shared" si="624"/>
        <v>0</v>
      </c>
      <c r="U1303" s="123">
        <v>0</v>
      </c>
      <c r="V1303" s="123">
        <v>0</v>
      </c>
      <c r="W1303" s="123">
        <f t="shared" si="616"/>
        <v>0</v>
      </c>
      <c r="X1303" s="123">
        <f t="shared" si="632"/>
        <v>0</v>
      </c>
      <c r="Y1303" s="45"/>
      <c r="Z1303" s="123">
        <v>0</v>
      </c>
      <c r="AA1303" s="123">
        <v>0</v>
      </c>
      <c r="AB1303" s="123">
        <f t="shared" si="625"/>
        <v>0</v>
      </c>
      <c r="AC1303" s="123">
        <v>0</v>
      </c>
      <c r="AD1303" s="123">
        <v>0</v>
      </c>
      <c r="AE1303" s="123">
        <f t="shared" si="618"/>
        <v>0</v>
      </c>
      <c r="AF1303" s="123">
        <f t="shared" si="633"/>
        <v>0</v>
      </c>
      <c r="AG1303" s="45"/>
      <c r="AH1303" s="123">
        <v>0</v>
      </c>
      <c r="AI1303" s="123">
        <v>0</v>
      </c>
      <c r="AJ1303" s="123">
        <f t="shared" si="626"/>
        <v>0</v>
      </c>
      <c r="AK1303" s="123">
        <v>0</v>
      </c>
      <c r="AL1303" s="123">
        <v>0</v>
      </c>
      <c r="AM1303" s="123">
        <f t="shared" si="620"/>
        <v>0</v>
      </c>
      <c r="AN1303" s="123">
        <f t="shared" si="634"/>
        <v>0</v>
      </c>
      <c r="AO1303" s="45"/>
      <c r="AP1303" s="123">
        <f>J1303-(R1303+Z1303+AH1303)</f>
        <v>0</v>
      </c>
      <c r="AQ1303" s="123">
        <f>K1303-(S1303+AA1303+AI1303)</f>
        <v>0</v>
      </c>
      <c r="AR1303" s="123">
        <f t="shared" si="627"/>
        <v>0</v>
      </c>
      <c r="AS1303" s="123">
        <f>M1303-(U1303+AC1303+AK1303)</f>
        <v>0</v>
      </c>
      <c r="AT1303" s="123">
        <f>N1303-(V1303+AD1303+AL1303)</f>
        <v>0</v>
      </c>
      <c r="AU1303" s="123">
        <f t="shared" si="644"/>
        <v>0</v>
      </c>
      <c r="AV1303" s="123">
        <f t="shared" si="635"/>
        <v>0</v>
      </c>
      <c r="AW1303" s="125" t="s">
        <v>237</v>
      </c>
      <c r="AX1303" s="125"/>
      <c r="AY1303" s="125"/>
      <c r="AZ1303" s="124" t="s">
        <v>326</v>
      </c>
      <c r="BA1303" s="124"/>
      <c r="BB1303" s="124"/>
      <c r="BC1303" s="124"/>
      <c r="BD1303" s="124"/>
    </row>
    <row r="1304" spans="1:56" s="127" customFormat="1" hidden="1">
      <c r="A1304" s="45"/>
      <c r="B1304" s="114">
        <v>2013</v>
      </c>
      <c r="C1304" s="115">
        <v>8320</v>
      </c>
      <c r="D1304" s="114">
        <v>11</v>
      </c>
      <c r="E1304" s="114">
        <v>5000</v>
      </c>
      <c r="F1304" s="114">
        <v>5200</v>
      </c>
      <c r="G1304" s="114">
        <v>523</v>
      </c>
      <c r="H1304" s="114"/>
      <c r="I1304" s="116" t="s">
        <v>238</v>
      </c>
      <c r="J1304" s="117">
        <v>0</v>
      </c>
      <c r="K1304" s="117">
        <v>0</v>
      </c>
      <c r="L1304" s="117">
        <v>0</v>
      </c>
      <c r="M1304" s="117">
        <v>0</v>
      </c>
      <c r="N1304" s="117">
        <v>0</v>
      </c>
      <c r="O1304" s="117">
        <v>0</v>
      </c>
      <c r="P1304" s="117">
        <v>0</v>
      </c>
      <c r="Q1304" s="45"/>
      <c r="R1304" s="118">
        <f>R1305</f>
        <v>0</v>
      </c>
      <c r="S1304" s="118">
        <f>S1305</f>
        <v>0</v>
      </c>
      <c r="T1304" s="118">
        <f t="shared" si="624"/>
        <v>0</v>
      </c>
      <c r="U1304" s="118">
        <f>U1305</f>
        <v>0</v>
      </c>
      <c r="V1304" s="118">
        <f>V1305</f>
        <v>0</v>
      </c>
      <c r="W1304" s="118">
        <f t="shared" si="616"/>
        <v>0</v>
      </c>
      <c r="X1304" s="118">
        <f t="shared" si="632"/>
        <v>0</v>
      </c>
      <c r="Y1304" s="45"/>
      <c r="Z1304" s="118">
        <f>Z1305</f>
        <v>0</v>
      </c>
      <c r="AA1304" s="118">
        <f>AA1305</f>
        <v>0</v>
      </c>
      <c r="AB1304" s="118">
        <f t="shared" si="625"/>
        <v>0</v>
      </c>
      <c r="AC1304" s="118">
        <f>AC1305</f>
        <v>0</v>
      </c>
      <c r="AD1304" s="118">
        <f>AD1305</f>
        <v>0</v>
      </c>
      <c r="AE1304" s="118">
        <f t="shared" si="618"/>
        <v>0</v>
      </c>
      <c r="AF1304" s="118">
        <f t="shared" si="633"/>
        <v>0</v>
      </c>
      <c r="AG1304" s="45"/>
      <c r="AH1304" s="118">
        <f>AH1305</f>
        <v>0</v>
      </c>
      <c r="AI1304" s="118">
        <f>AI1305</f>
        <v>0</v>
      </c>
      <c r="AJ1304" s="118">
        <f t="shared" si="626"/>
        <v>0</v>
      </c>
      <c r="AK1304" s="118">
        <f>AK1305</f>
        <v>0</v>
      </c>
      <c r="AL1304" s="118">
        <f>AL1305</f>
        <v>0</v>
      </c>
      <c r="AM1304" s="118">
        <f t="shared" si="620"/>
        <v>0</v>
      </c>
      <c r="AN1304" s="118">
        <f t="shared" si="634"/>
        <v>0</v>
      </c>
      <c r="AO1304" s="45"/>
      <c r="AP1304" s="118">
        <f>AP1305</f>
        <v>0</v>
      </c>
      <c r="AQ1304" s="118">
        <f>AQ1305</f>
        <v>0</v>
      </c>
      <c r="AR1304" s="118">
        <f t="shared" si="627"/>
        <v>0</v>
      </c>
      <c r="AS1304" s="118">
        <f>AS1305</f>
        <v>0</v>
      </c>
      <c r="AT1304" s="118">
        <f>AT1305</f>
        <v>0</v>
      </c>
      <c r="AU1304" s="118">
        <f t="shared" si="644"/>
        <v>0</v>
      </c>
      <c r="AV1304" s="118">
        <f t="shared" si="635"/>
        <v>0</v>
      </c>
      <c r="AW1304" s="119"/>
      <c r="AX1304" s="119"/>
      <c r="AY1304" s="119"/>
      <c r="AZ1304" s="117"/>
      <c r="BA1304" s="117"/>
      <c r="BB1304" s="117"/>
      <c r="BC1304" s="117"/>
      <c r="BD1304" s="117"/>
    </row>
    <row r="1305" spans="1:56" s="100" customFormat="1" hidden="1">
      <c r="A1305" s="45"/>
      <c r="B1305" s="120">
        <v>2013</v>
      </c>
      <c r="C1305" s="121">
        <v>8320</v>
      </c>
      <c r="D1305" s="120">
        <v>11</v>
      </c>
      <c r="E1305" s="120">
        <v>5000</v>
      </c>
      <c r="F1305" s="120">
        <v>5200</v>
      </c>
      <c r="G1305" s="120">
        <v>523</v>
      </c>
      <c r="H1305" s="120">
        <v>52301</v>
      </c>
      <c r="I1305" s="122" t="s">
        <v>238</v>
      </c>
      <c r="J1305" s="132">
        <v>0</v>
      </c>
      <c r="K1305" s="132">
        <v>0</v>
      </c>
      <c r="L1305" s="133">
        <v>0</v>
      </c>
      <c r="M1305" s="132">
        <v>0</v>
      </c>
      <c r="N1305" s="132">
        <v>0</v>
      </c>
      <c r="O1305" s="133">
        <v>0</v>
      </c>
      <c r="P1305" s="133">
        <v>0</v>
      </c>
      <c r="Q1305" s="45"/>
      <c r="R1305" s="123">
        <v>0</v>
      </c>
      <c r="S1305" s="123">
        <v>0</v>
      </c>
      <c r="T1305" s="123">
        <f t="shared" si="624"/>
        <v>0</v>
      </c>
      <c r="U1305" s="123">
        <v>0</v>
      </c>
      <c r="V1305" s="123">
        <v>0</v>
      </c>
      <c r="W1305" s="123">
        <f t="shared" si="616"/>
        <v>0</v>
      </c>
      <c r="X1305" s="123">
        <f t="shared" si="632"/>
        <v>0</v>
      </c>
      <c r="Y1305" s="45"/>
      <c r="Z1305" s="123">
        <v>0</v>
      </c>
      <c r="AA1305" s="123">
        <v>0</v>
      </c>
      <c r="AB1305" s="123">
        <f t="shared" si="625"/>
        <v>0</v>
      </c>
      <c r="AC1305" s="123">
        <v>0</v>
      </c>
      <c r="AD1305" s="123">
        <v>0</v>
      </c>
      <c r="AE1305" s="123">
        <f t="shared" si="618"/>
        <v>0</v>
      </c>
      <c r="AF1305" s="123">
        <f t="shared" si="633"/>
        <v>0</v>
      </c>
      <c r="AG1305" s="45"/>
      <c r="AH1305" s="123">
        <v>0</v>
      </c>
      <c r="AI1305" s="123">
        <v>0</v>
      </c>
      <c r="AJ1305" s="123">
        <f t="shared" si="626"/>
        <v>0</v>
      </c>
      <c r="AK1305" s="123">
        <v>0</v>
      </c>
      <c r="AL1305" s="123">
        <v>0</v>
      </c>
      <c r="AM1305" s="123">
        <f t="shared" si="620"/>
        <v>0</v>
      </c>
      <c r="AN1305" s="123">
        <f t="shared" si="634"/>
        <v>0</v>
      </c>
      <c r="AO1305" s="45"/>
      <c r="AP1305" s="123">
        <f>J1305-(R1305+Z1305+AH1305)</f>
        <v>0</v>
      </c>
      <c r="AQ1305" s="123">
        <f>K1305-(S1305+AA1305+AI1305)</f>
        <v>0</v>
      </c>
      <c r="AR1305" s="123">
        <f t="shared" si="627"/>
        <v>0</v>
      </c>
      <c r="AS1305" s="123">
        <f>M1305-(U1305+AC1305+AK1305)</f>
        <v>0</v>
      </c>
      <c r="AT1305" s="123">
        <f>N1305-(V1305+AD1305+AL1305)</f>
        <v>0</v>
      </c>
      <c r="AU1305" s="123">
        <f t="shared" si="644"/>
        <v>0</v>
      </c>
      <c r="AV1305" s="123">
        <f t="shared" si="635"/>
        <v>0</v>
      </c>
      <c r="AW1305" s="134" t="s">
        <v>103</v>
      </c>
      <c r="AX1305" s="134"/>
      <c r="AY1305" s="134"/>
      <c r="AZ1305" s="133" t="s">
        <v>326</v>
      </c>
      <c r="BA1305" s="133"/>
      <c r="BB1305" s="133"/>
      <c r="BC1305" s="133"/>
      <c r="BD1305" s="133"/>
    </row>
    <row r="1306" spans="1:56" s="126" customFormat="1" hidden="1">
      <c r="A1306" s="45"/>
      <c r="B1306" s="108">
        <v>2013</v>
      </c>
      <c r="C1306" s="109">
        <v>8320</v>
      </c>
      <c r="D1306" s="108">
        <v>11</v>
      </c>
      <c r="E1306" s="108">
        <v>5000</v>
      </c>
      <c r="F1306" s="108">
        <v>5300</v>
      </c>
      <c r="G1306" s="108"/>
      <c r="H1306" s="108"/>
      <c r="I1306" s="110" t="s">
        <v>334</v>
      </c>
      <c r="J1306" s="111">
        <v>0</v>
      </c>
      <c r="K1306" s="111">
        <v>0</v>
      </c>
      <c r="L1306" s="111">
        <v>0</v>
      </c>
      <c r="M1306" s="111">
        <v>0</v>
      </c>
      <c r="N1306" s="111">
        <v>0</v>
      </c>
      <c r="O1306" s="111">
        <v>0</v>
      </c>
      <c r="P1306" s="111">
        <v>0</v>
      </c>
      <c r="Q1306" s="45"/>
      <c r="R1306" s="112">
        <f>R1307+R1309</f>
        <v>0</v>
      </c>
      <c r="S1306" s="112">
        <f>S1307+S1309</f>
        <v>0</v>
      </c>
      <c r="T1306" s="112">
        <f t="shared" si="624"/>
        <v>0</v>
      </c>
      <c r="U1306" s="112">
        <f>U1307+U1309</f>
        <v>0</v>
      </c>
      <c r="V1306" s="112">
        <f>V1307+V1309</f>
        <v>0</v>
      </c>
      <c r="W1306" s="112">
        <f t="shared" si="616"/>
        <v>0</v>
      </c>
      <c r="X1306" s="112">
        <f t="shared" si="632"/>
        <v>0</v>
      </c>
      <c r="Y1306" s="45"/>
      <c r="Z1306" s="112">
        <f>Z1307+Z1309</f>
        <v>0</v>
      </c>
      <c r="AA1306" s="112">
        <f>AA1307+AA1309</f>
        <v>0</v>
      </c>
      <c r="AB1306" s="112">
        <f t="shared" si="625"/>
        <v>0</v>
      </c>
      <c r="AC1306" s="112">
        <f>AC1307+AC1309</f>
        <v>0</v>
      </c>
      <c r="AD1306" s="112">
        <f>AD1307+AD1309</f>
        <v>0</v>
      </c>
      <c r="AE1306" s="112">
        <f t="shared" si="618"/>
        <v>0</v>
      </c>
      <c r="AF1306" s="112">
        <f t="shared" si="633"/>
        <v>0</v>
      </c>
      <c r="AG1306" s="45"/>
      <c r="AH1306" s="112">
        <f>AH1307+AH1309</f>
        <v>0</v>
      </c>
      <c r="AI1306" s="112">
        <f>AI1307+AI1309</f>
        <v>0</v>
      </c>
      <c r="AJ1306" s="112">
        <f t="shared" si="626"/>
        <v>0</v>
      </c>
      <c r="AK1306" s="112">
        <f>AK1307+AK1309</f>
        <v>0</v>
      </c>
      <c r="AL1306" s="112">
        <f>AL1307+AL1309</f>
        <v>0</v>
      </c>
      <c r="AM1306" s="112">
        <f t="shared" si="620"/>
        <v>0</v>
      </c>
      <c r="AN1306" s="112">
        <f t="shared" si="634"/>
        <v>0</v>
      </c>
      <c r="AO1306" s="45"/>
      <c r="AP1306" s="112">
        <f>AP1307+AP1309</f>
        <v>0</v>
      </c>
      <c r="AQ1306" s="112">
        <f>AQ1307+AQ1309</f>
        <v>0</v>
      </c>
      <c r="AR1306" s="112">
        <f t="shared" si="627"/>
        <v>0</v>
      </c>
      <c r="AS1306" s="112">
        <f>AS1307+AS1309</f>
        <v>0</v>
      </c>
      <c r="AT1306" s="112">
        <f>AT1307+AT1309</f>
        <v>0</v>
      </c>
      <c r="AU1306" s="112">
        <f t="shared" si="644"/>
        <v>0</v>
      </c>
      <c r="AV1306" s="112">
        <f t="shared" si="635"/>
        <v>0</v>
      </c>
      <c r="AW1306" s="113"/>
      <c r="AX1306" s="113"/>
      <c r="AY1306" s="113"/>
      <c r="AZ1306" s="111"/>
      <c r="BA1306" s="111"/>
      <c r="BB1306" s="111"/>
      <c r="BC1306" s="111"/>
      <c r="BD1306" s="111"/>
    </row>
    <row r="1307" spans="1:56" s="127" customFormat="1" hidden="1">
      <c r="A1307" s="45"/>
      <c r="B1307" s="114">
        <v>2013</v>
      </c>
      <c r="C1307" s="115">
        <v>8320</v>
      </c>
      <c r="D1307" s="114">
        <v>11</v>
      </c>
      <c r="E1307" s="114">
        <v>5000</v>
      </c>
      <c r="F1307" s="114">
        <v>5300</v>
      </c>
      <c r="G1307" s="114">
        <v>531</v>
      </c>
      <c r="H1307" s="114"/>
      <c r="I1307" s="116" t="s">
        <v>335</v>
      </c>
      <c r="J1307" s="117">
        <v>0</v>
      </c>
      <c r="K1307" s="117">
        <v>0</v>
      </c>
      <c r="L1307" s="117">
        <v>0</v>
      </c>
      <c r="M1307" s="117">
        <v>0</v>
      </c>
      <c r="N1307" s="117">
        <v>0</v>
      </c>
      <c r="O1307" s="117">
        <v>0</v>
      </c>
      <c r="P1307" s="117">
        <v>0</v>
      </c>
      <c r="Q1307" s="45"/>
      <c r="R1307" s="118">
        <f>R1308</f>
        <v>0</v>
      </c>
      <c r="S1307" s="118">
        <f>S1308</f>
        <v>0</v>
      </c>
      <c r="T1307" s="118">
        <f t="shared" si="624"/>
        <v>0</v>
      </c>
      <c r="U1307" s="118">
        <f>U1308</f>
        <v>0</v>
      </c>
      <c r="V1307" s="118">
        <f>V1308</f>
        <v>0</v>
      </c>
      <c r="W1307" s="118">
        <f t="shared" si="616"/>
        <v>0</v>
      </c>
      <c r="X1307" s="118">
        <f t="shared" si="632"/>
        <v>0</v>
      </c>
      <c r="Y1307" s="45"/>
      <c r="Z1307" s="118">
        <f>Z1308</f>
        <v>0</v>
      </c>
      <c r="AA1307" s="118">
        <f>AA1308</f>
        <v>0</v>
      </c>
      <c r="AB1307" s="118">
        <f t="shared" si="625"/>
        <v>0</v>
      </c>
      <c r="AC1307" s="118">
        <f>AC1308</f>
        <v>0</v>
      </c>
      <c r="AD1307" s="118">
        <f>AD1308</f>
        <v>0</v>
      </c>
      <c r="AE1307" s="118">
        <f t="shared" si="618"/>
        <v>0</v>
      </c>
      <c r="AF1307" s="118">
        <f t="shared" si="633"/>
        <v>0</v>
      </c>
      <c r="AG1307" s="45"/>
      <c r="AH1307" s="118">
        <f>AH1308</f>
        <v>0</v>
      </c>
      <c r="AI1307" s="118">
        <f>AI1308</f>
        <v>0</v>
      </c>
      <c r="AJ1307" s="118">
        <f t="shared" si="626"/>
        <v>0</v>
      </c>
      <c r="AK1307" s="118">
        <f>AK1308</f>
        <v>0</v>
      </c>
      <c r="AL1307" s="118">
        <f>AL1308</f>
        <v>0</v>
      </c>
      <c r="AM1307" s="118">
        <f t="shared" si="620"/>
        <v>0</v>
      </c>
      <c r="AN1307" s="118">
        <f t="shared" si="634"/>
        <v>0</v>
      </c>
      <c r="AO1307" s="45"/>
      <c r="AP1307" s="118">
        <f>AP1308</f>
        <v>0</v>
      </c>
      <c r="AQ1307" s="118">
        <f>AQ1308</f>
        <v>0</v>
      </c>
      <c r="AR1307" s="118">
        <f t="shared" si="627"/>
        <v>0</v>
      </c>
      <c r="AS1307" s="118">
        <f>AS1308</f>
        <v>0</v>
      </c>
      <c r="AT1307" s="118">
        <f>AT1308</f>
        <v>0</v>
      </c>
      <c r="AU1307" s="118">
        <f t="shared" si="644"/>
        <v>0</v>
      </c>
      <c r="AV1307" s="118">
        <f t="shared" si="635"/>
        <v>0</v>
      </c>
      <c r="AW1307" s="119"/>
      <c r="AX1307" s="119"/>
      <c r="AY1307" s="119"/>
      <c r="AZ1307" s="117"/>
      <c r="BA1307" s="117"/>
      <c r="BB1307" s="117"/>
      <c r="BC1307" s="117"/>
      <c r="BD1307" s="117"/>
    </row>
    <row r="1308" spans="1:56" s="100" customFormat="1" hidden="1">
      <c r="A1308" s="45"/>
      <c r="B1308" s="120">
        <v>2013</v>
      </c>
      <c r="C1308" s="121">
        <v>8320</v>
      </c>
      <c r="D1308" s="120">
        <v>11</v>
      </c>
      <c r="E1308" s="120">
        <v>5000</v>
      </c>
      <c r="F1308" s="120">
        <v>5300</v>
      </c>
      <c r="G1308" s="120">
        <v>531</v>
      </c>
      <c r="H1308" s="120">
        <v>53101</v>
      </c>
      <c r="I1308" s="122" t="s">
        <v>335</v>
      </c>
      <c r="J1308" s="123">
        <v>0</v>
      </c>
      <c r="K1308" s="123">
        <v>0</v>
      </c>
      <c r="L1308" s="124">
        <v>0</v>
      </c>
      <c r="M1308" s="123">
        <v>0</v>
      </c>
      <c r="N1308" s="123">
        <v>0</v>
      </c>
      <c r="O1308" s="124">
        <v>0</v>
      </c>
      <c r="P1308" s="124">
        <v>0</v>
      </c>
      <c r="Q1308" s="45"/>
      <c r="R1308" s="123">
        <v>0</v>
      </c>
      <c r="S1308" s="123">
        <v>0</v>
      </c>
      <c r="T1308" s="123">
        <f t="shared" si="624"/>
        <v>0</v>
      </c>
      <c r="U1308" s="123">
        <v>0</v>
      </c>
      <c r="V1308" s="123">
        <v>0</v>
      </c>
      <c r="W1308" s="123">
        <f t="shared" si="616"/>
        <v>0</v>
      </c>
      <c r="X1308" s="123">
        <f t="shared" si="632"/>
        <v>0</v>
      </c>
      <c r="Y1308" s="45"/>
      <c r="Z1308" s="123">
        <v>0</v>
      </c>
      <c r="AA1308" s="123">
        <v>0</v>
      </c>
      <c r="AB1308" s="123">
        <f t="shared" si="625"/>
        <v>0</v>
      </c>
      <c r="AC1308" s="123">
        <v>0</v>
      </c>
      <c r="AD1308" s="123">
        <v>0</v>
      </c>
      <c r="AE1308" s="123">
        <f t="shared" si="618"/>
        <v>0</v>
      </c>
      <c r="AF1308" s="123">
        <f t="shared" si="633"/>
        <v>0</v>
      </c>
      <c r="AG1308" s="45"/>
      <c r="AH1308" s="123">
        <v>0</v>
      </c>
      <c r="AI1308" s="123">
        <v>0</v>
      </c>
      <c r="AJ1308" s="123">
        <f t="shared" si="626"/>
        <v>0</v>
      </c>
      <c r="AK1308" s="123">
        <v>0</v>
      </c>
      <c r="AL1308" s="123">
        <v>0</v>
      </c>
      <c r="AM1308" s="123">
        <f t="shared" si="620"/>
        <v>0</v>
      </c>
      <c r="AN1308" s="123">
        <f t="shared" si="634"/>
        <v>0</v>
      </c>
      <c r="AO1308" s="45"/>
      <c r="AP1308" s="123">
        <f>J1308-(R1308+Z1308+AH1308)</f>
        <v>0</v>
      </c>
      <c r="AQ1308" s="123">
        <f>K1308-(S1308+AA1308+AI1308)</f>
        <v>0</v>
      </c>
      <c r="AR1308" s="123">
        <f t="shared" si="627"/>
        <v>0</v>
      </c>
      <c r="AS1308" s="123">
        <f>M1308-(U1308+AC1308+AK1308)</f>
        <v>0</v>
      </c>
      <c r="AT1308" s="123">
        <f>N1308-(V1308+AD1308+AL1308)</f>
        <v>0</v>
      </c>
      <c r="AU1308" s="123">
        <f t="shared" si="644"/>
        <v>0</v>
      </c>
      <c r="AV1308" s="123">
        <f t="shared" si="635"/>
        <v>0</v>
      </c>
      <c r="AW1308" s="125" t="s">
        <v>388</v>
      </c>
      <c r="AX1308" s="125"/>
      <c r="AY1308" s="125"/>
      <c r="AZ1308" s="124" t="s">
        <v>326</v>
      </c>
      <c r="BA1308" s="124"/>
      <c r="BB1308" s="124"/>
      <c r="BC1308" s="124"/>
      <c r="BD1308" s="124"/>
    </row>
    <row r="1309" spans="1:56" s="127" customFormat="1" hidden="1">
      <c r="A1309" s="45"/>
      <c r="B1309" s="114">
        <v>2013</v>
      </c>
      <c r="C1309" s="115">
        <v>8320</v>
      </c>
      <c r="D1309" s="114">
        <v>11</v>
      </c>
      <c r="E1309" s="114">
        <v>5000</v>
      </c>
      <c r="F1309" s="114">
        <v>5300</v>
      </c>
      <c r="G1309" s="114">
        <v>532</v>
      </c>
      <c r="H1309" s="114"/>
      <c r="I1309" s="116" t="s">
        <v>336</v>
      </c>
      <c r="J1309" s="117">
        <v>0</v>
      </c>
      <c r="K1309" s="117">
        <v>0</v>
      </c>
      <c r="L1309" s="117">
        <v>0</v>
      </c>
      <c r="M1309" s="117">
        <v>0</v>
      </c>
      <c r="N1309" s="117">
        <v>0</v>
      </c>
      <c r="O1309" s="117">
        <v>0</v>
      </c>
      <c r="P1309" s="117">
        <v>0</v>
      </c>
      <c r="Q1309" s="45"/>
      <c r="R1309" s="118">
        <f>R1310</f>
        <v>0</v>
      </c>
      <c r="S1309" s="118">
        <f>S1310</f>
        <v>0</v>
      </c>
      <c r="T1309" s="118">
        <f t="shared" si="624"/>
        <v>0</v>
      </c>
      <c r="U1309" s="118">
        <f>U1310</f>
        <v>0</v>
      </c>
      <c r="V1309" s="118">
        <f>V1310</f>
        <v>0</v>
      </c>
      <c r="W1309" s="118">
        <f t="shared" si="616"/>
        <v>0</v>
      </c>
      <c r="X1309" s="118">
        <f t="shared" si="632"/>
        <v>0</v>
      </c>
      <c r="Y1309" s="45"/>
      <c r="Z1309" s="118">
        <f>Z1310</f>
        <v>0</v>
      </c>
      <c r="AA1309" s="118">
        <f>AA1310</f>
        <v>0</v>
      </c>
      <c r="AB1309" s="118">
        <f t="shared" si="625"/>
        <v>0</v>
      </c>
      <c r="AC1309" s="118">
        <f>AC1310</f>
        <v>0</v>
      </c>
      <c r="AD1309" s="118">
        <f>AD1310</f>
        <v>0</v>
      </c>
      <c r="AE1309" s="118">
        <f t="shared" si="618"/>
        <v>0</v>
      </c>
      <c r="AF1309" s="118">
        <f t="shared" si="633"/>
        <v>0</v>
      </c>
      <c r="AG1309" s="45"/>
      <c r="AH1309" s="118">
        <f>AH1310</f>
        <v>0</v>
      </c>
      <c r="AI1309" s="118">
        <f>AI1310</f>
        <v>0</v>
      </c>
      <c r="AJ1309" s="118">
        <f t="shared" si="626"/>
        <v>0</v>
      </c>
      <c r="AK1309" s="118">
        <f>AK1310</f>
        <v>0</v>
      </c>
      <c r="AL1309" s="118">
        <f>AL1310</f>
        <v>0</v>
      </c>
      <c r="AM1309" s="118">
        <f t="shared" si="620"/>
        <v>0</v>
      </c>
      <c r="AN1309" s="118">
        <f t="shared" si="634"/>
        <v>0</v>
      </c>
      <c r="AO1309" s="45"/>
      <c r="AP1309" s="118">
        <f>AP1310</f>
        <v>0</v>
      </c>
      <c r="AQ1309" s="118">
        <f>AQ1310</f>
        <v>0</v>
      </c>
      <c r="AR1309" s="118">
        <f t="shared" si="627"/>
        <v>0</v>
      </c>
      <c r="AS1309" s="118">
        <f>AS1310</f>
        <v>0</v>
      </c>
      <c r="AT1309" s="118">
        <f>AT1310</f>
        <v>0</v>
      </c>
      <c r="AU1309" s="118">
        <f t="shared" si="644"/>
        <v>0</v>
      </c>
      <c r="AV1309" s="118">
        <f t="shared" si="635"/>
        <v>0</v>
      </c>
      <c r="AW1309" s="119"/>
      <c r="AX1309" s="119"/>
      <c r="AY1309" s="119"/>
      <c r="AZ1309" s="117"/>
      <c r="BA1309" s="117"/>
      <c r="BB1309" s="117"/>
      <c r="BC1309" s="117"/>
      <c r="BD1309" s="117"/>
    </row>
    <row r="1310" spans="1:56" s="100" customFormat="1" hidden="1">
      <c r="A1310" s="45"/>
      <c r="B1310" s="120">
        <v>2013</v>
      </c>
      <c r="C1310" s="121">
        <v>8320</v>
      </c>
      <c r="D1310" s="120">
        <v>11</v>
      </c>
      <c r="E1310" s="120">
        <v>5000</v>
      </c>
      <c r="F1310" s="120">
        <v>5300</v>
      </c>
      <c r="G1310" s="120">
        <v>532</v>
      </c>
      <c r="H1310" s="120">
        <v>53201</v>
      </c>
      <c r="I1310" s="122" t="s">
        <v>336</v>
      </c>
      <c r="J1310" s="123">
        <v>0</v>
      </c>
      <c r="K1310" s="123">
        <v>0</v>
      </c>
      <c r="L1310" s="124">
        <v>0</v>
      </c>
      <c r="M1310" s="123">
        <v>0</v>
      </c>
      <c r="N1310" s="123">
        <v>0</v>
      </c>
      <c r="O1310" s="124">
        <v>0</v>
      </c>
      <c r="P1310" s="124">
        <v>0</v>
      </c>
      <c r="Q1310" s="45"/>
      <c r="R1310" s="123">
        <v>0</v>
      </c>
      <c r="S1310" s="123">
        <v>0</v>
      </c>
      <c r="T1310" s="123">
        <f t="shared" si="624"/>
        <v>0</v>
      </c>
      <c r="U1310" s="123">
        <v>0</v>
      </c>
      <c r="V1310" s="123">
        <v>0</v>
      </c>
      <c r="W1310" s="123">
        <f t="shared" si="616"/>
        <v>0</v>
      </c>
      <c r="X1310" s="123">
        <f t="shared" si="632"/>
        <v>0</v>
      </c>
      <c r="Y1310" s="45"/>
      <c r="Z1310" s="123">
        <v>0</v>
      </c>
      <c r="AA1310" s="123">
        <v>0</v>
      </c>
      <c r="AB1310" s="123">
        <f t="shared" si="625"/>
        <v>0</v>
      </c>
      <c r="AC1310" s="123">
        <v>0</v>
      </c>
      <c r="AD1310" s="123">
        <v>0</v>
      </c>
      <c r="AE1310" s="123">
        <f t="shared" si="618"/>
        <v>0</v>
      </c>
      <c r="AF1310" s="123">
        <f t="shared" si="633"/>
        <v>0</v>
      </c>
      <c r="AG1310" s="45"/>
      <c r="AH1310" s="123">
        <v>0</v>
      </c>
      <c r="AI1310" s="123">
        <v>0</v>
      </c>
      <c r="AJ1310" s="123">
        <f t="shared" si="626"/>
        <v>0</v>
      </c>
      <c r="AK1310" s="123">
        <v>0</v>
      </c>
      <c r="AL1310" s="123">
        <v>0</v>
      </c>
      <c r="AM1310" s="123">
        <f t="shared" si="620"/>
        <v>0</v>
      </c>
      <c r="AN1310" s="123">
        <f t="shared" si="634"/>
        <v>0</v>
      </c>
      <c r="AO1310" s="45"/>
      <c r="AP1310" s="123">
        <f>J1310-(R1310+Z1310+AH1310)</f>
        <v>0</v>
      </c>
      <c r="AQ1310" s="123">
        <f>K1310-(S1310+AA1310+AI1310)</f>
        <v>0</v>
      </c>
      <c r="AR1310" s="123">
        <f t="shared" si="627"/>
        <v>0</v>
      </c>
      <c r="AS1310" s="123">
        <f>M1310-(U1310+AC1310+AK1310)</f>
        <v>0</v>
      </c>
      <c r="AT1310" s="123">
        <f>N1310-(V1310+AD1310+AL1310)</f>
        <v>0</v>
      </c>
      <c r="AU1310" s="123">
        <f t="shared" si="644"/>
        <v>0</v>
      </c>
      <c r="AV1310" s="123">
        <f t="shared" si="635"/>
        <v>0</v>
      </c>
      <c r="AW1310" s="125" t="s">
        <v>141</v>
      </c>
      <c r="AX1310" s="125"/>
      <c r="AY1310" s="125"/>
      <c r="AZ1310" s="124" t="s">
        <v>283</v>
      </c>
      <c r="BA1310" s="124"/>
      <c r="BB1310" s="124"/>
      <c r="BC1310" s="124"/>
      <c r="BD1310" s="124"/>
    </row>
    <row r="1311" spans="1:56" s="126" customFormat="1" hidden="1">
      <c r="A1311" s="45"/>
      <c r="B1311" s="108">
        <v>2013</v>
      </c>
      <c r="C1311" s="109">
        <v>8320</v>
      </c>
      <c r="D1311" s="108">
        <v>11</v>
      </c>
      <c r="E1311" s="108">
        <v>5000</v>
      </c>
      <c r="F1311" s="108">
        <v>5400</v>
      </c>
      <c r="G1311" s="108"/>
      <c r="H1311" s="108"/>
      <c r="I1311" s="110" t="s">
        <v>337</v>
      </c>
      <c r="J1311" s="111">
        <v>0</v>
      </c>
      <c r="K1311" s="111">
        <v>0</v>
      </c>
      <c r="L1311" s="111">
        <v>0</v>
      </c>
      <c r="M1311" s="111">
        <v>0</v>
      </c>
      <c r="N1311" s="111">
        <v>0</v>
      </c>
      <c r="O1311" s="111">
        <v>0</v>
      </c>
      <c r="P1311" s="111">
        <v>0</v>
      </c>
      <c r="Q1311" s="45"/>
      <c r="R1311" s="112">
        <f>R1312+R1315</f>
        <v>0</v>
      </c>
      <c r="S1311" s="112">
        <f>S1312+S1315</f>
        <v>0</v>
      </c>
      <c r="T1311" s="112">
        <f t="shared" si="624"/>
        <v>0</v>
      </c>
      <c r="U1311" s="112">
        <f>U1312+U1315</f>
        <v>0</v>
      </c>
      <c r="V1311" s="112">
        <f>V1312+V1315</f>
        <v>0</v>
      </c>
      <c r="W1311" s="112">
        <f t="shared" si="616"/>
        <v>0</v>
      </c>
      <c r="X1311" s="112">
        <f t="shared" si="632"/>
        <v>0</v>
      </c>
      <c r="Y1311" s="45"/>
      <c r="Z1311" s="112">
        <f>Z1312+Z1315</f>
        <v>0</v>
      </c>
      <c r="AA1311" s="112">
        <f>AA1312+AA1315</f>
        <v>0</v>
      </c>
      <c r="AB1311" s="112">
        <f t="shared" si="625"/>
        <v>0</v>
      </c>
      <c r="AC1311" s="112">
        <f>AC1312+AC1315</f>
        <v>0</v>
      </c>
      <c r="AD1311" s="112">
        <f>AD1312+AD1315</f>
        <v>0</v>
      </c>
      <c r="AE1311" s="112">
        <f t="shared" si="618"/>
        <v>0</v>
      </c>
      <c r="AF1311" s="112">
        <f t="shared" si="633"/>
        <v>0</v>
      </c>
      <c r="AG1311" s="45"/>
      <c r="AH1311" s="112">
        <f>AH1312+AH1315</f>
        <v>0</v>
      </c>
      <c r="AI1311" s="112">
        <f>AI1312+AI1315</f>
        <v>0</v>
      </c>
      <c r="AJ1311" s="112">
        <f t="shared" si="626"/>
        <v>0</v>
      </c>
      <c r="AK1311" s="112">
        <f>AK1312+AK1315</f>
        <v>0</v>
      </c>
      <c r="AL1311" s="112">
        <f>AL1312+AL1315</f>
        <v>0</v>
      </c>
      <c r="AM1311" s="112">
        <f t="shared" si="620"/>
        <v>0</v>
      </c>
      <c r="AN1311" s="112">
        <f t="shared" si="634"/>
        <v>0</v>
      </c>
      <c r="AO1311" s="45"/>
      <c r="AP1311" s="112">
        <f>AP1312+AP1315</f>
        <v>0</v>
      </c>
      <c r="AQ1311" s="112">
        <f>AQ1312+AQ1315</f>
        <v>0</v>
      </c>
      <c r="AR1311" s="112">
        <f t="shared" si="627"/>
        <v>0</v>
      </c>
      <c r="AS1311" s="112">
        <f>AS1312+AS1315</f>
        <v>0</v>
      </c>
      <c r="AT1311" s="112">
        <f>AT1312+AT1315</f>
        <v>0</v>
      </c>
      <c r="AU1311" s="112">
        <f t="shared" si="644"/>
        <v>0</v>
      </c>
      <c r="AV1311" s="112">
        <f t="shared" si="635"/>
        <v>0</v>
      </c>
      <c r="AW1311" s="113"/>
      <c r="AX1311" s="113"/>
      <c r="AY1311" s="113"/>
      <c r="AZ1311" s="111"/>
      <c r="BA1311" s="111"/>
      <c r="BB1311" s="111"/>
      <c r="BC1311" s="111"/>
      <c r="BD1311" s="111"/>
    </row>
    <row r="1312" spans="1:56" s="127" customFormat="1" hidden="1">
      <c r="A1312" s="45"/>
      <c r="B1312" s="114">
        <v>2013</v>
      </c>
      <c r="C1312" s="115">
        <v>8320</v>
      </c>
      <c r="D1312" s="114">
        <v>11</v>
      </c>
      <c r="E1312" s="114">
        <v>5000</v>
      </c>
      <c r="F1312" s="114">
        <v>5400</v>
      </c>
      <c r="G1312" s="114">
        <v>541</v>
      </c>
      <c r="H1312" s="114"/>
      <c r="I1312" s="116" t="s">
        <v>241</v>
      </c>
      <c r="J1312" s="117">
        <v>0</v>
      </c>
      <c r="K1312" s="117">
        <v>0</v>
      </c>
      <c r="L1312" s="117">
        <v>0</v>
      </c>
      <c r="M1312" s="117">
        <v>0</v>
      </c>
      <c r="N1312" s="117">
        <v>0</v>
      </c>
      <c r="O1312" s="117">
        <v>0</v>
      </c>
      <c r="P1312" s="117">
        <v>0</v>
      </c>
      <c r="Q1312" s="45"/>
      <c r="R1312" s="118">
        <f>R1313+R1314</f>
        <v>0</v>
      </c>
      <c r="S1312" s="118">
        <f>S1313+S1314</f>
        <v>0</v>
      </c>
      <c r="T1312" s="118">
        <f t="shared" si="624"/>
        <v>0</v>
      </c>
      <c r="U1312" s="118">
        <f>U1313+U1314</f>
        <v>0</v>
      </c>
      <c r="V1312" s="118">
        <f>V1313+V1314</f>
        <v>0</v>
      </c>
      <c r="W1312" s="118">
        <f t="shared" si="616"/>
        <v>0</v>
      </c>
      <c r="X1312" s="118">
        <f t="shared" si="632"/>
        <v>0</v>
      </c>
      <c r="Y1312" s="45"/>
      <c r="Z1312" s="118">
        <f>Z1313+Z1314</f>
        <v>0</v>
      </c>
      <c r="AA1312" s="118">
        <f>AA1313+AA1314</f>
        <v>0</v>
      </c>
      <c r="AB1312" s="118">
        <f t="shared" si="625"/>
        <v>0</v>
      </c>
      <c r="AC1312" s="118">
        <f>AC1313+AC1314</f>
        <v>0</v>
      </c>
      <c r="AD1312" s="118">
        <f>AD1313+AD1314</f>
        <v>0</v>
      </c>
      <c r="AE1312" s="118">
        <f t="shared" si="618"/>
        <v>0</v>
      </c>
      <c r="AF1312" s="118">
        <f t="shared" si="633"/>
        <v>0</v>
      </c>
      <c r="AG1312" s="45"/>
      <c r="AH1312" s="118">
        <f>AH1313+AH1314</f>
        <v>0</v>
      </c>
      <c r="AI1312" s="118">
        <f>AI1313+AI1314</f>
        <v>0</v>
      </c>
      <c r="AJ1312" s="118">
        <f t="shared" si="626"/>
        <v>0</v>
      </c>
      <c r="AK1312" s="118">
        <f>AK1313+AK1314</f>
        <v>0</v>
      </c>
      <c r="AL1312" s="118">
        <f>AL1313+AL1314</f>
        <v>0</v>
      </c>
      <c r="AM1312" s="118">
        <f t="shared" si="620"/>
        <v>0</v>
      </c>
      <c r="AN1312" s="118">
        <f t="shared" si="634"/>
        <v>0</v>
      </c>
      <c r="AO1312" s="45"/>
      <c r="AP1312" s="118">
        <f>AP1313+AP1314</f>
        <v>0</v>
      </c>
      <c r="AQ1312" s="118">
        <f>AQ1313+AQ1314</f>
        <v>0</v>
      </c>
      <c r="AR1312" s="118">
        <f t="shared" si="627"/>
        <v>0</v>
      </c>
      <c r="AS1312" s="118">
        <f>AS1313+AS1314</f>
        <v>0</v>
      </c>
      <c r="AT1312" s="118">
        <f>AT1313+AT1314</f>
        <v>0</v>
      </c>
      <c r="AU1312" s="118">
        <f t="shared" si="644"/>
        <v>0</v>
      </c>
      <c r="AV1312" s="118">
        <f t="shared" si="635"/>
        <v>0</v>
      </c>
      <c r="AW1312" s="119"/>
      <c r="AX1312" s="119"/>
      <c r="AY1312" s="119"/>
      <c r="AZ1312" s="117"/>
      <c r="BA1312" s="117"/>
      <c r="BB1312" s="117"/>
      <c r="BC1312" s="117"/>
      <c r="BD1312" s="117"/>
    </row>
    <row r="1313" spans="1:56" s="127" customFormat="1" hidden="1">
      <c r="A1313" s="45"/>
      <c r="B1313" s="120">
        <v>2013</v>
      </c>
      <c r="C1313" s="121">
        <v>8320</v>
      </c>
      <c r="D1313" s="120">
        <v>11</v>
      </c>
      <c r="E1313" s="120">
        <v>5000</v>
      </c>
      <c r="F1313" s="120">
        <v>5400</v>
      </c>
      <c r="G1313" s="120">
        <v>541</v>
      </c>
      <c r="H1313" s="120">
        <v>54101</v>
      </c>
      <c r="I1313" s="122" t="s">
        <v>242</v>
      </c>
      <c r="J1313" s="123">
        <v>0</v>
      </c>
      <c r="K1313" s="123">
        <v>0</v>
      </c>
      <c r="L1313" s="124">
        <v>0</v>
      </c>
      <c r="M1313" s="123">
        <v>0</v>
      </c>
      <c r="N1313" s="123">
        <v>0</v>
      </c>
      <c r="O1313" s="124">
        <v>0</v>
      </c>
      <c r="P1313" s="124">
        <v>0</v>
      </c>
      <c r="Q1313" s="45"/>
      <c r="R1313" s="123">
        <v>0</v>
      </c>
      <c r="S1313" s="123">
        <v>0</v>
      </c>
      <c r="T1313" s="123">
        <f t="shared" si="624"/>
        <v>0</v>
      </c>
      <c r="U1313" s="123">
        <v>0</v>
      </c>
      <c r="V1313" s="123">
        <v>0</v>
      </c>
      <c r="W1313" s="123">
        <f t="shared" ref="W1313:W1352" si="645">U1313+V1313</f>
        <v>0</v>
      </c>
      <c r="X1313" s="123">
        <f t="shared" si="632"/>
        <v>0</v>
      </c>
      <c r="Y1313" s="45"/>
      <c r="Z1313" s="123">
        <v>0</v>
      </c>
      <c r="AA1313" s="123">
        <v>0</v>
      </c>
      <c r="AB1313" s="123">
        <f t="shared" si="625"/>
        <v>0</v>
      </c>
      <c r="AC1313" s="123">
        <v>0</v>
      </c>
      <c r="AD1313" s="123">
        <v>0</v>
      </c>
      <c r="AE1313" s="123">
        <f t="shared" ref="AE1313:AE1352" si="646">AC1313+AD1313</f>
        <v>0</v>
      </c>
      <c r="AF1313" s="123">
        <f t="shared" si="633"/>
        <v>0</v>
      </c>
      <c r="AG1313" s="45"/>
      <c r="AH1313" s="123">
        <v>0</v>
      </c>
      <c r="AI1313" s="123">
        <v>0</v>
      </c>
      <c r="AJ1313" s="123">
        <f t="shared" si="626"/>
        <v>0</v>
      </c>
      <c r="AK1313" s="123">
        <v>0</v>
      </c>
      <c r="AL1313" s="123">
        <v>0</v>
      </c>
      <c r="AM1313" s="123">
        <f t="shared" ref="AM1313:AM1352" si="647">AK1313+AL1313</f>
        <v>0</v>
      </c>
      <c r="AN1313" s="123">
        <f t="shared" si="634"/>
        <v>0</v>
      </c>
      <c r="AO1313" s="45"/>
      <c r="AP1313" s="123">
        <f>J1313-(R1313+Z1313+AH1313)</f>
        <v>0</v>
      </c>
      <c r="AQ1313" s="123">
        <f>K1313-(S1313+AA1313+AI1313)</f>
        <v>0</v>
      </c>
      <c r="AR1313" s="123">
        <f t="shared" si="627"/>
        <v>0</v>
      </c>
      <c r="AS1313" s="123">
        <f>M1313-(U1313+AC1313+AK1313)</f>
        <v>0</v>
      </c>
      <c r="AT1313" s="123">
        <f>N1313-(V1313+AD1313+AL1313)</f>
        <v>0</v>
      </c>
      <c r="AU1313" s="123">
        <f t="shared" si="644"/>
        <v>0</v>
      </c>
      <c r="AV1313" s="123">
        <f t="shared" si="635"/>
        <v>0</v>
      </c>
      <c r="AW1313" s="125"/>
      <c r="AX1313" s="125"/>
      <c r="AY1313" s="125"/>
      <c r="AZ1313" s="124"/>
      <c r="BA1313" s="124"/>
      <c r="BB1313" s="124"/>
      <c r="BC1313" s="124"/>
      <c r="BD1313" s="124"/>
    </row>
    <row r="1314" spans="1:56" s="100" customFormat="1" hidden="1">
      <c r="A1314" s="45"/>
      <c r="B1314" s="120">
        <v>2013</v>
      </c>
      <c r="C1314" s="121">
        <v>8320</v>
      </c>
      <c r="D1314" s="120">
        <v>11</v>
      </c>
      <c r="E1314" s="120">
        <v>5000</v>
      </c>
      <c r="F1314" s="120">
        <v>5400</v>
      </c>
      <c r="G1314" s="120">
        <v>541</v>
      </c>
      <c r="H1314" s="120">
        <v>54104</v>
      </c>
      <c r="I1314" s="122" t="s">
        <v>243</v>
      </c>
      <c r="J1314" s="123">
        <v>0</v>
      </c>
      <c r="K1314" s="123">
        <v>0</v>
      </c>
      <c r="L1314" s="124">
        <v>0</v>
      </c>
      <c r="M1314" s="123">
        <v>0</v>
      </c>
      <c r="N1314" s="123">
        <v>0</v>
      </c>
      <c r="O1314" s="124">
        <v>0</v>
      </c>
      <c r="P1314" s="124">
        <v>0</v>
      </c>
      <c r="Q1314" s="45"/>
      <c r="R1314" s="123">
        <v>0</v>
      </c>
      <c r="S1314" s="123">
        <v>0</v>
      </c>
      <c r="T1314" s="123">
        <f t="shared" si="624"/>
        <v>0</v>
      </c>
      <c r="U1314" s="123">
        <v>0</v>
      </c>
      <c r="V1314" s="123">
        <v>0</v>
      </c>
      <c r="W1314" s="123">
        <f t="shared" si="645"/>
        <v>0</v>
      </c>
      <c r="X1314" s="123">
        <f t="shared" si="632"/>
        <v>0</v>
      </c>
      <c r="Y1314" s="45"/>
      <c r="Z1314" s="123">
        <v>0</v>
      </c>
      <c r="AA1314" s="123">
        <v>0</v>
      </c>
      <c r="AB1314" s="123">
        <f t="shared" si="625"/>
        <v>0</v>
      </c>
      <c r="AC1314" s="123">
        <v>0</v>
      </c>
      <c r="AD1314" s="123">
        <v>0</v>
      </c>
      <c r="AE1314" s="123">
        <f t="shared" si="646"/>
        <v>0</v>
      </c>
      <c r="AF1314" s="123">
        <f t="shared" si="633"/>
        <v>0</v>
      </c>
      <c r="AG1314" s="45"/>
      <c r="AH1314" s="123">
        <v>0</v>
      </c>
      <c r="AI1314" s="123">
        <v>0</v>
      </c>
      <c r="AJ1314" s="123">
        <f t="shared" si="626"/>
        <v>0</v>
      </c>
      <c r="AK1314" s="123">
        <v>0</v>
      </c>
      <c r="AL1314" s="123">
        <v>0</v>
      </c>
      <c r="AM1314" s="123">
        <f t="shared" si="647"/>
        <v>0</v>
      </c>
      <c r="AN1314" s="123">
        <f t="shared" si="634"/>
        <v>0</v>
      </c>
      <c r="AO1314" s="45"/>
      <c r="AP1314" s="123">
        <f>J1314-(R1314+Z1314+AH1314)</f>
        <v>0</v>
      </c>
      <c r="AQ1314" s="123">
        <f>K1314-(S1314+AA1314+AI1314)</f>
        <v>0</v>
      </c>
      <c r="AR1314" s="123">
        <f t="shared" si="627"/>
        <v>0</v>
      </c>
      <c r="AS1314" s="123">
        <f>M1314-(U1314+AC1314+AK1314)</f>
        <v>0</v>
      </c>
      <c r="AT1314" s="123">
        <f>N1314-(V1314+AD1314+AL1314)</f>
        <v>0</v>
      </c>
      <c r="AU1314" s="123">
        <f t="shared" si="644"/>
        <v>0</v>
      </c>
      <c r="AV1314" s="123">
        <f t="shared" si="635"/>
        <v>0</v>
      </c>
      <c r="AW1314" s="125" t="s">
        <v>103</v>
      </c>
      <c r="AX1314" s="125"/>
      <c r="AY1314" s="125"/>
      <c r="AZ1314" s="124" t="s">
        <v>283</v>
      </c>
      <c r="BA1314" s="124"/>
      <c r="BB1314" s="124"/>
      <c r="BC1314" s="124"/>
      <c r="BD1314" s="124"/>
    </row>
    <row r="1315" spans="1:56" s="127" customFormat="1" hidden="1">
      <c r="A1315" s="45"/>
      <c r="B1315" s="114">
        <v>2013</v>
      </c>
      <c r="C1315" s="115">
        <v>8320</v>
      </c>
      <c r="D1315" s="114">
        <v>11</v>
      </c>
      <c r="E1315" s="114">
        <v>5000</v>
      </c>
      <c r="F1315" s="114">
        <v>5400</v>
      </c>
      <c r="G1315" s="114">
        <v>542</v>
      </c>
      <c r="H1315" s="114"/>
      <c r="I1315" s="116" t="s">
        <v>414</v>
      </c>
      <c r="J1315" s="117">
        <v>0</v>
      </c>
      <c r="K1315" s="117">
        <v>0</v>
      </c>
      <c r="L1315" s="117">
        <v>0</v>
      </c>
      <c r="M1315" s="117">
        <v>0</v>
      </c>
      <c r="N1315" s="117">
        <v>0</v>
      </c>
      <c r="O1315" s="117">
        <v>0</v>
      </c>
      <c r="P1315" s="117">
        <v>0</v>
      </c>
      <c r="Q1315" s="45"/>
      <c r="R1315" s="118">
        <f>R1316</f>
        <v>0</v>
      </c>
      <c r="S1315" s="118">
        <f>S1316</f>
        <v>0</v>
      </c>
      <c r="T1315" s="118">
        <f t="shared" si="624"/>
        <v>0</v>
      </c>
      <c r="U1315" s="118">
        <f>U1316</f>
        <v>0</v>
      </c>
      <c r="V1315" s="118">
        <f>V1316</f>
        <v>0</v>
      </c>
      <c r="W1315" s="118">
        <f t="shared" si="645"/>
        <v>0</v>
      </c>
      <c r="X1315" s="118">
        <f t="shared" si="632"/>
        <v>0</v>
      </c>
      <c r="Y1315" s="45"/>
      <c r="Z1315" s="118">
        <f>Z1316</f>
        <v>0</v>
      </c>
      <c r="AA1315" s="118">
        <f>AA1316</f>
        <v>0</v>
      </c>
      <c r="AB1315" s="118">
        <f t="shared" si="625"/>
        <v>0</v>
      </c>
      <c r="AC1315" s="118">
        <f>AC1316</f>
        <v>0</v>
      </c>
      <c r="AD1315" s="118">
        <f>AD1316</f>
        <v>0</v>
      </c>
      <c r="AE1315" s="118">
        <f t="shared" si="646"/>
        <v>0</v>
      </c>
      <c r="AF1315" s="118">
        <f t="shared" si="633"/>
        <v>0</v>
      </c>
      <c r="AG1315" s="45"/>
      <c r="AH1315" s="118">
        <f>AH1316</f>
        <v>0</v>
      </c>
      <c r="AI1315" s="118">
        <f>AI1316</f>
        <v>0</v>
      </c>
      <c r="AJ1315" s="118">
        <f t="shared" si="626"/>
        <v>0</v>
      </c>
      <c r="AK1315" s="118">
        <f>AK1316</f>
        <v>0</v>
      </c>
      <c r="AL1315" s="118">
        <f>AL1316</f>
        <v>0</v>
      </c>
      <c r="AM1315" s="118">
        <f t="shared" si="647"/>
        <v>0</v>
      </c>
      <c r="AN1315" s="118">
        <f t="shared" si="634"/>
        <v>0</v>
      </c>
      <c r="AO1315" s="45"/>
      <c r="AP1315" s="118">
        <f>AP1316</f>
        <v>0</v>
      </c>
      <c r="AQ1315" s="118">
        <f>AQ1316</f>
        <v>0</v>
      </c>
      <c r="AR1315" s="118">
        <f t="shared" si="627"/>
        <v>0</v>
      </c>
      <c r="AS1315" s="118">
        <f>AS1316</f>
        <v>0</v>
      </c>
      <c r="AT1315" s="118">
        <f>AT1316</f>
        <v>0</v>
      </c>
      <c r="AU1315" s="118">
        <f t="shared" si="644"/>
        <v>0</v>
      </c>
      <c r="AV1315" s="118">
        <f t="shared" si="635"/>
        <v>0</v>
      </c>
      <c r="AW1315" s="119"/>
      <c r="AX1315" s="119"/>
      <c r="AY1315" s="119"/>
      <c r="AZ1315" s="117"/>
      <c r="BA1315" s="117"/>
      <c r="BB1315" s="117"/>
      <c r="BC1315" s="117"/>
      <c r="BD1315" s="117"/>
    </row>
    <row r="1316" spans="1:56" s="100" customFormat="1" hidden="1">
      <c r="A1316" s="45"/>
      <c r="B1316" s="120">
        <v>2013</v>
      </c>
      <c r="C1316" s="121">
        <v>8320</v>
      </c>
      <c r="D1316" s="120">
        <v>11</v>
      </c>
      <c r="E1316" s="120">
        <v>5000</v>
      </c>
      <c r="F1316" s="120">
        <v>5400</v>
      </c>
      <c r="G1316" s="120">
        <v>542</v>
      </c>
      <c r="H1316" s="120">
        <v>54201</v>
      </c>
      <c r="I1316" s="122" t="s">
        <v>414</v>
      </c>
      <c r="J1316" s="123">
        <v>0</v>
      </c>
      <c r="K1316" s="123">
        <v>0</v>
      </c>
      <c r="L1316" s="124">
        <v>0</v>
      </c>
      <c r="M1316" s="123">
        <v>0</v>
      </c>
      <c r="N1316" s="123">
        <v>0</v>
      </c>
      <c r="O1316" s="124">
        <v>0</v>
      </c>
      <c r="P1316" s="124">
        <v>0</v>
      </c>
      <c r="Q1316" s="45"/>
      <c r="R1316" s="123">
        <v>0</v>
      </c>
      <c r="S1316" s="123">
        <v>0</v>
      </c>
      <c r="T1316" s="123">
        <f t="shared" si="624"/>
        <v>0</v>
      </c>
      <c r="U1316" s="123">
        <v>0</v>
      </c>
      <c r="V1316" s="123">
        <v>0</v>
      </c>
      <c r="W1316" s="123">
        <f t="shared" si="645"/>
        <v>0</v>
      </c>
      <c r="X1316" s="123">
        <f t="shared" si="632"/>
        <v>0</v>
      </c>
      <c r="Y1316" s="45"/>
      <c r="Z1316" s="123">
        <v>0</v>
      </c>
      <c r="AA1316" s="123">
        <v>0</v>
      </c>
      <c r="AB1316" s="123">
        <f t="shared" si="625"/>
        <v>0</v>
      </c>
      <c r="AC1316" s="123">
        <v>0</v>
      </c>
      <c r="AD1316" s="123">
        <v>0</v>
      </c>
      <c r="AE1316" s="123">
        <f t="shared" si="646"/>
        <v>0</v>
      </c>
      <c r="AF1316" s="123">
        <f t="shared" si="633"/>
        <v>0</v>
      </c>
      <c r="AG1316" s="45"/>
      <c r="AH1316" s="123">
        <v>0</v>
      </c>
      <c r="AI1316" s="123">
        <v>0</v>
      </c>
      <c r="AJ1316" s="123">
        <f t="shared" si="626"/>
        <v>0</v>
      </c>
      <c r="AK1316" s="123">
        <v>0</v>
      </c>
      <c r="AL1316" s="123">
        <v>0</v>
      </c>
      <c r="AM1316" s="123">
        <f t="shared" si="647"/>
        <v>0</v>
      </c>
      <c r="AN1316" s="123">
        <f t="shared" si="634"/>
        <v>0</v>
      </c>
      <c r="AO1316" s="45"/>
      <c r="AP1316" s="123">
        <f>J1316-(R1316+Z1316+AH1316)</f>
        <v>0</v>
      </c>
      <c r="AQ1316" s="123">
        <f>K1316-(S1316+AA1316+AI1316)</f>
        <v>0</v>
      </c>
      <c r="AR1316" s="123">
        <f t="shared" si="627"/>
        <v>0</v>
      </c>
      <c r="AS1316" s="123">
        <f>M1316-(U1316+AC1316+AK1316)</f>
        <v>0</v>
      </c>
      <c r="AT1316" s="123">
        <f>N1316-(V1316+AD1316+AL1316)</f>
        <v>0</v>
      </c>
      <c r="AU1316" s="123">
        <f t="shared" si="644"/>
        <v>0</v>
      </c>
      <c r="AV1316" s="123">
        <f t="shared" si="635"/>
        <v>0</v>
      </c>
      <c r="AW1316" s="125" t="s">
        <v>103</v>
      </c>
      <c r="AX1316" s="125"/>
      <c r="AY1316" s="125"/>
      <c r="AZ1316" s="124" t="s">
        <v>283</v>
      </c>
      <c r="BA1316" s="124"/>
      <c r="BB1316" s="124"/>
      <c r="BC1316" s="124"/>
      <c r="BD1316" s="124"/>
    </row>
    <row r="1317" spans="1:56" s="126" customFormat="1" hidden="1">
      <c r="A1317" s="45"/>
      <c r="B1317" s="108">
        <v>2013</v>
      </c>
      <c r="C1317" s="109">
        <v>8320</v>
      </c>
      <c r="D1317" s="108">
        <v>11</v>
      </c>
      <c r="E1317" s="108">
        <v>5000</v>
      </c>
      <c r="F1317" s="108">
        <v>5500</v>
      </c>
      <c r="G1317" s="108"/>
      <c r="H1317" s="108"/>
      <c r="I1317" s="110" t="s">
        <v>340</v>
      </c>
      <c r="J1317" s="111">
        <v>200000</v>
      </c>
      <c r="K1317" s="111">
        <v>0</v>
      </c>
      <c r="L1317" s="111">
        <v>200000</v>
      </c>
      <c r="M1317" s="111">
        <v>0</v>
      </c>
      <c r="N1317" s="111">
        <v>0</v>
      </c>
      <c r="O1317" s="111">
        <v>0</v>
      </c>
      <c r="P1317" s="111">
        <v>200000</v>
      </c>
      <c r="Q1317" s="45"/>
      <c r="R1317" s="112">
        <f t="shared" ref="R1317:V1318" si="648">R1318</f>
        <v>119480</v>
      </c>
      <c r="S1317" s="112">
        <f t="shared" si="648"/>
        <v>0</v>
      </c>
      <c r="T1317" s="112">
        <f t="shared" si="624"/>
        <v>119480</v>
      </c>
      <c r="U1317" s="112">
        <f t="shared" si="648"/>
        <v>0</v>
      </c>
      <c r="V1317" s="112">
        <f t="shared" si="648"/>
        <v>0</v>
      </c>
      <c r="W1317" s="112">
        <f t="shared" si="645"/>
        <v>0</v>
      </c>
      <c r="X1317" s="112">
        <f t="shared" si="632"/>
        <v>119480</v>
      </c>
      <c r="Y1317" s="45"/>
      <c r="Z1317" s="112">
        <f t="shared" ref="Z1317:AD1318" si="649">Z1318</f>
        <v>0</v>
      </c>
      <c r="AA1317" s="112">
        <f t="shared" si="649"/>
        <v>0</v>
      </c>
      <c r="AB1317" s="112">
        <f t="shared" si="625"/>
        <v>0</v>
      </c>
      <c r="AC1317" s="112">
        <f t="shared" si="649"/>
        <v>0</v>
      </c>
      <c r="AD1317" s="112">
        <f t="shared" si="649"/>
        <v>0</v>
      </c>
      <c r="AE1317" s="112">
        <f t="shared" si="646"/>
        <v>0</v>
      </c>
      <c r="AF1317" s="112">
        <f t="shared" si="633"/>
        <v>0</v>
      </c>
      <c r="AG1317" s="45"/>
      <c r="AH1317" s="112">
        <f t="shared" ref="AH1317:AL1318" si="650">AH1318</f>
        <v>0</v>
      </c>
      <c r="AI1317" s="112">
        <f t="shared" si="650"/>
        <v>0</v>
      </c>
      <c r="AJ1317" s="112">
        <f t="shared" si="626"/>
        <v>0</v>
      </c>
      <c r="AK1317" s="112">
        <f t="shared" si="650"/>
        <v>0</v>
      </c>
      <c r="AL1317" s="112">
        <f t="shared" si="650"/>
        <v>0</v>
      </c>
      <c r="AM1317" s="112">
        <f t="shared" si="647"/>
        <v>0</v>
      </c>
      <c r="AN1317" s="112">
        <f t="shared" si="634"/>
        <v>0</v>
      </c>
      <c r="AO1317" s="45"/>
      <c r="AP1317" s="112">
        <f t="shared" ref="AP1317:AT1318" si="651">AP1318</f>
        <v>0</v>
      </c>
      <c r="AQ1317" s="112">
        <f t="shared" si="651"/>
        <v>0</v>
      </c>
      <c r="AR1317" s="112">
        <f t="shared" si="627"/>
        <v>0</v>
      </c>
      <c r="AS1317" s="112">
        <f t="shared" si="651"/>
        <v>0</v>
      </c>
      <c r="AT1317" s="112">
        <f t="shared" si="651"/>
        <v>0</v>
      </c>
      <c r="AU1317" s="112">
        <f t="shared" si="644"/>
        <v>0</v>
      </c>
      <c r="AV1317" s="112">
        <f t="shared" si="635"/>
        <v>0</v>
      </c>
      <c r="AW1317" s="113"/>
      <c r="AX1317" s="113"/>
      <c r="AY1317" s="113"/>
      <c r="AZ1317" s="111"/>
      <c r="BA1317" s="111"/>
      <c r="BB1317" s="111"/>
      <c r="BC1317" s="111"/>
      <c r="BD1317" s="111"/>
    </row>
    <row r="1318" spans="1:56" s="127" customFormat="1" hidden="1">
      <c r="A1318" s="45"/>
      <c r="B1318" s="114">
        <v>2013</v>
      </c>
      <c r="C1318" s="115">
        <v>8320</v>
      </c>
      <c r="D1318" s="114">
        <v>11</v>
      </c>
      <c r="E1318" s="114">
        <v>5000</v>
      </c>
      <c r="F1318" s="114">
        <v>5500</v>
      </c>
      <c r="G1318" s="114">
        <v>551</v>
      </c>
      <c r="H1318" s="114"/>
      <c r="I1318" s="116" t="s">
        <v>341</v>
      </c>
      <c r="J1318" s="117">
        <v>200000</v>
      </c>
      <c r="K1318" s="117">
        <v>0</v>
      </c>
      <c r="L1318" s="117">
        <v>200000</v>
      </c>
      <c r="M1318" s="117">
        <v>0</v>
      </c>
      <c r="N1318" s="117">
        <v>0</v>
      </c>
      <c r="O1318" s="117">
        <v>0</v>
      </c>
      <c r="P1318" s="117">
        <v>200000</v>
      </c>
      <c r="Q1318" s="45"/>
      <c r="R1318" s="118">
        <f t="shared" si="648"/>
        <v>119480</v>
      </c>
      <c r="S1318" s="118">
        <f t="shared" si="648"/>
        <v>0</v>
      </c>
      <c r="T1318" s="118">
        <f t="shared" si="624"/>
        <v>119480</v>
      </c>
      <c r="U1318" s="118">
        <f t="shared" si="648"/>
        <v>0</v>
      </c>
      <c r="V1318" s="118">
        <f t="shared" si="648"/>
        <v>0</v>
      </c>
      <c r="W1318" s="118">
        <f t="shared" si="645"/>
        <v>0</v>
      </c>
      <c r="X1318" s="118">
        <f t="shared" si="632"/>
        <v>119480</v>
      </c>
      <c r="Y1318" s="45"/>
      <c r="Z1318" s="118">
        <f t="shared" si="649"/>
        <v>0</v>
      </c>
      <c r="AA1318" s="118">
        <f t="shared" si="649"/>
        <v>0</v>
      </c>
      <c r="AB1318" s="118">
        <f t="shared" si="625"/>
        <v>0</v>
      </c>
      <c r="AC1318" s="118">
        <f t="shared" si="649"/>
        <v>0</v>
      </c>
      <c r="AD1318" s="118">
        <f t="shared" si="649"/>
        <v>0</v>
      </c>
      <c r="AE1318" s="118">
        <f t="shared" si="646"/>
        <v>0</v>
      </c>
      <c r="AF1318" s="118">
        <f t="shared" si="633"/>
        <v>0</v>
      </c>
      <c r="AG1318" s="45"/>
      <c r="AH1318" s="118">
        <f t="shared" si="650"/>
        <v>0</v>
      </c>
      <c r="AI1318" s="118">
        <f t="shared" si="650"/>
        <v>0</v>
      </c>
      <c r="AJ1318" s="118">
        <f t="shared" si="626"/>
        <v>0</v>
      </c>
      <c r="AK1318" s="118">
        <f t="shared" si="650"/>
        <v>0</v>
      </c>
      <c r="AL1318" s="118">
        <f t="shared" si="650"/>
        <v>0</v>
      </c>
      <c r="AM1318" s="118">
        <f t="shared" si="647"/>
        <v>0</v>
      </c>
      <c r="AN1318" s="118">
        <f t="shared" si="634"/>
        <v>0</v>
      </c>
      <c r="AO1318" s="45"/>
      <c r="AP1318" s="118">
        <f t="shared" si="651"/>
        <v>0</v>
      </c>
      <c r="AQ1318" s="118">
        <f t="shared" si="651"/>
        <v>0</v>
      </c>
      <c r="AR1318" s="118">
        <f t="shared" si="627"/>
        <v>0</v>
      </c>
      <c r="AS1318" s="118">
        <f t="shared" si="651"/>
        <v>0</v>
      </c>
      <c r="AT1318" s="118">
        <f t="shared" si="651"/>
        <v>0</v>
      </c>
      <c r="AU1318" s="118">
        <f t="shared" si="644"/>
        <v>0</v>
      </c>
      <c r="AV1318" s="118">
        <f t="shared" si="635"/>
        <v>0</v>
      </c>
      <c r="AW1318" s="119"/>
      <c r="AX1318" s="119"/>
      <c r="AY1318" s="119"/>
      <c r="AZ1318" s="117"/>
      <c r="BA1318" s="117"/>
      <c r="BB1318" s="117"/>
      <c r="BC1318" s="117"/>
      <c r="BD1318" s="117"/>
    </row>
    <row r="1319" spans="1:56" s="45" customFormat="1" hidden="1">
      <c r="B1319" s="129">
        <v>2013</v>
      </c>
      <c r="C1319" s="130">
        <v>8320</v>
      </c>
      <c r="D1319" s="129">
        <v>11</v>
      </c>
      <c r="E1319" s="129">
        <v>5000</v>
      </c>
      <c r="F1319" s="129">
        <v>5500</v>
      </c>
      <c r="G1319" s="129">
        <v>551</v>
      </c>
      <c r="H1319" s="120">
        <v>55102</v>
      </c>
      <c r="I1319" s="128" t="s">
        <v>343</v>
      </c>
      <c r="J1319" s="123">
        <f>200000-80520</f>
        <v>119480</v>
      </c>
      <c r="K1319" s="123">
        <v>0</v>
      </c>
      <c r="L1319" s="124">
        <v>200000</v>
      </c>
      <c r="M1319" s="123">
        <v>0</v>
      </c>
      <c r="N1319" s="123">
        <v>0</v>
      </c>
      <c r="O1319" s="124">
        <v>0</v>
      </c>
      <c r="P1319" s="124">
        <v>200000</v>
      </c>
      <c r="R1319" s="123">
        <f>+'[1]SNI -C4'!V186</f>
        <v>119480</v>
      </c>
      <c r="S1319" s="123">
        <v>0</v>
      </c>
      <c r="T1319" s="123">
        <f t="shared" si="624"/>
        <v>119480</v>
      </c>
      <c r="U1319" s="123">
        <v>0</v>
      </c>
      <c r="V1319" s="123">
        <v>0</v>
      </c>
      <c r="W1319" s="123">
        <f t="shared" si="645"/>
        <v>0</v>
      </c>
      <c r="X1319" s="123">
        <f t="shared" si="632"/>
        <v>119480</v>
      </c>
      <c r="Z1319" s="123">
        <v>0</v>
      </c>
      <c r="AA1319" s="123">
        <v>0</v>
      </c>
      <c r="AB1319" s="123">
        <f t="shared" si="625"/>
        <v>0</v>
      </c>
      <c r="AC1319" s="123">
        <v>0</v>
      </c>
      <c r="AD1319" s="123">
        <v>0</v>
      </c>
      <c r="AE1319" s="123">
        <f t="shared" si="646"/>
        <v>0</v>
      </c>
      <c r="AF1319" s="123">
        <f t="shared" si="633"/>
        <v>0</v>
      </c>
      <c r="AH1319" s="123">
        <f>119480-119480</f>
        <v>0</v>
      </c>
      <c r="AI1319" s="123">
        <v>0</v>
      </c>
      <c r="AJ1319" s="123">
        <f t="shared" si="626"/>
        <v>0</v>
      </c>
      <c r="AK1319" s="123">
        <v>0</v>
      </c>
      <c r="AL1319" s="123">
        <v>0</v>
      </c>
      <c r="AM1319" s="123">
        <f t="shared" si="647"/>
        <v>0</v>
      </c>
      <c r="AN1319" s="123">
        <f t="shared" si="634"/>
        <v>0</v>
      </c>
      <c r="AP1319" s="132">
        <f>J1319-(R1319+Z1319+AH1319)</f>
        <v>0</v>
      </c>
      <c r="AQ1319" s="123">
        <f>K1319-(S1319+AA1319+AI1319)</f>
        <v>0</v>
      </c>
      <c r="AR1319" s="132">
        <f t="shared" si="627"/>
        <v>0</v>
      </c>
      <c r="AS1319" s="123">
        <f>M1319-(U1319+AC1319+AK1319)</f>
        <v>0</v>
      </c>
      <c r="AT1319" s="123">
        <f>N1319-(V1319+AD1319+AL1319)</f>
        <v>0</v>
      </c>
      <c r="AU1319" s="123">
        <f t="shared" si="644"/>
        <v>0</v>
      </c>
      <c r="AV1319" s="132">
        <f t="shared" si="635"/>
        <v>0</v>
      </c>
      <c r="AW1319" s="125" t="s">
        <v>103</v>
      </c>
      <c r="AX1319" s="125">
        <v>1</v>
      </c>
      <c r="AY1319" s="125"/>
      <c r="AZ1319" s="124" t="s">
        <v>283</v>
      </c>
      <c r="BA1319" s="124">
        <f>'[1]SNI -C4'!AM189</f>
        <v>1</v>
      </c>
      <c r="BB1319" s="124"/>
      <c r="BC1319" s="133">
        <f>+AX1319-BA1319</f>
        <v>0</v>
      </c>
      <c r="BD1319" s="124">
        <v>0</v>
      </c>
    </row>
    <row r="1320" spans="1:56" s="126" customFormat="1" hidden="1">
      <c r="A1320" s="45"/>
      <c r="B1320" s="108">
        <v>2013</v>
      </c>
      <c r="C1320" s="109">
        <v>8320</v>
      </c>
      <c r="D1320" s="108">
        <v>11</v>
      </c>
      <c r="E1320" s="108">
        <v>5000</v>
      </c>
      <c r="F1320" s="108">
        <v>5600</v>
      </c>
      <c r="G1320" s="108"/>
      <c r="H1320" s="108"/>
      <c r="I1320" s="110" t="s">
        <v>446</v>
      </c>
      <c r="J1320" s="111">
        <v>0</v>
      </c>
      <c r="K1320" s="111">
        <v>0</v>
      </c>
      <c r="L1320" s="111">
        <v>0</v>
      </c>
      <c r="M1320" s="111">
        <v>0</v>
      </c>
      <c r="N1320" s="111">
        <v>0</v>
      </c>
      <c r="O1320" s="111">
        <v>0</v>
      </c>
      <c r="P1320" s="111">
        <v>0</v>
      </c>
      <c r="Q1320" s="45"/>
      <c r="R1320" s="112">
        <f>R1321+R1323+R1325+R1327</f>
        <v>0</v>
      </c>
      <c r="S1320" s="112">
        <f>S1321+S1323+S1325+S1327</f>
        <v>0</v>
      </c>
      <c r="T1320" s="112">
        <f t="shared" si="624"/>
        <v>0</v>
      </c>
      <c r="U1320" s="112">
        <f>U1321+U1323+U1325+U1327</f>
        <v>0</v>
      </c>
      <c r="V1320" s="112">
        <f>V1321+V1323+V1325+V1327</f>
        <v>0</v>
      </c>
      <c r="W1320" s="112">
        <f t="shared" si="645"/>
        <v>0</v>
      </c>
      <c r="X1320" s="112">
        <f t="shared" si="632"/>
        <v>0</v>
      </c>
      <c r="Y1320" s="45"/>
      <c r="Z1320" s="112">
        <f>Z1321+Z1323+Z1325+Z1327</f>
        <v>0</v>
      </c>
      <c r="AA1320" s="112">
        <f>AA1321+AA1323+AA1325+AA1327</f>
        <v>0</v>
      </c>
      <c r="AB1320" s="112">
        <f t="shared" si="625"/>
        <v>0</v>
      </c>
      <c r="AC1320" s="112">
        <f>AC1321+AC1323+AC1325+AC1327</f>
        <v>0</v>
      </c>
      <c r="AD1320" s="112">
        <f>AD1321+AD1323+AD1325+AD1327</f>
        <v>0</v>
      </c>
      <c r="AE1320" s="112">
        <f t="shared" si="646"/>
        <v>0</v>
      </c>
      <c r="AF1320" s="112">
        <f t="shared" si="633"/>
        <v>0</v>
      </c>
      <c r="AG1320" s="45"/>
      <c r="AH1320" s="112">
        <f>AH1321+AH1323+AH1325+AH1327</f>
        <v>0</v>
      </c>
      <c r="AI1320" s="112">
        <f>AI1321+AI1323+AI1325+AI1327</f>
        <v>0</v>
      </c>
      <c r="AJ1320" s="112">
        <f t="shared" si="626"/>
        <v>0</v>
      </c>
      <c r="AK1320" s="112">
        <f>AK1321+AK1323+AK1325+AK1327</f>
        <v>0</v>
      </c>
      <c r="AL1320" s="112">
        <f>AL1321+AL1323+AL1325+AL1327</f>
        <v>0</v>
      </c>
      <c r="AM1320" s="112">
        <f t="shared" si="647"/>
        <v>0</v>
      </c>
      <c r="AN1320" s="112">
        <f t="shared" si="634"/>
        <v>0</v>
      </c>
      <c r="AO1320" s="45"/>
      <c r="AP1320" s="112">
        <f>AP1321+AP1323+AP1325+AP1327</f>
        <v>0</v>
      </c>
      <c r="AQ1320" s="112">
        <f>AQ1321+AQ1323+AQ1325+AQ1327</f>
        <v>0</v>
      </c>
      <c r="AR1320" s="112">
        <f t="shared" si="627"/>
        <v>0</v>
      </c>
      <c r="AS1320" s="112">
        <f>AS1321+AS1323+AS1325+AS1327</f>
        <v>0</v>
      </c>
      <c r="AT1320" s="112">
        <f>AT1321+AT1323+AT1325+AT1327</f>
        <v>0</v>
      </c>
      <c r="AU1320" s="112">
        <f t="shared" si="644"/>
        <v>0</v>
      </c>
      <c r="AV1320" s="112">
        <f t="shared" si="635"/>
        <v>0</v>
      </c>
      <c r="AW1320" s="113"/>
      <c r="AX1320" s="113"/>
      <c r="AY1320" s="113"/>
      <c r="AZ1320" s="111"/>
      <c r="BA1320" s="111"/>
      <c r="BB1320" s="111"/>
      <c r="BC1320" s="111"/>
      <c r="BD1320" s="111"/>
    </row>
    <row r="1321" spans="1:56" s="127" customFormat="1" hidden="1">
      <c r="A1321" s="45"/>
      <c r="B1321" s="114">
        <v>2013</v>
      </c>
      <c r="C1321" s="115">
        <v>8320</v>
      </c>
      <c r="D1321" s="114">
        <v>11</v>
      </c>
      <c r="E1321" s="114">
        <v>5000</v>
      </c>
      <c r="F1321" s="114">
        <v>5600</v>
      </c>
      <c r="G1321" s="114">
        <v>564</v>
      </c>
      <c r="H1321" s="114"/>
      <c r="I1321" s="116" t="s">
        <v>245</v>
      </c>
      <c r="J1321" s="117">
        <v>0</v>
      </c>
      <c r="K1321" s="117">
        <v>0</v>
      </c>
      <c r="L1321" s="117">
        <v>0</v>
      </c>
      <c r="M1321" s="117">
        <v>0</v>
      </c>
      <c r="N1321" s="117">
        <v>0</v>
      </c>
      <c r="O1321" s="117">
        <v>0</v>
      </c>
      <c r="P1321" s="117">
        <v>0</v>
      </c>
      <c r="Q1321" s="45"/>
      <c r="R1321" s="118">
        <f>R1322</f>
        <v>0</v>
      </c>
      <c r="S1321" s="118">
        <f>S1322</f>
        <v>0</v>
      </c>
      <c r="T1321" s="118">
        <f t="shared" si="624"/>
        <v>0</v>
      </c>
      <c r="U1321" s="118">
        <f>U1322</f>
        <v>0</v>
      </c>
      <c r="V1321" s="118">
        <f>V1322</f>
        <v>0</v>
      </c>
      <c r="W1321" s="118">
        <f t="shared" si="645"/>
        <v>0</v>
      </c>
      <c r="X1321" s="118">
        <f t="shared" si="632"/>
        <v>0</v>
      </c>
      <c r="Y1321" s="45"/>
      <c r="Z1321" s="118">
        <f>Z1322</f>
        <v>0</v>
      </c>
      <c r="AA1321" s="118">
        <f>AA1322</f>
        <v>0</v>
      </c>
      <c r="AB1321" s="118">
        <f t="shared" si="625"/>
        <v>0</v>
      </c>
      <c r="AC1321" s="118">
        <f>AC1322</f>
        <v>0</v>
      </c>
      <c r="AD1321" s="118">
        <f>AD1322</f>
        <v>0</v>
      </c>
      <c r="AE1321" s="118">
        <f t="shared" si="646"/>
        <v>0</v>
      </c>
      <c r="AF1321" s="118">
        <f t="shared" si="633"/>
        <v>0</v>
      </c>
      <c r="AG1321" s="45"/>
      <c r="AH1321" s="118">
        <f>AH1322</f>
        <v>0</v>
      </c>
      <c r="AI1321" s="118">
        <f>AI1322</f>
        <v>0</v>
      </c>
      <c r="AJ1321" s="118">
        <f t="shared" si="626"/>
        <v>0</v>
      </c>
      <c r="AK1321" s="118">
        <f>AK1322</f>
        <v>0</v>
      </c>
      <c r="AL1321" s="118">
        <f>AL1322</f>
        <v>0</v>
      </c>
      <c r="AM1321" s="118">
        <f t="shared" si="647"/>
        <v>0</v>
      </c>
      <c r="AN1321" s="118">
        <f t="shared" si="634"/>
        <v>0</v>
      </c>
      <c r="AO1321" s="45"/>
      <c r="AP1321" s="118">
        <f>AP1322</f>
        <v>0</v>
      </c>
      <c r="AQ1321" s="118">
        <f>AQ1322</f>
        <v>0</v>
      </c>
      <c r="AR1321" s="118">
        <f t="shared" si="627"/>
        <v>0</v>
      </c>
      <c r="AS1321" s="118">
        <f>AS1322</f>
        <v>0</v>
      </c>
      <c r="AT1321" s="118">
        <f>AT1322</f>
        <v>0</v>
      </c>
      <c r="AU1321" s="118">
        <f t="shared" si="644"/>
        <v>0</v>
      </c>
      <c r="AV1321" s="118">
        <f t="shared" si="635"/>
        <v>0</v>
      </c>
      <c r="AW1321" s="119"/>
      <c r="AX1321" s="119"/>
      <c r="AY1321" s="119"/>
      <c r="AZ1321" s="117"/>
      <c r="BA1321" s="117"/>
      <c r="BB1321" s="117"/>
      <c r="BC1321" s="117"/>
      <c r="BD1321" s="117"/>
    </row>
    <row r="1322" spans="1:56" s="100" customFormat="1" hidden="1">
      <c r="A1322" s="45"/>
      <c r="B1322" s="120">
        <v>2013</v>
      </c>
      <c r="C1322" s="121">
        <v>8320</v>
      </c>
      <c r="D1322" s="120">
        <v>11</v>
      </c>
      <c r="E1322" s="120">
        <v>5000</v>
      </c>
      <c r="F1322" s="120">
        <v>5600</v>
      </c>
      <c r="G1322" s="120">
        <v>564</v>
      </c>
      <c r="H1322" s="120">
        <v>56400</v>
      </c>
      <c r="I1322" s="122" t="s">
        <v>245</v>
      </c>
      <c r="J1322" s="132">
        <v>0</v>
      </c>
      <c r="K1322" s="132">
        <v>0</v>
      </c>
      <c r="L1322" s="133">
        <v>0</v>
      </c>
      <c r="M1322" s="132">
        <v>0</v>
      </c>
      <c r="N1322" s="132">
        <v>0</v>
      </c>
      <c r="O1322" s="133">
        <v>0</v>
      </c>
      <c r="P1322" s="133"/>
      <c r="Q1322" s="45"/>
      <c r="R1322" s="123">
        <v>0</v>
      </c>
      <c r="S1322" s="123">
        <v>0</v>
      </c>
      <c r="T1322" s="123">
        <f t="shared" ref="T1322:T1352" si="652">R1322+S1322</f>
        <v>0</v>
      </c>
      <c r="U1322" s="123">
        <v>0</v>
      </c>
      <c r="V1322" s="123">
        <v>0</v>
      </c>
      <c r="W1322" s="123">
        <f t="shared" si="645"/>
        <v>0</v>
      </c>
      <c r="X1322" s="123">
        <f t="shared" si="632"/>
        <v>0</v>
      </c>
      <c r="Y1322" s="45"/>
      <c r="Z1322" s="123">
        <v>0</v>
      </c>
      <c r="AA1322" s="123">
        <v>0</v>
      </c>
      <c r="AB1322" s="123">
        <f t="shared" ref="AB1322:AB1352" si="653">Z1322+AA1322</f>
        <v>0</v>
      </c>
      <c r="AC1322" s="123">
        <v>0</v>
      </c>
      <c r="AD1322" s="123">
        <v>0</v>
      </c>
      <c r="AE1322" s="123">
        <f t="shared" si="646"/>
        <v>0</v>
      </c>
      <c r="AF1322" s="123">
        <f t="shared" si="633"/>
        <v>0</v>
      </c>
      <c r="AG1322" s="45"/>
      <c r="AH1322" s="123">
        <v>0</v>
      </c>
      <c r="AI1322" s="123">
        <v>0</v>
      </c>
      <c r="AJ1322" s="123">
        <f t="shared" ref="AJ1322:AJ1352" si="654">AH1322+AI1322</f>
        <v>0</v>
      </c>
      <c r="AK1322" s="123">
        <v>0</v>
      </c>
      <c r="AL1322" s="123">
        <v>0</v>
      </c>
      <c r="AM1322" s="123">
        <f t="shared" si="647"/>
        <v>0</v>
      </c>
      <c r="AN1322" s="123">
        <f t="shared" si="634"/>
        <v>0</v>
      </c>
      <c r="AO1322" s="45"/>
      <c r="AP1322" s="123">
        <f>J1322-(R1322+Z1322+AH1322)</f>
        <v>0</v>
      </c>
      <c r="AQ1322" s="123">
        <f>K1322-(S1322+AA1322+AI1322)</f>
        <v>0</v>
      </c>
      <c r="AR1322" s="123">
        <f t="shared" ref="AR1322:AR1352" si="655">AP1322+AQ1322</f>
        <v>0</v>
      </c>
      <c r="AS1322" s="123">
        <f>M1322-(U1322+AC1322+AK1322)</f>
        <v>0</v>
      </c>
      <c r="AT1322" s="123">
        <f>N1322-(V1322+AD1322+AL1322)</f>
        <v>0</v>
      </c>
      <c r="AU1322" s="123">
        <f t="shared" si="644"/>
        <v>0</v>
      </c>
      <c r="AV1322" s="123">
        <f t="shared" si="635"/>
        <v>0</v>
      </c>
      <c r="AW1322" s="134" t="s">
        <v>103</v>
      </c>
      <c r="AX1322" s="134"/>
      <c r="AY1322" s="134"/>
      <c r="AZ1322" s="133" t="s">
        <v>283</v>
      </c>
      <c r="BA1322" s="133"/>
      <c r="BB1322" s="133"/>
      <c r="BC1322" s="133"/>
      <c r="BD1322" s="133"/>
    </row>
    <row r="1323" spans="1:56" s="127" customFormat="1" hidden="1">
      <c r="A1323" s="45"/>
      <c r="B1323" s="114">
        <v>2013</v>
      </c>
      <c r="C1323" s="115">
        <v>8320</v>
      </c>
      <c r="D1323" s="114">
        <v>11</v>
      </c>
      <c r="E1323" s="114">
        <v>5000</v>
      </c>
      <c r="F1323" s="114">
        <v>5600</v>
      </c>
      <c r="G1323" s="114">
        <v>565</v>
      </c>
      <c r="H1323" s="114"/>
      <c r="I1323" s="116" t="s">
        <v>246</v>
      </c>
      <c r="J1323" s="117">
        <v>0</v>
      </c>
      <c r="K1323" s="117">
        <v>0</v>
      </c>
      <c r="L1323" s="117">
        <v>0</v>
      </c>
      <c r="M1323" s="117">
        <v>0</v>
      </c>
      <c r="N1323" s="117">
        <v>0</v>
      </c>
      <c r="O1323" s="117">
        <v>0</v>
      </c>
      <c r="P1323" s="117">
        <v>0</v>
      </c>
      <c r="Q1323" s="45"/>
      <c r="R1323" s="118">
        <f>R1324</f>
        <v>0</v>
      </c>
      <c r="S1323" s="118">
        <f>S1324</f>
        <v>0</v>
      </c>
      <c r="T1323" s="118">
        <f t="shared" si="652"/>
        <v>0</v>
      </c>
      <c r="U1323" s="118">
        <f>U1324</f>
        <v>0</v>
      </c>
      <c r="V1323" s="118">
        <f>V1324</f>
        <v>0</v>
      </c>
      <c r="W1323" s="118">
        <f t="shared" si="645"/>
        <v>0</v>
      </c>
      <c r="X1323" s="118">
        <f t="shared" si="632"/>
        <v>0</v>
      </c>
      <c r="Y1323" s="45"/>
      <c r="Z1323" s="118">
        <f>Z1324</f>
        <v>0</v>
      </c>
      <c r="AA1323" s="118">
        <f>AA1324</f>
        <v>0</v>
      </c>
      <c r="AB1323" s="118">
        <f t="shared" si="653"/>
        <v>0</v>
      </c>
      <c r="AC1323" s="118">
        <f>AC1324</f>
        <v>0</v>
      </c>
      <c r="AD1323" s="118">
        <f>AD1324</f>
        <v>0</v>
      </c>
      <c r="AE1323" s="118">
        <f t="shared" si="646"/>
        <v>0</v>
      </c>
      <c r="AF1323" s="118">
        <f t="shared" si="633"/>
        <v>0</v>
      </c>
      <c r="AG1323" s="45"/>
      <c r="AH1323" s="118">
        <f>AH1324</f>
        <v>0</v>
      </c>
      <c r="AI1323" s="118">
        <f>AI1324</f>
        <v>0</v>
      </c>
      <c r="AJ1323" s="118">
        <f t="shared" si="654"/>
        <v>0</v>
      </c>
      <c r="AK1323" s="118">
        <f>AK1324</f>
        <v>0</v>
      </c>
      <c r="AL1323" s="118">
        <f>AL1324</f>
        <v>0</v>
      </c>
      <c r="AM1323" s="118">
        <f t="shared" si="647"/>
        <v>0</v>
      </c>
      <c r="AN1323" s="118">
        <f t="shared" si="634"/>
        <v>0</v>
      </c>
      <c r="AO1323" s="45"/>
      <c r="AP1323" s="118">
        <f>AP1324</f>
        <v>0</v>
      </c>
      <c r="AQ1323" s="118">
        <f>AQ1324</f>
        <v>0</v>
      </c>
      <c r="AR1323" s="118">
        <f t="shared" si="655"/>
        <v>0</v>
      </c>
      <c r="AS1323" s="118">
        <f>AS1324</f>
        <v>0</v>
      </c>
      <c r="AT1323" s="118">
        <f>AT1324</f>
        <v>0</v>
      </c>
      <c r="AU1323" s="118">
        <f t="shared" si="644"/>
        <v>0</v>
      </c>
      <c r="AV1323" s="118">
        <f t="shared" si="635"/>
        <v>0</v>
      </c>
      <c r="AW1323" s="119"/>
      <c r="AX1323" s="119"/>
      <c r="AY1323" s="119"/>
      <c r="AZ1323" s="117"/>
      <c r="BA1323" s="117"/>
      <c r="BB1323" s="117"/>
      <c r="BC1323" s="117"/>
      <c r="BD1323" s="117"/>
    </row>
    <row r="1324" spans="1:56" s="100" customFormat="1" hidden="1">
      <c r="A1324" s="45"/>
      <c r="B1324" s="120">
        <v>2013</v>
      </c>
      <c r="C1324" s="121">
        <v>8320</v>
      </c>
      <c r="D1324" s="120">
        <v>11</v>
      </c>
      <c r="E1324" s="120">
        <v>5000</v>
      </c>
      <c r="F1324" s="120">
        <v>5600</v>
      </c>
      <c r="G1324" s="120">
        <v>565</v>
      </c>
      <c r="H1324" s="120">
        <v>56501</v>
      </c>
      <c r="I1324" s="122" t="s">
        <v>247</v>
      </c>
      <c r="J1324" s="123">
        <v>0</v>
      </c>
      <c r="K1324" s="123">
        <v>0</v>
      </c>
      <c r="L1324" s="124">
        <v>0</v>
      </c>
      <c r="M1324" s="123">
        <v>0</v>
      </c>
      <c r="N1324" s="123">
        <v>0</v>
      </c>
      <c r="O1324" s="124">
        <v>0</v>
      </c>
      <c r="P1324" s="124">
        <v>0</v>
      </c>
      <c r="Q1324" s="45"/>
      <c r="R1324" s="123">
        <v>0</v>
      </c>
      <c r="S1324" s="123">
        <v>0</v>
      </c>
      <c r="T1324" s="123">
        <f t="shared" si="652"/>
        <v>0</v>
      </c>
      <c r="U1324" s="123">
        <v>0</v>
      </c>
      <c r="V1324" s="123">
        <v>0</v>
      </c>
      <c r="W1324" s="123">
        <f t="shared" si="645"/>
        <v>0</v>
      </c>
      <c r="X1324" s="123">
        <f t="shared" si="632"/>
        <v>0</v>
      </c>
      <c r="Y1324" s="45"/>
      <c r="Z1324" s="123">
        <v>0</v>
      </c>
      <c r="AA1324" s="123">
        <v>0</v>
      </c>
      <c r="AB1324" s="123">
        <f t="shared" si="653"/>
        <v>0</v>
      </c>
      <c r="AC1324" s="123">
        <v>0</v>
      </c>
      <c r="AD1324" s="123">
        <v>0</v>
      </c>
      <c r="AE1324" s="123">
        <f t="shared" si="646"/>
        <v>0</v>
      </c>
      <c r="AF1324" s="123">
        <f t="shared" si="633"/>
        <v>0</v>
      </c>
      <c r="AG1324" s="45"/>
      <c r="AH1324" s="123">
        <v>0</v>
      </c>
      <c r="AI1324" s="123">
        <v>0</v>
      </c>
      <c r="AJ1324" s="123">
        <f t="shared" si="654"/>
        <v>0</v>
      </c>
      <c r="AK1324" s="123">
        <v>0</v>
      </c>
      <c r="AL1324" s="123">
        <v>0</v>
      </c>
      <c r="AM1324" s="123">
        <f t="shared" si="647"/>
        <v>0</v>
      </c>
      <c r="AN1324" s="123">
        <f t="shared" si="634"/>
        <v>0</v>
      </c>
      <c r="AO1324" s="45"/>
      <c r="AP1324" s="123">
        <f>J1324-(R1324+Z1324+AH1324)</f>
        <v>0</v>
      </c>
      <c r="AQ1324" s="123">
        <f>K1324-(S1324+AA1324+AI1324)</f>
        <v>0</v>
      </c>
      <c r="AR1324" s="123">
        <f t="shared" si="655"/>
        <v>0</v>
      </c>
      <c r="AS1324" s="123">
        <f>M1324-(U1324+AC1324+AK1324)</f>
        <v>0</v>
      </c>
      <c r="AT1324" s="123">
        <f>N1324-(V1324+AD1324+AL1324)</f>
        <v>0</v>
      </c>
      <c r="AU1324" s="123">
        <f t="shared" si="644"/>
        <v>0</v>
      </c>
      <c r="AV1324" s="123">
        <f t="shared" si="635"/>
        <v>0</v>
      </c>
      <c r="AW1324" s="125" t="s">
        <v>103</v>
      </c>
      <c r="AX1324" s="125"/>
      <c r="AY1324" s="125"/>
      <c r="AZ1324" s="124" t="s">
        <v>326</v>
      </c>
      <c r="BA1324" s="124"/>
      <c r="BB1324" s="124"/>
      <c r="BC1324" s="124"/>
      <c r="BD1324" s="124"/>
    </row>
    <row r="1325" spans="1:56" s="127" customFormat="1" hidden="1">
      <c r="A1325" s="45"/>
      <c r="B1325" s="114">
        <v>2013</v>
      </c>
      <c r="C1325" s="115">
        <v>8320</v>
      </c>
      <c r="D1325" s="114">
        <v>11</v>
      </c>
      <c r="E1325" s="114">
        <v>5000</v>
      </c>
      <c r="F1325" s="114">
        <v>5600</v>
      </c>
      <c r="G1325" s="114">
        <v>566</v>
      </c>
      <c r="H1325" s="114"/>
      <c r="I1325" s="116" t="s">
        <v>346</v>
      </c>
      <c r="J1325" s="117">
        <v>0</v>
      </c>
      <c r="K1325" s="117">
        <v>0</v>
      </c>
      <c r="L1325" s="117">
        <v>0</v>
      </c>
      <c r="M1325" s="117">
        <v>0</v>
      </c>
      <c r="N1325" s="117">
        <v>0</v>
      </c>
      <c r="O1325" s="117">
        <v>0</v>
      </c>
      <c r="P1325" s="117">
        <v>0</v>
      </c>
      <c r="Q1325" s="45"/>
      <c r="R1325" s="118">
        <f>R1326</f>
        <v>0</v>
      </c>
      <c r="S1325" s="118">
        <f>S1326</f>
        <v>0</v>
      </c>
      <c r="T1325" s="118">
        <f t="shared" si="652"/>
        <v>0</v>
      </c>
      <c r="U1325" s="118">
        <f>U1326</f>
        <v>0</v>
      </c>
      <c r="V1325" s="118">
        <f>V1326</f>
        <v>0</v>
      </c>
      <c r="W1325" s="118">
        <f t="shared" si="645"/>
        <v>0</v>
      </c>
      <c r="X1325" s="118">
        <f t="shared" si="632"/>
        <v>0</v>
      </c>
      <c r="Y1325" s="45"/>
      <c r="Z1325" s="118">
        <f>Z1326</f>
        <v>0</v>
      </c>
      <c r="AA1325" s="118">
        <f>AA1326</f>
        <v>0</v>
      </c>
      <c r="AB1325" s="118">
        <f t="shared" si="653"/>
        <v>0</v>
      </c>
      <c r="AC1325" s="118">
        <f>AC1326</f>
        <v>0</v>
      </c>
      <c r="AD1325" s="118">
        <f>AD1326</f>
        <v>0</v>
      </c>
      <c r="AE1325" s="118">
        <f t="shared" si="646"/>
        <v>0</v>
      </c>
      <c r="AF1325" s="118">
        <f t="shared" si="633"/>
        <v>0</v>
      </c>
      <c r="AG1325" s="45"/>
      <c r="AH1325" s="118">
        <f>AH1326</f>
        <v>0</v>
      </c>
      <c r="AI1325" s="118">
        <f>AI1326</f>
        <v>0</v>
      </c>
      <c r="AJ1325" s="118">
        <f t="shared" si="654"/>
        <v>0</v>
      </c>
      <c r="AK1325" s="118">
        <f>AK1326</f>
        <v>0</v>
      </c>
      <c r="AL1325" s="118">
        <f>AL1326</f>
        <v>0</v>
      </c>
      <c r="AM1325" s="118">
        <f t="shared" si="647"/>
        <v>0</v>
      </c>
      <c r="AN1325" s="118">
        <f t="shared" si="634"/>
        <v>0</v>
      </c>
      <c r="AO1325" s="45"/>
      <c r="AP1325" s="118">
        <f>AP1326</f>
        <v>0</v>
      </c>
      <c r="AQ1325" s="118">
        <f>AQ1326</f>
        <v>0</v>
      </c>
      <c r="AR1325" s="118">
        <f t="shared" si="655"/>
        <v>0</v>
      </c>
      <c r="AS1325" s="118">
        <f>AS1326</f>
        <v>0</v>
      </c>
      <c r="AT1325" s="118">
        <f>AT1326</f>
        <v>0</v>
      </c>
      <c r="AU1325" s="118">
        <f t="shared" si="644"/>
        <v>0</v>
      </c>
      <c r="AV1325" s="118">
        <f t="shared" si="635"/>
        <v>0</v>
      </c>
      <c r="AW1325" s="119"/>
      <c r="AX1325" s="119"/>
      <c r="AY1325" s="119"/>
      <c r="AZ1325" s="117"/>
      <c r="BA1325" s="117"/>
      <c r="BB1325" s="117"/>
      <c r="BC1325" s="117"/>
      <c r="BD1325" s="117"/>
    </row>
    <row r="1326" spans="1:56" s="45" customFormat="1" hidden="1">
      <c r="B1326" s="129">
        <v>2013</v>
      </c>
      <c r="C1326" s="130">
        <v>8320</v>
      </c>
      <c r="D1326" s="129">
        <v>11</v>
      </c>
      <c r="E1326" s="129">
        <v>5000</v>
      </c>
      <c r="F1326" s="129">
        <v>5600</v>
      </c>
      <c r="G1326" s="129">
        <v>566</v>
      </c>
      <c r="H1326" s="120">
        <v>56601</v>
      </c>
      <c r="I1326" s="128" t="s">
        <v>249</v>
      </c>
      <c r="J1326" s="123">
        <v>0</v>
      </c>
      <c r="K1326" s="123">
        <v>0</v>
      </c>
      <c r="L1326" s="124">
        <v>0</v>
      </c>
      <c r="M1326" s="123">
        <v>0</v>
      </c>
      <c r="N1326" s="123">
        <v>0</v>
      </c>
      <c r="O1326" s="124">
        <v>0</v>
      </c>
      <c r="P1326" s="124">
        <v>0</v>
      </c>
      <c r="R1326" s="123">
        <v>0</v>
      </c>
      <c r="S1326" s="123">
        <v>0</v>
      </c>
      <c r="T1326" s="123">
        <f t="shared" si="652"/>
        <v>0</v>
      </c>
      <c r="U1326" s="123">
        <v>0</v>
      </c>
      <c r="V1326" s="123">
        <v>0</v>
      </c>
      <c r="W1326" s="123">
        <f t="shared" si="645"/>
        <v>0</v>
      </c>
      <c r="X1326" s="123">
        <f t="shared" si="632"/>
        <v>0</v>
      </c>
      <c r="Z1326" s="123">
        <v>0</v>
      </c>
      <c r="AA1326" s="123">
        <v>0</v>
      </c>
      <c r="AB1326" s="123">
        <f t="shared" si="653"/>
        <v>0</v>
      </c>
      <c r="AC1326" s="123">
        <v>0</v>
      </c>
      <c r="AD1326" s="123">
        <v>0</v>
      </c>
      <c r="AE1326" s="123">
        <f t="shared" si="646"/>
        <v>0</v>
      </c>
      <c r="AF1326" s="123">
        <f t="shared" si="633"/>
        <v>0</v>
      </c>
      <c r="AH1326" s="123">
        <v>0</v>
      </c>
      <c r="AI1326" s="123">
        <v>0</v>
      </c>
      <c r="AJ1326" s="123">
        <f t="shared" si="654"/>
        <v>0</v>
      </c>
      <c r="AK1326" s="123">
        <v>0</v>
      </c>
      <c r="AL1326" s="123">
        <v>0</v>
      </c>
      <c r="AM1326" s="123">
        <f t="shared" si="647"/>
        <v>0</v>
      </c>
      <c r="AN1326" s="123">
        <f t="shared" si="634"/>
        <v>0</v>
      </c>
      <c r="AP1326" s="123">
        <f>J1326-(R1326+Z1326+AH1326)</f>
        <v>0</v>
      </c>
      <c r="AQ1326" s="123">
        <f>K1326-(S1326+AA1326+AI1326)</f>
        <v>0</v>
      </c>
      <c r="AR1326" s="123">
        <f t="shared" si="655"/>
        <v>0</v>
      </c>
      <c r="AS1326" s="123">
        <f>M1326-(U1326+AC1326+AK1326)</f>
        <v>0</v>
      </c>
      <c r="AT1326" s="123">
        <f>N1326-(V1326+AD1326+AL1326)</f>
        <v>0</v>
      </c>
      <c r="AU1326" s="123">
        <f t="shared" si="644"/>
        <v>0</v>
      </c>
      <c r="AV1326" s="123">
        <f t="shared" si="635"/>
        <v>0</v>
      </c>
      <c r="AW1326" s="125" t="s">
        <v>103</v>
      </c>
      <c r="AX1326" s="125"/>
      <c r="AY1326" s="125"/>
      <c r="AZ1326" s="124" t="s">
        <v>283</v>
      </c>
      <c r="BA1326" s="124"/>
      <c r="BB1326" s="124"/>
      <c r="BC1326" s="124"/>
      <c r="BD1326" s="124"/>
    </row>
    <row r="1327" spans="1:56" s="127" customFormat="1" hidden="1">
      <c r="A1327" s="45"/>
      <c r="B1327" s="114">
        <v>2013</v>
      </c>
      <c r="C1327" s="115">
        <v>8320</v>
      </c>
      <c r="D1327" s="114">
        <v>11</v>
      </c>
      <c r="E1327" s="114">
        <v>5000</v>
      </c>
      <c r="F1327" s="114">
        <v>5600</v>
      </c>
      <c r="G1327" s="114">
        <v>569</v>
      </c>
      <c r="H1327" s="114"/>
      <c r="I1327" s="116" t="s">
        <v>347</v>
      </c>
      <c r="J1327" s="117">
        <v>0</v>
      </c>
      <c r="K1327" s="117">
        <v>0</v>
      </c>
      <c r="L1327" s="117">
        <v>0</v>
      </c>
      <c r="M1327" s="117">
        <v>0</v>
      </c>
      <c r="N1327" s="117">
        <v>0</v>
      </c>
      <c r="O1327" s="117">
        <v>0</v>
      </c>
      <c r="P1327" s="117">
        <v>0</v>
      </c>
      <c r="Q1327" s="45"/>
      <c r="R1327" s="118">
        <f>R1328</f>
        <v>0</v>
      </c>
      <c r="S1327" s="118">
        <f>S1328</f>
        <v>0</v>
      </c>
      <c r="T1327" s="118">
        <f t="shared" si="652"/>
        <v>0</v>
      </c>
      <c r="U1327" s="118">
        <f>U1328</f>
        <v>0</v>
      </c>
      <c r="V1327" s="118">
        <f>V1328</f>
        <v>0</v>
      </c>
      <c r="W1327" s="118">
        <f t="shared" si="645"/>
        <v>0</v>
      </c>
      <c r="X1327" s="118">
        <f t="shared" si="632"/>
        <v>0</v>
      </c>
      <c r="Y1327" s="45"/>
      <c r="Z1327" s="118">
        <f>Z1328</f>
        <v>0</v>
      </c>
      <c r="AA1327" s="118">
        <f>AA1328</f>
        <v>0</v>
      </c>
      <c r="AB1327" s="118">
        <f t="shared" si="653"/>
        <v>0</v>
      </c>
      <c r="AC1327" s="118">
        <f>AC1328</f>
        <v>0</v>
      </c>
      <c r="AD1327" s="118">
        <f>AD1328</f>
        <v>0</v>
      </c>
      <c r="AE1327" s="118">
        <f t="shared" si="646"/>
        <v>0</v>
      </c>
      <c r="AF1327" s="118">
        <f t="shared" si="633"/>
        <v>0</v>
      </c>
      <c r="AG1327" s="45"/>
      <c r="AH1327" s="118">
        <f>AH1328</f>
        <v>0</v>
      </c>
      <c r="AI1327" s="118">
        <f>AI1328</f>
        <v>0</v>
      </c>
      <c r="AJ1327" s="118">
        <f t="shared" si="654"/>
        <v>0</v>
      </c>
      <c r="AK1327" s="118">
        <f>AK1328</f>
        <v>0</v>
      </c>
      <c r="AL1327" s="118">
        <f>AL1328</f>
        <v>0</v>
      </c>
      <c r="AM1327" s="118">
        <f t="shared" si="647"/>
        <v>0</v>
      </c>
      <c r="AN1327" s="118">
        <f t="shared" si="634"/>
        <v>0</v>
      </c>
      <c r="AO1327" s="45"/>
      <c r="AP1327" s="118">
        <f>AP1328</f>
        <v>0</v>
      </c>
      <c r="AQ1327" s="118">
        <f>AQ1328</f>
        <v>0</v>
      </c>
      <c r="AR1327" s="118">
        <f t="shared" si="655"/>
        <v>0</v>
      </c>
      <c r="AS1327" s="118">
        <f>AS1328</f>
        <v>0</v>
      </c>
      <c r="AT1327" s="118">
        <f>AT1328</f>
        <v>0</v>
      </c>
      <c r="AU1327" s="118">
        <f t="shared" si="644"/>
        <v>0</v>
      </c>
      <c r="AV1327" s="118">
        <f t="shared" si="635"/>
        <v>0</v>
      </c>
      <c r="AW1327" s="119"/>
      <c r="AX1327" s="119"/>
      <c r="AY1327" s="119"/>
      <c r="AZ1327" s="117"/>
      <c r="BA1327" s="117"/>
      <c r="BB1327" s="117"/>
      <c r="BC1327" s="117"/>
      <c r="BD1327" s="117"/>
    </row>
    <row r="1328" spans="1:56" s="100" customFormat="1" hidden="1">
      <c r="A1328" s="45"/>
      <c r="B1328" s="120">
        <v>2013</v>
      </c>
      <c r="C1328" s="121">
        <v>8320</v>
      </c>
      <c r="D1328" s="120">
        <v>11</v>
      </c>
      <c r="E1328" s="120">
        <v>5000</v>
      </c>
      <c r="F1328" s="120">
        <v>5600</v>
      </c>
      <c r="G1328" s="120">
        <v>569</v>
      </c>
      <c r="H1328" s="120">
        <v>56902</v>
      </c>
      <c r="I1328" s="122" t="s">
        <v>251</v>
      </c>
      <c r="J1328" s="123">
        <v>0</v>
      </c>
      <c r="K1328" s="123">
        <v>0</v>
      </c>
      <c r="L1328" s="124">
        <v>0</v>
      </c>
      <c r="M1328" s="123">
        <v>0</v>
      </c>
      <c r="N1328" s="123">
        <v>0</v>
      </c>
      <c r="O1328" s="124">
        <v>0</v>
      </c>
      <c r="P1328" s="124">
        <v>0</v>
      </c>
      <c r="Q1328" s="45"/>
      <c r="R1328" s="123">
        <v>0</v>
      </c>
      <c r="S1328" s="123">
        <v>0</v>
      </c>
      <c r="T1328" s="123">
        <f t="shared" si="652"/>
        <v>0</v>
      </c>
      <c r="U1328" s="123">
        <v>0</v>
      </c>
      <c r="V1328" s="123">
        <v>0</v>
      </c>
      <c r="W1328" s="123">
        <f t="shared" si="645"/>
        <v>0</v>
      </c>
      <c r="X1328" s="123">
        <f t="shared" si="632"/>
        <v>0</v>
      </c>
      <c r="Y1328" s="45"/>
      <c r="Z1328" s="123">
        <v>0</v>
      </c>
      <c r="AA1328" s="123">
        <v>0</v>
      </c>
      <c r="AB1328" s="123">
        <f t="shared" si="653"/>
        <v>0</v>
      </c>
      <c r="AC1328" s="123">
        <v>0</v>
      </c>
      <c r="AD1328" s="123">
        <v>0</v>
      </c>
      <c r="AE1328" s="123">
        <f t="shared" si="646"/>
        <v>0</v>
      </c>
      <c r="AF1328" s="123">
        <f t="shared" si="633"/>
        <v>0</v>
      </c>
      <c r="AG1328" s="45"/>
      <c r="AH1328" s="123">
        <v>0</v>
      </c>
      <c r="AI1328" s="123">
        <v>0</v>
      </c>
      <c r="AJ1328" s="123">
        <f t="shared" si="654"/>
        <v>0</v>
      </c>
      <c r="AK1328" s="123">
        <v>0</v>
      </c>
      <c r="AL1328" s="123">
        <v>0</v>
      </c>
      <c r="AM1328" s="123">
        <f t="shared" si="647"/>
        <v>0</v>
      </c>
      <c r="AN1328" s="123">
        <f t="shared" si="634"/>
        <v>0</v>
      </c>
      <c r="AO1328" s="45"/>
      <c r="AP1328" s="123">
        <f>J1328-(R1328+Z1328+AH1328)</f>
        <v>0</v>
      </c>
      <c r="AQ1328" s="123">
        <f>K1328-(S1328+AA1328+AI1328)</f>
        <v>0</v>
      </c>
      <c r="AR1328" s="123">
        <f t="shared" si="655"/>
        <v>0</v>
      </c>
      <c r="AS1328" s="123">
        <f>M1328-(U1328+AC1328+AK1328)</f>
        <v>0</v>
      </c>
      <c r="AT1328" s="123">
        <f>N1328-(V1328+AD1328+AL1328)</f>
        <v>0</v>
      </c>
      <c r="AU1328" s="123">
        <f t="shared" si="644"/>
        <v>0</v>
      </c>
      <c r="AV1328" s="123">
        <f t="shared" si="635"/>
        <v>0</v>
      </c>
      <c r="AW1328" s="125" t="s">
        <v>103</v>
      </c>
      <c r="AX1328" s="125"/>
      <c r="AY1328" s="125"/>
      <c r="AZ1328" s="124" t="s">
        <v>283</v>
      </c>
      <c r="BA1328" s="124"/>
      <c r="BB1328" s="124"/>
      <c r="BC1328" s="124"/>
      <c r="BD1328" s="124"/>
    </row>
    <row r="1329" spans="1:56" s="126" customFormat="1" hidden="1">
      <c r="A1329" s="45"/>
      <c r="B1329" s="108">
        <v>2013</v>
      </c>
      <c r="C1329" s="109">
        <v>8320</v>
      </c>
      <c r="D1329" s="108">
        <v>11</v>
      </c>
      <c r="E1329" s="108">
        <v>5000</v>
      </c>
      <c r="F1329" s="108">
        <v>5900</v>
      </c>
      <c r="G1329" s="108"/>
      <c r="H1329" s="108"/>
      <c r="I1329" s="110" t="s">
        <v>349</v>
      </c>
      <c r="J1329" s="111">
        <v>0</v>
      </c>
      <c r="K1329" s="111">
        <v>0</v>
      </c>
      <c r="L1329" s="111">
        <v>0</v>
      </c>
      <c r="M1329" s="111">
        <v>0</v>
      </c>
      <c r="N1329" s="111">
        <v>0</v>
      </c>
      <c r="O1329" s="111">
        <v>0</v>
      </c>
      <c r="P1329" s="111">
        <v>0</v>
      </c>
      <c r="Q1329" s="45"/>
      <c r="R1329" s="112">
        <f>R1330+R1332</f>
        <v>0</v>
      </c>
      <c r="S1329" s="112">
        <f>S1330+S1332</f>
        <v>0</v>
      </c>
      <c r="T1329" s="112">
        <f t="shared" si="652"/>
        <v>0</v>
      </c>
      <c r="U1329" s="112">
        <f>U1330+U1332</f>
        <v>0</v>
      </c>
      <c r="V1329" s="112">
        <f>V1330+V1332</f>
        <v>0</v>
      </c>
      <c r="W1329" s="112">
        <f t="shared" si="645"/>
        <v>0</v>
      </c>
      <c r="X1329" s="112">
        <f t="shared" si="632"/>
        <v>0</v>
      </c>
      <c r="Y1329" s="45"/>
      <c r="Z1329" s="112">
        <f>Z1330+Z1332</f>
        <v>0</v>
      </c>
      <c r="AA1329" s="112">
        <f>AA1330+AA1332</f>
        <v>0</v>
      </c>
      <c r="AB1329" s="112">
        <f t="shared" si="653"/>
        <v>0</v>
      </c>
      <c r="AC1329" s="112">
        <f>AC1330+AC1332</f>
        <v>0</v>
      </c>
      <c r="AD1329" s="112">
        <f>AD1330+AD1332</f>
        <v>0</v>
      </c>
      <c r="AE1329" s="112">
        <f t="shared" si="646"/>
        <v>0</v>
      </c>
      <c r="AF1329" s="112">
        <f t="shared" si="633"/>
        <v>0</v>
      </c>
      <c r="AG1329" s="45"/>
      <c r="AH1329" s="112">
        <f>AH1330+AH1332</f>
        <v>0</v>
      </c>
      <c r="AI1329" s="112">
        <f>AI1330+AI1332</f>
        <v>0</v>
      </c>
      <c r="AJ1329" s="112">
        <f t="shared" si="654"/>
        <v>0</v>
      </c>
      <c r="AK1329" s="112">
        <f>AK1330+AK1332</f>
        <v>0</v>
      </c>
      <c r="AL1329" s="112">
        <f>AL1330+AL1332</f>
        <v>0</v>
      </c>
      <c r="AM1329" s="112">
        <f t="shared" si="647"/>
        <v>0</v>
      </c>
      <c r="AN1329" s="112">
        <f t="shared" si="634"/>
        <v>0</v>
      </c>
      <c r="AO1329" s="45"/>
      <c r="AP1329" s="112">
        <f>AP1330+AP1332</f>
        <v>0</v>
      </c>
      <c r="AQ1329" s="112">
        <f>AQ1330+AQ1332</f>
        <v>0</v>
      </c>
      <c r="AR1329" s="112">
        <f t="shared" si="655"/>
        <v>0</v>
      </c>
      <c r="AS1329" s="112">
        <f>AS1330+AS1332</f>
        <v>0</v>
      </c>
      <c r="AT1329" s="112">
        <f>AT1330+AT1332</f>
        <v>0</v>
      </c>
      <c r="AU1329" s="112">
        <f t="shared" si="644"/>
        <v>0</v>
      </c>
      <c r="AV1329" s="112">
        <f t="shared" si="635"/>
        <v>0</v>
      </c>
      <c r="AW1329" s="113"/>
      <c r="AX1329" s="113"/>
      <c r="AY1329" s="113"/>
      <c r="AZ1329" s="111"/>
      <c r="BA1329" s="111"/>
      <c r="BB1329" s="111"/>
      <c r="BC1329" s="111"/>
      <c r="BD1329" s="111"/>
    </row>
    <row r="1330" spans="1:56" s="127" customFormat="1" hidden="1">
      <c r="A1330" s="45"/>
      <c r="B1330" s="114">
        <v>2013</v>
      </c>
      <c r="C1330" s="115">
        <v>8320</v>
      </c>
      <c r="D1330" s="114">
        <v>11</v>
      </c>
      <c r="E1330" s="114">
        <v>5000</v>
      </c>
      <c r="F1330" s="114">
        <v>5900</v>
      </c>
      <c r="G1330" s="114">
        <v>591</v>
      </c>
      <c r="H1330" s="114"/>
      <c r="I1330" s="116" t="s">
        <v>253</v>
      </c>
      <c r="J1330" s="117">
        <v>0</v>
      </c>
      <c r="K1330" s="117">
        <v>0</v>
      </c>
      <c r="L1330" s="117">
        <v>0</v>
      </c>
      <c r="M1330" s="117">
        <v>0</v>
      </c>
      <c r="N1330" s="117">
        <v>0</v>
      </c>
      <c r="O1330" s="117">
        <v>0</v>
      </c>
      <c r="P1330" s="117">
        <v>0</v>
      </c>
      <c r="Q1330" s="45"/>
      <c r="R1330" s="118">
        <f>R1331</f>
        <v>0</v>
      </c>
      <c r="S1330" s="118">
        <f>S1331</f>
        <v>0</v>
      </c>
      <c r="T1330" s="118">
        <f t="shared" si="652"/>
        <v>0</v>
      </c>
      <c r="U1330" s="118">
        <f>U1331</f>
        <v>0</v>
      </c>
      <c r="V1330" s="118">
        <f>V1331</f>
        <v>0</v>
      </c>
      <c r="W1330" s="118">
        <f t="shared" si="645"/>
        <v>0</v>
      </c>
      <c r="X1330" s="118">
        <f t="shared" si="632"/>
        <v>0</v>
      </c>
      <c r="Y1330" s="45"/>
      <c r="Z1330" s="118">
        <f>Z1331</f>
        <v>0</v>
      </c>
      <c r="AA1330" s="118">
        <f>AA1331</f>
        <v>0</v>
      </c>
      <c r="AB1330" s="118">
        <f t="shared" si="653"/>
        <v>0</v>
      </c>
      <c r="AC1330" s="118">
        <f>AC1331</f>
        <v>0</v>
      </c>
      <c r="AD1330" s="118">
        <f>AD1331</f>
        <v>0</v>
      </c>
      <c r="AE1330" s="118">
        <f t="shared" si="646"/>
        <v>0</v>
      </c>
      <c r="AF1330" s="118">
        <f t="shared" si="633"/>
        <v>0</v>
      </c>
      <c r="AG1330" s="45"/>
      <c r="AH1330" s="118">
        <f>AH1331</f>
        <v>0</v>
      </c>
      <c r="AI1330" s="118">
        <f>AI1331</f>
        <v>0</v>
      </c>
      <c r="AJ1330" s="118">
        <f t="shared" si="654"/>
        <v>0</v>
      </c>
      <c r="AK1330" s="118">
        <f>AK1331</f>
        <v>0</v>
      </c>
      <c r="AL1330" s="118">
        <f>AL1331</f>
        <v>0</v>
      </c>
      <c r="AM1330" s="118">
        <f t="shared" si="647"/>
        <v>0</v>
      </c>
      <c r="AN1330" s="118">
        <f t="shared" si="634"/>
        <v>0</v>
      </c>
      <c r="AO1330" s="45"/>
      <c r="AP1330" s="118">
        <f>AP1331</f>
        <v>0</v>
      </c>
      <c r="AQ1330" s="118">
        <f>AQ1331</f>
        <v>0</v>
      </c>
      <c r="AR1330" s="118">
        <f t="shared" si="655"/>
        <v>0</v>
      </c>
      <c r="AS1330" s="118">
        <f>AS1331</f>
        <v>0</v>
      </c>
      <c r="AT1330" s="118">
        <f>AT1331</f>
        <v>0</v>
      </c>
      <c r="AU1330" s="118">
        <f t="shared" si="644"/>
        <v>0</v>
      </c>
      <c r="AV1330" s="118">
        <f t="shared" si="635"/>
        <v>0</v>
      </c>
      <c r="AW1330" s="119"/>
      <c r="AX1330" s="119"/>
      <c r="AY1330" s="119"/>
      <c r="AZ1330" s="117"/>
      <c r="BA1330" s="117"/>
      <c r="BB1330" s="117"/>
      <c r="BC1330" s="117"/>
      <c r="BD1330" s="117"/>
    </row>
    <row r="1331" spans="1:56" s="100" customFormat="1" hidden="1">
      <c r="A1331" s="45"/>
      <c r="B1331" s="120">
        <v>2013</v>
      </c>
      <c r="C1331" s="121">
        <v>8320</v>
      </c>
      <c r="D1331" s="120">
        <v>11</v>
      </c>
      <c r="E1331" s="120">
        <v>5000</v>
      </c>
      <c r="F1331" s="120">
        <v>5900</v>
      </c>
      <c r="G1331" s="120">
        <v>591</v>
      </c>
      <c r="H1331" s="120">
        <v>59101</v>
      </c>
      <c r="I1331" s="122" t="s">
        <v>253</v>
      </c>
      <c r="J1331" s="132">
        <v>0</v>
      </c>
      <c r="K1331" s="132">
        <v>0</v>
      </c>
      <c r="L1331" s="133">
        <v>0</v>
      </c>
      <c r="M1331" s="132">
        <v>0</v>
      </c>
      <c r="N1331" s="132">
        <v>0</v>
      </c>
      <c r="O1331" s="133">
        <v>0</v>
      </c>
      <c r="P1331" s="133">
        <v>0</v>
      </c>
      <c r="Q1331" s="45"/>
      <c r="R1331" s="123">
        <v>0</v>
      </c>
      <c r="S1331" s="123">
        <v>0</v>
      </c>
      <c r="T1331" s="123">
        <f t="shared" si="652"/>
        <v>0</v>
      </c>
      <c r="U1331" s="123">
        <v>0</v>
      </c>
      <c r="V1331" s="123">
        <v>0</v>
      </c>
      <c r="W1331" s="123">
        <f t="shared" si="645"/>
        <v>0</v>
      </c>
      <c r="X1331" s="123">
        <f t="shared" si="632"/>
        <v>0</v>
      </c>
      <c r="Y1331" s="45"/>
      <c r="Z1331" s="123">
        <v>0</v>
      </c>
      <c r="AA1331" s="123">
        <v>0</v>
      </c>
      <c r="AB1331" s="123">
        <f t="shared" si="653"/>
        <v>0</v>
      </c>
      <c r="AC1331" s="123">
        <v>0</v>
      </c>
      <c r="AD1331" s="123">
        <v>0</v>
      </c>
      <c r="AE1331" s="123">
        <f t="shared" si="646"/>
        <v>0</v>
      </c>
      <c r="AF1331" s="123">
        <f t="shared" si="633"/>
        <v>0</v>
      </c>
      <c r="AG1331" s="45"/>
      <c r="AH1331" s="123">
        <v>0</v>
      </c>
      <c r="AI1331" s="123">
        <v>0</v>
      </c>
      <c r="AJ1331" s="123">
        <f t="shared" si="654"/>
        <v>0</v>
      </c>
      <c r="AK1331" s="123">
        <v>0</v>
      </c>
      <c r="AL1331" s="123">
        <v>0</v>
      </c>
      <c r="AM1331" s="123">
        <f t="shared" si="647"/>
        <v>0</v>
      </c>
      <c r="AN1331" s="123">
        <f t="shared" si="634"/>
        <v>0</v>
      </c>
      <c r="AO1331" s="45"/>
      <c r="AP1331" s="123">
        <f>J1331-(R1331+Z1331+AH1331)</f>
        <v>0</v>
      </c>
      <c r="AQ1331" s="123">
        <f>K1331-(S1331+AA1331+AI1331)</f>
        <v>0</v>
      </c>
      <c r="AR1331" s="123">
        <f t="shared" si="655"/>
        <v>0</v>
      </c>
      <c r="AS1331" s="123">
        <f>M1331-(U1331+AC1331+AK1331)</f>
        <v>0</v>
      </c>
      <c r="AT1331" s="123">
        <f>N1331-(V1331+AD1331+AL1331)</f>
        <v>0</v>
      </c>
      <c r="AU1331" s="123">
        <f t="shared" si="644"/>
        <v>0</v>
      </c>
      <c r="AV1331" s="123">
        <f t="shared" si="635"/>
        <v>0</v>
      </c>
      <c r="AW1331" s="134" t="s">
        <v>187</v>
      </c>
      <c r="AX1331" s="134"/>
      <c r="AY1331" s="134"/>
      <c r="AZ1331" s="133" t="s">
        <v>326</v>
      </c>
      <c r="BA1331" s="133"/>
      <c r="BB1331" s="133"/>
      <c r="BC1331" s="133"/>
      <c r="BD1331" s="133"/>
    </row>
    <row r="1332" spans="1:56" s="127" customFormat="1" hidden="1">
      <c r="A1332" s="45"/>
      <c r="B1332" s="114">
        <v>2013</v>
      </c>
      <c r="C1332" s="115">
        <v>8320</v>
      </c>
      <c r="D1332" s="114">
        <v>11</v>
      </c>
      <c r="E1332" s="114">
        <v>5000</v>
      </c>
      <c r="F1332" s="114">
        <v>5900</v>
      </c>
      <c r="G1332" s="114">
        <v>597</v>
      </c>
      <c r="H1332" s="114"/>
      <c r="I1332" s="116" t="s">
        <v>254</v>
      </c>
      <c r="J1332" s="117">
        <v>0</v>
      </c>
      <c r="K1332" s="117">
        <v>0</v>
      </c>
      <c r="L1332" s="117">
        <v>0</v>
      </c>
      <c r="M1332" s="117">
        <v>0</v>
      </c>
      <c r="N1332" s="117">
        <v>0</v>
      </c>
      <c r="O1332" s="117">
        <v>0</v>
      </c>
      <c r="P1332" s="117">
        <v>0</v>
      </c>
      <c r="Q1332" s="45"/>
      <c r="R1332" s="118">
        <f>R1333</f>
        <v>0</v>
      </c>
      <c r="S1332" s="118">
        <f>S1333</f>
        <v>0</v>
      </c>
      <c r="T1332" s="118">
        <f t="shared" si="652"/>
        <v>0</v>
      </c>
      <c r="U1332" s="118">
        <f>U1333</f>
        <v>0</v>
      </c>
      <c r="V1332" s="118">
        <f>V1333</f>
        <v>0</v>
      </c>
      <c r="W1332" s="118">
        <f t="shared" si="645"/>
        <v>0</v>
      </c>
      <c r="X1332" s="118">
        <f t="shared" si="632"/>
        <v>0</v>
      </c>
      <c r="Y1332" s="45"/>
      <c r="Z1332" s="118">
        <f>Z1333</f>
        <v>0</v>
      </c>
      <c r="AA1332" s="118">
        <f>AA1333</f>
        <v>0</v>
      </c>
      <c r="AB1332" s="118">
        <f t="shared" si="653"/>
        <v>0</v>
      </c>
      <c r="AC1332" s="118">
        <f>AC1333</f>
        <v>0</v>
      </c>
      <c r="AD1332" s="118">
        <f>AD1333</f>
        <v>0</v>
      </c>
      <c r="AE1332" s="118">
        <f t="shared" si="646"/>
        <v>0</v>
      </c>
      <c r="AF1332" s="118">
        <f t="shared" si="633"/>
        <v>0</v>
      </c>
      <c r="AG1332" s="45"/>
      <c r="AH1332" s="118">
        <f>AH1333</f>
        <v>0</v>
      </c>
      <c r="AI1332" s="118">
        <f>AI1333</f>
        <v>0</v>
      </c>
      <c r="AJ1332" s="118">
        <f t="shared" si="654"/>
        <v>0</v>
      </c>
      <c r="AK1332" s="118">
        <f>AK1333</f>
        <v>0</v>
      </c>
      <c r="AL1332" s="118">
        <f>AL1333</f>
        <v>0</v>
      </c>
      <c r="AM1332" s="118">
        <f t="shared" si="647"/>
        <v>0</v>
      </c>
      <c r="AN1332" s="118">
        <f t="shared" si="634"/>
        <v>0</v>
      </c>
      <c r="AO1332" s="45"/>
      <c r="AP1332" s="118">
        <f>AP1333</f>
        <v>0</v>
      </c>
      <c r="AQ1332" s="118">
        <f>AQ1333</f>
        <v>0</v>
      </c>
      <c r="AR1332" s="118">
        <f t="shared" si="655"/>
        <v>0</v>
      </c>
      <c r="AS1332" s="118">
        <f>AS1333</f>
        <v>0</v>
      </c>
      <c r="AT1332" s="118">
        <f>AT1333</f>
        <v>0</v>
      </c>
      <c r="AU1332" s="118">
        <f t="shared" si="644"/>
        <v>0</v>
      </c>
      <c r="AV1332" s="118">
        <f t="shared" si="635"/>
        <v>0</v>
      </c>
      <c r="AW1332" s="119"/>
      <c r="AX1332" s="119"/>
      <c r="AY1332" s="119"/>
      <c r="AZ1332" s="117"/>
      <c r="BA1332" s="117"/>
      <c r="BB1332" s="117"/>
      <c r="BC1332" s="117"/>
      <c r="BD1332" s="117"/>
    </row>
    <row r="1333" spans="1:56" s="100" customFormat="1" hidden="1">
      <c r="A1333" s="45"/>
      <c r="B1333" s="120">
        <v>2013</v>
      </c>
      <c r="C1333" s="121">
        <v>8320</v>
      </c>
      <c r="D1333" s="120">
        <v>11</v>
      </c>
      <c r="E1333" s="120">
        <v>5000</v>
      </c>
      <c r="F1333" s="120">
        <v>5900</v>
      </c>
      <c r="G1333" s="120">
        <v>597</v>
      </c>
      <c r="H1333" s="120">
        <v>59700</v>
      </c>
      <c r="I1333" s="122" t="s">
        <v>254</v>
      </c>
      <c r="J1333" s="123">
        <v>0</v>
      </c>
      <c r="K1333" s="123">
        <v>0</v>
      </c>
      <c r="L1333" s="124">
        <v>0</v>
      </c>
      <c r="M1333" s="123">
        <v>0</v>
      </c>
      <c r="N1333" s="123">
        <v>0</v>
      </c>
      <c r="O1333" s="124">
        <v>0</v>
      </c>
      <c r="P1333" s="124">
        <v>0</v>
      </c>
      <c r="Q1333" s="45"/>
      <c r="R1333" s="123">
        <v>0</v>
      </c>
      <c r="S1333" s="123">
        <v>0</v>
      </c>
      <c r="T1333" s="123">
        <f t="shared" si="652"/>
        <v>0</v>
      </c>
      <c r="U1333" s="123">
        <v>0</v>
      </c>
      <c r="V1333" s="123">
        <v>0</v>
      </c>
      <c r="W1333" s="123">
        <f t="shared" si="645"/>
        <v>0</v>
      </c>
      <c r="X1333" s="123">
        <f t="shared" si="632"/>
        <v>0</v>
      </c>
      <c r="Y1333" s="45"/>
      <c r="Z1333" s="123">
        <v>0</v>
      </c>
      <c r="AA1333" s="123">
        <v>0</v>
      </c>
      <c r="AB1333" s="123">
        <f t="shared" si="653"/>
        <v>0</v>
      </c>
      <c r="AC1333" s="123">
        <v>0</v>
      </c>
      <c r="AD1333" s="123">
        <v>0</v>
      </c>
      <c r="AE1333" s="123">
        <f t="shared" si="646"/>
        <v>0</v>
      </c>
      <c r="AF1333" s="123">
        <f t="shared" si="633"/>
        <v>0</v>
      </c>
      <c r="AG1333" s="45"/>
      <c r="AH1333" s="123">
        <v>0</v>
      </c>
      <c r="AI1333" s="123">
        <v>0</v>
      </c>
      <c r="AJ1333" s="123">
        <f t="shared" si="654"/>
        <v>0</v>
      </c>
      <c r="AK1333" s="123">
        <v>0</v>
      </c>
      <c r="AL1333" s="123">
        <v>0</v>
      </c>
      <c r="AM1333" s="123">
        <f t="shared" si="647"/>
        <v>0</v>
      </c>
      <c r="AN1333" s="123">
        <f t="shared" si="634"/>
        <v>0</v>
      </c>
      <c r="AO1333" s="45"/>
      <c r="AP1333" s="123">
        <f>J1333-(R1333+Z1333+AH1333)</f>
        <v>0</v>
      </c>
      <c r="AQ1333" s="123">
        <f>K1333-(S1333+AA1333+AI1333)</f>
        <v>0</v>
      </c>
      <c r="AR1333" s="123">
        <f t="shared" si="655"/>
        <v>0</v>
      </c>
      <c r="AS1333" s="123">
        <f>M1333-(U1333+AC1333+AK1333)</f>
        <v>0</v>
      </c>
      <c r="AT1333" s="123">
        <f>N1333-(V1333+AD1333+AL1333)</f>
        <v>0</v>
      </c>
      <c r="AU1333" s="123">
        <f t="shared" si="644"/>
        <v>0</v>
      </c>
      <c r="AV1333" s="123">
        <f t="shared" si="635"/>
        <v>0</v>
      </c>
      <c r="AW1333" s="125" t="s">
        <v>187</v>
      </c>
      <c r="AX1333" s="125"/>
      <c r="AY1333" s="125"/>
      <c r="AZ1333" s="124" t="s">
        <v>326</v>
      </c>
      <c r="BA1333" s="124"/>
      <c r="BB1333" s="124"/>
      <c r="BC1333" s="124"/>
      <c r="BD1333" s="124"/>
    </row>
    <row r="1334" spans="1:56" s="107" customFormat="1" hidden="1">
      <c r="A1334" s="45"/>
      <c r="B1334" s="101">
        <v>2013</v>
      </c>
      <c r="C1334" s="102">
        <v>8320</v>
      </c>
      <c r="D1334" s="101">
        <v>11</v>
      </c>
      <c r="E1334" s="101">
        <v>6000</v>
      </c>
      <c r="F1334" s="101"/>
      <c r="G1334" s="101"/>
      <c r="H1334" s="101"/>
      <c r="I1334" s="103" t="s">
        <v>255</v>
      </c>
      <c r="J1334" s="104">
        <v>0</v>
      </c>
      <c r="K1334" s="104">
        <v>0</v>
      </c>
      <c r="L1334" s="104">
        <v>0</v>
      </c>
      <c r="M1334" s="104">
        <v>0</v>
      </c>
      <c r="N1334" s="104">
        <v>0</v>
      </c>
      <c r="O1334" s="104">
        <v>0</v>
      </c>
      <c r="P1334" s="104">
        <v>0</v>
      </c>
      <c r="Q1334" s="45"/>
      <c r="R1334" s="105">
        <f>R1335</f>
        <v>0</v>
      </c>
      <c r="S1334" s="105">
        <f>S1335</f>
        <v>0</v>
      </c>
      <c r="T1334" s="105">
        <f t="shared" si="652"/>
        <v>0</v>
      </c>
      <c r="U1334" s="105">
        <f>U1335</f>
        <v>0</v>
      </c>
      <c r="V1334" s="105">
        <f>V1335</f>
        <v>0</v>
      </c>
      <c r="W1334" s="105">
        <f t="shared" si="645"/>
        <v>0</v>
      </c>
      <c r="X1334" s="105">
        <f t="shared" si="632"/>
        <v>0</v>
      </c>
      <c r="Y1334" s="45"/>
      <c r="Z1334" s="105">
        <f>Z1335</f>
        <v>0</v>
      </c>
      <c r="AA1334" s="105">
        <f>AA1335</f>
        <v>0</v>
      </c>
      <c r="AB1334" s="105">
        <f t="shared" si="653"/>
        <v>0</v>
      </c>
      <c r="AC1334" s="105">
        <f>AC1335</f>
        <v>0</v>
      </c>
      <c r="AD1334" s="105">
        <f>AD1335</f>
        <v>0</v>
      </c>
      <c r="AE1334" s="105">
        <f t="shared" si="646"/>
        <v>0</v>
      </c>
      <c r="AF1334" s="105">
        <f t="shared" si="633"/>
        <v>0</v>
      </c>
      <c r="AG1334" s="45"/>
      <c r="AH1334" s="105">
        <f>AH1335</f>
        <v>0</v>
      </c>
      <c r="AI1334" s="105">
        <f>AI1335</f>
        <v>0</v>
      </c>
      <c r="AJ1334" s="105">
        <f t="shared" si="654"/>
        <v>0</v>
      </c>
      <c r="AK1334" s="105">
        <f>AK1335</f>
        <v>0</v>
      </c>
      <c r="AL1334" s="105">
        <f>AL1335</f>
        <v>0</v>
      </c>
      <c r="AM1334" s="105">
        <f t="shared" si="647"/>
        <v>0</v>
      </c>
      <c r="AN1334" s="105">
        <f t="shared" si="634"/>
        <v>0</v>
      </c>
      <c r="AO1334" s="45"/>
      <c r="AP1334" s="105">
        <f>AP1335</f>
        <v>0</v>
      </c>
      <c r="AQ1334" s="105">
        <f>AQ1335</f>
        <v>0</v>
      </c>
      <c r="AR1334" s="105">
        <f t="shared" si="655"/>
        <v>0</v>
      </c>
      <c r="AS1334" s="105">
        <f>AS1335</f>
        <v>0</v>
      </c>
      <c r="AT1334" s="105">
        <f>AT1335</f>
        <v>0</v>
      </c>
      <c r="AU1334" s="105">
        <f t="shared" si="644"/>
        <v>0</v>
      </c>
      <c r="AV1334" s="105">
        <f t="shared" si="635"/>
        <v>0</v>
      </c>
      <c r="AW1334" s="106"/>
      <c r="AX1334" s="106"/>
      <c r="AY1334" s="106"/>
      <c r="AZ1334" s="104"/>
      <c r="BA1334" s="104"/>
      <c r="BB1334" s="104"/>
      <c r="BC1334" s="104"/>
      <c r="BD1334" s="104"/>
    </row>
    <row r="1335" spans="1:56" s="126" customFormat="1" hidden="1">
      <c r="A1335" s="45"/>
      <c r="B1335" s="108">
        <v>2013</v>
      </c>
      <c r="C1335" s="109">
        <v>8320</v>
      </c>
      <c r="D1335" s="108">
        <v>11</v>
      </c>
      <c r="E1335" s="108">
        <v>6000</v>
      </c>
      <c r="F1335" s="108">
        <v>6200</v>
      </c>
      <c r="G1335" s="108"/>
      <c r="H1335" s="108"/>
      <c r="I1335" s="110" t="s">
        <v>256</v>
      </c>
      <c r="J1335" s="111">
        <v>0</v>
      </c>
      <c r="K1335" s="111">
        <v>0</v>
      </c>
      <c r="L1335" s="111">
        <v>0</v>
      </c>
      <c r="M1335" s="111">
        <v>0</v>
      </c>
      <c r="N1335" s="111">
        <v>0</v>
      </c>
      <c r="O1335" s="111">
        <v>0</v>
      </c>
      <c r="P1335" s="111">
        <v>0</v>
      </c>
      <c r="Q1335" s="45"/>
      <c r="R1335" s="112">
        <f>R1336+R1344+R1347+R1349</f>
        <v>0</v>
      </c>
      <c r="S1335" s="112">
        <f>S1336+S1344+S1347+S1349</f>
        <v>0</v>
      </c>
      <c r="T1335" s="112">
        <f t="shared" si="652"/>
        <v>0</v>
      </c>
      <c r="U1335" s="112">
        <f>U1336+U1344+U1347+U1349</f>
        <v>0</v>
      </c>
      <c r="V1335" s="112">
        <f>V1336+V1344+V1347+V1349</f>
        <v>0</v>
      </c>
      <c r="W1335" s="112">
        <f t="shared" si="645"/>
        <v>0</v>
      </c>
      <c r="X1335" s="112">
        <f t="shared" si="632"/>
        <v>0</v>
      </c>
      <c r="Y1335" s="45"/>
      <c r="Z1335" s="112">
        <f>Z1336+Z1344+Z1347+Z1349</f>
        <v>0</v>
      </c>
      <c r="AA1335" s="112">
        <f>AA1336+AA1344+AA1347+AA1349</f>
        <v>0</v>
      </c>
      <c r="AB1335" s="112">
        <f t="shared" si="653"/>
        <v>0</v>
      </c>
      <c r="AC1335" s="112">
        <f>AC1336+AC1344+AC1347+AC1349</f>
        <v>0</v>
      </c>
      <c r="AD1335" s="112">
        <f>AD1336+AD1344+AD1347+AD1349</f>
        <v>0</v>
      </c>
      <c r="AE1335" s="112">
        <f t="shared" si="646"/>
        <v>0</v>
      </c>
      <c r="AF1335" s="112">
        <f t="shared" si="633"/>
        <v>0</v>
      </c>
      <c r="AG1335" s="45"/>
      <c r="AH1335" s="112">
        <f>AH1336+AH1344+AH1347+AH1349</f>
        <v>0</v>
      </c>
      <c r="AI1335" s="112">
        <f>AI1336+AI1344+AI1347+AI1349</f>
        <v>0</v>
      </c>
      <c r="AJ1335" s="112">
        <f t="shared" si="654"/>
        <v>0</v>
      </c>
      <c r="AK1335" s="112">
        <f>AK1336+AK1344+AK1347+AK1349</f>
        <v>0</v>
      </c>
      <c r="AL1335" s="112">
        <f>AL1336+AL1344+AL1347+AL1349</f>
        <v>0</v>
      </c>
      <c r="AM1335" s="112">
        <f t="shared" si="647"/>
        <v>0</v>
      </c>
      <c r="AN1335" s="112">
        <f t="shared" si="634"/>
        <v>0</v>
      </c>
      <c r="AO1335" s="45"/>
      <c r="AP1335" s="112">
        <f>AP1336+AP1344+AP1347+AP1349</f>
        <v>0</v>
      </c>
      <c r="AQ1335" s="112">
        <f>AQ1336+AQ1344+AQ1347+AQ1349</f>
        <v>0</v>
      </c>
      <c r="AR1335" s="112">
        <f t="shared" si="655"/>
        <v>0</v>
      </c>
      <c r="AS1335" s="112">
        <f>AS1336+AS1344+AS1347+AS1349</f>
        <v>0</v>
      </c>
      <c r="AT1335" s="112">
        <f>AT1336+AT1344+AT1347+AT1349</f>
        <v>0</v>
      </c>
      <c r="AU1335" s="112">
        <f t="shared" si="644"/>
        <v>0</v>
      </c>
      <c r="AV1335" s="112">
        <f t="shared" si="635"/>
        <v>0</v>
      </c>
      <c r="AW1335" s="113"/>
      <c r="AX1335" s="113"/>
      <c r="AY1335" s="113"/>
      <c r="AZ1335" s="111"/>
      <c r="BA1335" s="111"/>
      <c r="BB1335" s="111"/>
      <c r="BC1335" s="111"/>
      <c r="BD1335" s="111"/>
    </row>
    <row r="1336" spans="1:56" s="127" customFormat="1" hidden="1">
      <c r="A1336" s="45"/>
      <c r="B1336" s="114">
        <v>2013</v>
      </c>
      <c r="C1336" s="115">
        <v>8320</v>
      </c>
      <c r="D1336" s="114">
        <v>11</v>
      </c>
      <c r="E1336" s="114">
        <v>6000</v>
      </c>
      <c r="F1336" s="114">
        <v>6200</v>
      </c>
      <c r="G1336" s="114">
        <v>622</v>
      </c>
      <c r="H1336" s="114"/>
      <c r="I1336" s="116" t="s">
        <v>257</v>
      </c>
      <c r="J1336" s="117">
        <v>0</v>
      </c>
      <c r="K1336" s="117">
        <v>0</v>
      </c>
      <c r="L1336" s="117">
        <v>0</v>
      </c>
      <c r="M1336" s="117">
        <v>0</v>
      </c>
      <c r="N1336" s="117">
        <v>0</v>
      </c>
      <c r="O1336" s="117">
        <v>0</v>
      </c>
      <c r="P1336" s="117">
        <v>0</v>
      </c>
      <c r="Q1336" s="45"/>
      <c r="R1336" s="118">
        <f>R1337+R1338+R1340+R1341+R1342+R1343</f>
        <v>0</v>
      </c>
      <c r="S1336" s="118">
        <f>S1337+S1338+S1340+S1341+S1342+S1343</f>
        <v>0</v>
      </c>
      <c r="T1336" s="118">
        <f t="shared" si="652"/>
        <v>0</v>
      </c>
      <c r="U1336" s="118">
        <f>U1337+U1338+U1340+U1341+U1342+U1343</f>
        <v>0</v>
      </c>
      <c r="V1336" s="118">
        <f>V1337+V1338+V1340+V1341+V1342+V1343</f>
        <v>0</v>
      </c>
      <c r="W1336" s="118">
        <f t="shared" si="645"/>
        <v>0</v>
      </c>
      <c r="X1336" s="118">
        <f t="shared" si="632"/>
        <v>0</v>
      </c>
      <c r="Y1336" s="45"/>
      <c r="Z1336" s="118">
        <f>Z1337+Z1338+Z1340+Z1341+Z1342+Z1343</f>
        <v>0</v>
      </c>
      <c r="AA1336" s="118">
        <f>AA1337+AA1338+AA1340+AA1341+AA1342+AA1343</f>
        <v>0</v>
      </c>
      <c r="AB1336" s="118">
        <f t="shared" si="653"/>
        <v>0</v>
      </c>
      <c r="AC1336" s="118">
        <f>AC1337+AC1338+AC1340+AC1341+AC1342+AC1343</f>
        <v>0</v>
      </c>
      <c r="AD1336" s="118">
        <f>AD1337+AD1338+AD1340+AD1341+AD1342+AD1343</f>
        <v>0</v>
      </c>
      <c r="AE1336" s="118">
        <f t="shared" si="646"/>
        <v>0</v>
      </c>
      <c r="AF1336" s="118">
        <f t="shared" si="633"/>
        <v>0</v>
      </c>
      <c r="AG1336" s="45"/>
      <c r="AH1336" s="118">
        <f>AH1337+AH1338+AH1340+AH1341+AH1342+AH1343</f>
        <v>0</v>
      </c>
      <c r="AI1336" s="118">
        <f>AI1337+AI1338+AI1340+AI1341+AI1342+AI1343</f>
        <v>0</v>
      </c>
      <c r="AJ1336" s="118">
        <f t="shared" si="654"/>
        <v>0</v>
      </c>
      <c r="AK1336" s="118">
        <f>AK1337+AK1338+AK1340+AK1341+AK1342+AK1343</f>
        <v>0</v>
      </c>
      <c r="AL1336" s="118">
        <f>AL1337+AL1338+AL1340+AL1341+AL1342+AL1343</f>
        <v>0</v>
      </c>
      <c r="AM1336" s="118">
        <f t="shared" si="647"/>
        <v>0</v>
      </c>
      <c r="AN1336" s="118">
        <f t="shared" si="634"/>
        <v>0</v>
      </c>
      <c r="AO1336" s="45"/>
      <c r="AP1336" s="118">
        <f>AP1337+AP1338+AP1340+AP1341+AP1342+AP1343</f>
        <v>0</v>
      </c>
      <c r="AQ1336" s="118">
        <f>AQ1337+AQ1338+AQ1340+AQ1341+AQ1342+AQ1343</f>
        <v>0</v>
      </c>
      <c r="AR1336" s="118">
        <f t="shared" si="655"/>
        <v>0</v>
      </c>
      <c r="AS1336" s="118">
        <f>AS1337+AS1338+AS1340+AS1341+AS1342+AS1343</f>
        <v>0</v>
      </c>
      <c r="AT1336" s="118">
        <f>AT1337+AT1338+AT1340+AT1341+AT1342+AT1343</f>
        <v>0</v>
      </c>
      <c r="AU1336" s="118">
        <f t="shared" si="644"/>
        <v>0</v>
      </c>
      <c r="AV1336" s="118">
        <f t="shared" si="635"/>
        <v>0</v>
      </c>
      <c r="AW1336" s="119"/>
      <c r="AX1336" s="119"/>
      <c r="AY1336" s="119"/>
      <c r="AZ1336" s="117"/>
      <c r="BA1336" s="117"/>
      <c r="BB1336" s="117"/>
      <c r="BC1336" s="117"/>
      <c r="BD1336" s="117"/>
    </row>
    <row r="1337" spans="1:56" s="100" customFormat="1" hidden="1">
      <c r="A1337" s="45"/>
      <c r="B1337" s="120">
        <v>2013</v>
      </c>
      <c r="C1337" s="121">
        <v>8320</v>
      </c>
      <c r="D1337" s="120">
        <v>11</v>
      </c>
      <c r="E1337" s="120">
        <v>6000</v>
      </c>
      <c r="F1337" s="120">
        <v>6200</v>
      </c>
      <c r="G1337" s="120">
        <v>622</v>
      </c>
      <c r="H1337" s="120">
        <v>62201</v>
      </c>
      <c r="I1337" s="122" t="s">
        <v>258</v>
      </c>
      <c r="J1337" s="123">
        <v>0</v>
      </c>
      <c r="K1337" s="123">
        <v>0</v>
      </c>
      <c r="L1337" s="124">
        <v>0</v>
      </c>
      <c r="M1337" s="123">
        <v>0</v>
      </c>
      <c r="N1337" s="123">
        <v>0</v>
      </c>
      <c r="O1337" s="124">
        <v>0</v>
      </c>
      <c r="P1337" s="124">
        <v>0</v>
      </c>
      <c r="Q1337" s="45"/>
      <c r="R1337" s="123">
        <v>0</v>
      </c>
      <c r="S1337" s="123">
        <v>0</v>
      </c>
      <c r="T1337" s="123">
        <f t="shared" si="652"/>
        <v>0</v>
      </c>
      <c r="U1337" s="123">
        <v>0</v>
      </c>
      <c r="V1337" s="123">
        <v>0</v>
      </c>
      <c r="W1337" s="123">
        <f t="shared" si="645"/>
        <v>0</v>
      </c>
      <c r="X1337" s="123">
        <f t="shared" si="632"/>
        <v>0</v>
      </c>
      <c r="Y1337" s="45"/>
      <c r="Z1337" s="123">
        <v>0</v>
      </c>
      <c r="AA1337" s="123">
        <v>0</v>
      </c>
      <c r="AB1337" s="123">
        <f t="shared" si="653"/>
        <v>0</v>
      </c>
      <c r="AC1337" s="123">
        <v>0</v>
      </c>
      <c r="AD1337" s="123">
        <v>0</v>
      </c>
      <c r="AE1337" s="123">
        <f t="shared" si="646"/>
        <v>0</v>
      </c>
      <c r="AF1337" s="123">
        <f t="shared" si="633"/>
        <v>0</v>
      </c>
      <c r="AG1337" s="45"/>
      <c r="AH1337" s="123">
        <v>0</v>
      </c>
      <c r="AI1337" s="123">
        <v>0</v>
      </c>
      <c r="AJ1337" s="123">
        <f t="shared" si="654"/>
        <v>0</v>
      </c>
      <c r="AK1337" s="123">
        <v>0</v>
      </c>
      <c r="AL1337" s="123">
        <v>0</v>
      </c>
      <c r="AM1337" s="123">
        <f t="shared" si="647"/>
        <v>0</v>
      </c>
      <c r="AN1337" s="123">
        <f t="shared" si="634"/>
        <v>0</v>
      </c>
      <c r="AO1337" s="45"/>
      <c r="AP1337" s="123">
        <f t="shared" ref="AP1337:AQ1343" si="656">J1337-(R1337+Z1337+AH1337)</f>
        <v>0</v>
      </c>
      <c r="AQ1337" s="123">
        <f t="shared" si="656"/>
        <v>0</v>
      </c>
      <c r="AR1337" s="123">
        <f t="shared" si="655"/>
        <v>0</v>
      </c>
      <c r="AS1337" s="123">
        <f t="shared" ref="AS1337:AT1343" si="657">M1337-(U1337+AC1337+AK1337)</f>
        <v>0</v>
      </c>
      <c r="AT1337" s="123">
        <f t="shared" si="657"/>
        <v>0</v>
      </c>
      <c r="AU1337" s="123">
        <f t="shared" si="644"/>
        <v>0</v>
      </c>
      <c r="AV1337" s="123">
        <f t="shared" si="635"/>
        <v>0</v>
      </c>
      <c r="AW1337" s="125" t="s">
        <v>260</v>
      </c>
      <c r="AX1337" s="125"/>
      <c r="AY1337" s="125"/>
      <c r="AZ1337" s="124" t="s">
        <v>283</v>
      </c>
      <c r="BA1337" s="124"/>
      <c r="BB1337" s="124"/>
      <c r="BC1337" s="124"/>
      <c r="BD1337" s="124"/>
    </row>
    <row r="1338" spans="1:56" s="100" customFormat="1" hidden="1">
      <c r="A1338" s="45"/>
      <c r="B1338" s="120">
        <v>2013</v>
      </c>
      <c r="C1338" s="121">
        <v>8320</v>
      </c>
      <c r="D1338" s="120">
        <v>11</v>
      </c>
      <c r="E1338" s="120">
        <v>6000</v>
      </c>
      <c r="F1338" s="120">
        <v>6200</v>
      </c>
      <c r="G1338" s="120">
        <v>622</v>
      </c>
      <c r="H1338" s="120">
        <v>62201</v>
      </c>
      <c r="I1338" s="122" t="s">
        <v>258</v>
      </c>
      <c r="J1338" s="123">
        <v>0</v>
      </c>
      <c r="K1338" s="123">
        <v>0</v>
      </c>
      <c r="L1338" s="124">
        <v>0</v>
      </c>
      <c r="M1338" s="123">
        <v>0</v>
      </c>
      <c r="N1338" s="123">
        <v>0</v>
      </c>
      <c r="O1338" s="124">
        <v>0</v>
      </c>
      <c r="P1338" s="124">
        <v>0</v>
      </c>
      <c r="Q1338" s="45"/>
      <c r="R1338" s="123">
        <v>0</v>
      </c>
      <c r="S1338" s="123">
        <v>0</v>
      </c>
      <c r="T1338" s="123">
        <f t="shared" si="652"/>
        <v>0</v>
      </c>
      <c r="U1338" s="123">
        <v>0</v>
      </c>
      <c r="V1338" s="123">
        <v>0</v>
      </c>
      <c r="W1338" s="123">
        <f t="shared" si="645"/>
        <v>0</v>
      </c>
      <c r="X1338" s="123">
        <f t="shared" si="632"/>
        <v>0</v>
      </c>
      <c r="Y1338" s="45"/>
      <c r="Z1338" s="123">
        <v>0</v>
      </c>
      <c r="AA1338" s="123">
        <v>0</v>
      </c>
      <c r="AB1338" s="123">
        <f t="shared" si="653"/>
        <v>0</v>
      </c>
      <c r="AC1338" s="123">
        <v>0</v>
      </c>
      <c r="AD1338" s="123">
        <v>0</v>
      </c>
      <c r="AE1338" s="123">
        <f t="shared" si="646"/>
        <v>0</v>
      </c>
      <c r="AF1338" s="123">
        <f t="shared" si="633"/>
        <v>0</v>
      </c>
      <c r="AG1338" s="45"/>
      <c r="AH1338" s="123">
        <v>0</v>
      </c>
      <c r="AI1338" s="123">
        <v>0</v>
      </c>
      <c r="AJ1338" s="123">
        <f t="shared" si="654"/>
        <v>0</v>
      </c>
      <c r="AK1338" s="123">
        <v>0</v>
      </c>
      <c r="AL1338" s="123">
        <v>0</v>
      </c>
      <c r="AM1338" s="123">
        <f t="shared" si="647"/>
        <v>0</v>
      </c>
      <c r="AN1338" s="123">
        <f t="shared" si="634"/>
        <v>0</v>
      </c>
      <c r="AO1338" s="45"/>
      <c r="AP1338" s="123">
        <f t="shared" si="656"/>
        <v>0</v>
      </c>
      <c r="AQ1338" s="123">
        <f t="shared" si="656"/>
        <v>0</v>
      </c>
      <c r="AR1338" s="123">
        <f t="shared" si="655"/>
        <v>0</v>
      </c>
      <c r="AS1338" s="123">
        <f t="shared" si="657"/>
        <v>0</v>
      </c>
      <c r="AT1338" s="123">
        <f t="shared" si="657"/>
        <v>0</v>
      </c>
      <c r="AU1338" s="123">
        <f t="shared" si="644"/>
        <v>0</v>
      </c>
      <c r="AV1338" s="123">
        <f t="shared" si="635"/>
        <v>0</v>
      </c>
      <c r="AW1338" s="125" t="s">
        <v>260</v>
      </c>
      <c r="AX1338" s="125"/>
      <c r="AY1338" s="125"/>
      <c r="AZ1338" s="124" t="s">
        <v>283</v>
      </c>
      <c r="BA1338" s="124"/>
      <c r="BB1338" s="124"/>
      <c r="BC1338" s="124"/>
      <c r="BD1338" s="124"/>
    </row>
    <row r="1339" spans="1:56" s="100" customFormat="1" hidden="1">
      <c r="A1339" s="45"/>
      <c r="B1339" s="129">
        <v>2013</v>
      </c>
      <c r="C1339" s="130">
        <v>8320</v>
      </c>
      <c r="D1339" s="129">
        <v>11</v>
      </c>
      <c r="E1339" s="129">
        <v>6000</v>
      </c>
      <c r="F1339" s="129">
        <v>6200</v>
      </c>
      <c r="G1339" s="129">
        <v>622</v>
      </c>
      <c r="H1339" s="129">
        <v>62202</v>
      </c>
      <c r="I1339" s="128" t="s">
        <v>261</v>
      </c>
      <c r="J1339" s="123">
        <v>0</v>
      </c>
      <c r="K1339" s="123">
        <v>0</v>
      </c>
      <c r="L1339" s="124">
        <v>0</v>
      </c>
      <c r="M1339" s="123">
        <v>0</v>
      </c>
      <c r="N1339" s="123">
        <v>0</v>
      </c>
      <c r="O1339" s="124">
        <v>0</v>
      </c>
      <c r="P1339" s="124">
        <v>0</v>
      </c>
      <c r="Q1339" s="45"/>
      <c r="R1339" s="123">
        <v>0</v>
      </c>
      <c r="S1339" s="123">
        <v>0</v>
      </c>
      <c r="T1339" s="123">
        <f t="shared" si="652"/>
        <v>0</v>
      </c>
      <c r="U1339" s="123">
        <v>0</v>
      </c>
      <c r="V1339" s="123">
        <v>0</v>
      </c>
      <c r="W1339" s="123">
        <f t="shared" si="645"/>
        <v>0</v>
      </c>
      <c r="X1339" s="123">
        <f t="shared" si="632"/>
        <v>0</v>
      </c>
      <c r="Y1339" s="45"/>
      <c r="Z1339" s="123">
        <v>0</v>
      </c>
      <c r="AA1339" s="123">
        <v>0</v>
      </c>
      <c r="AB1339" s="123">
        <f t="shared" si="653"/>
        <v>0</v>
      </c>
      <c r="AC1339" s="123">
        <v>0</v>
      </c>
      <c r="AD1339" s="123">
        <v>0</v>
      </c>
      <c r="AE1339" s="123">
        <f t="shared" si="646"/>
        <v>0</v>
      </c>
      <c r="AF1339" s="123">
        <f t="shared" si="633"/>
        <v>0</v>
      </c>
      <c r="AG1339" s="45"/>
      <c r="AH1339" s="123">
        <v>0</v>
      </c>
      <c r="AI1339" s="123">
        <v>0</v>
      </c>
      <c r="AJ1339" s="123">
        <f t="shared" si="654"/>
        <v>0</v>
      </c>
      <c r="AK1339" s="123">
        <v>0</v>
      </c>
      <c r="AL1339" s="123">
        <v>0</v>
      </c>
      <c r="AM1339" s="123">
        <f t="shared" si="647"/>
        <v>0</v>
      </c>
      <c r="AN1339" s="123">
        <f t="shared" si="634"/>
        <v>0</v>
      </c>
      <c r="AO1339" s="45"/>
      <c r="AP1339" s="123">
        <f t="shared" si="656"/>
        <v>0</v>
      </c>
      <c r="AQ1339" s="123">
        <f t="shared" si="656"/>
        <v>0</v>
      </c>
      <c r="AR1339" s="123">
        <f t="shared" si="655"/>
        <v>0</v>
      </c>
      <c r="AS1339" s="123">
        <f t="shared" si="657"/>
        <v>0</v>
      </c>
      <c r="AT1339" s="123">
        <f t="shared" si="657"/>
        <v>0</v>
      </c>
      <c r="AU1339" s="123">
        <f t="shared" si="644"/>
        <v>0</v>
      </c>
      <c r="AV1339" s="123">
        <f t="shared" si="635"/>
        <v>0</v>
      </c>
      <c r="AW1339" s="125" t="s">
        <v>260</v>
      </c>
      <c r="AX1339" s="125"/>
      <c r="AY1339" s="125"/>
      <c r="AZ1339" s="124" t="s">
        <v>283</v>
      </c>
      <c r="BA1339" s="124"/>
      <c r="BB1339" s="124"/>
      <c r="BC1339" s="124"/>
      <c r="BD1339" s="124"/>
    </row>
    <row r="1340" spans="1:56" s="100" customFormat="1" hidden="1">
      <c r="A1340" s="45"/>
      <c r="B1340" s="129">
        <v>2013</v>
      </c>
      <c r="C1340" s="130">
        <v>8320</v>
      </c>
      <c r="D1340" s="129">
        <v>11</v>
      </c>
      <c r="E1340" s="129">
        <v>6000</v>
      </c>
      <c r="F1340" s="129">
        <v>6200</v>
      </c>
      <c r="G1340" s="129">
        <v>622</v>
      </c>
      <c r="H1340" s="129">
        <v>62202</v>
      </c>
      <c r="I1340" s="128" t="s">
        <v>261</v>
      </c>
      <c r="J1340" s="123">
        <v>0</v>
      </c>
      <c r="K1340" s="123">
        <v>0</v>
      </c>
      <c r="L1340" s="124">
        <v>0</v>
      </c>
      <c r="M1340" s="123">
        <v>0</v>
      </c>
      <c r="N1340" s="123">
        <v>0</v>
      </c>
      <c r="O1340" s="124">
        <v>0</v>
      </c>
      <c r="P1340" s="124">
        <v>0</v>
      </c>
      <c r="Q1340" s="45"/>
      <c r="R1340" s="123">
        <v>0</v>
      </c>
      <c r="S1340" s="123">
        <v>0</v>
      </c>
      <c r="T1340" s="123">
        <f t="shared" si="652"/>
        <v>0</v>
      </c>
      <c r="U1340" s="123">
        <v>0</v>
      </c>
      <c r="V1340" s="123">
        <v>0</v>
      </c>
      <c r="W1340" s="123">
        <f t="shared" si="645"/>
        <v>0</v>
      </c>
      <c r="X1340" s="123">
        <f t="shared" si="632"/>
        <v>0</v>
      </c>
      <c r="Y1340" s="45"/>
      <c r="Z1340" s="123">
        <v>0</v>
      </c>
      <c r="AA1340" s="123">
        <v>0</v>
      </c>
      <c r="AB1340" s="123">
        <f t="shared" si="653"/>
        <v>0</v>
      </c>
      <c r="AC1340" s="123">
        <v>0</v>
      </c>
      <c r="AD1340" s="123">
        <v>0</v>
      </c>
      <c r="AE1340" s="123">
        <f t="shared" si="646"/>
        <v>0</v>
      </c>
      <c r="AF1340" s="123">
        <f t="shared" si="633"/>
        <v>0</v>
      </c>
      <c r="AG1340" s="45"/>
      <c r="AH1340" s="123">
        <v>0</v>
      </c>
      <c r="AI1340" s="123">
        <v>0</v>
      </c>
      <c r="AJ1340" s="123">
        <f t="shared" si="654"/>
        <v>0</v>
      </c>
      <c r="AK1340" s="123">
        <v>0</v>
      </c>
      <c r="AL1340" s="123">
        <v>0</v>
      </c>
      <c r="AM1340" s="123">
        <f t="shared" si="647"/>
        <v>0</v>
      </c>
      <c r="AN1340" s="123">
        <f t="shared" si="634"/>
        <v>0</v>
      </c>
      <c r="AO1340" s="45"/>
      <c r="AP1340" s="123">
        <f t="shared" si="656"/>
        <v>0</v>
      </c>
      <c r="AQ1340" s="123">
        <f t="shared" si="656"/>
        <v>0</v>
      </c>
      <c r="AR1340" s="123">
        <f t="shared" si="655"/>
        <v>0</v>
      </c>
      <c r="AS1340" s="123">
        <f t="shared" si="657"/>
        <v>0</v>
      </c>
      <c r="AT1340" s="123">
        <f t="shared" si="657"/>
        <v>0</v>
      </c>
      <c r="AU1340" s="123">
        <f t="shared" si="644"/>
        <v>0</v>
      </c>
      <c r="AV1340" s="123">
        <f t="shared" si="635"/>
        <v>0</v>
      </c>
      <c r="AW1340" s="125"/>
      <c r="AX1340" s="125"/>
      <c r="AY1340" s="125"/>
      <c r="AZ1340" s="124"/>
      <c r="BA1340" s="124"/>
      <c r="BB1340" s="124"/>
      <c r="BC1340" s="124"/>
      <c r="BD1340" s="124"/>
    </row>
    <row r="1341" spans="1:56" s="100" customFormat="1" hidden="1">
      <c r="A1341" s="45"/>
      <c r="B1341" s="129">
        <v>2013</v>
      </c>
      <c r="C1341" s="130">
        <v>8320</v>
      </c>
      <c r="D1341" s="129">
        <v>11</v>
      </c>
      <c r="E1341" s="129">
        <v>6000</v>
      </c>
      <c r="F1341" s="129">
        <v>6200</v>
      </c>
      <c r="G1341" s="129">
        <v>622</v>
      </c>
      <c r="H1341" s="129">
        <v>62202</v>
      </c>
      <c r="I1341" s="128" t="s">
        <v>261</v>
      </c>
      <c r="J1341" s="123">
        <v>0</v>
      </c>
      <c r="K1341" s="123">
        <v>0</v>
      </c>
      <c r="L1341" s="124">
        <v>0</v>
      </c>
      <c r="M1341" s="123">
        <v>0</v>
      </c>
      <c r="N1341" s="123">
        <v>0</v>
      </c>
      <c r="O1341" s="124">
        <v>0</v>
      </c>
      <c r="P1341" s="124">
        <v>0</v>
      </c>
      <c r="Q1341" s="45"/>
      <c r="R1341" s="123">
        <v>0</v>
      </c>
      <c r="S1341" s="123">
        <v>0</v>
      </c>
      <c r="T1341" s="123">
        <f t="shared" si="652"/>
        <v>0</v>
      </c>
      <c r="U1341" s="123">
        <v>0</v>
      </c>
      <c r="V1341" s="123">
        <v>0</v>
      </c>
      <c r="W1341" s="123">
        <f t="shared" si="645"/>
        <v>0</v>
      </c>
      <c r="X1341" s="123">
        <f t="shared" si="632"/>
        <v>0</v>
      </c>
      <c r="Y1341" s="45"/>
      <c r="Z1341" s="123">
        <v>0</v>
      </c>
      <c r="AA1341" s="123">
        <v>0</v>
      </c>
      <c r="AB1341" s="123">
        <f t="shared" si="653"/>
        <v>0</v>
      </c>
      <c r="AC1341" s="123">
        <v>0</v>
      </c>
      <c r="AD1341" s="123">
        <v>0</v>
      </c>
      <c r="AE1341" s="123">
        <f t="shared" si="646"/>
        <v>0</v>
      </c>
      <c r="AF1341" s="123">
        <f t="shared" si="633"/>
        <v>0</v>
      </c>
      <c r="AG1341" s="45"/>
      <c r="AH1341" s="123">
        <v>0</v>
      </c>
      <c r="AI1341" s="123">
        <v>0</v>
      </c>
      <c r="AJ1341" s="123">
        <f t="shared" si="654"/>
        <v>0</v>
      </c>
      <c r="AK1341" s="123">
        <v>0</v>
      </c>
      <c r="AL1341" s="123">
        <v>0</v>
      </c>
      <c r="AM1341" s="123">
        <f t="shared" si="647"/>
        <v>0</v>
      </c>
      <c r="AN1341" s="123">
        <f t="shared" si="634"/>
        <v>0</v>
      </c>
      <c r="AO1341" s="45"/>
      <c r="AP1341" s="123">
        <f t="shared" si="656"/>
        <v>0</v>
      </c>
      <c r="AQ1341" s="123">
        <f t="shared" si="656"/>
        <v>0</v>
      </c>
      <c r="AR1341" s="123">
        <f t="shared" si="655"/>
        <v>0</v>
      </c>
      <c r="AS1341" s="123">
        <f t="shared" si="657"/>
        <v>0</v>
      </c>
      <c r="AT1341" s="123">
        <f t="shared" si="657"/>
        <v>0</v>
      </c>
      <c r="AU1341" s="123">
        <f t="shared" si="644"/>
        <v>0</v>
      </c>
      <c r="AV1341" s="123">
        <f t="shared" si="635"/>
        <v>0</v>
      </c>
      <c r="AW1341" s="125"/>
      <c r="AX1341" s="125"/>
      <c r="AY1341" s="125"/>
      <c r="AZ1341" s="124"/>
      <c r="BA1341" s="124"/>
      <c r="BB1341" s="124"/>
      <c r="BC1341" s="124"/>
      <c r="BD1341" s="124"/>
    </row>
    <row r="1342" spans="1:56" s="100" customFormat="1" hidden="1">
      <c r="A1342" s="45"/>
      <c r="B1342" s="129">
        <v>2013</v>
      </c>
      <c r="C1342" s="130">
        <v>8320</v>
      </c>
      <c r="D1342" s="129">
        <v>11</v>
      </c>
      <c r="E1342" s="129">
        <v>6000</v>
      </c>
      <c r="F1342" s="129">
        <v>6200</v>
      </c>
      <c r="G1342" s="129">
        <v>622</v>
      </c>
      <c r="H1342" s="129">
        <v>62202</v>
      </c>
      <c r="I1342" s="128" t="s">
        <v>261</v>
      </c>
      <c r="J1342" s="123">
        <v>0</v>
      </c>
      <c r="K1342" s="123">
        <v>0</v>
      </c>
      <c r="L1342" s="124">
        <v>0</v>
      </c>
      <c r="M1342" s="123">
        <v>0</v>
      </c>
      <c r="N1342" s="123">
        <v>0</v>
      </c>
      <c r="O1342" s="124">
        <v>0</v>
      </c>
      <c r="P1342" s="124">
        <v>0</v>
      </c>
      <c r="Q1342" s="45"/>
      <c r="R1342" s="123">
        <v>0</v>
      </c>
      <c r="S1342" s="123">
        <v>0</v>
      </c>
      <c r="T1342" s="123">
        <f t="shared" si="652"/>
        <v>0</v>
      </c>
      <c r="U1342" s="123">
        <v>0</v>
      </c>
      <c r="V1342" s="123">
        <v>0</v>
      </c>
      <c r="W1342" s="123">
        <f t="shared" si="645"/>
        <v>0</v>
      </c>
      <c r="X1342" s="123">
        <f t="shared" si="632"/>
        <v>0</v>
      </c>
      <c r="Y1342" s="45"/>
      <c r="Z1342" s="123">
        <v>0</v>
      </c>
      <c r="AA1342" s="123">
        <v>0</v>
      </c>
      <c r="AB1342" s="123">
        <f t="shared" si="653"/>
        <v>0</v>
      </c>
      <c r="AC1342" s="123">
        <v>0</v>
      </c>
      <c r="AD1342" s="123">
        <v>0</v>
      </c>
      <c r="AE1342" s="123">
        <f t="shared" si="646"/>
        <v>0</v>
      </c>
      <c r="AF1342" s="123">
        <f t="shared" si="633"/>
        <v>0</v>
      </c>
      <c r="AG1342" s="45"/>
      <c r="AH1342" s="123">
        <v>0</v>
      </c>
      <c r="AI1342" s="123">
        <v>0</v>
      </c>
      <c r="AJ1342" s="123">
        <f t="shared" si="654"/>
        <v>0</v>
      </c>
      <c r="AK1342" s="123">
        <v>0</v>
      </c>
      <c r="AL1342" s="123">
        <v>0</v>
      </c>
      <c r="AM1342" s="123">
        <f t="shared" si="647"/>
        <v>0</v>
      </c>
      <c r="AN1342" s="123">
        <f t="shared" si="634"/>
        <v>0</v>
      </c>
      <c r="AO1342" s="45"/>
      <c r="AP1342" s="123">
        <f t="shared" si="656"/>
        <v>0</v>
      </c>
      <c r="AQ1342" s="123">
        <f t="shared" si="656"/>
        <v>0</v>
      </c>
      <c r="AR1342" s="123">
        <f t="shared" si="655"/>
        <v>0</v>
      </c>
      <c r="AS1342" s="123">
        <f t="shared" si="657"/>
        <v>0</v>
      </c>
      <c r="AT1342" s="123">
        <f t="shared" si="657"/>
        <v>0</v>
      </c>
      <c r="AU1342" s="123">
        <f t="shared" si="644"/>
        <v>0</v>
      </c>
      <c r="AV1342" s="123">
        <f t="shared" si="635"/>
        <v>0</v>
      </c>
      <c r="AW1342" s="125"/>
      <c r="AX1342" s="125"/>
      <c r="AY1342" s="125"/>
      <c r="AZ1342" s="124"/>
      <c r="BA1342" s="124"/>
      <c r="BB1342" s="124"/>
      <c r="BC1342" s="124"/>
      <c r="BD1342" s="124"/>
    </row>
    <row r="1343" spans="1:56" s="100" customFormat="1" hidden="1">
      <c r="A1343" s="45"/>
      <c r="B1343" s="129">
        <v>2013</v>
      </c>
      <c r="C1343" s="130">
        <v>8320</v>
      </c>
      <c r="D1343" s="129">
        <v>11</v>
      </c>
      <c r="E1343" s="129">
        <v>6000</v>
      </c>
      <c r="F1343" s="129">
        <v>6200</v>
      </c>
      <c r="G1343" s="129">
        <v>622</v>
      </c>
      <c r="H1343" s="129">
        <v>62202</v>
      </c>
      <c r="I1343" s="128" t="s">
        <v>261</v>
      </c>
      <c r="J1343" s="123">
        <v>0</v>
      </c>
      <c r="K1343" s="123">
        <v>0</v>
      </c>
      <c r="L1343" s="124">
        <v>0</v>
      </c>
      <c r="M1343" s="123">
        <v>0</v>
      </c>
      <c r="N1343" s="123">
        <v>0</v>
      </c>
      <c r="O1343" s="124">
        <v>0</v>
      </c>
      <c r="P1343" s="124">
        <v>0</v>
      </c>
      <c r="Q1343" s="45"/>
      <c r="R1343" s="123">
        <v>0</v>
      </c>
      <c r="S1343" s="123">
        <v>0</v>
      </c>
      <c r="T1343" s="123">
        <f t="shared" si="652"/>
        <v>0</v>
      </c>
      <c r="U1343" s="123">
        <v>0</v>
      </c>
      <c r="V1343" s="123">
        <v>0</v>
      </c>
      <c r="W1343" s="123">
        <f t="shared" si="645"/>
        <v>0</v>
      </c>
      <c r="X1343" s="123">
        <f t="shared" si="632"/>
        <v>0</v>
      </c>
      <c r="Y1343" s="45"/>
      <c r="Z1343" s="123">
        <v>0</v>
      </c>
      <c r="AA1343" s="123">
        <v>0</v>
      </c>
      <c r="AB1343" s="123">
        <f t="shared" si="653"/>
        <v>0</v>
      </c>
      <c r="AC1343" s="123">
        <v>0</v>
      </c>
      <c r="AD1343" s="123">
        <v>0</v>
      </c>
      <c r="AE1343" s="123">
        <f t="shared" si="646"/>
        <v>0</v>
      </c>
      <c r="AF1343" s="123">
        <f t="shared" si="633"/>
        <v>0</v>
      </c>
      <c r="AG1343" s="45"/>
      <c r="AH1343" s="123">
        <v>0</v>
      </c>
      <c r="AI1343" s="123">
        <v>0</v>
      </c>
      <c r="AJ1343" s="123">
        <f t="shared" si="654"/>
        <v>0</v>
      </c>
      <c r="AK1343" s="123">
        <v>0</v>
      </c>
      <c r="AL1343" s="123">
        <v>0</v>
      </c>
      <c r="AM1343" s="123">
        <f t="shared" si="647"/>
        <v>0</v>
      </c>
      <c r="AN1343" s="123">
        <f t="shared" si="634"/>
        <v>0</v>
      </c>
      <c r="AO1343" s="45"/>
      <c r="AP1343" s="123">
        <f t="shared" si="656"/>
        <v>0</v>
      </c>
      <c r="AQ1343" s="123">
        <f t="shared" si="656"/>
        <v>0</v>
      </c>
      <c r="AR1343" s="123">
        <f t="shared" si="655"/>
        <v>0</v>
      </c>
      <c r="AS1343" s="123">
        <f t="shared" si="657"/>
        <v>0</v>
      </c>
      <c r="AT1343" s="123">
        <f t="shared" si="657"/>
        <v>0</v>
      </c>
      <c r="AU1343" s="123">
        <f t="shared" si="644"/>
        <v>0</v>
      </c>
      <c r="AV1343" s="123">
        <f t="shared" si="635"/>
        <v>0</v>
      </c>
      <c r="AW1343" s="125"/>
      <c r="AX1343" s="125"/>
      <c r="AY1343" s="125"/>
      <c r="AZ1343" s="124"/>
      <c r="BA1343" s="124"/>
      <c r="BB1343" s="124"/>
      <c r="BC1343" s="124"/>
      <c r="BD1343" s="124"/>
    </row>
    <row r="1344" spans="1:56" s="127" customFormat="1" ht="46.8" hidden="1">
      <c r="A1344" s="45"/>
      <c r="B1344" s="114">
        <v>2013</v>
      </c>
      <c r="C1344" s="115">
        <v>8320</v>
      </c>
      <c r="D1344" s="114">
        <v>11</v>
      </c>
      <c r="E1344" s="114">
        <v>6000</v>
      </c>
      <c r="F1344" s="114">
        <v>6200</v>
      </c>
      <c r="G1344" s="114">
        <v>623</v>
      </c>
      <c r="H1344" s="114"/>
      <c r="I1344" s="116" t="s">
        <v>463</v>
      </c>
      <c r="J1344" s="117">
        <v>0</v>
      </c>
      <c r="K1344" s="117">
        <v>0</v>
      </c>
      <c r="L1344" s="117">
        <v>0</v>
      </c>
      <c r="M1344" s="117">
        <v>0</v>
      </c>
      <c r="N1344" s="117">
        <v>0</v>
      </c>
      <c r="O1344" s="117">
        <v>0</v>
      </c>
      <c r="P1344" s="117">
        <v>0</v>
      </c>
      <c r="Q1344" s="45"/>
      <c r="R1344" s="118">
        <f>R1345+R1346</f>
        <v>0</v>
      </c>
      <c r="S1344" s="118">
        <f>S1345+S1346</f>
        <v>0</v>
      </c>
      <c r="T1344" s="118">
        <f t="shared" si="652"/>
        <v>0</v>
      </c>
      <c r="U1344" s="118">
        <f>U1345+U1346</f>
        <v>0</v>
      </c>
      <c r="V1344" s="118">
        <f>V1345+V1346</f>
        <v>0</v>
      </c>
      <c r="W1344" s="118">
        <f t="shared" si="645"/>
        <v>0</v>
      </c>
      <c r="X1344" s="118">
        <f t="shared" si="632"/>
        <v>0</v>
      </c>
      <c r="Y1344" s="45"/>
      <c r="Z1344" s="118">
        <f>Z1345+Z1346</f>
        <v>0</v>
      </c>
      <c r="AA1344" s="118">
        <f>AA1345+AA1346</f>
        <v>0</v>
      </c>
      <c r="AB1344" s="118">
        <f t="shared" si="653"/>
        <v>0</v>
      </c>
      <c r="AC1344" s="118">
        <f>AC1345+AC1346</f>
        <v>0</v>
      </c>
      <c r="AD1344" s="118">
        <f>AD1345+AD1346</f>
        <v>0</v>
      </c>
      <c r="AE1344" s="118">
        <f t="shared" si="646"/>
        <v>0</v>
      </c>
      <c r="AF1344" s="118">
        <f t="shared" si="633"/>
        <v>0</v>
      </c>
      <c r="AG1344" s="45"/>
      <c r="AH1344" s="118">
        <f>AH1345+AH1346</f>
        <v>0</v>
      </c>
      <c r="AI1344" s="118">
        <f>AI1345+AI1346</f>
        <v>0</v>
      </c>
      <c r="AJ1344" s="118">
        <f t="shared" si="654"/>
        <v>0</v>
      </c>
      <c r="AK1344" s="118">
        <f>AK1345+AK1346</f>
        <v>0</v>
      </c>
      <c r="AL1344" s="118">
        <f>AL1345+AL1346</f>
        <v>0</v>
      </c>
      <c r="AM1344" s="118">
        <f t="shared" si="647"/>
        <v>0</v>
      </c>
      <c r="AN1344" s="118">
        <f t="shared" si="634"/>
        <v>0</v>
      </c>
      <c r="AO1344" s="45"/>
      <c r="AP1344" s="118">
        <f>AP1345+AP1346</f>
        <v>0</v>
      </c>
      <c r="AQ1344" s="118">
        <f>AQ1345+AQ1346</f>
        <v>0</v>
      </c>
      <c r="AR1344" s="118">
        <f t="shared" si="655"/>
        <v>0</v>
      </c>
      <c r="AS1344" s="118">
        <f>AS1345+AS1346</f>
        <v>0</v>
      </c>
      <c r="AT1344" s="118">
        <f>AT1345+AT1346</f>
        <v>0</v>
      </c>
      <c r="AU1344" s="118">
        <f t="shared" si="644"/>
        <v>0</v>
      </c>
      <c r="AV1344" s="118">
        <f t="shared" si="635"/>
        <v>0</v>
      </c>
      <c r="AW1344" s="119"/>
      <c r="AX1344" s="119"/>
      <c r="AY1344" s="119"/>
      <c r="AZ1344" s="117"/>
      <c r="BA1344" s="117"/>
      <c r="BB1344" s="117"/>
      <c r="BC1344" s="117"/>
      <c r="BD1344" s="117"/>
    </row>
    <row r="1345" spans="1:56" s="100" customFormat="1" ht="46.8" hidden="1">
      <c r="A1345" s="45"/>
      <c r="B1345" s="120">
        <v>2013</v>
      </c>
      <c r="C1345" s="121">
        <v>8320</v>
      </c>
      <c r="D1345" s="120">
        <v>11</v>
      </c>
      <c r="E1345" s="120">
        <v>6000</v>
      </c>
      <c r="F1345" s="120">
        <v>6200</v>
      </c>
      <c r="G1345" s="120">
        <v>623</v>
      </c>
      <c r="H1345" s="120">
        <v>62301</v>
      </c>
      <c r="I1345" s="122" t="s">
        <v>463</v>
      </c>
      <c r="J1345" s="123">
        <v>0</v>
      </c>
      <c r="K1345" s="123">
        <v>0</v>
      </c>
      <c r="L1345" s="124">
        <v>0</v>
      </c>
      <c r="M1345" s="123">
        <v>0</v>
      </c>
      <c r="N1345" s="123">
        <v>0</v>
      </c>
      <c r="O1345" s="124">
        <v>0</v>
      </c>
      <c r="P1345" s="124">
        <v>0</v>
      </c>
      <c r="Q1345" s="45"/>
      <c r="R1345" s="123">
        <v>0</v>
      </c>
      <c r="S1345" s="123">
        <v>0</v>
      </c>
      <c r="T1345" s="123">
        <f t="shared" si="652"/>
        <v>0</v>
      </c>
      <c r="U1345" s="123">
        <v>0</v>
      </c>
      <c r="V1345" s="123">
        <v>0</v>
      </c>
      <c r="W1345" s="123">
        <f t="shared" si="645"/>
        <v>0</v>
      </c>
      <c r="X1345" s="123">
        <f t="shared" si="632"/>
        <v>0</v>
      </c>
      <c r="Y1345" s="45"/>
      <c r="Z1345" s="123">
        <v>0</v>
      </c>
      <c r="AA1345" s="123">
        <v>0</v>
      </c>
      <c r="AB1345" s="123">
        <f t="shared" si="653"/>
        <v>0</v>
      </c>
      <c r="AC1345" s="123">
        <v>0</v>
      </c>
      <c r="AD1345" s="123">
        <v>0</v>
      </c>
      <c r="AE1345" s="123">
        <f t="shared" si="646"/>
        <v>0</v>
      </c>
      <c r="AF1345" s="123">
        <f t="shared" si="633"/>
        <v>0</v>
      </c>
      <c r="AG1345" s="45"/>
      <c r="AH1345" s="123">
        <v>0</v>
      </c>
      <c r="AI1345" s="123">
        <v>0</v>
      </c>
      <c r="AJ1345" s="123">
        <f t="shared" si="654"/>
        <v>0</v>
      </c>
      <c r="AK1345" s="123">
        <v>0</v>
      </c>
      <c r="AL1345" s="123">
        <v>0</v>
      </c>
      <c r="AM1345" s="123">
        <f t="shared" si="647"/>
        <v>0</v>
      </c>
      <c r="AN1345" s="123">
        <f t="shared" si="634"/>
        <v>0</v>
      </c>
      <c r="AO1345" s="45"/>
      <c r="AP1345" s="123">
        <f>J1345-(R1345+Z1345+AH1345)</f>
        <v>0</v>
      </c>
      <c r="AQ1345" s="123">
        <f>K1345-(S1345+AA1345+AI1345)</f>
        <v>0</v>
      </c>
      <c r="AR1345" s="123">
        <f t="shared" si="655"/>
        <v>0</v>
      </c>
      <c r="AS1345" s="123">
        <f>M1345-(U1345+AC1345+AK1345)</f>
        <v>0</v>
      </c>
      <c r="AT1345" s="123">
        <f>N1345-(V1345+AD1345+AL1345)</f>
        <v>0</v>
      </c>
      <c r="AU1345" s="123">
        <f t="shared" si="644"/>
        <v>0</v>
      </c>
      <c r="AV1345" s="123">
        <f t="shared" si="635"/>
        <v>0</v>
      </c>
      <c r="AW1345" s="125" t="s">
        <v>260</v>
      </c>
      <c r="AX1345" s="125"/>
      <c r="AY1345" s="125"/>
      <c r="AZ1345" s="124" t="s">
        <v>283</v>
      </c>
      <c r="BA1345" s="124"/>
      <c r="BB1345" s="124"/>
      <c r="BC1345" s="124"/>
      <c r="BD1345" s="124"/>
    </row>
    <row r="1346" spans="1:56" s="100" customFormat="1" ht="46.8" hidden="1">
      <c r="A1346" s="45"/>
      <c r="B1346" s="120">
        <v>2013</v>
      </c>
      <c r="C1346" s="121">
        <v>8320</v>
      </c>
      <c r="D1346" s="120">
        <v>11</v>
      </c>
      <c r="E1346" s="120">
        <v>6000</v>
      </c>
      <c r="F1346" s="120">
        <v>6200</v>
      </c>
      <c r="G1346" s="120">
        <v>623</v>
      </c>
      <c r="H1346" s="120">
        <v>62302</v>
      </c>
      <c r="I1346" s="122" t="s">
        <v>464</v>
      </c>
      <c r="J1346" s="123">
        <v>0</v>
      </c>
      <c r="K1346" s="123">
        <v>0</v>
      </c>
      <c r="L1346" s="124">
        <v>0</v>
      </c>
      <c r="M1346" s="123">
        <v>0</v>
      </c>
      <c r="N1346" s="123">
        <v>0</v>
      </c>
      <c r="O1346" s="124">
        <v>0</v>
      </c>
      <c r="P1346" s="124">
        <v>0</v>
      </c>
      <c r="Q1346" s="45"/>
      <c r="R1346" s="123">
        <v>0</v>
      </c>
      <c r="S1346" s="123">
        <v>0</v>
      </c>
      <c r="T1346" s="123">
        <f t="shared" si="652"/>
        <v>0</v>
      </c>
      <c r="U1346" s="123">
        <v>0</v>
      </c>
      <c r="V1346" s="123">
        <v>0</v>
      </c>
      <c r="W1346" s="123">
        <f t="shared" si="645"/>
        <v>0</v>
      </c>
      <c r="X1346" s="123">
        <f t="shared" si="632"/>
        <v>0</v>
      </c>
      <c r="Y1346" s="45"/>
      <c r="Z1346" s="123">
        <v>0</v>
      </c>
      <c r="AA1346" s="123">
        <v>0</v>
      </c>
      <c r="AB1346" s="123">
        <f t="shared" si="653"/>
        <v>0</v>
      </c>
      <c r="AC1346" s="123">
        <v>0</v>
      </c>
      <c r="AD1346" s="123">
        <v>0</v>
      </c>
      <c r="AE1346" s="123">
        <f t="shared" si="646"/>
        <v>0</v>
      </c>
      <c r="AF1346" s="123">
        <f t="shared" si="633"/>
        <v>0</v>
      </c>
      <c r="AG1346" s="45"/>
      <c r="AH1346" s="123">
        <v>0</v>
      </c>
      <c r="AI1346" s="123">
        <v>0</v>
      </c>
      <c r="AJ1346" s="123">
        <f t="shared" si="654"/>
        <v>0</v>
      </c>
      <c r="AK1346" s="123">
        <v>0</v>
      </c>
      <c r="AL1346" s="123">
        <v>0</v>
      </c>
      <c r="AM1346" s="123">
        <f t="shared" si="647"/>
        <v>0</v>
      </c>
      <c r="AN1346" s="123">
        <f t="shared" si="634"/>
        <v>0</v>
      </c>
      <c r="AO1346" s="45"/>
      <c r="AP1346" s="123">
        <f>J1346-(R1346+Z1346+AH1346)</f>
        <v>0</v>
      </c>
      <c r="AQ1346" s="123">
        <f>K1346-(S1346+AA1346+AI1346)</f>
        <v>0</v>
      </c>
      <c r="AR1346" s="123">
        <f t="shared" si="655"/>
        <v>0</v>
      </c>
      <c r="AS1346" s="123">
        <f>M1346-(U1346+AC1346+AK1346)</f>
        <v>0</v>
      </c>
      <c r="AT1346" s="123">
        <f>N1346-(V1346+AD1346+AL1346)</f>
        <v>0</v>
      </c>
      <c r="AU1346" s="123">
        <f t="shared" si="644"/>
        <v>0</v>
      </c>
      <c r="AV1346" s="123">
        <f t="shared" si="635"/>
        <v>0</v>
      </c>
      <c r="AW1346" s="125" t="s">
        <v>260</v>
      </c>
      <c r="AX1346" s="125"/>
      <c r="AY1346" s="125"/>
      <c r="AZ1346" s="124" t="s">
        <v>283</v>
      </c>
      <c r="BA1346" s="124"/>
      <c r="BB1346" s="124"/>
      <c r="BC1346" s="124"/>
      <c r="BD1346" s="124"/>
    </row>
    <row r="1347" spans="1:56" s="127" customFormat="1" hidden="1">
      <c r="A1347" s="45"/>
      <c r="B1347" s="114">
        <v>2013</v>
      </c>
      <c r="C1347" s="115">
        <v>8320</v>
      </c>
      <c r="D1347" s="114">
        <v>11</v>
      </c>
      <c r="E1347" s="114">
        <v>6000</v>
      </c>
      <c r="F1347" s="114">
        <v>6200</v>
      </c>
      <c r="G1347" s="114">
        <v>627</v>
      </c>
      <c r="H1347" s="114"/>
      <c r="I1347" s="116" t="s">
        <v>262</v>
      </c>
      <c r="J1347" s="117">
        <v>0</v>
      </c>
      <c r="K1347" s="117">
        <v>0</v>
      </c>
      <c r="L1347" s="117">
        <v>0</v>
      </c>
      <c r="M1347" s="117">
        <v>0</v>
      </c>
      <c r="N1347" s="117">
        <v>0</v>
      </c>
      <c r="O1347" s="117">
        <v>0</v>
      </c>
      <c r="P1347" s="117">
        <v>0</v>
      </c>
      <c r="Q1347" s="45"/>
      <c r="R1347" s="118">
        <f>R1348</f>
        <v>0</v>
      </c>
      <c r="S1347" s="118">
        <f>S1348</f>
        <v>0</v>
      </c>
      <c r="T1347" s="118">
        <f t="shared" si="652"/>
        <v>0</v>
      </c>
      <c r="U1347" s="118">
        <f>U1348</f>
        <v>0</v>
      </c>
      <c r="V1347" s="118">
        <f>V1348</f>
        <v>0</v>
      </c>
      <c r="W1347" s="118">
        <f t="shared" si="645"/>
        <v>0</v>
      </c>
      <c r="X1347" s="118">
        <f t="shared" si="632"/>
        <v>0</v>
      </c>
      <c r="Y1347" s="45"/>
      <c r="Z1347" s="118">
        <f>Z1348</f>
        <v>0</v>
      </c>
      <c r="AA1347" s="118">
        <f>AA1348</f>
        <v>0</v>
      </c>
      <c r="AB1347" s="118">
        <f t="shared" si="653"/>
        <v>0</v>
      </c>
      <c r="AC1347" s="118">
        <f>AC1348</f>
        <v>0</v>
      </c>
      <c r="AD1347" s="118">
        <f>AD1348</f>
        <v>0</v>
      </c>
      <c r="AE1347" s="118">
        <f t="shared" si="646"/>
        <v>0</v>
      </c>
      <c r="AF1347" s="118">
        <f t="shared" si="633"/>
        <v>0</v>
      </c>
      <c r="AG1347" s="45"/>
      <c r="AH1347" s="118">
        <f>AH1348</f>
        <v>0</v>
      </c>
      <c r="AI1347" s="118">
        <f>AI1348</f>
        <v>0</v>
      </c>
      <c r="AJ1347" s="118">
        <f t="shared" si="654"/>
        <v>0</v>
      </c>
      <c r="AK1347" s="118">
        <f>AK1348</f>
        <v>0</v>
      </c>
      <c r="AL1347" s="118">
        <f>AL1348</f>
        <v>0</v>
      </c>
      <c r="AM1347" s="118">
        <f t="shared" si="647"/>
        <v>0</v>
      </c>
      <c r="AN1347" s="118">
        <f t="shared" si="634"/>
        <v>0</v>
      </c>
      <c r="AO1347" s="45"/>
      <c r="AP1347" s="118">
        <f>AP1348</f>
        <v>0</v>
      </c>
      <c r="AQ1347" s="118">
        <f>AQ1348</f>
        <v>0</v>
      </c>
      <c r="AR1347" s="118">
        <f t="shared" si="655"/>
        <v>0</v>
      </c>
      <c r="AS1347" s="118">
        <f>AS1348</f>
        <v>0</v>
      </c>
      <c r="AT1347" s="118">
        <f>AT1348</f>
        <v>0</v>
      </c>
      <c r="AU1347" s="118">
        <f t="shared" si="644"/>
        <v>0</v>
      </c>
      <c r="AV1347" s="118">
        <f t="shared" si="635"/>
        <v>0</v>
      </c>
      <c r="AW1347" s="119"/>
      <c r="AX1347" s="119"/>
      <c r="AY1347" s="119"/>
      <c r="AZ1347" s="117"/>
      <c r="BA1347" s="117"/>
      <c r="BB1347" s="117"/>
      <c r="BC1347" s="117"/>
      <c r="BD1347" s="117"/>
    </row>
    <row r="1348" spans="1:56" s="100" customFormat="1" hidden="1">
      <c r="A1348" s="45"/>
      <c r="B1348" s="120">
        <v>2013</v>
      </c>
      <c r="C1348" s="121">
        <v>8320</v>
      </c>
      <c r="D1348" s="120">
        <v>11</v>
      </c>
      <c r="E1348" s="120">
        <v>6000</v>
      </c>
      <c r="F1348" s="120">
        <v>6200</v>
      </c>
      <c r="G1348" s="120">
        <v>627</v>
      </c>
      <c r="H1348" s="120">
        <v>62701</v>
      </c>
      <c r="I1348" s="122" t="s">
        <v>263</v>
      </c>
      <c r="J1348" s="123">
        <v>0</v>
      </c>
      <c r="K1348" s="123">
        <v>0</v>
      </c>
      <c r="L1348" s="124">
        <v>0</v>
      </c>
      <c r="M1348" s="123">
        <v>0</v>
      </c>
      <c r="N1348" s="123">
        <v>0</v>
      </c>
      <c r="O1348" s="124">
        <v>0</v>
      </c>
      <c r="P1348" s="124">
        <v>0</v>
      </c>
      <c r="Q1348" s="45"/>
      <c r="R1348" s="123">
        <v>0</v>
      </c>
      <c r="S1348" s="123">
        <v>0</v>
      </c>
      <c r="T1348" s="123">
        <f t="shared" si="652"/>
        <v>0</v>
      </c>
      <c r="U1348" s="123">
        <v>0</v>
      </c>
      <c r="V1348" s="123">
        <v>0</v>
      </c>
      <c r="W1348" s="123">
        <f t="shared" si="645"/>
        <v>0</v>
      </c>
      <c r="X1348" s="123">
        <f t="shared" si="632"/>
        <v>0</v>
      </c>
      <c r="Y1348" s="45"/>
      <c r="Z1348" s="123">
        <v>0</v>
      </c>
      <c r="AA1348" s="123">
        <v>0</v>
      </c>
      <c r="AB1348" s="123">
        <f t="shared" si="653"/>
        <v>0</v>
      </c>
      <c r="AC1348" s="123">
        <v>0</v>
      </c>
      <c r="AD1348" s="123">
        <v>0</v>
      </c>
      <c r="AE1348" s="123">
        <f t="shared" si="646"/>
        <v>0</v>
      </c>
      <c r="AF1348" s="123">
        <f t="shared" si="633"/>
        <v>0</v>
      </c>
      <c r="AG1348" s="45"/>
      <c r="AH1348" s="123">
        <v>0</v>
      </c>
      <c r="AI1348" s="123">
        <v>0</v>
      </c>
      <c r="AJ1348" s="123">
        <f t="shared" si="654"/>
        <v>0</v>
      </c>
      <c r="AK1348" s="123">
        <v>0</v>
      </c>
      <c r="AL1348" s="123">
        <v>0</v>
      </c>
      <c r="AM1348" s="123">
        <f t="shared" si="647"/>
        <v>0</v>
      </c>
      <c r="AN1348" s="123">
        <f t="shared" si="634"/>
        <v>0</v>
      </c>
      <c r="AO1348" s="45"/>
      <c r="AP1348" s="123">
        <f>J1348-(R1348+Z1348+AH1348)</f>
        <v>0</v>
      </c>
      <c r="AQ1348" s="123">
        <f>K1348-(S1348+AA1348+AI1348)</f>
        <v>0</v>
      </c>
      <c r="AR1348" s="123">
        <f t="shared" si="655"/>
        <v>0</v>
      </c>
      <c r="AS1348" s="123">
        <f>M1348-(U1348+AC1348+AK1348)</f>
        <v>0</v>
      </c>
      <c r="AT1348" s="123">
        <f>N1348-(V1348+AD1348+AL1348)</f>
        <v>0</v>
      </c>
      <c r="AU1348" s="123">
        <f t="shared" si="644"/>
        <v>0</v>
      </c>
      <c r="AV1348" s="123">
        <f t="shared" si="635"/>
        <v>0</v>
      </c>
      <c r="AW1348" s="125" t="s">
        <v>260</v>
      </c>
      <c r="AX1348" s="125"/>
      <c r="AY1348" s="125"/>
      <c r="AZ1348" s="124" t="s">
        <v>283</v>
      </c>
      <c r="BA1348" s="124"/>
      <c r="BB1348" s="124"/>
      <c r="BC1348" s="124"/>
      <c r="BD1348" s="124"/>
    </row>
    <row r="1349" spans="1:56" s="127" customFormat="1" hidden="1">
      <c r="A1349" s="45"/>
      <c r="B1349" s="114">
        <v>2013</v>
      </c>
      <c r="C1349" s="115">
        <v>8320</v>
      </c>
      <c r="D1349" s="114">
        <v>11</v>
      </c>
      <c r="E1349" s="114">
        <v>6000</v>
      </c>
      <c r="F1349" s="114">
        <v>6200</v>
      </c>
      <c r="G1349" s="114">
        <v>629</v>
      </c>
      <c r="H1349" s="114"/>
      <c r="I1349" s="116" t="s">
        <v>264</v>
      </c>
      <c r="J1349" s="117">
        <v>0</v>
      </c>
      <c r="K1349" s="117">
        <v>0</v>
      </c>
      <c r="L1349" s="117">
        <v>0</v>
      </c>
      <c r="M1349" s="117">
        <v>0</v>
      </c>
      <c r="N1349" s="117">
        <v>0</v>
      </c>
      <c r="O1349" s="117">
        <v>0</v>
      </c>
      <c r="P1349" s="117">
        <v>0</v>
      </c>
      <c r="Q1349" s="45"/>
      <c r="R1349" s="118">
        <f>R1350+R1351+R1352</f>
        <v>0</v>
      </c>
      <c r="S1349" s="118">
        <f>S1350+S1351+S1352</f>
        <v>0</v>
      </c>
      <c r="T1349" s="118">
        <f t="shared" si="652"/>
        <v>0</v>
      </c>
      <c r="U1349" s="118">
        <f>U1350+U1351+U1352</f>
        <v>0</v>
      </c>
      <c r="V1349" s="118">
        <f>V1350+V1351+V1352</f>
        <v>0</v>
      </c>
      <c r="W1349" s="118">
        <f t="shared" si="645"/>
        <v>0</v>
      </c>
      <c r="X1349" s="118">
        <f t="shared" si="632"/>
        <v>0</v>
      </c>
      <c r="Y1349" s="45"/>
      <c r="Z1349" s="118">
        <f>Z1350+Z1351+Z1352</f>
        <v>0</v>
      </c>
      <c r="AA1349" s="118">
        <f>AA1350+AA1351+AA1352</f>
        <v>0</v>
      </c>
      <c r="AB1349" s="118">
        <f t="shared" si="653"/>
        <v>0</v>
      </c>
      <c r="AC1349" s="118">
        <f>AC1350+AC1351+AC1352</f>
        <v>0</v>
      </c>
      <c r="AD1349" s="118">
        <f>AD1350+AD1351+AD1352</f>
        <v>0</v>
      </c>
      <c r="AE1349" s="118">
        <f t="shared" si="646"/>
        <v>0</v>
      </c>
      <c r="AF1349" s="118">
        <f t="shared" si="633"/>
        <v>0</v>
      </c>
      <c r="AG1349" s="45"/>
      <c r="AH1349" s="118">
        <f>AH1350+AH1351+AH1352</f>
        <v>0</v>
      </c>
      <c r="AI1349" s="118">
        <f>AI1350+AI1351+AI1352</f>
        <v>0</v>
      </c>
      <c r="AJ1349" s="118">
        <f t="shared" si="654"/>
        <v>0</v>
      </c>
      <c r="AK1349" s="118">
        <f>AK1350+AK1351+AK1352</f>
        <v>0</v>
      </c>
      <c r="AL1349" s="118">
        <f>AL1350+AL1351+AL1352</f>
        <v>0</v>
      </c>
      <c r="AM1349" s="118">
        <f t="shared" si="647"/>
        <v>0</v>
      </c>
      <c r="AN1349" s="118">
        <f t="shared" si="634"/>
        <v>0</v>
      </c>
      <c r="AO1349" s="45"/>
      <c r="AP1349" s="118">
        <f>AP1350+AP1351+AP1352</f>
        <v>0</v>
      </c>
      <c r="AQ1349" s="118">
        <f>AQ1350+AQ1351+AQ1352</f>
        <v>0</v>
      </c>
      <c r="AR1349" s="118">
        <f t="shared" si="655"/>
        <v>0</v>
      </c>
      <c r="AS1349" s="118">
        <f>AS1350+AS1351+AS1352</f>
        <v>0</v>
      </c>
      <c r="AT1349" s="118">
        <f>AT1350+AT1351+AT1352</f>
        <v>0</v>
      </c>
      <c r="AU1349" s="118">
        <f t="shared" si="644"/>
        <v>0</v>
      </c>
      <c r="AV1349" s="118">
        <f t="shared" si="635"/>
        <v>0</v>
      </c>
      <c r="AW1349" s="119"/>
      <c r="AX1349" s="119"/>
      <c r="AY1349" s="119"/>
      <c r="AZ1349" s="117"/>
      <c r="BA1349" s="117"/>
      <c r="BB1349" s="117"/>
      <c r="BC1349" s="117"/>
      <c r="BD1349" s="117"/>
    </row>
    <row r="1350" spans="1:56" s="100" customFormat="1" hidden="1">
      <c r="A1350" s="45"/>
      <c r="B1350" s="120">
        <v>2013</v>
      </c>
      <c r="C1350" s="121">
        <v>8320</v>
      </c>
      <c r="D1350" s="120">
        <v>11</v>
      </c>
      <c r="E1350" s="120">
        <v>6000</v>
      </c>
      <c r="F1350" s="120">
        <v>6200</v>
      </c>
      <c r="G1350" s="120">
        <v>629</v>
      </c>
      <c r="H1350" s="120">
        <v>62901</v>
      </c>
      <c r="I1350" s="122" t="s">
        <v>265</v>
      </c>
      <c r="J1350" s="123">
        <v>0</v>
      </c>
      <c r="K1350" s="123">
        <v>0</v>
      </c>
      <c r="L1350" s="124">
        <v>0</v>
      </c>
      <c r="M1350" s="123">
        <v>0</v>
      </c>
      <c r="N1350" s="123">
        <v>0</v>
      </c>
      <c r="O1350" s="124">
        <v>0</v>
      </c>
      <c r="P1350" s="124">
        <v>0</v>
      </c>
      <c r="Q1350" s="45"/>
      <c r="R1350" s="123">
        <v>0</v>
      </c>
      <c r="S1350" s="123">
        <v>0</v>
      </c>
      <c r="T1350" s="123">
        <f t="shared" si="652"/>
        <v>0</v>
      </c>
      <c r="U1350" s="123">
        <v>0</v>
      </c>
      <c r="V1350" s="123">
        <v>0</v>
      </c>
      <c r="W1350" s="123">
        <f t="shared" si="645"/>
        <v>0</v>
      </c>
      <c r="X1350" s="123">
        <f t="shared" si="632"/>
        <v>0</v>
      </c>
      <c r="Y1350" s="45"/>
      <c r="Z1350" s="123">
        <v>0</v>
      </c>
      <c r="AA1350" s="123">
        <v>0</v>
      </c>
      <c r="AB1350" s="123">
        <f t="shared" si="653"/>
        <v>0</v>
      </c>
      <c r="AC1350" s="123">
        <v>0</v>
      </c>
      <c r="AD1350" s="123">
        <v>0</v>
      </c>
      <c r="AE1350" s="123">
        <f t="shared" si="646"/>
        <v>0</v>
      </c>
      <c r="AF1350" s="123">
        <f t="shared" si="633"/>
        <v>0</v>
      </c>
      <c r="AG1350" s="45"/>
      <c r="AH1350" s="123">
        <v>0</v>
      </c>
      <c r="AI1350" s="123">
        <v>0</v>
      </c>
      <c r="AJ1350" s="123">
        <f t="shared" si="654"/>
        <v>0</v>
      </c>
      <c r="AK1350" s="123">
        <v>0</v>
      </c>
      <c r="AL1350" s="123">
        <v>0</v>
      </c>
      <c r="AM1350" s="123">
        <f t="shared" si="647"/>
        <v>0</v>
      </c>
      <c r="AN1350" s="123">
        <f t="shared" si="634"/>
        <v>0</v>
      </c>
      <c r="AO1350" s="45"/>
      <c r="AP1350" s="123">
        <f t="shared" ref="AP1350:AQ1352" si="658">J1350-(R1350+Z1350+AH1350)</f>
        <v>0</v>
      </c>
      <c r="AQ1350" s="123">
        <f t="shared" si="658"/>
        <v>0</v>
      </c>
      <c r="AR1350" s="123">
        <f t="shared" si="655"/>
        <v>0</v>
      </c>
      <c r="AS1350" s="123">
        <f t="shared" ref="AS1350:AT1352" si="659">M1350-(U1350+AC1350+AK1350)</f>
        <v>0</v>
      </c>
      <c r="AT1350" s="123">
        <f t="shared" si="659"/>
        <v>0</v>
      </c>
      <c r="AU1350" s="123">
        <f t="shared" si="644"/>
        <v>0</v>
      </c>
      <c r="AV1350" s="123">
        <f t="shared" si="635"/>
        <v>0</v>
      </c>
      <c r="AW1350" s="125" t="s">
        <v>260</v>
      </c>
      <c r="AX1350" s="125"/>
      <c r="AY1350" s="125"/>
      <c r="AZ1350" s="124" t="s">
        <v>283</v>
      </c>
      <c r="BA1350" s="124"/>
      <c r="BB1350" s="124"/>
      <c r="BC1350" s="124"/>
      <c r="BD1350" s="124"/>
    </row>
    <row r="1351" spans="1:56" s="100" customFormat="1" hidden="1">
      <c r="A1351" s="45"/>
      <c r="B1351" s="120">
        <v>2013</v>
      </c>
      <c r="C1351" s="121">
        <v>8320</v>
      </c>
      <c r="D1351" s="120">
        <v>11</v>
      </c>
      <c r="E1351" s="120">
        <v>6000</v>
      </c>
      <c r="F1351" s="120">
        <v>6200</v>
      </c>
      <c r="G1351" s="120">
        <v>629</v>
      </c>
      <c r="H1351" s="120">
        <v>62903</v>
      </c>
      <c r="I1351" s="122" t="s">
        <v>266</v>
      </c>
      <c r="J1351" s="123">
        <v>0</v>
      </c>
      <c r="K1351" s="123">
        <v>0</v>
      </c>
      <c r="L1351" s="124">
        <v>0</v>
      </c>
      <c r="M1351" s="123">
        <v>0</v>
      </c>
      <c r="N1351" s="123">
        <v>0</v>
      </c>
      <c r="O1351" s="124">
        <v>0</v>
      </c>
      <c r="P1351" s="124">
        <v>0</v>
      </c>
      <c r="Q1351" s="45"/>
      <c r="R1351" s="123">
        <v>0</v>
      </c>
      <c r="S1351" s="123">
        <v>0</v>
      </c>
      <c r="T1351" s="123">
        <f t="shared" si="652"/>
        <v>0</v>
      </c>
      <c r="U1351" s="123">
        <v>0</v>
      </c>
      <c r="V1351" s="123">
        <v>0</v>
      </c>
      <c r="W1351" s="123">
        <f t="shared" si="645"/>
        <v>0</v>
      </c>
      <c r="X1351" s="123">
        <f t="shared" si="632"/>
        <v>0</v>
      </c>
      <c r="Y1351" s="45"/>
      <c r="Z1351" s="123">
        <v>0</v>
      </c>
      <c r="AA1351" s="123">
        <v>0</v>
      </c>
      <c r="AB1351" s="123">
        <f t="shared" si="653"/>
        <v>0</v>
      </c>
      <c r="AC1351" s="123">
        <v>0</v>
      </c>
      <c r="AD1351" s="123">
        <v>0</v>
      </c>
      <c r="AE1351" s="123">
        <f t="shared" si="646"/>
        <v>0</v>
      </c>
      <c r="AF1351" s="123">
        <f t="shared" si="633"/>
        <v>0</v>
      </c>
      <c r="AG1351" s="45"/>
      <c r="AH1351" s="123">
        <v>0</v>
      </c>
      <c r="AI1351" s="123">
        <v>0</v>
      </c>
      <c r="AJ1351" s="123">
        <f t="shared" si="654"/>
        <v>0</v>
      </c>
      <c r="AK1351" s="123">
        <v>0</v>
      </c>
      <c r="AL1351" s="123">
        <v>0</v>
      </c>
      <c r="AM1351" s="123">
        <f t="shared" si="647"/>
        <v>0</v>
      </c>
      <c r="AN1351" s="123">
        <f t="shared" si="634"/>
        <v>0</v>
      </c>
      <c r="AO1351" s="45"/>
      <c r="AP1351" s="123">
        <f t="shared" si="658"/>
        <v>0</v>
      </c>
      <c r="AQ1351" s="123">
        <f t="shared" si="658"/>
        <v>0</v>
      </c>
      <c r="AR1351" s="123">
        <f t="shared" si="655"/>
        <v>0</v>
      </c>
      <c r="AS1351" s="123">
        <f t="shared" si="659"/>
        <v>0</v>
      </c>
      <c r="AT1351" s="123">
        <f t="shared" si="659"/>
        <v>0</v>
      </c>
      <c r="AU1351" s="123">
        <f t="shared" si="644"/>
        <v>0</v>
      </c>
      <c r="AV1351" s="123">
        <f t="shared" si="635"/>
        <v>0</v>
      </c>
      <c r="AW1351" s="125" t="s">
        <v>153</v>
      </c>
      <c r="AX1351" s="125"/>
      <c r="AY1351" s="125"/>
      <c r="AZ1351" s="124" t="s">
        <v>283</v>
      </c>
      <c r="BA1351" s="124"/>
      <c r="BB1351" s="124"/>
      <c r="BC1351" s="124"/>
      <c r="BD1351" s="124"/>
    </row>
    <row r="1352" spans="1:56" s="100" customFormat="1">
      <c r="A1352" s="45"/>
      <c r="B1352" s="120">
        <v>2013</v>
      </c>
      <c r="C1352" s="121">
        <v>8320</v>
      </c>
      <c r="D1352" s="120">
        <v>11</v>
      </c>
      <c r="E1352" s="120">
        <v>6000</v>
      </c>
      <c r="F1352" s="120">
        <v>6200</v>
      </c>
      <c r="G1352" s="120">
        <v>629</v>
      </c>
      <c r="H1352" s="120">
        <v>62905</v>
      </c>
      <c r="I1352" s="122" t="s">
        <v>267</v>
      </c>
      <c r="J1352" s="123">
        <v>0</v>
      </c>
      <c r="K1352" s="123">
        <v>0</v>
      </c>
      <c r="L1352" s="124">
        <v>0</v>
      </c>
      <c r="M1352" s="123">
        <v>0</v>
      </c>
      <c r="N1352" s="123">
        <v>0</v>
      </c>
      <c r="O1352" s="124">
        <v>0</v>
      </c>
      <c r="P1352" s="124">
        <v>0</v>
      </c>
      <c r="Q1352" s="45"/>
      <c r="R1352" s="123">
        <v>0</v>
      </c>
      <c r="S1352" s="123">
        <v>0</v>
      </c>
      <c r="T1352" s="123">
        <f t="shared" si="652"/>
        <v>0</v>
      </c>
      <c r="U1352" s="123">
        <v>0</v>
      </c>
      <c r="V1352" s="123">
        <v>0</v>
      </c>
      <c r="W1352" s="123">
        <f t="shared" si="645"/>
        <v>0</v>
      </c>
      <c r="X1352" s="123">
        <f t="shared" si="632"/>
        <v>0</v>
      </c>
      <c r="Y1352" s="45"/>
      <c r="Z1352" s="123">
        <v>0</v>
      </c>
      <c r="AA1352" s="123">
        <v>0</v>
      </c>
      <c r="AB1352" s="123">
        <f t="shared" si="653"/>
        <v>0</v>
      </c>
      <c r="AC1352" s="123">
        <v>0</v>
      </c>
      <c r="AD1352" s="123">
        <v>0</v>
      </c>
      <c r="AE1352" s="123">
        <f t="shared" si="646"/>
        <v>0</v>
      </c>
      <c r="AF1352" s="123">
        <f t="shared" si="633"/>
        <v>0</v>
      </c>
      <c r="AG1352" s="45"/>
      <c r="AH1352" s="123">
        <v>0</v>
      </c>
      <c r="AI1352" s="123">
        <v>0</v>
      </c>
      <c r="AJ1352" s="123">
        <f t="shared" si="654"/>
        <v>0</v>
      </c>
      <c r="AK1352" s="123">
        <v>0</v>
      </c>
      <c r="AL1352" s="123">
        <v>0</v>
      </c>
      <c r="AM1352" s="123">
        <f t="shared" si="647"/>
        <v>0</v>
      </c>
      <c r="AN1352" s="123">
        <f t="shared" si="634"/>
        <v>0</v>
      </c>
      <c r="AO1352" s="45"/>
      <c r="AP1352" s="123">
        <f t="shared" si="658"/>
        <v>0</v>
      </c>
      <c r="AQ1352" s="123">
        <f t="shared" si="658"/>
        <v>0</v>
      </c>
      <c r="AR1352" s="123">
        <f t="shared" si="655"/>
        <v>0</v>
      </c>
      <c r="AS1352" s="123">
        <f t="shared" si="659"/>
        <v>0</v>
      </c>
      <c r="AT1352" s="123">
        <f t="shared" si="659"/>
        <v>0</v>
      </c>
      <c r="AU1352" s="123">
        <f t="shared" si="644"/>
        <v>0</v>
      </c>
      <c r="AV1352" s="123">
        <f t="shared" si="635"/>
        <v>0</v>
      </c>
      <c r="AW1352" s="125" t="s">
        <v>153</v>
      </c>
      <c r="AX1352" s="125"/>
      <c r="AY1352" s="125"/>
      <c r="AZ1352" s="124" t="s">
        <v>283</v>
      </c>
      <c r="BA1352" s="124"/>
      <c r="BB1352" s="124"/>
      <c r="BC1352" s="124"/>
      <c r="BD1352" s="124"/>
    </row>
    <row r="1353" spans="1:56" s="150" customFormat="1">
      <c r="A1353" s="45"/>
      <c r="B1353" s="95">
        <v>2013</v>
      </c>
      <c r="C1353" s="96">
        <v>8320</v>
      </c>
      <c r="D1353" s="95">
        <v>12</v>
      </c>
      <c r="E1353" s="95"/>
      <c r="F1353" s="95"/>
      <c r="G1353" s="95"/>
      <c r="H1353" s="95"/>
      <c r="I1353" s="97" t="s">
        <v>67</v>
      </c>
      <c r="J1353" s="98">
        <v>15250000</v>
      </c>
      <c r="K1353" s="98">
        <v>0</v>
      </c>
      <c r="L1353" s="98">
        <v>15250000</v>
      </c>
      <c r="M1353" s="98">
        <v>7200000</v>
      </c>
      <c r="N1353" s="98">
        <v>0</v>
      </c>
      <c r="O1353" s="98">
        <v>7200000</v>
      </c>
      <c r="P1353" s="98">
        <v>22450000</v>
      </c>
      <c r="Q1353" s="70"/>
      <c r="R1353" s="98">
        <f>R1354+R1374+R1417+R1485+R1517</f>
        <v>15232825.68</v>
      </c>
      <c r="S1353" s="98">
        <f>S1354+S1374+S1417+S1485+S1517</f>
        <v>0</v>
      </c>
      <c r="T1353" s="98">
        <f>R1353+S1353</f>
        <v>15232825.68</v>
      </c>
      <c r="U1353" s="98">
        <f>U1354+U1374+U1417+U1485+U1517</f>
        <v>6643010.9599999972</v>
      </c>
      <c r="V1353" s="98">
        <f>V1354+V1374+V1417+V1485+V1517</f>
        <v>0</v>
      </c>
      <c r="W1353" s="98">
        <f>U1353+V1353</f>
        <v>6643010.9599999972</v>
      </c>
      <c r="X1353" s="98">
        <f>T1353+W1353</f>
        <v>21875836.639999997</v>
      </c>
      <c r="Y1353" s="45"/>
      <c r="Z1353" s="98">
        <f>Z1354+Z1374+Z1417+Z1485+Z1517</f>
        <v>0</v>
      </c>
      <c r="AA1353" s="98">
        <f>AA1354+AA1374+AA1417+AA1485+AA1517</f>
        <v>0</v>
      </c>
      <c r="AB1353" s="98">
        <f>Z1353+AA1353</f>
        <v>0</v>
      </c>
      <c r="AC1353" s="98">
        <f>AC1354+AC1374+AC1417+AC1485+AC1517</f>
        <v>0</v>
      </c>
      <c r="AD1353" s="98">
        <f>AD1354+AD1374+AD1417+AD1485+AD1517</f>
        <v>0</v>
      </c>
      <c r="AE1353" s="98">
        <f>AC1353+AD1353</f>
        <v>0</v>
      </c>
      <c r="AF1353" s="98">
        <f>AB1353+AE1353</f>
        <v>0</v>
      </c>
      <c r="AG1353" s="45"/>
      <c r="AH1353" s="98">
        <f>AH1354+AH1374+AH1417+AH1485+AH1517</f>
        <v>9.822542779147625E-11</v>
      </c>
      <c r="AI1353" s="98">
        <f>AI1354+AI1374+AI1417+AI1485+AI1517</f>
        <v>0</v>
      </c>
      <c r="AJ1353" s="98">
        <f>AH1353+AI1353</f>
        <v>9.822542779147625E-11</v>
      </c>
      <c r="AK1353" s="98">
        <f>AK1354+AK1374+AK1417+AK1485+AK1517</f>
        <v>0</v>
      </c>
      <c r="AL1353" s="98">
        <f>AL1354+AL1374+AL1417+AL1485+AL1517</f>
        <v>0</v>
      </c>
      <c r="AM1353" s="98">
        <f>AK1353+AL1353</f>
        <v>0</v>
      </c>
      <c r="AN1353" s="98">
        <f>AJ1353+AM1353</f>
        <v>9.822542779147625E-11</v>
      </c>
      <c r="AO1353" s="45"/>
      <c r="AP1353" s="98">
        <f>AP1354+AP1374+AP1417+AP1485+AP1517</f>
        <v>0</v>
      </c>
      <c r="AQ1353" s="98">
        <f>AQ1354+AQ1374+AQ1417+AQ1485+AQ1517</f>
        <v>0</v>
      </c>
      <c r="AR1353" s="98">
        <f>AP1353+AQ1353</f>
        <v>0</v>
      </c>
      <c r="AS1353" s="98">
        <f>AS1354+AS1374+AS1417+AS1485+AS1517</f>
        <v>2.5702320272102952E-9</v>
      </c>
      <c r="AT1353" s="98">
        <f>AT1354+AT1374+AT1417+AT1485+AT1517</f>
        <v>0</v>
      </c>
      <c r="AU1353" s="98">
        <f>AS1353+AT1353</f>
        <v>2.5702320272102952E-9</v>
      </c>
      <c r="AV1353" s="98">
        <f>AR1353+AU1353</f>
        <v>2.5702320272102952E-9</v>
      </c>
      <c r="AW1353" s="99"/>
      <c r="AX1353" s="99"/>
      <c r="AY1353" s="99"/>
      <c r="AZ1353" s="98"/>
      <c r="BA1353" s="98"/>
      <c r="BB1353" s="98"/>
      <c r="BC1353" s="98"/>
      <c r="BD1353" s="98"/>
    </row>
    <row r="1354" spans="1:56" s="107" customFormat="1">
      <c r="A1354" s="45"/>
      <c r="B1354" s="101">
        <v>2013</v>
      </c>
      <c r="C1354" s="102">
        <v>8320</v>
      </c>
      <c r="D1354" s="101">
        <v>12</v>
      </c>
      <c r="E1354" s="101">
        <v>1000</v>
      </c>
      <c r="F1354" s="101"/>
      <c r="G1354" s="101"/>
      <c r="H1354" s="101"/>
      <c r="I1354" s="103" t="s">
        <v>80</v>
      </c>
      <c r="J1354" s="104">
        <v>0</v>
      </c>
      <c r="K1354" s="104">
        <v>0</v>
      </c>
      <c r="L1354" s="104">
        <v>0</v>
      </c>
      <c r="M1354" s="104">
        <v>5200000</v>
      </c>
      <c r="N1354" s="104">
        <v>0</v>
      </c>
      <c r="O1354" s="104">
        <v>5200000</v>
      </c>
      <c r="P1354" s="104">
        <v>5200000</v>
      </c>
      <c r="Q1354" s="45"/>
      <c r="R1354" s="105">
        <f>R1355+R1360+R1366+R1371</f>
        <v>0</v>
      </c>
      <c r="S1354" s="105">
        <f>S1355+S1360+S1366+S1371</f>
        <v>0</v>
      </c>
      <c r="T1354" s="105">
        <f t="shared" ref="T1354:T1373" si="660">R1354+S1354</f>
        <v>0</v>
      </c>
      <c r="U1354" s="105">
        <f>U1355+U1360+U1366+U1371</f>
        <v>5188992.4899999974</v>
      </c>
      <c r="V1354" s="105">
        <f>V1355+V1360+V1366+V1371</f>
        <v>0</v>
      </c>
      <c r="W1354" s="105">
        <f t="shared" ref="W1354:W1373" si="661">U1354+V1354</f>
        <v>5188992.4899999974</v>
      </c>
      <c r="X1354" s="105">
        <f t="shared" ref="X1354:X1373" si="662">T1354+W1354</f>
        <v>5188992.4899999974</v>
      </c>
      <c r="Y1354" s="45"/>
      <c r="Z1354" s="105">
        <f>Z1355+Z1360+Z1366+Z1371</f>
        <v>0</v>
      </c>
      <c r="AA1354" s="105">
        <f>AA1355+AA1360+AA1366+AA1371</f>
        <v>0</v>
      </c>
      <c r="AB1354" s="105">
        <f t="shared" ref="AB1354:AB1373" si="663">Z1354+AA1354</f>
        <v>0</v>
      </c>
      <c r="AC1354" s="105">
        <f>AC1355+AC1360+AC1366+AC1371</f>
        <v>0</v>
      </c>
      <c r="AD1354" s="105">
        <f>AD1355+AD1360+AD1366+AD1371</f>
        <v>0</v>
      </c>
      <c r="AE1354" s="105">
        <f t="shared" ref="AE1354:AE1373" si="664">AC1354+AD1354</f>
        <v>0</v>
      </c>
      <c r="AF1354" s="105">
        <f t="shared" ref="AF1354:AF1373" si="665">AB1354+AE1354</f>
        <v>0</v>
      </c>
      <c r="AG1354" s="45"/>
      <c r="AH1354" s="105">
        <f>AH1355+AH1360+AH1366+AH1371</f>
        <v>0</v>
      </c>
      <c r="AI1354" s="105">
        <f>AI1355+AI1360+AI1366+AI1371</f>
        <v>0</v>
      </c>
      <c r="AJ1354" s="105">
        <f t="shared" ref="AJ1354:AJ1373" si="666">AH1354+AI1354</f>
        <v>0</v>
      </c>
      <c r="AK1354" s="105">
        <f>AK1355+AK1360+AK1366+AK1371</f>
        <v>0</v>
      </c>
      <c r="AL1354" s="105">
        <f>AL1355+AL1360+AL1366+AL1371</f>
        <v>0</v>
      </c>
      <c r="AM1354" s="105">
        <f t="shared" ref="AM1354:AM1373" si="667">AK1354+AL1354</f>
        <v>0</v>
      </c>
      <c r="AN1354" s="105">
        <f t="shared" ref="AN1354:AN1373" si="668">AJ1354+AM1354</f>
        <v>0</v>
      </c>
      <c r="AO1354" s="45"/>
      <c r="AP1354" s="105">
        <f>AP1355+AP1360+AP1366+AP1371</f>
        <v>0</v>
      </c>
      <c r="AQ1354" s="105">
        <f>AQ1355+AQ1360+AQ1366+AQ1371</f>
        <v>0</v>
      </c>
      <c r="AR1354" s="105">
        <f t="shared" ref="AR1354:AR1373" si="669">AP1354+AQ1354</f>
        <v>0</v>
      </c>
      <c r="AS1354" s="105">
        <f>AS1355+AS1360+AS1366+AS1371</f>
        <v>2.5702320272102952E-9</v>
      </c>
      <c r="AT1354" s="105">
        <f>AT1355+AT1360+AT1366+AT1371</f>
        <v>0</v>
      </c>
      <c r="AU1354" s="105">
        <f t="shared" ref="AU1354:AU1373" si="670">AS1354+AT1354</f>
        <v>2.5702320272102952E-9</v>
      </c>
      <c r="AV1354" s="105">
        <f t="shared" ref="AV1354:AV1373" si="671">AR1354+AU1354</f>
        <v>2.5702320272102952E-9</v>
      </c>
      <c r="AW1354" s="106"/>
      <c r="AX1354" s="106"/>
      <c r="AY1354" s="106"/>
      <c r="AZ1354" s="104"/>
      <c r="BA1354" s="104"/>
      <c r="BB1354" s="104"/>
      <c r="BC1354" s="104"/>
      <c r="BD1354" s="104"/>
    </row>
    <row r="1355" spans="1:56" s="126" customFormat="1">
      <c r="A1355" s="45"/>
      <c r="B1355" s="108">
        <v>2013</v>
      </c>
      <c r="C1355" s="109">
        <v>8320</v>
      </c>
      <c r="D1355" s="108">
        <v>12</v>
      </c>
      <c r="E1355" s="108">
        <v>1000</v>
      </c>
      <c r="F1355" s="108">
        <v>1200</v>
      </c>
      <c r="G1355" s="108"/>
      <c r="H1355" s="108"/>
      <c r="I1355" s="110" t="s">
        <v>84</v>
      </c>
      <c r="J1355" s="111">
        <v>0</v>
      </c>
      <c r="K1355" s="111">
        <v>0</v>
      </c>
      <c r="L1355" s="111">
        <v>0</v>
      </c>
      <c r="M1355" s="111">
        <v>5200000</v>
      </c>
      <c r="N1355" s="111">
        <v>0</v>
      </c>
      <c r="O1355" s="111">
        <v>5200000</v>
      </c>
      <c r="P1355" s="111">
        <v>5200000</v>
      </c>
      <c r="Q1355" s="45"/>
      <c r="R1355" s="112">
        <f>R1356+R1358</f>
        <v>0</v>
      </c>
      <c r="S1355" s="112">
        <f>S1356+S1358</f>
        <v>0</v>
      </c>
      <c r="T1355" s="112">
        <f t="shared" si="660"/>
        <v>0</v>
      </c>
      <c r="U1355" s="112">
        <f>U1356+U1358</f>
        <v>5188992.4899999974</v>
      </c>
      <c r="V1355" s="112">
        <f>V1356+V1358</f>
        <v>0</v>
      </c>
      <c r="W1355" s="112">
        <f t="shared" si="661"/>
        <v>5188992.4899999974</v>
      </c>
      <c r="X1355" s="112">
        <f t="shared" si="662"/>
        <v>5188992.4899999974</v>
      </c>
      <c r="Y1355" s="45"/>
      <c r="Z1355" s="112">
        <f>Z1356+Z1358</f>
        <v>0</v>
      </c>
      <c r="AA1355" s="112">
        <f>AA1356+AA1358</f>
        <v>0</v>
      </c>
      <c r="AB1355" s="112">
        <f t="shared" si="663"/>
        <v>0</v>
      </c>
      <c r="AC1355" s="112">
        <f>AC1356+AC1358</f>
        <v>0</v>
      </c>
      <c r="AD1355" s="112">
        <f>AD1356+AD1358</f>
        <v>0</v>
      </c>
      <c r="AE1355" s="112">
        <f t="shared" si="664"/>
        <v>0</v>
      </c>
      <c r="AF1355" s="112">
        <f t="shared" si="665"/>
        <v>0</v>
      </c>
      <c r="AG1355" s="45"/>
      <c r="AH1355" s="112">
        <f>AH1356+AH1358</f>
        <v>0</v>
      </c>
      <c r="AI1355" s="112">
        <f>AI1356+AI1358</f>
        <v>0</v>
      </c>
      <c r="AJ1355" s="112">
        <f t="shared" si="666"/>
        <v>0</v>
      </c>
      <c r="AK1355" s="112">
        <f>AK1356+AK1358</f>
        <v>0</v>
      </c>
      <c r="AL1355" s="112">
        <f>AL1356+AL1358</f>
        <v>0</v>
      </c>
      <c r="AM1355" s="112">
        <f t="shared" si="667"/>
        <v>0</v>
      </c>
      <c r="AN1355" s="112">
        <f t="shared" si="668"/>
        <v>0</v>
      </c>
      <c r="AO1355" s="45"/>
      <c r="AP1355" s="112">
        <f>AP1356+AP1358</f>
        <v>0</v>
      </c>
      <c r="AQ1355" s="112">
        <f>AQ1356+AQ1358</f>
        <v>0</v>
      </c>
      <c r="AR1355" s="112">
        <f t="shared" si="669"/>
        <v>0</v>
      </c>
      <c r="AS1355" s="112">
        <f>AS1356+AS1358</f>
        <v>2.5702320272102952E-9</v>
      </c>
      <c r="AT1355" s="112">
        <f>AT1356+AT1358</f>
        <v>0</v>
      </c>
      <c r="AU1355" s="112">
        <f t="shared" si="670"/>
        <v>2.5702320272102952E-9</v>
      </c>
      <c r="AV1355" s="112">
        <f t="shared" si="671"/>
        <v>2.5702320272102952E-9</v>
      </c>
      <c r="AW1355" s="113"/>
      <c r="AX1355" s="113"/>
      <c r="AY1355" s="113"/>
      <c r="AZ1355" s="111"/>
      <c r="BA1355" s="111"/>
      <c r="BB1355" s="111"/>
      <c r="BC1355" s="111"/>
      <c r="BD1355" s="111"/>
    </row>
    <row r="1356" spans="1:56" s="127" customFormat="1">
      <c r="A1356" s="45"/>
      <c r="B1356" s="114">
        <v>2013</v>
      </c>
      <c r="C1356" s="115">
        <v>8320</v>
      </c>
      <c r="D1356" s="114">
        <v>12</v>
      </c>
      <c r="E1356" s="114">
        <v>1000</v>
      </c>
      <c r="F1356" s="114">
        <v>1200</v>
      </c>
      <c r="G1356" s="114">
        <v>121</v>
      </c>
      <c r="H1356" s="114"/>
      <c r="I1356" s="116" t="s">
        <v>85</v>
      </c>
      <c r="J1356" s="117">
        <v>0</v>
      </c>
      <c r="K1356" s="117">
        <v>0</v>
      </c>
      <c r="L1356" s="117">
        <v>0</v>
      </c>
      <c r="M1356" s="117">
        <v>5200000</v>
      </c>
      <c r="N1356" s="117">
        <v>0</v>
      </c>
      <c r="O1356" s="117">
        <v>5200000</v>
      </c>
      <c r="P1356" s="117">
        <v>5200000</v>
      </c>
      <c r="Q1356" s="45"/>
      <c r="R1356" s="118">
        <f t="shared" ref="R1356:S1358" si="672">R1357</f>
        <v>0</v>
      </c>
      <c r="S1356" s="118">
        <f t="shared" si="672"/>
        <v>0</v>
      </c>
      <c r="T1356" s="118">
        <f t="shared" si="660"/>
        <v>0</v>
      </c>
      <c r="U1356" s="118">
        <f t="shared" ref="U1356:V1358" si="673">U1357</f>
        <v>5188992.4899999974</v>
      </c>
      <c r="V1356" s="118">
        <f t="shared" si="673"/>
        <v>0</v>
      </c>
      <c r="W1356" s="118">
        <f t="shared" si="661"/>
        <v>5188992.4899999974</v>
      </c>
      <c r="X1356" s="118">
        <f t="shared" si="662"/>
        <v>5188992.4899999974</v>
      </c>
      <c r="Y1356" s="45"/>
      <c r="Z1356" s="118">
        <f t="shared" ref="Z1356:AA1358" si="674">Z1357</f>
        <v>0</v>
      </c>
      <c r="AA1356" s="118">
        <f t="shared" si="674"/>
        <v>0</v>
      </c>
      <c r="AB1356" s="118">
        <f t="shared" si="663"/>
        <v>0</v>
      </c>
      <c r="AC1356" s="118">
        <f t="shared" ref="AC1356:AD1358" si="675">AC1357</f>
        <v>0</v>
      </c>
      <c r="AD1356" s="118">
        <f t="shared" si="675"/>
        <v>0</v>
      </c>
      <c r="AE1356" s="118">
        <f t="shared" si="664"/>
        <v>0</v>
      </c>
      <c r="AF1356" s="118">
        <f t="shared" si="665"/>
        <v>0</v>
      </c>
      <c r="AG1356" s="45"/>
      <c r="AH1356" s="118">
        <f t="shared" ref="AH1356:AI1358" si="676">AH1357</f>
        <v>0</v>
      </c>
      <c r="AI1356" s="118">
        <f t="shared" si="676"/>
        <v>0</v>
      </c>
      <c r="AJ1356" s="118">
        <f t="shared" si="666"/>
        <v>0</v>
      </c>
      <c r="AK1356" s="118">
        <f t="shared" ref="AK1356:AL1358" si="677">AK1357</f>
        <v>0</v>
      </c>
      <c r="AL1356" s="118">
        <f t="shared" si="677"/>
        <v>0</v>
      </c>
      <c r="AM1356" s="118">
        <f t="shared" si="667"/>
        <v>0</v>
      </c>
      <c r="AN1356" s="118">
        <f t="shared" si="668"/>
        <v>0</v>
      </c>
      <c r="AO1356" s="45"/>
      <c r="AP1356" s="118">
        <f t="shared" ref="AP1356:AQ1358" si="678">AP1357</f>
        <v>0</v>
      </c>
      <c r="AQ1356" s="118">
        <f t="shared" si="678"/>
        <v>0</v>
      </c>
      <c r="AR1356" s="118">
        <f t="shared" si="669"/>
        <v>0</v>
      </c>
      <c r="AS1356" s="118">
        <f t="shared" ref="AS1356:AT1358" si="679">AS1357</f>
        <v>2.5702320272102952E-9</v>
      </c>
      <c r="AT1356" s="118">
        <f t="shared" si="679"/>
        <v>0</v>
      </c>
      <c r="AU1356" s="118">
        <f t="shared" si="670"/>
        <v>2.5702320272102952E-9</v>
      </c>
      <c r="AV1356" s="118">
        <f t="shared" si="671"/>
        <v>2.5702320272102952E-9</v>
      </c>
      <c r="AW1356" s="119"/>
      <c r="AX1356" s="119"/>
      <c r="AY1356" s="119"/>
      <c r="AZ1356" s="117"/>
      <c r="BA1356" s="117"/>
      <c r="BB1356" s="117"/>
      <c r="BC1356" s="117"/>
      <c r="BD1356" s="117"/>
    </row>
    <row r="1357" spans="1:56" s="100" customFormat="1">
      <c r="A1357" s="45"/>
      <c r="B1357" s="120">
        <v>2013</v>
      </c>
      <c r="C1357" s="121">
        <v>8320</v>
      </c>
      <c r="D1357" s="120">
        <v>12</v>
      </c>
      <c r="E1357" s="120">
        <v>1000</v>
      </c>
      <c r="F1357" s="120">
        <v>1200</v>
      </c>
      <c r="G1357" s="120">
        <v>121</v>
      </c>
      <c r="H1357" s="120">
        <v>12101</v>
      </c>
      <c r="I1357" s="122" t="s">
        <v>86</v>
      </c>
      <c r="J1357" s="132">
        <v>0</v>
      </c>
      <c r="K1357" s="132">
        <v>0</v>
      </c>
      <c r="L1357" s="133">
        <v>0</v>
      </c>
      <c r="M1357" s="132">
        <v>5200000</v>
      </c>
      <c r="N1357" s="132">
        <v>0</v>
      </c>
      <c r="O1357" s="133">
        <v>5200000</v>
      </c>
      <c r="P1357" s="133">
        <v>5200000</v>
      </c>
      <c r="Q1357" s="45"/>
      <c r="R1357" s="123">
        <v>0</v>
      </c>
      <c r="S1357" s="123">
        <v>0</v>
      </c>
      <c r="T1357" s="123">
        <f t="shared" si="660"/>
        <v>0</v>
      </c>
      <c r="U1357" s="123">
        <f>+'[1]066 y 089 C4'!AA16</f>
        <v>5188992.4899999974</v>
      </c>
      <c r="V1357" s="123">
        <v>0</v>
      </c>
      <c r="W1357" s="123">
        <f t="shared" si="661"/>
        <v>5188992.4899999974</v>
      </c>
      <c r="X1357" s="123">
        <f t="shared" si="662"/>
        <v>5188992.4899999974</v>
      </c>
      <c r="Y1357" s="45"/>
      <c r="Z1357" s="123">
        <v>0</v>
      </c>
      <c r="AA1357" s="123">
        <v>0</v>
      </c>
      <c r="AB1357" s="123">
        <f t="shared" si="663"/>
        <v>0</v>
      </c>
      <c r="AC1357" s="123">
        <v>0</v>
      </c>
      <c r="AD1357" s="123">
        <v>0</v>
      </c>
      <c r="AE1357" s="123">
        <f t="shared" si="664"/>
        <v>0</v>
      </c>
      <c r="AF1357" s="123">
        <f t="shared" si="665"/>
        <v>0</v>
      </c>
      <c r="AG1357" s="45"/>
      <c r="AH1357" s="123">
        <v>0</v>
      </c>
      <c r="AI1357" s="123">
        <v>0</v>
      </c>
      <c r="AJ1357" s="123">
        <f t="shared" si="666"/>
        <v>0</v>
      </c>
      <c r="AK1357" s="123">
        <v>0</v>
      </c>
      <c r="AL1357" s="123">
        <v>0</v>
      </c>
      <c r="AM1357" s="123">
        <f t="shared" si="667"/>
        <v>0</v>
      </c>
      <c r="AN1357" s="123">
        <f t="shared" si="668"/>
        <v>0</v>
      </c>
      <c r="AO1357" s="45"/>
      <c r="AP1357" s="123">
        <f>J1357-(R1357+Z1357+AH1357)</f>
        <v>0</v>
      </c>
      <c r="AQ1357" s="123">
        <f>K1357-(S1357+AA1357+AI1357)</f>
        <v>0</v>
      </c>
      <c r="AR1357" s="123">
        <f t="shared" si="669"/>
        <v>0</v>
      </c>
      <c r="AS1357" s="135">
        <f>M1357-(U1357+AC1357+AK1357)-11007.51</f>
        <v>2.5702320272102952E-9</v>
      </c>
      <c r="AT1357" s="123">
        <f>N1357-(V1357+AD1357+AL1357)</f>
        <v>0</v>
      </c>
      <c r="AU1357" s="123">
        <f t="shared" si="670"/>
        <v>2.5702320272102952E-9</v>
      </c>
      <c r="AV1357" s="123">
        <f t="shared" si="671"/>
        <v>2.5702320272102952E-9</v>
      </c>
      <c r="AW1357" s="134" t="s">
        <v>87</v>
      </c>
      <c r="AX1357" s="134">
        <v>40</v>
      </c>
      <c r="AY1357" s="134"/>
      <c r="AZ1357" s="133" t="s">
        <v>88</v>
      </c>
      <c r="BA1357" s="133">
        <f>'[1]066 y 089 C4'!AO16</f>
        <v>40</v>
      </c>
      <c r="BB1357" s="133"/>
      <c r="BC1357" s="133">
        <f>+AX1357-BA1357</f>
        <v>0</v>
      </c>
      <c r="BD1357" s="124">
        <v>0</v>
      </c>
    </row>
    <row r="1358" spans="1:56" s="127" customFormat="1">
      <c r="A1358" s="45"/>
      <c r="B1358" s="114">
        <v>2013</v>
      </c>
      <c r="C1358" s="115">
        <v>8320</v>
      </c>
      <c r="D1358" s="114">
        <v>12</v>
      </c>
      <c r="E1358" s="114">
        <v>1000</v>
      </c>
      <c r="F1358" s="114">
        <v>1200</v>
      </c>
      <c r="G1358" s="114">
        <v>122</v>
      </c>
      <c r="H1358" s="114"/>
      <c r="I1358" s="116" t="s">
        <v>89</v>
      </c>
      <c r="J1358" s="117">
        <v>0</v>
      </c>
      <c r="K1358" s="117">
        <v>0</v>
      </c>
      <c r="L1358" s="117">
        <v>0</v>
      </c>
      <c r="M1358" s="117">
        <v>0</v>
      </c>
      <c r="N1358" s="117">
        <v>0</v>
      </c>
      <c r="O1358" s="117">
        <v>0</v>
      </c>
      <c r="P1358" s="117">
        <v>0</v>
      </c>
      <c r="Q1358" s="45"/>
      <c r="R1358" s="118">
        <f t="shared" si="672"/>
        <v>0</v>
      </c>
      <c r="S1358" s="118">
        <f t="shared" si="672"/>
        <v>0</v>
      </c>
      <c r="T1358" s="118">
        <f t="shared" si="660"/>
        <v>0</v>
      </c>
      <c r="U1358" s="118">
        <f t="shared" si="673"/>
        <v>0</v>
      </c>
      <c r="V1358" s="118">
        <f t="shared" si="673"/>
        <v>0</v>
      </c>
      <c r="W1358" s="118">
        <f t="shared" si="661"/>
        <v>0</v>
      </c>
      <c r="X1358" s="118">
        <f t="shared" si="662"/>
        <v>0</v>
      </c>
      <c r="Y1358" s="45"/>
      <c r="Z1358" s="118">
        <f t="shared" si="674"/>
        <v>0</v>
      </c>
      <c r="AA1358" s="118">
        <f t="shared" si="674"/>
        <v>0</v>
      </c>
      <c r="AB1358" s="118">
        <f t="shared" si="663"/>
        <v>0</v>
      </c>
      <c r="AC1358" s="118">
        <f t="shared" si="675"/>
        <v>0</v>
      </c>
      <c r="AD1358" s="118">
        <f t="shared" si="675"/>
        <v>0</v>
      </c>
      <c r="AE1358" s="118">
        <f t="shared" si="664"/>
        <v>0</v>
      </c>
      <c r="AF1358" s="118">
        <f t="shared" si="665"/>
        <v>0</v>
      </c>
      <c r="AG1358" s="45"/>
      <c r="AH1358" s="118">
        <f t="shared" si="676"/>
        <v>0</v>
      </c>
      <c r="AI1358" s="118">
        <f t="shared" si="676"/>
        <v>0</v>
      </c>
      <c r="AJ1358" s="118">
        <f t="shared" si="666"/>
        <v>0</v>
      </c>
      <c r="AK1358" s="118">
        <f t="shared" si="677"/>
        <v>0</v>
      </c>
      <c r="AL1358" s="118">
        <f t="shared" si="677"/>
        <v>0</v>
      </c>
      <c r="AM1358" s="118">
        <f t="shared" si="667"/>
        <v>0</v>
      </c>
      <c r="AN1358" s="118">
        <f t="shared" si="668"/>
        <v>0</v>
      </c>
      <c r="AO1358" s="45"/>
      <c r="AP1358" s="118">
        <f t="shared" si="678"/>
        <v>0</v>
      </c>
      <c r="AQ1358" s="118">
        <f t="shared" si="678"/>
        <v>0</v>
      </c>
      <c r="AR1358" s="118">
        <f t="shared" si="669"/>
        <v>0</v>
      </c>
      <c r="AS1358" s="118">
        <f t="shared" si="679"/>
        <v>0</v>
      </c>
      <c r="AT1358" s="118">
        <f t="shared" si="679"/>
        <v>0</v>
      </c>
      <c r="AU1358" s="118">
        <f t="shared" si="670"/>
        <v>0</v>
      </c>
      <c r="AV1358" s="118">
        <f t="shared" si="671"/>
        <v>0</v>
      </c>
      <c r="AW1358" s="119"/>
      <c r="AX1358" s="119"/>
      <c r="AY1358" s="119"/>
      <c r="AZ1358" s="117"/>
      <c r="BA1358" s="117"/>
      <c r="BB1358" s="117"/>
      <c r="BC1358" s="117"/>
      <c r="BD1358" s="117"/>
    </row>
    <row r="1359" spans="1:56" s="100" customFormat="1">
      <c r="A1359" s="45"/>
      <c r="B1359" s="120">
        <v>2013</v>
      </c>
      <c r="C1359" s="121">
        <v>8320</v>
      </c>
      <c r="D1359" s="120">
        <v>12</v>
      </c>
      <c r="E1359" s="120">
        <v>1000</v>
      </c>
      <c r="F1359" s="120">
        <v>1200</v>
      </c>
      <c r="G1359" s="120">
        <v>122</v>
      </c>
      <c r="H1359" s="120">
        <v>12201</v>
      </c>
      <c r="I1359" s="122" t="s">
        <v>89</v>
      </c>
      <c r="J1359" s="123">
        <v>0</v>
      </c>
      <c r="K1359" s="123">
        <v>0</v>
      </c>
      <c r="L1359" s="124">
        <v>0</v>
      </c>
      <c r="M1359" s="123">
        <v>0</v>
      </c>
      <c r="N1359" s="123">
        <v>0</v>
      </c>
      <c r="O1359" s="124">
        <v>0</v>
      </c>
      <c r="P1359" s="124">
        <v>0</v>
      </c>
      <c r="Q1359" s="45"/>
      <c r="R1359" s="123">
        <v>0</v>
      </c>
      <c r="S1359" s="123">
        <v>0</v>
      </c>
      <c r="T1359" s="123">
        <f t="shared" si="660"/>
        <v>0</v>
      </c>
      <c r="U1359" s="123">
        <v>0</v>
      </c>
      <c r="V1359" s="123">
        <v>0</v>
      </c>
      <c r="W1359" s="123">
        <f t="shared" si="661"/>
        <v>0</v>
      </c>
      <c r="X1359" s="123">
        <f t="shared" si="662"/>
        <v>0</v>
      </c>
      <c r="Y1359" s="45"/>
      <c r="Z1359" s="123">
        <v>0</v>
      </c>
      <c r="AA1359" s="123">
        <v>0</v>
      </c>
      <c r="AB1359" s="123">
        <f t="shared" si="663"/>
        <v>0</v>
      </c>
      <c r="AC1359" s="123">
        <v>0</v>
      </c>
      <c r="AD1359" s="123">
        <v>0</v>
      </c>
      <c r="AE1359" s="123">
        <f t="shared" si="664"/>
        <v>0</v>
      </c>
      <c r="AF1359" s="123">
        <f t="shared" si="665"/>
        <v>0</v>
      </c>
      <c r="AG1359" s="45"/>
      <c r="AH1359" s="123">
        <v>0</v>
      </c>
      <c r="AI1359" s="123">
        <v>0</v>
      </c>
      <c r="AJ1359" s="123">
        <f t="shared" si="666"/>
        <v>0</v>
      </c>
      <c r="AK1359" s="123">
        <v>0</v>
      </c>
      <c r="AL1359" s="123">
        <v>0</v>
      </c>
      <c r="AM1359" s="123">
        <f t="shared" si="667"/>
        <v>0</v>
      </c>
      <c r="AN1359" s="123">
        <f t="shared" si="668"/>
        <v>0</v>
      </c>
      <c r="AO1359" s="45"/>
      <c r="AP1359" s="123">
        <f>J1359-(R1359+Z1359+AH1359)</f>
        <v>0</v>
      </c>
      <c r="AQ1359" s="123">
        <f>K1359-(S1359+AA1359+AI1359)</f>
        <v>0</v>
      </c>
      <c r="AR1359" s="123">
        <f t="shared" si="669"/>
        <v>0</v>
      </c>
      <c r="AS1359" s="123">
        <f>M1359-(U1359+AC1359+AK1359)</f>
        <v>0</v>
      </c>
      <c r="AT1359" s="123">
        <f>N1359-(V1359+AD1359+AL1359)</f>
        <v>0</v>
      </c>
      <c r="AU1359" s="123">
        <f t="shared" si="670"/>
        <v>0</v>
      </c>
      <c r="AV1359" s="123">
        <f t="shared" si="671"/>
        <v>0</v>
      </c>
      <c r="AW1359" s="125" t="s">
        <v>87</v>
      </c>
      <c r="AX1359" s="125"/>
      <c r="AY1359" s="125"/>
      <c r="AZ1359" s="124" t="s">
        <v>88</v>
      </c>
      <c r="BA1359" s="124"/>
      <c r="BB1359" s="124"/>
      <c r="BC1359" s="124"/>
      <c r="BD1359" s="124"/>
    </row>
    <row r="1360" spans="1:56" s="100" customFormat="1" hidden="1">
      <c r="A1360" s="45"/>
      <c r="B1360" s="108">
        <v>2013</v>
      </c>
      <c r="C1360" s="109">
        <v>8320</v>
      </c>
      <c r="D1360" s="108">
        <v>12</v>
      </c>
      <c r="E1360" s="108">
        <v>1000</v>
      </c>
      <c r="F1360" s="108">
        <v>1300</v>
      </c>
      <c r="G1360" s="108"/>
      <c r="H1360" s="108"/>
      <c r="I1360" s="110" t="s">
        <v>90</v>
      </c>
      <c r="J1360" s="111">
        <v>0</v>
      </c>
      <c r="K1360" s="111">
        <v>0</v>
      </c>
      <c r="L1360" s="111">
        <v>0</v>
      </c>
      <c r="M1360" s="111">
        <v>0</v>
      </c>
      <c r="N1360" s="111">
        <v>0</v>
      </c>
      <c r="O1360" s="111">
        <v>0</v>
      </c>
      <c r="P1360" s="111">
        <v>0</v>
      </c>
      <c r="Q1360" s="45"/>
      <c r="R1360" s="112">
        <f>R1361+R1364</f>
        <v>0</v>
      </c>
      <c r="S1360" s="112">
        <f>S1361+S1364</f>
        <v>0</v>
      </c>
      <c r="T1360" s="112">
        <f t="shared" si="660"/>
        <v>0</v>
      </c>
      <c r="U1360" s="112">
        <f>U1361+U1364</f>
        <v>0</v>
      </c>
      <c r="V1360" s="112">
        <f>V1361+V1364</f>
        <v>0</v>
      </c>
      <c r="W1360" s="112">
        <f t="shared" si="661"/>
        <v>0</v>
      </c>
      <c r="X1360" s="112">
        <f t="shared" si="662"/>
        <v>0</v>
      </c>
      <c r="Y1360" s="45"/>
      <c r="Z1360" s="112">
        <f>Z1361+Z1364</f>
        <v>0</v>
      </c>
      <c r="AA1360" s="112">
        <f>AA1361+AA1364</f>
        <v>0</v>
      </c>
      <c r="AB1360" s="112">
        <f t="shared" si="663"/>
        <v>0</v>
      </c>
      <c r="AC1360" s="112">
        <f>AC1361+AC1364</f>
        <v>0</v>
      </c>
      <c r="AD1360" s="112">
        <f>AD1361+AD1364</f>
        <v>0</v>
      </c>
      <c r="AE1360" s="112">
        <f t="shared" si="664"/>
        <v>0</v>
      </c>
      <c r="AF1360" s="112">
        <f t="shared" si="665"/>
        <v>0</v>
      </c>
      <c r="AG1360" s="45"/>
      <c r="AH1360" s="112">
        <f>AH1361+AH1364</f>
        <v>0</v>
      </c>
      <c r="AI1360" s="112">
        <f>AI1361+AI1364</f>
        <v>0</v>
      </c>
      <c r="AJ1360" s="112">
        <f t="shared" si="666"/>
        <v>0</v>
      </c>
      <c r="AK1360" s="112">
        <f>AK1361+AK1364</f>
        <v>0</v>
      </c>
      <c r="AL1360" s="112">
        <f>AL1361+AL1364</f>
        <v>0</v>
      </c>
      <c r="AM1360" s="112">
        <f t="shared" si="667"/>
        <v>0</v>
      </c>
      <c r="AN1360" s="112">
        <f t="shared" si="668"/>
        <v>0</v>
      </c>
      <c r="AO1360" s="45"/>
      <c r="AP1360" s="112">
        <f>AP1361+AP1364</f>
        <v>0</v>
      </c>
      <c r="AQ1360" s="112">
        <f>AQ1361+AQ1364</f>
        <v>0</v>
      </c>
      <c r="AR1360" s="112">
        <f t="shared" si="669"/>
        <v>0</v>
      </c>
      <c r="AS1360" s="112">
        <f>AS1361+AS1364</f>
        <v>0</v>
      </c>
      <c r="AT1360" s="112">
        <f>AT1361+AT1364</f>
        <v>0</v>
      </c>
      <c r="AU1360" s="112">
        <f t="shared" si="670"/>
        <v>0</v>
      </c>
      <c r="AV1360" s="112">
        <f t="shared" si="671"/>
        <v>0</v>
      </c>
      <c r="AW1360" s="113"/>
      <c r="AX1360" s="113"/>
      <c r="AY1360" s="113"/>
      <c r="AZ1360" s="111"/>
      <c r="BA1360" s="111"/>
      <c r="BB1360" s="111"/>
      <c r="BC1360" s="111"/>
      <c r="BD1360" s="111"/>
    </row>
    <row r="1361" spans="1:56" s="100" customFormat="1" hidden="1">
      <c r="A1361" s="45"/>
      <c r="B1361" s="114">
        <v>2013</v>
      </c>
      <c r="C1361" s="115">
        <v>8320</v>
      </c>
      <c r="D1361" s="114">
        <v>12</v>
      </c>
      <c r="E1361" s="114">
        <v>1000</v>
      </c>
      <c r="F1361" s="114">
        <v>1300</v>
      </c>
      <c r="G1361" s="114">
        <v>132</v>
      </c>
      <c r="H1361" s="114"/>
      <c r="I1361" s="116" t="s">
        <v>91</v>
      </c>
      <c r="J1361" s="117">
        <v>0</v>
      </c>
      <c r="K1361" s="117">
        <v>0</v>
      </c>
      <c r="L1361" s="117">
        <v>0</v>
      </c>
      <c r="M1361" s="117">
        <v>0</v>
      </c>
      <c r="N1361" s="117">
        <v>0</v>
      </c>
      <c r="O1361" s="117">
        <v>0</v>
      </c>
      <c r="P1361" s="117">
        <v>0</v>
      </c>
      <c r="Q1361" s="45"/>
      <c r="R1361" s="118">
        <f>R1362+R1363</f>
        <v>0</v>
      </c>
      <c r="S1361" s="118">
        <f>S1362+S1363</f>
        <v>0</v>
      </c>
      <c r="T1361" s="118">
        <f t="shared" si="660"/>
        <v>0</v>
      </c>
      <c r="U1361" s="118">
        <f>U1362+U1363</f>
        <v>0</v>
      </c>
      <c r="V1361" s="118">
        <f>V1362+V1363</f>
        <v>0</v>
      </c>
      <c r="W1361" s="118">
        <f t="shared" si="661"/>
        <v>0</v>
      </c>
      <c r="X1361" s="118">
        <f t="shared" si="662"/>
        <v>0</v>
      </c>
      <c r="Y1361" s="45"/>
      <c r="Z1361" s="118">
        <f>Z1362+Z1363</f>
        <v>0</v>
      </c>
      <c r="AA1361" s="118">
        <f>AA1362+AA1363</f>
        <v>0</v>
      </c>
      <c r="AB1361" s="118">
        <f t="shared" si="663"/>
        <v>0</v>
      </c>
      <c r="AC1361" s="118">
        <f>AC1362+AC1363</f>
        <v>0</v>
      </c>
      <c r="AD1361" s="118">
        <f>AD1362+AD1363</f>
        <v>0</v>
      </c>
      <c r="AE1361" s="118">
        <f t="shared" si="664"/>
        <v>0</v>
      </c>
      <c r="AF1361" s="118">
        <f t="shared" si="665"/>
        <v>0</v>
      </c>
      <c r="AG1361" s="45"/>
      <c r="AH1361" s="118">
        <f>AH1362+AH1363</f>
        <v>0</v>
      </c>
      <c r="AI1361" s="118">
        <f>AI1362+AI1363</f>
        <v>0</v>
      </c>
      <c r="AJ1361" s="118">
        <f t="shared" si="666"/>
        <v>0</v>
      </c>
      <c r="AK1361" s="118">
        <f>AK1362+AK1363</f>
        <v>0</v>
      </c>
      <c r="AL1361" s="118">
        <f>AL1362+AL1363</f>
        <v>0</v>
      </c>
      <c r="AM1361" s="118">
        <f t="shared" si="667"/>
        <v>0</v>
      </c>
      <c r="AN1361" s="118">
        <f t="shared" si="668"/>
        <v>0</v>
      </c>
      <c r="AO1361" s="45"/>
      <c r="AP1361" s="118">
        <f>AP1362+AP1363</f>
        <v>0</v>
      </c>
      <c r="AQ1361" s="118">
        <f>AQ1362+AQ1363</f>
        <v>0</v>
      </c>
      <c r="AR1361" s="118">
        <f t="shared" si="669"/>
        <v>0</v>
      </c>
      <c r="AS1361" s="118">
        <f>AS1362+AS1363</f>
        <v>0</v>
      </c>
      <c r="AT1361" s="118">
        <f>AT1362+AT1363</f>
        <v>0</v>
      </c>
      <c r="AU1361" s="118">
        <f t="shared" si="670"/>
        <v>0</v>
      </c>
      <c r="AV1361" s="118">
        <f t="shared" si="671"/>
        <v>0</v>
      </c>
      <c r="AW1361" s="119"/>
      <c r="AX1361" s="119"/>
      <c r="AY1361" s="119"/>
      <c r="AZ1361" s="117"/>
      <c r="BA1361" s="117"/>
      <c r="BB1361" s="117"/>
      <c r="BC1361" s="117"/>
      <c r="BD1361" s="117"/>
    </row>
    <row r="1362" spans="1:56" s="100" customFormat="1" hidden="1">
      <c r="A1362" s="45"/>
      <c r="B1362" s="120">
        <v>2013</v>
      </c>
      <c r="C1362" s="121">
        <v>8320</v>
      </c>
      <c r="D1362" s="120">
        <v>12</v>
      </c>
      <c r="E1362" s="120">
        <v>1000</v>
      </c>
      <c r="F1362" s="120">
        <v>1300</v>
      </c>
      <c r="G1362" s="120">
        <v>132</v>
      </c>
      <c r="H1362" s="120">
        <v>13201</v>
      </c>
      <c r="I1362" s="128" t="s">
        <v>92</v>
      </c>
      <c r="J1362" s="123">
        <v>0</v>
      </c>
      <c r="K1362" s="123">
        <v>0</v>
      </c>
      <c r="L1362" s="124">
        <v>0</v>
      </c>
      <c r="M1362" s="123">
        <v>0</v>
      </c>
      <c r="N1362" s="123">
        <v>0</v>
      </c>
      <c r="O1362" s="124">
        <v>0</v>
      </c>
      <c r="P1362" s="124">
        <v>0</v>
      </c>
      <c r="Q1362" s="45"/>
      <c r="R1362" s="123">
        <v>0</v>
      </c>
      <c r="S1362" s="123">
        <v>0</v>
      </c>
      <c r="T1362" s="123">
        <f t="shared" si="660"/>
        <v>0</v>
      </c>
      <c r="U1362" s="123">
        <v>0</v>
      </c>
      <c r="V1362" s="123">
        <v>0</v>
      </c>
      <c r="W1362" s="123">
        <f t="shared" si="661"/>
        <v>0</v>
      </c>
      <c r="X1362" s="123">
        <f t="shared" si="662"/>
        <v>0</v>
      </c>
      <c r="Y1362" s="45"/>
      <c r="Z1362" s="123">
        <v>0</v>
      </c>
      <c r="AA1362" s="123">
        <v>0</v>
      </c>
      <c r="AB1362" s="123">
        <f t="shared" si="663"/>
        <v>0</v>
      </c>
      <c r="AC1362" s="123">
        <v>0</v>
      </c>
      <c r="AD1362" s="123">
        <v>0</v>
      </c>
      <c r="AE1362" s="123">
        <f t="shared" si="664"/>
        <v>0</v>
      </c>
      <c r="AF1362" s="123">
        <f t="shared" si="665"/>
        <v>0</v>
      </c>
      <c r="AG1362" s="45"/>
      <c r="AH1362" s="123">
        <v>0</v>
      </c>
      <c r="AI1362" s="123">
        <v>0</v>
      </c>
      <c r="AJ1362" s="123">
        <f t="shared" si="666"/>
        <v>0</v>
      </c>
      <c r="AK1362" s="123">
        <v>0</v>
      </c>
      <c r="AL1362" s="123">
        <v>0</v>
      </c>
      <c r="AM1362" s="123">
        <f t="shared" si="667"/>
        <v>0</v>
      </c>
      <c r="AN1362" s="123">
        <f t="shared" si="668"/>
        <v>0</v>
      </c>
      <c r="AO1362" s="45"/>
      <c r="AP1362" s="123">
        <f>J1362-(R1362+Z1362+AH1362)</f>
        <v>0</v>
      </c>
      <c r="AQ1362" s="123">
        <f>K1362-(S1362+AA1362+AI1362)</f>
        <v>0</v>
      </c>
      <c r="AR1362" s="123">
        <f t="shared" si="669"/>
        <v>0</v>
      </c>
      <c r="AS1362" s="123">
        <f>M1362-(U1362+AC1362+AK1362)</f>
        <v>0</v>
      </c>
      <c r="AT1362" s="123">
        <f>N1362-(V1362+AD1362+AL1362)</f>
        <v>0</v>
      </c>
      <c r="AU1362" s="123">
        <f t="shared" si="670"/>
        <v>0</v>
      </c>
      <c r="AV1362" s="123">
        <f t="shared" si="671"/>
        <v>0</v>
      </c>
      <c r="AW1362" s="125"/>
      <c r="AX1362" s="125"/>
      <c r="AY1362" s="125"/>
      <c r="AZ1362" s="124"/>
      <c r="BA1362" s="124"/>
      <c r="BB1362" s="124"/>
      <c r="BC1362" s="124"/>
      <c r="BD1362" s="124"/>
    </row>
    <row r="1363" spans="1:56" s="100" customFormat="1" hidden="1">
      <c r="A1363" s="45"/>
      <c r="B1363" s="120">
        <v>2013</v>
      </c>
      <c r="C1363" s="121">
        <v>8320</v>
      </c>
      <c r="D1363" s="120">
        <v>12</v>
      </c>
      <c r="E1363" s="120">
        <v>1000</v>
      </c>
      <c r="F1363" s="120">
        <v>1300</v>
      </c>
      <c r="G1363" s="120">
        <v>132</v>
      </c>
      <c r="H1363" s="120">
        <v>13202</v>
      </c>
      <c r="I1363" s="128" t="s">
        <v>93</v>
      </c>
      <c r="J1363" s="123">
        <v>0</v>
      </c>
      <c r="K1363" s="123">
        <v>0</v>
      </c>
      <c r="L1363" s="124">
        <v>0</v>
      </c>
      <c r="M1363" s="123">
        <v>0</v>
      </c>
      <c r="N1363" s="123">
        <v>0</v>
      </c>
      <c r="O1363" s="124">
        <v>0</v>
      </c>
      <c r="P1363" s="124">
        <v>0</v>
      </c>
      <c r="Q1363" s="45"/>
      <c r="R1363" s="123">
        <v>0</v>
      </c>
      <c r="S1363" s="123">
        <v>0</v>
      </c>
      <c r="T1363" s="123">
        <f t="shared" si="660"/>
        <v>0</v>
      </c>
      <c r="U1363" s="123">
        <v>0</v>
      </c>
      <c r="V1363" s="123">
        <v>0</v>
      </c>
      <c r="W1363" s="123">
        <f t="shared" si="661"/>
        <v>0</v>
      </c>
      <c r="X1363" s="123">
        <f t="shared" si="662"/>
        <v>0</v>
      </c>
      <c r="Y1363" s="45"/>
      <c r="Z1363" s="123">
        <v>0</v>
      </c>
      <c r="AA1363" s="123">
        <v>0</v>
      </c>
      <c r="AB1363" s="123">
        <f t="shared" si="663"/>
        <v>0</v>
      </c>
      <c r="AC1363" s="123">
        <v>0</v>
      </c>
      <c r="AD1363" s="123">
        <v>0</v>
      </c>
      <c r="AE1363" s="123">
        <f t="shared" si="664"/>
        <v>0</v>
      </c>
      <c r="AF1363" s="123">
        <f t="shared" si="665"/>
        <v>0</v>
      </c>
      <c r="AG1363" s="45"/>
      <c r="AH1363" s="123">
        <v>0</v>
      </c>
      <c r="AI1363" s="123">
        <v>0</v>
      </c>
      <c r="AJ1363" s="123">
        <f t="shared" si="666"/>
        <v>0</v>
      </c>
      <c r="AK1363" s="123">
        <v>0</v>
      </c>
      <c r="AL1363" s="123">
        <v>0</v>
      </c>
      <c r="AM1363" s="123">
        <f t="shared" si="667"/>
        <v>0</v>
      </c>
      <c r="AN1363" s="123">
        <f t="shared" si="668"/>
        <v>0</v>
      </c>
      <c r="AO1363" s="45"/>
      <c r="AP1363" s="123">
        <f>J1363-(R1363+Z1363+AH1363)</f>
        <v>0</v>
      </c>
      <c r="AQ1363" s="123">
        <f>K1363-(S1363+AA1363+AI1363)</f>
        <v>0</v>
      </c>
      <c r="AR1363" s="123">
        <f t="shared" si="669"/>
        <v>0</v>
      </c>
      <c r="AS1363" s="123">
        <f>M1363-(U1363+AC1363+AK1363)</f>
        <v>0</v>
      </c>
      <c r="AT1363" s="123">
        <f>N1363-(V1363+AD1363+AL1363)</f>
        <v>0</v>
      </c>
      <c r="AU1363" s="123">
        <f t="shared" si="670"/>
        <v>0</v>
      </c>
      <c r="AV1363" s="123">
        <f t="shared" si="671"/>
        <v>0</v>
      </c>
      <c r="AW1363" s="125"/>
      <c r="AX1363" s="125"/>
      <c r="AY1363" s="125"/>
      <c r="AZ1363" s="124"/>
      <c r="BA1363" s="124"/>
      <c r="BB1363" s="124"/>
      <c r="BC1363" s="124"/>
      <c r="BD1363" s="124"/>
    </row>
    <row r="1364" spans="1:56" s="100" customFormat="1" hidden="1">
      <c r="A1364" s="45"/>
      <c r="B1364" s="114">
        <v>2013</v>
      </c>
      <c r="C1364" s="115">
        <v>8320</v>
      </c>
      <c r="D1364" s="114">
        <v>12</v>
      </c>
      <c r="E1364" s="114">
        <v>1000</v>
      </c>
      <c r="F1364" s="114">
        <v>1300</v>
      </c>
      <c r="G1364" s="114">
        <v>134</v>
      </c>
      <c r="H1364" s="116"/>
      <c r="I1364" s="116" t="s">
        <v>354</v>
      </c>
      <c r="J1364" s="117">
        <v>0</v>
      </c>
      <c r="K1364" s="117">
        <v>0</v>
      </c>
      <c r="L1364" s="117">
        <v>0</v>
      </c>
      <c r="M1364" s="117">
        <v>0</v>
      </c>
      <c r="N1364" s="117">
        <v>0</v>
      </c>
      <c r="O1364" s="117">
        <v>0</v>
      </c>
      <c r="P1364" s="117">
        <v>0</v>
      </c>
      <c r="Q1364" s="45"/>
      <c r="R1364" s="118">
        <f>R1365</f>
        <v>0</v>
      </c>
      <c r="S1364" s="118">
        <f>S1365</f>
        <v>0</v>
      </c>
      <c r="T1364" s="118">
        <f t="shared" si="660"/>
        <v>0</v>
      </c>
      <c r="U1364" s="118">
        <f>U1365</f>
        <v>0</v>
      </c>
      <c r="V1364" s="118">
        <f>V1365</f>
        <v>0</v>
      </c>
      <c r="W1364" s="118">
        <f t="shared" si="661"/>
        <v>0</v>
      </c>
      <c r="X1364" s="118">
        <f t="shared" si="662"/>
        <v>0</v>
      </c>
      <c r="Y1364" s="45"/>
      <c r="Z1364" s="118">
        <f>Z1365</f>
        <v>0</v>
      </c>
      <c r="AA1364" s="118">
        <f>AA1365</f>
        <v>0</v>
      </c>
      <c r="AB1364" s="118">
        <f t="shared" si="663"/>
        <v>0</v>
      </c>
      <c r="AC1364" s="118">
        <f>AC1365</f>
        <v>0</v>
      </c>
      <c r="AD1364" s="118">
        <f>AD1365</f>
        <v>0</v>
      </c>
      <c r="AE1364" s="118">
        <f t="shared" si="664"/>
        <v>0</v>
      </c>
      <c r="AF1364" s="118">
        <f t="shared" si="665"/>
        <v>0</v>
      </c>
      <c r="AG1364" s="45"/>
      <c r="AH1364" s="118">
        <f>AH1365</f>
        <v>0</v>
      </c>
      <c r="AI1364" s="118">
        <f>AI1365</f>
        <v>0</v>
      </c>
      <c r="AJ1364" s="118">
        <f t="shared" si="666"/>
        <v>0</v>
      </c>
      <c r="AK1364" s="118">
        <f>AK1365</f>
        <v>0</v>
      </c>
      <c r="AL1364" s="118">
        <f>AL1365</f>
        <v>0</v>
      </c>
      <c r="AM1364" s="118">
        <f t="shared" si="667"/>
        <v>0</v>
      </c>
      <c r="AN1364" s="118">
        <f t="shared" si="668"/>
        <v>0</v>
      </c>
      <c r="AO1364" s="45"/>
      <c r="AP1364" s="118">
        <f>AP1365</f>
        <v>0</v>
      </c>
      <c r="AQ1364" s="118">
        <f>AQ1365</f>
        <v>0</v>
      </c>
      <c r="AR1364" s="118">
        <f t="shared" si="669"/>
        <v>0</v>
      </c>
      <c r="AS1364" s="118">
        <f>AS1365</f>
        <v>0</v>
      </c>
      <c r="AT1364" s="118">
        <f>AT1365</f>
        <v>0</v>
      </c>
      <c r="AU1364" s="118">
        <f t="shared" si="670"/>
        <v>0</v>
      </c>
      <c r="AV1364" s="118">
        <f t="shared" si="671"/>
        <v>0</v>
      </c>
      <c r="AW1364" s="119"/>
      <c r="AX1364" s="119"/>
      <c r="AY1364" s="119"/>
      <c r="AZ1364" s="117"/>
      <c r="BA1364" s="117"/>
      <c r="BB1364" s="117"/>
      <c r="BC1364" s="117"/>
      <c r="BD1364" s="117"/>
    </row>
    <row r="1365" spans="1:56" s="100" customFormat="1" hidden="1">
      <c r="A1365" s="45"/>
      <c r="B1365" s="120">
        <v>2013</v>
      </c>
      <c r="C1365" s="121">
        <v>8320</v>
      </c>
      <c r="D1365" s="120">
        <v>12</v>
      </c>
      <c r="E1365" s="120">
        <v>1000</v>
      </c>
      <c r="F1365" s="120">
        <v>1300</v>
      </c>
      <c r="G1365" s="120">
        <v>134</v>
      </c>
      <c r="H1365" s="120">
        <v>13407</v>
      </c>
      <c r="I1365" s="122" t="s">
        <v>417</v>
      </c>
      <c r="J1365" s="123">
        <v>0</v>
      </c>
      <c r="K1365" s="123">
        <v>0</v>
      </c>
      <c r="L1365" s="124">
        <v>0</v>
      </c>
      <c r="M1365" s="123">
        <v>0</v>
      </c>
      <c r="N1365" s="123">
        <v>0</v>
      </c>
      <c r="O1365" s="124">
        <v>0</v>
      </c>
      <c r="P1365" s="124">
        <v>0</v>
      </c>
      <c r="Q1365" s="45"/>
      <c r="R1365" s="123">
        <v>0</v>
      </c>
      <c r="S1365" s="123">
        <v>0</v>
      </c>
      <c r="T1365" s="123">
        <f t="shared" si="660"/>
        <v>0</v>
      </c>
      <c r="U1365" s="123">
        <v>0</v>
      </c>
      <c r="V1365" s="123">
        <v>0</v>
      </c>
      <c r="W1365" s="123">
        <f t="shared" si="661"/>
        <v>0</v>
      </c>
      <c r="X1365" s="123">
        <f t="shared" si="662"/>
        <v>0</v>
      </c>
      <c r="Y1365" s="45"/>
      <c r="Z1365" s="123">
        <v>0</v>
      </c>
      <c r="AA1365" s="123">
        <v>0</v>
      </c>
      <c r="AB1365" s="123">
        <f t="shared" si="663"/>
        <v>0</v>
      </c>
      <c r="AC1365" s="123">
        <v>0</v>
      </c>
      <c r="AD1365" s="123">
        <v>0</v>
      </c>
      <c r="AE1365" s="123">
        <f t="shared" si="664"/>
        <v>0</v>
      </c>
      <c r="AF1365" s="123">
        <f t="shared" si="665"/>
        <v>0</v>
      </c>
      <c r="AG1365" s="45"/>
      <c r="AH1365" s="123">
        <v>0</v>
      </c>
      <c r="AI1365" s="123">
        <v>0</v>
      </c>
      <c r="AJ1365" s="123">
        <f t="shared" si="666"/>
        <v>0</v>
      </c>
      <c r="AK1365" s="123">
        <v>0</v>
      </c>
      <c r="AL1365" s="123">
        <v>0</v>
      </c>
      <c r="AM1365" s="123">
        <f t="shared" si="667"/>
        <v>0</v>
      </c>
      <c r="AN1365" s="123">
        <f t="shared" si="668"/>
        <v>0</v>
      </c>
      <c r="AO1365" s="45"/>
      <c r="AP1365" s="123">
        <f>J1365-(R1365+Z1365+AH1365)</f>
        <v>0</v>
      </c>
      <c r="AQ1365" s="123">
        <f>K1365-(S1365+AA1365+AI1365)</f>
        <v>0</v>
      </c>
      <c r="AR1365" s="123">
        <f t="shared" si="669"/>
        <v>0</v>
      </c>
      <c r="AS1365" s="123">
        <f>M1365-(U1365+AC1365+AK1365)</f>
        <v>0</v>
      </c>
      <c r="AT1365" s="123">
        <f>N1365-(V1365+AD1365+AL1365)</f>
        <v>0</v>
      </c>
      <c r="AU1365" s="123">
        <f t="shared" si="670"/>
        <v>0</v>
      </c>
      <c r="AV1365" s="123">
        <f t="shared" si="671"/>
        <v>0</v>
      </c>
      <c r="AW1365" s="125"/>
      <c r="AX1365" s="125"/>
      <c r="AY1365" s="125"/>
      <c r="AZ1365" s="124"/>
      <c r="BA1365" s="124"/>
      <c r="BB1365" s="124"/>
      <c r="BC1365" s="124"/>
      <c r="BD1365" s="124"/>
    </row>
    <row r="1366" spans="1:56" s="100" customFormat="1" hidden="1">
      <c r="A1366" s="45"/>
      <c r="B1366" s="108">
        <v>2013</v>
      </c>
      <c r="C1366" s="109">
        <v>8320</v>
      </c>
      <c r="D1366" s="108">
        <v>12</v>
      </c>
      <c r="E1366" s="108">
        <v>1000</v>
      </c>
      <c r="F1366" s="108">
        <v>1400</v>
      </c>
      <c r="G1366" s="108"/>
      <c r="H1366" s="108"/>
      <c r="I1366" s="110" t="s">
        <v>94</v>
      </c>
      <c r="J1366" s="111">
        <v>0</v>
      </c>
      <c r="K1366" s="111">
        <v>0</v>
      </c>
      <c r="L1366" s="111">
        <v>0</v>
      </c>
      <c r="M1366" s="111">
        <v>0</v>
      </c>
      <c r="N1366" s="111">
        <v>0</v>
      </c>
      <c r="O1366" s="111">
        <v>0</v>
      </c>
      <c r="P1366" s="111">
        <v>0</v>
      </c>
      <c r="Q1366" s="45"/>
      <c r="R1366" s="112">
        <f>R1367+R1369</f>
        <v>0</v>
      </c>
      <c r="S1366" s="112">
        <f>S1367+S1369</f>
        <v>0</v>
      </c>
      <c r="T1366" s="112">
        <f t="shared" si="660"/>
        <v>0</v>
      </c>
      <c r="U1366" s="112">
        <f>U1367+U1369</f>
        <v>0</v>
      </c>
      <c r="V1366" s="112">
        <f>V1367+V1369</f>
        <v>0</v>
      </c>
      <c r="W1366" s="112">
        <f t="shared" si="661"/>
        <v>0</v>
      </c>
      <c r="X1366" s="112">
        <f t="shared" si="662"/>
        <v>0</v>
      </c>
      <c r="Y1366" s="171"/>
      <c r="Z1366" s="112">
        <f>Z1367+Z1369</f>
        <v>0</v>
      </c>
      <c r="AA1366" s="112">
        <f>AA1367+AA1369</f>
        <v>0</v>
      </c>
      <c r="AB1366" s="112">
        <f t="shared" si="663"/>
        <v>0</v>
      </c>
      <c r="AC1366" s="112">
        <f>AC1367+AC1369</f>
        <v>0</v>
      </c>
      <c r="AD1366" s="112">
        <f>AD1367+AD1369</f>
        <v>0</v>
      </c>
      <c r="AE1366" s="112">
        <f t="shared" si="664"/>
        <v>0</v>
      </c>
      <c r="AF1366" s="112">
        <f t="shared" si="665"/>
        <v>0</v>
      </c>
      <c r="AG1366" s="171"/>
      <c r="AH1366" s="112">
        <f>AH1367+AH1369</f>
        <v>0</v>
      </c>
      <c r="AI1366" s="112">
        <f>AI1367+AI1369</f>
        <v>0</v>
      </c>
      <c r="AJ1366" s="112">
        <f t="shared" si="666"/>
        <v>0</v>
      </c>
      <c r="AK1366" s="112">
        <f>AK1367+AK1369</f>
        <v>0</v>
      </c>
      <c r="AL1366" s="112">
        <f>AL1367+AL1369</f>
        <v>0</v>
      </c>
      <c r="AM1366" s="112">
        <f t="shared" si="667"/>
        <v>0</v>
      </c>
      <c r="AN1366" s="112">
        <f t="shared" si="668"/>
        <v>0</v>
      </c>
      <c r="AO1366" s="171"/>
      <c r="AP1366" s="112">
        <f>AP1367+AP1369</f>
        <v>0</v>
      </c>
      <c r="AQ1366" s="112">
        <f>AQ1367+AQ1369</f>
        <v>0</v>
      </c>
      <c r="AR1366" s="112">
        <f t="shared" si="669"/>
        <v>0</v>
      </c>
      <c r="AS1366" s="112">
        <f>AS1367+AS1369</f>
        <v>0</v>
      </c>
      <c r="AT1366" s="112">
        <f>AT1367+AT1369</f>
        <v>0</v>
      </c>
      <c r="AU1366" s="112">
        <f t="shared" si="670"/>
        <v>0</v>
      </c>
      <c r="AV1366" s="112">
        <f t="shared" si="671"/>
        <v>0</v>
      </c>
      <c r="AW1366" s="113"/>
      <c r="AX1366" s="113"/>
      <c r="AY1366" s="113"/>
      <c r="AZ1366" s="111"/>
      <c r="BA1366" s="111"/>
      <c r="BB1366" s="111"/>
      <c r="BC1366" s="111"/>
      <c r="BD1366" s="111"/>
    </row>
    <row r="1367" spans="1:56" s="100" customFormat="1" hidden="1">
      <c r="A1367" s="45"/>
      <c r="B1367" s="114">
        <v>2013</v>
      </c>
      <c r="C1367" s="115">
        <v>8320</v>
      </c>
      <c r="D1367" s="114">
        <v>12</v>
      </c>
      <c r="E1367" s="114">
        <v>1000</v>
      </c>
      <c r="F1367" s="114">
        <v>1400</v>
      </c>
      <c r="G1367" s="114">
        <v>141</v>
      </c>
      <c r="H1367" s="114"/>
      <c r="I1367" s="116" t="s">
        <v>95</v>
      </c>
      <c r="J1367" s="117">
        <v>0</v>
      </c>
      <c r="K1367" s="117">
        <v>0</v>
      </c>
      <c r="L1367" s="117">
        <v>0</v>
      </c>
      <c r="M1367" s="117">
        <v>0</v>
      </c>
      <c r="N1367" s="117">
        <v>0</v>
      </c>
      <c r="O1367" s="117">
        <v>0</v>
      </c>
      <c r="P1367" s="117">
        <v>0</v>
      </c>
      <c r="Q1367" s="45"/>
      <c r="R1367" s="118">
        <f t="shared" ref="R1367:S1369" si="680">R1368</f>
        <v>0</v>
      </c>
      <c r="S1367" s="118">
        <f t="shared" si="680"/>
        <v>0</v>
      </c>
      <c r="T1367" s="118">
        <f t="shared" si="660"/>
        <v>0</v>
      </c>
      <c r="U1367" s="118">
        <f t="shared" ref="U1367:V1369" si="681">U1368</f>
        <v>0</v>
      </c>
      <c r="V1367" s="118">
        <f t="shared" si="681"/>
        <v>0</v>
      </c>
      <c r="W1367" s="118">
        <f t="shared" si="661"/>
        <v>0</v>
      </c>
      <c r="X1367" s="118">
        <f t="shared" si="662"/>
        <v>0</v>
      </c>
      <c r="Y1367" s="171"/>
      <c r="Z1367" s="118">
        <f t="shared" ref="Z1367:AA1369" si="682">Z1368</f>
        <v>0</v>
      </c>
      <c r="AA1367" s="118">
        <f t="shared" si="682"/>
        <v>0</v>
      </c>
      <c r="AB1367" s="118">
        <f t="shared" si="663"/>
        <v>0</v>
      </c>
      <c r="AC1367" s="118">
        <f t="shared" ref="AC1367:AD1369" si="683">AC1368</f>
        <v>0</v>
      </c>
      <c r="AD1367" s="118">
        <f t="shared" si="683"/>
        <v>0</v>
      </c>
      <c r="AE1367" s="118">
        <f t="shared" si="664"/>
        <v>0</v>
      </c>
      <c r="AF1367" s="118">
        <f t="shared" si="665"/>
        <v>0</v>
      </c>
      <c r="AG1367" s="171"/>
      <c r="AH1367" s="118">
        <f t="shared" ref="AH1367:AI1369" si="684">AH1368</f>
        <v>0</v>
      </c>
      <c r="AI1367" s="118">
        <f t="shared" si="684"/>
        <v>0</v>
      </c>
      <c r="AJ1367" s="118">
        <f t="shared" si="666"/>
        <v>0</v>
      </c>
      <c r="AK1367" s="118">
        <f t="shared" ref="AK1367:AL1369" si="685">AK1368</f>
        <v>0</v>
      </c>
      <c r="AL1367" s="118">
        <f t="shared" si="685"/>
        <v>0</v>
      </c>
      <c r="AM1367" s="118">
        <f t="shared" si="667"/>
        <v>0</v>
      </c>
      <c r="AN1367" s="118">
        <f t="shared" si="668"/>
        <v>0</v>
      </c>
      <c r="AO1367" s="171"/>
      <c r="AP1367" s="118">
        <f t="shared" ref="AP1367:AQ1369" si="686">AP1368</f>
        <v>0</v>
      </c>
      <c r="AQ1367" s="118">
        <f t="shared" si="686"/>
        <v>0</v>
      </c>
      <c r="AR1367" s="118">
        <f t="shared" si="669"/>
        <v>0</v>
      </c>
      <c r="AS1367" s="118">
        <f t="shared" ref="AS1367:AT1369" si="687">AS1368</f>
        <v>0</v>
      </c>
      <c r="AT1367" s="118">
        <f t="shared" si="687"/>
        <v>0</v>
      </c>
      <c r="AU1367" s="118">
        <f t="shared" si="670"/>
        <v>0</v>
      </c>
      <c r="AV1367" s="118">
        <f t="shared" si="671"/>
        <v>0</v>
      </c>
      <c r="AW1367" s="119"/>
      <c r="AX1367" s="119"/>
      <c r="AY1367" s="119"/>
      <c r="AZ1367" s="117"/>
      <c r="BA1367" s="117"/>
      <c r="BB1367" s="117"/>
      <c r="BC1367" s="117"/>
      <c r="BD1367" s="117"/>
    </row>
    <row r="1368" spans="1:56" s="100" customFormat="1" hidden="1">
      <c r="A1368" s="45"/>
      <c r="B1368" s="129">
        <v>2013</v>
      </c>
      <c r="C1368" s="130">
        <v>8320</v>
      </c>
      <c r="D1368" s="129">
        <v>12</v>
      </c>
      <c r="E1368" s="129">
        <v>1000</v>
      </c>
      <c r="F1368" s="129">
        <v>1400</v>
      </c>
      <c r="G1368" s="129">
        <v>141</v>
      </c>
      <c r="H1368" s="129">
        <v>14103</v>
      </c>
      <c r="I1368" s="131" t="s">
        <v>96</v>
      </c>
      <c r="J1368" s="123">
        <v>0</v>
      </c>
      <c r="K1368" s="123">
        <v>0</v>
      </c>
      <c r="L1368" s="124">
        <v>0</v>
      </c>
      <c r="M1368" s="123">
        <v>0</v>
      </c>
      <c r="N1368" s="123">
        <v>0</v>
      </c>
      <c r="O1368" s="124">
        <v>0</v>
      </c>
      <c r="P1368" s="124">
        <v>0</v>
      </c>
      <c r="Q1368" s="45"/>
      <c r="R1368" s="123">
        <v>0</v>
      </c>
      <c r="S1368" s="123">
        <v>0</v>
      </c>
      <c r="T1368" s="123">
        <f t="shared" si="660"/>
        <v>0</v>
      </c>
      <c r="U1368" s="123">
        <v>0</v>
      </c>
      <c r="V1368" s="123">
        <v>0</v>
      </c>
      <c r="W1368" s="123">
        <f t="shared" si="661"/>
        <v>0</v>
      </c>
      <c r="X1368" s="123">
        <f t="shared" si="662"/>
        <v>0</v>
      </c>
      <c r="Y1368" s="45"/>
      <c r="Z1368" s="123">
        <v>0</v>
      </c>
      <c r="AA1368" s="123">
        <v>0</v>
      </c>
      <c r="AB1368" s="123">
        <f t="shared" si="663"/>
        <v>0</v>
      </c>
      <c r="AC1368" s="123">
        <v>0</v>
      </c>
      <c r="AD1368" s="123">
        <v>0</v>
      </c>
      <c r="AE1368" s="123">
        <f t="shared" si="664"/>
        <v>0</v>
      </c>
      <c r="AF1368" s="123">
        <f t="shared" si="665"/>
        <v>0</v>
      </c>
      <c r="AG1368" s="45"/>
      <c r="AH1368" s="123">
        <v>0</v>
      </c>
      <c r="AI1368" s="123">
        <v>0</v>
      </c>
      <c r="AJ1368" s="123">
        <f t="shared" si="666"/>
        <v>0</v>
      </c>
      <c r="AK1368" s="123">
        <v>0</v>
      </c>
      <c r="AL1368" s="123">
        <v>0</v>
      </c>
      <c r="AM1368" s="123">
        <f t="shared" si="667"/>
        <v>0</v>
      </c>
      <c r="AN1368" s="123">
        <f t="shared" si="668"/>
        <v>0</v>
      </c>
      <c r="AO1368" s="45"/>
      <c r="AP1368" s="123">
        <f>J1368-(R1368+Z1368+AH1368)</f>
        <v>0</v>
      </c>
      <c r="AQ1368" s="123">
        <f>K1368-(S1368+AA1368+AI1368)</f>
        <v>0</v>
      </c>
      <c r="AR1368" s="123">
        <f t="shared" si="669"/>
        <v>0</v>
      </c>
      <c r="AS1368" s="123">
        <f>M1368-(U1368+AC1368+AK1368)</f>
        <v>0</v>
      </c>
      <c r="AT1368" s="123">
        <f>N1368-(V1368+AD1368+AL1368)</f>
        <v>0</v>
      </c>
      <c r="AU1368" s="123">
        <f t="shared" si="670"/>
        <v>0</v>
      </c>
      <c r="AV1368" s="123">
        <f t="shared" si="671"/>
        <v>0</v>
      </c>
      <c r="AW1368" s="125"/>
      <c r="AX1368" s="125"/>
      <c r="AY1368" s="125"/>
      <c r="AZ1368" s="124"/>
      <c r="BA1368" s="124"/>
      <c r="BB1368" s="124"/>
      <c r="BC1368" s="124"/>
      <c r="BD1368" s="124"/>
    </row>
    <row r="1369" spans="1:56" s="100" customFormat="1" hidden="1">
      <c r="A1369" s="45"/>
      <c r="B1369" s="114">
        <v>2013</v>
      </c>
      <c r="C1369" s="115">
        <v>8320</v>
      </c>
      <c r="D1369" s="114">
        <v>12</v>
      </c>
      <c r="E1369" s="114">
        <v>1000</v>
      </c>
      <c r="F1369" s="114">
        <v>1400</v>
      </c>
      <c r="G1369" s="114">
        <v>144</v>
      </c>
      <c r="H1369" s="114"/>
      <c r="I1369" s="116" t="s">
        <v>97</v>
      </c>
      <c r="J1369" s="117">
        <v>0</v>
      </c>
      <c r="K1369" s="117">
        <v>0</v>
      </c>
      <c r="L1369" s="117">
        <v>0</v>
      </c>
      <c r="M1369" s="117">
        <v>0</v>
      </c>
      <c r="N1369" s="117">
        <v>0</v>
      </c>
      <c r="O1369" s="117">
        <v>0</v>
      </c>
      <c r="P1369" s="117">
        <v>0</v>
      </c>
      <c r="Q1369" s="45"/>
      <c r="R1369" s="118">
        <f t="shared" si="680"/>
        <v>0</v>
      </c>
      <c r="S1369" s="118">
        <f t="shared" si="680"/>
        <v>0</v>
      </c>
      <c r="T1369" s="118">
        <f t="shared" si="660"/>
        <v>0</v>
      </c>
      <c r="U1369" s="118">
        <f t="shared" si="681"/>
        <v>0</v>
      </c>
      <c r="V1369" s="118">
        <f t="shared" si="681"/>
        <v>0</v>
      </c>
      <c r="W1369" s="118">
        <f t="shared" si="661"/>
        <v>0</v>
      </c>
      <c r="X1369" s="118">
        <f t="shared" si="662"/>
        <v>0</v>
      </c>
      <c r="Y1369" s="45"/>
      <c r="Z1369" s="118">
        <f t="shared" si="682"/>
        <v>0</v>
      </c>
      <c r="AA1369" s="118">
        <f t="shared" si="682"/>
        <v>0</v>
      </c>
      <c r="AB1369" s="118">
        <f t="shared" si="663"/>
        <v>0</v>
      </c>
      <c r="AC1369" s="118">
        <f t="shared" si="683"/>
        <v>0</v>
      </c>
      <c r="AD1369" s="118">
        <f t="shared" si="683"/>
        <v>0</v>
      </c>
      <c r="AE1369" s="118">
        <f t="shared" si="664"/>
        <v>0</v>
      </c>
      <c r="AF1369" s="118">
        <f t="shared" si="665"/>
        <v>0</v>
      </c>
      <c r="AG1369" s="45"/>
      <c r="AH1369" s="118">
        <f t="shared" si="684"/>
        <v>0</v>
      </c>
      <c r="AI1369" s="118">
        <f t="shared" si="684"/>
        <v>0</v>
      </c>
      <c r="AJ1369" s="118">
        <f t="shared" si="666"/>
        <v>0</v>
      </c>
      <c r="AK1369" s="118">
        <f t="shared" si="685"/>
        <v>0</v>
      </c>
      <c r="AL1369" s="118">
        <f t="shared" si="685"/>
        <v>0</v>
      </c>
      <c r="AM1369" s="118">
        <f t="shared" si="667"/>
        <v>0</v>
      </c>
      <c r="AN1369" s="118">
        <f t="shared" si="668"/>
        <v>0</v>
      </c>
      <c r="AO1369" s="45"/>
      <c r="AP1369" s="118">
        <f t="shared" si="686"/>
        <v>0</v>
      </c>
      <c r="AQ1369" s="118">
        <f t="shared" si="686"/>
        <v>0</v>
      </c>
      <c r="AR1369" s="118">
        <f t="shared" si="669"/>
        <v>0</v>
      </c>
      <c r="AS1369" s="118">
        <f t="shared" si="687"/>
        <v>0</v>
      </c>
      <c r="AT1369" s="118">
        <f t="shared" si="687"/>
        <v>0</v>
      </c>
      <c r="AU1369" s="118">
        <f t="shared" si="670"/>
        <v>0</v>
      </c>
      <c r="AV1369" s="118">
        <f t="shared" si="671"/>
        <v>0</v>
      </c>
      <c r="AW1369" s="119"/>
      <c r="AX1369" s="119"/>
      <c r="AY1369" s="119"/>
      <c r="AZ1369" s="117"/>
      <c r="BA1369" s="117"/>
      <c r="BB1369" s="117"/>
      <c r="BC1369" s="117"/>
      <c r="BD1369" s="117"/>
    </row>
    <row r="1370" spans="1:56" s="100" customFormat="1" hidden="1">
      <c r="A1370" s="45"/>
      <c r="B1370" s="129">
        <v>2013</v>
      </c>
      <c r="C1370" s="130">
        <v>8320</v>
      </c>
      <c r="D1370" s="129">
        <v>12</v>
      </c>
      <c r="E1370" s="129">
        <v>1000</v>
      </c>
      <c r="F1370" s="129">
        <v>1400</v>
      </c>
      <c r="G1370" s="129">
        <v>144</v>
      </c>
      <c r="H1370" s="129">
        <v>14401</v>
      </c>
      <c r="I1370" s="131" t="s">
        <v>98</v>
      </c>
      <c r="J1370" s="123">
        <v>0</v>
      </c>
      <c r="K1370" s="123">
        <v>0</v>
      </c>
      <c r="L1370" s="124">
        <v>0</v>
      </c>
      <c r="M1370" s="123">
        <v>0</v>
      </c>
      <c r="N1370" s="123">
        <v>0</v>
      </c>
      <c r="O1370" s="124">
        <v>0</v>
      </c>
      <c r="P1370" s="124">
        <v>0</v>
      </c>
      <c r="Q1370" s="45"/>
      <c r="R1370" s="123">
        <v>0</v>
      </c>
      <c r="S1370" s="123">
        <v>0</v>
      </c>
      <c r="T1370" s="123">
        <f t="shared" si="660"/>
        <v>0</v>
      </c>
      <c r="U1370" s="123">
        <v>0</v>
      </c>
      <c r="V1370" s="123">
        <v>0</v>
      </c>
      <c r="W1370" s="123">
        <f t="shared" si="661"/>
        <v>0</v>
      </c>
      <c r="X1370" s="123">
        <f t="shared" si="662"/>
        <v>0</v>
      </c>
      <c r="Y1370" s="45"/>
      <c r="Z1370" s="123">
        <v>0</v>
      </c>
      <c r="AA1370" s="123">
        <v>0</v>
      </c>
      <c r="AB1370" s="123">
        <f t="shared" si="663"/>
        <v>0</v>
      </c>
      <c r="AC1370" s="123">
        <v>0</v>
      </c>
      <c r="AD1370" s="123">
        <v>0</v>
      </c>
      <c r="AE1370" s="123">
        <f t="shared" si="664"/>
        <v>0</v>
      </c>
      <c r="AF1370" s="123">
        <f t="shared" si="665"/>
        <v>0</v>
      </c>
      <c r="AG1370" s="45"/>
      <c r="AH1370" s="123">
        <v>0</v>
      </c>
      <c r="AI1370" s="123">
        <v>0</v>
      </c>
      <c r="AJ1370" s="123">
        <f t="shared" si="666"/>
        <v>0</v>
      </c>
      <c r="AK1370" s="123">
        <v>0</v>
      </c>
      <c r="AL1370" s="123">
        <v>0</v>
      </c>
      <c r="AM1370" s="123">
        <f t="shared" si="667"/>
        <v>0</v>
      </c>
      <c r="AN1370" s="123">
        <f t="shared" si="668"/>
        <v>0</v>
      </c>
      <c r="AO1370" s="45"/>
      <c r="AP1370" s="123">
        <f>J1370-(R1370+Z1370+AH1370)</f>
        <v>0</v>
      </c>
      <c r="AQ1370" s="123">
        <f>K1370-(S1370+AA1370+AI1370)</f>
        <v>0</v>
      </c>
      <c r="AR1370" s="123">
        <f t="shared" si="669"/>
        <v>0</v>
      </c>
      <c r="AS1370" s="123">
        <f>M1370-(U1370+AC1370+AK1370)</f>
        <v>0</v>
      </c>
      <c r="AT1370" s="123">
        <f>N1370-(V1370+AD1370+AL1370)</f>
        <v>0</v>
      </c>
      <c r="AU1370" s="123">
        <f t="shared" si="670"/>
        <v>0</v>
      </c>
      <c r="AV1370" s="123">
        <f t="shared" si="671"/>
        <v>0</v>
      </c>
      <c r="AW1370" s="125"/>
      <c r="AX1370" s="125"/>
      <c r="AY1370" s="125"/>
      <c r="AZ1370" s="124"/>
      <c r="BA1370" s="124"/>
      <c r="BB1370" s="124"/>
      <c r="BC1370" s="124"/>
      <c r="BD1370" s="124"/>
    </row>
    <row r="1371" spans="1:56" s="100" customFormat="1" hidden="1">
      <c r="A1371" s="45"/>
      <c r="B1371" s="108">
        <v>2013</v>
      </c>
      <c r="C1371" s="109">
        <v>8320</v>
      </c>
      <c r="D1371" s="108">
        <v>12</v>
      </c>
      <c r="E1371" s="108">
        <v>1000</v>
      </c>
      <c r="F1371" s="108">
        <v>1500</v>
      </c>
      <c r="G1371" s="108"/>
      <c r="H1371" s="108"/>
      <c r="I1371" s="110" t="s">
        <v>418</v>
      </c>
      <c r="J1371" s="111">
        <v>0</v>
      </c>
      <c r="K1371" s="111">
        <v>0</v>
      </c>
      <c r="L1371" s="111">
        <v>0</v>
      </c>
      <c r="M1371" s="111">
        <v>0</v>
      </c>
      <c r="N1371" s="111">
        <v>0</v>
      </c>
      <c r="O1371" s="111">
        <v>0</v>
      </c>
      <c r="P1371" s="111">
        <v>0</v>
      </c>
      <c r="Q1371" s="45"/>
      <c r="R1371" s="112">
        <f>R1372</f>
        <v>0</v>
      </c>
      <c r="S1371" s="112">
        <f>S1372</f>
        <v>0</v>
      </c>
      <c r="T1371" s="112">
        <f t="shared" si="660"/>
        <v>0</v>
      </c>
      <c r="U1371" s="112">
        <f>U1372</f>
        <v>0</v>
      </c>
      <c r="V1371" s="112">
        <f>V1372</f>
        <v>0</v>
      </c>
      <c r="W1371" s="112">
        <f t="shared" si="661"/>
        <v>0</v>
      </c>
      <c r="X1371" s="112">
        <f t="shared" si="662"/>
        <v>0</v>
      </c>
      <c r="Y1371" s="45"/>
      <c r="Z1371" s="112">
        <f>Z1372</f>
        <v>0</v>
      </c>
      <c r="AA1371" s="112">
        <f>AA1372</f>
        <v>0</v>
      </c>
      <c r="AB1371" s="112">
        <f t="shared" si="663"/>
        <v>0</v>
      </c>
      <c r="AC1371" s="112">
        <f>AC1372</f>
        <v>0</v>
      </c>
      <c r="AD1371" s="112">
        <f>AD1372</f>
        <v>0</v>
      </c>
      <c r="AE1371" s="112">
        <f t="shared" si="664"/>
        <v>0</v>
      </c>
      <c r="AF1371" s="112">
        <f t="shared" si="665"/>
        <v>0</v>
      </c>
      <c r="AG1371" s="45"/>
      <c r="AH1371" s="112">
        <f>AH1372</f>
        <v>0</v>
      </c>
      <c r="AI1371" s="112">
        <f t="shared" ref="AH1371:AL1372" si="688">AI1372</f>
        <v>0</v>
      </c>
      <c r="AJ1371" s="112">
        <f t="shared" si="666"/>
        <v>0</v>
      </c>
      <c r="AK1371" s="112">
        <f t="shared" si="688"/>
        <v>0</v>
      </c>
      <c r="AL1371" s="112">
        <f t="shared" si="688"/>
        <v>0</v>
      </c>
      <c r="AM1371" s="112">
        <f t="shared" si="667"/>
        <v>0</v>
      </c>
      <c r="AN1371" s="112">
        <f t="shared" si="668"/>
        <v>0</v>
      </c>
      <c r="AO1371" s="45"/>
      <c r="AP1371" s="112">
        <f>AP1372</f>
        <v>0</v>
      </c>
      <c r="AQ1371" s="112">
        <f t="shared" ref="AP1371:AT1372" si="689">AQ1372</f>
        <v>0</v>
      </c>
      <c r="AR1371" s="112">
        <f t="shared" si="669"/>
        <v>0</v>
      </c>
      <c r="AS1371" s="112">
        <f t="shared" si="689"/>
        <v>0</v>
      </c>
      <c r="AT1371" s="112">
        <f t="shared" si="689"/>
        <v>0</v>
      </c>
      <c r="AU1371" s="112">
        <f t="shared" si="670"/>
        <v>0</v>
      </c>
      <c r="AV1371" s="112">
        <f t="shared" si="671"/>
        <v>0</v>
      </c>
      <c r="AW1371" s="113"/>
      <c r="AX1371" s="113"/>
      <c r="AY1371" s="113"/>
      <c r="AZ1371" s="111"/>
      <c r="BA1371" s="111"/>
      <c r="BB1371" s="111"/>
      <c r="BC1371" s="111"/>
      <c r="BD1371" s="111"/>
    </row>
    <row r="1372" spans="1:56" s="100" customFormat="1" hidden="1">
      <c r="A1372" s="45"/>
      <c r="B1372" s="114">
        <v>2013</v>
      </c>
      <c r="C1372" s="115">
        <v>8320</v>
      </c>
      <c r="D1372" s="114">
        <v>12</v>
      </c>
      <c r="E1372" s="114">
        <v>1000</v>
      </c>
      <c r="F1372" s="114">
        <v>1500</v>
      </c>
      <c r="G1372" s="114">
        <v>159</v>
      </c>
      <c r="H1372" s="114"/>
      <c r="I1372" s="116" t="s">
        <v>272</v>
      </c>
      <c r="J1372" s="117">
        <v>0</v>
      </c>
      <c r="K1372" s="117">
        <v>0</v>
      </c>
      <c r="L1372" s="117">
        <v>0</v>
      </c>
      <c r="M1372" s="117">
        <v>0</v>
      </c>
      <c r="N1372" s="117">
        <v>0</v>
      </c>
      <c r="O1372" s="117">
        <v>0</v>
      </c>
      <c r="P1372" s="117">
        <v>0</v>
      </c>
      <c r="Q1372" s="45"/>
      <c r="R1372" s="118">
        <f>R1373</f>
        <v>0</v>
      </c>
      <c r="S1372" s="118">
        <f>S1373</f>
        <v>0</v>
      </c>
      <c r="T1372" s="118">
        <f t="shared" si="660"/>
        <v>0</v>
      </c>
      <c r="U1372" s="118">
        <f>U1373</f>
        <v>0</v>
      </c>
      <c r="V1372" s="118">
        <f>V1373</f>
        <v>0</v>
      </c>
      <c r="W1372" s="118">
        <f t="shared" si="661"/>
        <v>0</v>
      </c>
      <c r="X1372" s="118">
        <f t="shared" si="662"/>
        <v>0</v>
      </c>
      <c r="Y1372" s="45"/>
      <c r="Z1372" s="118">
        <f>Z1373</f>
        <v>0</v>
      </c>
      <c r="AA1372" s="118">
        <f>AA1373</f>
        <v>0</v>
      </c>
      <c r="AB1372" s="118">
        <f t="shared" si="663"/>
        <v>0</v>
      </c>
      <c r="AC1372" s="118">
        <f>AC1373</f>
        <v>0</v>
      </c>
      <c r="AD1372" s="118">
        <f>AD1373</f>
        <v>0</v>
      </c>
      <c r="AE1372" s="118">
        <f t="shared" si="664"/>
        <v>0</v>
      </c>
      <c r="AF1372" s="118">
        <f t="shared" si="665"/>
        <v>0</v>
      </c>
      <c r="AG1372" s="45"/>
      <c r="AH1372" s="118">
        <f t="shared" si="688"/>
        <v>0</v>
      </c>
      <c r="AI1372" s="118">
        <f t="shared" si="688"/>
        <v>0</v>
      </c>
      <c r="AJ1372" s="118">
        <f t="shared" si="666"/>
        <v>0</v>
      </c>
      <c r="AK1372" s="118">
        <f t="shared" si="688"/>
        <v>0</v>
      </c>
      <c r="AL1372" s="118">
        <f t="shared" si="688"/>
        <v>0</v>
      </c>
      <c r="AM1372" s="118">
        <f t="shared" si="667"/>
        <v>0</v>
      </c>
      <c r="AN1372" s="118">
        <f t="shared" si="668"/>
        <v>0</v>
      </c>
      <c r="AO1372" s="45"/>
      <c r="AP1372" s="118">
        <f t="shared" si="689"/>
        <v>0</v>
      </c>
      <c r="AQ1372" s="118">
        <f t="shared" si="689"/>
        <v>0</v>
      </c>
      <c r="AR1372" s="118">
        <f t="shared" si="669"/>
        <v>0</v>
      </c>
      <c r="AS1372" s="118">
        <f t="shared" si="689"/>
        <v>0</v>
      </c>
      <c r="AT1372" s="118">
        <f t="shared" si="689"/>
        <v>0</v>
      </c>
      <c r="AU1372" s="118">
        <f t="shared" si="670"/>
        <v>0</v>
      </c>
      <c r="AV1372" s="118">
        <f t="shared" si="671"/>
        <v>0</v>
      </c>
      <c r="AW1372" s="119"/>
      <c r="AX1372" s="119"/>
      <c r="AY1372" s="119"/>
      <c r="AZ1372" s="117"/>
      <c r="BA1372" s="117"/>
      <c r="BB1372" s="117"/>
      <c r="BC1372" s="117"/>
      <c r="BD1372" s="117"/>
    </row>
    <row r="1373" spans="1:56" s="100" customFormat="1" hidden="1">
      <c r="A1373" s="45"/>
      <c r="B1373" s="129">
        <v>2013</v>
      </c>
      <c r="C1373" s="130">
        <v>8320</v>
      </c>
      <c r="D1373" s="129">
        <v>12</v>
      </c>
      <c r="E1373" s="129">
        <v>1000</v>
      </c>
      <c r="F1373" s="129">
        <v>1500</v>
      </c>
      <c r="G1373" s="129">
        <v>159</v>
      </c>
      <c r="H1373" s="129">
        <v>15901</v>
      </c>
      <c r="I1373" s="131" t="s">
        <v>275</v>
      </c>
      <c r="J1373" s="123">
        <v>0</v>
      </c>
      <c r="K1373" s="123">
        <v>0</v>
      </c>
      <c r="L1373" s="124">
        <v>0</v>
      </c>
      <c r="M1373" s="123">
        <v>0</v>
      </c>
      <c r="N1373" s="123">
        <v>0</v>
      </c>
      <c r="O1373" s="124">
        <v>0</v>
      </c>
      <c r="P1373" s="124">
        <v>0</v>
      </c>
      <c r="Q1373" s="45"/>
      <c r="R1373" s="123">
        <v>0</v>
      </c>
      <c r="S1373" s="123">
        <v>0</v>
      </c>
      <c r="T1373" s="123">
        <f t="shared" si="660"/>
        <v>0</v>
      </c>
      <c r="U1373" s="123">
        <v>0</v>
      </c>
      <c r="V1373" s="123">
        <v>0</v>
      </c>
      <c r="W1373" s="123">
        <f t="shared" si="661"/>
        <v>0</v>
      </c>
      <c r="X1373" s="123">
        <f t="shared" si="662"/>
        <v>0</v>
      </c>
      <c r="Y1373" s="45"/>
      <c r="Z1373" s="123">
        <v>0</v>
      </c>
      <c r="AA1373" s="123">
        <v>0</v>
      </c>
      <c r="AB1373" s="123">
        <f t="shared" si="663"/>
        <v>0</v>
      </c>
      <c r="AC1373" s="123">
        <v>0</v>
      </c>
      <c r="AD1373" s="123">
        <v>0</v>
      </c>
      <c r="AE1373" s="123">
        <f t="shared" si="664"/>
        <v>0</v>
      </c>
      <c r="AF1373" s="123">
        <f t="shared" si="665"/>
        <v>0</v>
      </c>
      <c r="AG1373" s="45"/>
      <c r="AH1373" s="123">
        <v>0</v>
      </c>
      <c r="AI1373" s="123">
        <v>0</v>
      </c>
      <c r="AJ1373" s="123">
        <f t="shared" si="666"/>
        <v>0</v>
      </c>
      <c r="AK1373" s="123">
        <v>0</v>
      </c>
      <c r="AL1373" s="123">
        <v>0</v>
      </c>
      <c r="AM1373" s="123">
        <f t="shared" si="667"/>
        <v>0</v>
      </c>
      <c r="AN1373" s="123">
        <f t="shared" si="668"/>
        <v>0</v>
      </c>
      <c r="AO1373" s="45"/>
      <c r="AP1373" s="123">
        <f>J1373-(R1373+Z1373+AH1373)</f>
        <v>0</v>
      </c>
      <c r="AQ1373" s="123">
        <f>K1373-(S1373+AA1373+AI1373)</f>
        <v>0</v>
      </c>
      <c r="AR1373" s="123">
        <f t="shared" si="669"/>
        <v>0</v>
      </c>
      <c r="AS1373" s="123">
        <f>M1373-(U1373+AC1373+AK1373)</f>
        <v>0</v>
      </c>
      <c r="AT1373" s="123">
        <f>N1373-(V1373+AD1373+AL1373)</f>
        <v>0</v>
      </c>
      <c r="AU1373" s="123">
        <f t="shared" si="670"/>
        <v>0</v>
      </c>
      <c r="AV1373" s="123">
        <f t="shared" si="671"/>
        <v>0</v>
      </c>
      <c r="AW1373" s="125"/>
      <c r="AX1373" s="125"/>
      <c r="AY1373" s="125"/>
      <c r="AZ1373" s="124"/>
      <c r="BA1373" s="124"/>
      <c r="BB1373" s="124"/>
      <c r="BC1373" s="124"/>
      <c r="BD1373" s="124"/>
    </row>
    <row r="1374" spans="1:56" s="107" customFormat="1" hidden="1">
      <c r="A1374" s="45"/>
      <c r="B1374" s="101">
        <v>2013</v>
      </c>
      <c r="C1374" s="102">
        <v>8320</v>
      </c>
      <c r="D1374" s="101">
        <v>12</v>
      </c>
      <c r="E1374" s="101">
        <v>2000</v>
      </c>
      <c r="F1374" s="101"/>
      <c r="G1374" s="101"/>
      <c r="H1374" s="101"/>
      <c r="I1374" s="103" t="s">
        <v>99</v>
      </c>
      <c r="J1374" s="104">
        <v>0</v>
      </c>
      <c r="K1374" s="104">
        <v>0</v>
      </c>
      <c r="L1374" s="104">
        <v>0</v>
      </c>
      <c r="M1374" s="104">
        <v>0</v>
      </c>
      <c r="N1374" s="104">
        <v>0</v>
      </c>
      <c r="O1374" s="104">
        <v>0</v>
      </c>
      <c r="P1374" s="104">
        <v>0</v>
      </c>
      <c r="Q1374" s="45"/>
      <c r="R1374" s="105">
        <f t="shared" ref="R1374:X1374" si="690">R1375+R1386+R1397+R1402+R1405+R1408</f>
        <v>0</v>
      </c>
      <c r="S1374" s="105">
        <f t="shared" si="690"/>
        <v>0</v>
      </c>
      <c r="T1374" s="105">
        <f t="shared" si="690"/>
        <v>0</v>
      </c>
      <c r="U1374" s="105">
        <f t="shared" si="690"/>
        <v>0</v>
      </c>
      <c r="V1374" s="105">
        <f t="shared" si="690"/>
        <v>0</v>
      </c>
      <c r="W1374" s="105">
        <f t="shared" si="690"/>
        <v>0</v>
      </c>
      <c r="X1374" s="105">
        <f t="shared" si="690"/>
        <v>0</v>
      </c>
      <c r="Y1374" s="45"/>
      <c r="Z1374" s="105">
        <f t="shared" ref="Z1374:AF1374" si="691">Z1375+Z1386+Z1397+Z1402+Z1405+Z1408</f>
        <v>0</v>
      </c>
      <c r="AA1374" s="105">
        <f t="shared" si="691"/>
        <v>0</v>
      </c>
      <c r="AB1374" s="105">
        <f t="shared" si="691"/>
        <v>0</v>
      </c>
      <c r="AC1374" s="105">
        <f t="shared" si="691"/>
        <v>0</v>
      </c>
      <c r="AD1374" s="105">
        <f t="shared" si="691"/>
        <v>0</v>
      </c>
      <c r="AE1374" s="105">
        <f t="shared" si="691"/>
        <v>0</v>
      </c>
      <c r="AF1374" s="105">
        <f t="shared" si="691"/>
        <v>0</v>
      </c>
      <c r="AG1374" s="45"/>
      <c r="AH1374" s="105">
        <f t="shared" ref="AH1374:AN1374" si="692">AH1375+AH1386+AH1397+AH1402+AH1405+AH1408</f>
        <v>0</v>
      </c>
      <c r="AI1374" s="105">
        <f t="shared" si="692"/>
        <v>0</v>
      </c>
      <c r="AJ1374" s="105">
        <f t="shared" si="692"/>
        <v>0</v>
      </c>
      <c r="AK1374" s="105">
        <f t="shared" si="692"/>
        <v>0</v>
      </c>
      <c r="AL1374" s="105">
        <f t="shared" si="692"/>
        <v>0</v>
      </c>
      <c r="AM1374" s="105">
        <f t="shared" si="692"/>
        <v>0</v>
      </c>
      <c r="AN1374" s="105">
        <f t="shared" si="692"/>
        <v>0</v>
      </c>
      <c r="AO1374" s="45"/>
      <c r="AP1374" s="105">
        <f t="shared" ref="AP1374:AV1374" si="693">AP1375+AP1386+AP1397+AP1402+AP1405+AP1408</f>
        <v>0</v>
      </c>
      <c r="AQ1374" s="105">
        <f t="shared" si="693"/>
        <v>0</v>
      </c>
      <c r="AR1374" s="105">
        <f t="shared" si="693"/>
        <v>0</v>
      </c>
      <c r="AS1374" s="105">
        <f t="shared" si="693"/>
        <v>0</v>
      </c>
      <c r="AT1374" s="105">
        <f t="shared" si="693"/>
        <v>0</v>
      </c>
      <c r="AU1374" s="105">
        <f t="shared" si="693"/>
        <v>0</v>
      </c>
      <c r="AV1374" s="105">
        <f t="shared" si="693"/>
        <v>0</v>
      </c>
      <c r="AW1374" s="106"/>
      <c r="AX1374" s="106"/>
      <c r="AY1374" s="106"/>
      <c r="AZ1374" s="104"/>
      <c r="BA1374" s="104"/>
      <c r="BB1374" s="104"/>
      <c r="BC1374" s="104"/>
      <c r="BD1374" s="104"/>
    </row>
    <row r="1375" spans="1:56" s="126" customFormat="1" hidden="1">
      <c r="A1375" s="45"/>
      <c r="B1375" s="108">
        <v>2013</v>
      </c>
      <c r="C1375" s="109">
        <v>8320</v>
      </c>
      <c r="D1375" s="108">
        <v>12</v>
      </c>
      <c r="E1375" s="108">
        <v>2000</v>
      </c>
      <c r="F1375" s="108">
        <v>2100</v>
      </c>
      <c r="G1375" s="108"/>
      <c r="H1375" s="108"/>
      <c r="I1375" s="110" t="s">
        <v>357</v>
      </c>
      <c r="J1375" s="111">
        <v>0</v>
      </c>
      <c r="K1375" s="111">
        <v>0</v>
      </c>
      <c r="L1375" s="111">
        <v>0</v>
      </c>
      <c r="M1375" s="111">
        <v>0</v>
      </c>
      <c r="N1375" s="111">
        <v>0</v>
      </c>
      <c r="O1375" s="111">
        <v>0</v>
      </c>
      <c r="P1375" s="111">
        <v>0</v>
      </c>
      <c r="Q1375" s="45"/>
      <c r="R1375" s="112">
        <f>R1376+R1378+R1380+R1382+R1384</f>
        <v>0</v>
      </c>
      <c r="S1375" s="112">
        <f>S1376+S1378+S1380+S1382+S1384</f>
        <v>0</v>
      </c>
      <c r="T1375" s="112">
        <f t="shared" ref="T1375:T1444" si="694">R1375+S1375</f>
        <v>0</v>
      </c>
      <c r="U1375" s="112">
        <f>U1376+U1378+U1380+U1382+U1384</f>
        <v>0</v>
      </c>
      <c r="V1375" s="112">
        <f>V1376+V1378+V1380+V1382+V1384</f>
        <v>0</v>
      </c>
      <c r="W1375" s="112">
        <f t="shared" ref="W1375:W1444" si="695">U1375+V1375</f>
        <v>0</v>
      </c>
      <c r="X1375" s="112">
        <f t="shared" ref="X1375:X1444" si="696">T1375+W1375</f>
        <v>0</v>
      </c>
      <c r="Y1375" s="45"/>
      <c r="Z1375" s="112">
        <f>Z1376+Z1378+Z1380+Z1382+Z1384</f>
        <v>0</v>
      </c>
      <c r="AA1375" s="112">
        <f>AA1376+AA1378+AA1380+AA1382+AA1384</f>
        <v>0</v>
      </c>
      <c r="AB1375" s="112">
        <f t="shared" ref="AB1375:AB1444" si="697">Z1375+AA1375</f>
        <v>0</v>
      </c>
      <c r="AC1375" s="112">
        <f>AC1376+AC1378+AC1380+AC1382+AC1384</f>
        <v>0</v>
      </c>
      <c r="AD1375" s="112">
        <f>AD1376+AD1378+AD1380+AD1382+AD1384</f>
        <v>0</v>
      </c>
      <c r="AE1375" s="112">
        <f t="shared" ref="AE1375:AE1444" si="698">AC1375+AD1375</f>
        <v>0</v>
      </c>
      <c r="AF1375" s="112">
        <f t="shared" ref="AF1375:AF1444" si="699">AB1375+AE1375</f>
        <v>0</v>
      </c>
      <c r="AG1375" s="45"/>
      <c r="AH1375" s="112">
        <f>AH1376+AH1378+AH1380+AH1382+AH1384</f>
        <v>0</v>
      </c>
      <c r="AI1375" s="112">
        <f>AI1376+AI1378+AI1380+AI1382+AI1384</f>
        <v>0</v>
      </c>
      <c r="AJ1375" s="112">
        <f t="shared" ref="AJ1375:AJ1444" si="700">AH1375+AI1375</f>
        <v>0</v>
      </c>
      <c r="AK1375" s="112">
        <f>AK1376+AK1378+AK1380+AK1382+AK1384</f>
        <v>0</v>
      </c>
      <c r="AL1375" s="112">
        <f>AL1376+AL1378+AL1380+AL1382+AL1384</f>
        <v>0</v>
      </c>
      <c r="AM1375" s="112">
        <f t="shared" ref="AM1375:AM1444" si="701">AK1375+AL1375</f>
        <v>0</v>
      </c>
      <c r="AN1375" s="112">
        <f t="shared" ref="AN1375:AN1444" si="702">AJ1375+AM1375</f>
        <v>0</v>
      </c>
      <c r="AO1375" s="45"/>
      <c r="AP1375" s="112">
        <f>AP1376+AP1378+AP1380+AP1382+AP1384</f>
        <v>0</v>
      </c>
      <c r="AQ1375" s="112">
        <f>AQ1376+AQ1378+AQ1380+AQ1382+AQ1384</f>
        <v>0</v>
      </c>
      <c r="AR1375" s="112">
        <f t="shared" ref="AR1375:AR1444" si="703">AP1375+AQ1375</f>
        <v>0</v>
      </c>
      <c r="AS1375" s="112">
        <f>AS1376+AS1378+AS1380+AS1382+AS1384</f>
        <v>0</v>
      </c>
      <c r="AT1375" s="112">
        <f>AT1376+AT1378+AT1380+AT1382+AT1384</f>
        <v>0</v>
      </c>
      <c r="AU1375" s="112">
        <f t="shared" ref="AU1375:AU1444" si="704">AS1375+AT1375</f>
        <v>0</v>
      </c>
      <c r="AV1375" s="112">
        <f t="shared" ref="AV1375:AV1444" si="705">AR1375+AU1375</f>
        <v>0</v>
      </c>
      <c r="AW1375" s="113"/>
      <c r="AX1375" s="113"/>
      <c r="AY1375" s="113"/>
      <c r="AZ1375" s="111"/>
      <c r="BA1375" s="111"/>
      <c r="BB1375" s="111"/>
      <c r="BC1375" s="111"/>
      <c r="BD1375" s="111"/>
    </row>
    <row r="1376" spans="1:56" s="127" customFormat="1" hidden="1">
      <c r="A1376" s="45"/>
      <c r="B1376" s="114">
        <v>2013</v>
      </c>
      <c r="C1376" s="115">
        <v>8320</v>
      </c>
      <c r="D1376" s="114">
        <v>12</v>
      </c>
      <c r="E1376" s="114">
        <v>2000</v>
      </c>
      <c r="F1376" s="114">
        <v>2100</v>
      </c>
      <c r="G1376" s="114">
        <v>211</v>
      </c>
      <c r="H1376" s="114"/>
      <c r="I1376" s="116" t="s">
        <v>101</v>
      </c>
      <c r="J1376" s="117">
        <v>0</v>
      </c>
      <c r="K1376" s="117">
        <v>0</v>
      </c>
      <c r="L1376" s="117">
        <v>0</v>
      </c>
      <c r="M1376" s="117">
        <v>0</v>
      </c>
      <c r="N1376" s="117">
        <v>0</v>
      </c>
      <c r="O1376" s="117">
        <v>0</v>
      </c>
      <c r="P1376" s="117">
        <v>0</v>
      </c>
      <c r="Q1376" s="45"/>
      <c r="R1376" s="118">
        <f t="shared" ref="R1376:S1391" si="706">R1377</f>
        <v>0</v>
      </c>
      <c r="S1376" s="118">
        <f t="shared" si="706"/>
        <v>0</v>
      </c>
      <c r="T1376" s="118">
        <f t="shared" si="694"/>
        <v>0</v>
      </c>
      <c r="U1376" s="118">
        <f t="shared" ref="U1376:V1391" si="707">U1377</f>
        <v>0</v>
      </c>
      <c r="V1376" s="118">
        <f t="shared" si="707"/>
        <v>0</v>
      </c>
      <c r="W1376" s="118">
        <f t="shared" si="695"/>
        <v>0</v>
      </c>
      <c r="X1376" s="118">
        <f t="shared" si="696"/>
        <v>0</v>
      </c>
      <c r="Y1376" s="45"/>
      <c r="Z1376" s="118">
        <f t="shared" ref="Z1376:AA1391" si="708">Z1377</f>
        <v>0</v>
      </c>
      <c r="AA1376" s="118">
        <f t="shared" si="708"/>
        <v>0</v>
      </c>
      <c r="AB1376" s="118">
        <f t="shared" si="697"/>
        <v>0</v>
      </c>
      <c r="AC1376" s="118">
        <f t="shared" ref="AC1376:AD1391" si="709">AC1377</f>
        <v>0</v>
      </c>
      <c r="AD1376" s="118">
        <f t="shared" si="709"/>
        <v>0</v>
      </c>
      <c r="AE1376" s="118">
        <f t="shared" si="698"/>
        <v>0</v>
      </c>
      <c r="AF1376" s="118">
        <f t="shared" si="699"/>
        <v>0</v>
      </c>
      <c r="AG1376" s="45"/>
      <c r="AH1376" s="118">
        <f t="shared" ref="AH1376:AI1391" si="710">AH1377</f>
        <v>0</v>
      </c>
      <c r="AI1376" s="118">
        <f t="shared" si="710"/>
        <v>0</v>
      </c>
      <c r="AJ1376" s="118">
        <f t="shared" si="700"/>
        <v>0</v>
      </c>
      <c r="AK1376" s="118">
        <f t="shared" ref="AK1376:AL1391" si="711">AK1377</f>
        <v>0</v>
      </c>
      <c r="AL1376" s="118">
        <f t="shared" si="711"/>
        <v>0</v>
      </c>
      <c r="AM1376" s="118">
        <f t="shared" si="701"/>
        <v>0</v>
      </c>
      <c r="AN1376" s="118">
        <f t="shared" si="702"/>
        <v>0</v>
      </c>
      <c r="AO1376" s="45"/>
      <c r="AP1376" s="118">
        <f t="shared" ref="AP1376:AQ1391" si="712">AP1377</f>
        <v>0</v>
      </c>
      <c r="AQ1376" s="118">
        <f t="shared" si="712"/>
        <v>0</v>
      </c>
      <c r="AR1376" s="118">
        <f t="shared" si="703"/>
        <v>0</v>
      </c>
      <c r="AS1376" s="118">
        <f t="shared" ref="AS1376:AT1391" si="713">AS1377</f>
        <v>0</v>
      </c>
      <c r="AT1376" s="118">
        <f t="shared" si="713"/>
        <v>0</v>
      </c>
      <c r="AU1376" s="118">
        <f t="shared" si="704"/>
        <v>0</v>
      </c>
      <c r="AV1376" s="118">
        <f t="shared" si="705"/>
        <v>0</v>
      </c>
      <c r="AW1376" s="119"/>
      <c r="AX1376" s="119"/>
      <c r="AY1376" s="119"/>
      <c r="AZ1376" s="117"/>
      <c r="BA1376" s="117"/>
      <c r="BB1376" s="117"/>
      <c r="BC1376" s="117"/>
      <c r="BD1376" s="117"/>
    </row>
    <row r="1377" spans="1:56" s="100" customFormat="1" hidden="1">
      <c r="A1377" s="45"/>
      <c r="B1377" s="120">
        <v>2013</v>
      </c>
      <c r="C1377" s="121">
        <v>8320</v>
      </c>
      <c r="D1377" s="120">
        <v>12</v>
      </c>
      <c r="E1377" s="120">
        <v>2000</v>
      </c>
      <c r="F1377" s="120">
        <v>2100</v>
      </c>
      <c r="G1377" s="120">
        <v>211</v>
      </c>
      <c r="H1377" s="120">
        <v>21101</v>
      </c>
      <c r="I1377" s="122" t="s">
        <v>102</v>
      </c>
      <c r="J1377" s="123">
        <v>0</v>
      </c>
      <c r="K1377" s="123">
        <v>0</v>
      </c>
      <c r="L1377" s="124">
        <v>0</v>
      </c>
      <c r="M1377" s="123">
        <v>0</v>
      </c>
      <c r="N1377" s="123">
        <v>0</v>
      </c>
      <c r="O1377" s="124">
        <v>0</v>
      </c>
      <c r="P1377" s="124">
        <v>0</v>
      </c>
      <c r="Q1377" s="45"/>
      <c r="R1377" s="123">
        <v>0</v>
      </c>
      <c r="S1377" s="123">
        <v>0</v>
      </c>
      <c r="T1377" s="123">
        <f t="shared" si="694"/>
        <v>0</v>
      </c>
      <c r="U1377" s="123">
        <v>0</v>
      </c>
      <c r="V1377" s="123">
        <v>0</v>
      </c>
      <c r="W1377" s="123">
        <f t="shared" si="695"/>
        <v>0</v>
      </c>
      <c r="X1377" s="123">
        <f t="shared" si="696"/>
        <v>0</v>
      </c>
      <c r="Y1377" s="45"/>
      <c r="Z1377" s="123">
        <v>0</v>
      </c>
      <c r="AA1377" s="123">
        <v>0</v>
      </c>
      <c r="AB1377" s="123">
        <f t="shared" si="697"/>
        <v>0</v>
      </c>
      <c r="AC1377" s="123">
        <v>0</v>
      </c>
      <c r="AD1377" s="123">
        <v>0</v>
      </c>
      <c r="AE1377" s="123">
        <f t="shared" si="698"/>
        <v>0</v>
      </c>
      <c r="AF1377" s="123">
        <f t="shared" si="699"/>
        <v>0</v>
      </c>
      <c r="AG1377" s="45"/>
      <c r="AH1377" s="123">
        <v>0</v>
      </c>
      <c r="AI1377" s="123">
        <v>0</v>
      </c>
      <c r="AJ1377" s="123">
        <f t="shared" si="700"/>
        <v>0</v>
      </c>
      <c r="AK1377" s="123">
        <v>0</v>
      </c>
      <c r="AL1377" s="123">
        <v>0</v>
      </c>
      <c r="AM1377" s="123">
        <f t="shared" si="701"/>
        <v>0</v>
      </c>
      <c r="AN1377" s="123">
        <f t="shared" si="702"/>
        <v>0</v>
      </c>
      <c r="AO1377" s="45"/>
      <c r="AP1377" s="123">
        <f>J1377-(R1377+Z1377+AH1377)</f>
        <v>0</v>
      </c>
      <c r="AQ1377" s="123">
        <f>K1377-(S1377+AA1377+AI1377)</f>
        <v>0</v>
      </c>
      <c r="AR1377" s="123">
        <f t="shared" si="703"/>
        <v>0</v>
      </c>
      <c r="AS1377" s="123">
        <f>M1377-(U1377+AC1377+AK1377)</f>
        <v>0</v>
      </c>
      <c r="AT1377" s="123">
        <f>N1377-(V1377+AD1377+AL1377)</f>
        <v>0</v>
      </c>
      <c r="AU1377" s="123">
        <f t="shared" si="704"/>
        <v>0</v>
      </c>
      <c r="AV1377" s="123">
        <f t="shared" si="705"/>
        <v>0</v>
      </c>
      <c r="AW1377" s="125" t="s">
        <v>103</v>
      </c>
      <c r="AX1377" s="125"/>
      <c r="AY1377" s="125"/>
      <c r="AZ1377" s="124" t="s">
        <v>88</v>
      </c>
      <c r="BA1377" s="124"/>
      <c r="BB1377" s="124"/>
      <c r="BC1377" s="124"/>
      <c r="BD1377" s="124"/>
    </row>
    <row r="1378" spans="1:56" s="127" customFormat="1" hidden="1">
      <c r="A1378" s="45"/>
      <c r="B1378" s="114">
        <v>2013</v>
      </c>
      <c r="C1378" s="115">
        <v>8320</v>
      </c>
      <c r="D1378" s="114">
        <v>12</v>
      </c>
      <c r="E1378" s="114">
        <v>2000</v>
      </c>
      <c r="F1378" s="114">
        <v>2100</v>
      </c>
      <c r="G1378" s="114">
        <v>212</v>
      </c>
      <c r="H1378" s="114"/>
      <c r="I1378" s="116" t="s">
        <v>104</v>
      </c>
      <c r="J1378" s="117">
        <v>0</v>
      </c>
      <c r="K1378" s="117">
        <v>0</v>
      </c>
      <c r="L1378" s="117">
        <v>0</v>
      </c>
      <c r="M1378" s="117">
        <v>0</v>
      </c>
      <c r="N1378" s="117">
        <v>0</v>
      </c>
      <c r="O1378" s="117">
        <v>0</v>
      </c>
      <c r="P1378" s="117">
        <v>0</v>
      </c>
      <c r="Q1378" s="45"/>
      <c r="R1378" s="118">
        <f t="shared" si="706"/>
        <v>0</v>
      </c>
      <c r="S1378" s="118">
        <f t="shared" si="706"/>
        <v>0</v>
      </c>
      <c r="T1378" s="118">
        <f t="shared" si="694"/>
        <v>0</v>
      </c>
      <c r="U1378" s="118">
        <f t="shared" si="707"/>
        <v>0</v>
      </c>
      <c r="V1378" s="118">
        <f t="shared" si="707"/>
        <v>0</v>
      </c>
      <c r="W1378" s="118">
        <f t="shared" si="695"/>
        <v>0</v>
      </c>
      <c r="X1378" s="118">
        <f t="shared" si="696"/>
        <v>0</v>
      </c>
      <c r="Y1378" s="45"/>
      <c r="Z1378" s="118">
        <f t="shared" si="708"/>
        <v>0</v>
      </c>
      <c r="AA1378" s="118">
        <f t="shared" si="708"/>
        <v>0</v>
      </c>
      <c r="AB1378" s="118">
        <f t="shared" si="697"/>
        <v>0</v>
      </c>
      <c r="AC1378" s="118">
        <f t="shared" si="709"/>
        <v>0</v>
      </c>
      <c r="AD1378" s="118">
        <f t="shared" si="709"/>
        <v>0</v>
      </c>
      <c r="AE1378" s="118">
        <f t="shared" si="698"/>
        <v>0</v>
      </c>
      <c r="AF1378" s="118">
        <f t="shared" si="699"/>
        <v>0</v>
      </c>
      <c r="AG1378" s="45"/>
      <c r="AH1378" s="118">
        <f t="shared" si="710"/>
        <v>0</v>
      </c>
      <c r="AI1378" s="118">
        <f t="shared" si="710"/>
        <v>0</v>
      </c>
      <c r="AJ1378" s="118">
        <f t="shared" si="700"/>
        <v>0</v>
      </c>
      <c r="AK1378" s="118">
        <f t="shared" si="711"/>
        <v>0</v>
      </c>
      <c r="AL1378" s="118">
        <f t="shared" si="711"/>
        <v>0</v>
      </c>
      <c r="AM1378" s="118">
        <f t="shared" si="701"/>
        <v>0</v>
      </c>
      <c r="AN1378" s="118">
        <f t="shared" si="702"/>
        <v>0</v>
      </c>
      <c r="AO1378" s="45"/>
      <c r="AP1378" s="118">
        <f t="shared" si="712"/>
        <v>0</v>
      </c>
      <c r="AQ1378" s="118">
        <f t="shared" si="712"/>
        <v>0</v>
      </c>
      <c r="AR1378" s="118">
        <f t="shared" si="703"/>
        <v>0</v>
      </c>
      <c r="AS1378" s="118">
        <f t="shared" si="713"/>
        <v>0</v>
      </c>
      <c r="AT1378" s="118">
        <f t="shared" si="713"/>
        <v>0</v>
      </c>
      <c r="AU1378" s="118">
        <f t="shared" si="704"/>
        <v>0</v>
      </c>
      <c r="AV1378" s="118">
        <f t="shared" si="705"/>
        <v>0</v>
      </c>
      <c r="AW1378" s="119"/>
      <c r="AX1378" s="119"/>
      <c r="AY1378" s="119"/>
      <c r="AZ1378" s="117"/>
      <c r="BA1378" s="117"/>
      <c r="BB1378" s="117"/>
      <c r="BC1378" s="117"/>
      <c r="BD1378" s="117"/>
    </row>
    <row r="1379" spans="1:56" s="100" customFormat="1" hidden="1">
      <c r="A1379" s="45"/>
      <c r="B1379" s="120">
        <v>2013</v>
      </c>
      <c r="C1379" s="121">
        <v>8320</v>
      </c>
      <c r="D1379" s="120">
        <v>12</v>
      </c>
      <c r="E1379" s="120">
        <v>2000</v>
      </c>
      <c r="F1379" s="120">
        <v>2100</v>
      </c>
      <c r="G1379" s="120">
        <v>212</v>
      </c>
      <c r="H1379" s="120">
        <v>21201</v>
      </c>
      <c r="I1379" s="122" t="s">
        <v>104</v>
      </c>
      <c r="J1379" s="123">
        <v>0</v>
      </c>
      <c r="K1379" s="123">
        <v>0</v>
      </c>
      <c r="L1379" s="124">
        <v>0</v>
      </c>
      <c r="M1379" s="123">
        <v>0</v>
      </c>
      <c r="N1379" s="123">
        <v>0</v>
      </c>
      <c r="O1379" s="124">
        <v>0</v>
      </c>
      <c r="P1379" s="124">
        <v>0</v>
      </c>
      <c r="Q1379" s="45"/>
      <c r="R1379" s="123">
        <v>0</v>
      </c>
      <c r="S1379" s="123">
        <v>0</v>
      </c>
      <c r="T1379" s="123">
        <f t="shared" si="694"/>
        <v>0</v>
      </c>
      <c r="U1379" s="123">
        <v>0</v>
      </c>
      <c r="V1379" s="123">
        <v>0</v>
      </c>
      <c r="W1379" s="123">
        <f t="shared" si="695"/>
        <v>0</v>
      </c>
      <c r="X1379" s="123">
        <f t="shared" si="696"/>
        <v>0</v>
      </c>
      <c r="Y1379" s="45"/>
      <c r="Z1379" s="123">
        <v>0</v>
      </c>
      <c r="AA1379" s="123">
        <v>0</v>
      </c>
      <c r="AB1379" s="123">
        <f t="shared" si="697"/>
        <v>0</v>
      </c>
      <c r="AC1379" s="123">
        <v>0</v>
      </c>
      <c r="AD1379" s="123">
        <v>0</v>
      </c>
      <c r="AE1379" s="123">
        <f t="shared" si="698"/>
        <v>0</v>
      </c>
      <c r="AF1379" s="123">
        <f t="shared" si="699"/>
        <v>0</v>
      </c>
      <c r="AG1379" s="45"/>
      <c r="AH1379" s="123">
        <v>0</v>
      </c>
      <c r="AI1379" s="123">
        <v>0</v>
      </c>
      <c r="AJ1379" s="123">
        <f t="shared" si="700"/>
        <v>0</v>
      </c>
      <c r="AK1379" s="123">
        <v>0</v>
      </c>
      <c r="AL1379" s="123">
        <v>0</v>
      </c>
      <c r="AM1379" s="123">
        <f t="shared" si="701"/>
        <v>0</v>
      </c>
      <c r="AN1379" s="123">
        <f t="shared" si="702"/>
        <v>0</v>
      </c>
      <c r="AO1379" s="45"/>
      <c r="AP1379" s="123">
        <f>J1379-(R1379+Z1379+AH1379)</f>
        <v>0</v>
      </c>
      <c r="AQ1379" s="123">
        <f>K1379-(S1379+AA1379+AI1379)</f>
        <v>0</v>
      </c>
      <c r="AR1379" s="123">
        <f t="shared" si="703"/>
        <v>0</v>
      </c>
      <c r="AS1379" s="123">
        <f>M1379-(U1379+AC1379+AK1379)</f>
        <v>0</v>
      </c>
      <c r="AT1379" s="123">
        <f>N1379-(V1379+AD1379+AL1379)</f>
        <v>0</v>
      </c>
      <c r="AU1379" s="123">
        <f t="shared" si="704"/>
        <v>0</v>
      </c>
      <c r="AV1379" s="123">
        <f t="shared" si="705"/>
        <v>0</v>
      </c>
      <c r="AW1379" s="125" t="s">
        <v>105</v>
      </c>
      <c r="AX1379" s="125"/>
      <c r="AY1379" s="125"/>
      <c r="AZ1379" s="124" t="s">
        <v>88</v>
      </c>
      <c r="BA1379" s="124"/>
      <c r="BB1379" s="124"/>
      <c r="BC1379" s="124"/>
      <c r="BD1379" s="124"/>
    </row>
    <row r="1380" spans="1:56" s="127" customFormat="1" hidden="1">
      <c r="A1380" s="45"/>
      <c r="B1380" s="114">
        <v>2013</v>
      </c>
      <c r="C1380" s="115">
        <v>8320</v>
      </c>
      <c r="D1380" s="114">
        <v>12</v>
      </c>
      <c r="E1380" s="114">
        <v>2000</v>
      </c>
      <c r="F1380" s="114">
        <v>2100</v>
      </c>
      <c r="G1380" s="114">
        <v>213</v>
      </c>
      <c r="H1380" s="114"/>
      <c r="I1380" s="116" t="s">
        <v>106</v>
      </c>
      <c r="J1380" s="117">
        <v>0</v>
      </c>
      <c r="K1380" s="117">
        <v>0</v>
      </c>
      <c r="L1380" s="117">
        <v>0</v>
      </c>
      <c r="M1380" s="117">
        <v>0</v>
      </c>
      <c r="N1380" s="117">
        <v>0</v>
      </c>
      <c r="O1380" s="117">
        <v>0</v>
      </c>
      <c r="P1380" s="117">
        <v>0</v>
      </c>
      <c r="Q1380" s="45"/>
      <c r="R1380" s="118">
        <f t="shared" si="706"/>
        <v>0</v>
      </c>
      <c r="S1380" s="118">
        <f t="shared" si="706"/>
        <v>0</v>
      </c>
      <c r="T1380" s="118">
        <f t="shared" si="694"/>
        <v>0</v>
      </c>
      <c r="U1380" s="118">
        <f t="shared" si="707"/>
        <v>0</v>
      </c>
      <c r="V1380" s="118">
        <f t="shared" si="707"/>
        <v>0</v>
      </c>
      <c r="W1380" s="118">
        <f t="shared" si="695"/>
        <v>0</v>
      </c>
      <c r="X1380" s="118">
        <f t="shared" si="696"/>
        <v>0</v>
      </c>
      <c r="Y1380" s="45"/>
      <c r="Z1380" s="118">
        <f t="shared" si="708"/>
        <v>0</v>
      </c>
      <c r="AA1380" s="118">
        <f t="shared" si="708"/>
        <v>0</v>
      </c>
      <c r="AB1380" s="118">
        <f t="shared" si="697"/>
        <v>0</v>
      </c>
      <c r="AC1380" s="118">
        <f t="shared" si="709"/>
        <v>0</v>
      </c>
      <c r="AD1380" s="118">
        <f t="shared" si="709"/>
        <v>0</v>
      </c>
      <c r="AE1380" s="118">
        <f t="shared" si="698"/>
        <v>0</v>
      </c>
      <c r="AF1380" s="118">
        <f t="shared" si="699"/>
        <v>0</v>
      </c>
      <c r="AG1380" s="45"/>
      <c r="AH1380" s="118">
        <f t="shared" si="710"/>
        <v>0</v>
      </c>
      <c r="AI1380" s="118">
        <f t="shared" si="710"/>
        <v>0</v>
      </c>
      <c r="AJ1380" s="118">
        <f t="shared" si="700"/>
        <v>0</v>
      </c>
      <c r="AK1380" s="118">
        <f t="shared" si="711"/>
        <v>0</v>
      </c>
      <c r="AL1380" s="118">
        <f t="shared" si="711"/>
        <v>0</v>
      </c>
      <c r="AM1380" s="118">
        <f t="shared" si="701"/>
        <v>0</v>
      </c>
      <c r="AN1380" s="118">
        <f t="shared" si="702"/>
        <v>0</v>
      </c>
      <c r="AO1380" s="45"/>
      <c r="AP1380" s="118">
        <f t="shared" si="712"/>
        <v>0</v>
      </c>
      <c r="AQ1380" s="118">
        <f t="shared" si="712"/>
        <v>0</v>
      </c>
      <c r="AR1380" s="118">
        <f t="shared" si="703"/>
        <v>0</v>
      </c>
      <c r="AS1380" s="118">
        <f t="shared" si="713"/>
        <v>0</v>
      </c>
      <c r="AT1380" s="118">
        <f t="shared" si="713"/>
        <v>0</v>
      </c>
      <c r="AU1380" s="118">
        <f t="shared" si="704"/>
        <v>0</v>
      </c>
      <c r="AV1380" s="118">
        <f t="shared" si="705"/>
        <v>0</v>
      </c>
      <c r="AW1380" s="119"/>
      <c r="AX1380" s="119"/>
      <c r="AY1380" s="119"/>
      <c r="AZ1380" s="117"/>
      <c r="BA1380" s="117"/>
      <c r="BB1380" s="117"/>
      <c r="BC1380" s="117"/>
      <c r="BD1380" s="117"/>
    </row>
    <row r="1381" spans="1:56" s="100" customFormat="1" hidden="1">
      <c r="A1381" s="45"/>
      <c r="B1381" s="120">
        <v>2013</v>
      </c>
      <c r="C1381" s="121">
        <v>8320</v>
      </c>
      <c r="D1381" s="120">
        <v>12</v>
      </c>
      <c r="E1381" s="120">
        <v>2000</v>
      </c>
      <c r="F1381" s="120">
        <v>2100</v>
      </c>
      <c r="G1381" s="120">
        <v>213</v>
      </c>
      <c r="H1381" s="120">
        <v>21301</v>
      </c>
      <c r="I1381" s="122" t="s">
        <v>106</v>
      </c>
      <c r="J1381" s="123">
        <v>0</v>
      </c>
      <c r="K1381" s="123">
        <v>0</v>
      </c>
      <c r="L1381" s="124">
        <v>0</v>
      </c>
      <c r="M1381" s="123">
        <v>0</v>
      </c>
      <c r="N1381" s="123">
        <v>0</v>
      </c>
      <c r="O1381" s="124">
        <v>0</v>
      </c>
      <c r="P1381" s="124">
        <v>0</v>
      </c>
      <c r="Q1381" s="45"/>
      <c r="R1381" s="123">
        <v>0</v>
      </c>
      <c r="S1381" s="123">
        <v>0</v>
      </c>
      <c r="T1381" s="123">
        <f t="shared" si="694"/>
        <v>0</v>
      </c>
      <c r="U1381" s="123">
        <v>0</v>
      </c>
      <c r="V1381" s="123">
        <v>0</v>
      </c>
      <c r="W1381" s="123">
        <f t="shared" si="695"/>
        <v>0</v>
      </c>
      <c r="X1381" s="123">
        <f t="shared" si="696"/>
        <v>0</v>
      </c>
      <c r="Y1381" s="45"/>
      <c r="Z1381" s="123">
        <v>0</v>
      </c>
      <c r="AA1381" s="123">
        <v>0</v>
      </c>
      <c r="AB1381" s="123">
        <f t="shared" si="697"/>
        <v>0</v>
      </c>
      <c r="AC1381" s="123">
        <v>0</v>
      </c>
      <c r="AD1381" s="123">
        <v>0</v>
      </c>
      <c r="AE1381" s="123">
        <f t="shared" si="698"/>
        <v>0</v>
      </c>
      <c r="AF1381" s="123">
        <f t="shared" si="699"/>
        <v>0</v>
      </c>
      <c r="AG1381" s="45"/>
      <c r="AH1381" s="123">
        <v>0</v>
      </c>
      <c r="AI1381" s="123">
        <v>0</v>
      </c>
      <c r="AJ1381" s="123">
        <f t="shared" si="700"/>
        <v>0</v>
      </c>
      <c r="AK1381" s="123">
        <v>0</v>
      </c>
      <c r="AL1381" s="123">
        <v>0</v>
      </c>
      <c r="AM1381" s="123">
        <f t="shared" si="701"/>
        <v>0</v>
      </c>
      <c r="AN1381" s="123">
        <f t="shared" si="702"/>
        <v>0</v>
      </c>
      <c r="AO1381" s="45"/>
      <c r="AP1381" s="123">
        <f>J1381-(R1381+Z1381+AH1381)</f>
        <v>0</v>
      </c>
      <c r="AQ1381" s="123">
        <f>K1381-(S1381+AA1381+AI1381)</f>
        <v>0</v>
      </c>
      <c r="AR1381" s="123">
        <f t="shared" si="703"/>
        <v>0</v>
      </c>
      <c r="AS1381" s="123">
        <f>M1381-(U1381+AC1381+AK1381)</f>
        <v>0</v>
      </c>
      <c r="AT1381" s="123">
        <f>N1381-(V1381+AD1381+AL1381)</f>
        <v>0</v>
      </c>
      <c r="AU1381" s="123">
        <f t="shared" si="704"/>
        <v>0</v>
      </c>
      <c r="AV1381" s="123">
        <f t="shared" si="705"/>
        <v>0</v>
      </c>
      <c r="AW1381" s="125" t="s">
        <v>105</v>
      </c>
      <c r="AX1381" s="125"/>
      <c r="AY1381" s="125"/>
      <c r="AZ1381" s="124" t="s">
        <v>283</v>
      </c>
      <c r="BA1381" s="124"/>
      <c r="BB1381" s="124"/>
      <c r="BC1381" s="124"/>
      <c r="BD1381" s="124"/>
    </row>
    <row r="1382" spans="1:56" s="127" customFormat="1" hidden="1">
      <c r="A1382" s="45"/>
      <c r="B1382" s="114">
        <v>2013</v>
      </c>
      <c r="C1382" s="115">
        <v>8320</v>
      </c>
      <c r="D1382" s="114">
        <v>12</v>
      </c>
      <c r="E1382" s="114">
        <v>2000</v>
      </c>
      <c r="F1382" s="114">
        <v>2100</v>
      </c>
      <c r="G1382" s="114">
        <v>214</v>
      </c>
      <c r="H1382" s="114"/>
      <c r="I1382" s="116" t="s">
        <v>107</v>
      </c>
      <c r="J1382" s="117">
        <v>0</v>
      </c>
      <c r="K1382" s="117">
        <v>0</v>
      </c>
      <c r="L1382" s="117">
        <v>0</v>
      </c>
      <c r="M1382" s="117">
        <v>0</v>
      </c>
      <c r="N1382" s="117">
        <v>0</v>
      </c>
      <c r="O1382" s="117">
        <v>0</v>
      </c>
      <c r="P1382" s="117">
        <v>0</v>
      </c>
      <c r="Q1382" s="45"/>
      <c r="R1382" s="118">
        <f t="shared" si="706"/>
        <v>0</v>
      </c>
      <c r="S1382" s="118">
        <f t="shared" si="706"/>
        <v>0</v>
      </c>
      <c r="T1382" s="118">
        <f t="shared" si="694"/>
        <v>0</v>
      </c>
      <c r="U1382" s="118">
        <f t="shared" si="707"/>
        <v>0</v>
      </c>
      <c r="V1382" s="118">
        <f t="shared" si="707"/>
        <v>0</v>
      </c>
      <c r="W1382" s="118">
        <f t="shared" si="695"/>
        <v>0</v>
      </c>
      <c r="X1382" s="118">
        <f t="shared" si="696"/>
        <v>0</v>
      </c>
      <c r="Y1382" s="45"/>
      <c r="Z1382" s="118">
        <f t="shared" si="708"/>
        <v>0</v>
      </c>
      <c r="AA1382" s="118">
        <f t="shared" si="708"/>
        <v>0</v>
      </c>
      <c r="AB1382" s="118">
        <f t="shared" si="697"/>
        <v>0</v>
      </c>
      <c r="AC1382" s="118">
        <f t="shared" si="709"/>
        <v>0</v>
      </c>
      <c r="AD1382" s="118">
        <f t="shared" si="709"/>
        <v>0</v>
      </c>
      <c r="AE1382" s="118">
        <f t="shared" si="698"/>
        <v>0</v>
      </c>
      <c r="AF1382" s="118">
        <f t="shared" si="699"/>
        <v>0</v>
      </c>
      <c r="AG1382" s="45"/>
      <c r="AH1382" s="118">
        <f t="shared" si="710"/>
        <v>0</v>
      </c>
      <c r="AI1382" s="118">
        <f t="shared" si="710"/>
        <v>0</v>
      </c>
      <c r="AJ1382" s="118">
        <f t="shared" si="700"/>
        <v>0</v>
      </c>
      <c r="AK1382" s="118">
        <f t="shared" si="711"/>
        <v>0</v>
      </c>
      <c r="AL1382" s="118">
        <f t="shared" si="711"/>
        <v>0</v>
      </c>
      <c r="AM1382" s="118">
        <f t="shared" si="701"/>
        <v>0</v>
      </c>
      <c r="AN1382" s="118">
        <f t="shared" si="702"/>
        <v>0</v>
      </c>
      <c r="AO1382" s="45"/>
      <c r="AP1382" s="118">
        <f t="shared" si="712"/>
        <v>0</v>
      </c>
      <c r="AQ1382" s="118">
        <f t="shared" si="712"/>
        <v>0</v>
      </c>
      <c r="AR1382" s="118">
        <f t="shared" si="703"/>
        <v>0</v>
      </c>
      <c r="AS1382" s="118">
        <f t="shared" si="713"/>
        <v>0</v>
      </c>
      <c r="AT1382" s="118">
        <f t="shared" si="713"/>
        <v>0</v>
      </c>
      <c r="AU1382" s="118">
        <f t="shared" si="704"/>
        <v>0</v>
      </c>
      <c r="AV1382" s="118">
        <f t="shared" si="705"/>
        <v>0</v>
      </c>
      <c r="AW1382" s="119"/>
      <c r="AX1382" s="119"/>
      <c r="AY1382" s="119"/>
      <c r="AZ1382" s="117"/>
      <c r="BA1382" s="117"/>
      <c r="BB1382" s="117"/>
      <c r="BC1382" s="117"/>
      <c r="BD1382" s="117"/>
    </row>
    <row r="1383" spans="1:56" s="100" customFormat="1" hidden="1">
      <c r="A1383" s="45"/>
      <c r="B1383" s="120">
        <v>2013</v>
      </c>
      <c r="C1383" s="121">
        <v>8320</v>
      </c>
      <c r="D1383" s="120">
        <v>12</v>
      </c>
      <c r="E1383" s="120">
        <v>2000</v>
      </c>
      <c r="F1383" s="120">
        <v>2100</v>
      </c>
      <c r="G1383" s="120">
        <v>214</v>
      </c>
      <c r="H1383" s="120">
        <v>21401</v>
      </c>
      <c r="I1383" s="122" t="s">
        <v>108</v>
      </c>
      <c r="J1383" s="132">
        <v>0</v>
      </c>
      <c r="K1383" s="132">
        <v>0</v>
      </c>
      <c r="L1383" s="133">
        <v>0</v>
      </c>
      <c r="M1383" s="132">
        <v>0</v>
      </c>
      <c r="N1383" s="132">
        <v>0</v>
      </c>
      <c r="O1383" s="133">
        <v>0</v>
      </c>
      <c r="P1383" s="133">
        <v>0</v>
      </c>
      <c r="Q1383" s="45"/>
      <c r="R1383" s="123">
        <v>0</v>
      </c>
      <c r="S1383" s="123">
        <v>0</v>
      </c>
      <c r="T1383" s="123">
        <f t="shared" si="694"/>
        <v>0</v>
      </c>
      <c r="U1383" s="123">
        <v>0</v>
      </c>
      <c r="V1383" s="123">
        <v>0</v>
      </c>
      <c r="W1383" s="123">
        <f t="shared" si="695"/>
        <v>0</v>
      </c>
      <c r="X1383" s="123">
        <f t="shared" si="696"/>
        <v>0</v>
      </c>
      <c r="Y1383" s="45"/>
      <c r="Z1383" s="123">
        <v>0</v>
      </c>
      <c r="AA1383" s="123">
        <v>0</v>
      </c>
      <c r="AB1383" s="123">
        <f t="shared" si="697"/>
        <v>0</v>
      </c>
      <c r="AC1383" s="123">
        <v>0</v>
      </c>
      <c r="AD1383" s="123">
        <v>0</v>
      </c>
      <c r="AE1383" s="123">
        <f t="shared" si="698"/>
        <v>0</v>
      </c>
      <c r="AF1383" s="123">
        <f t="shared" si="699"/>
        <v>0</v>
      </c>
      <c r="AG1383" s="45"/>
      <c r="AH1383" s="123">
        <v>0</v>
      </c>
      <c r="AI1383" s="123">
        <v>0</v>
      </c>
      <c r="AJ1383" s="123">
        <f t="shared" si="700"/>
        <v>0</v>
      </c>
      <c r="AK1383" s="123">
        <v>0</v>
      </c>
      <c r="AL1383" s="123">
        <v>0</v>
      </c>
      <c r="AM1383" s="123">
        <f t="shared" si="701"/>
        <v>0</v>
      </c>
      <c r="AN1383" s="123">
        <f t="shared" si="702"/>
        <v>0</v>
      </c>
      <c r="AO1383" s="45"/>
      <c r="AP1383" s="123">
        <f>J1383-(R1383+Z1383+AH1383)</f>
        <v>0</v>
      </c>
      <c r="AQ1383" s="123">
        <f>K1383-(S1383+AA1383+AI1383)</f>
        <v>0</v>
      </c>
      <c r="AR1383" s="123">
        <f t="shared" si="703"/>
        <v>0</v>
      </c>
      <c r="AS1383" s="123">
        <f>M1383-(U1383+AC1383+AK1383)</f>
        <v>0</v>
      </c>
      <c r="AT1383" s="123">
        <f>N1383-(V1383+AD1383+AL1383)</f>
        <v>0</v>
      </c>
      <c r="AU1383" s="123">
        <f t="shared" si="704"/>
        <v>0</v>
      </c>
      <c r="AV1383" s="123">
        <f t="shared" si="705"/>
        <v>0</v>
      </c>
      <c r="AW1383" s="134" t="s">
        <v>103</v>
      </c>
      <c r="AX1383" s="134"/>
      <c r="AY1383" s="134"/>
      <c r="AZ1383" s="133" t="s">
        <v>88</v>
      </c>
      <c r="BA1383" s="133"/>
      <c r="BB1383" s="133"/>
      <c r="BC1383" s="133"/>
      <c r="BD1383" s="133"/>
    </row>
    <row r="1384" spans="1:56" s="127" customFormat="1" hidden="1">
      <c r="A1384" s="45"/>
      <c r="B1384" s="114">
        <v>2013</v>
      </c>
      <c r="C1384" s="115">
        <v>8320</v>
      </c>
      <c r="D1384" s="114">
        <v>12</v>
      </c>
      <c r="E1384" s="114">
        <v>2000</v>
      </c>
      <c r="F1384" s="114">
        <v>2100</v>
      </c>
      <c r="G1384" s="114">
        <v>216</v>
      </c>
      <c r="H1384" s="114"/>
      <c r="I1384" s="116" t="s">
        <v>111</v>
      </c>
      <c r="J1384" s="117">
        <v>0</v>
      </c>
      <c r="K1384" s="117">
        <v>0</v>
      </c>
      <c r="L1384" s="117">
        <v>0</v>
      </c>
      <c r="M1384" s="117">
        <v>0</v>
      </c>
      <c r="N1384" s="117">
        <v>0</v>
      </c>
      <c r="O1384" s="117">
        <v>0</v>
      </c>
      <c r="P1384" s="117">
        <v>0</v>
      </c>
      <c r="Q1384" s="45"/>
      <c r="R1384" s="118">
        <f t="shared" si="706"/>
        <v>0</v>
      </c>
      <c r="S1384" s="118">
        <f t="shared" si="706"/>
        <v>0</v>
      </c>
      <c r="T1384" s="118">
        <f t="shared" si="694"/>
        <v>0</v>
      </c>
      <c r="U1384" s="118">
        <f t="shared" si="707"/>
        <v>0</v>
      </c>
      <c r="V1384" s="118">
        <f t="shared" si="707"/>
        <v>0</v>
      </c>
      <c r="W1384" s="118">
        <f t="shared" si="695"/>
        <v>0</v>
      </c>
      <c r="X1384" s="118">
        <f t="shared" si="696"/>
        <v>0</v>
      </c>
      <c r="Y1384" s="45"/>
      <c r="Z1384" s="118">
        <f t="shared" si="708"/>
        <v>0</v>
      </c>
      <c r="AA1384" s="118">
        <f t="shared" si="708"/>
        <v>0</v>
      </c>
      <c r="AB1384" s="118">
        <f t="shared" si="697"/>
        <v>0</v>
      </c>
      <c r="AC1384" s="118">
        <f t="shared" si="709"/>
        <v>0</v>
      </c>
      <c r="AD1384" s="118">
        <f t="shared" si="709"/>
        <v>0</v>
      </c>
      <c r="AE1384" s="118">
        <f t="shared" si="698"/>
        <v>0</v>
      </c>
      <c r="AF1384" s="118">
        <f t="shared" si="699"/>
        <v>0</v>
      </c>
      <c r="AG1384" s="45"/>
      <c r="AH1384" s="118">
        <f t="shared" si="710"/>
        <v>0</v>
      </c>
      <c r="AI1384" s="118">
        <f t="shared" si="710"/>
        <v>0</v>
      </c>
      <c r="AJ1384" s="118">
        <f t="shared" si="700"/>
        <v>0</v>
      </c>
      <c r="AK1384" s="118">
        <f t="shared" si="711"/>
        <v>0</v>
      </c>
      <c r="AL1384" s="118">
        <f t="shared" si="711"/>
        <v>0</v>
      </c>
      <c r="AM1384" s="118">
        <f t="shared" si="701"/>
        <v>0</v>
      </c>
      <c r="AN1384" s="118">
        <f t="shared" si="702"/>
        <v>0</v>
      </c>
      <c r="AO1384" s="45"/>
      <c r="AP1384" s="118">
        <f t="shared" si="712"/>
        <v>0</v>
      </c>
      <c r="AQ1384" s="118">
        <f t="shared" si="712"/>
        <v>0</v>
      </c>
      <c r="AR1384" s="118">
        <f t="shared" si="703"/>
        <v>0</v>
      </c>
      <c r="AS1384" s="118">
        <f t="shared" si="713"/>
        <v>0</v>
      </c>
      <c r="AT1384" s="118">
        <f t="shared" si="713"/>
        <v>0</v>
      </c>
      <c r="AU1384" s="118">
        <f t="shared" si="704"/>
        <v>0</v>
      </c>
      <c r="AV1384" s="118">
        <f t="shared" si="705"/>
        <v>0</v>
      </c>
      <c r="AW1384" s="119"/>
      <c r="AX1384" s="119"/>
      <c r="AY1384" s="119"/>
      <c r="AZ1384" s="117"/>
      <c r="BA1384" s="117"/>
      <c r="BB1384" s="117"/>
      <c r="BC1384" s="117"/>
      <c r="BD1384" s="117"/>
    </row>
    <row r="1385" spans="1:56" s="100" customFormat="1" hidden="1">
      <c r="A1385" s="45"/>
      <c r="B1385" s="120">
        <v>2013</v>
      </c>
      <c r="C1385" s="121">
        <v>8320</v>
      </c>
      <c r="D1385" s="120">
        <v>12</v>
      </c>
      <c r="E1385" s="120">
        <v>2000</v>
      </c>
      <c r="F1385" s="120">
        <v>2100</v>
      </c>
      <c r="G1385" s="120">
        <v>216</v>
      </c>
      <c r="H1385" s="120">
        <v>21601</v>
      </c>
      <c r="I1385" s="122" t="s">
        <v>111</v>
      </c>
      <c r="J1385" s="132">
        <v>0</v>
      </c>
      <c r="K1385" s="132">
        <v>0</v>
      </c>
      <c r="L1385" s="133">
        <v>0</v>
      </c>
      <c r="M1385" s="132">
        <v>0</v>
      </c>
      <c r="N1385" s="132">
        <v>0</v>
      </c>
      <c r="O1385" s="133">
        <v>0</v>
      </c>
      <c r="P1385" s="133">
        <v>0</v>
      </c>
      <c r="Q1385" s="45"/>
      <c r="R1385" s="123">
        <v>0</v>
      </c>
      <c r="S1385" s="123">
        <v>0</v>
      </c>
      <c r="T1385" s="123">
        <f t="shared" si="694"/>
        <v>0</v>
      </c>
      <c r="U1385" s="123">
        <v>0</v>
      </c>
      <c r="V1385" s="123">
        <v>0</v>
      </c>
      <c r="W1385" s="123">
        <f t="shared" si="695"/>
        <v>0</v>
      </c>
      <c r="X1385" s="123">
        <f t="shared" si="696"/>
        <v>0</v>
      </c>
      <c r="Y1385" s="45"/>
      <c r="Z1385" s="123">
        <v>0</v>
      </c>
      <c r="AA1385" s="123">
        <v>0</v>
      </c>
      <c r="AB1385" s="123">
        <f t="shared" si="697"/>
        <v>0</v>
      </c>
      <c r="AC1385" s="123">
        <v>0</v>
      </c>
      <c r="AD1385" s="123">
        <v>0</v>
      </c>
      <c r="AE1385" s="123">
        <f t="shared" si="698"/>
        <v>0</v>
      </c>
      <c r="AF1385" s="123">
        <f t="shared" si="699"/>
        <v>0</v>
      </c>
      <c r="AG1385" s="45"/>
      <c r="AH1385" s="123">
        <v>0</v>
      </c>
      <c r="AI1385" s="123">
        <v>0</v>
      </c>
      <c r="AJ1385" s="123">
        <f t="shared" si="700"/>
        <v>0</v>
      </c>
      <c r="AK1385" s="123">
        <v>0</v>
      </c>
      <c r="AL1385" s="123">
        <v>0</v>
      </c>
      <c r="AM1385" s="123">
        <f t="shared" si="701"/>
        <v>0</v>
      </c>
      <c r="AN1385" s="123">
        <f t="shared" si="702"/>
        <v>0</v>
      </c>
      <c r="AO1385" s="45"/>
      <c r="AP1385" s="123">
        <f>J1385-(R1385+Z1385+AH1385)</f>
        <v>0</v>
      </c>
      <c r="AQ1385" s="123">
        <f>K1385-(S1385+AA1385+AI1385)</f>
        <v>0</v>
      </c>
      <c r="AR1385" s="123">
        <f t="shared" si="703"/>
        <v>0</v>
      </c>
      <c r="AS1385" s="123">
        <f>M1385-(U1385+AC1385+AK1385)</f>
        <v>0</v>
      </c>
      <c r="AT1385" s="123">
        <f>N1385-(V1385+AD1385+AL1385)</f>
        <v>0</v>
      </c>
      <c r="AU1385" s="123">
        <f t="shared" si="704"/>
        <v>0</v>
      </c>
      <c r="AV1385" s="123">
        <f t="shared" si="705"/>
        <v>0</v>
      </c>
      <c r="AW1385" s="134" t="s">
        <v>103</v>
      </c>
      <c r="AX1385" s="134"/>
      <c r="AY1385" s="134"/>
      <c r="AZ1385" s="133" t="s">
        <v>88</v>
      </c>
      <c r="BA1385" s="133"/>
      <c r="BB1385" s="133"/>
      <c r="BC1385" s="133"/>
      <c r="BD1385" s="133"/>
    </row>
    <row r="1386" spans="1:56" s="100" customFormat="1" hidden="1">
      <c r="A1386" s="45"/>
      <c r="B1386" s="108">
        <v>2013</v>
      </c>
      <c r="C1386" s="109">
        <v>8320</v>
      </c>
      <c r="D1386" s="108">
        <v>12</v>
      </c>
      <c r="E1386" s="108">
        <v>2000</v>
      </c>
      <c r="F1386" s="108">
        <v>2200</v>
      </c>
      <c r="G1386" s="108"/>
      <c r="H1386" s="108"/>
      <c r="I1386" s="110" t="s">
        <v>287</v>
      </c>
      <c r="J1386" s="111">
        <v>0</v>
      </c>
      <c r="K1386" s="111">
        <v>0</v>
      </c>
      <c r="L1386" s="111">
        <v>0</v>
      </c>
      <c r="M1386" s="111">
        <v>0</v>
      </c>
      <c r="N1386" s="111">
        <v>0</v>
      </c>
      <c r="O1386" s="111">
        <v>0</v>
      </c>
      <c r="P1386" s="111">
        <v>0</v>
      </c>
      <c r="Q1386" s="45"/>
      <c r="R1386" s="112">
        <f>R1387+R1389+R1391+R1393+R1395</f>
        <v>0</v>
      </c>
      <c r="S1386" s="112">
        <f>S1387+S1389+S1391+S1393+S1395</f>
        <v>0</v>
      </c>
      <c r="T1386" s="112">
        <f t="shared" si="694"/>
        <v>0</v>
      </c>
      <c r="U1386" s="112">
        <f>U1387+U1389+U1391+U1393+U1395</f>
        <v>0</v>
      </c>
      <c r="V1386" s="112">
        <f>V1387+V1389+V1391+V1393+V1395</f>
        <v>0</v>
      </c>
      <c r="W1386" s="112">
        <f t="shared" si="695"/>
        <v>0</v>
      </c>
      <c r="X1386" s="112">
        <f t="shared" si="696"/>
        <v>0</v>
      </c>
      <c r="Y1386" s="45"/>
      <c r="Z1386" s="112">
        <f>Z1387+Z1389+Z1391+Z1393+Z1395</f>
        <v>0</v>
      </c>
      <c r="AA1386" s="112">
        <f>AA1387+AA1389+AA1391+AA1393+AA1395</f>
        <v>0</v>
      </c>
      <c r="AB1386" s="112">
        <f t="shared" si="697"/>
        <v>0</v>
      </c>
      <c r="AC1386" s="112">
        <f>AC1387+AC1389+AC1391+AC1393+AC1395</f>
        <v>0</v>
      </c>
      <c r="AD1386" s="112">
        <f>AD1387+AD1389+AD1391+AD1393+AD1395</f>
        <v>0</v>
      </c>
      <c r="AE1386" s="112">
        <f t="shared" si="698"/>
        <v>0</v>
      </c>
      <c r="AF1386" s="112">
        <f t="shared" si="699"/>
        <v>0</v>
      </c>
      <c r="AG1386" s="45"/>
      <c r="AH1386" s="112">
        <f>AH1387+AH1389+AH1391+AH1393+AH1395</f>
        <v>0</v>
      </c>
      <c r="AI1386" s="112">
        <f>AI1387+AI1389+AI1391+AI1393+AI1395</f>
        <v>0</v>
      </c>
      <c r="AJ1386" s="112">
        <f t="shared" si="700"/>
        <v>0</v>
      </c>
      <c r="AK1386" s="112">
        <f>AK1387+AK1389+AK1391+AK1393+AK1395</f>
        <v>0</v>
      </c>
      <c r="AL1386" s="112">
        <f>AL1387+AL1389+AL1391+AL1393+AL1395</f>
        <v>0</v>
      </c>
      <c r="AM1386" s="112">
        <f t="shared" si="701"/>
        <v>0</v>
      </c>
      <c r="AN1386" s="112">
        <f t="shared" si="702"/>
        <v>0</v>
      </c>
      <c r="AO1386" s="45"/>
      <c r="AP1386" s="112">
        <f>AP1387+AP1389+AP1391+AP1393+AP1395</f>
        <v>0</v>
      </c>
      <c r="AQ1386" s="112">
        <f>AQ1387+AQ1389+AQ1391+AQ1393+AQ1395</f>
        <v>0</v>
      </c>
      <c r="AR1386" s="112">
        <f t="shared" si="703"/>
        <v>0</v>
      </c>
      <c r="AS1386" s="112">
        <f>AS1387+AS1389+AS1391+AS1393+AS1395</f>
        <v>0</v>
      </c>
      <c r="AT1386" s="112">
        <f>AT1387+AT1389+AT1391+AT1393+AT1395</f>
        <v>0</v>
      </c>
      <c r="AU1386" s="112">
        <f t="shared" si="704"/>
        <v>0</v>
      </c>
      <c r="AV1386" s="112">
        <f t="shared" si="705"/>
        <v>0</v>
      </c>
      <c r="AW1386" s="113"/>
      <c r="AX1386" s="113"/>
      <c r="AY1386" s="113"/>
      <c r="AZ1386" s="111"/>
      <c r="BA1386" s="111"/>
      <c r="BB1386" s="111"/>
      <c r="BC1386" s="111"/>
      <c r="BD1386" s="111"/>
    </row>
    <row r="1387" spans="1:56" s="100" customFormat="1" hidden="1">
      <c r="A1387" s="45"/>
      <c r="B1387" s="114">
        <v>2013</v>
      </c>
      <c r="C1387" s="115">
        <v>8320</v>
      </c>
      <c r="D1387" s="114">
        <v>12</v>
      </c>
      <c r="E1387" s="114">
        <v>2000</v>
      </c>
      <c r="F1387" s="114">
        <v>2200</v>
      </c>
      <c r="G1387" s="114">
        <v>221</v>
      </c>
      <c r="H1387" s="114"/>
      <c r="I1387" s="116" t="s">
        <v>115</v>
      </c>
      <c r="J1387" s="117">
        <v>0</v>
      </c>
      <c r="K1387" s="117">
        <v>0</v>
      </c>
      <c r="L1387" s="117">
        <v>0</v>
      </c>
      <c r="M1387" s="117">
        <v>0</v>
      </c>
      <c r="N1387" s="117">
        <v>0</v>
      </c>
      <c r="O1387" s="117">
        <v>0</v>
      </c>
      <c r="P1387" s="117">
        <v>0</v>
      </c>
      <c r="Q1387" s="45"/>
      <c r="R1387" s="118">
        <f t="shared" si="706"/>
        <v>0</v>
      </c>
      <c r="S1387" s="118">
        <f t="shared" si="706"/>
        <v>0</v>
      </c>
      <c r="T1387" s="118">
        <f t="shared" si="694"/>
        <v>0</v>
      </c>
      <c r="U1387" s="118">
        <f t="shared" si="707"/>
        <v>0</v>
      </c>
      <c r="V1387" s="118">
        <f t="shared" si="707"/>
        <v>0</v>
      </c>
      <c r="W1387" s="118">
        <f t="shared" si="695"/>
        <v>0</v>
      </c>
      <c r="X1387" s="118">
        <f t="shared" si="696"/>
        <v>0</v>
      </c>
      <c r="Y1387" s="45"/>
      <c r="Z1387" s="118">
        <f t="shared" si="708"/>
        <v>0</v>
      </c>
      <c r="AA1387" s="118">
        <f t="shared" si="708"/>
        <v>0</v>
      </c>
      <c r="AB1387" s="118">
        <f t="shared" si="697"/>
        <v>0</v>
      </c>
      <c r="AC1387" s="118">
        <f t="shared" si="709"/>
        <v>0</v>
      </c>
      <c r="AD1387" s="118">
        <f t="shared" si="709"/>
        <v>0</v>
      </c>
      <c r="AE1387" s="118">
        <f t="shared" si="698"/>
        <v>0</v>
      </c>
      <c r="AF1387" s="118">
        <f t="shared" si="699"/>
        <v>0</v>
      </c>
      <c r="AG1387" s="45"/>
      <c r="AH1387" s="118">
        <f t="shared" si="710"/>
        <v>0</v>
      </c>
      <c r="AI1387" s="118">
        <f t="shared" si="710"/>
        <v>0</v>
      </c>
      <c r="AJ1387" s="118">
        <f t="shared" si="700"/>
        <v>0</v>
      </c>
      <c r="AK1387" s="118">
        <f t="shared" si="711"/>
        <v>0</v>
      </c>
      <c r="AL1387" s="118">
        <f t="shared" si="711"/>
        <v>0</v>
      </c>
      <c r="AM1387" s="118">
        <f t="shared" si="701"/>
        <v>0</v>
      </c>
      <c r="AN1387" s="118">
        <f t="shared" si="702"/>
        <v>0</v>
      </c>
      <c r="AO1387" s="45"/>
      <c r="AP1387" s="118">
        <f t="shared" si="712"/>
        <v>0</v>
      </c>
      <c r="AQ1387" s="118">
        <f t="shared" si="712"/>
        <v>0</v>
      </c>
      <c r="AR1387" s="118">
        <f t="shared" si="703"/>
        <v>0</v>
      </c>
      <c r="AS1387" s="118">
        <f t="shared" si="713"/>
        <v>0</v>
      </c>
      <c r="AT1387" s="118">
        <f t="shared" si="713"/>
        <v>0</v>
      </c>
      <c r="AU1387" s="118">
        <f t="shared" si="704"/>
        <v>0</v>
      </c>
      <c r="AV1387" s="118">
        <f t="shared" si="705"/>
        <v>0</v>
      </c>
      <c r="AW1387" s="119"/>
      <c r="AX1387" s="119"/>
      <c r="AY1387" s="119"/>
      <c r="AZ1387" s="117"/>
      <c r="BA1387" s="117"/>
      <c r="BB1387" s="117"/>
      <c r="BC1387" s="117"/>
      <c r="BD1387" s="117"/>
    </row>
    <row r="1388" spans="1:56" s="100" customFormat="1" ht="47.25" hidden="1" customHeight="1">
      <c r="A1388" s="45"/>
      <c r="B1388" s="120">
        <v>2013</v>
      </c>
      <c r="C1388" s="121">
        <v>8320</v>
      </c>
      <c r="D1388" s="120">
        <v>12</v>
      </c>
      <c r="E1388" s="120">
        <v>2000</v>
      </c>
      <c r="F1388" s="120">
        <v>2200</v>
      </c>
      <c r="G1388" s="120">
        <v>221</v>
      </c>
      <c r="H1388" s="120">
        <v>22101</v>
      </c>
      <c r="I1388" s="122" t="s">
        <v>465</v>
      </c>
      <c r="J1388" s="123">
        <v>0</v>
      </c>
      <c r="K1388" s="123">
        <v>0</v>
      </c>
      <c r="L1388" s="124">
        <v>0</v>
      </c>
      <c r="M1388" s="123">
        <v>0</v>
      </c>
      <c r="N1388" s="123">
        <v>0</v>
      </c>
      <c r="O1388" s="124">
        <v>0</v>
      </c>
      <c r="P1388" s="124">
        <v>0</v>
      </c>
      <c r="Q1388" s="45"/>
      <c r="R1388" s="123">
        <v>0</v>
      </c>
      <c r="S1388" s="123">
        <v>0</v>
      </c>
      <c r="T1388" s="123">
        <f t="shared" si="694"/>
        <v>0</v>
      </c>
      <c r="U1388" s="123">
        <v>0</v>
      </c>
      <c r="V1388" s="123">
        <v>0</v>
      </c>
      <c r="W1388" s="123">
        <f t="shared" si="695"/>
        <v>0</v>
      </c>
      <c r="X1388" s="123">
        <f t="shared" si="696"/>
        <v>0</v>
      </c>
      <c r="Y1388" s="45"/>
      <c r="Z1388" s="123">
        <v>0</v>
      </c>
      <c r="AA1388" s="123">
        <v>0</v>
      </c>
      <c r="AB1388" s="123">
        <f t="shared" si="697"/>
        <v>0</v>
      </c>
      <c r="AC1388" s="123">
        <v>0</v>
      </c>
      <c r="AD1388" s="123">
        <v>0</v>
      </c>
      <c r="AE1388" s="123">
        <f t="shared" si="698"/>
        <v>0</v>
      </c>
      <c r="AF1388" s="123">
        <f t="shared" si="699"/>
        <v>0</v>
      </c>
      <c r="AG1388" s="45"/>
      <c r="AH1388" s="123">
        <v>0</v>
      </c>
      <c r="AI1388" s="123">
        <v>0</v>
      </c>
      <c r="AJ1388" s="123">
        <f t="shared" si="700"/>
        <v>0</v>
      </c>
      <c r="AK1388" s="123">
        <v>0</v>
      </c>
      <c r="AL1388" s="123">
        <v>0</v>
      </c>
      <c r="AM1388" s="123">
        <f t="shared" si="701"/>
        <v>0</v>
      </c>
      <c r="AN1388" s="123">
        <f t="shared" si="702"/>
        <v>0</v>
      </c>
      <c r="AO1388" s="45"/>
      <c r="AP1388" s="123">
        <f>J1388-(R1388+Z1388+AH1388)</f>
        <v>0</v>
      </c>
      <c r="AQ1388" s="123">
        <f>K1388-(S1388+AA1388+AI1388)</f>
        <v>0</v>
      </c>
      <c r="AR1388" s="123">
        <f t="shared" si="703"/>
        <v>0</v>
      </c>
      <c r="AS1388" s="123">
        <f>M1388-(U1388+AC1388+AK1388)</f>
        <v>0</v>
      </c>
      <c r="AT1388" s="123">
        <f>N1388-(V1388+AD1388+AL1388)</f>
        <v>0</v>
      </c>
      <c r="AU1388" s="123">
        <f t="shared" si="704"/>
        <v>0</v>
      </c>
      <c r="AV1388" s="123">
        <f t="shared" si="705"/>
        <v>0</v>
      </c>
      <c r="AW1388" s="125"/>
      <c r="AX1388" s="125"/>
      <c r="AY1388" s="125"/>
      <c r="AZ1388" s="124"/>
      <c r="BA1388" s="124"/>
      <c r="BB1388" s="124"/>
      <c r="BC1388" s="124"/>
      <c r="BD1388" s="124"/>
    </row>
    <row r="1389" spans="1:56" s="100" customFormat="1" hidden="1">
      <c r="A1389" s="45"/>
      <c r="B1389" s="114">
        <v>2013</v>
      </c>
      <c r="C1389" s="115">
        <v>8320</v>
      </c>
      <c r="D1389" s="114">
        <v>12</v>
      </c>
      <c r="E1389" s="114">
        <v>2000</v>
      </c>
      <c r="F1389" s="114">
        <v>2200</v>
      </c>
      <c r="G1389" s="114">
        <v>221</v>
      </c>
      <c r="H1389" s="114"/>
      <c r="I1389" s="116" t="s">
        <v>115</v>
      </c>
      <c r="J1389" s="117">
        <v>0</v>
      </c>
      <c r="K1389" s="117">
        <v>0</v>
      </c>
      <c r="L1389" s="117">
        <v>0</v>
      </c>
      <c r="M1389" s="117">
        <v>0</v>
      </c>
      <c r="N1389" s="117">
        <v>0</v>
      </c>
      <c r="O1389" s="117">
        <v>0</v>
      </c>
      <c r="P1389" s="117">
        <v>0</v>
      </c>
      <c r="Q1389" s="45"/>
      <c r="R1389" s="118">
        <f t="shared" si="706"/>
        <v>0</v>
      </c>
      <c r="S1389" s="118">
        <f t="shared" si="706"/>
        <v>0</v>
      </c>
      <c r="T1389" s="118">
        <f t="shared" si="694"/>
        <v>0</v>
      </c>
      <c r="U1389" s="118">
        <f t="shared" si="707"/>
        <v>0</v>
      </c>
      <c r="V1389" s="118">
        <f t="shared" si="707"/>
        <v>0</v>
      </c>
      <c r="W1389" s="118">
        <f t="shared" si="695"/>
        <v>0</v>
      </c>
      <c r="X1389" s="118">
        <f t="shared" si="696"/>
        <v>0</v>
      </c>
      <c r="Y1389" s="45"/>
      <c r="Z1389" s="118">
        <f t="shared" si="708"/>
        <v>0</v>
      </c>
      <c r="AA1389" s="118">
        <f t="shared" si="708"/>
        <v>0</v>
      </c>
      <c r="AB1389" s="118">
        <f t="shared" si="697"/>
        <v>0</v>
      </c>
      <c r="AC1389" s="118">
        <f t="shared" si="709"/>
        <v>0</v>
      </c>
      <c r="AD1389" s="118">
        <f t="shared" si="709"/>
        <v>0</v>
      </c>
      <c r="AE1389" s="118">
        <f t="shared" si="698"/>
        <v>0</v>
      </c>
      <c r="AF1389" s="118">
        <f t="shared" si="699"/>
        <v>0</v>
      </c>
      <c r="AG1389" s="45"/>
      <c r="AH1389" s="118">
        <f t="shared" si="710"/>
        <v>0</v>
      </c>
      <c r="AI1389" s="118">
        <f t="shared" si="710"/>
        <v>0</v>
      </c>
      <c r="AJ1389" s="118">
        <f t="shared" si="700"/>
        <v>0</v>
      </c>
      <c r="AK1389" s="118">
        <f t="shared" si="711"/>
        <v>0</v>
      </c>
      <c r="AL1389" s="118">
        <f t="shared" si="711"/>
        <v>0</v>
      </c>
      <c r="AM1389" s="118">
        <f t="shared" si="701"/>
        <v>0</v>
      </c>
      <c r="AN1389" s="118">
        <f t="shared" si="702"/>
        <v>0</v>
      </c>
      <c r="AO1389" s="45"/>
      <c r="AP1389" s="118">
        <f t="shared" si="712"/>
        <v>0</v>
      </c>
      <c r="AQ1389" s="118">
        <f t="shared" si="712"/>
        <v>0</v>
      </c>
      <c r="AR1389" s="118">
        <f t="shared" si="703"/>
        <v>0</v>
      </c>
      <c r="AS1389" s="118">
        <f t="shared" si="713"/>
        <v>0</v>
      </c>
      <c r="AT1389" s="118">
        <f t="shared" si="713"/>
        <v>0</v>
      </c>
      <c r="AU1389" s="118">
        <f t="shared" si="704"/>
        <v>0</v>
      </c>
      <c r="AV1389" s="118">
        <f t="shared" si="705"/>
        <v>0</v>
      </c>
      <c r="AW1389" s="119"/>
      <c r="AX1389" s="119"/>
      <c r="AY1389" s="119"/>
      <c r="AZ1389" s="117"/>
      <c r="BA1389" s="117"/>
      <c r="BB1389" s="117"/>
      <c r="BC1389" s="117"/>
      <c r="BD1389" s="117"/>
    </row>
    <row r="1390" spans="1:56" s="100" customFormat="1" ht="47.25" hidden="1" customHeight="1">
      <c r="A1390" s="45"/>
      <c r="B1390" s="120">
        <v>2013</v>
      </c>
      <c r="C1390" s="121">
        <v>8320</v>
      </c>
      <c r="D1390" s="120">
        <v>12</v>
      </c>
      <c r="E1390" s="120">
        <v>2000</v>
      </c>
      <c r="F1390" s="120">
        <v>2200</v>
      </c>
      <c r="G1390" s="120">
        <v>221</v>
      </c>
      <c r="H1390" s="120">
        <v>22102</v>
      </c>
      <c r="I1390" s="122" t="s">
        <v>466</v>
      </c>
      <c r="J1390" s="123">
        <v>0</v>
      </c>
      <c r="K1390" s="123">
        <v>0</v>
      </c>
      <c r="L1390" s="124">
        <v>0</v>
      </c>
      <c r="M1390" s="123">
        <v>0</v>
      </c>
      <c r="N1390" s="123">
        <v>0</v>
      </c>
      <c r="O1390" s="124">
        <v>0</v>
      </c>
      <c r="P1390" s="124">
        <v>0</v>
      </c>
      <c r="Q1390" s="45"/>
      <c r="R1390" s="123">
        <v>0</v>
      </c>
      <c r="S1390" s="123">
        <v>0</v>
      </c>
      <c r="T1390" s="123">
        <f t="shared" si="694"/>
        <v>0</v>
      </c>
      <c r="U1390" s="123">
        <v>0</v>
      </c>
      <c r="V1390" s="123">
        <v>0</v>
      </c>
      <c r="W1390" s="123">
        <f t="shared" si="695"/>
        <v>0</v>
      </c>
      <c r="X1390" s="123">
        <f t="shared" si="696"/>
        <v>0</v>
      </c>
      <c r="Y1390" s="45"/>
      <c r="Z1390" s="123">
        <v>0</v>
      </c>
      <c r="AA1390" s="123">
        <v>0</v>
      </c>
      <c r="AB1390" s="123">
        <f t="shared" si="697"/>
        <v>0</v>
      </c>
      <c r="AC1390" s="123">
        <v>0</v>
      </c>
      <c r="AD1390" s="123">
        <v>0</v>
      </c>
      <c r="AE1390" s="123">
        <f t="shared" si="698"/>
        <v>0</v>
      </c>
      <c r="AF1390" s="123">
        <f t="shared" si="699"/>
        <v>0</v>
      </c>
      <c r="AG1390" s="45"/>
      <c r="AH1390" s="123">
        <v>0</v>
      </c>
      <c r="AI1390" s="123">
        <v>0</v>
      </c>
      <c r="AJ1390" s="123">
        <f t="shared" si="700"/>
        <v>0</v>
      </c>
      <c r="AK1390" s="123">
        <v>0</v>
      </c>
      <c r="AL1390" s="123">
        <v>0</v>
      </c>
      <c r="AM1390" s="123">
        <f t="shared" si="701"/>
        <v>0</v>
      </c>
      <c r="AN1390" s="123">
        <f t="shared" si="702"/>
        <v>0</v>
      </c>
      <c r="AO1390" s="45"/>
      <c r="AP1390" s="123">
        <f>J1390-(R1390+Z1390+AH1390)</f>
        <v>0</v>
      </c>
      <c r="AQ1390" s="123">
        <f>K1390-(S1390+AA1390+AI1390)</f>
        <v>0</v>
      </c>
      <c r="AR1390" s="123">
        <f t="shared" si="703"/>
        <v>0</v>
      </c>
      <c r="AS1390" s="123">
        <f>M1390-(U1390+AC1390+AK1390)</f>
        <v>0</v>
      </c>
      <c r="AT1390" s="123">
        <f>N1390-(V1390+AD1390+AL1390)</f>
        <v>0</v>
      </c>
      <c r="AU1390" s="123">
        <f t="shared" si="704"/>
        <v>0</v>
      </c>
      <c r="AV1390" s="123">
        <f t="shared" si="705"/>
        <v>0</v>
      </c>
      <c r="AW1390" s="125"/>
      <c r="AX1390" s="125"/>
      <c r="AY1390" s="125"/>
      <c r="AZ1390" s="124"/>
      <c r="BA1390" s="124"/>
      <c r="BB1390" s="124"/>
      <c r="BC1390" s="124"/>
      <c r="BD1390" s="124"/>
    </row>
    <row r="1391" spans="1:56" s="100" customFormat="1" hidden="1">
      <c r="A1391" s="45"/>
      <c r="B1391" s="114">
        <v>2013</v>
      </c>
      <c r="C1391" s="115">
        <v>8320</v>
      </c>
      <c r="D1391" s="114">
        <v>12</v>
      </c>
      <c r="E1391" s="114">
        <v>2000</v>
      </c>
      <c r="F1391" s="114">
        <v>2200</v>
      </c>
      <c r="G1391" s="114">
        <v>221</v>
      </c>
      <c r="H1391" s="114"/>
      <c r="I1391" s="116" t="s">
        <v>115</v>
      </c>
      <c r="J1391" s="117">
        <v>0</v>
      </c>
      <c r="K1391" s="117">
        <v>0</v>
      </c>
      <c r="L1391" s="117">
        <v>0</v>
      </c>
      <c r="M1391" s="117">
        <v>0</v>
      </c>
      <c r="N1391" s="117">
        <v>0</v>
      </c>
      <c r="O1391" s="117">
        <v>0</v>
      </c>
      <c r="P1391" s="117">
        <v>0</v>
      </c>
      <c r="Q1391" s="45"/>
      <c r="R1391" s="118">
        <f t="shared" si="706"/>
        <v>0</v>
      </c>
      <c r="S1391" s="118">
        <f t="shared" si="706"/>
        <v>0</v>
      </c>
      <c r="T1391" s="118">
        <f t="shared" si="694"/>
        <v>0</v>
      </c>
      <c r="U1391" s="118">
        <f t="shared" si="707"/>
        <v>0</v>
      </c>
      <c r="V1391" s="118">
        <f t="shared" si="707"/>
        <v>0</v>
      </c>
      <c r="W1391" s="118">
        <f t="shared" si="695"/>
        <v>0</v>
      </c>
      <c r="X1391" s="118">
        <f t="shared" si="696"/>
        <v>0</v>
      </c>
      <c r="Y1391" s="45"/>
      <c r="Z1391" s="118">
        <f t="shared" si="708"/>
        <v>0</v>
      </c>
      <c r="AA1391" s="118">
        <f t="shared" si="708"/>
        <v>0</v>
      </c>
      <c r="AB1391" s="118">
        <f t="shared" si="697"/>
        <v>0</v>
      </c>
      <c r="AC1391" s="118">
        <f t="shared" si="709"/>
        <v>0</v>
      </c>
      <c r="AD1391" s="118">
        <f t="shared" si="709"/>
        <v>0</v>
      </c>
      <c r="AE1391" s="118">
        <f t="shared" si="698"/>
        <v>0</v>
      </c>
      <c r="AF1391" s="118">
        <f t="shared" si="699"/>
        <v>0</v>
      </c>
      <c r="AG1391" s="45"/>
      <c r="AH1391" s="118">
        <f t="shared" si="710"/>
        <v>0</v>
      </c>
      <c r="AI1391" s="118">
        <f t="shared" si="710"/>
        <v>0</v>
      </c>
      <c r="AJ1391" s="118">
        <f t="shared" si="700"/>
        <v>0</v>
      </c>
      <c r="AK1391" s="118">
        <f t="shared" si="711"/>
        <v>0</v>
      </c>
      <c r="AL1391" s="118">
        <f t="shared" si="711"/>
        <v>0</v>
      </c>
      <c r="AM1391" s="118">
        <f t="shared" si="701"/>
        <v>0</v>
      </c>
      <c r="AN1391" s="118">
        <f t="shared" si="702"/>
        <v>0</v>
      </c>
      <c r="AO1391" s="45"/>
      <c r="AP1391" s="118">
        <f t="shared" si="712"/>
        <v>0</v>
      </c>
      <c r="AQ1391" s="118">
        <f t="shared" si="712"/>
        <v>0</v>
      </c>
      <c r="AR1391" s="118">
        <f t="shared" si="703"/>
        <v>0</v>
      </c>
      <c r="AS1391" s="118">
        <f t="shared" si="713"/>
        <v>0</v>
      </c>
      <c r="AT1391" s="118">
        <f t="shared" si="713"/>
        <v>0</v>
      </c>
      <c r="AU1391" s="118">
        <f t="shared" si="704"/>
        <v>0</v>
      </c>
      <c r="AV1391" s="118">
        <f t="shared" si="705"/>
        <v>0</v>
      </c>
      <c r="AW1391" s="119"/>
      <c r="AX1391" s="119"/>
      <c r="AY1391" s="119"/>
      <c r="AZ1391" s="117"/>
      <c r="BA1391" s="117"/>
      <c r="BB1391" s="117"/>
      <c r="BC1391" s="117"/>
      <c r="BD1391" s="117"/>
    </row>
    <row r="1392" spans="1:56" s="100" customFormat="1" hidden="1">
      <c r="A1392" s="45"/>
      <c r="B1392" s="120">
        <v>2013</v>
      </c>
      <c r="C1392" s="121">
        <v>8320</v>
      </c>
      <c r="D1392" s="120">
        <v>12</v>
      </c>
      <c r="E1392" s="120">
        <v>2000</v>
      </c>
      <c r="F1392" s="120">
        <v>2200</v>
      </c>
      <c r="G1392" s="120">
        <v>221</v>
      </c>
      <c r="H1392" s="120">
        <v>22103</v>
      </c>
      <c r="I1392" s="122" t="s">
        <v>467</v>
      </c>
      <c r="J1392" s="123">
        <v>0</v>
      </c>
      <c r="K1392" s="123">
        <v>0</v>
      </c>
      <c r="L1392" s="124">
        <v>0</v>
      </c>
      <c r="M1392" s="123">
        <v>0</v>
      </c>
      <c r="N1392" s="123">
        <v>0</v>
      </c>
      <c r="O1392" s="124">
        <v>0</v>
      </c>
      <c r="P1392" s="124">
        <v>0</v>
      </c>
      <c r="Q1392" s="45"/>
      <c r="R1392" s="123">
        <v>0</v>
      </c>
      <c r="S1392" s="123">
        <v>0</v>
      </c>
      <c r="T1392" s="123">
        <f t="shared" si="694"/>
        <v>0</v>
      </c>
      <c r="U1392" s="123">
        <v>0</v>
      </c>
      <c r="V1392" s="123">
        <v>0</v>
      </c>
      <c r="W1392" s="123">
        <f t="shared" si="695"/>
        <v>0</v>
      </c>
      <c r="X1392" s="123">
        <f t="shared" si="696"/>
        <v>0</v>
      </c>
      <c r="Y1392" s="45"/>
      <c r="Z1392" s="123">
        <v>0</v>
      </c>
      <c r="AA1392" s="123">
        <v>0</v>
      </c>
      <c r="AB1392" s="123">
        <f t="shared" si="697"/>
        <v>0</v>
      </c>
      <c r="AC1392" s="123">
        <v>0</v>
      </c>
      <c r="AD1392" s="123">
        <v>0</v>
      </c>
      <c r="AE1392" s="123">
        <f t="shared" si="698"/>
        <v>0</v>
      </c>
      <c r="AF1392" s="123">
        <f t="shared" si="699"/>
        <v>0</v>
      </c>
      <c r="AG1392" s="45"/>
      <c r="AH1392" s="123">
        <v>0</v>
      </c>
      <c r="AI1392" s="123">
        <v>0</v>
      </c>
      <c r="AJ1392" s="123">
        <f t="shared" si="700"/>
        <v>0</v>
      </c>
      <c r="AK1392" s="123">
        <v>0</v>
      </c>
      <c r="AL1392" s="123">
        <v>0</v>
      </c>
      <c r="AM1392" s="123">
        <f t="shared" si="701"/>
        <v>0</v>
      </c>
      <c r="AN1392" s="123">
        <f t="shared" si="702"/>
        <v>0</v>
      </c>
      <c r="AO1392" s="45"/>
      <c r="AP1392" s="123">
        <f>J1392-(R1392+Z1392+AH1392)</f>
        <v>0</v>
      </c>
      <c r="AQ1392" s="123">
        <f>K1392-(S1392+AA1392+AI1392)</f>
        <v>0</v>
      </c>
      <c r="AR1392" s="123">
        <f t="shared" si="703"/>
        <v>0</v>
      </c>
      <c r="AS1392" s="123">
        <f>M1392-(U1392+AC1392+AK1392)</f>
        <v>0</v>
      </c>
      <c r="AT1392" s="123">
        <f>N1392-(V1392+AD1392+AL1392)</f>
        <v>0</v>
      </c>
      <c r="AU1392" s="123">
        <f t="shared" si="704"/>
        <v>0</v>
      </c>
      <c r="AV1392" s="123">
        <f t="shared" si="705"/>
        <v>0</v>
      </c>
      <c r="AW1392" s="125"/>
      <c r="AX1392" s="125"/>
      <c r="AY1392" s="125"/>
      <c r="AZ1392" s="124"/>
      <c r="BA1392" s="124"/>
      <c r="BB1392" s="124"/>
      <c r="BC1392" s="124"/>
      <c r="BD1392" s="124"/>
    </row>
    <row r="1393" spans="1:56" s="100" customFormat="1" hidden="1">
      <c r="A1393" s="45"/>
      <c r="B1393" s="114">
        <v>2013</v>
      </c>
      <c r="C1393" s="115">
        <v>8320</v>
      </c>
      <c r="D1393" s="114">
        <v>12</v>
      </c>
      <c r="E1393" s="114">
        <v>2000</v>
      </c>
      <c r="F1393" s="114">
        <v>2200</v>
      </c>
      <c r="G1393" s="114">
        <v>221</v>
      </c>
      <c r="H1393" s="114"/>
      <c r="I1393" s="116" t="s">
        <v>115</v>
      </c>
      <c r="J1393" s="117">
        <v>0</v>
      </c>
      <c r="K1393" s="117">
        <v>0</v>
      </c>
      <c r="L1393" s="117">
        <v>0</v>
      </c>
      <c r="M1393" s="117">
        <v>0</v>
      </c>
      <c r="N1393" s="117">
        <v>0</v>
      </c>
      <c r="O1393" s="117">
        <v>0</v>
      </c>
      <c r="P1393" s="117">
        <v>0</v>
      </c>
      <c r="Q1393" s="45"/>
      <c r="R1393" s="118">
        <f>R1394</f>
        <v>0</v>
      </c>
      <c r="S1393" s="118">
        <f>S1394</f>
        <v>0</v>
      </c>
      <c r="T1393" s="118">
        <f t="shared" si="694"/>
        <v>0</v>
      </c>
      <c r="U1393" s="118">
        <f>U1394</f>
        <v>0</v>
      </c>
      <c r="V1393" s="118">
        <f>V1394</f>
        <v>0</v>
      </c>
      <c r="W1393" s="118">
        <f t="shared" si="695"/>
        <v>0</v>
      </c>
      <c r="X1393" s="118">
        <f t="shared" si="696"/>
        <v>0</v>
      </c>
      <c r="Y1393" s="45"/>
      <c r="Z1393" s="118">
        <f>Z1394</f>
        <v>0</v>
      </c>
      <c r="AA1393" s="118">
        <f>AA1394</f>
        <v>0</v>
      </c>
      <c r="AB1393" s="118">
        <f t="shared" si="697"/>
        <v>0</v>
      </c>
      <c r="AC1393" s="118">
        <f>AC1394</f>
        <v>0</v>
      </c>
      <c r="AD1393" s="118">
        <f>AD1394</f>
        <v>0</v>
      </c>
      <c r="AE1393" s="118">
        <f t="shared" si="698"/>
        <v>0</v>
      </c>
      <c r="AF1393" s="118">
        <f t="shared" si="699"/>
        <v>0</v>
      </c>
      <c r="AG1393" s="45"/>
      <c r="AH1393" s="118">
        <f>AH1394</f>
        <v>0</v>
      </c>
      <c r="AI1393" s="118">
        <f>AI1394</f>
        <v>0</v>
      </c>
      <c r="AJ1393" s="118">
        <f t="shared" si="700"/>
        <v>0</v>
      </c>
      <c r="AK1393" s="118">
        <f>AK1394</f>
        <v>0</v>
      </c>
      <c r="AL1393" s="118">
        <f>AL1394</f>
        <v>0</v>
      </c>
      <c r="AM1393" s="118">
        <f t="shared" si="701"/>
        <v>0</v>
      </c>
      <c r="AN1393" s="118">
        <f t="shared" si="702"/>
        <v>0</v>
      </c>
      <c r="AO1393" s="45"/>
      <c r="AP1393" s="118">
        <f>AP1394</f>
        <v>0</v>
      </c>
      <c r="AQ1393" s="118">
        <f>AQ1394</f>
        <v>0</v>
      </c>
      <c r="AR1393" s="118">
        <f t="shared" si="703"/>
        <v>0</v>
      </c>
      <c r="AS1393" s="118">
        <f>AS1394</f>
        <v>0</v>
      </c>
      <c r="AT1393" s="118">
        <f>AT1394</f>
        <v>0</v>
      </c>
      <c r="AU1393" s="118">
        <f t="shared" si="704"/>
        <v>0</v>
      </c>
      <c r="AV1393" s="118">
        <f t="shared" si="705"/>
        <v>0</v>
      </c>
      <c r="AW1393" s="119"/>
      <c r="AX1393" s="119"/>
      <c r="AY1393" s="119"/>
      <c r="AZ1393" s="117"/>
      <c r="BA1393" s="117"/>
      <c r="BB1393" s="117"/>
      <c r="BC1393" s="117"/>
      <c r="BD1393" s="117"/>
    </row>
    <row r="1394" spans="1:56" s="100" customFormat="1" hidden="1">
      <c r="A1394" s="45"/>
      <c r="B1394" s="120">
        <v>2013</v>
      </c>
      <c r="C1394" s="121">
        <v>8320</v>
      </c>
      <c r="D1394" s="120">
        <v>12</v>
      </c>
      <c r="E1394" s="120">
        <v>2000</v>
      </c>
      <c r="F1394" s="120">
        <v>2200</v>
      </c>
      <c r="G1394" s="120">
        <v>221</v>
      </c>
      <c r="H1394" s="120">
        <v>22104</v>
      </c>
      <c r="I1394" s="122" t="s">
        <v>117</v>
      </c>
      <c r="J1394" s="132">
        <v>0</v>
      </c>
      <c r="K1394" s="132">
        <v>0</v>
      </c>
      <c r="L1394" s="133">
        <v>0</v>
      </c>
      <c r="M1394" s="132">
        <v>0</v>
      </c>
      <c r="N1394" s="132">
        <v>0</v>
      </c>
      <c r="O1394" s="133">
        <v>0</v>
      </c>
      <c r="P1394" s="133">
        <v>0</v>
      </c>
      <c r="Q1394" s="45"/>
      <c r="R1394" s="132">
        <v>0</v>
      </c>
      <c r="S1394" s="132">
        <v>0</v>
      </c>
      <c r="T1394" s="132">
        <f t="shared" si="694"/>
        <v>0</v>
      </c>
      <c r="U1394" s="132">
        <v>0</v>
      </c>
      <c r="V1394" s="132">
        <v>0</v>
      </c>
      <c r="W1394" s="132">
        <f t="shared" si="695"/>
        <v>0</v>
      </c>
      <c r="X1394" s="132">
        <f t="shared" si="696"/>
        <v>0</v>
      </c>
      <c r="Y1394" s="45"/>
      <c r="Z1394" s="132">
        <v>0</v>
      </c>
      <c r="AA1394" s="132">
        <v>0</v>
      </c>
      <c r="AB1394" s="132">
        <f t="shared" si="697"/>
        <v>0</v>
      </c>
      <c r="AC1394" s="132">
        <v>0</v>
      </c>
      <c r="AD1394" s="132">
        <v>0</v>
      </c>
      <c r="AE1394" s="132">
        <f t="shared" si="698"/>
        <v>0</v>
      </c>
      <c r="AF1394" s="132">
        <f t="shared" si="699"/>
        <v>0</v>
      </c>
      <c r="AG1394" s="45"/>
      <c r="AH1394" s="132">
        <v>0</v>
      </c>
      <c r="AI1394" s="132">
        <v>0</v>
      </c>
      <c r="AJ1394" s="132">
        <f t="shared" si="700"/>
        <v>0</v>
      </c>
      <c r="AK1394" s="132">
        <v>0</v>
      </c>
      <c r="AL1394" s="132">
        <v>0</v>
      </c>
      <c r="AM1394" s="132">
        <f t="shared" si="701"/>
        <v>0</v>
      </c>
      <c r="AN1394" s="132">
        <f t="shared" si="702"/>
        <v>0</v>
      </c>
      <c r="AO1394" s="45"/>
      <c r="AP1394" s="132">
        <f>J1394-(R1394+Z1394+AH1394)</f>
        <v>0</v>
      </c>
      <c r="AQ1394" s="132">
        <f>K1394-(S1394+AA1394+AI1394)</f>
        <v>0</v>
      </c>
      <c r="AR1394" s="132">
        <f t="shared" si="703"/>
        <v>0</v>
      </c>
      <c r="AS1394" s="132">
        <f>M1394-(U1394+AC1394+AK1394)</f>
        <v>0</v>
      </c>
      <c r="AT1394" s="132">
        <f>N1394-(V1394+AD1394+AL1394)</f>
        <v>0</v>
      </c>
      <c r="AU1394" s="132">
        <f t="shared" si="704"/>
        <v>0</v>
      </c>
      <c r="AV1394" s="132">
        <f t="shared" si="705"/>
        <v>0</v>
      </c>
      <c r="AW1394" s="134"/>
      <c r="AX1394" s="134"/>
      <c r="AY1394" s="134"/>
      <c r="AZ1394" s="133"/>
      <c r="BA1394" s="133"/>
      <c r="BB1394" s="133"/>
      <c r="BC1394" s="133"/>
      <c r="BD1394" s="133"/>
    </row>
    <row r="1395" spans="1:56" s="100" customFormat="1" hidden="1">
      <c r="A1395" s="45"/>
      <c r="B1395" s="114">
        <v>2013</v>
      </c>
      <c r="C1395" s="115">
        <v>8320</v>
      </c>
      <c r="D1395" s="114">
        <v>12</v>
      </c>
      <c r="E1395" s="114">
        <v>2000</v>
      </c>
      <c r="F1395" s="114">
        <v>2200</v>
      </c>
      <c r="G1395" s="114">
        <v>221</v>
      </c>
      <c r="H1395" s="114"/>
      <c r="I1395" s="116" t="s">
        <v>115</v>
      </c>
      <c r="J1395" s="117">
        <v>0</v>
      </c>
      <c r="K1395" s="117">
        <v>0</v>
      </c>
      <c r="L1395" s="117">
        <v>0</v>
      </c>
      <c r="M1395" s="117">
        <v>0</v>
      </c>
      <c r="N1395" s="117">
        <v>0</v>
      </c>
      <c r="O1395" s="117">
        <v>0</v>
      </c>
      <c r="P1395" s="117">
        <v>0</v>
      </c>
      <c r="Q1395" s="45"/>
      <c r="R1395" s="118">
        <f>R1396</f>
        <v>0</v>
      </c>
      <c r="S1395" s="118">
        <f>S1396</f>
        <v>0</v>
      </c>
      <c r="T1395" s="118">
        <f t="shared" si="694"/>
        <v>0</v>
      </c>
      <c r="U1395" s="118">
        <f>U1396</f>
        <v>0</v>
      </c>
      <c r="V1395" s="118">
        <f>V1396</f>
        <v>0</v>
      </c>
      <c r="W1395" s="118">
        <f t="shared" si="695"/>
        <v>0</v>
      </c>
      <c r="X1395" s="118">
        <f t="shared" si="696"/>
        <v>0</v>
      </c>
      <c r="Y1395" s="45"/>
      <c r="Z1395" s="118">
        <f>Z1396</f>
        <v>0</v>
      </c>
      <c r="AA1395" s="118">
        <f>AA1396</f>
        <v>0</v>
      </c>
      <c r="AB1395" s="118">
        <f t="shared" si="697"/>
        <v>0</v>
      </c>
      <c r="AC1395" s="118">
        <f>AC1396</f>
        <v>0</v>
      </c>
      <c r="AD1395" s="118">
        <f>AD1396</f>
        <v>0</v>
      </c>
      <c r="AE1395" s="118">
        <f t="shared" si="698"/>
        <v>0</v>
      </c>
      <c r="AF1395" s="118">
        <f t="shared" si="699"/>
        <v>0</v>
      </c>
      <c r="AG1395" s="45"/>
      <c r="AH1395" s="118">
        <f>AH1396</f>
        <v>0</v>
      </c>
      <c r="AI1395" s="118">
        <f>AI1396</f>
        <v>0</v>
      </c>
      <c r="AJ1395" s="118">
        <f t="shared" si="700"/>
        <v>0</v>
      </c>
      <c r="AK1395" s="118">
        <f>AK1396</f>
        <v>0</v>
      </c>
      <c r="AL1395" s="118">
        <f>AL1396</f>
        <v>0</v>
      </c>
      <c r="AM1395" s="118">
        <f t="shared" si="701"/>
        <v>0</v>
      </c>
      <c r="AN1395" s="118">
        <f t="shared" si="702"/>
        <v>0</v>
      </c>
      <c r="AO1395" s="45"/>
      <c r="AP1395" s="118">
        <f>AP1396</f>
        <v>0</v>
      </c>
      <c r="AQ1395" s="118">
        <f>AQ1396</f>
        <v>0</v>
      </c>
      <c r="AR1395" s="118">
        <f t="shared" si="703"/>
        <v>0</v>
      </c>
      <c r="AS1395" s="118">
        <f>AS1396</f>
        <v>0</v>
      </c>
      <c r="AT1395" s="118">
        <f>AT1396</f>
        <v>0</v>
      </c>
      <c r="AU1395" s="118">
        <f t="shared" si="704"/>
        <v>0</v>
      </c>
      <c r="AV1395" s="118">
        <f t="shared" si="705"/>
        <v>0</v>
      </c>
      <c r="AW1395" s="119"/>
      <c r="AX1395" s="119"/>
      <c r="AY1395" s="119"/>
      <c r="AZ1395" s="117"/>
      <c r="BA1395" s="117"/>
      <c r="BB1395" s="117"/>
      <c r="BC1395" s="117"/>
      <c r="BD1395" s="117"/>
    </row>
    <row r="1396" spans="1:56" s="100" customFormat="1" hidden="1">
      <c r="A1396" s="45"/>
      <c r="B1396" s="129">
        <v>2013</v>
      </c>
      <c r="C1396" s="130">
        <v>8320</v>
      </c>
      <c r="D1396" s="129">
        <v>12</v>
      </c>
      <c r="E1396" s="129">
        <v>2000</v>
      </c>
      <c r="F1396" s="129">
        <v>2200</v>
      </c>
      <c r="G1396" s="129">
        <v>221</v>
      </c>
      <c r="H1396" s="129">
        <v>22106</v>
      </c>
      <c r="I1396" s="128" t="s">
        <v>118</v>
      </c>
      <c r="J1396" s="123">
        <v>0</v>
      </c>
      <c r="K1396" s="123">
        <v>0</v>
      </c>
      <c r="L1396" s="124">
        <v>0</v>
      </c>
      <c r="M1396" s="123">
        <v>0</v>
      </c>
      <c r="N1396" s="123">
        <v>0</v>
      </c>
      <c r="O1396" s="124">
        <v>0</v>
      </c>
      <c r="P1396" s="124">
        <v>0</v>
      </c>
      <c r="Q1396" s="45"/>
      <c r="R1396" s="123">
        <v>0</v>
      </c>
      <c r="S1396" s="123">
        <v>0</v>
      </c>
      <c r="T1396" s="123">
        <f t="shared" si="694"/>
        <v>0</v>
      </c>
      <c r="U1396" s="123">
        <v>0</v>
      </c>
      <c r="V1396" s="123">
        <v>0</v>
      </c>
      <c r="W1396" s="123">
        <f t="shared" si="695"/>
        <v>0</v>
      </c>
      <c r="X1396" s="123">
        <f t="shared" si="696"/>
        <v>0</v>
      </c>
      <c r="Y1396" s="45"/>
      <c r="Z1396" s="123">
        <v>0</v>
      </c>
      <c r="AA1396" s="123">
        <v>0</v>
      </c>
      <c r="AB1396" s="123">
        <f t="shared" si="697"/>
        <v>0</v>
      </c>
      <c r="AC1396" s="123">
        <v>0</v>
      </c>
      <c r="AD1396" s="123">
        <v>0</v>
      </c>
      <c r="AE1396" s="123">
        <f t="shared" si="698"/>
        <v>0</v>
      </c>
      <c r="AF1396" s="123">
        <f t="shared" si="699"/>
        <v>0</v>
      </c>
      <c r="AG1396" s="45"/>
      <c r="AH1396" s="123">
        <v>0</v>
      </c>
      <c r="AI1396" s="123">
        <v>0</v>
      </c>
      <c r="AJ1396" s="123">
        <f t="shared" si="700"/>
        <v>0</v>
      </c>
      <c r="AK1396" s="123">
        <v>0</v>
      </c>
      <c r="AL1396" s="123">
        <v>0</v>
      </c>
      <c r="AM1396" s="123">
        <f t="shared" si="701"/>
        <v>0</v>
      </c>
      <c r="AN1396" s="123">
        <f t="shared" si="702"/>
        <v>0</v>
      </c>
      <c r="AO1396" s="45"/>
      <c r="AP1396" s="123">
        <f>J1396-(R1396+Z1396+AH1396)</f>
        <v>0</v>
      </c>
      <c r="AQ1396" s="123">
        <f>K1396-(S1396+AA1396+AI1396)</f>
        <v>0</v>
      </c>
      <c r="AR1396" s="123">
        <f t="shared" si="703"/>
        <v>0</v>
      </c>
      <c r="AS1396" s="123">
        <f>M1396-(U1396+AC1396+AK1396)</f>
        <v>0</v>
      </c>
      <c r="AT1396" s="123">
        <f>N1396-(V1396+AD1396+AL1396)</f>
        <v>0</v>
      </c>
      <c r="AU1396" s="123">
        <f t="shared" si="704"/>
        <v>0</v>
      </c>
      <c r="AV1396" s="123">
        <f t="shared" si="705"/>
        <v>0</v>
      </c>
      <c r="AW1396" s="125"/>
      <c r="AX1396" s="125"/>
      <c r="AY1396" s="125"/>
      <c r="AZ1396" s="124"/>
      <c r="BA1396" s="124"/>
      <c r="BB1396" s="124"/>
      <c r="BC1396" s="124"/>
      <c r="BD1396" s="124"/>
    </row>
    <row r="1397" spans="1:56" s="126" customFormat="1" hidden="1">
      <c r="A1397" s="45"/>
      <c r="B1397" s="108">
        <v>2013</v>
      </c>
      <c r="C1397" s="109">
        <v>8320</v>
      </c>
      <c r="D1397" s="108">
        <v>12</v>
      </c>
      <c r="E1397" s="108">
        <v>2000</v>
      </c>
      <c r="F1397" s="108">
        <v>2400</v>
      </c>
      <c r="G1397" s="108"/>
      <c r="H1397" s="108"/>
      <c r="I1397" s="110" t="s">
        <v>122</v>
      </c>
      <c r="J1397" s="111">
        <v>0</v>
      </c>
      <c r="K1397" s="111">
        <v>0</v>
      </c>
      <c r="L1397" s="111">
        <v>0</v>
      </c>
      <c r="M1397" s="111">
        <v>0</v>
      </c>
      <c r="N1397" s="111">
        <v>0</v>
      </c>
      <c r="O1397" s="111">
        <v>0</v>
      </c>
      <c r="P1397" s="111">
        <v>0</v>
      </c>
      <c r="Q1397" s="45"/>
      <c r="R1397" s="112">
        <f>R1398+R1400</f>
        <v>0</v>
      </c>
      <c r="S1397" s="112">
        <f>S1398+S1400</f>
        <v>0</v>
      </c>
      <c r="T1397" s="112">
        <f t="shared" si="694"/>
        <v>0</v>
      </c>
      <c r="U1397" s="112">
        <f>U1398+U1400</f>
        <v>0</v>
      </c>
      <c r="V1397" s="112">
        <f>V1398+V1400</f>
        <v>0</v>
      </c>
      <c r="W1397" s="112">
        <f t="shared" si="695"/>
        <v>0</v>
      </c>
      <c r="X1397" s="112">
        <f t="shared" si="696"/>
        <v>0</v>
      </c>
      <c r="Y1397" s="45"/>
      <c r="Z1397" s="112">
        <f>Z1398+Z1400</f>
        <v>0</v>
      </c>
      <c r="AA1397" s="112">
        <f>AA1398+AA1400</f>
        <v>0</v>
      </c>
      <c r="AB1397" s="112">
        <f t="shared" si="697"/>
        <v>0</v>
      </c>
      <c r="AC1397" s="112">
        <f>AC1398+AC1400</f>
        <v>0</v>
      </c>
      <c r="AD1397" s="112">
        <f>AD1398+AD1400</f>
        <v>0</v>
      </c>
      <c r="AE1397" s="112">
        <f t="shared" si="698"/>
        <v>0</v>
      </c>
      <c r="AF1397" s="112">
        <f t="shared" si="699"/>
        <v>0</v>
      </c>
      <c r="AG1397" s="45"/>
      <c r="AH1397" s="112">
        <f>AH1398+AH1400</f>
        <v>0</v>
      </c>
      <c r="AI1397" s="112">
        <f>AI1398+AI1400</f>
        <v>0</v>
      </c>
      <c r="AJ1397" s="112">
        <f t="shared" si="700"/>
        <v>0</v>
      </c>
      <c r="AK1397" s="112">
        <f>AK1398+AK1400</f>
        <v>0</v>
      </c>
      <c r="AL1397" s="112">
        <f>AL1398+AL1400</f>
        <v>0</v>
      </c>
      <c r="AM1397" s="112">
        <f t="shared" si="701"/>
        <v>0</v>
      </c>
      <c r="AN1397" s="112">
        <f t="shared" si="702"/>
        <v>0</v>
      </c>
      <c r="AO1397" s="45"/>
      <c r="AP1397" s="112">
        <f>AP1398+AP1400</f>
        <v>0</v>
      </c>
      <c r="AQ1397" s="112">
        <f>AQ1398+AQ1400</f>
        <v>0</v>
      </c>
      <c r="AR1397" s="112">
        <f t="shared" si="703"/>
        <v>0</v>
      </c>
      <c r="AS1397" s="112">
        <f>AS1398+AS1400</f>
        <v>0</v>
      </c>
      <c r="AT1397" s="112">
        <f>AT1398+AT1400</f>
        <v>0</v>
      </c>
      <c r="AU1397" s="112">
        <f t="shared" si="704"/>
        <v>0</v>
      </c>
      <c r="AV1397" s="112">
        <f t="shared" si="705"/>
        <v>0</v>
      </c>
      <c r="AW1397" s="113"/>
      <c r="AX1397" s="113"/>
      <c r="AY1397" s="113"/>
      <c r="AZ1397" s="111"/>
      <c r="BA1397" s="111"/>
      <c r="BB1397" s="111"/>
      <c r="BC1397" s="111"/>
      <c r="BD1397" s="111"/>
    </row>
    <row r="1398" spans="1:56" s="127" customFormat="1" hidden="1">
      <c r="A1398" s="45"/>
      <c r="B1398" s="114">
        <v>2013</v>
      </c>
      <c r="C1398" s="115">
        <v>8320</v>
      </c>
      <c r="D1398" s="114">
        <v>12</v>
      </c>
      <c r="E1398" s="114">
        <v>2000</v>
      </c>
      <c r="F1398" s="114">
        <v>2400</v>
      </c>
      <c r="G1398" s="114">
        <v>246</v>
      </c>
      <c r="H1398" s="114"/>
      <c r="I1398" s="116" t="s">
        <v>126</v>
      </c>
      <c r="J1398" s="117">
        <v>0</v>
      </c>
      <c r="K1398" s="117">
        <v>0</v>
      </c>
      <c r="L1398" s="117">
        <v>0</v>
      </c>
      <c r="M1398" s="117">
        <v>0</v>
      </c>
      <c r="N1398" s="117">
        <v>0</v>
      </c>
      <c r="O1398" s="117">
        <v>0</v>
      </c>
      <c r="P1398" s="117">
        <v>0</v>
      </c>
      <c r="Q1398" s="45"/>
      <c r="R1398" s="118">
        <f t="shared" ref="R1398:S1406" si="714">R1399</f>
        <v>0</v>
      </c>
      <c r="S1398" s="118">
        <f t="shared" si="714"/>
        <v>0</v>
      </c>
      <c r="T1398" s="118">
        <f t="shared" si="694"/>
        <v>0</v>
      </c>
      <c r="U1398" s="118">
        <f t="shared" ref="U1398:V1406" si="715">U1399</f>
        <v>0</v>
      </c>
      <c r="V1398" s="118">
        <f t="shared" si="715"/>
        <v>0</v>
      </c>
      <c r="W1398" s="118">
        <f t="shared" si="695"/>
        <v>0</v>
      </c>
      <c r="X1398" s="118">
        <f t="shared" si="696"/>
        <v>0</v>
      </c>
      <c r="Y1398" s="45"/>
      <c r="Z1398" s="118">
        <f t="shared" ref="Z1398:AA1406" si="716">Z1399</f>
        <v>0</v>
      </c>
      <c r="AA1398" s="118">
        <f t="shared" si="716"/>
        <v>0</v>
      </c>
      <c r="AB1398" s="118">
        <f t="shared" si="697"/>
        <v>0</v>
      </c>
      <c r="AC1398" s="118">
        <f t="shared" ref="AC1398:AD1406" si="717">AC1399</f>
        <v>0</v>
      </c>
      <c r="AD1398" s="118">
        <f t="shared" si="717"/>
        <v>0</v>
      </c>
      <c r="AE1398" s="118">
        <f t="shared" si="698"/>
        <v>0</v>
      </c>
      <c r="AF1398" s="118">
        <f t="shared" si="699"/>
        <v>0</v>
      </c>
      <c r="AG1398" s="45"/>
      <c r="AH1398" s="118">
        <f t="shared" ref="AH1398:AI1406" si="718">AH1399</f>
        <v>0</v>
      </c>
      <c r="AI1398" s="118">
        <f t="shared" si="718"/>
        <v>0</v>
      </c>
      <c r="AJ1398" s="118">
        <f t="shared" si="700"/>
        <v>0</v>
      </c>
      <c r="AK1398" s="118">
        <f t="shared" ref="AK1398:AL1406" si="719">AK1399</f>
        <v>0</v>
      </c>
      <c r="AL1398" s="118">
        <f t="shared" si="719"/>
        <v>0</v>
      </c>
      <c r="AM1398" s="118">
        <f t="shared" si="701"/>
        <v>0</v>
      </c>
      <c r="AN1398" s="118">
        <f t="shared" si="702"/>
        <v>0</v>
      </c>
      <c r="AO1398" s="45"/>
      <c r="AP1398" s="118">
        <f t="shared" ref="AP1398:AQ1406" si="720">AP1399</f>
        <v>0</v>
      </c>
      <c r="AQ1398" s="118">
        <f t="shared" si="720"/>
        <v>0</v>
      </c>
      <c r="AR1398" s="118">
        <f t="shared" si="703"/>
        <v>0</v>
      </c>
      <c r="AS1398" s="118">
        <f t="shared" ref="AS1398:AT1406" si="721">AS1399</f>
        <v>0</v>
      </c>
      <c r="AT1398" s="118">
        <f t="shared" si="721"/>
        <v>0</v>
      </c>
      <c r="AU1398" s="118">
        <f t="shared" si="704"/>
        <v>0</v>
      </c>
      <c r="AV1398" s="118">
        <f t="shared" si="705"/>
        <v>0</v>
      </c>
      <c r="AW1398" s="119"/>
      <c r="AX1398" s="119"/>
      <c r="AY1398" s="119"/>
      <c r="AZ1398" s="117"/>
      <c r="BA1398" s="117"/>
      <c r="BB1398" s="117"/>
      <c r="BC1398" s="117"/>
      <c r="BD1398" s="117"/>
    </row>
    <row r="1399" spans="1:56" s="100" customFormat="1" hidden="1">
      <c r="A1399" s="45"/>
      <c r="B1399" s="120">
        <v>2013</v>
      </c>
      <c r="C1399" s="121">
        <v>8320</v>
      </c>
      <c r="D1399" s="120">
        <v>12</v>
      </c>
      <c r="E1399" s="120">
        <v>2000</v>
      </c>
      <c r="F1399" s="120">
        <v>2400</v>
      </c>
      <c r="G1399" s="120">
        <v>246</v>
      </c>
      <c r="H1399" s="120">
        <v>24601</v>
      </c>
      <c r="I1399" s="122" t="s">
        <v>126</v>
      </c>
      <c r="J1399" s="123">
        <v>0</v>
      </c>
      <c r="K1399" s="123">
        <v>0</v>
      </c>
      <c r="L1399" s="124">
        <v>0</v>
      </c>
      <c r="M1399" s="123">
        <v>0</v>
      </c>
      <c r="N1399" s="123">
        <v>0</v>
      </c>
      <c r="O1399" s="124">
        <v>0</v>
      </c>
      <c r="P1399" s="124">
        <v>0</v>
      </c>
      <c r="Q1399" s="45"/>
      <c r="R1399" s="123">
        <v>0</v>
      </c>
      <c r="S1399" s="123">
        <v>0</v>
      </c>
      <c r="T1399" s="123">
        <f t="shared" si="694"/>
        <v>0</v>
      </c>
      <c r="U1399" s="123">
        <v>0</v>
      </c>
      <c r="V1399" s="123">
        <v>0</v>
      </c>
      <c r="W1399" s="123">
        <f t="shared" si="695"/>
        <v>0</v>
      </c>
      <c r="X1399" s="123">
        <f t="shared" si="696"/>
        <v>0</v>
      </c>
      <c r="Y1399" s="45"/>
      <c r="Z1399" s="123">
        <v>0</v>
      </c>
      <c r="AA1399" s="123">
        <v>0</v>
      </c>
      <c r="AB1399" s="123">
        <f t="shared" si="697"/>
        <v>0</v>
      </c>
      <c r="AC1399" s="123">
        <v>0</v>
      </c>
      <c r="AD1399" s="123">
        <v>0</v>
      </c>
      <c r="AE1399" s="123">
        <f t="shared" si="698"/>
        <v>0</v>
      </c>
      <c r="AF1399" s="123">
        <f t="shared" si="699"/>
        <v>0</v>
      </c>
      <c r="AG1399" s="45"/>
      <c r="AH1399" s="123">
        <v>0</v>
      </c>
      <c r="AI1399" s="123">
        <v>0</v>
      </c>
      <c r="AJ1399" s="123">
        <f t="shared" si="700"/>
        <v>0</v>
      </c>
      <c r="AK1399" s="123">
        <v>0</v>
      </c>
      <c r="AL1399" s="123">
        <v>0</v>
      </c>
      <c r="AM1399" s="123">
        <f t="shared" si="701"/>
        <v>0</v>
      </c>
      <c r="AN1399" s="123">
        <f t="shared" si="702"/>
        <v>0</v>
      </c>
      <c r="AO1399" s="45"/>
      <c r="AP1399" s="123">
        <f>J1399-(R1399+Z1399+AH1399)</f>
        <v>0</v>
      </c>
      <c r="AQ1399" s="123">
        <f>K1399-(S1399+AA1399+AI1399)</f>
        <v>0</v>
      </c>
      <c r="AR1399" s="123">
        <f t="shared" si="703"/>
        <v>0</v>
      </c>
      <c r="AS1399" s="123">
        <f>M1399-(U1399+AC1399+AK1399)</f>
        <v>0</v>
      </c>
      <c r="AT1399" s="123">
        <f>N1399-(V1399+AD1399+AL1399)</f>
        <v>0</v>
      </c>
      <c r="AU1399" s="123">
        <f t="shared" si="704"/>
        <v>0</v>
      </c>
      <c r="AV1399" s="123">
        <f t="shared" si="705"/>
        <v>0</v>
      </c>
      <c r="AW1399" s="125" t="s">
        <v>103</v>
      </c>
      <c r="AX1399" s="125"/>
      <c r="AY1399" s="125"/>
      <c r="AZ1399" s="124" t="s">
        <v>326</v>
      </c>
      <c r="BA1399" s="124"/>
      <c r="BB1399" s="124"/>
      <c r="BC1399" s="124"/>
      <c r="BD1399" s="124"/>
    </row>
    <row r="1400" spans="1:56" s="100" customFormat="1" hidden="1">
      <c r="A1400" s="45"/>
      <c r="B1400" s="114">
        <v>2013</v>
      </c>
      <c r="C1400" s="115">
        <v>8320</v>
      </c>
      <c r="D1400" s="114">
        <v>12</v>
      </c>
      <c r="E1400" s="114">
        <v>2000</v>
      </c>
      <c r="F1400" s="114">
        <v>2400</v>
      </c>
      <c r="G1400" s="114">
        <v>249</v>
      </c>
      <c r="H1400" s="114"/>
      <c r="I1400" s="116" t="s">
        <v>128</v>
      </c>
      <c r="J1400" s="117">
        <v>0</v>
      </c>
      <c r="K1400" s="117">
        <v>0</v>
      </c>
      <c r="L1400" s="117">
        <v>0</v>
      </c>
      <c r="M1400" s="117">
        <v>0</v>
      </c>
      <c r="N1400" s="117">
        <v>0</v>
      </c>
      <c r="O1400" s="117">
        <v>0</v>
      </c>
      <c r="P1400" s="117">
        <v>0</v>
      </c>
      <c r="Q1400" s="45"/>
      <c r="R1400" s="118">
        <f t="shared" si="714"/>
        <v>0</v>
      </c>
      <c r="S1400" s="118">
        <f t="shared" si="714"/>
        <v>0</v>
      </c>
      <c r="T1400" s="118">
        <f t="shared" si="694"/>
        <v>0</v>
      </c>
      <c r="U1400" s="118">
        <f t="shared" si="715"/>
        <v>0</v>
      </c>
      <c r="V1400" s="118">
        <f t="shared" si="715"/>
        <v>0</v>
      </c>
      <c r="W1400" s="118">
        <f t="shared" si="695"/>
        <v>0</v>
      </c>
      <c r="X1400" s="118">
        <f t="shared" si="696"/>
        <v>0</v>
      </c>
      <c r="Y1400" s="45"/>
      <c r="Z1400" s="118">
        <f t="shared" si="716"/>
        <v>0</v>
      </c>
      <c r="AA1400" s="118">
        <f t="shared" si="716"/>
        <v>0</v>
      </c>
      <c r="AB1400" s="118">
        <f t="shared" si="697"/>
        <v>0</v>
      </c>
      <c r="AC1400" s="118">
        <f t="shared" si="717"/>
        <v>0</v>
      </c>
      <c r="AD1400" s="118">
        <f t="shared" si="717"/>
        <v>0</v>
      </c>
      <c r="AE1400" s="118">
        <f t="shared" si="698"/>
        <v>0</v>
      </c>
      <c r="AF1400" s="118">
        <f t="shared" si="699"/>
        <v>0</v>
      </c>
      <c r="AG1400" s="45"/>
      <c r="AH1400" s="118">
        <f t="shared" si="718"/>
        <v>0</v>
      </c>
      <c r="AI1400" s="118">
        <f t="shared" si="718"/>
        <v>0</v>
      </c>
      <c r="AJ1400" s="118">
        <f t="shared" si="700"/>
        <v>0</v>
      </c>
      <c r="AK1400" s="118">
        <f t="shared" si="719"/>
        <v>0</v>
      </c>
      <c r="AL1400" s="118">
        <f t="shared" si="719"/>
        <v>0</v>
      </c>
      <c r="AM1400" s="118">
        <f t="shared" si="701"/>
        <v>0</v>
      </c>
      <c r="AN1400" s="118">
        <f t="shared" si="702"/>
        <v>0</v>
      </c>
      <c r="AO1400" s="45"/>
      <c r="AP1400" s="118">
        <f t="shared" si="720"/>
        <v>0</v>
      </c>
      <c r="AQ1400" s="118">
        <f t="shared" si="720"/>
        <v>0</v>
      </c>
      <c r="AR1400" s="118">
        <f t="shared" si="703"/>
        <v>0</v>
      </c>
      <c r="AS1400" s="118">
        <f t="shared" si="721"/>
        <v>0</v>
      </c>
      <c r="AT1400" s="118">
        <f t="shared" si="721"/>
        <v>0</v>
      </c>
      <c r="AU1400" s="118">
        <f t="shared" si="704"/>
        <v>0</v>
      </c>
      <c r="AV1400" s="118">
        <f t="shared" si="705"/>
        <v>0</v>
      </c>
      <c r="AW1400" s="119"/>
      <c r="AX1400" s="119"/>
      <c r="AY1400" s="119"/>
      <c r="AZ1400" s="117"/>
      <c r="BA1400" s="117"/>
      <c r="BB1400" s="117"/>
      <c r="BC1400" s="117"/>
      <c r="BD1400" s="117"/>
    </row>
    <row r="1401" spans="1:56" s="100" customFormat="1" hidden="1">
      <c r="A1401" s="45"/>
      <c r="B1401" s="120">
        <v>2013</v>
      </c>
      <c r="C1401" s="121">
        <v>8320</v>
      </c>
      <c r="D1401" s="120">
        <v>12</v>
      </c>
      <c r="E1401" s="120">
        <v>2000</v>
      </c>
      <c r="F1401" s="120">
        <v>2400</v>
      </c>
      <c r="G1401" s="120">
        <v>249</v>
      </c>
      <c r="H1401" s="120">
        <v>24901</v>
      </c>
      <c r="I1401" s="122" t="s">
        <v>128</v>
      </c>
      <c r="J1401" s="132">
        <v>0</v>
      </c>
      <c r="K1401" s="132">
        <v>0</v>
      </c>
      <c r="L1401" s="133">
        <v>0</v>
      </c>
      <c r="M1401" s="132">
        <v>0</v>
      </c>
      <c r="N1401" s="132">
        <v>0</v>
      </c>
      <c r="O1401" s="133">
        <v>0</v>
      </c>
      <c r="P1401" s="133">
        <v>0</v>
      </c>
      <c r="Q1401" s="45"/>
      <c r="R1401" s="123">
        <v>0</v>
      </c>
      <c r="S1401" s="123">
        <v>0</v>
      </c>
      <c r="T1401" s="123">
        <f t="shared" si="694"/>
        <v>0</v>
      </c>
      <c r="U1401" s="123">
        <v>0</v>
      </c>
      <c r="V1401" s="123">
        <v>0</v>
      </c>
      <c r="W1401" s="123">
        <f t="shared" si="695"/>
        <v>0</v>
      </c>
      <c r="X1401" s="123">
        <f t="shared" si="696"/>
        <v>0</v>
      </c>
      <c r="Y1401" s="45"/>
      <c r="Z1401" s="123">
        <v>0</v>
      </c>
      <c r="AA1401" s="123">
        <v>0</v>
      </c>
      <c r="AB1401" s="123">
        <f t="shared" si="697"/>
        <v>0</v>
      </c>
      <c r="AC1401" s="123">
        <v>0</v>
      </c>
      <c r="AD1401" s="123">
        <v>0</v>
      </c>
      <c r="AE1401" s="123">
        <f t="shared" si="698"/>
        <v>0</v>
      </c>
      <c r="AF1401" s="123">
        <f t="shared" si="699"/>
        <v>0</v>
      </c>
      <c r="AG1401" s="45"/>
      <c r="AH1401" s="123">
        <v>0</v>
      </c>
      <c r="AI1401" s="123">
        <v>0</v>
      </c>
      <c r="AJ1401" s="123">
        <f t="shared" si="700"/>
        <v>0</v>
      </c>
      <c r="AK1401" s="123">
        <v>0</v>
      </c>
      <c r="AL1401" s="123">
        <v>0</v>
      </c>
      <c r="AM1401" s="123">
        <f t="shared" si="701"/>
        <v>0</v>
      </c>
      <c r="AN1401" s="123">
        <f t="shared" si="702"/>
        <v>0</v>
      </c>
      <c r="AO1401" s="45"/>
      <c r="AP1401" s="123">
        <f>J1401-(R1401+Z1401+AH1401)</f>
        <v>0</v>
      </c>
      <c r="AQ1401" s="123">
        <f>K1401-(S1401+AA1401+AI1401)</f>
        <v>0</v>
      </c>
      <c r="AR1401" s="123">
        <f t="shared" si="703"/>
        <v>0</v>
      </c>
      <c r="AS1401" s="123">
        <f>M1401-(U1401+AC1401+AK1401)</f>
        <v>0</v>
      </c>
      <c r="AT1401" s="123">
        <f>N1401-(V1401+AD1401+AL1401)</f>
        <v>0</v>
      </c>
      <c r="AU1401" s="123">
        <f t="shared" si="704"/>
        <v>0</v>
      </c>
      <c r="AV1401" s="123">
        <f t="shared" si="705"/>
        <v>0</v>
      </c>
      <c r="AW1401" s="134"/>
      <c r="AX1401" s="134"/>
      <c r="AY1401" s="134"/>
      <c r="AZ1401" s="133"/>
      <c r="BA1401" s="133"/>
      <c r="BB1401" s="133"/>
      <c r="BC1401" s="133"/>
      <c r="BD1401" s="133"/>
    </row>
    <row r="1402" spans="1:56" s="126" customFormat="1" hidden="1">
      <c r="A1402" s="45"/>
      <c r="B1402" s="108">
        <v>2013</v>
      </c>
      <c r="C1402" s="109">
        <v>8320</v>
      </c>
      <c r="D1402" s="108">
        <v>12</v>
      </c>
      <c r="E1402" s="108">
        <v>2000</v>
      </c>
      <c r="F1402" s="108">
        <v>2600</v>
      </c>
      <c r="G1402" s="108"/>
      <c r="H1402" s="108"/>
      <c r="I1402" s="110" t="s">
        <v>131</v>
      </c>
      <c r="J1402" s="111">
        <v>0</v>
      </c>
      <c r="K1402" s="111">
        <v>0</v>
      </c>
      <c r="L1402" s="111">
        <v>0</v>
      </c>
      <c r="M1402" s="111">
        <v>0</v>
      </c>
      <c r="N1402" s="111">
        <v>0</v>
      </c>
      <c r="O1402" s="111">
        <v>0</v>
      </c>
      <c r="P1402" s="111">
        <v>0</v>
      </c>
      <c r="Q1402" s="45"/>
      <c r="R1402" s="112">
        <f t="shared" si="714"/>
        <v>0</v>
      </c>
      <c r="S1402" s="112">
        <f t="shared" si="714"/>
        <v>0</v>
      </c>
      <c r="T1402" s="112">
        <f t="shared" si="694"/>
        <v>0</v>
      </c>
      <c r="U1402" s="112">
        <f t="shared" si="715"/>
        <v>0</v>
      </c>
      <c r="V1402" s="112">
        <f t="shared" si="715"/>
        <v>0</v>
      </c>
      <c r="W1402" s="112">
        <f t="shared" si="695"/>
        <v>0</v>
      </c>
      <c r="X1402" s="112">
        <f t="shared" si="696"/>
        <v>0</v>
      </c>
      <c r="Y1402" s="45"/>
      <c r="Z1402" s="112">
        <f t="shared" si="716"/>
        <v>0</v>
      </c>
      <c r="AA1402" s="112">
        <f t="shared" si="716"/>
        <v>0</v>
      </c>
      <c r="AB1402" s="112">
        <f t="shared" si="697"/>
        <v>0</v>
      </c>
      <c r="AC1402" s="112">
        <f t="shared" si="717"/>
        <v>0</v>
      </c>
      <c r="AD1402" s="112">
        <f t="shared" si="717"/>
        <v>0</v>
      </c>
      <c r="AE1402" s="112">
        <f t="shared" si="698"/>
        <v>0</v>
      </c>
      <c r="AF1402" s="112">
        <f t="shared" si="699"/>
        <v>0</v>
      </c>
      <c r="AG1402" s="45"/>
      <c r="AH1402" s="112">
        <f t="shared" si="718"/>
        <v>0</v>
      </c>
      <c r="AI1402" s="112">
        <f t="shared" si="718"/>
        <v>0</v>
      </c>
      <c r="AJ1402" s="112">
        <f t="shared" si="700"/>
        <v>0</v>
      </c>
      <c r="AK1402" s="112">
        <f t="shared" si="719"/>
        <v>0</v>
      </c>
      <c r="AL1402" s="112">
        <f t="shared" si="719"/>
        <v>0</v>
      </c>
      <c r="AM1402" s="112">
        <f t="shared" si="701"/>
        <v>0</v>
      </c>
      <c r="AN1402" s="112">
        <f t="shared" si="702"/>
        <v>0</v>
      </c>
      <c r="AO1402" s="45"/>
      <c r="AP1402" s="112">
        <f t="shared" si="720"/>
        <v>0</v>
      </c>
      <c r="AQ1402" s="112">
        <f t="shared" si="720"/>
        <v>0</v>
      </c>
      <c r="AR1402" s="112">
        <f t="shared" si="703"/>
        <v>0</v>
      </c>
      <c r="AS1402" s="112">
        <f t="shared" si="721"/>
        <v>0</v>
      </c>
      <c r="AT1402" s="112">
        <f t="shared" si="721"/>
        <v>0</v>
      </c>
      <c r="AU1402" s="112">
        <f t="shared" si="704"/>
        <v>0</v>
      </c>
      <c r="AV1402" s="112">
        <f t="shared" si="705"/>
        <v>0</v>
      </c>
      <c r="AW1402" s="113"/>
      <c r="AX1402" s="113"/>
      <c r="AY1402" s="113"/>
      <c r="AZ1402" s="111"/>
      <c r="BA1402" s="111"/>
      <c r="BB1402" s="111"/>
      <c r="BC1402" s="111"/>
      <c r="BD1402" s="111"/>
    </row>
    <row r="1403" spans="1:56" s="127" customFormat="1" hidden="1">
      <c r="A1403" s="45"/>
      <c r="B1403" s="114">
        <v>2013</v>
      </c>
      <c r="C1403" s="115">
        <v>8320</v>
      </c>
      <c r="D1403" s="114">
        <v>12</v>
      </c>
      <c r="E1403" s="114">
        <v>2000</v>
      </c>
      <c r="F1403" s="114">
        <v>2600</v>
      </c>
      <c r="G1403" s="114">
        <v>261</v>
      </c>
      <c r="H1403" s="114"/>
      <c r="I1403" s="116" t="s">
        <v>131</v>
      </c>
      <c r="J1403" s="117">
        <v>0</v>
      </c>
      <c r="K1403" s="117">
        <v>0</v>
      </c>
      <c r="L1403" s="117">
        <v>0</v>
      </c>
      <c r="M1403" s="117">
        <v>0</v>
      </c>
      <c r="N1403" s="117">
        <v>0</v>
      </c>
      <c r="O1403" s="117">
        <v>0</v>
      </c>
      <c r="P1403" s="117">
        <v>0</v>
      </c>
      <c r="Q1403" s="45"/>
      <c r="R1403" s="118">
        <f t="shared" si="714"/>
        <v>0</v>
      </c>
      <c r="S1403" s="118">
        <f t="shared" si="714"/>
        <v>0</v>
      </c>
      <c r="T1403" s="118">
        <f t="shared" si="694"/>
        <v>0</v>
      </c>
      <c r="U1403" s="118">
        <f t="shared" si="715"/>
        <v>0</v>
      </c>
      <c r="V1403" s="118">
        <f t="shared" si="715"/>
        <v>0</v>
      </c>
      <c r="W1403" s="118">
        <f t="shared" si="695"/>
        <v>0</v>
      </c>
      <c r="X1403" s="118">
        <f t="shared" si="696"/>
        <v>0</v>
      </c>
      <c r="Y1403" s="45"/>
      <c r="Z1403" s="118">
        <f t="shared" si="716"/>
        <v>0</v>
      </c>
      <c r="AA1403" s="118">
        <f t="shared" si="716"/>
        <v>0</v>
      </c>
      <c r="AB1403" s="118">
        <f t="shared" si="697"/>
        <v>0</v>
      </c>
      <c r="AC1403" s="118">
        <f t="shared" si="717"/>
        <v>0</v>
      </c>
      <c r="AD1403" s="118">
        <f t="shared" si="717"/>
        <v>0</v>
      </c>
      <c r="AE1403" s="118">
        <f t="shared" si="698"/>
        <v>0</v>
      </c>
      <c r="AF1403" s="118">
        <f t="shared" si="699"/>
        <v>0</v>
      </c>
      <c r="AG1403" s="45"/>
      <c r="AH1403" s="118">
        <f t="shared" si="718"/>
        <v>0</v>
      </c>
      <c r="AI1403" s="118">
        <f t="shared" si="718"/>
        <v>0</v>
      </c>
      <c r="AJ1403" s="118">
        <f t="shared" si="700"/>
        <v>0</v>
      </c>
      <c r="AK1403" s="118">
        <f t="shared" si="719"/>
        <v>0</v>
      </c>
      <c r="AL1403" s="118">
        <f t="shared" si="719"/>
        <v>0</v>
      </c>
      <c r="AM1403" s="118">
        <f t="shared" si="701"/>
        <v>0</v>
      </c>
      <c r="AN1403" s="118">
        <f t="shared" si="702"/>
        <v>0</v>
      </c>
      <c r="AO1403" s="45"/>
      <c r="AP1403" s="118">
        <f t="shared" si="720"/>
        <v>0</v>
      </c>
      <c r="AQ1403" s="118">
        <f t="shared" si="720"/>
        <v>0</v>
      </c>
      <c r="AR1403" s="118">
        <f t="shared" si="703"/>
        <v>0</v>
      </c>
      <c r="AS1403" s="118">
        <f t="shared" si="721"/>
        <v>0</v>
      </c>
      <c r="AT1403" s="118">
        <f t="shared" si="721"/>
        <v>0</v>
      </c>
      <c r="AU1403" s="118">
        <f t="shared" si="704"/>
        <v>0</v>
      </c>
      <c r="AV1403" s="118">
        <f t="shared" si="705"/>
        <v>0</v>
      </c>
      <c r="AW1403" s="119"/>
      <c r="AX1403" s="119"/>
      <c r="AY1403" s="119"/>
      <c r="AZ1403" s="117"/>
      <c r="BA1403" s="117"/>
      <c r="BB1403" s="117"/>
      <c r="BC1403" s="117"/>
      <c r="BD1403" s="117"/>
    </row>
    <row r="1404" spans="1:56" s="100" customFormat="1" ht="62.4" hidden="1">
      <c r="A1404" s="45"/>
      <c r="B1404" s="120">
        <v>2013</v>
      </c>
      <c r="C1404" s="121">
        <v>8320</v>
      </c>
      <c r="D1404" s="120">
        <v>12</v>
      </c>
      <c r="E1404" s="120">
        <v>2000</v>
      </c>
      <c r="F1404" s="120">
        <v>2600</v>
      </c>
      <c r="G1404" s="120">
        <v>261</v>
      </c>
      <c r="H1404" s="120">
        <v>26101</v>
      </c>
      <c r="I1404" s="122" t="s">
        <v>132</v>
      </c>
      <c r="J1404" s="123">
        <v>0</v>
      </c>
      <c r="K1404" s="123">
        <v>0</v>
      </c>
      <c r="L1404" s="124">
        <v>0</v>
      </c>
      <c r="M1404" s="123">
        <v>0</v>
      </c>
      <c r="N1404" s="123">
        <v>0</v>
      </c>
      <c r="O1404" s="124">
        <v>0</v>
      </c>
      <c r="P1404" s="124">
        <v>0</v>
      </c>
      <c r="Q1404" s="45"/>
      <c r="R1404" s="123">
        <v>0</v>
      </c>
      <c r="S1404" s="123">
        <v>0</v>
      </c>
      <c r="T1404" s="123">
        <f t="shared" si="694"/>
        <v>0</v>
      </c>
      <c r="U1404" s="123">
        <v>0</v>
      </c>
      <c r="V1404" s="123">
        <v>0</v>
      </c>
      <c r="W1404" s="123">
        <f t="shared" si="695"/>
        <v>0</v>
      </c>
      <c r="X1404" s="123">
        <f t="shared" si="696"/>
        <v>0</v>
      </c>
      <c r="Y1404" s="45"/>
      <c r="Z1404" s="123">
        <v>0</v>
      </c>
      <c r="AA1404" s="123">
        <v>0</v>
      </c>
      <c r="AB1404" s="123">
        <f t="shared" si="697"/>
        <v>0</v>
      </c>
      <c r="AC1404" s="123">
        <v>0</v>
      </c>
      <c r="AD1404" s="123">
        <v>0</v>
      </c>
      <c r="AE1404" s="123">
        <f t="shared" si="698"/>
        <v>0</v>
      </c>
      <c r="AF1404" s="123">
        <f t="shared" si="699"/>
        <v>0</v>
      </c>
      <c r="AG1404" s="45"/>
      <c r="AH1404" s="123">
        <v>0</v>
      </c>
      <c r="AI1404" s="123">
        <v>0</v>
      </c>
      <c r="AJ1404" s="123">
        <f t="shared" si="700"/>
        <v>0</v>
      </c>
      <c r="AK1404" s="123">
        <v>0</v>
      </c>
      <c r="AL1404" s="123">
        <v>0</v>
      </c>
      <c r="AM1404" s="123">
        <f t="shared" si="701"/>
        <v>0</v>
      </c>
      <c r="AN1404" s="123">
        <f t="shared" si="702"/>
        <v>0</v>
      </c>
      <c r="AO1404" s="45"/>
      <c r="AP1404" s="123">
        <f>J1404-(R1404+Z1404+AH1404)</f>
        <v>0</v>
      </c>
      <c r="AQ1404" s="123">
        <f>K1404-(S1404+AA1404+AI1404)</f>
        <v>0</v>
      </c>
      <c r="AR1404" s="123">
        <f t="shared" si="703"/>
        <v>0</v>
      </c>
      <c r="AS1404" s="123">
        <f>M1404-(U1404+AC1404+AK1404)</f>
        <v>0</v>
      </c>
      <c r="AT1404" s="123">
        <f>N1404-(V1404+AD1404+AL1404)</f>
        <v>0</v>
      </c>
      <c r="AU1404" s="123">
        <f t="shared" si="704"/>
        <v>0</v>
      </c>
      <c r="AV1404" s="123">
        <f t="shared" si="705"/>
        <v>0</v>
      </c>
      <c r="AW1404" s="125" t="s">
        <v>133</v>
      </c>
      <c r="AX1404" s="125"/>
      <c r="AY1404" s="125"/>
      <c r="AZ1404" s="124" t="s">
        <v>88</v>
      </c>
      <c r="BA1404" s="124"/>
      <c r="BB1404" s="124"/>
      <c r="BC1404" s="124"/>
      <c r="BD1404" s="124"/>
    </row>
    <row r="1405" spans="1:56" s="126" customFormat="1" hidden="1">
      <c r="A1405" s="45"/>
      <c r="B1405" s="108">
        <v>2013</v>
      </c>
      <c r="C1405" s="109">
        <v>8320</v>
      </c>
      <c r="D1405" s="108">
        <v>12</v>
      </c>
      <c r="E1405" s="108">
        <v>2000</v>
      </c>
      <c r="F1405" s="108">
        <v>2700</v>
      </c>
      <c r="G1405" s="108"/>
      <c r="H1405" s="108"/>
      <c r="I1405" s="110" t="s">
        <v>135</v>
      </c>
      <c r="J1405" s="111">
        <v>0</v>
      </c>
      <c r="K1405" s="111">
        <v>0</v>
      </c>
      <c r="L1405" s="111">
        <v>0</v>
      </c>
      <c r="M1405" s="111">
        <v>0</v>
      </c>
      <c r="N1405" s="111">
        <v>0</v>
      </c>
      <c r="O1405" s="111">
        <v>0</v>
      </c>
      <c r="P1405" s="111">
        <v>0</v>
      </c>
      <c r="Q1405" s="45"/>
      <c r="R1405" s="112">
        <f t="shared" si="714"/>
        <v>0</v>
      </c>
      <c r="S1405" s="112">
        <f t="shared" si="714"/>
        <v>0</v>
      </c>
      <c r="T1405" s="112">
        <f t="shared" si="694"/>
        <v>0</v>
      </c>
      <c r="U1405" s="112">
        <f t="shared" si="715"/>
        <v>0</v>
      </c>
      <c r="V1405" s="112">
        <f t="shared" si="715"/>
        <v>0</v>
      </c>
      <c r="W1405" s="112">
        <f t="shared" si="695"/>
        <v>0</v>
      </c>
      <c r="X1405" s="112">
        <f t="shared" si="696"/>
        <v>0</v>
      </c>
      <c r="Y1405" s="45"/>
      <c r="Z1405" s="112">
        <f t="shared" si="716"/>
        <v>0</v>
      </c>
      <c r="AA1405" s="112">
        <f t="shared" si="716"/>
        <v>0</v>
      </c>
      <c r="AB1405" s="112">
        <f t="shared" si="697"/>
        <v>0</v>
      </c>
      <c r="AC1405" s="112">
        <f t="shared" si="717"/>
        <v>0</v>
      </c>
      <c r="AD1405" s="112">
        <f t="shared" si="717"/>
        <v>0</v>
      </c>
      <c r="AE1405" s="112">
        <f t="shared" si="698"/>
        <v>0</v>
      </c>
      <c r="AF1405" s="112">
        <f t="shared" si="699"/>
        <v>0</v>
      </c>
      <c r="AG1405" s="45"/>
      <c r="AH1405" s="112">
        <f t="shared" si="718"/>
        <v>0</v>
      </c>
      <c r="AI1405" s="112">
        <f t="shared" si="718"/>
        <v>0</v>
      </c>
      <c r="AJ1405" s="112">
        <f t="shared" si="700"/>
        <v>0</v>
      </c>
      <c r="AK1405" s="112">
        <f t="shared" si="719"/>
        <v>0</v>
      </c>
      <c r="AL1405" s="112">
        <f t="shared" si="719"/>
        <v>0</v>
      </c>
      <c r="AM1405" s="112">
        <f t="shared" si="701"/>
        <v>0</v>
      </c>
      <c r="AN1405" s="112">
        <f t="shared" si="702"/>
        <v>0</v>
      </c>
      <c r="AO1405" s="45"/>
      <c r="AP1405" s="112">
        <f t="shared" si="720"/>
        <v>0</v>
      </c>
      <c r="AQ1405" s="112">
        <f t="shared" si="720"/>
        <v>0</v>
      </c>
      <c r="AR1405" s="112">
        <f t="shared" si="703"/>
        <v>0</v>
      </c>
      <c r="AS1405" s="112">
        <f t="shared" si="721"/>
        <v>0</v>
      </c>
      <c r="AT1405" s="112">
        <f t="shared" si="721"/>
        <v>0</v>
      </c>
      <c r="AU1405" s="112">
        <f t="shared" si="704"/>
        <v>0</v>
      </c>
      <c r="AV1405" s="112">
        <f t="shared" si="705"/>
        <v>0</v>
      </c>
      <c r="AW1405" s="113"/>
      <c r="AX1405" s="113"/>
      <c r="AY1405" s="113"/>
      <c r="AZ1405" s="111"/>
      <c r="BA1405" s="111"/>
      <c r="BB1405" s="111"/>
      <c r="BC1405" s="111"/>
      <c r="BD1405" s="111"/>
    </row>
    <row r="1406" spans="1:56" s="127" customFormat="1" hidden="1">
      <c r="A1406" s="45"/>
      <c r="B1406" s="114">
        <v>2013</v>
      </c>
      <c r="C1406" s="115">
        <v>8320</v>
      </c>
      <c r="D1406" s="114">
        <v>12</v>
      </c>
      <c r="E1406" s="114">
        <v>2000</v>
      </c>
      <c r="F1406" s="114">
        <v>2700</v>
      </c>
      <c r="G1406" s="114">
        <v>271</v>
      </c>
      <c r="H1406" s="114"/>
      <c r="I1406" s="116" t="s">
        <v>136</v>
      </c>
      <c r="J1406" s="117">
        <v>0</v>
      </c>
      <c r="K1406" s="117">
        <v>0</v>
      </c>
      <c r="L1406" s="117">
        <v>0</v>
      </c>
      <c r="M1406" s="117">
        <v>0</v>
      </c>
      <c r="N1406" s="117">
        <v>0</v>
      </c>
      <c r="O1406" s="117">
        <v>0</v>
      </c>
      <c r="P1406" s="117">
        <v>0</v>
      </c>
      <c r="Q1406" s="45"/>
      <c r="R1406" s="118">
        <f t="shared" si="714"/>
        <v>0</v>
      </c>
      <c r="S1406" s="118">
        <f t="shared" si="714"/>
        <v>0</v>
      </c>
      <c r="T1406" s="118">
        <f t="shared" si="694"/>
        <v>0</v>
      </c>
      <c r="U1406" s="118">
        <f t="shared" si="715"/>
        <v>0</v>
      </c>
      <c r="V1406" s="118">
        <f t="shared" si="715"/>
        <v>0</v>
      </c>
      <c r="W1406" s="118">
        <f t="shared" si="695"/>
        <v>0</v>
      </c>
      <c r="X1406" s="118">
        <f t="shared" si="696"/>
        <v>0</v>
      </c>
      <c r="Y1406" s="45"/>
      <c r="Z1406" s="118">
        <f t="shared" si="716"/>
        <v>0</v>
      </c>
      <c r="AA1406" s="118">
        <f t="shared" si="716"/>
        <v>0</v>
      </c>
      <c r="AB1406" s="118">
        <f t="shared" si="697"/>
        <v>0</v>
      </c>
      <c r="AC1406" s="118">
        <f t="shared" si="717"/>
        <v>0</v>
      </c>
      <c r="AD1406" s="118">
        <f t="shared" si="717"/>
        <v>0</v>
      </c>
      <c r="AE1406" s="118">
        <f t="shared" si="698"/>
        <v>0</v>
      </c>
      <c r="AF1406" s="118">
        <f t="shared" si="699"/>
        <v>0</v>
      </c>
      <c r="AG1406" s="45"/>
      <c r="AH1406" s="118">
        <f t="shared" si="718"/>
        <v>0</v>
      </c>
      <c r="AI1406" s="118">
        <f t="shared" si="718"/>
        <v>0</v>
      </c>
      <c r="AJ1406" s="118">
        <f t="shared" si="700"/>
        <v>0</v>
      </c>
      <c r="AK1406" s="118">
        <f t="shared" si="719"/>
        <v>0</v>
      </c>
      <c r="AL1406" s="118">
        <f t="shared" si="719"/>
        <v>0</v>
      </c>
      <c r="AM1406" s="118">
        <f t="shared" si="701"/>
        <v>0</v>
      </c>
      <c r="AN1406" s="118">
        <f t="shared" si="702"/>
        <v>0</v>
      </c>
      <c r="AO1406" s="45"/>
      <c r="AP1406" s="118">
        <f t="shared" si="720"/>
        <v>0</v>
      </c>
      <c r="AQ1406" s="118">
        <f t="shared" si="720"/>
        <v>0</v>
      </c>
      <c r="AR1406" s="118">
        <f t="shared" si="703"/>
        <v>0</v>
      </c>
      <c r="AS1406" s="118">
        <f t="shared" si="721"/>
        <v>0</v>
      </c>
      <c r="AT1406" s="118">
        <f t="shared" si="721"/>
        <v>0</v>
      </c>
      <c r="AU1406" s="118">
        <f t="shared" si="704"/>
        <v>0</v>
      </c>
      <c r="AV1406" s="118">
        <f t="shared" si="705"/>
        <v>0</v>
      </c>
      <c r="AW1406" s="119"/>
      <c r="AX1406" s="119"/>
      <c r="AY1406" s="119"/>
      <c r="AZ1406" s="117"/>
      <c r="BA1406" s="117"/>
      <c r="BB1406" s="117"/>
      <c r="BC1406" s="117"/>
      <c r="BD1406" s="117"/>
    </row>
    <row r="1407" spans="1:56" s="45" customFormat="1" hidden="1">
      <c r="B1407" s="145">
        <v>2013</v>
      </c>
      <c r="C1407" s="130">
        <v>8320</v>
      </c>
      <c r="D1407" s="129">
        <v>12</v>
      </c>
      <c r="E1407" s="129">
        <v>2000</v>
      </c>
      <c r="F1407" s="129">
        <v>2700</v>
      </c>
      <c r="G1407" s="129">
        <v>271</v>
      </c>
      <c r="H1407" s="129">
        <v>27101</v>
      </c>
      <c r="I1407" s="128" t="s">
        <v>136</v>
      </c>
      <c r="J1407" s="123">
        <v>0</v>
      </c>
      <c r="K1407" s="123">
        <v>0</v>
      </c>
      <c r="L1407" s="124">
        <v>0</v>
      </c>
      <c r="M1407" s="123">
        <v>0</v>
      </c>
      <c r="N1407" s="123">
        <v>0</v>
      </c>
      <c r="O1407" s="124">
        <v>0</v>
      </c>
      <c r="P1407" s="124">
        <v>0</v>
      </c>
      <c r="R1407" s="123">
        <v>0</v>
      </c>
      <c r="S1407" s="123">
        <v>0</v>
      </c>
      <c r="T1407" s="123">
        <f t="shared" si="694"/>
        <v>0</v>
      </c>
      <c r="U1407" s="123">
        <v>0</v>
      </c>
      <c r="V1407" s="123">
        <v>0</v>
      </c>
      <c r="W1407" s="123">
        <f t="shared" si="695"/>
        <v>0</v>
      </c>
      <c r="X1407" s="123">
        <f t="shared" si="696"/>
        <v>0</v>
      </c>
      <c r="Z1407" s="123">
        <v>0</v>
      </c>
      <c r="AA1407" s="123">
        <v>0</v>
      </c>
      <c r="AB1407" s="123">
        <f t="shared" si="697"/>
        <v>0</v>
      </c>
      <c r="AC1407" s="123">
        <v>0</v>
      </c>
      <c r="AD1407" s="123">
        <v>0</v>
      </c>
      <c r="AE1407" s="123">
        <f t="shared" si="698"/>
        <v>0</v>
      </c>
      <c r="AF1407" s="123">
        <f t="shared" si="699"/>
        <v>0</v>
      </c>
      <c r="AH1407" s="123">
        <v>0</v>
      </c>
      <c r="AI1407" s="123">
        <v>0</v>
      </c>
      <c r="AJ1407" s="123">
        <f t="shared" si="700"/>
        <v>0</v>
      </c>
      <c r="AK1407" s="123">
        <v>0</v>
      </c>
      <c r="AL1407" s="123">
        <v>0</v>
      </c>
      <c r="AM1407" s="123">
        <f t="shared" si="701"/>
        <v>0</v>
      </c>
      <c r="AN1407" s="123">
        <f t="shared" si="702"/>
        <v>0</v>
      </c>
      <c r="AP1407" s="123">
        <f>J1407-(R1407+Z1407+AH1407)</f>
        <v>0</v>
      </c>
      <c r="AQ1407" s="123">
        <f>K1407-(S1407+AA1407+AI1407)</f>
        <v>0</v>
      </c>
      <c r="AR1407" s="123">
        <f t="shared" si="703"/>
        <v>0</v>
      </c>
      <c r="AS1407" s="123">
        <f>M1407-(U1407+AC1407+AK1407)</f>
        <v>0</v>
      </c>
      <c r="AT1407" s="123">
        <f>N1407-(V1407+AD1407+AL1407)</f>
        <v>0</v>
      </c>
      <c r="AU1407" s="123">
        <f t="shared" si="704"/>
        <v>0</v>
      </c>
      <c r="AV1407" s="123">
        <f t="shared" si="705"/>
        <v>0</v>
      </c>
      <c r="AW1407" s="125" t="s">
        <v>137</v>
      </c>
      <c r="AX1407" s="125"/>
      <c r="AY1407" s="125"/>
      <c r="AZ1407" s="124" t="s">
        <v>88</v>
      </c>
      <c r="BA1407" s="124"/>
      <c r="BB1407" s="124"/>
      <c r="BC1407" s="124"/>
      <c r="BD1407" s="124"/>
    </row>
    <row r="1408" spans="1:56" s="126" customFormat="1">
      <c r="A1408" s="45"/>
      <c r="B1408" s="108">
        <v>2013</v>
      </c>
      <c r="C1408" s="109">
        <v>8320</v>
      </c>
      <c r="D1408" s="108">
        <v>12</v>
      </c>
      <c r="E1408" s="108">
        <v>2000</v>
      </c>
      <c r="F1408" s="108">
        <v>2900</v>
      </c>
      <c r="G1408" s="108"/>
      <c r="H1408" s="108"/>
      <c r="I1408" s="110" t="s">
        <v>142</v>
      </c>
      <c r="J1408" s="111">
        <v>0</v>
      </c>
      <c r="K1408" s="111">
        <v>0</v>
      </c>
      <c r="L1408" s="111">
        <v>0</v>
      </c>
      <c r="M1408" s="111">
        <v>0</v>
      </c>
      <c r="N1408" s="111">
        <v>0</v>
      </c>
      <c r="O1408" s="111">
        <v>0</v>
      </c>
      <c r="P1408" s="111">
        <v>0</v>
      </c>
      <c r="Q1408" s="45"/>
      <c r="R1408" s="112">
        <f>R1409+R1411+R1413+R1415</f>
        <v>0</v>
      </c>
      <c r="S1408" s="112">
        <f>S1409+S1411+S1413+S1415</f>
        <v>0</v>
      </c>
      <c r="T1408" s="112">
        <f t="shared" si="694"/>
        <v>0</v>
      </c>
      <c r="U1408" s="112">
        <f>U1409+U1411+U1413+U1415</f>
        <v>0</v>
      </c>
      <c r="V1408" s="112">
        <f>V1409+V1411+V1413+V1415</f>
        <v>0</v>
      </c>
      <c r="W1408" s="112">
        <f t="shared" si="695"/>
        <v>0</v>
      </c>
      <c r="X1408" s="112">
        <f t="shared" si="696"/>
        <v>0</v>
      </c>
      <c r="Y1408" s="45"/>
      <c r="Z1408" s="112">
        <f>Z1409+Z1411+Z1413+Z1415</f>
        <v>0</v>
      </c>
      <c r="AA1408" s="112">
        <f>AA1409+AA1411+AA1413+AA1415</f>
        <v>0</v>
      </c>
      <c r="AB1408" s="112">
        <f t="shared" si="697"/>
        <v>0</v>
      </c>
      <c r="AC1408" s="112">
        <f>AC1409+AC1411+AC1413+AC1415</f>
        <v>0</v>
      </c>
      <c r="AD1408" s="112">
        <f>AD1409+AD1411+AD1413+AD1415</f>
        <v>0</v>
      </c>
      <c r="AE1408" s="112">
        <f t="shared" si="698"/>
        <v>0</v>
      </c>
      <c r="AF1408" s="112">
        <f t="shared" si="699"/>
        <v>0</v>
      </c>
      <c r="AG1408" s="45"/>
      <c r="AH1408" s="112">
        <f>AH1409+AH1411+AH1413+AH1415</f>
        <v>0</v>
      </c>
      <c r="AI1408" s="112">
        <f>AI1409+AI1411+AI1413+AI1415</f>
        <v>0</v>
      </c>
      <c r="AJ1408" s="112">
        <f t="shared" si="700"/>
        <v>0</v>
      </c>
      <c r="AK1408" s="112">
        <f>AK1409+AK1411+AK1413+AK1415</f>
        <v>0</v>
      </c>
      <c r="AL1408" s="112">
        <f>AL1409+AL1411+AL1413+AL1415</f>
        <v>0</v>
      </c>
      <c r="AM1408" s="112">
        <f t="shared" si="701"/>
        <v>0</v>
      </c>
      <c r="AN1408" s="112">
        <f t="shared" si="702"/>
        <v>0</v>
      </c>
      <c r="AO1408" s="45"/>
      <c r="AP1408" s="112">
        <f>AP1409+AP1411+AP1413+AP1415</f>
        <v>0</v>
      </c>
      <c r="AQ1408" s="112">
        <f>AQ1409+AQ1411+AQ1413+AQ1415</f>
        <v>0</v>
      </c>
      <c r="AR1408" s="112">
        <f t="shared" si="703"/>
        <v>0</v>
      </c>
      <c r="AS1408" s="112">
        <f>AS1409+AS1411+AS1413+AS1415</f>
        <v>0</v>
      </c>
      <c r="AT1408" s="112">
        <f>AT1409+AT1411+AT1413+AT1415</f>
        <v>0</v>
      </c>
      <c r="AU1408" s="112">
        <f t="shared" si="704"/>
        <v>0</v>
      </c>
      <c r="AV1408" s="112">
        <f t="shared" si="705"/>
        <v>0</v>
      </c>
      <c r="AW1408" s="113"/>
      <c r="AX1408" s="113"/>
      <c r="AY1408" s="113"/>
      <c r="AZ1408" s="111"/>
      <c r="BA1408" s="111"/>
      <c r="BB1408" s="111"/>
      <c r="BC1408" s="111"/>
      <c r="BD1408" s="111"/>
    </row>
    <row r="1409" spans="1:56" s="127" customFormat="1">
      <c r="A1409" s="45"/>
      <c r="B1409" s="114">
        <v>2013</v>
      </c>
      <c r="C1409" s="115">
        <v>8320</v>
      </c>
      <c r="D1409" s="114">
        <v>12</v>
      </c>
      <c r="E1409" s="114">
        <v>2000</v>
      </c>
      <c r="F1409" s="114">
        <v>2900</v>
      </c>
      <c r="G1409" s="114">
        <v>291</v>
      </c>
      <c r="H1409" s="114"/>
      <c r="I1409" s="116" t="s">
        <v>143</v>
      </c>
      <c r="J1409" s="117">
        <v>0</v>
      </c>
      <c r="K1409" s="117">
        <v>0</v>
      </c>
      <c r="L1409" s="117">
        <v>0</v>
      </c>
      <c r="M1409" s="117">
        <v>0</v>
      </c>
      <c r="N1409" s="117">
        <v>0</v>
      </c>
      <c r="O1409" s="117">
        <v>0</v>
      </c>
      <c r="P1409" s="117">
        <v>0</v>
      </c>
      <c r="Q1409" s="45"/>
      <c r="R1409" s="118">
        <f t="shared" ref="R1409:S1413" si="722">R1410</f>
        <v>0</v>
      </c>
      <c r="S1409" s="118">
        <f t="shared" si="722"/>
        <v>0</v>
      </c>
      <c r="T1409" s="118">
        <f t="shared" si="694"/>
        <v>0</v>
      </c>
      <c r="U1409" s="118">
        <f t="shared" ref="U1409:V1413" si="723">U1410</f>
        <v>0</v>
      </c>
      <c r="V1409" s="118">
        <f t="shared" si="723"/>
        <v>0</v>
      </c>
      <c r="W1409" s="118">
        <f t="shared" si="695"/>
        <v>0</v>
      </c>
      <c r="X1409" s="118">
        <f t="shared" si="696"/>
        <v>0</v>
      </c>
      <c r="Y1409" s="45"/>
      <c r="Z1409" s="118">
        <f t="shared" ref="Z1409:AA1413" si="724">Z1410</f>
        <v>0</v>
      </c>
      <c r="AA1409" s="118">
        <f t="shared" si="724"/>
        <v>0</v>
      </c>
      <c r="AB1409" s="118">
        <f t="shared" si="697"/>
        <v>0</v>
      </c>
      <c r="AC1409" s="118">
        <f t="shared" ref="AC1409:AD1413" si="725">AC1410</f>
        <v>0</v>
      </c>
      <c r="AD1409" s="118">
        <f t="shared" si="725"/>
        <v>0</v>
      </c>
      <c r="AE1409" s="118">
        <f t="shared" si="698"/>
        <v>0</v>
      </c>
      <c r="AF1409" s="118">
        <f t="shared" si="699"/>
        <v>0</v>
      </c>
      <c r="AG1409" s="45"/>
      <c r="AH1409" s="118">
        <f t="shared" ref="AH1409:AI1413" si="726">AH1410</f>
        <v>0</v>
      </c>
      <c r="AI1409" s="118">
        <f t="shared" si="726"/>
        <v>0</v>
      </c>
      <c r="AJ1409" s="118">
        <f t="shared" si="700"/>
        <v>0</v>
      </c>
      <c r="AK1409" s="118">
        <f t="shared" ref="AK1409:AL1413" si="727">AK1410</f>
        <v>0</v>
      </c>
      <c r="AL1409" s="118">
        <f t="shared" si="727"/>
        <v>0</v>
      </c>
      <c r="AM1409" s="118">
        <f t="shared" si="701"/>
        <v>0</v>
      </c>
      <c r="AN1409" s="118">
        <f t="shared" si="702"/>
        <v>0</v>
      </c>
      <c r="AO1409" s="45"/>
      <c r="AP1409" s="118">
        <f t="shared" ref="AP1409:AQ1413" si="728">AP1410</f>
        <v>0</v>
      </c>
      <c r="AQ1409" s="118">
        <f t="shared" si="728"/>
        <v>0</v>
      </c>
      <c r="AR1409" s="118">
        <f t="shared" si="703"/>
        <v>0</v>
      </c>
      <c r="AS1409" s="118">
        <f t="shared" ref="AS1409:AT1413" si="729">AS1410</f>
        <v>0</v>
      </c>
      <c r="AT1409" s="118">
        <f t="shared" si="729"/>
        <v>0</v>
      </c>
      <c r="AU1409" s="118">
        <f t="shared" si="704"/>
        <v>0</v>
      </c>
      <c r="AV1409" s="118">
        <f t="shared" si="705"/>
        <v>0</v>
      </c>
      <c r="AW1409" s="119"/>
      <c r="AX1409" s="119"/>
      <c r="AY1409" s="119"/>
      <c r="AZ1409" s="117"/>
      <c r="BA1409" s="117"/>
      <c r="BB1409" s="117"/>
      <c r="BC1409" s="117"/>
      <c r="BD1409" s="117"/>
    </row>
    <row r="1410" spans="1:56" s="100" customFormat="1">
      <c r="A1410" s="45"/>
      <c r="B1410" s="120">
        <v>2013</v>
      </c>
      <c r="C1410" s="121">
        <v>8320</v>
      </c>
      <c r="D1410" s="120">
        <v>12</v>
      </c>
      <c r="E1410" s="120">
        <v>2000</v>
      </c>
      <c r="F1410" s="120">
        <v>2900</v>
      </c>
      <c r="G1410" s="120">
        <v>291</v>
      </c>
      <c r="H1410" s="120">
        <v>29101</v>
      </c>
      <c r="I1410" s="122" t="s">
        <v>143</v>
      </c>
      <c r="J1410" s="123">
        <v>0</v>
      </c>
      <c r="K1410" s="123">
        <v>0</v>
      </c>
      <c r="L1410" s="124">
        <v>0</v>
      </c>
      <c r="M1410" s="123">
        <v>0</v>
      </c>
      <c r="N1410" s="123">
        <v>0</v>
      </c>
      <c r="O1410" s="124">
        <v>0</v>
      </c>
      <c r="P1410" s="124">
        <v>0</v>
      </c>
      <c r="Q1410" s="45"/>
      <c r="R1410" s="123">
        <v>0</v>
      </c>
      <c r="S1410" s="123">
        <v>0</v>
      </c>
      <c r="T1410" s="123">
        <f t="shared" si="694"/>
        <v>0</v>
      </c>
      <c r="U1410" s="123">
        <v>0</v>
      </c>
      <c r="V1410" s="123">
        <v>0</v>
      </c>
      <c r="W1410" s="123">
        <f t="shared" si="695"/>
        <v>0</v>
      </c>
      <c r="X1410" s="123">
        <f t="shared" si="696"/>
        <v>0</v>
      </c>
      <c r="Y1410" s="45"/>
      <c r="Z1410" s="123">
        <v>0</v>
      </c>
      <c r="AA1410" s="123">
        <v>0</v>
      </c>
      <c r="AB1410" s="123">
        <f t="shared" si="697"/>
        <v>0</v>
      </c>
      <c r="AC1410" s="123">
        <v>0</v>
      </c>
      <c r="AD1410" s="123">
        <v>0</v>
      </c>
      <c r="AE1410" s="123">
        <f t="shared" si="698"/>
        <v>0</v>
      </c>
      <c r="AF1410" s="123">
        <f t="shared" si="699"/>
        <v>0</v>
      </c>
      <c r="AG1410" s="45"/>
      <c r="AH1410" s="123">
        <v>0</v>
      </c>
      <c r="AI1410" s="123">
        <v>0</v>
      </c>
      <c r="AJ1410" s="123">
        <f t="shared" si="700"/>
        <v>0</v>
      </c>
      <c r="AK1410" s="123">
        <v>0</v>
      </c>
      <c r="AL1410" s="123">
        <v>0</v>
      </c>
      <c r="AM1410" s="123">
        <f t="shared" si="701"/>
        <v>0</v>
      </c>
      <c r="AN1410" s="123">
        <f t="shared" si="702"/>
        <v>0</v>
      </c>
      <c r="AO1410" s="45"/>
      <c r="AP1410" s="123">
        <f>J1410-(R1410+Z1410+AH1410)</f>
        <v>0</v>
      </c>
      <c r="AQ1410" s="123">
        <f>K1410-(S1410+AA1410+AI1410)</f>
        <v>0</v>
      </c>
      <c r="AR1410" s="123">
        <f t="shared" si="703"/>
        <v>0</v>
      </c>
      <c r="AS1410" s="123">
        <f>M1410-(U1410+AC1410+AK1410)</f>
        <v>0</v>
      </c>
      <c r="AT1410" s="123">
        <f>N1410-(V1410+AD1410+AL1410)</f>
        <v>0</v>
      </c>
      <c r="AU1410" s="123">
        <f t="shared" si="704"/>
        <v>0</v>
      </c>
      <c r="AV1410" s="123">
        <f t="shared" si="705"/>
        <v>0</v>
      </c>
      <c r="AW1410" s="125" t="s">
        <v>103</v>
      </c>
      <c r="AX1410" s="125"/>
      <c r="AY1410" s="125"/>
      <c r="AZ1410" s="124" t="s">
        <v>88</v>
      </c>
      <c r="BA1410" s="124"/>
      <c r="BB1410" s="124"/>
      <c r="BC1410" s="124"/>
      <c r="BD1410" s="124"/>
    </row>
    <row r="1411" spans="1:56" s="127" customFormat="1">
      <c r="A1411" s="45"/>
      <c r="B1411" s="114">
        <v>2013</v>
      </c>
      <c r="C1411" s="115">
        <v>8320</v>
      </c>
      <c r="D1411" s="114">
        <v>12</v>
      </c>
      <c r="E1411" s="114">
        <v>2000</v>
      </c>
      <c r="F1411" s="114">
        <v>2900</v>
      </c>
      <c r="G1411" s="114">
        <v>292</v>
      </c>
      <c r="H1411" s="114"/>
      <c r="I1411" s="116" t="s">
        <v>400</v>
      </c>
      <c r="J1411" s="117">
        <v>0</v>
      </c>
      <c r="K1411" s="117">
        <v>0</v>
      </c>
      <c r="L1411" s="117">
        <v>0</v>
      </c>
      <c r="M1411" s="117">
        <v>0</v>
      </c>
      <c r="N1411" s="117">
        <v>0</v>
      </c>
      <c r="O1411" s="117">
        <v>0</v>
      </c>
      <c r="P1411" s="117">
        <v>0</v>
      </c>
      <c r="Q1411" s="45"/>
      <c r="R1411" s="118">
        <f t="shared" si="722"/>
        <v>0</v>
      </c>
      <c r="S1411" s="118">
        <f t="shared" si="722"/>
        <v>0</v>
      </c>
      <c r="T1411" s="118">
        <f t="shared" si="694"/>
        <v>0</v>
      </c>
      <c r="U1411" s="118">
        <f t="shared" si="723"/>
        <v>0</v>
      </c>
      <c r="V1411" s="118">
        <f t="shared" si="723"/>
        <v>0</v>
      </c>
      <c r="W1411" s="118">
        <f t="shared" si="695"/>
        <v>0</v>
      </c>
      <c r="X1411" s="118">
        <f t="shared" si="696"/>
        <v>0</v>
      </c>
      <c r="Y1411" s="45"/>
      <c r="Z1411" s="118">
        <f t="shared" si="724"/>
        <v>0</v>
      </c>
      <c r="AA1411" s="118">
        <f t="shared" si="724"/>
        <v>0</v>
      </c>
      <c r="AB1411" s="118">
        <f t="shared" si="697"/>
        <v>0</v>
      </c>
      <c r="AC1411" s="118">
        <f t="shared" si="725"/>
        <v>0</v>
      </c>
      <c r="AD1411" s="118">
        <f t="shared" si="725"/>
        <v>0</v>
      </c>
      <c r="AE1411" s="118">
        <f t="shared" si="698"/>
        <v>0</v>
      </c>
      <c r="AF1411" s="118">
        <f t="shared" si="699"/>
        <v>0</v>
      </c>
      <c r="AG1411" s="45"/>
      <c r="AH1411" s="118">
        <f t="shared" si="726"/>
        <v>0</v>
      </c>
      <c r="AI1411" s="118">
        <f t="shared" si="726"/>
        <v>0</v>
      </c>
      <c r="AJ1411" s="118">
        <f t="shared" si="700"/>
        <v>0</v>
      </c>
      <c r="AK1411" s="118">
        <f t="shared" si="727"/>
        <v>0</v>
      </c>
      <c r="AL1411" s="118">
        <f t="shared" si="727"/>
        <v>0</v>
      </c>
      <c r="AM1411" s="118">
        <f t="shared" si="701"/>
        <v>0</v>
      </c>
      <c r="AN1411" s="118">
        <f t="shared" si="702"/>
        <v>0</v>
      </c>
      <c r="AO1411" s="45"/>
      <c r="AP1411" s="118">
        <f t="shared" si="728"/>
        <v>0</v>
      </c>
      <c r="AQ1411" s="118">
        <f t="shared" si="728"/>
        <v>0</v>
      </c>
      <c r="AR1411" s="118">
        <f t="shared" si="703"/>
        <v>0</v>
      </c>
      <c r="AS1411" s="118">
        <f t="shared" si="729"/>
        <v>0</v>
      </c>
      <c r="AT1411" s="118">
        <f t="shared" si="729"/>
        <v>0</v>
      </c>
      <c r="AU1411" s="118">
        <f t="shared" si="704"/>
        <v>0</v>
      </c>
      <c r="AV1411" s="118">
        <f t="shared" si="705"/>
        <v>0</v>
      </c>
      <c r="AW1411" s="119"/>
      <c r="AX1411" s="119"/>
      <c r="AY1411" s="119"/>
      <c r="AZ1411" s="117"/>
      <c r="BA1411" s="117"/>
      <c r="BB1411" s="117"/>
      <c r="BC1411" s="117"/>
      <c r="BD1411" s="117"/>
    </row>
    <row r="1412" spans="1:56" s="100" customFormat="1">
      <c r="A1412" s="45"/>
      <c r="B1412" s="120">
        <v>2013</v>
      </c>
      <c r="C1412" s="121">
        <v>8320</v>
      </c>
      <c r="D1412" s="120">
        <v>12</v>
      </c>
      <c r="E1412" s="120">
        <v>2000</v>
      </c>
      <c r="F1412" s="120">
        <v>2900</v>
      </c>
      <c r="G1412" s="120">
        <v>292</v>
      </c>
      <c r="H1412" s="120">
        <v>29201</v>
      </c>
      <c r="I1412" s="122" t="s">
        <v>400</v>
      </c>
      <c r="J1412" s="132">
        <v>0</v>
      </c>
      <c r="K1412" s="132">
        <v>0</v>
      </c>
      <c r="L1412" s="133">
        <v>0</v>
      </c>
      <c r="M1412" s="132">
        <v>0</v>
      </c>
      <c r="N1412" s="132">
        <v>0</v>
      </c>
      <c r="O1412" s="133">
        <v>0</v>
      </c>
      <c r="P1412" s="133">
        <v>0</v>
      </c>
      <c r="Q1412" s="45"/>
      <c r="R1412" s="123">
        <v>0</v>
      </c>
      <c r="S1412" s="123">
        <v>0</v>
      </c>
      <c r="T1412" s="123">
        <f t="shared" si="694"/>
        <v>0</v>
      </c>
      <c r="U1412" s="123">
        <v>0</v>
      </c>
      <c r="V1412" s="123">
        <v>0</v>
      </c>
      <c r="W1412" s="123">
        <f t="shared" si="695"/>
        <v>0</v>
      </c>
      <c r="X1412" s="123">
        <f t="shared" si="696"/>
        <v>0</v>
      </c>
      <c r="Y1412" s="45"/>
      <c r="Z1412" s="123">
        <v>0</v>
      </c>
      <c r="AA1412" s="123">
        <v>0</v>
      </c>
      <c r="AB1412" s="123">
        <f t="shared" si="697"/>
        <v>0</v>
      </c>
      <c r="AC1412" s="123">
        <v>0</v>
      </c>
      <c r="AD1412" s="123">
        <v>0</v>
      </c>
      <c r="AE1412" s="123">
        <f t="shared" si="698"/>
        <v>0</v>
      </c>
      <c r="AF1412" s="123">
        <f t="shared" si="699"/>
        <v>0</v>
      </c>
      <c r="AG1412" s="45"/>
      <c r="AH1412" s="123">
        <v>0</v>
      </c>
      <c r="AI1412" s="123">
        <v>0</v>
      </c>
      <c r="AJ1412" s="123">
        <f t="shared" si="700"/>
        <v>0</v>
      </c>
      <c r="AK1412" s="123">
        <v>0</v>
      </c>
      <c r="AL1412" s="123">
        <v>0</v>
      </c>
      <c r="AM1412" s="123">
        <f t="shared" si="701"/>
        <v>0</v>
      </c>
      <c r="AN1412" s="123">
        <f t="shared" si="702"/>
        <v>0</v>
      </c>
      <c r="AO1412" s="45"/>
      <c r="AP1412" s="123">
        <f>J1412-(R1412+Z1412+AH1412)</f>
        <v>0</v>
      </c>
      <c r="AQ1412" s="123">
        <f>K1412-(S1412+AA1412+AI1412)</f>
        <v>0</v>
      </c>
      <c r="AR1412" s="123">
        <f t="shared" si="703"/>
        <v>0</v>
      </c>
      <c r="AS1412" s="123">
        <f>M1412-(U1412+AC1412+AK1412)</f>
        <v>0</v>
      </c>
      <c r="AT1412" s="123">
        <f>N1412-(V1412+AD1412+AL1412)</f>
        <v>0</v>
      </c>
      <c r="AU1412" s="123">
        <f t="shared" si="704"/>
        <v>0</v>
      </c>
      <c r="AV1412" s="123">
        <f t="shared" si="705"/>
        <v>0</v>
      </c>
      <c r="AW1412" s="134" t="s">
        <v>103</v>
      </c>
      <c r="AX1412" s="134"/>
      <c r="AY1412" s="134"/>
      <c r="AZ1412" s="133" t="s">
        <v>283</v>
      </c>
      <c r="BA1412" s="133"/>
      <c r="BB1412" s="133"/>
      <c r="BC1412" s="133"/>
      <c r="BD1412" s="133"/>
    </row>
    <row r="1413" spans="1:56" s="127" customFormat="1">
      <c r="A1413" s="45"/>
      <c r="B1413" s="114">
        <v>2013</v>
      </c>
      <c r="C1413" s="115">
        <v>8320</v>
      </c>
      <c r="D1413" s="114">
        <v>12</v>
      </c>
      <c r="E1413" s="114">
        <v>2000</v>
      </c>
      <c r="F1413" s="114">
        <v>2900</v>
      </c>
      <c r="G1413" s="114">
        <v>294</v>
      </c>
      <c r="H1413" s="114"/>
      <c r="I1413" s="116" t="s">
        <v>145</v>
      </c>
      <c r="J1413" s="117">
        <v>0</v>
      </c>
      <c r="K1413" s="117">
        <v>0</v>
      </c>
      <c r="L1413" s="117">
        <v>0</v>
      </c>
      <c r="M1413" s="117">
        <v>0</v>
      </c>
      <c r="N1413" s="117">
        <v>0</v>
      </c>
      <c r="O1413" s="117">
        <v>0</v>
      </c>
      <c r="P1413" s="117">
        <v>0</v>
      </c>
      <c r="Q1413" s="45"/>
      <c r="R1413" s="118">
        <f t="shared" si="722"/>
        <v>0</v>
      </c>
      <c r="S1413" s="118">
        <f t="shared" si="722"/>
        <v>0</v>
      </c>
      <c r="T1413" s="118">
        <f t="shared" si="694"/>
        <v>0</v>
      </c>
      <c r="U1413" s="118">
        <f t="shared" si="723"/>
        <v>0</v>
      </c>
      <c r="V1413" s="118">
        <f t="shared" si="723"/>
        <v>0</v>
      </c>
      <c r="W1413" s="118">
        <f t="shared" si="695"/>
        <v>0</v>
      </c>
      <c r="X1413" s="118">
        <f t="shared" si="696"/>
        <v>0</v>
      </c>
      <c r="Y1413" s="45"/>
      <c r="Z1413" s="118">
        <f t="shared" si="724"/>
        <v>0</v>
      </c>
      <c r="AA1413" s="118">
        <f t="shared" si="724"/>
        <v>0</v>
      </c>
      <c r="AB1413" s="118">
        <f t="shared" si="697"/>
        <v>0</v>
      </c>
      <c r="AC1413" s="118">
        <f t="shared" si="725"/>
        <v>0</v>
      </c>
      <c r="AD1413" s="118">
        <f t="shared" si="725"/>
        <v>0</v>
      </c>
      <c r="AE1413" s="118">
        <f t="shared" si="698"/>
        <v>0</v>
      </c>
      <c r="AF1413" s="118">
        <f t="shared" si="699"/>
        <v>0</v>
      </c>
      <c r="AG1413" s="45"/>
      <c r="AH1413" s="118">
        <f t="shared" si="726"/>
        <v>0</v>
      </c>
      <c r="AI1413" s="118">
        <f t="shared" si="726"/>
        <v>0</v>
      </c>
      <c r="AJ1413" s="118">
        <f t="shared" si="700"/>
        <v>0</v>
      </c>
      <c r="AK1413" s="118">
        <f t="shared" si="727"/>
        <v>0</v>
      </c>
      <c r="AL1413" s="118">
        <f t="shared" si="727"/>
        <v>0</v>
      </c>
      <c r="AM1413" s="118">
        <f t="shared" si="701"/>
        <v>0</v>
      </c>
      <c r="AN1413" s="118">
        <f t="shared" si="702"/>
        <v>0</v>
      </c>
      <c r="AO1413" s="45"/>
      <c r="AP1413" s="118">
        <f t="shared" si="728"/>
        <v>0</v>
      </c>
      <c r="AQ1413" s="118">
        <f t="shared" si="728"/>
        <v>0</v>
      </c>
      <c r="AR1413" s="118">
        <f t="shared" si="703"/>
        <v>0</v>
      </c>
      <c r="AS1413" s="118">
        <f t="shared" si="729"/>
        <v>0</v>
      </c>
      <c r="AT1413" s="118">
        <f t="shared" si="729"/>
        <v>0</v>
      </c>
      <c r="AU1413" s="118">
        <f t="shared" si="704"/>
        <v>0</v>
      </c>
      <c r="AV1413" s="118">
        <f t="shared" si="705"/>
        <v>0</v>
      </c>
      <c r="AW1413" s="119"/>
      <c r="AX1413" s="119"/>
      <c r="AY1413" s="119"/>
      <c r="AZ1413" s="117"/>
      <c r="BA1413" s="117"/>
      <c r="BB1413" s="117"/>
      <c r="BC1413" s="117"/>
      <c r="BD1413" s="117"/>
    </row>
    <row r="1414" spans="1:56" s="100" customFormat="1">
      <c r="A1414" s="45"/>
      <c r="B1414" s="120">
        <v>2013</v>
      </c>
      <c r="C1414" s="121">
        <v>8320</v>
      </c>
      <c r="D1414" s="120">
        <v>12</v>
      </c>
      <c r="E1414" s="120">
        <v>2000</v>
      </c>
      <c r="F1414" s="120">
        <v>2900</v>
      </c>
      <c r="G1414" s="120">
        <v>294</v>
      </c>
      <c r="H1414" s="120">
        <v>29401</v>
      </c>
      <c r="I1414" s="122" t="s">
        <v>146</v>
      </c>
      <c r="J1414" s="132">
        <v>0</v>
      </c>
      <c r="K1414" s="132">
        <v>0</v>
      </c>
      <c r="L1414" s="133">
        <v>0</v>
      </c>
      <c r="M1414" s="132">
        <v>0</v>
      </c>
      <c r="N1414" s="132">
        <v>0</v>
      </c>
      <c r="O1414" s="133">
        <v>0</v>
      </c>
      <c r="P1414" s="133">
        <v>0</v>
      </c>
      <c r="Q1414" s="45"/>
      <c r="R1414" s="123">
        <v>0</v>
      </c>
      <c r="S1414" s="123">
        <v>0</v>
      </c>
      <c r="T1414" s="123">
        <f t="shared" si="694"/>
        <v>0</v>
      </c>
      <c r="U1414" s="123">
        <v>0</v>
      </c>
      <c r="V1414" s="123">
        <v>0</v>
      </c>
      <c r="W1414" s="123">
        <f t="shared" si="695"/>
        <v>0</v>
      </c>
      <c r="X1414" s="123">
        <f t="shared" si="696"/>
        <v>0</v>
      </c>
      <c r="Y1414" s="45"/>
      <c r="Z1414" s="123">
        <v>0</v>
      </c>
      <c r="AA1414" s="123">
        <v>0</v>
      </c>
      <c r="AB1414" s="123">
        <f t="shared" si="697"/>
        <v>0</v>
      </c>
      <c r="AC1414" s="123">
        <v>0</v>
      </c>
      <c r="AD1414" s="123">
        <v>0</v>
      </c>
      <c r="AE1414" s="123">
        <f t="shared" si="698"/>
        <v>0</v>
      </c>
      <c r="AF1414" s="123">
        <f t="shared" si="699"/>
        <v>0</v>
      </c>
      <c r="AG1414" s="45"/>
      <c r="AH1414" s="123">
        <v>0</v>
      </c>
      <c r="AI1414" s="123">
        <v>0</v>
      </c>
      <c r="AJ1414" s="123">
        <f t="shared" si="700"/>
        <v>0</v>
      </c>
      <c r="AK1414" s="123">
        <v>0</v>
      </c>
      <c r="AL1414" s="123">
        <v>0</v>
      </c>
      <c r="AM1414" s="123">
        <f t="shared" si="701"/>
        <v>0</v>
      </c>
      <c r="AN1414" s="123">
        <f t="shared" si="702"/>
        <v>0</v>
      </c>
      <c r="AO1414" s="45"/>
      <c r="AP1414" s="123">
        <f>J1414-(R1414+Z1414+AH1414)</f>
        <v>0</v>
      </c>
      <c r="AQ1414" s="123">
        <f>K1414-(S1414+AA1414+AI1414)</f>
        <v>0</v>
      </c>
      <c r="AR1414" s="123">
        <f t="shared" si="703"/>
        <v>0</v>
      </c>
      <c r="AS1414" s="123">
        <f>M1414-(U1414+AC1414+AK1414)</f>
        <v>0</v>
      </c>
      <c r="AT1414" s="123">
        <f>N1414-(V1414+AD1414+AL1414)</f>
        <v>0</v>
      </c>
      <c r="AU1414" s="123">
        <f t="shared" si="704"/>
        <v>0</v>
      </c>
      <c r="AV1414" s="123">
        <f t="shared" si="705"/>
        <v>0</v>
      </c>
      <c r="AW1414" s="134" t="s">
        <v>103</v>
      </c>
      <c r="AX1414" s="134"/>
      <c r="AY1414" s="134"/>
      <c r="AZ1414" s="133" t="s">
        <v>326</v>
      </c>
      <c r="BA1414" s="133"/>
      <c r="BB1414" s="133"/>
      <c r="BC1414" s="133"/>
      <c r="BD1414" s="133"/>
    </row>
    <row r="1415" spans="1:56" s="100" customFormat="1">
      <c r="A1415" s="45"/>
      <c r="B1415" s="114">
        <v>2013</v>
      </c>
      <c r="C1415" s="115">
        <v>8320</v>
      </c>
      <c r="D1415" s="114">
        <v>12</v>
      </c>
      <c r="E1415" s="114">
        <v>2000</v>
      </c>
      <c r="F1415" s="114">
        <v>2900</v>
      </c>
      <c r="G1415" s="114">
        <v>298</v>
      </c>
      <c r="H1415" s="114"/>
      <c r="I1415" s="116" t="s">
        <v>425</v>
      </c>
      <c r="J1415" s="117">
        <v>0</v>
      </c>
      <c r="K1415" s="117">
        <v>0</v>
      </c>
      <c r="L1415" s="117">
        <v>0</v>
      </c>
      <c r="M1415" s="117">
        <v>0</v>
      </c>
      <c r="N1415" s="117">
        <v>0</v>
      </c>
      <c r="O1415" s="117">
        <v>0</v>
      </c>
      <c r="P1415" s="117">
        <v>0</v>
      </c>
      <c r="Q1415" s="45"/>
      <c r="R1415" s="118">
        <f>R1416</f>
        <v>0</v>
      </c>
      <c r="S1415" s="118">
        <f>S1416</f>
        <v>0</v>
      </c>
      <c r="T1415" s="118">
        <f t="shared" si="694"/>
        <v>0</v>
      </c>
      <c r="U1415" s="118">
        <f>U1416</f>
        <v>0</v>
      </c>
      <c r="V1415" s="118">
        <f>V1416</f>
        <v>0</v>
      </c>
      <c r="W1415" s="118">
        <f t="shared" si="695"/>
        <v>0</v>
      </c>
      <c r="X1415" s="118">
        <f t="shared" si="696"/>
        <v>0</v>
      </c>
      <c r="Y1415" s="45"/>
      <c r="Z1415" s="118">
        <f>Z1416</f>
        <v>0</v>
      </c>
      <c r="AA1415" s="118">
        <f>AA1416</f>
        <v>0</v>
      </c>
      <c r="AB1415" s="118">
        <f t="shared" si="697"/>
        <v>0</v>
      </c>
      <c r="AC1415" s="118">
        <f>AC1416</f>
        <v>0</v>
      </c>
      <c r="AD1415" s="118">
        <f>AD1416</f>
        <v>0</v>
      </c>
      <c r="AE1415" s="118">
        <f t="shared" si="698"/>
        <v>0</v>
      </c>
      <c r="AF1415" s="118">
        <f t="shared" si="699"/>
        <v>0</v>
      </c>
      <c r="AG1415" s="45"/>
      <c r="AH1415" s="118">
        <f>AH1416</f>
        <v>0</v>
      </c>
      <c r="AI1415" s="118">
        <f>AI1416</f>
        <v>0</v>
      </c>
      <c r="AJ1415" s="118">
        <f t="shared" si="700"/>
        <v>0</v>
      </c>
      <c r="AK1415" s="118">
        <f>AK1416</f>
        <v>0</v>
      </c>
      <c r="AL1415" s="118">
        <f>AL1416</f>
        <v>0</v>
      </c>
      <c r="AM1415" s="118">
        <f t="shared" si="701"/>
        <v>0</v>
      </c>
      <c r="AN1415" s="118">
        <f t="shared" si="702"/>
        <v>0</v>
      </c>
      <c r="AO1415" s="45"/>
      <c r="AP1415" s="118">
        <f>AP1416</f>
        <v>0</v>
      </c>
      <c r="AQ1415" s="118">
        <f>AQ1416</f>
        <v>0</v>
      </c>
      <c r="AR1415" s="118">
        <f t="shared" si="703"/>
        <v>0</v>
      </c>
      <c r="AS1415" s="118">
        <f>AS1416</f>
        <v>0</v>
      </c>
      <c r="AT1415" s="118">
        <f>AT1416</f>
        <v>0</v>
      </c>
      <c r="AU1415" s="118">
        <f t="shared" si="704"/>
        <v>0</v>
      </c>
      <c r="AV1415" s="118">
        <f t="shared" si="705"/>
        <v>0</v>
      </c>
      <c r="AW1415" s="119"/>
      <c r="AX1415" s="119"/>
      <c r="AY1415" s="119"/>
      <c r="AZ1415" s="117"/>
      <c r="BA1415" s="117"/>
      <c r="BB1415" s="117"/>
      <c r="BC1415" s="117"/>
      <c r="BD1415" s="117"/>
    </row>
    <row r="1416" spans="1:56" s="100" customFormat="1">
      <c r="A1416" s="45"/>
      <c r="B1416" s="129">
        <v>2013</v>
      </c>
      <c r="C1416" s="130">
        <v>8320</v>
      </c>
      <c r="D1416" s="129">
        <v>12</v>
      </c>
      <c r="E1416" s="129">
        <v>2000</v>
      </c>
      <c r="F1416" s="129">
        <v>2900</v>
      </c>
      <c r="G1416" s="129">
        <v>298</v>
      </c>
      <c r="H1416" s="129">
        <v>29801</v>
      </c>
      <c r="I1416" s="128" t="s">
        <v>425</v>
      </c>
      <c r="J1416" s="123">
        <v>0</v>
      </c>
      <c r="K1416" s="123">
        <v>0</v>
      </c>
      <c r="L1416" s="124">
        <v>0</v>
      </c>
      <c r="M1416" s="123">
        <v>0</v>
      </c>
      <c r="N1416" s="123">
        <v>0</v>
      </c>
      <c r="O1416" s="124">
        <v>0</v>
      </c>
      <c r="P1416" s="124">
        <v>0</v>
      </c>
      <c r="Q1416" s="45"/>
      <c r="R1416" s="123">
        <v>0</v>
      </c>
      <c r="S1416" s="123">
        <v>0</v>
      </c>
      <c r="T1416" s="123">
        <f t="shared" si="694"/>
        <v>0</v>
      </c>
      <c r="U1416" s="123">
        <v>0</v>
      </c>
      <c r="V1416" s="123">
        <v>0</v>
      </c>
      <c r="W1416" s="123">
        <f t="shared" si="695"/>
        <v>0</v>
      </c>
      <c r="X1416" s="123">
        <f t="shared" si="696"/>
        <v>0</v>
      </c>
      <c r="Y1416" s="45"/>
      <c r="Z1416" s="123">
        <v>0</v>
      </c>
      <c r="AA1416" s="123">
        <v>0</v>
      </c>
      <c r="AB1416" s="123">
        <f t="shared" si="697"/>
        <v>0</v>
      </c>
      <c r="AC1416" s="123">
        <v>0</v>
      </c>
      <c r="AD1416" s="123">
        <v>0</v>
      </c>
      <c r="AE1416" s="123">
        <f t="shared" si="698"/>
        <v>0</v>
      </c>
      <c r="AF1416" s="123">
        <f t="shared" si="699"/>
        <v>0</v>
      </c>
      <c r="AG1416" s="45"/>
      <c r="AH1416" s="123">
        <v>0</v>
      </c>
      <c r="AI1416" s="123">
        <v>0</v>
      </c>
      <c r="AJ1416" s="123">
        <f t="shared" si="700"/>
        <v>0</v>
      </c>
      <c r="AK1416" s="123">
        <v>0</v>
      </c>
      <c r="AL1416" s="123">
        <v>0</v>
      </c>
      <c r="AM1416" s="123">
        <f t="shared" si="701"/>
        <v>0</v>
      </c>
      <c r="AN1416" s="123">
        <f t="shared" si="702"/>
        <v>0</v>
      </c>
      <c r="AO1416" s="45"/>
      <c r="AP1416" s="123">
        <f>J1416-(R1416+Z1416+AH1416)</f>
        <v>0</v>
      </c>
      <c r="AQ1416" s="123">
        <f>K1416-(S1416+AA1416+AI1416)</f>
        <v>0</v>
      </c>
      <c r="AR1416" s="123">
        <f t="shared" si="703"/>
        <v>0</v>
      </c>
      <c r="AS1416" s="123">
        <f>M1416-(U1416+AC1416+AK1416)</f>
        <v>0</v>
      </c>
      <c r="AT1416" s="123">
        <f>N1416-(V1416+AD1416+AL1416)</f>
        <v>0</v>
      </c>
      <c r="AU1416" s="123">
        <f t="shared" si="704"/>
        <v>0</v>
      </c>
      <c r="AV1416" s="123">
        <f t="shared" si="705"/>
        <v>0</v>
      </c>
      <c r="AW1416" s="125"/>
      <c r="AX1416" s="125"/>
      <c r="AY1416" s="125"/>
      <c r="AZ1416" s="124"/>
      <c r="BA1416" s="124"/>
      <c r="BB1416" s="124"/>
      <c r="BC1416" s="124"/>
      <c r="BD1416" s="124"/>
    </row>
    <row r="1417" spans="1:56" s="107" customFormat="1">
      <c r="A1417" s="45"/>
      <c r="B1417" s="101">
        <v>2013</v>
      </c>
      <c r="C1417" s="102">
        <v>8320</v>
      </c>
      <c r="D1417" s="101">
        <v>12</v>
      </c>
      <c r="E1417" s="101">
        <v>3000</v>
      </c>
      <c r="F1417" s="101"/>
      <c r="G1417" s="101"/>
      <c r="H1417" s="101"/>
      <c r="I1417" s="103" t="s">
        <v>149</v>
      </c>
      <c r="J1417" s="104">
        <v>10900000</v>
      </c>
      <c r="K1417" s="104">
        <v>0</v>
      </c>
      <c r="L1417" s="104">
        <v>10900000</v>
      </c>
      <c r="M1417" s="104">
        <v>2000000</v>
      </c>
      <c r="N1417" s="104">
        <v>0</v>
      </c>
      <c r="O1417" s="104">
        <v>2000000</v>
      </c>
      <c r="P1417" s="104">
        <v>12900000</v>
      </c>
      <c r="Q1417" s="45"/>
      <c r="R1417" s="105">
        <f>R1418+R1439+R1451+R1456+R1467+R1472+R1434</f>
        <v>10888864.23</v>
      </c>
      <c r="S1417" s="105">
        <f>S1418+S1439+S1451+S1456+S1467+S1472+S1434</f>
        <v>0</v>
      </c>
      <c r="T1417" s="105">
        <f t="shared" si="694"/>
        <v>10888864.23</v>
      </c>
      <c r="U1417" s="105">
        <f>U1418+U1439+U1451+U1456+U1467+U1472+U1434</f>
        <v>1454018.47</v>
      </c>
      <c r="V1417" s="105">
        <f>V1418+V1439+V1451+V1456+V1467+V1472+V1434</f>
        <v>0</v>
      </c>
      <c r="W1417" s="105">
        <f t="shared" si="695"/>
        <v>1454018.47</v>
      </c>
      <c r="X1417" s="105">
        <f t="shared" si="696"/>
        <v>12342882.700000001</v>
      </c>
      <c r="Y1417" s="45"/>
      <c r="Z1417" s="105">
        <f>Z1418+Z1439+Z1451+Z1456+Z1467+Z1472+Z1434</f>
        <v>0</v>
      </c>
      <c r="AA1417" s="105">
        <f>AA1418+AA1439+AA1451+AA1456+AA1467+AA1472+AA1434</f>
        <v>0</v>
      </c>
      <c r="AB1417" s="105">
        <f t="shared" si="697"/>
        <v>0</v>
      </c>
      <c r="AC1417" s="105">
        <f>AC1418+AC1439+AC1451+AC1456+AC1467+AC1472+AC1434</f>
        <v>0</v>
      </c>
      <c r="AD1417" s="105">
        <f>AD1418+AD1439+AD1451+AD1456+AD1467+AD1472+AD1434</f>
        <v>0</v>
      </c>
      <c r="AE1417" s="105">
        <f t="shared" si="698"/>
        <v>0</v>
      </c>
      <c r="AF1417" s="105">
        <f t="shared" si="699"/>
        <v>0</v>
      </c>
      <c r="AG1417" s="45"/>
      <c r="AH1417" s="105">
        <f>AH1418+AH1439+AH1451+AH1456+AH1467+AH1472+AH1434</f>
        <v>0</v>
      </c>
      <c r="AI1417" s="105">
        <f>AI1418+AI1439+AI1451+AI1456+AI1467+AI1472+AI1434</f>
        <v>0</v>
      </c>
      <c r="AJ1417" s="105">
        <f t="shared" si="700"/>
        <v>0</v>
      </c>
      <c r="AK1417" s="105">
        <f>AK1418+AK1439+AK1451+AK1456+AK1467+AK1472+AK1434</f>
        <v>0</v>
      </c>
      <c r="AL1417" s="105">
        <f>AL1418+AL1439+AL1451+AL1456+AL1467+AL1472+AL1434</f>
        <v>0</v>
      </c>
      <c r="AM1417" s="105">
        <f t="shared" si="701"/>
        <v>0</v>
      </c>
      <c r="AN1417" s="105">
        <f t="shared" si="702"/>
        <v>0</v>
      </c>
      <c r="AO1417" s="45"/>
      <c r="AP1417" s="105">
        <f>AP1418+AP1439+AP1451+AP1456+AP1467+AP1472+AP1434</f>
        <v>0</v>
      </c>
      <c r="AQ1417" s="105">
        <f>AQ1418+AQ1439+AQ1451+AQ1456+AQ1467+AQ1472+AQ1434</f>
        <v>0</v>
      </c>
      <c r="AR1417" s="105">
        <f>AP1417+AQ1417</f>
        <v>0</v>
      </c>
      <c r="AS1417" s="105">
        <f>AS1418+AS1439+AS1451+AS1456+AS1467+AS1472+AS1434</f>
        <v>0</v>
      </c>
      <c r="AT1417" s="105">
        <f>AT1418+AT1439+AT1451+AT1456+AT1467+AT1472+AT1434</f>
        <v>0</v>
      </c>
      <c r="AU1417" s="105">
        <f t="shared" si="704"/>
        <v>0</v>
      </c>
      <c r="AV1417" s="105">
        <f t="shared" si="705"/>
        <v>0</v>
      </c>
      <c r="AW1417" s="106"/>
      <c r="AX1417" s="106"/>
      <c r="AY1417" s="106"/>
      <c r="AZ1417" s="104"/>
      <c r="BA1417" s="104"/>
      <c r="BB1417" s="104"/>
      <c r="BC1417" s="104"/>
      <c r="BD1417" s="104"/>
    </row>
    <row r="1418" spans="1:56" s="126" customFormat="1">
      <c r="A1418" s="45"/>
      <c r="B1418" s="108">
        <v>2013</v>
      </c>
      <c r="C1418" s="109">
        <v>8320</v>
      </c>
      <c r="D1418" s="108">
        <v>12</v>
      </c>
      <c r="E1418" s="108">
        <v>3000</v>
      </c>
      <c r="F1418" s="108">
        <v>3100</v>
      </c>
      <c r="G1418" s="108"/>
      <c r="H1418" s="108"/>
      <c r="I1418" s="110" t="s">
        <v>150</v>
      </c>
      <c r="J1418" s="111">
        <v>0</v>
      </c>
      <c r="K1418" s="111">
        <v>0</v>
      </c>
      <c r="L1418" s="111">
        <v>0</v>
      </c>
      <c r="M1418" s="111">
        <v>2000000</v>
      </c>
      <c r="N1418" s="111">
        <v>0</v>
      </c>
      <c r="O1418" s="111">
        <v>2000000</v>
      </c>
      <c r="P1418" s="111">
        <v>2000000</v>
      </c>
      <c r="Q1418" s="45"/>
      <c r="R1418" s="112">
        <f>R1419+R1421+R1423+R1425+R1427+R1430+R1432</f>
        <v>0</v>
      </c>
      <c r="S1418" s="112">
        <f>S1419+S1421+S1423+S1425+S1427+S1430+S1432</f>
        <v>0</v>
      </c>
      <c r="T1418" s="112">
        <f t="shared" si="694"/>
        <v>0</v>
      </c>
      <c r="U1418" s="112">
        <f>U1419+U1421+U1423+U1425+U1427+U1430+U1432</f>
        <v>1454018.47</v>
      </c>
      <c r="V1418" s="112">
        <f>V1419+V1421+V1423+V1425+V1427+V1430+V1432</f>
        <v>0</v>
      </c>
      <c r="W1418" s="112">
        <f t="shared" si="695"/>
        <v>1454018.47</v>
      </c>
      <c r="X1418" s="112">
        <f t="shared" si="696"/>
        <v>1454018.47</v>
      </c>
      <c r="Y1418" s="45"/>
      <c r="Z1418" s="112">
        <f>Z1419+Z1421+Z1423+Z1425+Z1427+Z1430+Z1432</f>
        <v>0</v>
      </c>
      <c r="AA1418" s="112">
        <f>AA1419+AA1421+AA1423+AA1425+AA1427+AA1430+AA1432</f>
        <v>0</v>
      </c>
      <c r="AB1418" s="112">
        <f t="shared" si="697"/>
        <v>0</v>
      </c>
      <c r="AC1418" s="112">
        <f>AC1419+AC1421+AC1423+AC1425+AC1427+AC1430+AC1432</f>
        <v>0</v>
      </c>
      <c r="AD1418" s="112">
        <f>AD1419+AD1421+AD1423+AD1425+AD1427+AD1430+AD1432</f>
        <v>0</v>
      </c>
      <c r="AE1418" s="112">
        <f t="shared" si="698"/>
        <v>0</v>
      </c>
      <c r="AF1418" s="112">
        <f t="shared" si="699"/>
        <v>0</v>
      </c>
      <c r="AG1418" s="45"/>
      <c r="AH1418" s="112">
        <f>AH1419+AH1421+AH1423+AH1425+AH1427+AH1430+AH1432</f>
        <v>0</v>
      </c>
      <c r="AI1418" s="112">
        <f>AI1419+AI1421+AI1423+AI1425+AI1427+AI1430+AI1432</f>
        <v>0</v>
      </c>
      <c r="AJ1418" s="112">
        <f t="shared" si="700"/>
        <v>0</v>
      </c>
      <c r="AK1418" s="112">
        <f>AK1419+AK1421+AK1423+AK1425+AK1427+AK1430+AK1432</f>
        <v>0</v>
      </c>
      <c r="AL1418" s="112">
        <f>AL1419+AL1421+AL1423+AL1425+AL1427+AL1430+AL1432</f>
        <v>0</v>
      </c>
      <c r="AM1418" s="112">
        <f t="shared" si="701"/>
        <v>0</v>
      </c>
      <c r="AN1418" s="112">
        <f t="shared" si="702"/>
        <v>0</v>
      </c>
      <c r="AO1418" s="45"/>
      <c r="AP1418" s="112">
        <f>AP1419+AP1421+AP1423+AP1425+AP1427+AP1430+AP1432</f>
        <v>0</v>
      </c>
      <c r="AQ1418" s="112">
        <f>AQ1419+AQ1421+AQ1423+AQ1425+AQ1427+AQ1430+AQ1432</f>
        <v>0</v>
      </c>
      <c r="AR1418" s="112">
        <f t="shared" si="703"/>
        <v>0</v>
      </c>
      <c r="AS1418" s="112">
        <f>AS1419+AS1421+AS1423+AS1425+AS1427+AS1430+AS1432</f>
        <v>0</v>
      </c>
      <c r="AT1418" s="112">
        <f>AT1419+AT1421+AT1423+AT1425+AT1427+AT1430+AT1432</f>
        <v>0</v>
      </c>
      <c r="AU1418" s="112">
        <f t="shared" si="704"/>
        <v>0</v>
      </c>
      <c r="AV1418" s="112">
        <f t="shared" si="705"/>
        <v>0</v>
      </c>
      <c r="AW1418" s="113"/>
      <c r="AX1418" s="113"/>
      <c r="AY1418" s="113"/>
      <c r="AZ1418" s="111"/>
      <c r="BA1418" s="111"/>
      <c r="BB1418" s="111"/>
      <c r="BC1418" s="111"/>
      <c r="BD1418" s="111"/>
    </row>
    <row r="1419" spans="1:56" s="127" customFormat="1">
      <c r="A1419" s="45"/>
      <c r="B1419" s="114">
        <v>2013</v>
      </c>
      <c r="C1419" s="115">
        <v>8320</v>
      </c>
      <c r="D1419" s="114">
        <v>12</v>
      </c>
      <c r="E1419" s="114">
        <v>3000</v>
      </c>
      <c r="F1419" s="114">
        <v>3100</v>
      </c>
      <c r="G1419" s="114">
        <v>311</v>
      </c>
      <c r="H1419" s="114"/>
      <c r="I1419" s="116" t="s">
        <v>151</v>
      </c>
      <c r="J1419" s="117">
        <v>0</v>
      </c>
      <c r="K1419" s="117">
        <v>0</v>
      </c>
      <c r="L1419" s="117">
        <v>0</v>
      </c>
      <c r="M1419" s="117">
        <v>0</v>
      </c>
      <c r="N1419" s="117">
        <v>0</v>
      </c>
      <c r="O1419" s="117">
        <v>0</v>
      </c>
      <c r="P1419" s="117">
        <v>0</v>
      </c>
      <c r="Q1419" s="45"/>
      <c r="R1419" s="118">
        <f t="shared" ref="R1419:S1423" si="730">R1420</f>
        <v>0</v>
      </c>
      <c r="S1419" s="118">
        <f t="shared" si="730"/>
        <v>0</v>
      </c>
      <c r="T1419" s="118">
        <f t="shared" si="694"/>
        <v>0</v>
      </c>
      <c r="U1419" s="118">
        <f t="shared" ref="U1419:V1423" si="731">U1420</f>
        <v>0</v>
      </c>
      <c r="V1419" s="118">
        <f t="shared" si="731"/>
        <v>0</v>
      </c>
      <c r="W1419" s="118">
        <f t="shared" si="695"/>
        <v>0</v>
      </c>
      <c r="X1419" s="118">
        <f t="shared" si="696"/>
        <v>0</v>
      </c>
      <c r="Y1419" s="45"/>
      <c r="Z1419" s="118">
        <f t="shared" ref="Z1419:AA1423" si="732">Z1420</f>
        <v>0</v>
      </c>
      <c r="AA1419" s="118">
        <f t="shared" si="732"/>
        <v>0</v>
      </c>
      <c r="AB1419" s="118">
        <f t="shared" si="697"/>
        <v>0</v>
      </c>
      <c r="AC1419" s="118">
        <f t="shared" ref="AC1419:AD1423" si="733">AC1420</f>
        <v>0</v>
      </c>
      <c r="AD1419" s="118">
        <f t="shared" si="733"/>
        <v>0</v>
      </c>
      <c r="AE1419" s="118">
        <f t="shared" si="698"/>
        <v>0</v>
      </c>
      <c r="AF1419" s="118">
        <f t="shared" si="699"/>
        <v>0</v>
      </c>
      <c r="AG1419" s="45"/>
      <c r="AH1419" s="118">
        <f t="shared" ref="AH1419:AI1423" si="734">AH1420</f>
        <v>0</v>
      </c>
      <c r="AI1419" s="118">
        <f t="shared" si="734"/>
        <v>0</v>
      </c>
      <c r="AJ1419" s="118">
        <f t="shared" si="700"/>
        <v>0</v>
      </c>
      <c r="AK1419" s="118">
        <f t="shared" ref="AK1419:AL1423" si="735">AK1420</f>
        <v>0</v>
      </c>
      <c r="AL1419" s="118">
        <f t="shared" si="735"/>
        <v>0</v>
      </c>
      <c r="AM1419" s="118">
        <f t="shared" si="701"/>
        <v>0</v>
      </c>
      <c r="AN1419" s="118">
        <f t="shared" si="702"/>
        <v>0</v>
      </c>
      <c r="AO1419" s="45"/>
      <c r="AP1419" s="118">
        <f t="shared" ref="AP1419:AQ1423" si="736">AP1420</f>
        <v>0</v>
      </c>
      <c r="AQ1419" s="118">
        <f t="shared" si="736"/>
        <v>0</v>
      </c>
      <c r="AR1419" s="118">
        <f t="shared" si="703"/>
        <v>0</v>
      </c>
      <c r="AS1419" s="118">
        <f t="shared" ref="AS1419:AT1423" si="737">AS1420</f>
        <v>0</v>
      </c>
      <c r="AT1419" s="118">
        <f t="shared" si="737"/>
        <v>0</v>
      </c>
      <c r="AU1419" s="118">
        <f t="shared" si="704"/>
        <v>0</v>
      </c>
      <c r="AV1419" s="118">
        <f t="shared" si="705"/>
        <v>0</v>
      </c>
      <c r="AW1419" s="119"/>
      <c r="AX1419" s="119"/>
      <c r="AY1419" s="119"/>
      <c r="AZ1419" s="117"/>
      <c r="BA1419" s="117"/>
      <c r="BB1419" s="117"/>
      <c r="BC1419" s="117"/>
      <c r="BD1419" s="117"/>
    </row>
    <row r="1420" spans="1:56" s="100" customFormat="1">
      <c r="A1420" s="45"/>
      <c r="B1420" s="120">
        <v>2013</v>
      </c>
      <c r="C1420" s="121">
        <v>8320</v>
      </c>
      <c r="D1420" s="120">
        <v>12</v>
      </c>
      <c r="E1420" s="120">
        <v>3000</v>
      </c>
      <c r="F1420" s="120">
        <v>3100</v>
      </c>
      <c r="G1420" s="120">
        <v>311</v>
      </c>
      <c r="H1420" s="120">
        <v>31101</v>
      </c>
      <c r="I1420" s="122" t="s">
        <v>152</v>
      </c>
      <c r="J1420" s="132">
        <v>0</v>
      </c>
      <c r="K1420" s="132">
        <v>0</v>
      </c>
      <c r="L1420" s="133">
        <v>0</v>
      </c>
      <c r="M1420" s="132">
        <v>0</v>
      </c>
      <c r="N1420" s="132">
        <v>0</v>
      </c>
      <c r="O1420" s="133">
        <v>0</v>
      </c>
      <c r="P1420" s="133">
        <v>0</v>
      </c>
      <c r="Q1420" s="45"/>
      <c r="R1420" s="123">
        <v>0</v>
      </c>
      <c r="S1420" s="123">
        <v>0</v>
      </c>
      <c r="T1420" s="123">
        <f t="shared" si="694"/>
        <v>0</v>
      </c>
      <c r="U1420" s="123">
        <v>0</v>
      </c>
      <c r="V1420" s="123">
        <v>0</v>
      </c>
      <c r="W1420" s="123">
        <f t="shared" si="695"/>
        <v>0</v>
      </c>
      <c r="X1420" s="123">
        <f t="shared" si="696"/>
        <v>0</v>
      </c>
      <c r="Y1420" s="45"/>
      <c r="Z1420" s="123">
        <v>0</v>
      </c>
      <c r="AA1420" s="123">
        <v>0</v>
      </c>
      <c r="AB1420" s="123">
        <f t="shared" si="697"/>
        <v>0</v>
      </c>
      <c r="AC1420" s="123">
        <v>0</v>
      </c>
      <c r="AD1420" s="123">
        <v>0</v>
      </c>
      <c r="AE1420" s="123">
        <f t="shared" si="698"/>
        <v>0</v>
      </c>
      <c r="AF1420" s="123">
        <f t="shared" si="699"/>
        <v>0</v>
      </c>
      <c r="AG1420" s="45"/>
      <c r="AH1420" s="123">
        <v>0</v>
      </c>
      <c r="AI1420" s="123">
        <v>0</v>
      </c>
      <c r="AJ1420" s="123">
        <f t="shared" si="700"/>
        <v>0</v>
      </c>
      <c r="AK1420" s="123">
        <v>0</v>
      </c>
      <c r="AL1420" s="123">
        <v>0</v>
      </c>
      <c r="AM1420" s="123">
        <f t="shared" si="701"/>
        <v>0</v>
      </c>
      <c r="AN1420" s="123">
        <f t="shared" si="702"/>
        <v>0</v>
      </c>
      <c r="AO1420" s="45"/>
      <c r="AP1420" s="123">
        <f>J1420-(R1420+Z1420+AH1420)</f>
        <v>0</v>
      </c>
      <c r="AQ1420" s="123">
        <f>K1420-(S1420+AA1420+AI1420)</f>
        <v>0</v>
      </c>
      <c r="AR1420" s="123">
        <f t="shared" si="703"/>
        <v>0</v>
      </c>
      <c r="AS1420" s="123">
        <f>M1420-(U1420+AC1420+AK1420)</f>
        <v>0</v>
      </c>
      <c r="AT1420" s="123">
        <f>N1420-(V1420+AD1420+AL1420)</f>
        <v>0</v>
      </c>
      <c r="AU1420" s="123">
        <f t="shared" si="704"/>
        <v>0</v>
      </c>
      <c r="AV1420" s="123">
        <f t="shared" si="705"/>
        <v>0</v>
      </c>
      <c r="AW1420" s="134" t="s">
        <v>153</v>
      </c>
      <c r="AX1420" s="134"/>
      <c r="AY1420" s="134"/>
      <c r="AZ1420" s="133" t="s">
        <v>283</v>
      </c>
      <c r="BA1420" s="133"/>
      <c r="BB1420" s="133"/>
      <c r="BC1420" s="133"/>
      <c r="BD1420" s="133"/>
    </row>
    <row r="1421" spans="1:56" s="127" customFormat="1">
      <c r="A1421" s="45"/>
      <c r="B1421" s="114">
        <v>2013</v>
      </c>
      <c r="C1421" s="115">
        <v>8320</v>
      </c>
      <c r="D1421" s="114">
        <v>12</v>
      </c>
      <c r="E1421" s="114">
        <v>3000</v>
      </c>
      <c r="F1421" s="114">
        <v>3100</v>
      </c>
      <c r="G1421" s="114">
        <v>313</v>
      </c>
      <c r="H1421" s="114"/>
      <c r="I1421" s="116" t="s">
        <v>154</v>
      </c>
      <c r="J1421" s="117">
        <v>0</v>
      </c>
      <c r="K1421" s="117">
        <v>0</v>
      </c>
      <c r="L1421" s="117">
        <v>0</v>
      </c>
      <c r="M1421" s="117">
        <v>0</v>
      </c>
      <c r="N1421" s="117">
        <v>0</v>
      </c>
      <c r="O1421" s="117">
        <v>0</v>
      </c>
      <c r="P1421" s="117">
        <v>0</v>
      </c>
      <c r="Q1421" s="45"/>
      <c r="R1421" s="118">
        <f t="shared" si="730"/>
        <v>0</v>
      </c>
      <c r="S1421" s="118">
        <f t="shared" si="730"/>
        <v>0</v>
      </c>
      <c r="T1421" s="118">
        <f t="shared" si="694"/>
        <v>0</v>
      </c>
      <c r="U1421" s="118">
        <f t="shared" si="731"/>
        <v>0</v>
      </c>
      <c r="V1421" s="118">
        <f t="shared" si="731"/>
        <v>0</v>
      </c>
      <c r="W1421" s="118">
        <f t="shared" si="695"/>
        <v>0</v>
      </c>
      <c r="X1421" s="118">
        <f t="shared" si="696"/>
        <v>0</v>
      </c>
      <c r="Y1421" s="45"/>
      <c r="Z1421" s="118">
        <f t="shared" si="732"/>
        <v>0</v>
      </c>
      <c r="AA1421" s="118">
        <f t="shared" si="732"/>
        <v>0</v>
      </c>
      <c r="AB1421" s="118">
        <f t="shared" si="697"/>
        <v>0</v>
      </c>
      <c r="AC1421" s="118">
        <f t="shared" si="733"/>
        <v>0</v>
      </c>
      <c r="AD1421" s="118">
        <f t="shared" si="733"/>
        <v>0</v>
      </c>
      <c r="AE1421" s="118">
        <f t="shared" si="698"/>
        <v>0</v>
      </c>
      <c r="AF1421" s="118">
        <f t="shared" si="699"/>
        <v>0</v>
      </c>
      <c r="AG1421" s="45"/>
      <c r="AH1421" s="118">
        <f t="shared" si="734"/>
        <v>0</v>
      </c>
      <c r="AI1421" s="118">
        <f t="shared" si="734"/>
        <v>0</v>
      </c>
      <c r="AJ1421" s="118">
        <f t="shared" si="700"/>
        <v>0</v>
      </c>
      <c r="AK1421" s="118">
        <f t="shared" si="735"/>
        <v>0</v>
      </c>
      <c r="AL1421" s="118">
        <f t="shared" si="735"/>
        <v>0</v>
      </c>
      <c r="AM1421" s="118">
        <f t="shared" si="701"/>
        <v>0</v>
      </c>
      <c r="AN1421" s="118">
        <f t="shared" si="702"/>
        <v>0</v>
      </c>
      <c r="AO1421" s="45"/>
      <c r="AP1421" s="118">
        <f t="shared" si="736"/>
        <v>0</v>
      </c>
      <c r="AQ1421" s="118">
        <f t="shared" si="736"/>
        <v>0</v>
      </c>
      <c r="AR1421" s="118">
        <f t="shared" si="703"/>
        <v>0</v>
      </c>
      <c r="AS1421" s="118">
        <f t="shared" si="737"/>
        <v>0</v>
      </c>
      <c r="AT1421" s="118">
        <f t="shared" si="737"/>
        <v>0</v>
      </c>
      <c r="AU1421" s="118">
        <f t="shared" si="704"/>
        <v>0</v>
      </c>
      <c r="AV1421" s="118">
        <f t="shared" si="705"/>
        <v>0</v>
      </c>
      <c r="AW1421" s="119"/>
      <c r="AX1421" s="119"/>
      <c r="AY1421" s="119"/>
      <c r="AZ1421" s="117"/>
      <c r="BA1421" s="117"/>
      <c r="BB1421" s="117"/>
      <c r="BC1421" s="117"/>
      <c r="BD1421" s="117"/>
    </row>
    <row r="1422" spans="1:56" s="100" customFormat="1">
      <c r="A1422" s="45"/>
      <c r="B1422" s="120">
        <v>2013</v>
      </c>
      <c r="C1422" s="121">
        <v>8320</v>
      </c>
      <c r="D1422" s="120">
        <v>12</v>
      </c>
      <c r="E1422" s="120">
        <v>3000</v>
      </c>
      <c r="F1422" s="120">
        <v>3100</v>
      </c>
      <c r="G1422" s="120">
        <v>313</v>
      </c>
      <c r="H1422" s="120">
        <v>31301</v>
      </c>
      <c r="I1422" s="122" t="s">
        <v>155</v>
      </c>
      <c r="J1422" s="132">
        <v>0</v>
      </c>
      <c r="K1422" s="132">
        <v>0</v>
      </c>
      <c r="L1422" s="133">
        <v>0</v>
      </c>
      <c r="M1422" s="132">
        <v>0</v>
      </c>
      <c r="N1422" s="132">
        <v>0</v>
      </c>
      <c r="O1422" s="133">
        <v>0</v>
      </c>
      <c r="P1422" s="133">
        <v>0</v>
      </c>
      <c r="Q1422" s="45"/>
      <c r="R1422" s="123">
        <v>0</v>
      </c>
      <c r="S1422" s="123">
        <v>0</v>
      </c>
      <c r="T1422" s="123">
        <f t="shared" si="694"/>
        <v>0</v>
      </c>
      <c r="U1422" s="123">
        <v>0</v>
      </c>
      <c r="V1422" s="123">
        <v>0</v>
      </c>
      <c r="W1422" s="123">
        <f t="shared" si="695"/>
        <v>0</v>
      </c>
      <c r="X1422" s="123">
        <f t="shared" si="696"/>
        <v>0</v>
      </c>
      <c r="Y1422" s="45"/>
      <c r="Z1422" s="123">
        <v>0</v>
      </c>
      <c r="AA1422" s="123">
        <v>0</v>
      </c>
      <c r="AB1422" s="123">
        <f t="shared" si="697"/>
        <v>0</v>
      </c>
      <c r="AC1422" s="123">
        <v>0</v>
      </c>
      <c r="AD1422" s="123">
        <v>0</v>
      </c>
      <c r="AE1422" s="123">
        <f t="shared" si="698"/>
        <v>0</v>
      </c>
      <c r="AF1422" s="123">
        <f t="shared" si="699"/>
        <v>0</v>
      </c>
      <c r="AG1422" s="45"/>
      <c r="AH1422" s="123">
        <v>0</v>
      </c>
      <c r="AI1422" s="123">
        <v>0</v>
      </c>
      <c r="AJ1422" s="123">
        <f t="shared" si="700"/>
        <v>0</v>
      </c>
      <c r="AK1422" s="123">
        <v>0</v>
      </c>
      <c r="AL1422" s="123">
        <v>0</v>
      </c>
      <c r="AM1422" s="123">
        <f t="shared" si="701"/>
        <v>0</v>
      </c>
      <c r="AN1422" s="123">
        <f t="shared" si="702"/>
        <v>0</v>
      </c>
      <c r="AO1422" s="45"/>
      <c r="AP1422" s="123">
        <f>J1422-(R1422+Z1422+AH1422)</f>
        <v>0</v>
      </c>
      <c r="AQ1422" s="123">
        <f>K1422-(S1422+AA1422+AI1422)</f>
        <v>0</v>
      </c>
      <c r="AR1422" s="123">
        <f t="shared" si="703"/>
        <v>0</v>
      </c>
      <c r="AS1422" s="123">
        <f>M1422-(U1422+AC1422+AK1422)</f>
        <v>0</v>
      </c>
      <c r="AT1422" s="123">
        <f>N1422-(V1422+AD1422+AL1422)</f>
        <v>0</v>
      </c>
      <c r="AU1422" s="123">
        <f t="shared" si="704"/>
        <v>0</v>
      </c>
      <c r="AV1422" s="123">
        <f t="shared" si="705"/>
        <v>0</v>
      </c>
      <c r="AW1422" s="134" t="s">
        <v>153</v>
      </c>
      <c r="AX1422" s="134" t="s">
        <v>455</v>
      </c>
      <c r="AY1422" s="134"/>
      <c r="AZ1422" s="133" t="s">
        <v>88</v>
      </c>
      <c r="BA1422" s="133"/>
      <c r="BB1422" s="133"/>
      <c r="BC1422" s="133"/>
      <c r="BD1422" s="133"/>
    </row>
    <row r="1423" spans="1:56" s="127" customFormat="1">
      <c r="A1423" s="45"/>
      <c r="B1423" s="114">
        <v>2013</v>
      </c>
      <c r="C1423" s="115">
        <v>8320</v>
      </c>
      <c r="D1423" s="114">
        <v>12</v>
      </c>
      <c r="E1423" s="114">
        <v>3000</v>
      </c>
      <c r="F1423" s="114">
        <v>3100</v>
      </c>
      <c r="G1423" s="114">
        <v>314</v>
      </c>
      <c r="H1423" s="114"/>
      <c r="I1423" s="116" t="s">
        <v>156</v>
      </c>
      <c r="J1423" s="117">
        <v>0</v>
      </c>
      <c r="K1423" s="117">
        <v>0</v>
      </c>
      <c r="L1423" s="117">
        <v>0</v>
      </c>
      <c r="M1423" s="117">
        <v>2000000</v>
      </c>
      <c r="N1423" s="117">
        <v>0</v>
      </c>
      <c r="O1423" s="117">
        <v>2000000</v>
      </c>
      <c r="P1423" s="117">
        <v>2000000</v>
      </c>
      <c r="Q1423" s="45"/>
      <c r="R1423" s="118">
        <f t="shared" si="730"/>
        <v>0</v>
      </c>
      <c r="S1423" s="118">
        <f t="shared" si="730"/>
        <v>0</v>
      </c>
      <c r="T1423" s="118">
        <f t="shared" si="694"/>
        <v>0</v>
      </c>
      <c r="U1423" s="118">
        <f t="shared" si="731"/>
        <v>1454018.47</v>
      </c>
      <c r="V1423" s="118">
        <f t="shared" si="731"/>
        <v>0</v>
      </c>
      <c r="W1423" s="118">
        <f t="shared" si="695"/>
        <v>1454018.47</v>
      </c>
      <c r="X1423" s="118">
        <f t="shared" si="696"/>
        <v>1454018.47</v>
      </c>
      <c r="Y1423" s="45"/>
      <c r="Z1423" s="118">
        <f t="shared" si="732"/>
        <v>0</v>
      </c>
      <c r="AA1423" s="118">
        <f t="shared" si="732"/>
        <v>0</v>
      </c>
      <c r="AB1423" s="118">
        <f t="shared" si="697"/>
        <v>0</v>
      </c>
      <c r="AC1423" s="118">
        <f t="shared" si="733"/>
        <v>0</v>
      </c>
      <c r="AD1423" s="118">
        <f t="shared" si="733"/>
        <v>0</v>
      </c>
      <c r="AE1423" s="118">
        <f t="shared" si="698"/>
        <v>0</v>
      </c>
      <c r="AF1423" s="118">
        <f t="shared" si="699"/>
        <v>0</v>
      </c>
      <c r="AG1423" s="45"/>
      <c r="AH1423" s="118">
        <f t="shared" si="734"/>
        <v>0</v>
      </c>
      <c r="AI1423" s="118">
        <f t="shared" si="734"/>
        <v>0</v>
      </c>
      <c r="AJ1423" s="118">
        <f t="shared" si="700"/>
        <v>0</v>
      </c>
      <c r="AK1423" s="118">
        <f t="shared" si="735"/>
        <v>0</v>
      </c>
      <c r="AL1423" s="118">
        <f t="shared" si="735"/>
        <v>0</v>
      </c>
      <c r="AM1423" s="118">
        <f t="shared" si="701"/>
        <v>0</v>
      </c>
      <c r="AN1423" s="118">
        <f t="shared" si="702"/>
        <v>0</v>
      </c>
      <c r="AO1423" s="45"/>
      <c r="AP1423" s="118">
        <f t="shared" si="736"/>
        <v>0</v>
      </c>
      <c r="AQ1423" s="118">
        <f t="shared" si="736"/>
        <v>0</v>
      </c>
      <c r="AR1423" s="118">
        <f t="shared" si="703"/>
        <v>0</v>
      </c>
      <c r="AS1423" s="118">
        <f t="shared" si="737"/>
        <v>0</v>
      </c>
      <c r="AT1423" s="118">
        <f t="shared" si="737"/>
        <v>0</v>
      </c>
      <c r="AU1423" s="118">
        <f t="shared" si="704"/>
        <v>0</v>
      </c>
      <c r="AV1423" s="118">
        <f t="shared" si="705"/>
        <v>0</v>
      </c>
      <c r="AW1423" s="119"/>
      <c r="AX1423" s="119"/>
      <c r="AY1423" s="119"/>
      <c r="AZ1423" s="117"/>
      <c r="BA1423" s="117"/>
      <c r="BB1423" s="117"/>
      <c r="BC1423" s="117"/>
      <c r="BD1423" s="117"/>
    </row>
    <row r="1424" spans="1:56" s="100" customFormat="1">
      <c r="A1424" s="45"/>
      <c r="B1424" s="120">
        <v>2013</v>
      </c>
      <c r="C1424" s="121">
        <v>8320</v>
      </c>
      <c r="D1424" s="120">
        <v>12</v>
      </c>
      <c r="E1424" s="120">
        <v>3000</v>
      </c>
      <c r="F1424" s="120">
        <v>3100</v>
      </c>
      <c r="G1424" s="120">
        <v>314</v>
      </c>
      <c r="H1424" s="120">
        <v>31401</v>
      </c>
      <c r="I1424" s="122" t="s">
        <v>157</v>
      </c>
      <c r="J1424" s="123">
        <v>0</v>
      </c>
      <c r="K1424" s="123">
        <v>0</v>
      </c>
      <c r="L1424" s="124">
        <v>0</v>
      </c>
      <c r="M1424" s="123">
        <v>2000000</v>
      </c>
      <c r="N1424" s="123">
        <v>0</v>
      </c>
      <c r="O1424" s="124">
        <v>2000000</v>
      </c>
      <c r="P1424" s="124">
        <v>2000000</v>
      </c>
      <c r="Q1424" s="45"/>
      <c r="R1424" s="123">
        <v>0</v>
      </c>
      <c r="S1424" s="123">
        <v>0</v>
      </c>
      <c r="T1424" s="123">
        <f t="shared" si="694"/>
        <v>0</v>
      </c>
      <c r="U1424" s="123">
        <f>+'[1]066 y 089 C4'!AA35</f>
        <v>1454018.47</v>
      </c>
      <c r="V1424" s="123">
        <v>0</v>
      </c>
      <c r="W1424" s="123">
        <f t="shared" si="695"/>
        <v>1454018.47</v>
      </c>
      <c r="X1424" s="123">
        <f t="shared" si="696"/>
        <v>1454018.47</v>
      </c>
      <c r="Y1424" s="45"/>
      <c r="Z1424" s="123">
        <v>0</v>
      </c>
      <c r="AA1424" s="123">
        <v>0</v>
      </c>
      <c r="AB1424" s="123">
        <f t="shared" si="697"/>
        <v>0</v>
      </c>
      <c r="AC1424" s="123">
        <v>0</v>
      </c>
      <c r="AD1424" s="123">
        <v>0</v>
      </c>
      <c r="AE1424" s="123">
        <f t="shared" si="698"/>
        <v>0</v>
      </c>
      <c r="AF1424" s="123">
        <f t="shared" si="699"/>
        <v>0</v>
      </c>
      <c r="AG1424" s="45"/>
      <c r="AH1424" s="123">
        <v>0</v>
      </c>
      <c r="AI1424" s="123">
        <v>0</v>
      </c>
      <c r="AJ1424" s="123">
        <f t="shared" si="700"/>
        <v>0</v>
      </c>
      <c r="AK1424" s="123">
        <v>0</v>
      </c>
      <c r="AL1424" s="123">
        <v>0</v>
      </c>
      <c r="AM1424" s="123">
        <f t="shared" si="701"/>
        <v>0</v>
      </c>
      <c r="AN1424" s="123">
        <f t="shared" si="702"/>
        <v>0</v>
      </c>
      <c r="AO1424" s="45"/>
      <c r="AP1424" s="123">
        <f>J1424-(R1424+Z1424+AH1424)</f>
        <v>0</v>
      </c>
      <c r="AQ1424" s="123">
        <f>K1424-(S1424+AA1424+AI1424)</f>
        <v>0</v>
      </c>
      <c r="AR1424" s="123">
        <f t="shared" si="703"/>
        <v>0</v>
      </c>
      <c r="AS1424" s="135">
        <f>M1424-(U1424+AC1424+AK1424)-545981.53</f>
        <v>0</v>
      </c>
      <c r="AT1424" s="123">
        <f>N1424-(V1424+AD1424+AL1424)</f>
        <v>0</v>
      </c>
      <c r="AU1424" s="123">
        <f t="shared" si="704"/>
        <v>0</v>
      </c>
      <c r="AV1424" s="123">
        <f t="shared" si="705"/>
        <v>0</v>
      </c>
      <c r="AW1424" s="125" t="s">
        <v>153</v>
      </c>
      <c r="AX1424" s="125">
        <v>5</v>
      </c>
      <c r="AY1424" s="125"/>
      <c r="AZ1424" s="124" t="s">
        <v>283</v>
      </c>
      <c r="BA1424" s="124">
        <f>'[1]066 y 089 C4'!AO35</f>
        <v>5</v>
      </c>
      <c r="BB1424" s="124"/>
      <c r="BC1424" s="133">
        <f>+AX1424-BA1424</f>
        <v>0</v>
      </c>
      <c r="BD1424" s="124">
        <v>0</v>
      </c>
    </row>
    <row r="1425" spans="1:56" s="126" customFormat="1" hidden="1">
      <c r="A1425" s="45"/>
      <c r="B1425" s="114">
        <v>2013</v>
      </c>
      <c r="C1425" s="115">
        <v>8320</v>
      </c>
      <c r="D1425" s="114">
        <v>12</v>
      </c>
      <c r="E1425" s="114">
        <v>3000</v>
      </c>
      <c r="F1425" s="114">
        <v>3100</v>
      </c>
      <c r="G1425" s="114">
        <v>315</v>
      </c>
      <c r="H1425" s="114"/>
      <c r="I1425" s="116" t="s">
        <v>158</v>
      </c>
      <c r="J1425" s="117">
        <v>0</v>
      </c>
      <c r="K1425" s="117">
        <v>0</v>
      </c>
      <c r="L1425" s="117">
        <v>0</v>
      </c>
      <c r="M1425" s="117">
        <v>0</v>
      </c>
      <c r="N1425" s="117">
        <v>0</v>
      </c>
      <c r="O1425" s="117">
        <v>0</v>
      </c>
      <c r="P1425" s="117">
        <v>0</v>
      </c>
      <c r="Q1425" s="45"/>
      <c r="R1425" s="118">
        <f>R1426</f>
        <v>0</v>
      </c>
      <c r="S1425" s="118">
        <f>S1426</f>
        <v>0</v>
      </c>
      <c r="T1425" s="118">
        <f t="shared" si="694"/>
        <v>0</v>
      </c>
      <c r="U1425" s="118">
        <f>U1426</f>
        <v>0</v>
      </c>
      <c r="V1425" s="118">
        <f>V1426</f>
        <v>0</v>
      </c>
      <c r="W1425" s="118">
        <f t="shared" si="695"/>
        <v>0</v>
      </c>
      <c r="X1425" s="118">
        <f t="shared" si="696"/>
        <v>0</v>
      </c>
      <c r="Y1425" s="45"/>
      <c r="Z1425" s="118">
        <f>Z1426</f>
        <v>0</v>
      </c>
      <c r="AA1425" s="118">
        <f>AA1426</f>
        <v>0</v>
      </c>
      <c r="AB1425" s="118">
        <f t="shared" si="697"/>
        <v>0</v>
      </c>
      <c r="AC1425" s="118">
        <f>AC1426</f>
        <v>0</v>
      </c>
      <c r="AD1425" s="118">
        <f>AD1426</f>
        <v>0</v>
      </c>
      <c r="AE1425" s="118">
        <f t="shared" si="698"/>
        <v>0</v>
      </c>
      <c r="AF1425" s="118">
        <f t="shared" si="699"/>
        <v>0</v>
      </c>
      <c r="AG1425" s="45"/>
      <c r="AH1425" s="118">
        <f>AH1426</f>
        <v>0</v>
      </c>
      <c r="AI1425" s="118">
        <f>AI1426</f>
        <v>0</v>
      </c>
      <c r="AJ1425" s="118">
        <f t="shared" si="700"/>
        <v>0</v>
      </c>
      <c r="AK1425" s="118">
        <f>AK1426</f>
        <v>0</v>
      </c>
      <c r="AL1425" s="118">
        <f>AL1426</f>
        <v>0</v>
      </c>
      <c r="AM1425" s="118">
        <f t="shared" si="701"/>
        <v>0</v>
      </c>
      <c r="AN1425" s="118">
        <f t="shared" si="702"/>
        <v>0</v>
      </c>
      <c r="AO1425" s="45"/>
      <c r="AP1425" s="118">
        <f>AP1426</f>
        <v>0</v>
      </c>
      <c r="AQ1425" s="118">
        <f>AQ1426</f>
        <v>0</v>
      </c>
      <c r="AR1425" s="118">
        <f t="shared" si="703"/>
        <v>0</v>
      </c>
      <c r="AS1425" s="118">
        <f>AS1426</f>
        <v>0</v>
      </c>
      <c r="AT1425" s="118">
        <f>AT1426</f>
        <v>0</v>
      </c>
      <c r="AU1425" s="118">
        <f t="shared" si="704"/>
        <v>0</v>
      </c>
      <c r="AV1425" s="118">
        <f t="shared" si="705"/>
        <v>0</v>
      </c>
      <c r="AW1425" s="119"/>
      <c r="AX1425" s="119"/>
      <c r="AY1425" s="119"/>
      <c r="AZ1425" s="117"/>
      <c r="BA1425" s="117"/>
      <c r="BB1425" s="117"/>
      <c r="BC1425" s="117"/>
      <c r="BD1425" s="117"/>
    </row>
    <row r="1426" spans="1:56" s="126" customFormat="1" hidden="1">
      <c r="A1426" s="45"/>
      <c r="B1426" s="120">
        <v>2013</v>
      </c>
      <c r="C1426" s="121">
        <v>8320</v>
      </c>
      <c r="D1426" s="120">
        <v>12</v>
      </c>
      <c r="E1426" s="120">
        <v>3000</v>
      </c>
      <c r="F1426" s="120">
        <v>3100</v>
      </c>
      <c r="G1426" s="120">
        <v>315</v>
      </c>
      <c r="H1426" s="120">
        <v>31501</v>
      </c>
      <c r="I1426" s="128" t="s">
        <v>468</v>
      </c>
      <c r="J1426" s="123">
        <v>0</v>
      </c>
      <c r="K1426" s="123">
        <v>0</v>
      </c>
      <c r="L1426" s="124">
        <v>0</v>
      </c>
      <c r="M1426" s="123">
        <v>0</v>
      </c>
      <c r="N1426" s="123">
        <v>0</v>
      </c>
      <c r="O1426" s="124">
        <v>0</v>
      </c>
      <c r="P1426" s="124">
        <v>0</v>
      </c>
      <c r="Q1426" s="45"/>
      <c r="R1426" s="123">
        <v>0</v>
      </c>
      <c r="S1426" s="123">
        <v>0</v>
      </c>
      <c r="T1426" s="123">
        <f t="shared" si="694"/>
        <v>0</v>
      </c>
      <c r="U1426" s="123">
        <v>0</v>
      </c>
      <c r="V1426" s="123">
        <v>0</v>
      </c>
      <c r="W1426" s="123">
        <f t="shared" si="695"/>
        <v>0</v>
      </c>
      <c r="X1426" s="123">
        <f t="shared" si="696"/>
        <v>0</v>
      </c>
      <c r="Y1426" s="45"/>
      <c r="Z1426" s="123">
        <v>0</v>
      </c>
      <c r="AA1426" s="123">
        <v>0</v>
      </c>
      <c r="AB1426" s="123">
        <f t="shared" si="697"/>
        <v>0</v>
      </c>
      <c r="AC1426" s="123">
        <v>0</v>
      </c>
      <c r="AD1426" s="123">
        <v>0</v>
      </c>
      <c r="AE1426" s="123">
        <f t="shared" si="698"/>
        <v>0</v>
      </c>
      <c r="AF1426" s="123">
        <f t="shared" si="699"/>
        <v>0</v>
      </c>
      <c r="AG1426" s="45"/>
      <c r="AH1426" s="123">
        <v>0</v>
      </c>
      <c r="AI1426" s="123">
        <v>0</v>
      </c>
      <c r="AJ1426" s="123">
        <f t="shared" si="700"/>
        <v>0</v>
      </c>
      <c r="AK1426" s="123">
        <v>0</v>
      </c>
      <c r="AL1426" s="123">
        <v>0</v>
      </c>
      <c r="AM1426" s="123">
        <f t="shared" si="701"/>
        <v>0</v>
      </c>
      <c r="AN1426" s="123">
        <f t="shared" si="702"/>
        <v>0</v>
      </c>
      <c r="AO1426" s="45"/>
      <c r="AP1426" s="123">
        <f>J1426-(R1426+Z1426+AH1426)</f>
        <v>0</v>
      </c>
      <c r="AQ1426" s="123">
        <f>K1426-(S1426+AA1426+AI1426)</f>
        <v>0</v>
      </c>
      <c r="AR1426" s="123">
        <f t="shared" si="703"/>
        <v>0</v>
      </c>
      <c r="AS1426" s="123">
        <f>M1426-(U1426+AC1426+AK1426)</f>
        <v>0</v>
      </c>
      <c r="AT1426" s="123">
        <f>N1426-(V1426+AD1426+AL1426)</f>
        <v>0</v>
      </c>
      <c r="AU1426" s="123">
        <f t="shared" si="704"/>
        <v>0</v>
      </c>
      <c r="AV1426" s="123">
        <f t="shared" si="705"/>
        <v>0</v>
      </c>
      <c r="AW1426" s="125" t="s">
        <v>153</v>
      </c>
      <c r="AX1426" s="125"/>
      <c r="AY1426" s="125"/>
      <c r="AZ1426" s="124" t="s">
        <v>88</v>
      </c>
      <c r="BA1426" s="124"/>
      <c r="BB1426" s="124"/>
      <c r="BC1426" s="124"/>
      <c r="BD1426" s="124"/>
    </row>
    <row r="1427" spans="1:56" s="127" customFormat="1" hidden="1">
      <c r="A1427" s="45"/>
      <c r="B1427" s="114">
        <v>2013</v>
      </c>
      <c r="C1427" s="115">
        <v>8320</v>
      </c>
      <c r="D1427" s="114">
        <v>12</v>
      </c>
      <c r="E1427" s="114">
        <v>3000</v>
      </c>
      <c r="F1427" s="114">
        <v>3100</v>
      </c>
      <c r="G1427" s="114">
        <v>316</v>
      </c>
      <c r="H1427" s="114"/>
      <c r="I1427" s="116" t="s">
        <v>401</v>
      </c>
      <c r="J1427" s="117">
        <v>0</v>
      </c>
      <c r="K1427" s="117">
        <v>0</v>
      </c>
      <c r="L1427" s="117">
        <v>0</v>
      </c>
      <c r="M1427" s="117">
        <v>0</v>
      </c>
      <c r="N1427" s="117">
        <v>0</v>
      </c>
      <c r="O1427" s="117">
        <v>0</v>
      </c>
      <c r="P1427" s="117">
        <v>0</v>
      </c>
      <c r="Q1427" s="45"/>
      <c r="R1427" s="118">
        <f>R1428+R1429</f>
        <v>0</v>
      </c>
      <c r="S1427" s="118">
        <f>S1428+S1429</f>
        <v>0</v>
      </c>
      <c r="T1427" s="118">
        <f t="shared" si="694"/>
        <v>0</v>
      </c>
      <c r="U1427" s="118">
        <f>U1428+U1429</f>
        <v>0</v>
      </c>
      <c r="V1427" s="118">
        <f>V1428+V1429</f>
        <v>0</v>
      </c>
      <c r="W1427" s="118">
        <f t="shared" si="695"/>
        <v>0</v>
      </c>
      <c r="X1427" s="118">
        <f t="shared" si="696"/>
        <v>0</v>
      </c>
      <c r="Y1427" s="45"/>
      <c r="Z1427" s="118">
        <f>Z1428+Z1429</f>
        <v>0</v>
      </c>
      <c r="AA1427" s="118">
        <f>AA1428+AA1429</f>
        <v>0</v>
      </c>
      <c r="AB1427" s="118">
        <f t="shared" si="697"/>
        <v>0</v>
      </c>
      <c r="AC1427" s="118">
        <f>AC1428+AC1429</f>
        <v>0</v>
      </c>
      <c r="AD1427" s="118">
        <f>AD1428+AD1429</f>
        <v>0</v>
      </c>
      <c r="AE1427" s="118">
        <f t="shared" si="698"/>
        <v>0</v>
      </c>
      <c r="AF1427" s="118">
        <f t="shared" si="699"/>
        <v>0</v>
      </c>
      <c r="AG1427" s="45"/>
      <c r="AH1427" s="118">
        <f>AH1428+AH1429</f>
        <v>0</v>
      </c>
      <c r="AI1427" s="118">
        <f>AI1428+AI1429</f>
        <v>0</v>
      </c>
      <c r="AJ1427" s="118">
        <f t="shared" si="700"/>
        <v>0</v>
      </c>
      <c r="AK1427" s="118">
        <f>AK1428+AK1429</f>
        <v>0</v>
      </c>
      <c r="AL1427" s="118">
        <f>AL1428+AL1429</f>
        <v>0</v>
      </c>
      <c r="AM1427" s="118">
        <f t="shared" si="701"/>
        <v>0</v>
      </c>
      <c r="AN1427" s="118">
        <f t="shared" si="702"/>
        <v>0</v>
      </c>
      <c r="AO1427" s="45"/>
      <c r="AP1427" s="118">
        <f>AP1428+AP1429</f>
        <v>0</v>
      </c>
      <c r="AQ1427" s="118">
        <f>AQ1428+AQ1429</f>
        <v>0</v>
      </c>
      <c r="AR1427" s="118">
        <f t="shared" si="703"/>
        <v>0</v>
      </c>
      <c r="AS1427" s="118">
        <f>AS1428+AS1429</f>
        <v>0</v>
      </c>
      <c r="AT1427" s="118">
        <f>AT1428+AT1429</f>
        <v>0</v>
      </c>
      <c r="AU1427" s="118">
        <f t="shared" si="704"/>
        <v>0</v>
      </c>
      <c r="AV1427" s="118">
        <f t="shared" si="705"/>
        <v>0</v>
      </c>
      <c r="AW1427" s="119"/>
      <c r="AX1427" s="119"/>
      <c r="AY1427" s="119"/>
      <c r="AZ1427" s="117"/>
      <c r="BA1427" s="117"/>
      <c r="BB1427" s="117"/>
      <c r="BC1427" s="117"/>
      <c r="BD1427" s="117"/>
    </row>
    <row r="1428" spans="1:56" s="100" customFormat="1" hidden="1">
      <c r="A1428" s="45"/>
      <c r="B1428" s="120">
        <v>2013</v>
      </c>
      <c r="C1428" s="121">
        <v>8320</v>
      </c>
      <c r="D1428" s="120">
        <v>12</v>
      </c>
      <c r="E1428" s="120">
        <v>3000</v>
      </c>
      <c r="F1428" s="120">
        <v>3100</v>
      </c>
      <c r="G1428" s="120">
        <v>316</v>
      </c>
      <c r="H1428" s="120">
        <v>31601</v>
      </c>
      <c r="I1428" s="122" t="s">
        <v>469</v>
      </c>
      <c r="J1428" s="123">
        <v>0</v>
      </c>
      <c r="K1428" s="123">
        <v>0</v>
      </c>
      <c r="L1428" s="124">
        <v>0</v>
      </c>
      <c r="M1428" s="123">
        <v>0</v>
      </c>
      <c r="N1428" s="123">
        <v>0</v>
      </c>
      <c r="O1428" s="124">
        <v>0</v>
      </c>
      <c r="P1428" s="124">
        <v>0</v>
      </c>
      <c r="Q1428" s="45"/>
      <c r="R1428" s="123">
        <v>0</v>
      </c>
      <c r="S1428" s="123">
        <v>0</v>
      </c>
      <c r="T1428" s="123">
        <f t="shared" si="694"/>
        <v>0</v>
      </c>
      <c r="U1428" s="123">
        <v>0</v>
      </c>
      <c r="V1428" s="123">
        <v>0</v>
      </c>
      <c r="W1428" s="123">
        <f t="shared" si="695"/>
        <v>0</v>
      </c>
      <c r="X1428" s="123">
        <f t="shared" si="696"/>
        <v>0</v>
      </c>
      <c r="Y1428" s="45"/>
      <c r="Z1428" s="123">
        <v>0</v>
      </c>
      <c r="AA1428" s="123">
        <v>0</v>
      </c>
      <c r="AB1428" s="123">
        <f t="shared" si="697"/>
        <v>0</v>
      </c>
      <c r="AC1428" s="123">
        <v>0</v>
      </c>
      <c r="AD1428" s="123">
        <v>0</v>
      </c>
      <c r="AE1428" s="123">
        <f t="shared" si="698"/>
        <v>0</v>
      </c>
      <c r="AF1428" s="123">
        <f t="shared" si="699"/>
        <v>0</v>
      </c>
      <c r="AG1428" s="45"/>
      <c r="AH1428" s="123">
        <v>0</v>
      </c>
      <c r="AI1428" s="123">
        <v>0</v>
      </c>
      <c r="AJ1428" s="123">
        <f t="shared" si="700"/>
        <v>0</v>
      </c>
      <c r="AK1428" s="123">
        <v>0</v>
      </c>
      <c r="AL1428" s="123">
        <v>0</v>
      </c>
      <c r="AM1428" s="123">
        <f t="shared" si="701"/>
        <v>0</v>
      </c>
      <c r="AN1428" s="123">
        <f t="shared" si="702"/>
        <v>0</v>
      </c>
      <c r="AO1428" s="45"/>
      <c r="AP1428" s="123">
        <f>J1428-(R1428+Z1428+AH1428)</f>
        <v>0</v>
      </c>
      <c r="AQ1428" s="123">
        <f>K1428-(S1428+AA1428+AI1428)</f>
        <v>0</v>
      </c>
      <c r="AR1428" s="123">
        <f t="shared" si="703"/>
        <v>0</v>
      </c>
      <c r="AS1428" s="123">
        <f>M1428-(U1428+AC1428+AK1428)</f>
        <v>0</v>
      </c>
      <c r="AT1428" s="123">
        <f>N1428-(V1428+AD1428+AL1428)</f>
        <v>0</v>
      </c>
      <c r="AU1428" s="123">
        <f t="shared" si="704"/>
        <v>0</v>
      </c>
      <c r="AV1428" s="123">
        <f t="shared" si="705"/>
        <v>0</v>
      </c>
      <c r="AW1428" s="125" t="s">
        <v>153</v>
      </c>
      <c r="AX1428" s="125"/>
      <c r="AY1428" s="125"/>
      <c r="AZ1428" s="124" t="s">
        <v>283</v>
      </c>
      <c r="BA1428" s="124"/>
      <c r="BB1428" s="124"/>
      <c r="BC1428" s="124"/>
      <c r="BD1428" s="124"/>
    </row>
    <row r="1429" spans="1:56" s="100" customFormat="1" hidden="1">
      <c r="A1429" s="45"/>
      <c r="B1429" s="120">
        <v>2013</v>
      </c>
      <c r="C1429" s="121">
        <v>8320</v>
      </c>
      <c r="D1429" s="120">
        <v>12</v>
      </c>
      <c r="E1429" s="120">
        <v>3000</v>
      </c>
      <c r="F1429" s="120">
        <v>3100</v>
      </c>
      <c r="G1429" s="120">
        <v>316</v>
      </c>
      <c r="H1429" s="120">
        <v>31602</v>
      </c>
      <c r="I1429" s="122" t="s">
        <v>403</v>
      </c>
      <c r="J1429" s="123">
        <v>0</v>
      </c>
      <c r="K1429" s="123">
        <v>0</v>
      </c>
      <c r="L1429" s="124">
        <v>0</v>
      </c>
      <c r="M1429" s="123">
        <v>0</v>
      </c>
      <c r="N1429" s="123">
        <v>0</v>
      </c>
      <c r="O1429" s="124">
        <v>0</v>
      </c>
      <c r="P1429" s="124">
        <v>0</v>
      </c>
      <c r="Q1429" s="45"/>
      <c r="R1429" s="123">
        <v>0</v>
      </c>
      <c r="S1429" s="123">
        <v>0</v>
      </c>
      <c r="T1429" s="123">
        <f t="shared" si="694"/>
        <v>0</v>
      </c>
      <c r="U1429" s="123">
        <v>0</v>
      </c>
      <c r="V1429" s="123">
        <v>0</v>
      </c>
      <c r="W1429" s="123">
        <f t="shared" si="695"/>
        <v>0</v>
      </c>
      <c r="X1429" s="123">
        <f t="shared" si="696"/>
        <v>0</v>
      </c>
      <c r="Y1429" s="45"/>
      <c r="Z1429" s="123">
        <v>0</v>
      </c>
      <c r="AA1429" s="123">
        <v>0</v>
      </c>
      <c r="AB1429" s="123">
        <f t="shared" si="697"/>
        <v>0</v>
      </c>
      <c r="AC1429" s="123">
        <v>0</v>
      </c>
      <c r="AD1429" s="123">
        <v>0</v>
      </c>
      <c r="AE1429" s="123">
        <f t="shared" si="698"/>
        <v>0</v>
      </c>
      <c r="AF1429" s="123">
        <f t="shared" si="699"/>
        <v>0</v>
      </c>
      <c r="AG1429" s="45"/>
      <c r="AH1429" s="123">
        <v>0</v>
      </c>
      <c r="AI1429" s="123">
        <v>0</v>
      </c>
      <c r="AJ1429" s="123">
        <f t="shared" si="700"/>
        <v>0</v>
      </c>
      <c r="AK1429" s="123">
        <v>0</v>
      </c>
      <c r="AL1429" s="123">
        <v>0</v>
      </c>
      <c r="AM1429" s="123">
        <f t="shared" si="701"/>
        <v>0</v>
      </c>
      <c r="AN1429" s="123">
        <f t="shared" si="702"/>
        <v>0</v>
      </c>
      <c r="AO1429" s="45"/>
      <c r="AP1429" s="123">
        <f>J1429-(R1429+Z1429+AH1429)</f>
        <v>0</v>
      </c>
      <c r="AQ1429" s="123">
        <f>K1429-(S1429+AA1429+AI1429)</f>
        <v>0</v>
      </c>
      <c r="AR1429" s="123">
        <f t="shared" si="703"/>
        <v>0</v>
      </c>
      <c r="AS1429" s="123">
        <f>M1429-(U1429+AC1429+AK1429)</f>
        <v>0</v>
      </c>
      <c r="AT1429" s="123">
        <f>N1429-(V1429+AD1429+AL1429)</f>
        <v>0</v>
      </c>
      <c r="AU1429" s="123">
        <f t="shared" si="704"/>
        <v>0</v>
      </c>
      <c r="AV1429" s="123">
        <f t="shared" si="705"/>
        <v>0</v>
      </c>
      <c r="AW1429" s="125" t="s">
        <v>153</v>
      </c>
      <c r="AX1429" s="125"/>
      <c r="AY1429" s="125"/>
      <c r="AZ1429" s="124" t="s">
        <v>283</v>
      </c>
      <c r="BA1429" s="124"/>
      <c r="BB1429" s="124"/>
      <c r="BC1429" s="124"/>
      <c r="BD1429" s="124"/>
    </row>
    <row r="1430" spans="1:56" s="127" customFormat="1" hidden="1">
      <c r="A1430" s="45"/>
      <c r="B1430" s="114">
        <v>2013</v>
      </c>
      <c r="C1430" s="115">
        <v>8320</v>
      </c>
      <c r="D1430" s="114">
        <v>12</v>
      </c>
      <c r="E1430" s="114">
        <v>3000</v>
      </c>
      <c r="F1430" s="114">
        <v>3100</v>
      </c>
      <c r="G1430" s="114">
        <v>317</v>
      </c>
      <c r="H1430" s="114"/>
      <c r="I1430" s="116" t="s">
        <v>160</v>
      </c>
      <c r="J1430" s="117">
        <v>0</v>
      </c>
      <c r="K1430" s="117">
        <v>0</v>
      </c>
      <c r="L1430" s="117">
        <v>0</v>
      </c>
      <c r="M1430" s="117">
        <v>0</v>
      </c>
      <c r="N1430" s="117">
        <v>0</v>
      </c>
      <c r="O1430" s="117">
        <v>0</v>
      </c>
      <c r="P1430" s="117">
        <v>0</v>
      </c>
      <c r="Q1430" s="45"/>
      <c r="R1430" s="118">
        <f>R1431</f>
        <v>0</v>
      </c>
      <c r="S1430" s="118">
        <f>S1431</f>
        <v>0</v>
      </c>
      <c r="T1430" s="118">
        <f t="shared" si="694"/>
        <v>0</v>
      </c>
      <c r="U1430" s="118">
        <f>U1431</f>
        <v>0</v>
      </c>
      <c r="V1430" s="118">
        <f>V1431</f>
        <v>0</v>
      </c>
      <c r="W1430" s="118">
        <f t="shared" si="695"/>
        <v>0</v>
      </c>
      <c r="X1430" s="118">
        <f t="shared" si="696"/>
        <v>0</v>
      </c>
      <c r="Y1430" s="45"/>
      <c r="Z1430" s="118">
        <f>Z1431</f>
        <v>0</v>
      </c>
      <c r="AA1430" s="118">
        <f>AA1431</f>
        <v>0</v>
      </c>
      <c r="AB1430" s="118">
        <f t="shared" si="697"/>
        <v>0</v>
      </c>
      <c r="AC1430" s="118">
        <f>AC1431</f>
        <v>0</v>
      </c>
      <c r="AD1430" s="118">
        <f>AD1431</f>
        <v>0</v>
      </c>
      <c r="AE1430" s="118">
        <f t="shared" si="698"/>
        <v>0</v>
      </c>
      <c r="AF1430" s="118">
        <f t="shared" si="699"/>
        <v>0</v>
      </c>
      <c r="AG1430" s="45"/>
      <c r="AH1430" s="118">
        <f>AH1431</f>
        <v>0</v>
      </c>
      <c r="AI1430" s="118">
        <f>AI1431</f>
        <v>0</v>
      </c>
      <c r="AJ1430" s="118">
        <f t="shared" si="700"/>
        <v>0</v>
      </c>
      <c r="AK1430" s="118">
        <f>AK1431</f>
        <v>0</v>
      </c>
      <c r="AL1430" s="118">
        <f>AL1431</f>
        <v>0</v>
      </c>
      <c r="AM1430" s="118">
        <f t="shared" si="701"/>
        <v>0</v>
      </c>
      <c r="AN1430" s="118">
        <f t="shared" si="702"/>
        <v>0</v>
      </c>
      <c r="AO1430" s="45"/>
      <c r="AP1430" s="118">
        <f>AP1431</f>
        <v>0</v>
      </c>
      <c r="AQ1430" s="118">
        <f>AQ1431</f>
        <v>0</v>
      </c>
      <c r="AR1430" s="118">
        <f t="shared" si="703"/>
        <v>0</v>
      </c>
      <c r="AS1430" s="118">
        <f>AS1431</f>
        <v>0</v>
      </c>
      <c r="AT1430" s="118">
        <f>AT1431</f>
        <v>0</v>
      </c>
      <c r="AU1430" s="118">
        <f t="shared" si="704"/>
        <v>0</v>
      </c>
      <c r="AV1430" s="118">
        <f t="shared" si="705"/>
        <v>0</v>
      </c>
      <c r="AW1430" s="119"/>
      <c r="AX1430" s="119"/>
      <c r="AY1430" s="119"/>
      <c r="AZ1430" s="117"/>
      <c r="BA1430" s="117"/>
      <c r="BB1430" s="117"/>
      <c r="BC1430" s="117"/>
      <c r="BD1430" s="117"/>
    </row>
    <row r="1431" spans="1:56" s="100" customFormat="1" hidden="1">
      <c r="A1431" s="45"/>
      <c r="B1431" s="120">
        <v>2013</v>
      </c>
      <c r="C1431" s="121">
        <v>8320</v>
      </c>
      <c r="D1431" s="120">
        <v>12</v>
      </c>
      <c r="E1431" s="120">
        <v>3000</v>
      </c>
      <c r="F1431" s="120">
        <v>3100</v>
      </c>
      <c r="G1431" s="120">
        <v>317</v>
      </c>
      <c r="H1431" s="120">
        <v>31701</v>
      </c>
      <c r="I1431" s="122" t="s">
        <v>161</v>
      </c>
      <c r="J1431" s="132">
        <v>0</v>
      </c>
      <c r="K1431" s="132">
        <v>0</v>
      </c>
      <c r="L1431" s="133">
        <v>0</v>
      </c>
      <c r="M1431" s="132">
        <v>0</v>
      </c>
      <c r="N1431" s="132">
        <v>0</v>
      </c>
      <c r="O1431" s="133">
        <v>0</v>
      </c>
      <c r="P1431" s="133">
        <v>0</v>
      </c>
      <c r="Q1431" s="45"/>
      <c r="R1431" s="123">
        <v>0</v>
      </c>
      <c r="S1431" s="123">
        <v>0</v>
      </c>
      <c r="T1431" s="123">
        <f t="shared" si="694"/>
        <v>0</v>
      </c>
      <c r="U1431" s="123">
        <v>0</v>
      </c>
      <c r="V1431" s="123">
        <v>0</v>
      </c>
      <c r="W1431" s="123">
        <f t="shared" si="695"/>
        <v>0</v>
      </c>
      <c r="X1431" s="123">
        <f t="shared" si="696"/>
        <v>0</v>
      </c>
      <c r="Y1431" s="45"/>
      <c r="Z1431" s="123">
        <v>0</v>
      </c>
      <c r="AA1431" s="123">
        <v>0</v>
      </c>
      <c r="AB1431" s="123">
        <f t="shared" si="697"/>
        <v>0</v>
      </c>
      <c r="AC1431" s="123">
        <v>0</v>
      </c>
      <c r="AD1431" s="123">
        <v>0</v>
      </c>
      <c r="AE1431" s="123">
        <f t="shared" si="698"/>
        <v>0</v>
      </c>
      <c r="AF1431" s="123">
        <f t="shared" si="699"/>
        <v>0</v>
      </c>
      <c r="AG1431" s="45"/>
      <c r="AH1431" s="123">
        <v>0</v>
      </c>
      <c r="AI1431" s="123">
        <v>0</v>
      </c>
      <c r="AJ1431" s="123">
        <f t="shared" si="700"/>
        <v>0</v>
      </c>
      <c r="AK1431" s="123">
        <v>0</v>
      </c>
      <c r="AL1431" s="123">
        <v>0</v>
      </c>
      <c r="AM1431" s="123">
        <f t="shared" si="701"/>
        <v>0</v>
      </c>
      <c r="AN1431" s="123">
        <f t="shared" si="702"/>
        <v>0</v>
      </c>
      <c r="AO1431" s="45"/>
      <c r="AP1431" s="123">
        <f>J1431-(R1431+Z1431+AH1431)</f>
        <v>0</v>
      </c>
      <c r="AQ1431" s="123">
        <f>K1431-(S1431+AA1431+AI1431)</f>
        <v>0</v>
      </c>
      <c r="AR1431" s="123">
        <f t="shared" si="703"/>
        <v>0</v>
      </c>
      <c r="AS1431" s="123">
        <f>M1431-(U1431+AC1431+AK1431)</f>
        <v>0</v>
      </c>
      <c r="AT1431" s="123">
        <f>N1431-(V1431+AD1431+AL1431)</f>
        <v>0</v>
      </c>
      <c r="AU1431" s="123">
        <f t="shared" si="704"/>
        <v>0</v>
      </c>
      <c r="AV1431" s="123">
        <f t="shared" si="705"/>
        <v>0</v>
      </c>
      <c r="AW1431" s="134" t="s">
        <v>153</v>
      </c>
      <c r="AX1431" s="134"/>
      <c r="AY1431" s="134"/>
      <c r="AZ1431" s="133" t="s">
        <v>283</v>
      </c>
      <c r="BA1431" s="133"/>
      <c r="BB1431" s="133"/>
      <c r="BC1431" s="133"/>
      <c r="BD1431" s="133"/>
    </row>
    <row r="1432" spans="1:56" s="127" customFormat="1" hidden="1">
      <c r="A1432" s="45"/>
      <c r="B1432" s="114">
        <v>2013</v>
      </c>
      <c r="C1432" s="115">
        <v>8320</v>
      </c>
      <c r="D1432" s="114">
        <v>12</v>
      </c>
      <c r="E1432" s="114">
        <v>3000</v>
      </c>
      <c r="F1432" s="114">
        <v>3100</v>
      </c>
      <c r="G1432" s="114">
        <v>319</v>
      </c>
      <c r="H1432" s="114"/>
      <c r="I1432" s="116" t="s">
        <v>427</v>
      </c>
      <c r="J1432" s="117">
        <v>0</v>
      </c>
      <c r="K1432" s="117">
        <v>0</v>
      </c>
      <c r="L1432" s="117">
        <v>0</v>
      </c>
      <c r="M1432" s="117">
        <v>0</v>
      </c>
      <c r="N1432" s="117">
        <v>0</v>
      </c>
      <c r="O1432" s="117">
        <v>0</v>
      </c>
      <c r="P1432" s="117">
        <v>0</v>
      </c>
      <c r="Q1432" s="45"/>
      <c r="R1432" s="118">
        <f t="shared" ref="R1432:S1437" si="738">R1433</f>
        <v>0</v>
      </c>
      <c r="S1432" s="118">
        <f t="shared" si="738"/>
        <v>0</v>
      </c>
      <c r="T1432" s="118">
        <f t="shared" si="694"/>
        <v>0</v>
      </c>
      <c r="U1432" s="118">
        <f t="shared" ref="U1432:V1437" si="739">U1433</f>
        <v>0</v>
      </c>
      <c r="V1432" s="118">
        <f t="shared" si="739"/>
        <v>0</v>
      </c>
      <c r="W1432" s="118">
        <f t="shared" si="695"/>
        <v>0</v>
      </c>
      <c r="X1432" s="118">
        <f t="shared" si="696"/>
        <v>0</v>
      </c>
      <c r="Y1432" s="45"/>
      <c r="Z1432" s="118">
        <f t="shared" ref="Z1432:AA1437" si="740">Z1433</f>
        <v>0</v>
      </c>
      <c r="AA1432" s="118">
        <f t="shared" si="740"/>
        <v>0</v>
      </c>
      <c r="AB1432" s="118">
        <f t="shared" si="697"/>
        <v>0</v>
      </c>
      <c r="AC1432" s="118">
        <f t="shared" ref="AC1432:AD1437" si="741">AC1433</f>
        <v>0</v>
      </c>
      <c r="AD1432" s="118">
        <f t="shared" si="741"/>
        <v>0</v>
      </c>
      <c r="AE1432" s="118">
        <f t="shared" si="698"/>
        <v>0</v>
      </c>
      <c r="AF1432" s="118">
        <f t="shared" si="699"/>
        <v>0</v>
      </c>
      <c r="AG1432" s="45"/>
      <c r="AH1432" s="118">
        <f t="shared" ref="AH1432:AI1437" si="742">AH1433</f>
        <v>0</v>
      </c>
      <c r="AI1432" s="118">
        <f t="shared" si="742"/>
        <v>0</v>
      </c>
      <c r="AJ1432" s="118">
        <f t="shared" si="700"/>
        <v>0</v>
      </c>
      <c r="AK1432" s="118">
        <f t="shared" ref="AK1432:AL1437" si="743">AK1433</f>
        <v>0</v>
      </c>
      <c r="AL1432" s="118">
        <f t="shared" si="743"/>
        <v>0</v>
      </c>
      <c r="AM1432" s="118">
        <f t="shared" si="701"/>
        <v>0</v>
      </c>
      <c r="AN1432" s="118">
        <f t="shared" si="702"/>
        <v>0</v>
      </c>
      <c r="AO1432" s="45"/>
      <c r="AP1432" s="118">
        <f t="shared" ref="AP1432:AQ1437" si="744">AP1433</f>
        <v>0</v>
      </c>
      <c r="AQ1432" s="118">
        <f t="shared" si="744"/>
        <v>0</v>
      </c>
      <c r="AR1432" s="118">
        <f t="shared" si="703"/>
        <v>0</v>
      </c>
      <c r="AS1432" s="118">
        <f t="shared" ref="AS1432:AT1437" si="745">AS1433</f>
        <v>0</v>
      </c>
      <c r="AT1432" s="118">
        <f t="shared" si="745"/>
        <v>0</v>
      </c>
      <c r="AU1432" s="118">
        <f t="shared" si="704"/>
        <v>0</v>
      </c>
      <c r="AV1432" s="118">
        <f t="shared" si="705"/>
        <v>0</v>
      </c>
      <c r="AW1432" s="119"/>
      <c r="AX1432" s="119"/>
      <c r="AY1432" s="119"/>
      <c r="AZ1432" s="117"/>
      <c r="BA1432" s="117"/>
      <c r="BB1432" s="117"/>
      <c r="BC1432" s="117"/>
      <c r="BD1432" s="117"/>
    </row>
    <row r="1433" spans="1:56" s="100" customFormat="1" hidden="1">
      <c r="A1433" s="45"/>
      <c r="B1433" s="120">
        <v>2013</v>
      </c>
      <c r="C1433" s="121">
        <v>8320</v>
      </c>
      <c r="D1433" s="120">
        <v>12</v>
      </c>
      <c r="E1433" s="120">
        <v>3000</v>
      </c>
      <c r="F1433" s="120">
        <v>3100</v>
      </c>
      <c r="G1433" s="120">
        <v>319</v>
      </c>
      <c r="H1433" s="120">
        <v>31901</v>
      </c>
      <c r="I1433" s="122" t="s">
        <v>428</v>
      </c>
      <c r="J1433" s="123">
        <v>0</v>
      </c>
      <c r="K1433" s="123">
        <v>0</v>
      </c>
      <c r="L1433" s="124">
        <v>0</v>
      </c>
      <c r="M1433" s="123">
        <v>0</v>
      </c>
      <c r="N1433" s="123">
        <v>0</v>
      </c>
      <c r="O1433" s="124">
        <v>0</v>
      </c>
      <c r="P1433" s="124">
        <v>0</v>
      </c>
      <c r="Q1433" s="45"/>
      <c r="R1433" s="123">
        <v>0</v>
      </c>
      <c r="S1433" s="123">
        <v>0</v>
      </c>
      <c r="T1433" s="123">
        <f t="shared" si="694"/>
        <v>0</v>
      </c>
      <c r="U1433" s="123">
        <v>0</v>
      </c>
      <c r="V1433" s="123">
        <v>0</v>
      </c>
      <c r="W1433" s="123">
        <f t="shared" si="695"/>
        <v>0</v>
      </c>
      <c r="X1433" s="123">
        <f t="shared" si="696"/>
        <v>0</v>
      </c>
      <c r="Y1433" s="45"/>
      <c r="Z1433" s="123">
        <v>0</v>
      </c>
      <c r="AA1433" s="123">
        <v>0</v>
      </c>
      <c r="AB1433" s="123">
        <f t="shared" si="697"/>
        <v>0</v>
      </c>
      <c r="AC1433" s="123">
        <v>0</v>
      </c>
      <c r="AD1433" s="123">
        <v>0</v>
      </c>
      <c r="AE1433" s="123">
        <f t="shared" si="698"/>
        <v>0</v>
      </c>
      <c r="AF1433" s="123">
        <f t="shared" si="699"/>
        <v>0</v>
      </c>
      <c r="AG1433" s="45"/>
      <c r="AH1433" s="123">
        <v>0</v>
      </c>
      <c r="AI1433" s="123">
        <v>0</v>
      </c>
      <c r="AJ1433" s="123">
        <f t="shared" si="700"/>
        <v>0</v>
      </c>
      <c r="AK1433" s="123">
        <v>0</v>
      </c>
      <c r="AL1433" s="123">
        <v>0</v>
      </c>
      <c r="AM1433" s="123">
        <f t="shared" si="701"/>
        <v>0</v>
      </c>
      <c r="AN1433" s="123">
        <f t="shared" si="702"/>
        <v>0</v>
      </c>
      <c r="AO1433" s="45"/>
      <c r="AP1433" s="123">
        <f>J1433-(R1433+Z1433+AH1433)</f>
        <v>0</v>
      </c>
      <c r="AQ1433" s="123">
        <f>K1433-(S1433+AA1433+AI1433)</f>
        <v>0</v>
      </c>
      <c r="AR1433" s="123">
        <f t="shared" si="703"/>
        <v>0</v>
      </c>
      <c r="AS1433" s="123">
        <f>M1433-(U1433+AC1433+AK1433)</f>
        <v>0</v>
      </c>
      <c r="AT1433" s="123">
        <f>N1433-(V1433+AD1433+AL1433)</f>
        <v>0</v>
      </c>
      <c r="AU1433" s="123">
        <f t="shared" si="704"/>
        <v>0</v>
      </c>
      <c r="AV1433" s="123">
        <f t="shared" si="705"/>
        <v>0</v>
      </c>
      <c r="AW1433" s="125" t="s">
        <v>153</v>
      </c>
      <c r="AX1433" s="125"/>
      <c r="AY1433" s="125"/>
      <c r="AZ1433" s="124" t="s">
        <v>283</v>
      </c>
      <c r="BA1433" s="124"/>
      <c r="BB1433" s="124"/>
      <c r="BC1433" s="124"/>
      <c r="BD1433" s="124"/>
    </row>
    <row r="1434" spans="1:56" s="100" customFormat="1" hidden="1">
      <c r="A1434" s="45"/>
      <c r="B1434" s="108">
        <v>2013</v>
      </c>
      <c r="C1434" s="109">
        <v>8320</v>
      </c>
      <c r="D1434" s="108">
        <v>12</v>
      </c>
      <c r="E1434" s="108">
        <v>3000</v>
      </c>
      <c r="F1434" s="108">
        <v>3200</v>
      </c>
      <c r="G1434" s="108"/>
      <c r="H1434" s="108"/>
      <c r="I1434" s="110" t="s">
        <v>162</v>
      </c>
      <c r="J1434" s="111">
        <v>0</v>
      </c>
      <c r="K1434" s="111">
        <v>0</v>
      </c>
      <c r="L1434" s="111">
        <v>0</v>
      </c>
      <c r="M1434" s="111">
        <v>0</v>
      </c>
      <c r="N1434" s="111">
        <v>0</v>
      </c>
      <c r="O1434" s="111">
        <v>0</v>
      </c>
      <c r="P1434" s="111">
        <v>0</v>
      </c>
      <c r="Q1434" s="45"/>
      <c r="R1434" s="112">
        <f>R1435+R1437</f>
        <v>0</v>
      </c>
      <c r="S1434" s="112">
        <f>S1435+S1437</f>
        <v>0</v>
      </c>
      <c r="T1434" s="112">
        <f t="shared" si="694"/>
        <v>0</v>
      </c>
      <c r="U1434" s="112">
        <f>U1435+U1437</f>
        <v>0</v>
      </c>
      <c r="V1434" s="112">
        <f>V1435+V1437</f>
        <v>0</v>
      </c>
      <c r="W1434" s="112">
        <f t="shared" si="695"/>
        <v>0</v>
      </c>
      <c r="X1434" s="112">
        <f t="shared" si="696"/>
        <v>0</v>
      </c>
      <c r="Y1434" s="45"/>
      <c r="Z1434" s="112">
        <f>Z1435+Z1437</f>
        <v>0</v>
      </c>
      <c r="AA1434" s="112">
        <f>AA1435+AA1437</f>
        <v>0</v>
      </c>
      <c r="AB1434" s="112">
        <f t="shared" si="697"/>
        <v>0</v>
      </c>
      <c r="AC1434" s="112">
        <f>AC1435+AC1437</f>
        <v>0</v>
      </c>
      <c r="AD1434" s="112">
        <f>AD1435+AD1437</f>
        <v>0</v>
      </c>
      <c r="AE1434" s="112">
        <f t="shared" si="698"/>
        <v>0</v>
      </c>
      <c r="AF1434" s="112">
        <f t="shared" si="699"/>
        <v>0</v>
      </c>
      <c r="AG1434" s="45"/>
      <c r="AH1434" s="112">
        <f>AH1435+AH1437</f>
        <v>0</v>
      </c>
      <c r="AI1434" s="112">
        <f>AI1435+AI1437</f>
        <v>0</v>
      </c>
      <c r="AJ1434" s="112">
        <f t="shared" si="700"/>
        <v>0</v>
      </c>
      <c r="AK1434" s="112">
        <f>AK1435+AK1437</f>
        <v>0</v>
      </c>
      <c r="AL1434" s="112">
        <f>AL1435+AL1437</f>
        <v>0</v>
      </c>
      <c r="AM1434" s="112">
        <f t="shared" si="701"/>
        <v>0</v>
      </c>
      <c r="AN1434" s="112">
        <f t="shared" si="702"/>
        <v>0</v>
      </c>
      <c r="AO1434" s="45"/>
      <c r="AP1434" s="112">
        <f>AP1435+AP1437</f>
        <v>0</v>
      </c>
      <c r="AQ1434" s="112">
        <f>AQ1435+AQ1437</f>
        <v>0</v>
      </c>
      <c r="AR1434" s="112">
        <f t="shared" si="703"/>
        <v>0</v>
      </c>
      <c r="AS1434" s="112">
        <f>AS1435+AS1437</f>
        <v>0</v>
      </c>
      <c r="AT1434" s="112">
        <f>AT1435+AT1437</f>
        <v>0</v>
      </c>
      <c r="AU1434" s="112">
        <f t="shared" si="704"/>
        <v>0</v>
      </c>
      <c r="AV1434" s="112">
        <f t="shared" si="705"/>
        <v>0</v>
      </c>
      <c r="AW1434" s="113"/>
      <c r="AX1434" s="113"/>
      <c r="AY1434" s="113"/>
      <c r="AZ1434" s="111"/>
      <c r="BA1434" s="111"/>
      <c r="BB1434" s="111"/>
      <c r="BC1434" s="111"/>
      <c r="BD1434" s="111"/>
    </row>
    <row r="1435" spans="1:56" s="100" customFormat="1" hidden="1">
      <c r="A1435" s="45"/>
      <c r="B1435" s="114">
        <v>2013</v>
      </c>
      <c r="C1435" s="115">
        <v>8320</v>
      </c>
      <c r="D1435" s="114">
        <v>12</v>
      </c>
      <c r="E1435" s="114">
        <v>3000</v>
      </c>
      <c r="F1435" s="114">
        <v>3200</v>
      </c>
      <c r="G1435" s="114">
        <v>321</v>
      </c>
      <c r="H1435" s="114"/>
      <c r="I1435" s="116" t="s">
        <v>430</v>
      </c>
      <c r="J1435" s="117">
        <v>0</v>
      </c>
      <c r="K1435" s="117">
        <v>0</v>
      </c>
      <c r="L1435" s="117">
        <v>0</v>
      </c>
      <c r="M1435" s="117">
        <v>0</v>
      </c>
      <c r="N1435" s="117">
        <v>0</v>
      </c>
      <c r="O1435" s="117">
        <v>0</v>
      </c>
      <c r="P1435" s="117">
        <v>0</v>
      </c>
      <c r="Q1435" s="45"/>
      <c r="R1435" s="118">
        <f t="shared" si="738"/>
        <v>0</v>
      </c>
      <c r="S1435" s="118">
        <f t="shared" si="738"/>
        <v>0</v>
      </c>
      <c r="T1435" s="118">
        <f t="shared" si="694"/>
        <v>0</v>
      </c>
      <c r="U1435" s="118">
        <f t="shared" si="739"/>
        <v>0</v>
      </c>
      <c r="V1435" s="118">
        <f t="shared" si="739"/>
        <v>0</v>
      </c>
      <c r="W1435" s="118">
        <f t="shared" si="695"/>
        <v>0</v>
      </c>
      <c r="X1435" s="118">
        <f t="shared" si="696"/>
        <v>0</v>
      </c>
      <c r="Y1435" s="45"/>
      <c r="Z1435" s="118">
        <f t="shared" si="740"/>
        <v>0</v>
      </c>
      <c r="AA1435" s="118">
        <f t="shared" si="740"/>
        <v>0</v>
      </c>
      <c r="AB1435" s="118">
        <f t="shared" si="697"/>
        <v>0</v>
      </c>
      <c r="AC1435" s="118">
        <f t="shared" si="741"/>
        <v>0</v>
      </c>
      <c r="AD1435" s="118">
        <f t="shared" si="741"/>
        <v>0</v>
      </c>
      <c r="AE1435" s="118">
        <f t="shared" si="698"/>
        <v>0</v>
      </c>
      <c r="AF1435" s="118">
        <f t="shared" si="699"/>
        <v>0</v>
      </c>
      <c r="AG1435" s="45"/>
      <c r="AH1435" s="118">
        <f t="shared" si="742"/>
        <v>0</v>
      </c>
      <c r="AI1435" s="118">
        <f t="shared" si="742"/>
        <v>0</v>
      </c>
      <c r="AJ1435" s="118">
        <f t="shared" si="700"/>
        <v>0</v>
      </c>
      <c r="AK1435" s="118">
        <f t="shared" si="743"/>
        <v>0</v>
      </c>
      <c r="AL1435" s="118">
        <f t="shared" si="743"/>
        <v>0</v>
      </c>
      <c r="AM1435" s="118">
        <f t="shared" si="701"/>
        <v>0</v>
      </c>
      <c r="AN1435" s="118">
        <f t="shared" si="702"/>
        <v>0</v>
      </c>
      <c r="AO1435" s="45"/>
      <c r="AP1435" s="118">
        <f t="shared" si="744"/>
        <v>0</v>
      </c>
      <c r="AQ1435" s="118">
        <f t="shared" si="744"/>
        <v>0</v>
      </c>
      <c r="AR1435" s="118">
        <f t="shared" si="703"/>
        <v>0</v>
      </c>
      <c r="AS1435" s="118">
        <f t="shared" si="745"/>
        <v>0</v>
      </c>
      <c r="AT1435" s="118">
        <f t="shared" si="745"/>
        <v>0</v>
      </c>
      <c r="AU1435" s="118">
        <f t="shared" si="704"/>
        <v>0</v>
      </c>
      <c r="AV1435" s="118">
        <f t="shared" si="705"/>
        <v>0</v>
      </c>
      <c r="AW1435" s="119"/>
      <c r="AX1435" s="119"/>
      <c r="AY1435" s="119"/>
      <c r="AZ1435" s="117"/>
      <c r="BA1435" s="117"/>
      <c r="BB1435" s="117"/>
      <c r="BC1435" s="117"/>
      <c r="BD1435" s="117"/>
    </row>
    <row r="1436" spans="1:56" s="100" customFormat="1" hidden="1">
      <c r="A1436" s="45"/>
      <c r="B1436" s="129">
        <v>2013</v>
      </c>
      <c r="C1436" s="130">
        <v>8320</v>
      </c>
      <c r="D1436" s="129">
        <v>12</v>
      </c>
      <c r="E1436" s="129">
        <v>3000</v>
      </c>
      <c r="F1436" s="129">
        <v>3200</v>
      </c>
      <c r="G1436" s="129">
        <v>321</v>
      </c>
      <c r="H1436" s="129">
        <v>32101</v>
      </c>
      <c r="I1436" s="128" t="s">
        <v>430</v>
      </c>
      <c r="J1436" s="123">
        <v>0</v>
      </c>
      <c r="K1436" s="123">
        <v>0</v>
      </c>
      <c r="L1436" s="124">
        <v>0</v>
      </c>
      <c r="M1436" s="123">
        <v>0</v>
      </c>
      <c r="N1436" s="123">
        <v>0</v>
      </c>
      <c r="O1436" s="124">
        <v>0</v>
      </c>
      <c r="P1436" s="124">
        <v>0</v>
      </c>
      <c r="Q1436" s="45"/>
      <c r="R1436" s="123">
        <v>0</v>
      </c>
      <c r="S1436" s="123">
        <v>0</v>
      </c>
      <c r="T1436" s="123">
        <f t="shared" si="694"/>
        <v>0</v>
      </c>
      <c r="U1436" s="123">
        <v>0</v>
      </c>
      <c r="V1436" s="123">
        <v>0</v>
      </c>
      <c r="W1436" s="123">
        <f t="shared" si="695"/>
        <v>0</v>
      </c>
      <c r="X1436" s="123">
        <f t="shared" si="696"/>
        <v>0</v>
      </c>
      <c r="Y1436" s="45"/>
      <c r="Z1436" s="123">
        <v>0</v>
      </c>
      <c r="AA1436" s="123">
        <v>0</v>
      </c>
      <c r="AB1436" s="123">
        <f t="shared" si="697"/>
        <v>0</v>
      </c>
      <c r="AC1436" s="123">
        <v>0</v>
      </c>
      <c r="AD1436" s="123">
        <v>0</v>
      </c>
      <c r="AE1436" s="123">
        <f t="shared" si="698"/>
        <v>0</v>
      </c>
      <c r="AF1436" s="123">
        <f t="shared" si="699"/>
        <v>0</v>
      </c>
      <c r="AG1436" s="45"/>
      <c r="AH1436" s="123">
        <v>0</v>
      </c>
      <c r="AI1436" s="123">
        <v>0</v>
      </c>
      <c r="AJ1436" s="123">
        <f t="shared" si="700"/>
        <v>0</v>
      </c>
      <c r="AK1436" s="123">
        <v>0</v>
      </c>
      <c r="AL1436" s="123">
        <v>0</v>
      </c>
      <c r="AM1436" s="123">
        <f t="shared" si="701"/>
        <v>0</v>
      </c>
      <c r="AN1436" s="123">
        <f t="shared" si="702"/>
        <v>0</v>
      </c>
      <c r="AO1436" s="45"/>
      <c r="AP1436" s="123">
        <f>J1436-(R1436+Z1436+AH1436)</f>
        <v>0</v>
      </c>
      <c r="AQ1436" s="123">
        <f>K1436-(S1436+AA1436+AI1436)</f>
        <v>0</v>
      </c>
      <c r="AR1436" s="123">
        <f t="shared" si="703"/>
        <v>0</v>
      </c>
      <c r="AS1436" s="123">
        <f>M1436-(U1436+AC1436+AK1436)</f>
        <v>0</v>
      </c>
      <c r="AT1436" s="123">
        <f>N1436-(V1436+AD1436+AL1436)</f>
        <v>0</v>
      </c>
      <c r="AU1436" s="123">
        <f t="shared" si="704"/>
        <v>0</v>
      </c>
      <c r="AV1436" s="123">
        <f t="shared" si="705"/>
        <v>0</v>
      </c>
      <c r="AW1436" s="125"/>
      <c r="AX1436" s="125"/>
      <c r="AY1436" s="125"/>
      <c r="AZ1436" s="124"/>
      <c r="BA1436" s="124"/>
      <c r="BB1436" s="124"/>
      <c r="BC1436" s="124"/>
      <c r="BD1436" s="124"/>
    </row>
    <row r="1437" spans="1:56" s="100" customFormat="1" hidden="1">
      <c r="A1437" s="45"/>
      <c r="B1437" s="114">
        <v>2013</v>
      </c>
      <c r="C1437" s="115">
        <v>8320</v>
      </c>
      <c r="D1437" s="114">
        <v>12</v>
      </c>
      <c r="E1437" s="114">
        <v>3000</v>
      </c>
      <c r="F1437" s="114">
        <v>3200</v>
      </c>
      <c r="G1437" s="114">
        <v>329</v>
      </c>
      <c r="H1437" s="114"/>
      <c r="I1437" s="116" t="s">
        <v>169</v>
      </c>
      <c r="J1437" s="117">
        <v>0</v>
      </c>
      <c r="K1437" s="117">
        <v>0</v>
      </c>
      <c r="L1437" s="117">
        <v>0</v>
      </c>
      <c r="M1437" s="117">
        <v>0</v>
      </c>
      <c r="N1437" s="117">
        <v>0</v>
      </c>
      <c r="O1437" s="117">
        <v>0</v>
      </c>
      <c r="P1437" s="117">
        <v>0</v>
      </c>
      <c r="Q1437" s="45"/>
      <c r="R1437" s="118">
        <f t="shared" si="738"/>
        <v>0</v>
      </c>
      <c r="S1437" s="118">
        <f t="shared" si="738"/>
        <v>0</v>
      </c>
      <c r="T1437" s="118">
        <f t="shared" si="694"/>
        <v>0</v>
      </c>
      <c r="U1437" s="118">
        <f t="shared" si="739"/>
        <v>0</v>
      </c>
      <c r="V1437" s="118">
        <f t="shared" si="739"/>
        <v>0</v>
      </c>
      <c r="W1437" s="118">
        <f t="shared" si="695"/>
        <v>0</v>
      </c>
      <c r="X1437" s="118">
        <f t="shared" si="696"/>
        <v>0</v>
      </c>
      <c r="Y1437" s="45"/>
      <c r="Z1437" s="118">
        <f t="shared" si="740"/>
        <v>0</v>
      </c>
      <c r="AA1437" s="118">
        <f t="shared" si="740"/>
        <v>0</v>
      </c>
      <c r="AB1437" s="118">
        <f t="shared" si="697"/>
        <v>0</v>
      </c>
      <c r="AC1437" s="118">
        <f t="shared" si="741"/>
        <v>0</v>
      </c>
      <c r="AD1437" s="118">
        <f t="shared" si="741"/>
        <v>0</v>
      </c>
      <c r="AE1437" s="118">
        <f t="shared" si="698"/>
        <v>0</v>
      </c>
      <c r="AF1437" s="118">
        <f t="shared" si="699"/>
        <v>0</v>
      </c>
      <c r="AG1437" s="45"/>
      <c r="AH1437" s="118">
        <f t="shared" si="742"/>
        <v>0</v>
      </c>
      <c r="AI1437" s="118">
        <f t="shared" si="742"/>
        <v>0</v>
      </c>
      <c r="AJ1437" s="118">
        <f t="shared" si="700"/>
        <v>0</v>
      </c>
      <c r="AK1437" s="118">
        <f t="shared" si="743"/>
        <v>0</v>
      </c>
      <c r="AL1437" s="118">
        <f t="shared" si="743"/>
        <v>0</v>
      </c>
      <c r="AM1437" s="118">
        <f t="shared" si="701"/>
        <v>0</v>
      </c>
      <c r="AN1437" s="118">
        <f t="shared" si="702"/>
        <v>0</v>
      </c>
      <c r="AO1437" s="45"/>
      <c r="AP1437" s="118">
        <f t="shared" si="744"/>
        <v>0</v>
      </c>
      <c r="AQ1437" s="118">
        <f t="shared" si="744"/>
        <v>0</v>
      </c>
      <c r="AR1437" s="118">
        <f t="shared" si="703"/>
        <v>0</v>
      </c>
      <c r="AS1437" s="118">
        <f t="shared" si="745"/>
        <v>0</v>
      </c>
      <c r="AT1437" s="118">
        <f t="shared" si="745"/>
        <v>0</v>
      </c>
      <c r="AU1437" s="118">
        <f t="shared" si="704"/>
        <v>0</v>
      </c>
      <c r="AV1437" s="118">
        <f t="shared" si="705"/>
        <v>0</v>
      </c>
      <c r="AW1437" s="119"/>
      <c r="AX1437" s="119"/>
      <c r="AY1437" s="119"/>
      <c r="AZ1437" s="117"/>
      <c r="BA1437" s="117"/>
      <c r="BB1437" s="117"/>
      <c r="BC1437" s="117"/>
      <c r="BD1437" s="117"/>
    </row>
    <row r="1438" spans="1:56" s="100" customFormat="1" hidden="1">
      <c r="A1438" s="45"/>
      <c r="B1438" s="129">
        <v>2013</v>
      </c>
      <c r="C1438" s="130">
        <v>8320</v>
      </c>
      <c r="D1438" s="129">
        <v>12</v>
      </c>
      <c r="E1438" s="129">
        <v>3000</v>
      </c>
      <c r="F1438" s="129">
        <v>3200</v>
      </c>
      <c r="G1438" s="129">
        <v>329</v>
      </c>
      <c r="H1438" s="129">
        <v>32901</v>
      </c>
      <c r="I1438" s="128" t="s">
        <v>470</v>
      </c>
      <c r="J1438" s="123">
        <v>0</v>
      </c>
      <c r="K1438" s="123">
        <v>0</v>
      </c>
      <c r="L1438" s="124">
        <v>0</v>
      </c>
      <c r="M1438" s="123">
        <v>0</v>
      </c>
      <c r="N1438" s="123">
        <v>0</v>
      </c>
      <c r="O1438" s="124">
        <v>0</v>
      </c>
      <c r="P1438" s="124">
        <v>0</v>
      </c>
      <c r="Q1438" s="45"/>
      <c r="R1438" s="123">
        <v>0</v>
      </c>
      <c r="S1438" s="123">
        <v>0</v>
      </c>
      <c r="T1438" s="123">
        <f t="shared" si="694"/>
        <v>0</v>
      </c>
      <c r="U1438" s="123">
        <v>0</v>
      </c>
      <c r="V1438" s="123">
        <v>0</v>
      </c>
      <c r="W1438" s="123">
        <f t="shared" si="695"/>
        <v>0</v>
      </c>
      <c r="X1438" s="123">
        <f t="shared" si="696"/>
        <v>0</v>
      </c>
      <c r="Y1438" s="45"/>
      <c r="Z1438" s="123">
        <v>0</v>
      </c>
      <c r="AA1438" s="123">
        <v>0</v>
      </c>
      <c r="AB1438" s="123">
        <f t="shared" si="697"/>
        <v>0</v>
      </c>
      <c r="AC1438" s="123">
        <v>0</v>
      </c>
      <c r="AD1438" s="123">
        <v>0</v>
      </c>
      <c r="AE1438" s="123">
        <f t="shared" si="698"/>
        <v>0</v>
      </c>
      <c r="AF1438" s="123">
        <f t="shared" si="699"/>
        <v>0</v>
      </c>
      <c r="AG1438" s="45"/>
      <c r="AH1438" s="123">
        <v>0</v>
      </c>
      <c r="AI1438" s="123">
        <v>0</v>
      </c>
      <c r="AJ1438" s="123">
        <f t="shared" si="700"/>
        <v>0</v>
      </c>
      <c r="AK1438" s="123">
        <v>0</v>
      </c>
      <c r="AL1438" s="123">
        <v>0</v>
      </c>
      <c r="AM1438" s="123">
        <f t="shared" si="701"/>
        <v>0</v>
      </c>
      <c r="AN1438" s="123">
        <f t="shared" si="702"/>
        <v>0</v>
      </c>
      <c r="AO1438" s="45"/>
      <c r="AP1438" s="123">
        <f>J1438-(R1438+Z1438+AH1438)</f>
        <v>0</v>
      </c>
      <c r="AQ1438" s="123">
        <f>K1438-(S1438+AA1438+AI1438)</f>
        <v>0</v>
      </c>
      <c r="AR1438" s="123">
        <f t="shared" si="703"/>
        <v>0</v>
      </c>
      <c r="AS1438" s="123">
        <f>M1438-(U1438+AC1438+AK1438)</f>
        <v>0</v>
      </c>
      <c r="AT1438" s="123">
        <f>N1438-(V1438+AD1438+AL1438)</f>
        <v>0</v>
      </c>
      <c r="AU1438" s="123">
        <f t="shared" si="704"/>
        <v>0</v>
      </c>
      <c r="AV1438" s="123">
        <f t="shared" si="705"/>
        <v>0</v>
      </c>
      <c r="AW1438" s="125"/>
      <c r="AX1438" s="125"/>
      <c r="AY1438" s="125"/>
      <c r="AZ1438" s="124"/>
      <c r="BA1438" s="124"/>
      <c r="BB1438" s="124"/>
      <c r="BC1438" s="124"/>
      <c r="BD1438" s="124"/>
    </row>
    <row r="1439" spans="1:56" s="126" customFormat="1" hidden="1">
      <c r="A1439" s="45"/>
      <c r="B1439" s="108">
        <v>2013</v>
      </c>
      <c r="C1439" s="109">
        <v>8320</v>
      </c>
      <c r="D1439" s="108">
        <v>12</v>
      </c>
      <c r="E1439" s="108">
        <v>3000</v>
      </c>
      <c r="F1439" s="108">
        <v>3300</v>
      </c>
      <c r="G1439" s="108"/>
      <c r="H1439" s="108"/>
      <c r="I1439" s="110" t="s">
        <v>170</v>
      </c>
      <c r="J1439" s="111">
        <v>0</v>
      </c>
      <c r="K1439" s="111">
        <v>0</v>
      </c>
      <c r="L1439" s="111">
        <v>0</v>
      </c>
      <c r="M1439" s="111">
        <v>0</v>
      </c>
      <c r="N1439" s="111">
        <v>0</v>
      </c>
      <c r="O1439" s="111">
        <v>0</v>
      </c>
      <c r="P1439" s="111">
        <v>0</v>
      </c>
      <c r="Q1439" s="45"/>
      <c r="R1439" s="112">
        <f>R1440+R1442+R1445+R1447+R1449</f>
        <v>0</v>
      </c>
      <c r="S1439" s="112">
        <f>S1440+S1442+S1445+S1447+S1449</f>
        <v>0</v>
      </c>
      <c r="T1439" s="112">
        <f t="shared" si="694"/>
        <v>0</v>
      </c>
      <c r="U1439" s="112">
        <f>U1440+U1442+U1445+U1447+U1449</f>
        <v>0</v>
      </c>
      <c r="V1439" s="112">
        <f>V1440+V1442+V1445+V1447+V1449</f>
        <v>0</v>
      </c>
      <c r="W1439" s="112">
        <f t="shared" si="695"/>
        <v>0</v>
      </c>
      <c r="X1439" s="112">
        <f t="shared" si="696"/>
        <v>0</v>
      </c>
      <c r="Y1439" s="45"/>
      <c r="Z1439" s="112">
        <f>Z1440+Z1442+Z1445+Z1447+Z1449</f>
        <v>0</v>
      </c>
      <c r="AA1439" s="112">
        <f>AA1440+AA1442+AA1445+AA1447+AA1449</f>
        <v>0</v>
      </c>
      <c r="AB1439" s="112">
        <f t="shared" si="697"/>
        <v>0</v>
      </c>
      <c r="AC1439" s="112">
        <f>AC1440+AC1442+AC1445+AC1447+AC1449</f>
        <v>0</v>
      </c>
      <c r="AD1439" s="112">
        <f>AD1440+AD1442+AD1445+AD1447+AD1449</f>
        <v>0</v>
      </c>
      <c r="AE1439" s="112">
        <f t="shared" si="698"/>
        <v>0</v>
      </c>
      <c r="AF1439" s="112">
        <f t="shared" si="699"/>
        <v>0</v>
      </c>
      <c r="AG1439" s="45"/>
      <c r="AH1439" s="112">
        <f>AH1440+AH1442+AH1445+AH1447+AH1449</f>
        <v>0</v>
      </c>
      <c r="AI1439" s="112">
        <f>AI1440+AI1442+AI1445+AI1447+AI1449</f>
        <v>0</v>
      </c>
      <c r="AJ1439" s="112">
        <f t="shared" si="700"/>
        <v>0</v>
      </c>
      <c r="AK1439" s="112">
        <f>AK1440+AK1442+AK1445+AK1447+AK1449</f>
        <v>0</v>
      </c>
      <c r="AL1439" s="112">
        <f>AL1440+AL1442+AL1445+AL1447+AL1449</f>
        <v>0</v>
      </c>
      <c r="AM1439" s="112">
        <f t="shared" si="701"/>
        <v>0</v>
      </c>
      <c r="AN1439" s="112">
        <f t="shared" si="702"/>
        <v>0</v>
      </c>
      <c r="AO1439" s="45"/>
      <c r="AP1439" s="112">
        <f>AP1440+AP1442+AP1445+AP1447+AP1449</f>
        <v>0</v>
      </c>
      <c r="AQ1439" s="112">
        <f>AQ1440+AQ1442+AQ1445+AQ1447+AQ1449</f>
        <v>0</v>
      </c>
      <c r="AR1439" s="112">
        <f t="shared" si="703"/>
        <v>0</v>
      </c>
      <c r="AS1439" s="112">
        <f>AS1440+AS1442+AS1445+AS1447+AS1449</f>
        <v>0</v>
      </c>
      <c r="AT1439" s="112">
        <f>AT1440+AT1442+AT1445+AT1447+AT1449</f>
        <v>0</v>
      </c>
      <c r="AU1439" s="112">
        <f t="shared" si="704"/>
        <v>0</v>
      </c>
      <c r="AV1439" s="112">
        <f t="shared" si="705"/>
        <v>0</v>
      </c>
      <c r="AW1439" s="113"/>
      <c r="AX1439" s="113"/>
      <c r="AY1439" s="113"/>
      <c r="AZ1439" s="111"/>
      <c r="BA1439" s="111"/>
      <c r="BB1439" s="111"/>
      <c r="BC1439" s="111"/>
      <c r="BD1439" s="111"/>
    </row>
    <row r="1440" spans="1:56" s="127" customFormat="1" hidden="1">
      <c r="A1440" s="45"/>
      <c r="B1440" s="114">
        <v>2013</v>
      </c>
      <c r="C1440" s="115">
        <v>8320</v>
      </c>
      <c r="D1440" s="114">
        <v>12</v>
      </c>
      <c r="E1440" s="114">
        <v>3000</v>
      </c>
      <c r="F1440" s="114">
        <v>3300</v>
      </c>
      <c r="G1440" s="114">
        <v>331</v>
      </c>
      <c r="H1440" s="114"/>
      <c r="I1440" s="116" t="s">
        <v>171</v>
      </c>
      <c r="J1440" s="117">
        <v>0</v>
      </c>
      <c r="K1440" s="117">
        <v>0</v>
      </c>
      <c r="L1440" s="117">
        <v>0</v>
      </c>
      <c r="M1440" s="117">
        <v>0</v>
      </c>
      <c r="N1440" s="117">
        <v>0</v>
      </c>
      <c r="O1440" s="117">
        <v>0</v>
      </c>
      <c r="P1440" s="117">
        <v>0</v>
      </c>
      <c r="Q1440" s="45"/>
      <c r="R1440" s="118">
        <f>R1441</f>
        <v>0</v>
      </c>
      <c r="S1440" s="118">
        <f>S1441</f>
        <v>0</v>
      </c>
      <c r="T1440" s="118">
        <f t="shared" si="694"/>
        <v>0</v>
      </c>
      <c r="U1440" s="118">
        <f>U1441</f>
        <v>0</v>
      </c>
      <c r="V1440" s="118">
        <f>V1441</f>
        <v>0</v>
      </c>
      <c r="W1440" s="118">
        <f t="shared" si="695"/>
        <v>0</v>
      </c>
      <c r="X1440" s="118">
        <f t="shared" si="696"/>
        <v>0</v>
      </c>
      <c r="Y1440" s="45"/>
      <c r="Z1440" s="118">
        <f>Z1441</f>
        <v>0</v>
      </c>
      <c r="AA1440" s="118">
        <f>AA1441</f>
        <v>0</v>
      </c>
      <c r="AB1440" s="118">
        <f t="shared" si="697"/>
        <v>0</v>
      </c>
      <c r="AC1440" s="118">
        <f>AC1441</f>
        <v>0</v>
      </c>
      <c r="AD1440" s="118">
        <f>AD1441</f>
        <v>0</v>
      </c>
      <c r="AE1440" s="118">
        <f t="shared" si="698"/>
        <v>0</v>
      </c>
      <c r="AF1440" s="118">
        <f t="shared" si="699"/>
        <v>0</v>
      </c>
      <c r="AG1440" s="45"/>
      <c r="AH1440" s="118">
        <f>AH1441</f>
        <v>0</v>
      </c>
      <c r="AI1440" s="118">
        <f>AI1441</f>
        <v>0</v>
      </c>
      <c r="AJ1440" s="118">
        <f t="shared" si="700"/>
        <v>0</v>
      </c>
      <c r="AK1440" s="118">
        <f>AK1441</f>
        <v>0</v>
      </c>
      <c r="AL1440" s="118">
        <f>AL1441</f>
        <v>0</v>
      </c>
      <c r="AM1440" s="118">
        <f t="shared" si="701"/>
        <v>0</v>
      </c>
      <c r="AN1440" s="118">
        <f t="shared" si="702"/>
        <v>0</v>
      </c>
      <c r="AO1440" s="45"/>
      <c r="AP1440" s="118">
        <f>AP1441</f>
        <v>0</v>
      </c>
      <c r="AQ1440" s="118">
        <f>AQ1441</f>
        <v>0</v>
      </c>
      <c r="AR1440" s="118">
        <f t="shared" si="703"/>
        <v>0</v>
      </c>
      <c r="AS1440" s="118">
        <f>AS1441</f>
        <v>0</v>
      </c>
      <c r="AT1440" s="118">
        <f>AT1441</f>
        <v>0</v>
      </c>
      <c r="AU1440" s="118">
        <f t="shared" si="704"/>
        <v>0</v>
      </c>
      <c r="AV1440" s="118">
        <f t="shared" si="705"/>
        <v>0</v>
      </c>
      <c r="AW1440" s="119"/>
      <c r="AX1440" s="119"/>
      <c r="AY1440" s="119"/>
      <c r="AZ1440" s="117"/>
      <c r="BA1440" s="117"/>
      <c r="BB1440" s="117"/>
      <c r="BC1440" s="117"/>
      <c r="BD1440" s="117"/>
    </row>
    <row r="1441" spans="1:56" s="100" customFormat="1" hidden="1">
      <c r="A1441" s="45"/>
      <c r="B1441" s="120">
        <v>2013</v>
      </c>
      <c r="C1441" s="121">
        <v>8320</v>
      </c>
      <c r="D1441" s="120">
        <v>12</v>
      </c>
      <c r="E1441" s="120">
        <v>3000</v>
      </c>
      <c r="F1441" s="120">
        <v>3300</v>
      </c>
      <c r="G1441" s="120">
        <v>331</v>
      </c>
      <c r="H1441" s="120">
        <v>33104</v>
      </c>
      <c r="I1441" s="122" t="s">
        <v>173</v>
      </c>
      <c r="J1441" s="123">
        <v>0</v>
      </c>
      <c r="K1441" s="123">
        <v>0</v>
      </c>
      <c r="L1441" s="124">
        <v>0</v>
      </c>
      <c r="M1441" s="123">
        <v>0</v>
      </c>
      <c r="N1441" s="123">
        <v>0</v>
      </c>
      <c r="O1441" s="124">
        <v>0</v>
      </c>
      <c r="P1441" s="124">
        <v>0</v>
      </c>
      <c r="Q1441" s="45"/>
      <c r="R1441" s="123">
        <v>0</v>
      </c>
      <c r="S1441" s="123">
        <v>0</v>
      </c>
      <c r="T1441" s="123">
        <f t="shared" si="694"/>
        <v>0</v>
      </c>
      <c r="U1441" s="123">
        <v>0</v>
      </c>
      <c r="V1441" s="123">
        <v>0</v>
      </c>
      <c r="W1441" s="123">
        <f t="shared" si="695"/>
        <v>0</v>
      </c>
      <c r="X1441" s="123">
        <f t="shared" si="696"/>
        <v>0</v>
      </c>
      <c r="Y1441" s="45"/>
      <c r="Z1441" s="123">
        <v>0</v>
      </c>
      <c r="AA1441" s="123">
        <v>0</v>
      </c>
      <c r="AB1441" s="123">
        <f t="shared" si="697"/>
        <v>0</v>
      </c>
      <c r="AC1441" s="123">
        <v>0</v>
      </c>
      <c r="AD1441" s="123">
        <v>0</v>
      </c>
      <c r="AE1441" s="123">
        <f t="shared" si="698"/>
        <v>0</v>
      </c>
      <c r="AF1441" s="123">
        <f t="shared" si="699"/>
        <v>0</v>
      </c>
      <c r="AG1441" s="45"/>
      <c r="AH1441" s="123">
        <v>0</v>
      </c>
      <c r="AI1441" s="123">
        <v>0</v>
      </c>
      <c r="AJ1441" s="123">
        <f t="shared" si="700"/>
        <v>0</v>
      </c>
      <c r="AK1441" s="123">
        <v>0</v>
      </c>
      <c r="AL1441" s="123">
        <v>0</v>
      </c>
      <c r="AM1441" s="123">
        <f t="shared" si="701"/>
        <v>0</v>
      </c>
      <c r="AN1441" s="123">
        <f t="shared" si="702"/>
        <v>0</v>
      </c>
      <c r="AO1441" s="45"/>
      <c r="AP1441" s="123">
        <f>J1441-(R1441+Z1441+AH1441)</f>
        <v>0</v>
      </c>
      <c r="AQ1441" s="123">
        <f>K1441-(S1441+AA1441+AI1441)</f>
        <v>0</v>
      </c>
      <c r="AR1441" s="123">
        <f t="shared" si="703"/>
        <v>0</v>
      </c>
      <c r="AS1441" s="123">
        <f>M1441-(U1441+AC1441+AK1441)</f>
        <v>0</v>
      </c>
      <c r="AT1441" s="123">
        <f>N1441-(V1441+AD1441+AL1441)</f>
        <v>0</v>
      </c>
      <c r="AU1441" s="123">
        <f t="shared" si="704"/>
        <v>0</v>
      </c>
      <c r="AV1441" s="123">
        <f t="shared" si="705"/>
        <v>0</v>
      </c>
      <c r="AW1441" s="125" t="s">
        <v>153</v>
      </c>
      <c r="AX1441" s="125"/>
      <c r="AY1441" s="125"/>
      <c r="AZ1441" s="124" t="s">
        <v>283</v>
      </c>
      <c r="BA1441" s="124"/>
      <c r="BB1441" s="124"/>
      <c r="BC1441" s="124"/>
      <c r="BD1441" s="124"/>
    </row>
    <row r="1442" spans="1:56" s="127" customFormat="1" hidden="1">
      <c r="A1442" s="45"/>
      <c r="B1442" s="114">
        <v>2013</v>
      </c>
      <c r="C1442" s="115">
        <v>8320</v>
      </c>
      <c r="D1442" s="114">
        <v>12</v>
      </c>
      <c r="E1442" s="114">
        <v>3000</v>
      </c>
      <c r="F1442" s="114">
        <v>3300</v>
      </c>
      <c r="G1442" s="114">
        <v>333</v>
      </c>
      <c r="H1442" s="114"/>
      <c r="I1442" s="116" t="s">
        <v>174</v>
      </c>
      <c r="J1442" s="117">
        <v>0</v>
      </c>
      <c r="K1442" s="117">
        <v>0</v>
      </c>
      <c r="L1442" s="117">
        <v>0</v>
      </c>
      <c r="M1442" s="117">
        <v>0</v>
      </c>
      <c r="N1442" s="117">
        <v>0</v>
      </c>
      <c r="O1442" s="117">
        <v>0</v>
      </c>
      <c r="P1442" s="117">
        <v>0</v>
      </c>
      <c r="Q1442" s="45"/>
      <c r="R1442" s="118">
        <f>R1443+R1444</f>
        <v>0</v>
      </c>
      <c r="S1442" s="118">
        <f>S1443+S1444</f>
        <v>0</v>
      </c>
      <c r="T1442" s="118">
        <f t="shared" si="694"/>
        <v>0</v>
      </c>
      <c r="U1442" s="118">
        <f>U1443+U1444</f>
        <v>0</v>
      </c>
      <c r="V1442" s="118">
        <f>V1443+V1444</f>
        <v>0</v>
      </c>
      <c r="W1442" s="118">
        <f t="shared" si="695"/>
        <v>0</v>
      </c>
      <c r="X1442" s="118">
        <f t="shared" si="696"/>
        <v>0</v>
      </c>
      <c r="Y1442" s="45"/>
      <c r="Z1442" s="118">
        <f>Z1443+Z1444</f>
        <v>0</v>
      </c>
      <c r="AA1442" s="118">
        <f>AA1443+AA1444</f>
        <v>0</v>
      </c>
      <c r="AB1442" s="118">
        <f t="shared" si="697"/>
        <v>0</v>
      </c>
      <c r="AC1442" s="118">
        <f>AC1443+AC1444</f>
        <v>0</v>
      </c>
      <c r="AD1442" s="118">
        <f>AD1443+AD1444</f>
        <v>0</v>
      </c>
      <c r="AE1442" s="118">
        <f t="shared" si="698"/>
        <v>0</v>
      </c>
      <c r="AF1442" s="118">
        <f t="shared" si="699"/>
        <v>0</v>
      </c>
      <c r="AG1442" s="45"/>
      <c r="AH1442" s="118">
        <f>AH1443+AH1444</f>
        <v>0</v>
      </c>
      <c r="AI1442" s="118">
        <f>AI1443+AI1444</f>
        <v>0</v>
      </c>
      <c r="AJ1442" s="118">
        <f t="shared" si="700"/>
        <v>0</v>
      </c>
      <c r="AK1442" s="118">
        <f>AK1443+AK1444</f>
        <v>0</v>
      </c>
      <c r="AL1442" s="118">
        <f>AL1443+AL1444</f>
        <v>0</v>
      </c>
      <c r="AM1442" s="118">
        <f t="shared" si="701"/>
        <v>0</v>
      </c>
      <c r="AN1442" s="118">
        <f t="shared" si="702"/>
        <v>0</v>
      </c>
      <c r="AO1442" s="45"/>
      <c r="AP1442" s="118">
        <f>AP1443+AP1444</f>
        <v>0</v>
      </c>
      <c r="AQ1442" s="118">
        <f>AQ1443+AQ1444</f>
        <v>0</v>
      </c>
      <c r="AR1442" s="118">
        <f t="shared" si="703"/>
        <v>0</v>
      </c>
      <c r="AS1442" s="118">
        <f>AS1443+AS1444</f>
        <v>0</v>
      </c>
      <c r="AT1442" s="118">
        <f>AT1443+AT1444</f>
        <v>0</v>
      </c>
      <c r="AU1442" s="118">
        <f t="shared" si="704"/>
        <v>0</v>
      </c>
      <c r="AV1442" s="118">
        <f t="shared" si="705"/>
        <v>0</v>
      </c>
      <c r="AW1442" s="119"/>
      <c r="AX1442" s="119"/>
      <c r="AY1442" s="119"/>
      <c r="AZ1442" s="117"/>
      <c r="BA1442" s="117"/>
      <c r="BB1442" s="117"/>
      <c r="BC1442" s="117"/>
      <c r="BD1442" s="117"/>
    </row>
    <row r="1443" spans="1:56" s="100" customFormat="1" hidden="1">
      <c r="A1443" s="45"/>
      <c r="B1443" s="120">
        <v>2013</v>
      </c>
      <c r="C1443" s="121">
        <v>8320</v>
      </c>
      <c r="D1443" s="120">
        <v>12</v>
      </c>
      <c r="E1443" s="120">
        <v>3000</v>
      </c>
      <c r="F1443" s="120">
        <v>3300</v>
      </c>
      <c r="G1443" s="120">
        <v>333</v>
      </c>
      <c r="H1443" s="120">
        <v>33301</v>
      </c>
      <c r="I1443" s="122" t="s">
        <v>175</v>
      </c>
      <c r="J1443" s="123">
        <v>0</v>
      </c>
      <c r="K1443" s="123">
        <v>0</v>
      </c>
      <c r="L1443" s="124">
        <v>0</v>
      </c>
      <c r="M1443" s="123">
        <v>0</v>
      </c>
      <c r="N1443" s="123">
        <v>0</v>
      </c>
      <c r="O1443" s="124">
        <v>0</v>
      </c>
      <c r="P1443" s="124">
        <v>0</v>
      </c>
      <c r="Q1443" s="45"/>
      <c r="R1443" s="123">
        <v>0</v>
      </c>
      <c r="S1443" s="123">
        <v>0</v>
      </c>
      <c r="T1443" s="123">
        <f t="shared" si="694"/>
        <v>0</v>
      </c>
      <c r="U1443" s="123">
        <v>0</v>
      </c>
      <c r="V1443" s="123">
        <v>0</v>
      </c>
      <c r="W1443" s="123">
        <f t="shared" si="695"/>
        <v>0</v>
      </c>
      <c r="X1443" s="123">
        <f t="shared" si="696"/>
        <v>0</v>
      </c>
      <c r="Y1443" s="45"/>
      <c r="Z1443" s="123">
        <v>0</v>
      </c>
      <c r="AA1443" s="123">
        <v>0</v>
      </c>
      <c r="AB1443" s="123">
        <f t="shared" si="697"/>
        <v>0</v>
      </c>
      <c r="AC1443" s="123">
        <v>0</v>
      </c>
      <c r="AD1443" s="123">
        <v>0</v>
      </c>
      <c r="AE1443" s="123">
        <f t="shared" si="698"/>
        <v>0</v>
      </c>
      <c r="AF1443" s="123">
        <f t="shared" si="699"/>
        <v>0</v>
      </c>
      <c r="AG1443" s="45"/>
      <c r="AH1443" s="123">
        <v>0</v>
      </c>
      <c r="AI1443" s="123">
        <v>0</v>
      </c>
      <c r="AJ1443" s="123">
        <f t="shared" si="700"/>
        <v>0</v>
      </c>
      <c r="AK1443" s="123">
        <v>0</v>
      </c>
      <c r="AL1443" s="123">
        <v>0</v>
      </c>
      <c r="AM1443" s="123">
        <f t="shared" si="701"/>
        <v>0</v>
      </c>
      <c r="AN1443" s="123">
        <f t="shared" si="702"/>
        <v>0</v>
      </c>
      <c r="AO1443" s="45"/>
      <c r="AP1443" s="123">
        <f>J1443-(R1443+Z1443+AH1443)</f>
        <v>0</v>
      </c>
      <c r="AQ1443" s="123">
        <f>K1443-(S1443+AA1443+AI1443)</f>
        <v>0</v>
      </c>
      <c r="AR1443" s="123">
        <f t="shared" si="703"/>
        <v>0</v>
      </c>
      <c r="AS1443" s="123">
        <f>M1443-(U1443+AC1443+AK1443)</f>
        <v>0</v>
      </c>
      <c r="AT1443" s="123">
        <f>N1443-(V1443+AD1443+AL1443)</f>
        <v>0</v>
      </c>
      <c r="AU1443" s="123">
        <f t="shared" si="704"/>
        <v>0</v>
      </c>
      <c r="AV1443" s="123">
        <f t="shared" si="705"/>
        <v>0</v>
      </c>
      <c r="AW1443" s="125" t="s">
        <v>153</v>
      </c>
      <c r="AX1443" s="125"/>
      <c r="AY1443" s="125"/>
      <c r="AZ1443" s="124" t="s">
        <v>88</v>
      </c>
      <c r="BA1443" s="124"/>
      <c r="BB1443" s="124"/>
      <c r="BC1443" s="124"/>
      <c r="BD1443" s="124"/>
    </row>
    <row r="1444" spans="1:56" s="100" customFormat="1" hidden="1">
      <c r="A1444" s="45"/>
      <c r="B1444" s="120">
        <v>2013</v>
      </c>
      <c r="C1444" s="121">
        <v>8320</v>
      </c>
      <c r="D1444" s="120">
        <v>12</v>
      </c>
      <c r="E1444" s="120">
        <v>3000</v>
      </c>
      <c r="F1444" s="120">
        <v>3300</v>
      </c>
      <c r="G1444" s="120">
        <v>333</v>
      </c>
      <c r="H1444" s="120">
        <v>33303</v>
      </c>
      <c r="I1444" s="122" t="s">
        <v>370</v>
      </c>
      <c r="J1444" s="132">
        <v>0</v>
      </c>
      <c r="K1444" s="132">
        <v>0</v>
      </c>
      <c r="L1444" s="133">
        <v>0</v>
      </c>
      <c r="M1444" s="132">
        <v>0</v>
      </c>
      <c r="N1444" s="132">
        <v>0</v>
      </c>
      <c r="O1444" s="133">
        <v>0</v>
      </c>
      <c r="P1444" s="133"/>
      <c r="Q1444" s="45"/>
      <c r="R1444" s="123">
        <v>0</v>
      </c>
      <c r="S1444" s="123">
        <v>0</v>
      </c>
      <c r="T1444" s="123">
        <f t="shared" si="694"/>
        <v>0</v>
      </c>
      <c r="U1444" s="123">
        <v>0</v>
      </c>
      <c r="V1444" s="123">
        <v>0</v>
      </c>
      <c r="W1444" s="123">
        <f t="shared" si="695"/>
        <v>0</v>
      </c>
      <c r="X1444" s="123">
        <f t="shared" si="696"/>
        <v>0</v>
      </c>
      <c r="Y1444" s="45"/>
      <c r="Z1444" s="123">
        <v>0</v>
      </c>
      <c r="AA1444" s="123">
        <v>0</v>
      </c>
      <c r="AB1444" s="123">
        <f t="shared" si="697"/>
        <v>0</v>
      </c>
      <c r="AC1444" s="123">
        <v>0</v>
      </c>
      <c r="AD1444" s="123">
        <v>0</v>
      </c>
      <c r="AE1444" s="123">
        <f t="shared" si="698"/>
        <v>0</v>
      </c>
      <c r="AF1444" s="123">
        <f t="shared" si="699"/>
        <v>0</v>
      </c>
      <c r="AG1444" s="45"/>
      <c r="AH1444" s="123">
        <v>0</v>
      </c>
      <c r="AI1444" s="123">
        <v>0</v>
      </c>
      <c r="AJ1444" s="123">
        <f t="shared" si="700"/>
        <v>0</v>
      </c>
      <c r="AK1444" s="123">
        <v>0</v>
      </c>
      <c r="AL1444" s="123">
        <v>0</v>
      </c>
      <c r="AM1444" s="123">
        <f t="shared" si="701"/>
        <v>0</v>
      </c>
      <c r="AN1444" s="123">
        <f t="shared" si="702"/>
        <v>0</v>
      </c>
      <c r="AO1444" s="45"/>
      <c r="AP1444" s="123">
        <f>J1444-(R1444+Z1444+AH1444)</f>
        <v>0</v>
      </c>
      <c r="AQ1444" s="123">
        <f>K1444-(S1444+AA1444+AI1444)</f>
        <v>0</v>
      </c>
      <c r="AR1444" s="123">
        <f t="shared" si="703"/>
        <v>0</v>
      </c>
      <c r="AS1444" s="123">
        <f>M1444-(U1444+AC1444+AK1444)</f>
        <v>0</v>
      </c>
      <c r="AT1444" s="123">
        <f>N1444-(V1444+AD1444+AL1444)</f>
        <v>0</v>
      </c>
      <c r="AU1444" s="123">
        <f t="shared" si="704"/>
        <v>0</v>
      </c>
      <c r="AV1444" s="123">
        <f t="shared" si="705"/>
        <v>0</v>
      </c>
      <c r="AW1444" s="134" t="s">
        <v>153</v>
      </c>
      <c r="AX1444" s="134"/>
      <c r="AY1444" s="134"/>
      <c r="AZ1444" s="133" t="s">
        <v>283</v>
      </c>
      <c r="BA1444" s="133"/>
      <c r="BB1444" s="133"/>
      <c r="BC1444" s="133"/>
      <c r="BD1444" s="133"/>
    </row>
    <row r="1445" spans="1:56" s="127" customFormat="1" hidden="1">
      <c r="A1445" s="45"/>
      <c r="B1445" s="114">
        <v>2013</v>
      </c>
      <c r="C1445" s="115">
        <v>8320</v>
      </c>
      <c r="D1445" s="114">
        <v>12</v>
      </c>
      <c r="E1445" s="114">
        <v>3000</v>
      </c>
      <c r="F1445" s="114">
        <v>3300</v>
      </c>
      <c r="G1445" s="114">
        <v>334</v>
      </c>
      <c r="H1445" s="114"/>
      <c r="I1445" s="116" t="s">
        <v>176</v>
      </c>
      <c r="J1445" s="117">
        <v>0</v>
      </c>
      <c r="K1445" s="117">
        <v>0</v>
      </c>
      <c r="L1445" s="117">
        <v>0</v>
      </c>
      <c r="M1445" s="117">
        <v>0</v>
      </c>
      <c r="N1445" s="117">
        <v>0</v>
      </c>
      <c r="O1445" s="117">
        <v>0</v>
      </c>
      <c r="P1445" s="117">
        <v>0</v>
      </c>
      <c r="Q1445" s="45"/>
      <c r="R1445" s="118">
        <f>R1446</f>
        <v>0</v>
      </c>
      <c r="S1445" s="118">
        <f>S1446</f>
        <v>0</v>
      </c>
      <c r="T1445" s="118">
        <f t="shared" ref="T1445:T1471" si="746">R1445+S1445</f>
        <v>0</v>
      </c>
      <c r="U1445" s="118">
        <f>U1446</f>
        <v>0</v>
      </c>
      <c r="V1445" s="118">
        <f>V1446</f>
        <v>0</v>
      </c>
      <c r="W1445" s="118">
        <f t="shared" ref="W1445:W1471" si="747">U1445+V1445</f>
        <v>0</v>
      </c>
      <c r="X1445" s="118">
        <f t="shared" ref="X1445:X1471" si="748">T1445+W1445</f>
        <v>0</v>
      </c>
      <c r="Y1445" s="45"/>
      <c r="Z1445" s="118">
        <f>Z1446</f>
        <v>0</v>
      </c>
      <c r="AA1445" s="118">
        <f>AA1446</f>
        <v>0</v>
      </c>
      <c r="AB1445" s="118">
        <f t="shared" ref="AB1445:AB1471" si="749">Z1445+AA1445</f>
        <v>0</v>
      </c>
      <c r="AC1445" s="118">
        <f>AC1446</f>
        <v>0</v>
      </c>
      <c r="AD1445" s="118">
        <f>AD1446</f>
        <v>0</v>
      </c>
      <c r="AE1445" s="118">
        <f t="shared" ref="AE1445:AE1471" si="750">AC1445+AD1445</f>
        <v>0</v>
      </c>
      <c r="AF1445" s="118">
        <f t="shared" ref="AF1445:AF1471" si="751">AB1445+AE1445</f>
        <v>0</v>
      </c>
      <c r="AG1445" s="45"/>
      <c r="AH1445" s="118">
        <f>AH1446</f>
        <v>0</v>
      </c>
      <c r="AI1445" s="118">
        <f>AI1446</f>
        <v>0</v>
      </c>
      <c r="AJ1445" s="118">
        <f t="shared" ref="AJ1445:AJ1471" si="752">AH1445+AI1445</f>
        <v>0</v>
      </c>
      <c r="AK1445" s="118">
        <f>AK1446</f>
        <v>0</v>
      </c>
      <c r="AL1445" s="118">
        <f>AL1446</f>
        <v>0</v>
      </c>
      <c r="AM1445" s="118">
        <f t="shared" ref="AM1445:AM1471" si="753">AK1445+AL1445</f>
        <v>0</v>
      </c>
      <c r="AN1445" s="118">
        <f t="shared" ref="AN1445:AN1471" si="754">AJ1445+AM1445</f>
        <v>0</v>
      </c>
      <c r="AO1445" s="45"/>
      <c r="AP1445" s="118">
        <f>AP1446</f>
        <v>0</v>
      </c>
      <c r="AQ1445" s="118">
        <f>AQ1446</f>
        <v>0</v>
      </c>
      <c r="AR1445" s="118">
        <f t="shared" ref="AR1445:AR1471" si="755">AP1445+AQ1445</f>
        <v>0</v>
      </c>
      <c r="AS1445" s="118">
        <f>AS1446</f>
        <v>0</v>
      </c>
      <c r="AT1445" s="118">
        <f>AT1446</f>
        <v>0</v>
      </c>
      <c r="AU1445" s="118">
        <f t="shared" ref="AU1445:AU1471" si="756">AS1445+AT1445</f>
        <v>0</v>
      </c>
      <c r="AV1445" s="118">
        <f t="shared" ref="AV1445:AV1471" si="757">AR1445+AU1445</f>
        <v>0</v>
      </c>
      <c r="AW1445" s="119"/>
      <c r="AX1445" s="119"/>
      <c r="AY1445" s="119"/>
      <c r="AZ1445" s="117"/>
      <c r="BA1445" s="117"/>
      <c r="BB1445" s="117"/>
      <c r="BC1445" s="117"/>
      <c r="BD1445" s="117"/>
    </row>
    <row r="1446" spans="1:56" s="100" customFormat="1" hidden="1">
      <c r="A1446" s="45"/>
      <c r="B1446" s="120">
        <v>2013</v>
      </c>
      <c r="C1446" s="121">
        <v>8320</v>
      </c>
      <c r="D1446" s="120">
        <v>12</v>
      </c>
      <c r="E1446" s="120">
        <v>3000</v>
      </c>
      <c r="F1446" s="120">
        <v>3300</v>
      </c>
      <c r="G1446" s="120">
        <v>334</v>
      </c>
      <c r="H1446" s="120">
        <v>33401</v>
      </c>
      <c r="I1446" s="122" t="s">
        <v>177</v>
      </c>
      <c r="J1446" s="132">
        <v>0</v>
      </c>
      <c r="K1446" s="132">
        <v>0</v>
      </c>
      <c r="L1446" s="133">
        <v>0</v>
      </c>
      <c r="M1446" s="132">
        <v>0</v>
      </c>
      <c r="N1446" s="132">
        <v>0</v>
      </c>
      <c r="O1446" s="133">
        <v>0</v>
      </c>
      <c r="P1446" s="133"/>
      <c r="Q1446" s="45"/>
      <c r="R1446" s="123">
        <v>0</v>
      </c>
      <c r="S1446" s="123">
        <v>0</v>
      </c>
      <c r="T1446" s="123">
        <f t="shared" si="746"/>
        <v>0</v>
      </c>
      <c r="U1446" s="123">
        <v>0</v>
      </c>
      <c r="V1446" s="123">
        <v>0</v>
      </c>
      <c r="W1446" s="123">
        <f t="shared" si="747"/>
        <v>0</v>
      </c>
      <c r="X1446" s="123">
        <f t="shared" si="748"/>
        <v>0</v>
      </c>
      <c r="Y1446" s="45"/>
      <c r="Z1446" s="123">
        <v>0</v>
      </c>
      <c r="AA1446" s="123">
        <v>0</v>
      </c>
      <c r="AB1446" s="123">
        <f t="shared" si="749"/>
        <v>0</v>
      </c>
      <c r="AC1446" s="123">
        <v>0</v>
      </c>
      <c r="AD1446" s="123">
        <v>0</v>
      </c>
      <c r="AE1446" s="123">
        <f t="shared" si="750"/>
        <v>0</v>
      </c>
      <c r="AF1446" s="123">
        <f t="shared" si="751"/>
        <v>0</v>
      </c>
      <c r="AG1446" s="45"/>
      <c r="AH1446" s="123">
        <v>0</v>
      </c>
      <c r="AI1446" s="123">
        <v>0</v>
      </c>
      <c r="AJ1446" s="123">
        <f t="shared" si="752"/>
        <v>0</v>
      </c>
      <c r="AK1446" s="123">
        <v>0</v>
      </c>
      <c r="AL1446" s="123">
        <v>0</v>
      </c>
      <c r="AM1446" s="123">
        <f t="shared" si="753"/>
        <v>0</v>
      </c>
      <c r="AN1446" s="123">
        <f t="shared" si="754"/>
        <v>0</v>
      </c>
      <c r="AO1446" s="45"/>
      <c r="AP1446" s="123">
        <f>J1446-(R1446+Z1446+AH1446)</f>
        <v>0</v>
      </c>
      <c r="AQ1446" s="123">
        <f>K1446-(S1446+AA1446+AI1446)</f>
        <v>0</v>
      </c>
      <c r="AR1446" s="123">
        <f t="shared" si="755"/>
        <v>0</v>
      </c>
      <c r="AS1446" s="123">
        <f>M1446-(U1446+AC1446+AK1446)</f>
        <v>0</v>
      </c>
      <c r="AT1446" s="123">
        <f>N1446-(V1446+AD1446+AL1446)</f>
        <v>0</v>
      </c>
      <c r="AU1446" s="123">
        <f t="shared" si="756"/>
        <v>0</v>
      </c>
      <c r="AV1446" s="123">
        <f t="shared" si="757"/>
        <v>0</v>
      </c>
      <c r="AW1446" s="134" t="s">
        <v>153</v>
      </c>
      <c r="AX1446" s="134"/>
      <c r="AY1446" s="134"/>
      <c r="AZ1446" s="133" t="s">
        <v>283</v>
      </c>
      <c r="BA1446" s="133"/>
      <c r="BB1446" s="133"/>
      <c r="BC1446" s="133"/>
      <c r="BD1446" s="133"/>
    </row>
    <row r="1447" spans="1:56" s="127" customFormat="1" hidden="1">
      <c r="A1447" s="45"/>
      <c r="B1447" s="114">
        <v>2013</v>
      </c>
      <c r="C1447" s="115">
        <v>8320</v>
      </c>
      <c r="D1447" s="114">
        <v>12</v>
      </c>
      <c r="E1447" s="114">
        <v>3000</v>
      </c>
      <c r="F1447" s="114">
        <v>3300</v>
      </c>
      <c r="G1447" s="114">
        <v>335</v>
      </c>
      <c r="H1447" s="114"/>
      <c r="I1447" s="116" t="s">
        <v>178</v>
      </c>
      <c r="J1447" s="117">
        <v>0</v>
      </c>
      <c r="K1447" s="117">
        <v>0</v>
      </c>
      <c r="L1447" s="117">
        <v>0</v>
      </c>
      <c r="M1447" s="117">
        <v>0</v>
      </c>
      <c r="N1447" s="117">
        <v>0</v>
      </c>
      <c r="O1447" s="117">
        <v>0</v>
      </c>
      <c r="P1447" s="117">
        <v>0</v>
      </c>
      <c r="Q1447" s="45"/>
      <c r="R1447" s="118">
        <f t="shared" ref="R1447:S1454" si="758">R1448</f>
        <v>0</v>
      </c>
      <c r="S1447" s="118">
        <f t="shared" si="758"/>
        <v>0</v>
      </c>
      <c r="T1447" s="118">
        <f t="shared" si="746"/>
        <v>0</v>
      </c>
      <c r="U1447" s="118">
        <f t="shared" ref="U1447:V1454" si="759">U1448</f>
        <v>0</v>
      </c>
      <c r="V1447" s="118">
        <f t="shared" si="759"/>
        <v>0</v>
      </c>
      <c r="W1447" s="118">
        <f t="shared" si="747"/>
        <v>0</v>
      </c>
      <c r="X1447" s="118">
        <f t="shared" si="748"/>
        <v>0</v>
      </c>
      <c r="Y1447" s="45"/>
      <c r="Z1447" s="118">
        <f t="shared" ref="Z1447:AA1454" si="760">Z1448</f>
        <v>0</v>
      </c>
      <c r="AA1447" s="118">
        <f t="shared" si="760"/>
        <v>0</v>
      </c>
      <c r="AB1447" s="118">
        <f t="shared" si="749"/>
        <v>0</v>
      </c>
      <c r="AC1447" s="118">
        <f t="shared" ref="AC1447:AD1454" si="761">AC1448</f>
        <v>0</v>
      </c>
      <c r="AD1447" s="118">
        <f t="shared" si="761"/>
        <v>0</v>
      </c>
      <c r="AE1447" s="118">
        <f t="shared" si="750"/>
        <v>0</v>
      </c>
      <c r="AF1447" s="118">
        <f t="shared" si="751"/>
        <v>0</v>
      </c>
      <c r="AG1447" s="45"/>
      <c r="AH1447" s="118">
        <f t="shared" ref="AH1447:AI1454" si="762">AH1448</f>
        <v>0</v>
      </c>
      <c r="AI1447" s="118">
        <f t="shared" si="762"/>
        <v>0</v>
      </c>
      <c r="AJ1447" s="118">
        <f t="shared" si="752"/>
        <v>0</v>
      </c>
      <c r="AK1447" s="118">
        <f t="shared" ref="AK1447:AL1454" si="763">AK1448</f>
        <v>0</v>
      </c>
      <c r="AL1447" s="118">
        <f t="shared" si="763"/>
        <v>0</v>
      </c>
      <c r="AM1447" s="118">
        <f t="shared" si="753"/>
        <v>0</v>
      </c>
      <c r="AN1447" s="118">
        <f t="shared" si="754"/>
        <v>0</v>
      </c>
      <c r="AO1447" s="45"/>
      <c r="AP1447" s="118">
        <f t="shared" ref="AP1447:AQ1454" si="764">AP1448</f>
        <v>0</v>
      </c>
      <c r="AQ1447" s="118">
        <f t="shared" si="764"/>
        <v>0</v>
      </c>
      <c r="AR1447" s="118">
        <f t="shared" si="755"/>
        <v>0</v>
      </c>
      <c r="AS1447" s="118">
        <f t="shared" ref="AS1447:AT1454" si="765">AS1448</f>
        <v>0</v>
      </c>
      <c r="AT1447" s="118">
        <f t="shared" si="765"/>
        <v>0</v>
      </c>
      <c r="AU1447" s="118">
        <f t="shared" si="756"/>
        <v>0</v>
      </c>
      <c r="AV1447" s="118">
        <f t="shared" si="757"/>
        <v>0</v>
      </c>
      <c r="AW1447" s="119"/>
      <c r="AX1447" s="119"/>
      <c r="AY1447" s="119"/>
      <c r="AZ1447" s="117"/>
      <c r="BA1447" s="117"/>
      <c r="BB1447" s="117"/>
      <c r="BC1447" s="117"/>
      <c r="BD1447" s="117"/>
    </row>
    <row r="1448" spans="1:56" s="100" customFormat="1" hidden="1">
      <c r="A1448" s="45"/>
      <c r="B1448" s="120">
        <v>2013</v>
      </c>
      <c r="C1448" s="121">
        <v>8320</v>
      </c>
      <c r="D1448" s="120">
        <v>12</v>
      </c>
      <c r="E1448" s="120">
        <v>3000</v>
      </c>
      <c r="F1448" s="120">
        <v>3300</v>
      </c>
      <c r="G1448" s="120">
        <v>335</v>
      </c>
      <c r="H1448" s="120">
        <v>33501</v>
      </c>
      <c r="I1448" s="122" t="s">
        <v>179</v>
      </c>
      <c r="J1448" s="123">
        <v>0</v>
      </c>
      <c r="K1448" s="123">
        <v>0</v>
      </c>
      <c r="L1448" s="124">
        <v>0</v>
      </c>
      <c r="M1448" s="123">
        <v>0</v>
      </c>
      <c r="N1448" s="123">
        <v>0</v>
      </c>
      <c r="O1448" s="124">
        <v>0</v>
      </c>
      <c r="P1448" s="124">
        <v>0</v>
      </c>
      <c r="Q1448" s="45"/>
      <c r="R1448" s="123">
        <v>0</v>
      </c>
      <c r="S1448" s="123">
        <v>0</v>
      </c>
      <c r="T1448" s="123">
        <f t="shared" si="746"/>
        <v>0</v>
      </c>
      <c r="U1448" s="123">
        <v>0</v>
      </c>
      <c r="V1448" s="123">
        <v>0</v>
      </c>
      <c r="W1448" s="123">
        <f t="shared" si="747"/>
        <v>0</v>
      </c>
      <c r="X1448" s="123">
        <f t="shared" si="748"/>
        <v>0</v>
      </c>
      <c r="Y1448" s="45"/>
      <c r="Z1448" s="123">
        <v>0</v>
      </c>
      <c r="AA1448" s="123">
        <v>0</v>
      </c>
      <c r="AB1448" s="123">
        <f t="shared" si="749"/>
        <v>0</v>
      </c>
      <c r="AC1448" s="123">
        <v>0</v>
      </c>
      <c r="AD1448" s="123">
        <v>0</v>
      </c>
      <c r="AE1448" s="123">
        <f t="shared" si="750"/>
        <v>0</v>
      </c>
      <c r="AF1448" s="123">
        <f t="shared" si="751"/>
        <v>0</v>
      </c>
      <c r="AG1448" s="45"/>
      <c r="AH1448" s="123">
        <v>0</v>
      </c>
      <c r="AI1448" s="123">
        <v>0</v>
      </c>
      <c r="AJ1448" s="123">
        <f t="shared" si="752"/>
        <v>0</v>
      </c>
      <c r="AK1448" s="123">
        <v>0</v>
      </c>
      <c r="AL1448" s="123">
        <v>0</v>
      </c>
      <c r="AM1448" s="123">
        <f t="shared" si="753"/>
        <v>0</v>
      </c>
      <c r="AN1448" s="123">
        <f t="shared" si="754"/>
        <v>0</v>
      </c>
      <c r="AO1448" s="45"/>
      <c r="AP1448" s="123">
        <f>J1448-(R1448+Z1448+AH1448)</f>
        <v>0</v>
      </c>
      <c r="AQ1448" s="123">
        <f>K1448-(S1448+AA1448+AI1448)</f>
        <v>0</v>
      </c>
      <c r="AR1448" s="123">
        <f t="shared" si="755"/>
        <v>0</v>
      </c>
      <c r="AS1448" s="123">
        <f>M1448-(U1448+AC1448+AK1448)</f>
        <v>0</v>
      </c>
      <c r="AT1448" s="123">
        <f>N1448-(V1448+AD1448+AL1448)</f>
        <v>0</v>
      </c>
      <c r="AU1448" s="123">
        <f t="shared" si="756"/>
        <v>0</v>
      </c>
      <c r="AV1448" s="123">
        <f t="shared" si="757"/>
        <v>0</v>
      </c>
      <c r="AW1448" s="125" t="s">
        <v>153</v>
      </c>
      <c r="AX1448" s="125"/>
      <c r="AY1448" s="125"/>
      <c r="AZ1448" s="124" t="s">
        <v>283</v>
      </c>
      <c r="BA1448" s="124"/>
      <c r="BB1448" s="124"/>
      <c r="BC1448" s="124"/>
      <c r="BD1448" s="124"/>
    </row>
    <row r="1449" spans="1:56" s="127" customFormat="1" hidden="1">
      <c r="A1449" s="45"/>
      <c r="B1449" s="114">
        <v>2013</v>
      </c>
      <c r="C1449" s="115">
        <v>8320</v>
      </c>
      <c r="D1449" s="114">
        <v>12</v>
      </c>
      <c r="E1449" s="114">
        <v>3000</v>
      </c>
      <c r="F1449" s="114">
        <v>3300</v>
      </c>
      <c r="G1449" s="114">
        <v>339</v>
      </c>
      <c r="H1449" s="114"/>
      <c r="I1449" s="116" t="s">
        <v>310</v>
      </c>
      <c r="J1449" s="117">
        <v>0</v>
      </c>
      <c r="K1449" s="117">
        <v>0</v>
      </c>
      <c r="L1449" s="117">
        <v>0</v>
      </c>
      <c r="M1449" s="117">
        <v>0</v>
      </c>
      <c r="N1449" s="117">
        <v>0</v>
      </c>
      <c r="O1449" s="117">
        <v>0</v>
      </c>
      <c r="P1449" s="117">
        <v>0</v>
      </c>
      <c r="Q1449" s="45"/>
      <c r="R1449" s="118">
        <f t="shared" si="758"/>
        <v>0</v>
      </c>
      <c r="S1449" s="118">
        <f t="shared" si="758"/>
        <v>0</v>
      </c>
      <c r="T1449" s="118">
        <f t="shared" si="746"/>
        <v>0</v>
      </c>
      <c r="U1449" s="118">
        <f t="shared" si="759"/>
        <v>0</v>
      </c>
      <c r="V1449" s="118">
        <f t="shared" si="759"/>
        <v>0</v>
      </c>
      <c r="W1449" s="118">
        <f t="shared" si="747"/>
        <v>0</v>
      </c>
      <c r="X1449" s="118">
        <f t="shared" si="748"/>
        <v>0</v>
      </c>
      <c r="Y1449" s="45"/>
      <c r="Z1449" s="118">
        <f t="shared" si="760"/>
        <v>0</v>
      </c>
      <c r="AA1449" s="118">
        <f t="shared" si="760"/>
        <v>0</v>
      </c>
      <c r="AB1449" s="118">
        <f t="shared" si="749"/>
        <v>0</v>
      </c>
      <c r="AC1449" s="118">
        <f t="shared" si="761"/>
        <v>0</v>
      </c>
      <c r="AD1449" s="118">
        <f t="shared" si="761"/>
        <v>0</v>
      </c>
      <c r="AE1449" s="118">
        <f t="shared" si="750"/>
        <v>0</v>
      </c>
      <c r="AF1449" s="118">
        <f t="shared" si="751"/>
        <v>0</v>
      </c>
      <c r="AG1449" s="45"/>
      <c r="AH1449" s="118">
        <f t="shared" si="762"/>
        <v>0</v>
      </c>
      <c r="AI1449" s="118">
        <f t="shared" si="762"/>
        <v>0</v>
      </c>
      <c r="AJ1449" s="118">
        <f t="shared" si="752"/>
        <v>0</v>
      </c>
      <c r="AK1449" s="118">
        <f t="shared" si="763"/>
        <v>0</v>
      </c>
      <c r="AL1449" s="118">
        <f t="shared" si="763"/>
        <v>0</v>
      </c>
      <c r="AM1449" s="118">
        <f t="shared" si="753"/>
        <v>0</v>
      </c>
      <c r="AN1449" s="118">
        <f t="shared" si="754"/>
        <v>0</v>
      </c>
      <c r="AO1449" s="45"/>
      <c r="AP1449" s="118">
        <f t="shared" si="764"/>
        <v>0</v>
      </c>
      <c r="AQ1449" s="118">
        <f t="shared" si="764"/>
        <v>0</v>
      </c>
      <c r="AR1449" s="118">
        <f t="shared" si="755"/>
        <v>0</v>
      </c>
      <c r="AS1449" s="118">
        <f t="shared" si="765"/>
        <v>0</v>
      </c>
      <c r="AT1449" s="118">
        <f t="shared" si="765"/>
        <v>0</v>
      </c>
      <c r="AU1449" s="118">
        <f t="shared" si="756"/>
        <v>0</v>
      </c>
      <c r="AV1449" s="118">
        <f t="shared" si="757"/>
        <v>0</v>
      </c>
      <c r="AW1449" s="119"/>
      <c r="AX1449" s="119"/>
      <c r="AY1449" s="119"/>
      <c r="AZ1449" s="117"/>
      <c r="BA1449" s="117"/>
      <c r="BB1449" s="117"/>
      <c r="BC1449" s="117"/>
      <c r="BD1449" s="117"/>
    </row>
    <row r="1450" spans="1:56" s="100" customFormat="1" hidden="1">
      <c r="B1450" s="146">
        <v>2013</v>
      </c>
      <c r="C1450" s="121">
        <v>8320</v>
      </c>
      <c r="D1450" s="120">
        <v>12</v>
      </c>
      <c r="E1450" s="120">
        <v>3000</v>
      </c>
      <c r="F1450" s="120">
        <v>3300</v>
      </c>
      <c r="G1450" s="120">
        <v>339</v>
      </c>
      <c r="H1450" s="120">
        <v>33901</v>
      </c>
      <c r="I1450" s="122" t="s">
        <v>311</v>
      </c>
      <c r="J1450" s="132">
        <v>0</v>
      </c>
      <c r="K1450" s="132">
        <v>0</v>
      </c>
      <c r="L1450" s="133">
        <v>0</v>
      </c>
      <c r="M1450" s="132">
        <v>0</v>
      </c>
      <c r="N1450" s="132">
        <v>0</v>
      </c>
      <c r="O1450" s="133">
        <v>0</v>
      </c>
      <c r="P1450" s="133">
        <v>0</v>
      </c>
      <c r="R1450" s="132">
        <v>0</v>
      </c>
      <c r="S1450" s="132">
        <v>0</v>
      </c>
      <c r="T1450" s="132">
        <f t="shared" si="746"/>
        <v>0</v>
      </c>
      <c r="U1450" s="132">
        <v>0</v>
      </c>
      <c r="V1450" s="132">
        <v>0</v>
      </c>
      <c r="W1450" s="132">
        <f t="shared" si="747"/>
        <v>0</v>
      </c>
      <c r="X1450" s="132">
        <f t="shared" si="748"/>
        <v>0</v>
      </c>
      <c r="Z1450" s="132">
        <v>0</v>
      </c>
      <c r="AA1450" s="132">
        <v>0</v>
      </c>
      <c r="AB1450" s="132">
        <f t="shared" si="749"/>
        <v>0</v>
      </c>
      <c r="AC1450" s="132">
        <v>0</v>
      </c>
      <c r="AD1450" s="132">
        <v>0</v>
      </c>
      <c r="AE1450" s="132">
        <f t="shared" si="750"/>
        <v>0</v>
      </c>
      <c r="AF1450" s="132">
        <f t="shared" si="751"/>
        <v>0</v>
      </c>
      <c r="AH1450" s="132">
        <v>0</v>
      </c>
      <c r="AI1450" s="132">
        <v>0</v>
      </c>
      <c r="AJ1450" s="132">
        <f t="shared" si="752"/>
        <v>0</v>
      </c>
      <c r="AK1450" s="132">
        <v>0</v>
      </c>
      <c r="AL1450" s="132">
        <v>0</v>
      </c>
      <c r="AM1450" s="132">
        <f t="shared" si="753"/>
        <v>0</v>
      </c>
      <c r="AN1450" s="132">
        <f t="shared" si="754"/>
        <v>0</v>
      </c>
      <c r="AP1450" s="132">
        <f>J1450-(R1450+Z1450+AH1450)</f>
        <v>0</v>
      </c>
      <c r="AQ1450" s="132">
        <f>K1450-(S1450+AA1450+AI1450)</f>
        <v>0</v>
      </c>
      <c r="AR1450" s="132">
        <f t="shared" si="755"/>
        <v>0</v>
      </c>
      <c r="AS1450" s="132">
        <f>M1450-(U1450+AC1450+AK1450)</f>
        <v>0</v>
      </c>
      <c r="AT1450" s="132">
        <f>N1450-(V1450+AD1450+AL1450)</f>
        <v>0</v>
      </c>
      <c r="AU1450" s="132">
        <f t="shared" si="756"/>
        <v>0</v>
      </c>
      <c r="AV1450" s="132">
        <f t="shared" si="757"/>
        <v>0</v>
      </c>
      <c r="AW1450" s="134" t="s">
        <v>153</v>
      </c>
      <c r="AX1450" s="134"/>
      <c r="AY1450" s="134"/>
      <c r="AZ1450" s="133" t="s">
        <v>283</v>
      </c>
      <c r="BA1450" s="133"/>
      <c r="BB1450" s="133"/>
      <c r="BC1450" s="133"/>
      <c r="BD1450" s="133"/>
    </row>
    <row r="1451" spans="1:56" s="126" customFormat="1" hidden="1">
      <c r="A1451" s="45"/>
      <c r="B1451" s="108">
        <v>2013</v>
      </c>
      <c r="C1451" s="109">
        <v>8320</v>
      </c>
      <c r="D1451" s="108">
        <v>12</v>
      </c>
      <c r="E1451" s="108">
        <v>3000</v>
      </c>
      <c r="F1451" s="108">
        <v>3400</v>
      </c>
      <c r="G1451" s="108"/>
      <c r="H1451" s="108"/>
      <c r="I1451" s="110" t="s">
        <v>406</v>
      </c>
      <c r="J1451" s="111">
        <v>0</v>
      </c>
      <c r="K1451" s="111">
        <v>0</v>
      </c>
      <c r="L1451" s="111">
        <v>0</v>
      </c>
      <c r="M1451" s="111">
        <v>0</v>
      </c>
      <c r="N1451" s="111">
        <v>0</v>
      </c>
      <c r="O1451" s="111">
        <v>0</v>
      </c>
      <c r="P1451" s="111">
        <v>0</v>
      </c>
      <c r="Q1451" s="45"/>
      <c r="R1451" s="112">
        <f>R1452+R1454</f>
        <v>0</v>
      </c>
      <c r="S1451" s="112">
        <f>S1452+S1454</f>
        <v>0</v>
      </c>
      <c r="T1451" s="112">
        <f t="shared" si="746"/>
        <v>0</v>
      </c>
      <c r="U1451" s="112">
        <f>U1452+U1454</f>
        <v>0</v>
      </c>
      <c r="V1451" s="112">
        <f>V1452+V1454</f>
        <v>0</v>
      </c>
      <c r="W1451" s="112">
        <f t="shared" si="747"/>
        <v>0</v>
      </c>
      <c r="X1451" s="112">
        <f t="shared" si="748"/>
        <v>0</v>
      </c>
      <c r="Y1451" s="45"/>
      <c r="Z1451" s="112">
        <f>Z1452+Z1454</f>
        <v>0</v>
      </c>
      <c r="AA1451" s="112">
        <f>AA1452+AA1454</f>
        <v>0</v>
      </c>
      <c r="AB1451" s="112">
        <f t="shared" si="749"/>
        <v>0</v>
      </c>
      <c r="AC1451" s="112">
        <f>AC1452+AC1454</f>
        <v>0</v>
      </c>
      <c r="AD1451" s="112">
        <f>AD1452+AD1454</f>
        <v>0</v>
      </c>
      <c r="AE1451" s="112">
        <f t="shared" si="750"/>
        <v>0</v>
      </c>
      <c r="AF1451" s="112">
        <f t="shared" si="751"/>
        <v>0</v>
      </c>
      <c r="AG1451" s="45"/>
      <c r="AH1451" s="112">
        <f>AH1452+AH1454</f>
        <v>0</v>
      </c>
      <c r="AI1451" s="112">
        <f>AI1452+AI1454</f>
        <v>0</v>
      </c>
      <c r="AJ1451" s="112">
        <f t="shared" si="752"/>
        <v>0</v>
      </c>
      <c r="AK1451" s="112">
        <f>AK1452+AK1454</f>
        <v>0</v>
      </c>
      <c r="AL1451" s="112">
        <f>AL1452+AL1454</f>
        <v>0</v>
      </c>
      <c r="AM1451" s="112">
        <f t="shared" si="753"/>
        <v>0</v>
      </c>
      <c r="AN1451" s="112">
        <f t="shared" si="754"/>
        <v>0</v>
      </c>
      <c r="AO1451" s="45"/>
      <c r="AP1451" s="112">
        <f>AP1452+AP1454</f>
        <v>0</v>
      </c>
      <c r="AQ1451" s="112">
        <f>AQ1452+AQ1454</f>
        <v>0</v>
      </c>
      <c r="AR1451" s="112">
        <f t="shared" si="755"/>
        <v>0</v>
      </c>
      <c r="AS1451" s="112">
        <f>AS1452+AS1454</f>
        <v>0</v>
      </c>
      <c r="AT1451" s="112">
        <f>AT1452+AT1454</f>
        <v>0</v>
      </c>
      <c r="AU1451" s="112">
        <f t="shared" si="756"/>
        <v>0</v>
      </c>
      <c r="AV1451" s="112">
        <f t="shared" si="757"/>
        <v>0</v>
      </c>
      <c r="AW1451" s="113"/>
      <c r="AX1451" s="113"/>
      <c r="AY1451" s="113"/>
      <c r="AZ1451" s="111"/>
      <c r="BA1451" s="111"/>
      <c r="BB1451" s="111"/>
      <c r="BC1451" s="111"/>
      <c r="BD1451" s="111"/>
    </row>
    <row r="1452" spans="1:56" s="126" customFormat="1" hidden="1">
      <c r="A1452" s="45"/>
      <c r="B1452" s="114">
        <v>2013</v>
      </c>
      <c r="C1452" s="115">
        <v>8320</v>
      </c>
      <c r="D1452" s="114">
        <v>12</v>
      </c>
      <c r="E1452" s="114">
        <v>3000</v>
      </c>
      <c r="F1452" s="114">
        <v>3400</v>
      </c>
      <c r="G1452" s="114">
        <v>344</v>
      </c>
      <c r="H1452" s="114"/>
      <c r="I1452" s="116" t="s">
        <v>435</v>
      </c>
      <c r="J1452" s="117">
        <v>0</v>
      </c>
      <c r="K1452" s="117">
        <v>0</v>
      </c>
      <c r="L1452" s="117">
        <v>0</v>
      </c>
      <c r="M1452" s="117">
        <v>0</v>
      </c>
      <c r="N1452" s="117">
        <v>0</v>
      </c>
      <c r="O1452" s="117">
        <v>0</v>
      </c>
      <c r="P1452" s="117">
        <v>0</v>
      </c>
      <c r="Q1452" s="45"/>
      <c r="R1452" s="118">
        <f t="shared" si="758"/>
        <v>0</v>
      </c>
      <c r="S1452" s="118">
        <f t="shared" si="758"/>
        <v>0</v>
      </c>
      <c r="T1452" s="118">
        <f t="shared" si="746"/>
        <v>0</v>
      </c>
      <c r="U1452" s="118">
        <f t="shared" si="759"/>
        <v>0</v>
      </c>
      <c r="V1452" s="118">
        <f t="shared" si="759"/>
        <v>0</v>
      </c>
      <c r="W1452" s="118">
        <f t="shared" si="747"/>
        <v>0</v>
      </c>
      <c r="X1452" s="118">
        <f t="shared" si="748"/>
        <v>0</v>
      </c>
      <c r="Y1452" s="45"/>
      <c r="Z1452" s="118">
        <f t="shared" si="760"/>
        <v>0</v>
      </c>
      <c r="AA1452" s="118">
        <f t="shared" si="760"/>
        <v>0</v>
      </c>
      <c r="AB1452" s="118">
        <f t="shared" si="749"/>
        <v>0</v>
      </c>
      <c r="AC1452" s="118">
        <f t="shared" si="761"/>
        <v>0</v>
      </c>
      <c r="AD1452" s="118">
        <f t="shared" si="761"/>
        <v>0</v>
      </c>
      <c r="AE1452" s="118">
        <f t="shared" si="750"/>
        <v>0</v>
      </c>
      <c r="AF1452" s="118">
        <f t="shared" si="751"/>
        <v>0</v>
      </c>
      <c r="AG1452" s="45"/>
      <c r="AH1452" s="118">
        <f t="shared" si="762"/>
        <v>0</v>
      </c>
      <c r="AI1452" s="118">
        <f t="shared" si="762"/>
        <v>0</v>
      </c>
      <c r="AJ1452" s="118">
        <f t="shared" si="752"/>
        <v>0</v>
      </c>
      <c r="AK1452" s="118">
        <f t="shared" si="763"/>
        <v>0</v>
      </c>
      <c r="AL1452" s="118">
        <f t="shared" si="763"/>
        <v>0</v>
      </c>
      <c r="AM1452" s="118">
        <f t="shared" si="753"/>
        <v>0</v>
      </c>
      <c r="AN1452" s="118">
        <f t="shared" si="754"/>
        <v>0</v>
      </c>
      <c r="AO1452" s="45"/>
      <c r="AP1452" s="118">
        <f t="shared" si="764"/>
        <v>0</v>
      </c>
      <c r="AQ1452" s="118">
        <f t="shared" si="764"/>
        <v>0</v>
      </c>
      <c r="AR1452" s="118">
        <f t="shared" si="755"/>
        <v>0</v>
      </c>
      <c r="AS1452" s="118">
        <f t="shared" si="765"/>
        <v>0</v>
      </c>
      <c r="AT1452" s="118">
        <f t="shared" si="765"/>
        <v>0</v>
      </c>
      <c r="AU1452" s="118">
        <f t="shared" si="756"/>
        <v>0</v>
      </c>
      <c r="AV1452" s="118">
        <f t="shared" si="757"/>
        <v>0</v>
      </c>
      <c r="AW1452" s="119"/>
      <c r="AX1452" s="119"/>
      <c r="AY1452" s="119"/>
      <c r="AZ1452" s="117"/>
      <c r="BA1452" s="117"/>
      <c r="BB1452" s="117"/>
      <c r="BC1452" s="117"/>
      <c r="BD1452" s="117"/>
    </row>
    <row r="1453" spans="1:56" s="126" customFormat="1" hidden="1">
      <c r="A1453" s="45"/>
      <c r="B1453" s="129">
        <v>2013</v>
      </c>
      <c r="C1453" s="130">
        <v>8320</v>
      </c>
      <c r="D1453" s="129">
        <v>12</v>
      </c>
      <c r="E1453" s="129">
        <v>3000</v>
      </c>
      <c r="F1453" s="129">
        <v>3400</v>
      </c>
      <c r="G1453" s="129">
        <v>344</v>
      </c>
      <c r="H1453" s="129">
        <v>34401</v>
      </c>
      <c r="I1453" s="128" t="s">
        <v>436</v>
      </c>
      <c r="J1453" s="123">
        <v>0</v>
      </c>
      <c r="K1453" s="123">
        <v>0</v>
      </c>
      <c r="L1453" s="124">
        <v>0</v>
      </c>
      <c r="M1453" s="123">
        <v>0</v>
      </c>
      <c r="N1453" s="123">
        <v>0</v>
      </c>
      <c r="O1453" s="124">
        <v>0</v>
      </c>
      <c r="P1453" s="124">
        <v>0</v>
      </c>
      <c r="Q1453" s="45"/>
      <c r="R1453" s="123">
        <v>0</v>
      </c>
      <c r="S1453" s="123">
        <v>0</v>
      </c>
      <c r="T1453" s="123">
        <f t="shared" si="746"/>
        <v>0</v>
      </c>
      <c r="U1453" s="123">
        <v>0</v>
      </c>
      <c r="V1453" s="123">
        <v>0</v>
      </c>
      <c r="W1453" s="123">
        <f t="shared" si="747"/>
        <v>0</v>
      </c>
      <c r="X1453" s="123">
        <f t="shared" si="748"/>
        <v>0</v>
      </c>
      <c r="Y1453" s="45"/>
      <c r="Z1453" s="123">
        <v>0</v>
      </c>
      <c r="AA1453" s="123">
        <v>0</v>
      </c>
      <c r="AB1453" s="123">
        <f t="shared" si="749"/>
        <v>0</v>
      </c>
      <c r="AC1453" s="123">
        <v>0</v>
      </c>
      <c r="AD1453" s="123">
        <v>0</v>
      </c>
      <c r="AE1453" s="123">
        <f t="shared" si="750"/>
        <v>0</v>
      </c>
      <c r="AF1453" s="123">
        <f t="shared" si="751"/>
        <v>0</v>
      </c>
      <c r="AG1453" s="45"/>
      <c r="AH1453" s="123">
        <v>0</v>
      </c>
      <c r="AI1453" s="123">
        <v>0</v>
      </c>
      <c r="AJ1453" s="123">
        <f t="shared" si="752"/>
        <v>0</v>
      </c>
      <c r="AK1453" s="123">
        <v>0</v>
      </c>
      <c r="AL1453" s="123">
        <v>0</v>
      </c>
      <c r="AM1453" s="123">
        <f t="shared" si="753"/>
        <v>0</v>
      </c>
      <c r="AN1453" s="123">
        <f t="shared" si="754"/>
        <v>0</v>
      </c>
      <c r="AO1453" s="45"/>
      <c r="AP1453" s="123">
        <f>J1453-(R1453+Z1453+AH1453)</f>
        <v>0</v>
      </c>
      <c r="AQ1453" s="123">
        <f>K1453-(S1453+AA1453+AI1453)</f>
        <v>0</v>
      </c>
      <c r="AR1453" s="123">
        <f t="shared" si="755"/>
        <v>0</v>
      </c>
      <c r="AS1453" s="123">
        <f>M1453-(U1453+AC1453+AK1453)</f>
        <v>0</v>
      </c>
      <c r="AT1453" s="123">
        <f>N1453-(V1453+AD1453+AL1453)</f>
        <v>0</v>
      </c>
      <c r="AU1453" s="123">
        <f t="shared" si="756"/>
        <v>0</v>
      </c>
      <c r="AV1453" s="123">
        <f t="shared" si="757"/>
        <v>0</v>
      </c>
      <c r="AW1453" s="125"/>
      <c r="AX1453" s="125"/>
      <c r="AY1453" s="125"/>
      <c r="AZ1453" s="124"/>
      <c r="BA1453" s="124"/>
      <c r="BB1453" s="124"/>
      <c r="BC1453" s="124"/>
      <c r="BD1453" s="124"/>
    </row>
    <row r="1454" spans="1:56" s="127" customFormat="1" hidden="1">
      <c r="A1454" s="45"/>
      <c r="B1454" s="114">
        <v>2013</v>
      </c>
      <c r="C1454" s="115">
        <v>8320</v>
      </c>
      <c r="D1454" s="114">
        <v>12</v>
      </c>
      <c r="E1454" s="114">
        <v>3000</v>
      </c>
      <c r="F1454" s="114">
        <v>3400</v>
      </c>
      <c r="G1454" s="114">
        <v>345</v>
      </c>
      <c r="H1454" s="114"/>
      <c r="I1454" s="116" t="s">
        <v>407</v>
      </c>
      <c r="J1454" s="117">
        <v>0</v>
      </c>
      <c r="K1454" s="117">
        <v>0</v>
      </c>
      <c r="L1454" s="117">
        <v>0</v>
      </c>
      <c r="M1454" s="117">
        <v>0</v>
      </c>
      <c r="N1454" s="117">
        <v>0</v>
      </c>
      <c r="O1454" s="117">
        <v>0</v>
      </c>
      <c r="P1454" s="117">
        <v>0</v>
      </c>
      <c r="Q1454" s="45"/>
      <c r="R1454" s="118">
        <f t="shared" si="758"/>
        <v>0</v>
      </c>
      <c r="S1454" s="118">
        <f t="shared" si="758"/>
        <v>0</v>
      </c>
      <c r="T1454" s="118">
        <f t="shared" si="746"/>
        <v>0</v>
      </c>
      <c r="U1454" s="118">
        <f t="shared" si="759"/>
        <v>0</v>
      </c>
      <c r="V1454" s="118">
        <f t="shared" si="759"/>
        <v>0</v>
      </c>
      <c r="W1454" s="118">
        <f t="shared" si="747"/>
        <v>0</v>
      </c>
      <c r="X1454" s="118">
        <f t="shared" si="748"/>
        <v>0</v>
      </c>
      <c r="Y1454" s="45"/>
      <c r="Z1454" s="118">
        <f t="shared" si="760"/>
        <v>0</v>
      </c>
      <c r="AA1454" s="118">
        <f t="shared" si="760"/>
        <v>0</v>
      </c>
      <c r="AB1454" s="118">
        <f t="shared" si="749"/>
        <v>0</v>
      </c>
      <c r="AC1454" s="118">
        <f t="shared" si="761"/>
        <v>0</v>
      </c>
      <c r="AD1454" s="118">
        <f t="shared" si="761"/>
        <v>0</v>
      </c>
      <c r="AE1454" s="118">
        <f t="shared" si="750"/>
        <v>0</v>
      </c>
      <c r="AF1454" s="118">
        <f t="shared" si="751"/>
        <v>0</v>
      </c>
      <c r="AG1454" s="45"/>
      <c r="AH1454" s="118">
        <f t="shared" si="762"/>
        <v>0</v>
      </c>
      <c r="AI1454" s="118">
        <f t="shared" si="762"/>
        <v>0</v>
      </c>
      <c r="AJ1454" s="118">
        <f t="shared" si="752"/>
        <v>0</v>
      </c>
      <c r="AK1454" s="118">
        <f t="shared" si="763"/>
        <v>0</v>
      </c>
      <c r="AL1454" s="118">
        <f t="shared" si="763"/>
        <v>0</v>
      </c>
      <c r="AM1454" s="118">
        <f t="shared" si="753"/>
        <v>0</v>
      </c>
      <c r="AN1454" s="118">
        <f t="shared" si="754"/>
        <v>0</v>
      </c>
      <c r="AO1454" s="45"/>
      <c r="AP1454" s="118">
        <f t="shared" si="764"/>
        <v>0</v>
      </c>
      <c r="AQ1454" s="118">
        <f t="shared" si="764"/>
        <v>0</v>
      </c>
      <c r="AR1454" s="118">
        <f t="shared" si="755"/>
        <v>0</v>
      </c>
      <c r="AS1454" s="118">
        <f t="shared" si="765"/>
        <v>0</v>
      </c>
      <c r="AT1454" s="118">
        <f t="shared" si="765"/>
        <v>0</v>
      </c>
      <c r="AU1454" s="118">
        <f t="shared" si="756"/>
        <v>0</v>
      </c>
      <c r="AV1454" s="118">
        <f t="shared" si="757"/>
        <v>0</v>
      </c>
      <c r="AW1454" s="119"/>
      <c r="AX1454" s="119"/>
      <c r="AY1454" s="119"/>
      <c r="AZ1454" s="117"/>
      <c r="BA1454" s="117"/>
      <c r="BB1454" s="117"/>
      <c r="BC1454" s="117"/>
      <c r="BD1454" s="117"/>
    </row>
    <row r="1455" spans="1:56" s="100" customFormat="1" hidden="1">
      <c r="A1455" s="45"/>
      <c r="B1455" s="120">
        <v>2013</v>
      </c>
      <c r="C1455" s="121">
        <v>8320</v>
      </c>
      <c r="D1455" s="120">
        <v>12</v>
      </c>
      <c r="E1455" s="120">
        <v>3000</v>
      </c>
      <c r="F1455" s="120">
        <v>3400</v>
      </c>
      <c r="G1455" s="120">
        <v>345</v>
      </c>
      <c r="H1455" s="120">
        <v>34501</v>
      </c>
      <c r="I1455" s="122" t="s">
        <v>408</v>
      </c>
      <c r="J1455" s="123">
        <v>0</v>
      </c>
      <c r="K1455" s="123">
        <v>0</v>
      </c>
      <c r="L1455" s="124">
        <v>0</v>
      </c>
      <c r="M1455" s="123">
        <v>0</v>
      </c>
      <c r="N1455" s="123">
        <v>0</v>
      </c>
      <c r="O1455" s="124">
        <v>0</v>
      </c>
      <c r="P1455" s="124">
        <v>0</v>
      </c>
      <c r="Q1455" s="45"/>
      <c r="R1455" s="123">
        <v>0</v>
      </c>
      <c r="S1455" s="123">
        <v>0</v>
      </c>
      <c r="T1455" s="123">
        <f t="shared" si="746"/>
        <v>0</v>
      </c>
      <c r="U1455" s="123">
        <v>0</v>
      </c>
      <c r="V1455" s="123">
        <v>0</v>
      </c>
      <c r="W1455" s="123">
        <f t="shared" si="747"/>
        <v>0</v>
      </c>
      <c r="X1455" s="123">
        <f t="shared" si="748"/>
        <v>0</v>
      </c>
      <c r="Y1455" s="45"/>
      <c r="Z1455" s="123">
        <v>0</v>
      </c>
      <c r="AA1455" s="123">
        <v>0</v>
      </c>
      <c r="AB1455" s="123">
        <f t="shared" si="749"/>
        <v>0</v>
      </c>
      <c r="AC1455" s="123">
        <v>0</v>
      </c>
      <c r="AD1455" s="123">
        <v>0</v>
      </c>
      <c r="AE1455" s="123">
        <f t="shared" si="750"/>
        <v>0</v>
      </c>
      <c r="AF1455" s="123">
        <f t="shared" si="751"/>
        <v>0</v>
      </c>
      <c r="AG1455" s="45"/>
      <c r="AH1455" s="123">
        <v>0</v>
      </c>
      <c r="AI1455" s="123">
        <v>0</v>
      </c>
      <c r="AJ1455" s="123">
        <f t="shared" si="752"/>
        <v>0</v>
      </c>
      <c r="AK1455" s="123">
        <v>0</v>
      </c>
      <c r="AL1455" s="123">
        <v>0</v>
      </c>
      <c r="AM1455" s="123">
        <f t="shared" si="753"/>
        <v>0</v>
      </c>
      <c r="AN1455" s="123">
        <f t="shared" si="754"/>
        <v>0</v>
      </c>
      <c r="AO1455" s="45"/>
      <c r="AP1455" s="123">
        <f>J1455-(R1455+Z1455+AH1455)</f>
        <v>0</v>
      </c>
      <c r="AQ1455" s="123">
        <f>K1455-(S1455+AA1455+AI1455)</f>
        <v>0</v>
      </c>
      <c r="AR1455" s="123">
        <f t="shared" si="755"/>
        <v>0</v>
      </c>
      <c r="AS1455" s="123">
        <f>M1455-(U1455+AC1455+AK1455)</f>
        <v>0</v>
      </c>
      <c r="AT1455" s="123">
        <f>N1455-(V1455+AD1455+AL1455)</f>
        <v>0</v>
      </c>
      <c r="AU1455" s="123">
        <f t="shared" si="756"/>
        <v>0</v>
      </c>
      <c r="AV1455" s="123">
        <f t="shared" si="757"/>
        <v>0</v>
      </c>
      <c r="AW1455" s="125" t="s">
        <v>318</v>
      </c>
      <c r="AX1455" s="125"/>
      <c r="AY1455" s="125"/>
      <c r="AZ1455" s="124" t="s">
        <v>283</v>
      </c>
      <c r="BA1455" s="124"/>
      <c r="BB1455" s="124"/>
      <c r="BC1455" s="124"/>
      <c r="BD1455" s="124"/>
    </row>
    <row r="1456" spans="1:56" s="126" customFormat="1" hidden="1">
      <c r="A1456" s="45"/>
      <c r="B1456" s="108">
        <v>2013</v>
      </c>
      <c r="C1456" s="109">
        <v>8320</v>
      </c>
      <c r="D1456" s="108">
        <v>12</v>
      </c>
      <c r="E1456" s="108">
        <v>3000</v>
      </c>
      <c r="F1456" s="108">
        <v>3500</v>
      </c>
      <c r="G1456" s="108"/>
      <c r="H1456" s="108"/>
      <c r="I1456" s="110" t="s">
        <v>317</v>
      </c>
      <c r="J1456" s="111">
        <v>10900000</v>
      </c>
      <c r="K1456" s="111">
        <v>0</v>
      </c>
      <c r="L1456" s="111">
        <v>10900000</v>
      </c>
      <c r="M1456" s="111">
        <v>0</v>
      </c>
      <c r="N1456" s="111">
        <v>0</v>
      </c>
      <c r="O1456" s="111">
        <v>0</v>
      </c>
      <c r="P1456" s="111">
        <v>10900000</v>
      </c>
      <c r="Q1456" s="45"/>
      <c r="R1456" s="112">
        <f>R1457+R1459+R1461+R1463+R1465</f>
        <v>10888864.23</v>
      </c>
      <c r="S1456" s="112">
        <f>S1457+S1459+S1461+S1463+S1465</f>
        <v>0</v>
      </c>
      <c r="T1456" s="112">
        <f t="shared" si="746"/>
        <v>10888864.23</v>
      </c>
      <c r="U1456" s="112">
        <f>U1457+U1459+U1461+U1463+U1465</f>
        <v>0</v>
      </c>
      <c r="V1456" s="112">
        <f>V1457+V1459+V1461+V1463+V1465</f>
        <v>0</v>
      </c>
      <c r="W1456" s="112">
        <f t="shared" si="747"/>
        <v>0</v>
      </c>
      <c r="X1456" s="112">
        <f t="shared" si="748"/>
        <v>10888864.23</v>
      </c>
      <c r="Y1456" s="45"/>
      <c r="Z1456" s="112">
        <f>Z1457+Z1459+Z1461+Z1463+Z1465</f>
        <v>0</v>
      </c>
      <c r="AA1456" s="112">
        <f>AA1457+AA1459+AA1461+AA1463+AA1465</f>
        <v>0</v>
      </c>
      <c r="AB1456" s="112">
        <f t="shared" si="749"/>
        <v>0</v>
      </c>
      <c r="AC1456" s="112">
        <f>AC1457+AC1459+AC1461+AC1463+AC1465</f>
        <v>0</v>
      </c>
      <c r="AD1456" s="112">
        <f>AD1457+AD1459+AD1461+AD1463+AD1465</f>
        <v>0</v>
      </c>
      <c r="AE1456" s="112">
        <f t="shared" si="750"/>
        <v>0</v>
      </c>
      <c r="AF1456" s="112">
        <f t="shared" si="751"/>
        <v>0</v>
      </c>
      <c r="AG1456" s="45"/>
      <c r="AH1456" s="112">
        <f>AH1457+AH1459+AH1461+AH1463+AH1465</f>
        <v>0</v>
      </c>
      <c r="AI1456" s="112">
        <f>AI1457+AI1459+AI1461+AI1463+AI1465</f>
        <v>0</v>
      </c>
      <c r="AJ1456" s="112">
        <f t="shared" si="752"/>
        <v>0</v>
      </c>
      <c r="AK1456" s="112">
        <f>AK1457+AK1459+AK1461+AK1463+AK1465</f>
        <v>0</v>
      </c>
      <c r="AL1456" s="112">
        <f>AL1457+AL1459+AL1461+AL1463+AL1465</f>
        <v>0</v>
      </c>
      <c r="AM1456" s="112">
        <f t="shared" si="753"/>
        <v>0</v>
      </c>
      <c r="AN1456" s="112">
        <f t="shared" si="754"/>
        <v>0</v>
      </c>
      <c r="AO1456" s="45"/>
      <c r="AP1456" s="112">
        <f>AP1457+AP1459+AP1461+AP1463+AP1465</f>
        <v>0</v>
      </c>
      <c r="AQ1456" s="112">
        <f>AQ1457+AQ1459+AQ1461+AQ1463+AQ1465</f>
        <v>0</v>
      </c>
      <c r="AR1456" s="112">
        <f t="shared" si="755"/>
        <v>0</v>
      </c>
      <c r="AS1456" s="112">
        <f>AS1457+AS1459+AS1461+AS1463+AS1465</f>
        <v>0</v>
      </c>
      <c r="AT1456" s="112">
        <f>AT1457+AT1459+AT1461+AT1463+AT1465</f>
        <v>0</v>
      </c>
      <c r="AU1456" s="112">
        <f t="shared" si="756"/>
        <v>0</v>
      </c>
      <c r="AV1456" s="112">
        <f t="shared" si="757"/>
        <v>0</v>
      </c>
      <c r="AW1456" s="113"/>
      <c r="AX1456" s="113"/>
      <c r="AY1456" s="113"/>
      <c r="AZ1456" s="111"/>
      <c r="BA1456" s="111"/>
      <c r="BB1456" s="111"/>
      <c r="BC1456" s="111"/>
      <c r="BD1456" s="111"/>
    </row>
    <row r="1457" spans="1:56" s="127" customFormat="1" hidden="1">
      <c r="A1457" s="45"/>
      <c r="B1457" s="114">
        <v>2013</v>
      </c>
      <c r="C1457" s="115">
        <v>8320</v>
      </c>
      <c r="D1457" s="114">
        <v>12</v>
      </c>
      <c r="E1457" s="114">
        <v>3000</v>
      </c>
      <c r="F1457" s="114">
        <v>3500</v>
      </c>
      <c r="G1457" s="114">
        <v>351</v>
      </c>
      <c r="H1457" s="114"/>
      <c r="I1457" s="116" t="s">
        <v>183</v>
      </c>
      <c r="J1457" s="117">
        <v>0</v>
      </c>
      <c r="K1457" s="117">
        <v>0</v>
      </c>
      <c r="L1457" s="117">
        <v>0</v>
      </c>
      <c r="M1457" s="117">
        <v>0</v>
      </c>
      <c r="N1457" s="117">
        <v>0</v>
      </c>
      <c r="O1457" s="117">
        <v>0</v>
      </c>
      <c r="P1457" s="117">
        <v>0</v>
      </c>
      <c r="Q1457" s="45"/>
      <c r="R1457" s="118">
        <f t="shared" ref="R1457:S1470" si="766">R1458</f>
        <v>0</v>
      </c>
      <c r="S1457" s="118">
        <f t="shared" si="766"/>
        <v>0</v>
      </c>
      <c r="T1457" s="118">
        <f t="shared" si="746"/>
        <v>0</v>
      </c>
      <c r="U1457" s="118">
        <f t="shared" ref="U1457:V1470" si="767">U1458</f>
        <v>0</v>
      </c>
      <c r="V1457" s="118">
        <f t="shared" si="767"/>
        <v>0</v>
      </c>
      <c r="W1457" s="118">
        <f t="shared" si="747"/>
        <v>0</v>
      </c>
      <c r="X1457" s="118">
        <f t="shared" si="748"/>
        <v>0</v>
      </c>
      <c r="Y1457" s="45"/>
      <c r="Z1457" s="118">
        <f t="shared" ref="Z1457:AA1470" si="768">Z1458</f>
        <v>0</v>
      </c>
      <c r="AA1457" s="118">
        <f t="shared" si="768"/>
        <v>0</v>
      </c>
      <c r="AB1457" s="118">
        <f t="shared" si="749"/>
        <v>0</v>
      </c>
      <c r="AC1457" s="118">
        <f t="shared" ref="AC1457:AD1470" si="769">AC1458</f>
        <v>0</v>
      </c>
      <c r="AD1457" s="118">
        <f t="shared" si="769"/>
        <v>0</v>
      </c>
      <c r="AE1457" s="118">
        <f t="shared" si="750"/>
        <v>0</v>
      </c>
      <c r="AF1457" s="118">
        <f t="shared" si="751"/>
        <v>0</v>
      </c>
      <c r="AG1457" s="45"/>
      <c r="AH1457" s="118">
        <f t="shared" ref="AH1457:AI1470" si="770">AH1458</f>
        <v>0</v>
      </c>
      <c r="AI1457" s="118">
        <f t="shared" si="770"/>
        <v>0</v>
      </c>
      <c r="AJ1457" s="118">
        <f t="shared" si="752"/>
        <v>0</v>
      </c>
      <c r="AK1457" s="118">
        <f t="shared" ref="AK1457:AL1470" si="771">AK1458</f>
        <v>0</v>
      </c>
      <c r="AL1457" s="118">
        <f t="shared" si="771"/>
        <v>0</v>
      </c>
      <c r="AM1457" s="118">
        <f t="shared" si="753"/>
        <v>0</v>
      </c>
      <c r="AN1457" s="118">
        <f t="shared" si="754"/>
        <v>0</v>
      </c>
      <c r="AO1457" s="45"/>
      <c r="AP1457" s="118">
        <f t="shared" ref="AP1457:AQ1470" si="772">AP1458</f>
        <v>0</v>
      </c>
      <c r="AQ1457" s="118">
        <f t="shared" si="772"/>
        <v>0</v>
      </c>
      <c r="AR1457" s="118">
        <f t="shared" si="755"/>
        <v>0</v>
      </c>
      <c r="AS1457" s="118">
        <f t="shared" ref="AS1457:AT1470" si="773">AS1458</f>
        <v>0</v>
      </c>
      <c r="AT1457" s="118">
        <f t="shared" si="773"/>
        <v>0</v>
      </c>
      <c r="AU1457" s="118">
        <f t="shared" si="756"/>
        <v>0</v>
      </c>
      <c r="AV1457" s="118">
        <f t="shared" si="757"/>
        <v>0</v>
      </c>
      <c r="AW1457" s="119"/>
      <c r="AX1457" s="119"/>
      <c r="AY1457" s="119"/>
      <c r="AZ1457" s="117"/>
      <c r="BA1457" s="117"/>
      <c r="BB1457" s="117"/>
      <c r="BC1457" s="117"/>
      <c r="BD1457" s="117"/>
    </row>
    <row r="1458" spans="1:56" s="100" customFormat="1" hidden="1">
      <c r="A1458" s="45"/>
      <c r="B1458" s="129">
        <v>2013</v>
      </c>
      <c r="C1458" s="130">
        <v>8320</v>
      </c>
      <c r="D1458" s="129">
        <v>12</v>
      </c>
      <c r="E1458" s="129">
        <v>3000</v>
      </c>
      <c r="F1458" s="129">
        <v>3500</v>
      </c>
      <c r="G1458" s="129">
        <v>351</v>
      </c>
      <c r="H1458" s="129">
        <v>35101</v>
      </c>
      <c r="I1458" s="128" t="s">
        <v>184</v>
      </c>
      <c r="J1458" s="123">
        <v>0</v>
      </c>
      <c r="K1458" s="123">
        <v>0</v>
      </c>
      <c r="L1458" s="124">
        <v>0</v>
      </c>
      <c r="M1458" s="123">
        <v>0</v>
      </c>
      <c r="N1458" s="123">
        <v>0</v>
      </c>
      <c r="O1458" s="124">
        <v>0</v>
      </c>
      <c r="P1458" s="124"/>
      <c r="Q1458" s="45"/>
      <c r="R1458" s="123">
        <v>0</v>
      </c>
      <c r="S1458" s="123">
        <v>0</v>
      </c>
      <c r="T1458" s="123">
        <f t="shared" si="746"/>
        <v>0</v>
      </c>
      <c r="U1458" s="123">
        <v>0</v>
      </c>
      <c r="V1458" s="123">
        <v>0</v>
      </c>
      <c r="W1458" s="123">
        <f t="shared" si="747"/>
        <v>0</v>
      </c>
      <c r="X1458" s="123">
        <f t="shared" si="748"/>
        <v>0</v>
      </c>
      <c r="Y1458" s="45"/>
      <c r="Z1458" s="123">
        <v>0</v>
      </c>
      <c r="AA1458" s="123">
        <v>0</v>
      </c>
      <c r="AB1458" s="123">
        <f t="shared" si="749"/>
        <v>0</v>
      </c>
      <c r="AC1458" s="123">
        <v>0</v>
      </c>
      <c r="AD1458" s="123">
        <v>0</v>
      </c>
      <c r="AE1458" s="123">
        <f t="shared" si="750"/>
        <v>0</v>
      </c>
      <c r="AF1458" s="123">
        <f t="shared" si="751"/>
        <v>0</v>
      </c>
      <c r="AG1458" s="45"/>
      <c r="AH1458" s="123">
        <v>0</v>
      </c>
      <c r="AI1458" s="123">
        <v>0</v>
      </c>
      <c r="AJ1458" s="123">
        <f t="shared" si="752"/>
        <v>0</v>
      </c>
      <c r="AK1458" s="123">
        <v>0</v>
      </c>
      <c r="AL1458" s="123">
        <v>0</v>
      </c>
      <c r="AM1458" s="123">
        <f t="shared" si="753"/>
        <v>0</v>
      </c>
      <c r="AN1458" s="123">
        <f t="shared" si="754"/>
        <v>0</v>
      </c>
      <c r="AO1458" s="45"/>
      <c r="AP1458" s="123">
        <f>J1458-(R1458+Z1458+AH1458)</f>
        <v>0</v>
      </c>
      <c r="AQ1458" s="123">
        <f>K1458-(S1458+AA1458+AI1458)</f>
        <v>0</v>
      </c>
      <c r="AR1458" s="123">
        <f t="shared" si="755"/>
        <v>0</v>
      </c>
      <c r="AS1458" s="123">
        <f>M1458-(U1458+AC1458+AK1458)</f>
        <v>0</v>
      </c>
      <c r="AT1458" s="123">
        <f>N1458-(V1458+AD1458+AL1458)</f>
        <v>0</v>
      </c>
      <c r="AU1458" s="123">
        <f t="shared" si="756"/>
        <v>0</v>
      </c>
      <c r="AV1458" s="123">
        <f t="shared" si="757"/>
        <v>0</v>
      </c>
      <c r="AW1458" s="125" t="s">
        <v>153</v>
      </c>
      <c r="AX1458" s="125"/>
      <c r="AY1458" s="125"/>
      <c r="AZ1458" s="124" t="s">
        <v>283</v>
      </c>
      <c r="BA1458" s="124"/>
      <c r="BB1458" s="124"/>
      <c r="BC1458" s="124"/>
      <c r="BD1458" s="124"/>
    </row>
    <row r="1459" spans="1:56" s="127" customFormat="1" ht="46.8" hidden="1">
      <c r="A1459" s="45"/>
      <c r="B1459" s="114">
        <v>2013</v>
      </c>
      <c r="C1459" s="115">
        <v>8320</v>
      </c>
      <c r="D1459" s="114">
        <v>12</v>
      </c>
      <c r="E1459" s="114">
        <v>3000</v>
      </c>
      <c r="F1459" s="114">
        <v>3500</v>
      </c>
      <c r="G1459" s="114">
        <v>353</v>
      </c>
      <c r="H1459" s="114"/>
      <c r="I1459" s="116" t="s">
        <v>185</v>
      </c>
      <c r="J1459" s="117">
        <v>1200000</v>
      </c>
      <c r="K1459" s="117">
        <v>0</v>
      </c>
      <c r="L1459" s="117">
        <v>1200000</v>
      </c>
      <c r="M1459" s="117">
        <v>0</v>
      </c>
      <c r="N1459" s="117">
        <v>0</v>
      </c>
      <c r="O1459" s="117">
        <v>0</v>
      </c>
      <c r="P1459" s="117">
        <v>1200000</v>
      </c>
      <c r="Q1459" s="45"/>
      <c r="R1459" s="118">
        <f t="shared" si="766"/>
        <v>1200000</v>
      </c>
      <c r="S1459" s="118">
        <f t="shared" si="766"/>
        <v>0</v>
      </c>
      <c r="T1459" s="118">
        <f t="shared" si="746"/>
        <v>1200000</v>
      </c>
      <c r="U1459" s="118">
        <f t="shared" si="767"/>
        <v>0</v>
      </c>
      <c r="V1459" s="118">
        <f t="shared" si="767"/>
        <v>0</v>
      </c>
      <c r="W1459" s="118">
        <f t="shared" si="747"/>
        <v>0</v>
      </c>
      <c r="X1459" s="118">
        <f t="shared" si="748"/>
        <v>1200000</v>
      </c>
      <c r="Y1459" s="45"/>
      <c r="Z1459" s="118">
        <f t="shared" si="768"/>
        <v>0</v>
      </c>
      <c r="AA1459" s="118">
        <f t="shared" si="768"/>
        <v>0</v>
      </c>
      <c r="AB1459" s="118">
        <f t="shared" si="749"/>
        <v>0</v>
      </c>
      <c r="AC1459" s="118">
        <f t="shared" si="769"/>
        <v>0</v>
      </c>
      <c r="AD1459" s="118">
        <f t="shared" si="769"/>
        <v>0</v>
      </c>
      <c r="AE1459" s="118">
        <f t="shared" si="750"/>
        <v>0</v>
      </c>
      <c r="AF1459" s="118">
        <f t="shared" si="751"/>
        <v>0</v>
      </c>
      <c r="AG1459" s="45"/>
      <c r="AH1459" s="118">
        <f t="shared" si="770"/>
        <v>0</v>
      </c>
      <c r="AI1459" s="118">
        <f t="shared" si="770"/>
        <v>0</v>
      </c>
      <c r="AJ1459" s="118">
        <f t="shared" si="752"/>
        <v>0</v>
      </c>
      <c r="AK1459" s="118">
        <f t="shared" si="771"/>
        <v>0</v>
      </c>
      <c r="AL1459" s="118">
        <f t="shared" si="771"/>
        <v>0</v>
      </c>
      <c r="AM1459" s="118">
        <f t="shared" si="753"/>
        <v>0</v>
      </c>
      <c r="AN1459" s="118">
        <f t="shared" si="754"/>
        <v>0</v>
      </c>
      <c r="AO1459" s="45"/>
      <c r="AP1459" s="118">
        <f t="shared" si="772"/>
        <v>0</v>
      </c>
      <c r="AQ1459" s="118">
        <f t="shared" si="772"/>
        <v>0</v>
      </c>
      <c r="AR1459" s="118">
        <f t="shared" si="755"/>
        <v>0</v>
      </c>
      <c r="AS1459" s="118">
        <f t="shared" si="773"/>
        <v>0</v>
      </c>
      <c r="AT1459" s="118">
        <f t="shared" si="773"/>
        <v>0</v>
      </c>
      <c r="AU1459" s="118">
        <f t="shared" si="756"/>
        <v>0</v>
      </c>
      <c r="AV1459" s="118">
        <f t="shared" si="757"/>
        <v>0</v>
      </c>
      <c r="AW1459" s="119"/>
      <c r="AX1459" s="119"/>
      <c r="AY1459" s="119"/>
      <c r="AZ1459" s="117"/>
      <c r="BA1459" s="117"/>
      <c r="BB1459" s="117"/>
      <c r="BC1459" s="117"/>
      <c r="BD1459" s="117"/>
    </row>
    <row r="1460" spans="1:56" s="100" customFormat="1" hidden="1">
      <c r="A1460" s="45"/>
      <c r="B1460" s="120">
        <v>2013</v>
      </c>
      <c r="C1460" s="121">
        <v>8320</v>
      </c>
      <c r="D1460" s="120">
        <v>12</v>
      </c>
      <c r="E1460" s="120">
        <v>3000</v>
      </c>
      <c r="F1460" s="120">
        <v>3500</v>
      </c>
      <c r="G1460" s="120">
        <v>353</v>
      </c>
      <c r="H1460" s="120">
        <v>35301</v>
      </c>
      <c r="I1460" s="122" t="s">
        <v>186</v>
      </c>
      <c r="J1460" s="132">
        <v>1200000</v>
      </c>
      <c r="K1460" s="132">
        <v>0</v>
      </c>
      <c r="L1460" s="133">
        <v>1200000</v>
      </c>
      <c r="M1460" s="132">
        <v>0</v>
      </c>
      <c r="N1460" s="132">
        <v>0</v>
      </c>
      <c r="O1460" s="133">
        <v>0</v>
      </c>
      <c r="P1460" s="133">
        <v>1200000</v>
      </c>
      <c r="Q1460" s="45"/>
      <c r="R1460" s="123">
        <f>+'[1]066 y 089 C4'!X67</f>
        <v>1200000</v>
      </c>
      <c r="S1460" s="123">
        <v>0</v>
      </c>
      <c r="T1460" s="123">
        <f t="shared" si="746"/>
        <v>1200000</v>
      </c>
      <c r="U1460" s="123">
        <v>0</v>
      </c>
      <c r="V1460" s="123">
        <v>0</v>
      </c>
      <c r="W1460" s="123">
        <f t="shared" si="747"/>
        <v>0</v>
      </c>
      <c r="X1460" s="123">
        <f t="shared" si="748"/>
        <v>1200000</v>
      </c>
      <c r="Y1460" s="45"/>
      <c r="Z1460" s="123">
        <v>0</v>
      </c>
      <c r="AA1460" s="123">
        <v>0</v>
      </c>
      <c r="AB1460" s="123">
        <f t="shared" si="749"/>
        <v>0</v>
      </c>
      <c r="AC1460" s="123">
        <v>0</v>
      </c>
      <c r="AD1460" s="123">
        <v>0</v>
      </c>
      <c r="AE1460" s="123">
        <f t="shared" si="750"/>
        <v>0</v>
      </c>
      <c r="AF1460" s="123">
        <f t="shared" si="751"/>
        <v>0</v>
      </c>
      <c r="AG1460" s="45"/>
      <c r="AH1460" s="123">
        <f>986000-493000-493000+23200+128180-23200+4620-128180-4620</f>
        <v>0</v>
      </c>
      <c r="AI1460" s="123">
        <v>0</v>
      </c>
      <c r="AJ1460" s="123">
        <f t="shared" si="752"/>
        <v>0</v>
      </c>
      <c r="AK1460" s="123">
        <v>0</v>
      </c>
      <c r="AL1460" s="123">
        <v>0</v>
      </c>
      <c r="AM1460" s="123">
        <f t="shared" si="753"/>
        <v>0</v>
      </c>
      <c r="AN1460" s="123">
        <f t="shared" si="754"/>
        <v>0</v>
      </c>
      <c r="AO1460" s="45"/>
      <c r="AP1460" s="123">
        <f>J1460-(R1460+Z1460+AH1460)</f>
        <v>0</v>
      </c>
      <c r="AQ1460" s="123">
        <f>K1460-(S1460+AA1460+AI1460)</f>
        <v>0</v>
      </c>
      <c r="AR1460" s="123">
        <f t="shared" si="755"/>
        <v>0</v>
      </c>
      <c r="AS1460" s="123">
        <f>M1460-(U1460+AC1460+AK1460)</f>
        <v>0</v>
      </c>
      <c r="AT1460" s="123">
        <f>N1460-(V1460+AD1460+AL1460)</f>
        <v>0</v>
      </c>
      <c r="AU1460" s="123">
        <f t="shared" si="756"/>
        <v>0</v>
      </c>
      <c r="AV1460" s="123">
        <f t="shared" si="757"/>
        <v>0</v>
      </c>
      <c r="AW1460" s="134" t="s">
        <v>153</v>
      </c>
      <c r="AX1460" s="134">
        <v>1</v>
      </c>
      <c r="AY1460" s="134"/>
      <c r="AZ1460" s="133" t="s">
        <v>283</v>
      </c>
      <c r="BA1460" s="133">
        <f>'[1]066 y 089 C4'!AO67</f>
        <v>1</v>
      </c>
      <c r="BB1460" s="133"/>
      <c r="BC1460" s="133">
        <f>+AX1460-BA1460</f>
        <v>0</v>
      </c>
      <c r="BD1460" s="124">
        <v>0</v>
      </c>
    </row>
    <row r="1461" spans="1:56" s="127" customFormat="1" hidden="1">
      <c r="A1461" s="45"/>
      <c r="B1461" s="114">
        <v>2013</v>
      </c>
      <c r="C1461" s="115">
        <v>8320</v>
      </c>
      <c r="D1461" s="114">
        <v>12</v>
      </c>
      <c r="E1461" s="114">
        <v>3000</v>
      </c>
      <c r="F1461" s="114">
        <v>3500</v>
      </c>
      <c r="G1461" s="114">
        <v>355</v>
      </c>
      <c r="H1461" s="114"/>
      <c r="I1461" s="116" t="s">
        <v>188</v>
      </c>
      <c r="J1461" s="117">
        <v>0</v>
      </c>
      <c r="K1461" s="117">
        <v>0</v>
      </c>
      <c r="L1461" s="117">
        <v>0</v>
      </c>
      <c r="M1461" s="117">
        <v>0</v>
      </c>
      <c r="N1461" s="117">
        <v>0</v>
      </c>
      <c r="O1461" s="117">
        <v>0</v>
      </c>
      <c r="P1461" s="117">
        <v>0</v>
      </c>
      <c r="Q1461" s="45"/>
      <c r="R1461" s="118">
        <f t="shared" si="766"/>
        <v>0</v>
      </c>
      <c r="S1461" s="118">
        <f t="shared" si="766"/>
        <v>0</v>
      </c>
      <c r="T1461" s="118">
        <f t="shared" si="746"/>
        <v>0</v>
      </c>
      <c r="U1461" s="118">
        <f t="shared" si="767"/>
        <v>0</v>
      </c>
      <c r="V1461" s="118">
        <f t="shared" si="767"/>
        <v>0</v>
      </c>
      <c r="W1461" s="118">
        <f t="shared" si="747"/>
        <v>0</v>
      </c>
      <c r="X1461" s="118">
        <f t="shared" si="748"/>
        <v>0</v>
      </c>
      <c r="Y1461" s="45"/>
      <c r="Z1461" s="118">
        <f t="shared" si="768"/>
        <v>0</v>
      </c>
      <c r="AA1461" s="118">
        <f t="shared" si="768"/>
        <v>0</v>
      </c>
      <c r="AB1461" s="118">
        <f t="shared" si="749"/>
        <v>0</v>
      </c>
      <c r="AC1461" s="118">
        <f t="shared" si="769"/>
        <v>0</v>
      </c>
      <c r="AD1461" s="118">
        <f t="shared" si="769"/>
        <v>0</v>
      </c>
      <c r="AE1461" s="118">
        <f t="shared" si="750"/>
        <v>0</v>
      </c>
      <c r="AF1461" s="118">
        <f t="shared" si="751"/>
        <v>0</v>
      </c>
      <c r="AG1461" s="45"/>
      <c r="AH1461" s="118">
        <f t="shared" si="770"/>
        <v>0</v>
      </c>
      <c r="AI1461" s="118">
        <f t="shared" si="770"/>
        <v>0</v>
      </c>
      <c r="AJ1461" s="118">
        <f t="shared" si="752"/>
        <v>0</v>
      </c>
      <c r="AK1461" s="118">
        <f t="shared" si="771"/>
        <v>0</v>
      </c>
      <c r="AL1461" s="118">
        <f t="shared" si="771"/>
        <v>0</v>
      </c>
      <c r="AM1461" s="118">
        <f t="shared" si="753"/>
        <v>0</v>
      </c>
      <c r="AN1461" s="118">
        <f t="shared" si="754"/>
        <v>0</v>
      </c>
      <c r="AO1461" s="45"/>
      <c r="AP1461" s="118">
        <f t="shared" si="772"/>
        <v>0</v>
      </c>
      <c r="AQ1461" s="118">
        <f t="shared" si="772"/>
        <v>0</v>
      </c>
      <c r="AR1461" s="118">
        <f t="shared" si="755"/>
        <v>0</v>
      </c>
      <c r="AS1461" s="118">
        <f t="shared" si="773"/>
        <v>0</v>
      </c>
      <c r="AT1461" s="118">
        <f t="shared" si="773"/>
        <v>0</v>
      </c>
      <c r="AU1461" s="118">
        <f t="shared" si="756"/>
        <v>0</v>
      </c>
      <c r="AV1461" s="118">
        <f t="shared" si="757"/>
        <v>0</v>
      </c>
      <c r="AW1461" s="119"/>
      <c r="AX1461" s="119"/>
      <c r="AY1461" s="119"/>
      <c r="AZ1461" s="117"/>
      <c r="BA1461" s="117"/>
      <c r="BB1461" s="117"/>
      <c r="BC1461" s="117"/>
      <c r="BD1461" s="117"/>
    </row>
    <row r="1462" spans="1:56" s="100" customFormat="1" hidden="1">
      <c r="A1462" s="45"/>
      <c r="B1462" s="120">
        <v>2013</v>
      </c>
      <c r="C1462" s="121">
        <v>8320</v>
      </c>
      <c r="D1462" s="120">
        <v>12</v>
      </c>
      <c r="E1462" s="120">
        <v>3000</v>
      </c>
      <c r="F1462" s="120">
        <v>3500</v>
      </c>
      <c r="G1462" s="120">
        <v>355</v>
      </c>
      <c r="H1462" s="120">
        <v>35501</v>
      </c>
      <c r="I1462" s="122" t="s">
        <v>189</v>
      </c>
      <c r="J1462" s="123">
        <v>0</v>
      </c>
      <c r="K1462" s="123">
        <v>0</v>
      </c>
      <c r="L1462" s="124">
        <v>0</v>
      </c>
      <c r="M1462" s="123">
        <v>0</v>
      </c>
      <c r="N1462" s="123">
        <v>0</v>
      </c>
      <c r="O1462" s="124">
        <v>0</v>
      </c>
      <c r="P1462" s="124">
        <v>0</v>
      </c>
      <c r="Q1462" s="45"/>
      <c r="R1462" s="123">
        <v>0</v>
      </c>
      <c r="S1462" s="123">
        <v>0</v>
      </c>
      <c r="T1462" s="123">
        <f t="shared" si="746"/>
        <v>0</v>
      </c>
      <c r="U1462" s="123">
        <v>0</v>
      </c>
      <c r="V1462" s="123">
        <v>0</v>
      </c>
      <c r="W1462" s="123">
        <f t="shared" si="747"/>
        <v>0</v>
      </c>
      <c r="X1462" s="123">
        <f t="shared" si="748"/>
        <v>0</v>
      </c>
      <c r="Y1462" s="45"/>
      <c r="Z1462" s="123">
        <v>0</v>
      </c>
      <c r="AA1462" s="123">
        <v>0</v>
      </c>
      <c r="AB1462" s="123">
        <f t="shared" si="749"/>
        <v>0</v>
      </c>
      <c r="AC1462" s="123">
        <v>0</v>
      </c>
      <c r="AD1462" s="123">
        <v>0</v>
      </c>
      <c r="AE1462" s="123">
        <f t="shared" si="750"/>
        <v>0</v>
      </c>
      <c r="AF1462" s="123">
        <f t="shared" si="751"/>
        <v>0</v>
      </c>
      <c r="AG1462" s="45"/>
      <c r="AH1462" s="123">
        <v>0</v>
      </c>
      <c r="AI1462" s="123">
        <v>0</v>
      </c>
      <c r="AJ1462" s="123">
        <f t="shared" si="752"/>
        <v>0</v>
      </c>
      <c r="AK1462" s="123">
        <v>0</v>
      </c>
      <c r="AL1462" s="123">
        <v>0</v>
      </c>
      <c r="AM1462" s="123">
        <f t="shared" si="753"/>
        <v>0</v>
      </c>
      <c r="AN1462" s="123">
        <f t="shared" si="754"/>
        <v>0</v>
      </c>
      <c r="AO1462" s="45"/>
      <c r="AP1462" s="123">
        <f>J1462-(R1462+Z1462+AH1462)</f>
        <v>0</v>
      </c>
      <c r="AQ1462" s="123">
        <f>K1462-(S1462+AA1462+AI1462)</f>
        <v>0</v>
      </c>
      <c r="AR1462" s="123">
        <f t="shared" si="755"/>
        <v>0</v>
      </c>
      <c r="AS1462" s="123">
        <f>M1462-(U1462+AC1462+AK1462)</f>
        <v>0</v>
      </c>
      <c r="AT1462" s="123">
        <f>N1462-(V1462+AD1462+AL1462)</f>
        <v>0</v>
      </c>
      <c r="AU1462" s="123">
        <f t="shared" si="756"/>
        <v>0</v>
      </c>
      <c r="AV1462" s="123">
        <f t="shared" si="757"/>
        <v>0</v>
      </c>
      <c r="AW1462" s="125" t="s">
        <v>153</v>
      </c>
      <c r="AX1462" s="125"/>
      <c r="AY1462" s="125"/>
      <c r="AZ1462" s="124" t="s">
        <v>88</v>
      </c>
      <c r="BA1462" s="124"/>
      <c r="BB1462" s="124"/>
      <c r="BC1462" s="124"/>
      <c r="BD1462" s="124"/>
    </row>
    <row r="1463" spans="1:56" s="127" customFormat="1" hidden="1">
      <c r="A1463" s="45"/>
      <c r="B1463" s="114">
        <v>2013</v>
      </c>
      <c r="C1463" s="115">
        <v>8320</v>
      </c>
      <c r="D1463" s="114">
        <v>12</v>
      </c>
      <c r="E1463" s="114">
        <v>3000</v>
      </c>
      <c r="F1463" s="114">
        <v>3500</v>
      </c>
      <c r="G1463" s="114">
        <v>357</v>
      </c>
      <c r="H1463" s="114"/>
      <c r="I1463" s="116" t="s">
        <v>320</v>
      </c>
      <c r="J1463" s="117">
        <v>9700000</v>
      </c>
      <c r="K1463" s="117">
        <v>0</v>
      </c>
      <c r="L1463" s="117">
        <v>9700000</v>
      </c>
      <c r="M1463" s="117">
        <v>0</v>
      </c>
      <c r="N1463" s="117">
        <v>0</v>
      </c>
      <c r="O1463" s="117">
        <v>0</v>
      </c>
      <c r="P1463" s="117">
        <v>9700000</v>
      </c>
      <c r="Q1463" s="45"/>
      <c r="R1463" s="118">
        <f t="shared" si="766"/>
        <v>9688864.2300000004</v>
      </c>
      <c r="S1463" s="118">
        <f t="shared" si="766"/>
        <v>0</v>
      </c>
      <c r="T1463" s="118">
        <f t="shared" si="746"/>
        <v>9688864.2300000004</v>
      </c>
      <c r="U1463" s="118">
        <f t="shared" si="767"/>
        <v>0</v>
      </c>
      <c r="V1463" s="118">
        <f t="shared" si="767"/>
        <v>0</v>
      </c>
      <c r="W1463" s="118">
        <f t="shared" si="747"/>
        <v>0</v>
      </c>
      <c r="X1463" s="118">
        <f t="shared" si="748"/>
        <v>9688864.2300000004</v>
      </c>
      <c r="Y1463" s="45"/>
      <c r="Z1463" s="118">
        <f t="shared" si="768"/>
        <v>0</v>
      </c>
      <c r="AA1463" s="118">
        <f t="shared" si="768"/>
        <v>0</v>
      </c>
      <c r="AB1463" s="118">
        <f t="shared" si="749"/>
        <v>0</v>
      </c>
      <c r="AC1463" s="118">
        <f t="shared" si="769"/>
        <v>0</v>
      </c>
      <c r="AD1463" s="118">
        <f t="shared" si="769"/>
        <v>0</v>
      </c>
      <c r="AE1463" s="118">
        <f t="shared" si="750"/>
        <v>0</v>
      </c>
      <c r="AF1463" s="118">
        <f t="shared" si="751"/>
        <v>0</v>
      </c>
      <c r="AG1463" s="45"/>
      <c r="AH1463" s="118">
        <f t="shared" si="770"/>
        <v>0</v>
      </c>
      <c r="AI1463" s="118">
        <f t="shared" si="770"/>
        <v>0</v>
      </c>
      <c r="AJ1463" s="118">
        <f t="shared" si="752"/>
        <v>0</v>
      </c>
      <c r="AK1463" s="118">
        <f t="shared" si="771"/>
        <v>0</v>
      </c>
      <c r="AL1463" s="118">
        <f t="shared" si="771"/>
        <v>0</v>
      </c>
      <c r="AM1463" s="118">
        <f t="shared" si="753"/>
        <v>0</v>
      </c>
      <c r="AN1463" s="118">
        <f t="shared" si="754"/>
        <v>0</v>
      </c>
      <c r="AO1463" s="45"/>
      <c r="AP1463" s="118">
        <f t="shared" si="772"/>
        <v>0</v>
      </c>
      <c r="AQ1463" s="118">
        <f t="shared" si="772"/>
        <v>0</v>
      </c>
      <c r="AR1463" s="118">
        <f t="shared" si="755"/>
        <v>0</v>
      </c>
      <c r="AS1463" s="118">
        <f t="shared" si="773"/>
        <v>0</v>
      </c>
      <c r="AT1463" s="118">
        <f t="shared" si="773"/>
        <v>0</v>
      </c>
      <c r="AU1463" s="118">
        <f t="shared" si="756"/>
        <v>0</v>
      </c>
      <c r="AV1463" s="118">
        <f t="shared" si="757"/>
        <v>0</v>
      </c>
      <c r="AW1463" s="119"/>
      <c r="AX1463" s="119"/>
      <c r="AY1463" s="119"/>
      <c r="AZ1463" s="117"/>
      <c r="BA1463" s="117"/>
      <c r="BB1463" s="117"/>
      <c r="BC1463" s="117"/>
      <c r="BD1463" s="117"/>
    </row>
    <row r="1464" spans="1:56" s="100" customFormat="1" hidden="1">
      <c r="A1464" s="45"/>
      <c r="B1464" s="120">
        <v>2013</v>
      </c>
      <c r="C1464" s="121">
        <v>8320</v>
      </c>
      <c r="D1464" s="120">
        <v>12</v>
      </c>
      <c r="E1464" s="120">
        <v>3000</v>
      </c>
      <c r="F1464" s="120">
        <v>3500</v>
      </c>
      <c r="G1464" s="120">
        <v>357</v>
      </c>
      <c r="H1464" s="120">
        <v>35701</v>
      </c>
      <c r="I1464" s="122" t="s">
        <v>191</v>
      </c>
      <c r="J1464" s="132">
        <f>9700000-11135.77</f>
        <v>9688864.2300000004</v>
      </c>
      <c r="K1464" s="132">
        <v>0</v>
      </c>
      <c r="L1464" s="133">
        <v>9700000</v>
      </c>
      <c r="M1464" s="132">
        <v>0</v>
      </c>
      <c r="N1464" s="132">
        <v>0</v>
      </c>
      <c r="O1464" s="133">
        <v>0</v>
      </c>
      <c r="P1464" s="133">
        <v>9700000</v>
      </c>
      <c r="Q1464" s="45"/>
      <c r="R1464" s="123">
        <f>+'[1]066 y 089 C4'!X70</f>
        <v>9688864.2300000004</v>
      </c>
      <c r="S1464" s="123">
        <v>0</v>
      </c>
      <c r="T1464" s="123">
        <f t="shared" si="746"/>
        <v>9688864.2300000004</v>
      </c>
      <c r="U1464" s="123">
        <v>0</v>
      </c>
      <c r="V1464" s="123">
        <v>0</v>
      </c>
      <c r="W1464" s="123">
        <f t="shared" si="747"/>
        <v>0</v>
      </c>
      <c r="X1464" s="123">
        <f t="shared" si="748"/>
        <v>9688864.2300000004</v>
      </c>
      <c r="Y1464" s="45"/>
      <c r="Z1464" s="123">
        <v>0</v>
      </c>
      <c r="AA1464" s="123">
        <v>0</v>
      </c>
      <c r="AB1464" s="123">
        <f t="shared" si="749"/>
        <v>0</v>
      </c>
      <c r="AC1464" s="123">
        <v>0</v>
      </c>
      <c r="AD1464" s="123">
        <v>0</v>
      </c>
      <c r="AE1464" s="123">
        <f t="shared" si="750"/>
        <v>0</v>
      </c>
      <c r="AF1464" s="123">
        <f t="shared" si="751"/>
        <v>0</v>
      </c>
      <c r="AG1464" s="45"/>
      <c r="AH1464" s="123">
        <f>9688864.23-9688864.23</f>
        <v>0</v>
      </c>
      <c r="AI1464" s="123">
        <v>0</v>
      </c>
      <c r="AJ1464" s="123">
        <f t="shared" si="752"/>
        <v>0</v>
      </c>
      <c r="AK1464" s="123">
        <v>0</v>
      </c>
      <c r="AL1464" s="123">
        <v>0</v>
      </c>
      <c r="AM1464" s="123">
        <f t="shared" si="753"/>
        <v>0</v>
      </c>
      <c r="AN1464" s="123">
        <f t="shared" si="754"/>
        <v>0</v>
      </c>
      <c r="AO1464" s="45"/>
      <c r="AP1464" s="132">
        <f>J1464-(R1464+Z1464+AH1464)</f>
        <v>0</v>
      </c>
      <c r="AQ1464" s="123">
        <f>K1464-(S1464+AA1464+AI1464)</f>
        <v>0</v>
      </c>
      <c r="AR1464" s="132">
        <f t="shared" si="755"/>
        <v>0</v>
      </c>
      <c r="AS1464" s="123">
        <f>M1464-(U1464+AC1464+AK1464)</f>
        <v>0</v>
      </c>
      <c r="AT1464" s="123">
        <f>N1464-(V1464+AD1464+AL1464)</f>
        <v>0</v>
      </c>
      <c r="AU1464" s="123">
        <f t="shared" si="756"/>
        <v>0</v>
      </c>
      <c r="AV1464" s="132">
        <f t="shared" si="757"/>
        <v>0</v>
      </c>
      <c r="AW1464" s="134" t="s">
        <v>153</v>
      </c>
      <c r="AX1464" s="134" t="s">
        <v>471</v>
      </c>
      <c r="AY1464" s="134"/>
      <c r="AZ1464" s="133" t="s">
        <v>283</v>
      </c>
      <c r="BA1464" s="133">
        <f>'[1]066 y 089 C4'!AO70</f>
        <v>0</v>
      </c>
      <c r="BB1464" s="133"/>
      <c r="BC1464" s="133">
        <f>+AX1464-BA1464</f>
        <v>1</v>
      </c>
      <c r="BD1464" s="124">
        <v>0</v>
      </c>
    </row>
    <row r="1465" spans="1:56" s="100" customFormat="1" hidden="1">
      <c r="A1465" s="45"/>
      <c r="B1465" s="114">
        <v>2013</v>
      </c>
      <c r="C1465" s="115">
        <v>8320</v>
      </c>
      <c r="D1465" s="114">
        <v>12</v>
      </c>
      <c r="E1465" s="114">
        <v>3000</v>
      </c>
      <c r="F1465" s="114">
        <v>3500</v>
      </c>
      <c r="G1465" s="114">
        <v>358</v>
      </c>
      <c r="H1465" s="114"/>
      <c r="I1465" s="116" t="s">
        <v>461</v>
      </c>
      <c r="J1465" s="117">
        <v>0</v>
      </c>
      <c r="K1465" s="117">
        <v>0</v>
      </c>
      <c r="L1465" s="117">
        <v>0</v>
      </c>
      <c r="M1465" s="117">
        <v>0</v>
      </c>
      <c r="N1465" s="117">
        <v>0</v>
      </c>
      <c r="O1465" s="117">
        <v>0</v>
      </c>
      <c r="P1465" s="117">
        <v>0</v>
      </c>
      <c r="Q1465" s="45"/>
      <c r="R1465" s="118">
        <f t="shared" si="766"/>
        <v>0</v>
      </c>
      <c r="S1465" s="118">
        <f t="shared" si="766"/>
        <v>0</v>
      </c>
      <c r="T1465" s="118">
        <f t="shared" si="746"/>
        <v>0</v>
      </c>
      <c r="U1465" s="118">
        <f t="shared" si="767"/>
        <v>0</v>
      </c>
      <c r="V1465" s="118">
        <f t="shared" si="767"/>
        <v>0</v>
      </c>
      <c r="W1465" s="118">
        <f t="shared" si="747"/>
        <v>0</v>
      </c>
      <c r="X1465" s="118">
        <f t="shared" si="748"/>
        <v>0</v>
      </c>
      <c r="Y1465" s="45"/>
      <c r="Z1465" s="118">
        <f t="shared" si="768"/>
        <v>0</v>
      </c>
      <c r="AA1465" s="118">
        <f t="shared" si="768"/>
        <v>0</v>
      </c>
      <c r="AB1465" s="118">
        <f t="shared" si="749"/>
        <v>0</v>
      </c>
      <c r="AC1465" s="118">
        <f t="shared" si="769"/>
        <v>0</v>
      </c>
      <c r="AD1465" s="118">
        <f t="shared" si="769"/>
        <v>0</v>
      </c>
      <c r="AE1465" s="118">
        <f t="shared" si="750"/>
        <v>0</v>
      </c>
      <c r="AF1465" s="118">
        <f t="shared" si="751"/>
        <v>0</v>
      </c>
      <c r="AG1465" s="45"/>
      <c r="AH1465" s="118">
        <f t="shared" si="770"/>
        <v>0</v>
      </c>
      <c r="AI1465" s="118">
        <f t="shared" si="770"/>
        <v>0</v>
      </c>
      <c r="AJ1465" s="118">
        <f t="shared" si="752"/>
        <v>0</v>
      </c>
      <c r="AK1465" s="118">
        <f t="shared" si="771"/>
        <v>0</v>
      </c>
      <c r="AL1465" s="118">
        <f t="shared" si="771"/>
        <v>0</v>
      </c>
      <c r="AM1465" s="118">
        <f t="shared" si="753"/>
        <v>0</v>
      </c>
      <c r="AN1465" s="118">
        <f t="shared" si="754"/>
        <v>0</v>
      </c>
      <c r="AO1465" s="45"/>
      <c r="AP1465" s="118">
        <f t="shared" si="772"/>
        <v>0</v>
      </c>
      <c r="AQ1465" s="118">
        <f t="shared" si="772"/>
        <v>0</v>
      </c>
      <c r="AR1465" s="118">
        <f t="shared" si="755"/>
        <v>0</v>
      </c>
      <c r="AS1465" s="118">
        <f t="shared" si="773"/>
        <v>0</v>
      </c>
      <c r="AT1465" s="118">
        <f t="shared" si="773"/>
        <v>0</v>
      </c>
      <c r="AU1465" s="118">
        <f t="shared" si="756"/>
        <v>0</v>
      </c>
      <c r="AV1465" s="118">
        <f t="shared" si="757"/>
        <v>0</v>
      </c>
      <c r="AW1465" s="119"/>
      <c r="AX1465" s="119"/>
      <c r="AY1465" s="119"/>
      <c r="AZ1465" s="117"/>
      <c r="BA1465" s="117"/>
      <c r="BB1465" s="117"/>
      <c r="BC1465" s="117"/>
      <c r="BD1465" s="117"/>
    </row>
    <row r="1466" spans="1:56" s="100" customFormat="1" hidden="1">
      <c r="A1466" s="45"/>
      <c r="B1466" s="129">
        <v>2013</v>
      </c>
      <c r="C1466" s="130">
        <v>8320</v>
      </c>
      <c r="D1466" s="129">
        <v>12</v>
      </c>
      <c r="E1466" s="129">
        <v>3000</v>
      </c>
      <c r="F1466" s="129">
        <v>3500</v>
      </c>
      <c r="G1466" s="129">
        <v>358</v>
      </c>
      <c r="H1466" s="129">
        <v>35801</v>
      </c>
      <c r="I1466" s="128" t="s">
        <v>322</v>
      </c>
      <c r="J1466" s="123">
        <v>0</v>
      </c>
      <c r="K1466" s="123">
        <v>0</v>
      </c>
      <c r="L1466" s="124">
        <v>0</v>
      </c>
      <c r="M1466" s="123">
        <v>0</v>
      </c>
      <c r="N1466" s="123">
        <v>0</v>
      </c>
      <c r="O1466" s="124">
        <v>0</v>
      </c>
      <c r="P1466" s="124">
        <v>0</v>
      </c>
      <c r="Q1466" s="45"/>
      <c r="R1466" s="123">
        <v>0</v>
      </c>
      <c r="S1466" s="123">
        <v>0</v>
      </c>
      <c r="T1466" s="123">
        <f t="shared" si="746"/>
        <v>0</v>
      </c>
      <c r="U1466" s="123">
        <v>0</v>
      </c>
      <c r="V1466" s="123">
        <v>0</v>
      </c>
      <c r="W1466" s="123">
        <f t="shared" si="747"/>
        <v>0</v>
      </c>
      <c r="X1466" s="123">
        <f t="shared" si="748"/>
        <v>0</v>
      </c>
      <c r="Y1466" s="45"/>
      <c r="Z1466" s="123">
        <v>0</v>
      </c>
      <c r="AA1466" s="123">
        <v>0</v>
      </c>
      <c r="AB1466" s="123">
        <f t="shared" si="749"/>
        <v>0</v>
      </c>
      <c r="AC1466" s="123">
        <v>0</v>
      </c>
      <c r="AD1466" s="123">
        <v>0</v>
      </c>
      <c r="AE1466" s="123">
        <f t="shared" si="750"/>
        <v>0</v>
      </c>
      <c r="AF1466" s="123">
        <f t="shared" si="751"/>
        <v>0</v>
      </c>
      <c r="AG1466" s="45"/>
      <c r="AH1466" s="123">
        <v>0</v>
      </c>
      <c r="AI1466" s="123">
        <v>0</v>
      </c>
      <c r="AJ1466" s="123">
        <f t="shared" si="752"/>
        <v>0</v>
      </c>
      <c r="AK1466" s="123">
        <v>0</v>
      </c>
      <c r="AL1466" s="123">
        <v>0</v>
      </c>
      <c r="AM1466" s="123">
        <f t="shared" si="753"/>
        <v>0</v>
      </c>
      <c r="AN1466" s="123">
        <f t="shared" si="754"/>
        <v>0</v>
      </c>
      <c r="AO1466" s="45"/>
      <c r="AP1466" s="123">
        <f>J1466-(R1466+Z1466+AH1466)</f>
        <v>0</v>
      </c>
      <c r="AQ1466" s="123">
        <f>K1466-(S1466+AA1466+AI1466)</f>
        <v>0</v>
      </c>
      <c r="AR1466" s="123">
        <f t="shared" si="755"/>
        <v>0</v>
      </c>
      <c r="AS1466" s="123">
        <f>M1466-(U1466+AC1466+AK1466)</f>
        <v>0</v>
      </c>
      <c r="AT1466" s="123">
        <f>N1466-(V1466+AD1466+AL1466)</f>
        <v>0</v>
      </c>
      <c r="AU1466" s="123">
        <f t="shared" si="756"/>
        <v>0</v>
      </c>
      <c r="AV1466" s="123">
        <f t="shared" si="757"/>
        <v>0</v>
      </c>
      <c r="AW1466" s="125"/>
      <c r="AX1466" s="125"/>
      <c r="AY1466" s="125"/>
      <c r="AZ1466" s="124"/>
      <c r="BA1466" s="124"/>
      <c r="BB1466" s="124"/>
      <c r="BC1466" s="124"/>
      <c r="BD1466" s="124"/>
    </row>
    <row r="1467" spans="1:56" s="126" customFormat="1" hidden="1">
      <c r="A1467" s="45"/>
      <c r="B1467" s="108">
        <v>2013</v>
      </c>
      <c r="C1467" s="109">
        <v>8320</v>
      </c>
      <c r="D1467" s="108">
        <v>12</v>
      </c>
      <c r="E1467" s="108">
        <v>3000</v>
      </c>
      <c r="F1467" s="108">
        <v>3600</v>
      </c>
      <c r="G1467" s="108"/>
      <c r="H1467" s="108"/>
      <c r="I1467" s="110" t="s">
        <v>192</v>
      </c>
      <c r="J1467" s="111">
        <v>0</v>
      </c>
      <c r="K1467" s="111">
        <v>0</v>
      </c>
      <c r="L1467" s="111">
        <v>0</v>
      </c>
      <c r="M1467" s="111">
        <v>0</v>
      </c>
      <c r="N1467" s="111">
        <v>0</v>
      </c>
      <c r="O1467" s="111">
        <v>0</v>
      </c>
      <c r="P1467" s="111">
        <v>0</v>
      </c>
      <c r="Q1467" s="45"/>
      <c r="R1467" s="112">
        <f>R1468+R1470</f>
        <v>0</v>
      </c>
      <c r="S1467" s="112">
        <f>S1468+S1470</f>
        <v>0</v>
      </c>
      <c r="T1467" s="112">
        <f t="shared" si="746"/>
        <v>0</v>
      </c>
      <c r="U1467" s="112">
        <f>U1468+U1470</f>
        <v>0</v>
      </c>
      <c r="V1467" s="112">
        <f>V1468+V1470</f>
        <v>0</v>
      </c>
      <c r="W1467" s="112">
        <f t="shared" si="747"/>
        <v>0</v>
      </c>
      <c r="X1467" s="112">
        <f t="shared" si="748"/>
        <v>0</v>
      </c>
      <c r="Y1467" s="45"/>
      <c r="Z1467" s="112">
        <f>Z1468+Z1470</f>
        <v>0</v>
      </c>
      <c r="AA1467" s="112">
        <f>AA1468+AA1470</f>
        <v>0</v>
      </c>
      <c r="AB1467" s="112">
        <f t="shared" si="749"/>
        <v>0</v>
      </c>
      <c r="AC1467" s="112">
        <f>AC1468+AC1470</f>
        <v>0</v>
      </c>
      <c r="AD1467" s="112">
        <f>AD1468+AD1470</f>
        <v>0</v>
      </c>
      <c r="AE1467" s="112">
        <f t="shared" si="750"/>
        <v>0</v>
      </c>
      <c r="AF1467" s="112">
        <f t="shared" si="751"/>
        <v>0</v>
      </c>
      <c r="AG1467" s="45"/>
      <c r="AH1467" s="112">
        <f>AH1468+AH1470</f>
        <v>0</v>
      </c>
      <c r="AI1467" s="112">
        <f>AI1468+AI1470</f>
        <v>0</v>
      </c>
      <c r="AJ1467" s="112">
        <f t="shared" si="752"/>
        <v>0</v>
      </c>
      <c r="AK1467" s="112">
        <f>AK1468+AK1470</f>
        <v>0</v>
      </c>
      <c r="AL1467" s="112">
        <f>AL1468+AL1470</f>
        <v>0</v>
      </c>
      <c r="AM1467" s="112">
        <f t="shared" si="753"/>
        <v>0</v>
      </c>
      <c r="AN1467" s="112">
        <f t="shared" si="754"/>
        <v>0</v>
      </c>
      <c r="AO1467" s="45"/>
      <c r="AP1467" s="112">
        <f>AP1468+AP1470</f>
        <v>0</v>
      </c>
      <c r="AQ1467" s="112">
        <f>AQ1468+AQ1470</f>
        <v>0</v>
      </c>
      <c r="AR1467" s="112">
        <f t="shared" si="755"/>
        <v>0</v>
      </c>
      <c r="AS1467" s="112">
        <f>AS1468+AS1470</f>
        <v>0</v>
      </c>
      <c r="AT1467" s="112">
        <f>AT1468+AT1470</f>
        <v>0</v>
      </c>
      <c r="AU1467" s="112">
        <f t="shared" si="756"/>
        <v>0</v>
      </c>
      <c r="AV1467" s="112">
        <f t="shared" si="757"/>
        <v>0</v>
      </c>
      <c r="AW1467" s="113"/>
      <c r="AX1467" s="113"/>
      <c r="AY1467" s="113"/>
      <c r="AZ1467" s="111"/>
      <c r="BA1467" s="111"/>
      <c r="BB1467" s="111"/>
      <c r="BC1467" s="111"/>
      <c r="BD1467" s="111"/>
    </row>
    <row r="1468" spans="1:56" s="127" customFormat="1" ht="46.8" hidden="1">
      <c r="A1468" s="45"/>
      <c r="B1468" s="114">
        <v>2013</v>
      </c>
      <c r="C1468" s="115">
        <v>8320</v>
      </c>
      <c r="D1468" s="114">
        <v>12</v>
      </c>
      <c r="E1468" s="114">
        <v>3000</v>
      </c>
      <c r="F1468" s="114">
        <v>3600</v>
      </c>
      <c r="G1468" s="114">
        <v>361</v>
      </c>
      <c r="H1468" s="114"/>
      <c r="I1468" s="116" t="s">
        <v>193</v>
      </c>
      <c r="J1468" s="117">
        <v>0</v>
      </c>
      <c r="K1468" s="117">
        <v>0</v>
      </c>
      <c r="L1468" s="117">
        <v>0</v>
      </c>
      <c r="M1468" s="117">
        <v>0</v>
      </c>
      <c r="N1468" s="117">
        <v>0</v>
      </c>
      <c r="O1468" s="117">
        <v>0</v>
      </c>
      <c r="P1468" s="117">
        <v>0</v>
      </c>
      <c r="Q1468" s="45"/>
      <c r="R1468" s="118">
        <f t="shared" si="766"/>
        <v>0</v>
      </c>
      <c r="S1468" s="118">
        <f t="shared" si="766"/>
        <v>0</v>
      </c>
      <c r="T1468" s="118">
        <f t="shared" si="746"/>
        <v>0</v>
      </c>
      <c r="U1468" s="118">
        <f t="shared" si="767"/>
        <v>0</v>
      </c>
      <c r="V1468" s="118">
        <f t="shared" si="767"/>
        <v>0</v>
      </c>
      <c r="W1468" s="118">
        <f t="shared" si="747"/>
        <v>0</v>
      </c>
      <c r="X1468" s="118">
        <f t="shared" si="748"/>
        <v>0</v>
      </c>
      <c r="Y1468" s="45"/>
      <c r="Z1468" s="118">
        <f t="shared" si="768"/>
        <v>0</v>
      </c>
      <c r="AA1468" s="118">
        <f t="shared" si="768"/>
        <v>0</v>
      </c>
      <c r="AB1468" s="118">
        <f t="shared" si="749"/>
        <v>0</v>
      </c>
      <c r="AC1468" s="118">
        <f t="shared" si="769"/>
        <v>0</v>
      </c>
      <c r="AD1468" s="118">
        <f t="shared" si="769"/>
        <v>0</v>
      </c>
      <c r="AE1468" s="118">
        <f t="shared" si="750"/>
        <v>0</v>
      </c>
      <c r="AF1468" s="118">
        <f t="shared" si="751"/>
        <v>0</v>
      </c>
      <c r="AG1468" s="45"/>
      <c r="AH1468" s="118">
        <f t="shared" si="770"/>
        <v>0</v>
      </c>
      <c r="AI1468" s="118">
        <f t="shared" si="770"/>
        <v>0</v>
      </c>
      <c r="AJ1468" s="118">
        <f t="shared" si="752"/>
        <v>0</v>
      </c>
      <c r="AK1468" s="118">
        <f t="shared" si="771"/>
        <v>0</v>
      </c>
      <c r="AL1468" s="118">
        <f t="shared" si="771"/>
        <v>0</v>
      </c>
      <c r="AM1468" s="118">
        <f t="shared" si="753"/>
        <v>0</v>
      </c>
      <c r="AN1468" s="118">
        <f t="shared" si="754"/>
        <v>0</v>
      </c>
      <c r="AO1468" s="45"/>
      <c r="AP1468" s="118">
        <f t="shared" si="772"/>
        <v>0</v>
      </c>
      <c r="AQ1468" s="118">
        <f t="shared" si="772"/>
        <v>0</v>
      </c>
      <c r="AR1468" s="118">
        <f t="shared" si="755"/>
        <v>0</v>
      </c>
      <c r="AS1468" s="118">
        <f t="shared" si="773"/>
        <v>0</v>
      </c>
      <c r="AT1468" s="118">
        <f t="shared" si="773"/>
        <v>0</v>
      </c>
      <c r="AU1468" s="118">
        <f t="shared" si="756"/>
        <v>0</v>
      </c>
      <c r="AV1468" s="118">
        <f t="shared" si="757"/>
        <v>0</v>
      </c>
      <c r="AW1468" s="119"/>
      <c r="AX1468" s="119"/>
      <c r="AY1468" s="119"/>
      <c r="AZ1468" s="117"/>
      <c r="BA1468" s="117"/>
      <c r="BB1468" s="117"/>
      <c r="BC1468" s="117"/>
      <c r="BD1468" s="117"/>
    </row>
    <row r="1469" spans="1:56" s="100" customFormat="1" hidden="1">
      <c r="A1469" s="45"/>
      <c r="B1469" s="120">
        <v>2013</v>
      </c>
      <c r="C1469" s="121">
        <v>8320</v>
      </c>
      <c r="D1469" s="120">
        <v>12</v>
      </c>
      <c r="E1469" s="120">
        <v>3000</v>
      </c>
      <c r="F1469" s="120">
        <v>3600</v>
      </c>
      <c r="G1469" s="120">
        <v>361</v>
      </c>
      <c r="H1469" s="120">
        <v>36101</v>
      </c>
      <c r="I1469" s="122" t="s">
        <v>194</v>
      </c>
      <c r="J1469" s="132">
        <v>0</v>
      </c>
      <c r="K1469" s="132">
        <v>0</v>
      </c>
      <c r="L1469" s="133">
        <v>0</v>
      </c>
      <c r="M1469" s="132">
        <v>0</v>
      </c>
      <c r="N1469" s="132">
        <v>0</v>
      </c>
      <c r="O1469" s="133">
        <v>0</v>
      </c>
      <c r="P1469" s="133">
        <v>0</v>
      </c>
      <c r="Q1469" s="45"/>
      <c r="R1469" s="123">
        <v>0</v>
      </c>
      <c r="S1469" s="123">
        <v>0</v>
      </c>
      <c r="T1469" s="123">
        <f t="shared" si="746"/>
        <v>0</v>
      </c>
      <c r="U1469" s="123">
        <v>0</v>
      </c>
      <c r="V1469" s="123">
        <v>0</v>
      </c>
      <c r="W1469" s="123">
        <f t="shared" si="747"/>
        <v>0</v>
      </c>
      <c r="X1469" s="123">
        <f t="shared" si="748"/>
        <v>0</v>
      </c>
      <c r="Y1469" s="45"/>
      <c r="Z1469" s="123">
        <v>0</v>
      </c>
      <c r="AA1469" s="123">
        <v>0</v>
      </c>
      <c r="AB1469" s="123">
        <f t="shared" si="749"/>
        <v>0</v>
      </c>
      <c r="AC1469" s="123">
        <v>0</v>
      </c>
      <c r="AD1469" s="123">
        <v>0</v>
      </c>
      <c r="AE1469" s="123">
        <f t="shared" si="750"/>
        <v>0</v>
      </c>
      <c r="AF1469" s="123">
        <f t="shared" si="751"/>
        <v>0</v>
      </c>
      <c r="AG1469" s="45"/>
      <c r="AH1469" s="123">
        <v>0</v>
      </c>
      <c r="AI1469" s="123">
        <v>0</v>
      </c>
      <c r="AJ1469" s="123">
        <f t="shared" si="752"/>
        <v>0</v>
      </c>
      <c r="AK1469" s="123">
        <v>0</v>
      </c>
      <c r="AL1469" s="123">
        <v>0</v>
      </c>
      <c r="AM1469" s="123">
        <f t="shared" si="753"/>
        <v>0</v>
      </c>
      <c r="AN1469" s="123">
        <f t="shared" si="754"/>
        <v>0</v>
      </c>
      <c r="AO1469" s="45"/>
      <c r="AP1469" s="123">
        <f>J1469-(R1469+Z1469+AH1469)</f>
        <v>0</v>
      </c>
      <c r="AQ1469" s="123">
        <f>K1469-(S1469+AA1469+AI1469)</f>
        <v>0</v>
      </c>
      <c r="AR1469" s="123">
        <f t="shared" si="755"/>
        <v>0</v>
      </c>
      <c r="AS1469" s="123">
        <f>M1469-(U1469+AC1469+AK1469)</f>
        <v>0</v>
      </c>
      <c r="AT1469" s="123">
        <f>N1469-(V1469+AD1469+AL1469)</f>
        <v>0</v>
      </c>
      <c r="AU1469" s="123">
        <f t="shared" si="756"/>
        <v>0</v>
      </c>
      <c r="AV1469" s="123">
        <f t="shared" si="757"/>
        <v>0</v>
      </c>
      <c r="AW1469" s="134" t="s">
        <v>153</v>
      </c>
      <c r="AX1469" s="134"/>
      <c r="AY1469" s="134"/>
      <c r="AZ1469" s="133" t="s">
        <v>283</v>
      </c>
      <c r="BA1469" s="133"/>
      <c r="BB1469" s="133"/>
      <c r="BC1469" s="133"/>
      <c r="BD1469" s="133"/>
    </row>
    <row r="1470" spans="1:56" s="100" customFormat="1" hidden="1">
      <c r="A1470" s="45"/>
      <c r="B1470" s="114">
        <v>2013</v>
      </c>
      <c r="C1470" s="115">
        <v>8320</v>
      </c>
      <c r="D1470" s="114">
        <v>12</v>
      </c>
      <c r="E1470" s="114">
        <v>3000</v>
      </c>
      <c r="F1470" s="114">
        <v>3600</v>
      </c>
      <c r="G1470" s="114">
        <v>363</v>
      </c>
      <c r="H1470" s="114"/>
      <c r="I1470" s="116" t="s">
        <v>195</v>
      </c>
      <c r="J1470" s="117">
        <v>0</v>
      </c>
      <c r="K1470" s="117">
        <v>0</v>
      </c>
      <c r="L1470" s="117">
        <v>0</v>
      </c>
      <c r="M1470" s="117">
        <v>0</v>
      </c>
      <c r="N1470" s="117">
        <v>0</v>
      </c>
      <c r="O1470" s="117">
        <v>0</v>
      </c>
      <c r="P1470" s="117">
        <v>0</v>
      </c>
      <c r="Q1470" s="45"/>
      <c r="R1470" s="118">
        <f t="shared" si="766"/>
        <v>0</v>
      </c>
      <c r="S1470" s="118">
        <f t="shared" si="766"/>
        <v>0</v>
      </c>
      <c r="T1470" s="118">
        <f t="shared" si="746"/>
        <v>0</v>
      </c>
      <c r="U1470" s="118">
        <f t="shared" si="767"/>
        <v>0</v>
      </c>
      <c r="V1470" s="118">
        <f t="shared" si="767"/>
        <v>0</v>
      </c>
      <c r="W1470" s="118">
        <f t="shared" si="747"/>
        <v>0</v>
      </c>
      <c r="X1470" s="118">
        <f t="shared" si="748"/>
        <v>0</v>
      </c>
      <c r="Y1470" s="45"/>
      <c r="Z1470" s="118">
        <f t="shared" si="768"/>
        <v>0</v>
      </c>
      <c r="AA1470" s="118">
        <f t="shared" si="768"/>
        <v>0</v>
      </c>
      <c r="AB1470" s="118">
        <f t="shared" si="749"/>
        <v>0</v>
      </c>
      <c r="AC1470" s="118">
        <f t="shared" si="769"/>
        <v>0</v>
      </c>
      <c r="AD1470" s="118">
        <f t="shared" si="769"/>
        <v>0</v>
      </c>
      <c r="AE1470" s="118">
        <f t="shared" si="750"/>
        <v>0</v>
      </c>
      <c r="AF1470" s="118">
        <f t="shared" si="751"/>
        <v>0</v>
      </c>
      <c r="AG1470" s="45"/>
      <c r="AH1470" s="118">
        <f t="shared" si="770"/>
        <v>0</v>
      </c>
      <c r="AI1470" s="118">
        <f t="shared" si="770"/>
        <v>0</v>
      </c>
      <c r="AJ1470" s="118">
        <f t="shared" si="752"/>
        <v>0</v>
      </c>
      <c r="AK1470" s="118">
        <f t="shared" si="771"/>
        <v>0</v>
      </c>
      <c r="AL1470" s="118">
        <f t="shared" si="771"/>
        <v>0</v>
      </c>
      <c r="AM1470" s="118">
        <f t="shared" si="753"/>
        <v>0</v>
      </c>
      <c r="AN1470" s="118">
        <f t="shared" si="754"/>
        <v>0</v>
      </c>
      <c r="AO1470" s="45"/>
      <c r="AP1470" s="118">
        <f t="shared" si="772"/>
        <v>0</v>
      </c>
      <c r="AQ1470" s="118">
        <f t="shared" si="772"/>
        <v>0</v>
      </c>
      <c r="AR1470" s="118">
        <f t="shared" si="755"/>
        <v>0</v>
      </c>
      <c r="AS1470" s="118">
        <f t="shared" si="773"/>
        <v>0</v>
      </c>
      <c r="AT1470" s="118">
        <f t="shared" si="773"/>
        <v>0</v>
      </c>
      <c r="AU1470" s="118">
        <f t="shared" si="756"/>
        <v>0</v>
      </c>
      <c r="AV1470" s="118">
        <f t="shared" si="757"/>
        <v>0</v>
      </c>
      <c r="AW1470" s="119"/>
      <c r="AX1470" s="119"/>
      <c r="AY1470" s="119"/>
      <c r="AZ1470" s="117"/>
      <c r="BA1470" s="117"/>
      <c r="BB1470" s="117"/>
      <c r="BC1470" s="117"/>
      <c r="BD1470" s="117"/>
    </row>
    <row r="1471" spans="1:56" s="100" customFormat="1" hidden="1">
      <c r="A1471" s="45"/>
      <c r="B1471" s="129">
        <v>2013</v>
      </c>
      <c r="C1471" s="130">
        <v>8320</v>
      </c>
      <c r="D1471" s="129">
        <v>12</v>
      </c>
      <c r="E1471" s="129">
        <v>3000</v>
      </c>
      <c r="F1471" s="129">
        <v>3600</v>
      </c>
      <c r="G1471" s="129">
        <v>363</v>
      </c>
      <c r="H1471" s="129">
        <v>36300</v>
      </c>
      <c r="I1471" s="128" t="s">
        <v>195</v>
      </c>
      <c r="J1471" s="123">
        <v>0</v>
      </c>
      <c r="K1471" s="123">
        <v>0</v>
      </c>
      <c r="L1471" s="124">
        <v>0</v>
      </c>
      <c r="M1471" s="123">
        <v>0</v>
      </c>
      <c r="N1471" s="123">
        <v>0</v>
      </c>
      <c r="O1471" s="124">
        <v>0</v>
      </c>
      <c r="P1471" s="124">
        <v>0</v>
      </c>
      <c r="Q1471" s="45"/>
      <c r="R1471" s="123">
        <v>0</v>
      </c>
      <c r="S1471" s="123">
        <v>0</v>
      </c>
      <c r="T1471" s="123">
        <f t="shared" si="746"/>
        <v>0</v>
      </c>
      <c r="U1471" s="123">
        <v>0</v>
      </c>
      <c r="V1471" s="123">
        <v>0</v>
      </c>
      <c r="W1471" s="123">
        <f t="shared" si="747"/>
        <v>0</v>
      </c>
      <c r="X1471" s="123">
        <f t="shared" si="748"/>
        <v>0</v>
      </c>
      <c r="Y1471" s="45"/>
      <c r="Z1471" s="123">
        <v>0</v>
      </c>
      <c r="AA1471" s="123">
        <v>0</v>
      </c>
      <c r="AB1471" s="123">
        <f t="shared" si="749"/>
        <v>0</v>
      </c>
      <c r="AC1471" s="123">
        <v>0</v>
      </c>
      <c r="AD1471" s="123">
        <v>0</v>
      </c>
      <c r="AE1471" s="123">
        <f t="shared" si="750"/>
        <v>0</v>
      </c>
      <c r="AF1471" s="123">
        <f t="shared" si="751"/>
        <v>0</v>
      </c>
      <c r="AG1471" s="45"/>
      <c r="AH1471" s="123">
        <v>0</v>
      </c>
      <c r="AI1471" s="123">
        <v>0</v>
      </c>
      <c r="AJ1471" s="123">
        <f t="shared" si="752"/>
        <v>0</v>
      </c>
      <c r="AK1471" s="123">
        <v>0</v>
      </c>
      <c r="AL1471" s="123">
        <v>0</v>
      </c>
      <c r="AM1471" s="123">
        <f t="shared" si="753"/>
        <v>0</v>
      </c>
      <c r="AN1471" s="123">
        <f t="shared" si="754"/>
        <v>0</v>
      </c>
      <c r="AO1471" s="45"/>
      <c r="AP1471" s="123">
        <f>J1471-(R1471+Z1471+AH1471)</f>
        <v>0</v>
      </c>
      <c r="AQ1471" s="123">
        <f>K1471-(S1471+AA1471+AI1471)</f>
        <v>0</v>
      </c>
      <c r="AR1471" s="123">
        <f t="shared" si="755"/>
        <v>0</v>
      </c>
      <c r="AS1471" s="123">
        <f>M1471-(U1471+AC1471+AK1471)</f>
        <v>0</v>
      </c>
      <c r="AT1471" s="123">
        <f>N1471-(V1471+AD1471+AL1471)</f>
        <v>0</v>
      </c>
      <c r="AU1471" s="123">
        <f t="shared" si="756"/>
        <v>0</v>
      </c>
      <c r="AV1471" s="123">
        <f t="shared" si="757"/>
        <v>0</v>
      </c>
      <c r="AW1471" s="125"/>
      <c r="AX1471" s="125"/>
      <c r="AY1471" s="125"/>
      <c r="AZ1471" s="124"/>
      <c r="BA1471" s="124"/>
      <c r="BB1471" s="124"/>
      <c r="BC1471" s="124"/>
      <c r="BD1471" s="124"/>
    </row>
    <row r="1472" spans="1:56" s="126" customFormat="1" hidden="1">
      <c r="A1472" s="45"/>
      <c r="B1472" s="108">
        <v>2013</v>
      </c>
      <c r="C1472" s="109">
        <v>8320</v>
      </c>
      <c r="D1472" s="108">
        <v>12</v>
      </c>
      <c r="E1472" s="108">
        <v>3000</v>
      </c>
      <c r="F1472" s="108">
        <v>3700</v>
      </c>
      <c r="G1472" s="108"/>
      <c r="H1472" s="108"/>
      <c r="I1472" s="110" t="s">
        <v>323</v>
      </c>
      <c r="J1472" s="111">
        <v>0</v>
      </c>
      <c r="K1472" s="111">
        <v>0</v>
      </c>
      <c r="L1472" s="111">
        <v>0</v>
      </c>
      <c r="M1472" s="111">
        <v>0</v>
      </c>
      <c r="N1472" s="111">
        <v>0</v>
      </c>
      <c r="O1472" s="111">
        <v>0</v>
      </c>
      <c r="P1472" s="111">
        <v>0</v>
      </c>
      <c r="Q1472" s="45"/>
      <c r="R1472" s="112">
        <f>R1473+R1476+R1478+R1481+R1483</f>
        <v>0</v>
      </c>
      <c r="S1472" s="112">
        <f t="shared" ref="S1472:X1472" si="774">S1473+S1476+S1478+S1481+S1483</f>
        <v>0</v>
      </c>
      <c r="T1472" s="112">
        <f t="shared" si="774"/>
        <v>0</v>
      </c>
      <c r="U1472" s="112">
        <f t="shared" si="774"/>
        <v>0</v>
      </c>
      <c r="V1472" s="112">
        <f t="shared" si="774"/>
        <v>0</v>
      </c>
      <c r="W1472" s="112">
        <f t="shared" si="774"/>
        <v>0</v>
      </c>
      <c r="X1472" s="112">
        <f t="shared" si="774"/>
        <v>0</v>
      </c>
      <c r="Y1472" s="45"/>
      <c r="Z1472" s="112">
        <f>Z1473+Z1476+Z1478+Z1481+Z1483</f>
        <v>0</v>
      </c>
      <c r="AA1472" s="112">
        <f t="shared" ref="AA1472:AF1472" si="775">AA1473+AA1476+AA1478+AA1481+AA1483</f>
        <v>0</v>
      </c>
      <c r="AB1472" s="112">
        <f t="shared" si="775"/>
        <v>0</v>
      </c>
      <c r="AC1472" s="112">
        <f t="shared" si="775"/>
        <v>0</v>
      </c>
      <c r="AD1472" s="112">
        <f t="shared" si="775"/>
        <v>0</v>
      </c>
      <c r="AE1472" s="112">
        <f t="shared" si="775"/>
        <v>0</v>
      </c>
      <c r="AF1472" s="112">
        <f t="shared" si="775"/>
        <v>0</v>
      </c>
      <c r="AG1472" s="45"/>
      <c r="AH1472" s="112">
        <f>AH1473+AH1476+AH1478+AH1481+AH1483</f>
        <v>0</v>
      </c>
      <c r="AI1472" s="112">
        <f t="shared" ref="AI1472:AN1472" si="776">AI1473+AI1476+AI1478+AI1481+AI1483</f>
        <v>0</v>
      </c>
      <c r="AJ1472" s="112">
        <f t="shared" si="776"/>
        <v>0</v>
      </c>
      <c r="AK1472" s="112">
        <f t="shared" si="776"/>
        <v>0</v>
      </c>
      <c r="AL1472" s="112">
        <f t="shared" si="776"/>
        <v>0</v>
      </c>
      <c r="AM1472" s="112">
        <f t="shared" si="776"/>
        <v>0</v>
      </c>
      <c r="AN1472" s="112">
        <f t="shared" si="776"/>
        <v>0</v>
      </c>
      <c r="AO1472" s="45"/>
      <c r="AP1472" s="112">
        <f>AP1473+AP1476+AP1478+AP1481+AP1483</f>
        <v>0</v>
      </c>
      <c r="AQ1472" s="112">
        <f t="shared" ref="AQ1472:AV1472" si="777">AQ1473+AQ1476+AQ1478+AQ1481+AQ1483</f>
        <v>0</v>
      </c>
      <c r="AR1472" s="112">
        <f t="shared" si="777"/>
        <v>0</v>
      </c>
      <c r="AS1472" s="112">
        <f t="shared" si="777"/>
        <v>0</v>
      </c>
      <c r="AT1472" s="112">
        <f t="shared" si="777"/>
        <v>0</v>
      </c>
      <c r="AU1472" s="112">
        <f t="shared" si="777"/>
        <v>0</v>
      </c>
      <c r="AV1472" s="112">
        <f t="shared" si="777"/>
        <v>0</v>
      </c>
      <c r="AW1472" s="113"/>
      <c r="AX1472" s="113"/>
      <c r="AY1472" s="113"/>
      <c r="AZ1472" s="111"/>
      <c r="BA1472" s="111"/>
      <c r="BB1472" s="111"/>
      <c r="BC1472" s="111"/>
      <c r="BD1472" s="111"/>
    </row>
    <row r="1473" spans="1:56" s="127" customFormat="1" hidden="1">
      <c r="A1473" s="45"/>
      <c r="B1473" s="114">
        <v>2013</v>
      </c>
      <c r="C1473" s="115">
        <v>8320</v>
      </c>
      <c r="D1473" s="114">
        <v>12</v>
      </c>
      <c r="E1473" s="114">
        <v>3000</v>
      </c>
      <c r="F1473" s="114">
        <v>3700</v>
      </c>
      <c r="G1473" s="114">
        <v>371</v>
      </c>
      <c r="H1473" s="114"/>
      <c r="I1473" s="116" t="s">
        <v>198</v>
      </c>
      <c r="J1473" s="117">
        <v>0</v>
      </c>
      <c r="K1473" s="117">
        <v>0</v>
      </c>
      <c r="L1473" s="117">
        <v>0</v>
      </c>
      <c r="M1473" s="117">
        <v>0</v>
      </c>
      <c r="N1473" s="117">
        <v>0</v>
      </c>
      <c r="O1473" s="117">
        <v>0</v>
      </c>
      <c r="P1473" s="117">
        <v>0</v>
      </c>
      <c r="Q1473" s="45"/>
      <c r="R1473" s="118">
        <f>R1474+R1475</f>
        <v>0</v>
      </c>
      <c r="S1473" s="118">
        <f>S1474+S1475</f>
        <v>0</v>
      </c>
      <c r="T1473" s="118">
        <f t="shared" ref="T1473:T1545" si="778">R1473+S1473</f>
        <v>0</v>
      </c>
      <c r="U1473" s="118">
        <f>U1474+U1475</f>
        <v>0</v>
      </c>
      <c r="V1473" s="118">
        <f>V1474+V1475</f>
        <v>0</v>
      </c>
      <c r="W1473" s="118">
        <f t="shared" ref="W1473:W1545" si="779">U1473+V1473</f>
        <v>0</v>
      </c>
      <c r="X1473" s="118">
        <f t="shared" ref="X1473:X1545" si="780">T1473+W1473</f>
        <v>0</v>
      </c>
      <c r="Y1473" s="45"/>
      <c r="Z1473" s="118">
        <f>Z1474+Z1475</f>
        <v>0</v>
      </c>
      <c r="AA1473" s="118">
        <f>AA1474+AA1475</f>
        <v>0</v>
      </c>
      <c r="AB1473" s="118">
        <f t="shared" ref="AB1473:AB1526" si="781">Z1473+AA1473</f>
        <v>0</v>
      </c>
      <c r="AC1473" s="118">
        <f>AC1474+AC1475</f>
        <v>0</v>
      </c>
      <c r="AD1473" s="118">
        <f>AD1474+AD1475</f>
        <v>0</v>
      </c>
      <c r="AE1473" s="118">
        <f t="shared" ref="AE1473:AE1526" si="782">AC1473+AD1473</f>
        <v>0</v>
      </c>
      <c r="AF1473" s="118">
        <f t="shared" ref="AF1473:AF1501" si="783">AB1473+AE1473</f>
        <v>0</v>
      </c>
      <c r="AG1473" s="45"/>
      <c r="AH1473" s="118">
        <f>AH1474+AH1475</f>
        <v>0</v>
      </c>
      <c r="AI1473" s="118">
        <f>AI1474+AI1475</f>
        <v>0</v>
      </c>
      <c r="AJ1473" s="118">
        <f t="shared" ref="AJ1473:AJ1526" si="784">AH1473+AI1473</f>
        <v>0</v>
      </c>
      <c r="AK1473" s="118">
        <f>AK1474+AK1475</f>
        <v>0</v>
      </c>
      <c r="AL1473" s="118">
        <f>AL1474+AL1475</f>
        <v>0</v>
      </c>
      <c r="AM1473" s="118">
        <f t="shared" ref="AM1473:AM1526" si="785">AK1473+AL1473</f>
        <v>0</v>
      </c>
      <c r="AN1473" s="118">
        <f t="shared" ref="AN1473:AN1501" si="786">AJ1473+AM1473</f>
        <v>0</v>
      </c>
      <c r="AO1473" s="45"/>
      <c r="AP1473" s="118">
        <f>AP1474+AP1475</f>
        <v>0</v>
      </c>
      <c r="AQ1473" s="118">
        <f>AQ1474+AQ1475</f>
        <v>0</v>
      </c>
      <c r="AR1473" s="118">
        <f t="shared" ref="AR1473:AR1526" si="787">AP1473+AQ1473</f>
        <v>0</v>
      </c>
      <c r="AS1473" s="118">
        <f>AS1474+AS1475</f>
        <v>0</v>
      </c>
      <c r="AT1473" s="118">
        <f>AT1474+AT1475</f>
        <v>0</v>
      </c>
      <c r="AU1473" s="118">
        <f t="shared" ref="AU1473:AU1526" si="788">AS1473+AT1473</f>
        <v>0</v>
      </c>
      <c r="AV1473" s="118">
        <f t="shared" ref="AV1473:AV1501" si="789">AR1473+AU1473</f>
        <v>0</v>
      </c>
      <c r="AW1473" s="119"/>
      <c r="AX1473" s="119"/>
      <c r="AY1473" s="119"/>
      <c r="AZ1473" s="117"/>
      <c r="BA1473" s="117"/>
      <c r="BB1473" s="117"/>
      <c r="BC1473" s="117"/>
      <c r="BD1473" s="117"/>
    </row>
    <row r="1474" spans="1:56" s="127" customFormat="1" hidden="1">
      <c r="A1474" s="45"/>
      <c r="B1474" s="129">
        <v>2013</v>
      </c>
      <c r="C1474" s="130">
        <v>8320</v>
      </c>
      <c r="D1474" s="129">
        <v>12</v>
      </c>
      <c r="E1474" s="129">
        <v>3000</v>
      </c>
      <c r="F1474" s="129">
        <v>3700</v>
      </c>
      <c r="G1474" s="129">
        <v>371</v>
      </c>
      <c r="H1474" s="129">
        <v>37101</v>
      </c>
      <c r="I1474" s="128" t="s">
        <v>462</v>
      </c>
      <c r="J1474" s="123">
        <v>0</v>
      </c>
      <c r="K1474" s="123">
        <v>0</v>
      </c>
      <c r="L1474" s="124">
        <v>0</v>
      </c>
      <c r="M1474" s="123">
        <v>0</v>
      </c>
      <c r="N1474" s="123">
        <v>0</v>
      </c>
      <c r="O1474" s="124">
        <v>0</v>
      </c>
      <c r="P1474" s="124">
        <v>0</v>
      </c>
      <c r="Q1474" s="45"/>
      <c r="R1474" s="123">
        <v>0</v>
      </c>
      <c r="S1474" s="123">
        <v>0</v>
      </c>
      <c r="T1474" s="123">
        <f t="shared" si="778"/>
        <v>0</v>
      </c>
      <c r="U1474" s="123">
        <v>0</v>
      </c>
      <c r="V1474" s="123">
        <v>0</v>
      </c>
      <c r="W1474" s="123">
        <f t="shared" si="779"/>
        <v>0</v>
      </c>
      <c r="X1474" s="123">
        <f t="shared" si="780"/>
        <v>0</v>
      </c>
      <c r="Y1474" s="45"/>
      <c r="Z1474" s="123">
        <v>0</v>
      </c>
      <c r="AA1474" s="123">
        <v>0</v>
      </c>
      <c r="AB1474" s="123">
        <f t="shared" si="781"/>
        <v>0</v>
      </c>
      <c r="AC1474" s="123">
        <v>0</v>
      </c>
      <c r="AD1474" s="123">
        <v>0</v>
      </c>
      <c r="AE1474" s="123">
        <f t="shared" si="782"/>
        <v>0</v>
      </c>
      <c r="AF1474" s="123">
        <f t="shared" si="783"/>
        <v>0</v>
      </c>
      <c r="AG1474" s="45"/>
      <c r="AH1474" s="123">
        <v>0</v>
      </c>
      <c r="AI1474" s="123">
        <v>0</v>
      </c>
      <c r="AJ1474" s="123">
        <f t="shared" si="784"/>
        <v>0</v>
      </c>
      <c r="AK1474" s="123">
        <v>0</v>
      </c>
      <c r="AL1474" s="123">
        <v>0</v>
      </c>
      <c r="AM1474" s="123">
        <f t="shared" si="785"/>
        <v>0</v>
      </c>
      <c r="AN1474" s="123">
        <f t="shared" si="786"/>
        <v>0</v>
      </c>
      <c r="AO1474" s="45"/>
      <c r="AP1474" s="123">
        <f>J1474-(R1474+Z1474+AH1474)</f>
        <v>0</v>
      </c>
      <c r="AQ1474" s="123">
        <f>K1474-(S1474+AA1474+AI1474)</f>
        <v>0</v>
      </c>
      <c r="AR1474" s="123">
        <f t="shared" si="787"/>
        <v>0</v>
      </c>
      <c r="AS1474" s="123">
        <f>M1474-(U1474+AC1474+AK1474)</f>
        <v>0</v>
      </c>
      <c r="AT1474" s="123">
        <f>N1474-(V1474+AD1474+AL1474)</f>
        <v>0</v>
      </c>
      <c r="AU1474" s="123">
        <f t="shared" si="788"/>
        <v>0</v>
      </c>
      <c r="AV1474" s="123">
        <f t="shared" si="789"/>
        <v>0</v>
      </c>
      <c r="AW1474" s="125"/>
      <c r="AX1474" s="125"/>
      <c r="AY1474" s="125"/>
      <c r="AZ1474" s="124"/>
      <c r="BA1474" s="124"/>
      <c r="BB1474" s="124"/>
      <c r="BC1474" s="124"/>
      <c r="BD1474" s="124"/>
    </row>
    <row r="1475" spans="1:56" s="100" customFormat="1" hidden="1">
      <c r="A1475" s="45"/>
      <c r="B1475" s="120">
        <v>2013</v>
      </c>
      <c r="C1475" s="121">
        <v>8320</v>
      </c>
      <c r="D1475" s="120">
        <v>12</v>
      </c>
      <c r="E1475" s="120">
        <v>3000</v>
      </c>
      <c r="F1475" s="120">
        <v>3700</v>
      </c>
      <c r="G1475" s="120">
        <v>371</v>
      </c>
      <c r="H1475" s="120">
        <v>37102</v>
      </c>
      <c r="I1475" s="122" t="s">
        <v>199</v>
      </c>
      <c r="J1475" s="132">
        <v>0</v>
      </c>
      <c r="K1475" s="132">
        <v>0</v>
      </c>
      <c r="L1475" s="133">
        <v>0</v>
      </c>
      <c r="M1475" s="132">
        <v>0</v>
      </c>
      <c r="N1475" s="132">
        <v>0</v>
      </c>
      <c r="O1475" s="133">
        <v>0</v>
      </c>
      <c r="P1475" s="133">
        <v>0</v>
      </c>
      <c r="Q1475" s="45"/>
      <c r="R1475" s="123">
        <v>0</v>
      </c>
      <c r="S1475" s="123">
        <v>0</v>
      </c>
      <c r="T1475" s="123">
        <f t="shared" si="778"/>
        <v>0</v>
      </c>
      <c r="U1475" s="123">
        <v>0</v>
      </c>
      <c r="V1475" s="123">
        <v>0</v>
      </c>
      <c r="W1475" s="123">
        <f t="shared" si="779"/>
        <v>0</v>
      </c>
      <c r="X1475" s="123">
        <f t="shared" si="780"/>
        <v>0</v>
      </c>
      <c r="Y1475" s="45"/>
      <c r="Z1475" s="123">
        <v>0</v>
      </c>
      <c r="AA1475" s="123">
        <v>0</v>
      </c>
      <c r="AB1475" s="123">
        <f t="shared" si="781"/>
        <v>0</v>
      </c>
      <c r="AC1475" s="123">
        <v>0</v>
      </c>
      <c r="AD1475" s="123">
        <v>0</v>
      </c>
      <c r="AE1475" s="123">
        <f t="shared" si="782"/>
        <v>0</v>
      </c>
      <c r="AF1475" s="123">
        <f t="shared" si="783"/>
        <v>0</v>
      </c>
      <c r="AG1475" s="45"/>
      <c r="AH1475" s="123">
        <v>0</v>
      </c>
      <c r="AI1475" s="123">
        <v>0</v>
      </c>
      <c r="AJ1475" s="123">
        <f t="shared" si="784"/>
        <v>0</v>
      </c>
      <c r="AK1475" s="123">
        <v>0</v>
      </c>
      <c r="AL1475" s="123">
        <v>0</v>
      </c>
      <c r="AM1475" s="123">
        <f t="shared" si="785"/>
        <v>0</v>
      </c>
      <c r="AN1475" s="123">
        <f t="shared" si="786"/>
        <v>0</v>
      </c>
      <c r="AO1475" s="45"/>
      <c r="AP1475" s="123">
        <f>J1475-(R1475+Z1475+AH1475)</f>
        <v>0</v>
      </c>
      <c r="AQ1475" s="123">
        <f>K1475-(S1475+AA1475+AI1475)</f>
        <v>0</v>
      </c>
      <c r="AR1475" s="123">
        <f t="shared" si="787"/>
        <v>0</v>
      </c>
      <c r="AS1475" s="123">
        <f>M1475-(U1475+AC1475+AK1475)</f>
        <v>0</v>
      </c>
      <c r="AT1475" s="123">
        <f>N1475-(V1475+AD1475+AL1475)</f>
        <v>0</v>
      </c>
      <c r="AU1475" s="123">
        <f t="shared" si="788"/>
        <v>0</v>
      </c>
      <c r="AV1475" s="123">
        <f t="shared" si="789"/>
        <v>0</v>
      </c>
      <c r="AW1475" s="134" t="s">
        <v>200</v>
      </c>
      <c r="AX1475" s="134"/>
      <c r="AY1475" s="134"/>
      <c r="AZ1475" s="133" t="s">
        <v>88</v>
      </c>
      <c r="BA1475" s="133"/>
      <c r="BB1475" s="133"/>
      <c r="BC1475" s="133"/>
      <c r="BD1475" s="133"/>
    </row>
    <row r="1476" spans="1:56" s="127" customFormat="1" hidden="1">
      <c r="A1476" s="45"/>
      <c r="B1476" s="114">
        <v>2013</v>
      </c>
      <c r="C1476" s="115">
        <v>8320</v>
      </c>
      <c r="D1476" s="114">
        <v>12</v>
      </c>
      <c r="E1476" s="114">
        <v>3000</v>
      </c>
      <c r="F1476" s="114">
        <v>3700</v>
      </c>
      <c r="G1476" s="114">
        <v>372</v>
      </c>
      <c r="H1476" s="114"/>
      <c r="I1476" s="116" t="s">
        <v>472</v>
      </c>
      <c r="J1476" s="117">
        <v>0</v>
      </c>
      <c r="K1476" s="117">
        <v>0</v>
      </c>
      <c r="L1476" s="117">
        <v>0</v>
      </c>
      <c r="M1476" s="117">
        <v>0</v>
      </c>
      <c r="N1476" s="117">
        <v>0</v>
      </c>
      <c r="O1476" s="117">
        <v>0</v>
      </c>
      <c r="P1476" s="117">
        <v>0</v>
      </c>
      <c r="Q1476" s="45"/>
      <c r="R1476" s="118">
        <f>R1477</f>
        <v>0</v>
      </c>
      <c r="S1476" s="118">
        <f>S1477</f>
        <v>0</v>
      </c>
      <c r="T1476" s="118">
        <f t="shared" si="778"/>
        <v>0</v>
      </c>
      <c r="U1476" s="118">
        <f>U1477</f>
        <v>0</v>
      </c>
      <c r="V1476" s="118">
        <f>V1477</f>
        <v>0</v>
      </c>
      <c r="W1476" s="118">
        <f t="shared" si="779"/>
        <v>0</v>
      </c>
      <c r="X1476" s="118">
        <f t="shared" si="780"/>
        <v>0</v>
      </c>
      <c r="Y1476" s="45"/>
      <c r="Z1476" s="118">
        <f>Z1477</f>
        <v>0</v>
      </c>
      <c r="AA1476" s="118">
        <f>AA1477</f>
        <v>0</v>
      </c>
      <c r="AB1476" s="118">
        <f t="shared" si="781"/>
        <v>0</v>
      </c>
      <c r="AC1476" s="118">
        <f>AC1477</f>
        <v>0</v>
      </c>
      <c r="AD1476" s="118">
        <f>AD1477</f>
        <v>0</v>
      </c>
      <c r="AE1476" s="118">
        <f t="shared" si="782"/>
        <v>0</v>
      </c>
      <c r="AF1476" s="118">
        <f t="shared" si="783"/>
        <v>0</v>
      </c>
      <c r="AG1476" s="45"/>
      <c r="AH1476" s="118">
        <f>AH1477</f>
        <v>0</v>
      </c>
      <c r="AI1476" s="118">
        <f>AI1477</f>
        <v>0</v>
      </c>
      <c r="AJ1476" s="118">
        <f t="shared" si="784"/>
        <v>0</v>
      </c>
      <c r="AK1476" s="118">
        <f>AK1477</f>
        <v>0</v>
      </c>
      <c r="AL1476" s="118">
        <f>AL1477</f>
        <v>0</v>
      </c>
      <c r="AM1476" s="118">
        <f t="shared" si="785"/>
        <v>0</v>
      </c>
      <c r="AN1476" s="118">
        <f t="shared" si="786"/>
        <v>0</v>
      </c>
      <c r="AO1476" s="45"/>
      <c r="AP1476" s="118">
        <f>AP1477</f>
        <v>0</v>
      </c>
      <c r="AQ1476" s="118">
        <f>AQ1477</f>
        <v>0</v>
      </c>
      <c r="AR1476" s="118">
        <f t="shared" si="787"/>
        <v>0</v>
      </c>
      <c r="AS1476" s="118">
        <f>AS1477</f>
        <v>0</v>
      </c>
      <c r="AT1476" s="118">
        <f>AT1477</f>
        <v>0</v>
      </c>
      <c r="AU1476" s="118">
        <f t="shared" si="788"/>
        <v>0</v>
      </c>
      <c r="AV1476" s="118">
        <f t="shared" si="789"/>
        <v>0</v>
      </c>
      <c r="AW1476" s="119"/>
      <c r="AX1476" s="119"/>
      <c r="AY1476" s="119"/>
      <c r="AZ1476" s="117"/>
      <c r="BA1476" s="117"/>
      <c r="BB1476" s="117"/>
      <c r="BC1476" s="117"/>
      <c r="BD1476" s="117"/>
    </row>
    <row r="1477" spans="1:56" s="100" customFormat="1" hidden="1">
      <c r="A1477" s="45"/>
      <c r="B1477" s="120">
        <v>2013</v>
      </c>
      <c r="C1477" s="121">
        <v>8320</v>
      </c>
      <c r="D1477" s="120">
        <v>12</v>
      </c>
      <c r="E1477" s="120">
        <v>3000</v>
      </c>
      <c r="F1477" s="120">
        <v>3700</v>
      </c>
      <c r="G1477" s="120">
        <v>372</v>
      </c>
      <c r="H1477" s="120">
        <v>37202</v>
      </c>
      <c r="I1477" s="128" t="s">
        <v>204</v>
      </c>
      <c r="J1477" s="123">
        <v>0</v>
      </c>
      <c r="K1477" s="123">
        <v>0</v>
      </c>
      <c r="L1477" s="124">
        <v>0</v>
      </c>
      <c r="M1477" s="123">
        <v>0</v>
      </c>
      <c r="N1477" s="123">
        <v>0</v>
      </c>
      <c r="O1477" s="124">
        <v>0</v>
      </c>
      <c r="P1477" s="124">
        <v>0</v>
      </c>
      <c r="Q1477" s="45"/>
      <c r="R1477" s="123">
        <v>0</v>
      </c>
      <c r="S1477" s="123">
        <v>0</v>
      </c>
      <c r="T1477" s="123">
        <f t="shared" si="778"/>
        <v>0</v>
      </c>
      <c r="U1477" s="123">
        <v>0</v>
      </c>
      <c r="V1477" s="123">
        <v>0</v>
      </c>
      <c r="W1477" s="123">
        <f t="shared" si="779"/>
        <v>0</v>
      </c>
      <c r="X1477" s="123">
        <f t="shared" si="780"/>
        <v>0</v>
      </c>
      <c r="Y1477" s="45"/>
      <c r="Z1477" s="123">
        <v>0</v>
      </c>
      <c r="AA1477" s="123">
        <v>0</v>
      </c>
      <c r="AB1477" s="123">
        <f t="shared" si="781"/>
        <v>0</v>
      </c>
      <c r="AC1477" s="123">
        <v>0</v>
      </c>
      <c r="AD1477" s="123">
        <v>0</v>
      </c>
      <c r="AE1477" s="123">
        <f t="shared" si="782"/>
        <v>0</v>
      </c>
      <c r="AF1477" s="123">
        <f t="shared" si="783"/>
        <v>0</v>
      </c>
      <c r="AG1477" s="45"/>
      <c r="AH1477" s="123">
        <v>0</v>
      </c>
      <c r="AI1477" s="123">
        <v>0</v>
      </c>
      <c r="AJ1477" s="123">
        <f t="shared" si="784"/>
        <v>0</v>
      </c>
      <c r="AK1477" s="123">
        <v>0</v>
      </c>
      <c r="AL1477" s="123">
        <v>0</v>
      </c>
      <c r="AM1477" s="123">
        <f t="shared" si="785"/>
        <v>0</v>
      </c>
      <c r="AN1477" s="123">
        <f t="shared" si="786"/>
        <v>0</v>
      </c>
      <c r="AO1477" s="45"/>
      <c r="AP1477" s="123">
        <f>J1477-(R1477+Z1477+AH1477)</f>
        <v>0</v>
      </c>
      <c r="AQ1477" s="123">
        <f>K1477-(S1477+AA1477+AI1477)</f>
        <v>0</v>
      </c>
      <c r="AR1477" s="123">
        <f t="shared" si="787"/>
        <v>0</v>
      </c>
      <c r="AS1477" s="123">
        <f>M1477-(U1477+AC1477+AK1477)</f>
        <v>0</v>
      </c>
      <c r="AT1477" s="123">
        <f>N1477-(V1477+AD1477+AL1477)</f>
        <v>0</v>
      </c>
      <c r="AU1477" s="123">
        <f t="shared" si="788"/>
        <v>0</v>
      </c>
      <c r="AV1477" s="123">
        <f t="shared" si="789"/>
        <v>0</v>
      </c>
      <c r="AW1477" s="125" t="s">
        <v>200</v>
      </c>
      <c r="AX1477" s="125"/>
      <c r="AY1477" s="125"/>
      <c r="AZ1477" s="124" t="s">
        <v>88</v>
      </c>
      <c r="BA1477" s="124"/>
      <c r="BB1477" s="124"/>
      <c r="BC1477" s="124"/>
      <c r="BD1477" s="124"/>
    </row>
    <row r="1478" spans="1:56" s="127" customFormat="1" hidden="1">
      <c r="A1478" s="45"/>
      <c r="B1478" s="114">
        <v>2013</v>
      </c>
      <c r="C1478" s="115">
        <v>8320</v>
      </c>
      <c r="D1478" s="114">
        <v>12</v>
      </c>
      <c r="E1478" s="114">
        <v>3000</v>
      </c>
      <c r="F1478" s="114">
        <v>3700</v>
      </c>
      <c r="G1478" s="114">
        <v>375</v>
      </c>
      <c r="H1478" s="114"/>
      <c r="I1478" s="116" t="s">
        <v>205</v>
      </c>
      <c r="J1478" s="117">
        <v>0</v>
      </c>
      <c r="K1478" s="117">
        <v>0</v>
      </c>
      <c r="L1478" s="117">
        <v>0</v>
      </c>
      <c r="M1478" s="117">
        <v>0</v>
      </c>
      <c r="N1478" s="117">
        <v>0</v>
      </c>
      <c r="O1478" s="117">
        <v>0</v>
      </c>
      <c r="P1478" s="117">
        <v>0</v>
      </c>
      <c r="Q1478" s="45"/>
      <c r="R1478" s="118">
        <f>R1479+R1480</f>
        <v>0</v>
      </c>
      <c r="S1478" s="118">
        <f>S1479+S1480</f>
        <v>0</v>
      </c>
      <c r="T1478" s="118">
        <f t="shared" si="778"/>
        <v>0</v>
      </c>
      <c r="U1478" s="118">
        <f>U1479+U1480</f>
        <v>0</v>
      </c>
      <c r="V1478" s="118">
        <f>V1479+V1480</f>
        <v>0</v>
      </c>
      <c r="W1478" s="118">
        <f t="shared" si="779"/>
        <v>0</v>
      </c>
      <c r="X1478" s="118">
        <f t="shared" si="780"/>
        <v>0</v>
      </c>
      <c r="Y1478" s="45"/>
      <c r="Z1478" s="118">
        <f>Z1479+Z1480</f>
        <v>0</v>
      </c>
      <c r="AA1478" s="118">
        <f>AA1479+AA1480</f>
        <v>0</v>
      </c>
      <c r="AB1478" s="118">
        <f t="shared" si="781"/>
        <v>0</v>
      </c>
      <c r="AC1478" s="118">
        <f>AC1479+AC1480</f>
        <v>0</v>
      </c>
      <c r="AD1478" s="118">
        <f>AD1479+AD1480</f>
        <v>0</v>
      </c>
      <c r="AE1478" s="118">
        <f t="shared" si="782"/>
        <v>0</v>
      </c>
      <c r="AF1478" s="118">
        <f t="shared" si="783"/>
        <v>0</v>
      </c>
      <c r="AG1478" s="45"/>
      <c r="AH1478" s="118">
        <f>AH1479+AH1480</f>
        <v>0</v>
      </c>
      <c r="AI1478" s="118">
        <f>AI1479+AI1480</f>
        <v>0</v>
      </c>
      <c r="AJ1478" s="118">
        <f t="shared" si="784"/>
        <v>0</v>
      </c>
      <c r="AK1478" s="118">
        <f>AK1479+AK1480</f>
        <v>0</v>
      </c>
      <c r="AL1478" s="118">
        <f>AL1479+AL1480</f>
        <v>0</v>
      </c>
      <c r="AM1478" s="118">
        <f t="shared" si="785"/>
        <v>0</v>
      </c>
      <c r="AN1478" s="118">
        <f t="shared" si="786"/>
        <v>0</v>
      </c>
      <c r="AO1478" s="45"/>
      <c r="AP1478" s="118">
        <f>AP1479+AP1480</f>
        <v>0</v>
      </c>
      <c r="AQ1478" s="118">
        <f>AQ1479+AQ1480</f>
        <v>0</v>
      </c>
      <c r="AR1478" s="118">
        <f t="shared" si="787"/>
        <v>0</v>
      </c>
      <c r="AS1478" s="118">
        <f>AS1479+AS1480</f>
        <v>0</v>
      </c>
      <c r="AT1478" s="118">
        <f>AT1479+AT1480</f>
        <v>0</v>
      </c>
      <c r="AU1478" s="118">
        <f t="shared" si="788"/>
        <v>0</v>
      </c>
      <c r="AV1478" s="118">
        <f t="shared" si="789"/>
        <v>0</v>
      </c>
      <c r="AW1478" s="119"/>
      <c r="AX1478" s="119"/>
      <c r="AY1478" s="119"/>
      <c r="AZ1478" s="117"/>
      <c r="BA1478" s="117"/>
      <c r="BB1478" s="117"/>
      <c r="BC1478" s="117"/>
      <c r="BD1478" s="117"/>
    </row>
    <row r="1479" spans="1:56" s="127" customFormat="1" hidden="1">
      <c r="A1479" s="45"/>
      <c r="B1479" s="129">
        <v>2013</v>
      </c>
      <c r="C1479" s="130">
        <v>8320</v>
      </c>
      <c r="D1479" s="129">
        <v>12</v>
      </c>
      <c r="E1479" s="129">
        <v>3000</v>
      </c>
      <c r="F1479" s="129">
        <v>3700</v>
      </c>
      <c r="G1479" s="129">
        <v>375</v>
      </c>
      <c r="H1479" s="129">
        <v>37501</v>
      </c>
      <c r="I1479" s="128" t="s">
        <v>206</v>
      </c>
      <c r="J1479" s="123">
        <v>0</v>
      </c>
      <c r="K1479" s="123">
        <v>0</v>
      </c>
      <c r="L1479" s="124">
        <v>0</v>
      </c>
      <c r="M1479" s="123">
        <v>0</v>
      </c>
      <c r="N1479" s="123">
        <v>0</v>
      </c>
      <c r="O1479" s="124">
        <v>0</v>
      </c>
      <c r="P1479" s="124">
        <v>0</v>
      </c>
      <c r="Q1479" s="45"/>
      <c r="R1479" s="123">
        <v>0</v>
      </c>
      <c r="S1479" s="123">
        <v>0</v>
      </c>
      <c r="T1479" s="123">
        <f t="shared" si="778"/>
        <v>0</v>
      </c>
      <c r="U1479" s="123">
        <v>0</v>
      </c>
      <c r="V1479" s="123">
        <v>0</v>
      </c>
      <c r="W1479" s="123">
        <f t="shared" si="779"/>
        <v>0</v>
      </c>
      <c r="X1479" s="123">
        <f t="shared" si="780"/>
        <v>0</v>
      </c>
      <c r="Y1479" s="45"/>
      <c r="Z1479" s="123">
        <v>0</v>
      </c>
      <c r="AA1479" s="123">
        <v>0</v>
      </c>
      <c r="AB1479" s="123">
        <f t="shared" si="781"/>
        <v>0</v>
      </c>
      <c r="AC1479" s="123">
        <v>0</v>
      </c>
      <c r="AD1479" s="123">
        <v>0</v>
      </c>
      <c r="AE1479" s="123">
        <f t="shared" si="782"/>
        <v>0</v>
      </c>
      <c r="AF1479" s="123">
        <f t="shared" si="783"/>
        <v>0</v>
      </c>
      <c r="AG1479" s="45"/>
      <c r="AH1479" s="123">
        <v>0</v>
      </c>
      <c r="AI1479" s="123">
        <v>0</v>
      </c>
      <c r="AJ1479" s="123">
        <f t="shared" si="784"/>
        <v>0</v>
      </c>
      <c r="AK1479" s="123">
        <v>0</v>
      </c>
      <c r="AL1479" s="123">
        <v>0</v>
      </c>
      <c r="AM1479" s="123">
        <f t="shared" si="785"/>
        <v>0</v>
      </c>
      <c r="AN1479" s="123">
        <f t="shared" si="786"/>
        <v>0</v>
      </c>
      <c r="AO1479" s="45"/>
      <c r="AP1479" s="123">
        <f>J1479-(R1479+Z1479+AH1479)</f>
        <v>0</v>
      </c>
      <c r="AQ1479" s="123">
        <f>K1479-(S1479+AA1479+AI1479)</f>
        <v>0</v>
      </c>
      <c r="AR1479" s="123">
        <f t="shared" si="787"/>
        <v>0</v>
      </c>
      <c r="AS1479" s="123">
        <f>M1479-(U1479+AC1479+AK1479)</f>
        <v>0</v>
      </c>
      <c r="AT1479" s="123">
        <f>N1479-(V1479+AD1479+AL1479)</f>
        <v>0</v>
      </c>
      <c r="AU1479" s="123">
        <f t="shared" si="788"/>
        <v>0</v>
      </c>
      <c r="AV1479" s="123">
        <f t="shared" si="789"/>
        <v>0</v>
      </c>
      <c r="AW1479" s="125"/>
      <c r="AX1479" s="125"/>
      <c r="AY1479" s="125"/>
      <c r="AZ1479" s="124"/>
      <c r="BA1479" s="124"/>
      <c r="BB1479" s="124"/>
      <c r="BC1479" s="124"/>
      <c r="BD1479" s="124"/>
    </row>
    <row r="1480" spans="1:56" s="100" customFormat="1" hidden="1">
      <c r="A1480" s="45"/>
      <c r="B1480" s="120">
        <v>2013</v>
      </c>
      <c r="C1480" s="121">
        <v>8320</v>
      </c>
      <c r="D1480" s="120">
        <v>12</v>
      </c>
      <c r="E1480" s="120">
        <v>3000</v>
      </c>
      <c r="F1480" s="120">
        <v>3700</v>
      </c>
      <c r="G1480" s="120">
        <v>375</v>
      </c>
      <c r="H1480" s="120">
        <v>37502</v>
      </c>
      <c r="I1480" s="122" t="s">
        <v>207</v>
      </c>
      <c r="J1480" s="132">
        <v>0</v>
      </c>
      <c r="K1480" s="132">
        <v>0</v>
      </c>
      <c r="L1480" s="133">
        <v>0</v>
      </c>
      <c r="M1480" s="132">
        <v>0</v>
      </c>
      <c r="N1480" s="132">
        <v>0</v>
      </c>
      <c r="O1480" s="133">
        <v>0</v>
      </c>
      <c r="P1480" s="133">
        <v>0</v>
      </c>
      <c r="Q1480" s="45"/>
      <c r="R1480" s="123">
        <v>0</v>
      </c>
      <c r="S1480" s="123">
        <v>0</v>
      </c>
      <c r="T1480" s="123">
        <f t="shared" si="778"/>
        <v>0</v>
      </c>
      <c r="U1480" s="123">
        <v>0</v>
      </c>
      <c r="V1480" s="123">
        <v>0</v>
      </c>
      <c r="W1480" s="123">
        <f t="shared" si="779"/>
        <v>0</v>
      </c>
      <c r="X1480" s="123">
        <f t="shared" si="780"/>
        <v>0</v>
      </c>
      <c r="Y1480" s="45"/>
      <c r="Z1480" s="123">
        <v>0</v>
      </c>
      <c r="AA1480" s="123">
        <v>0</v>
      </c>
      <c r="AB1480" s="123">
        <f t="shared" si="781"/>
        <v>0</v>
      </c>
      <c r="AC1480" s="123">
        <v>0</v>
      </c>
      <c r="AD1480" s="123">
        <v>0</v>
      </c>
      <c r="AE1480" s="123">
        <f t="shared" si="782"/>
        <v>0</v>
      </c>
      <c r="AF1480" s="123">
        <f t="shared" si="783"/>
        <v>0</v>
      </c>
      <c r="AG1480" s="45"/>
      <c r="AH1480" s="123">
        <v>0</v>
      </c>
      <c r="AI1480" s="123">
        <v>0</v>
      </c>
      <c r="AJ1480" s="123">
        <f t="shared" si="784"/>
        <v>0</v>
      </c>
      <c r="AK1480" s="123">
        <v>0</v>
      </c>
      <c r="AL1480" s="123">
        <v>0</v>
      </c>
      <c r="AM1480" s="123">
        <f t="shared" si="785"/>
        <v>0</v>
      </c>
      <c r="AN1480" s="123">
        <f t="shared" si="786"/>
        <v>0</v>
      </c>
      <c r="AO1480" s="45"/>
      <c r="AP1480" s="123">
        <f>J1480-(R1480+Z1480+AH1480)</f>
        <v>0</v>
      </c>
      <c r="AQ1480" s="123">
        <f>K1480-(S1480+AA1480+AI1480)</f>
        <v>0</v>
      </c>
      <c r="AR1480" s="123">
        <f t="shared" si="787"/>
        <v>0</v>
      </c>
      <c r="AS1480" s="123">
        <f>M1480-(U1480+AC1480+AK1480)</f>
        <v>0</v>
      </c>
      <c r="AT1480" s="123">
        <f>N1480-(V1480+AD1480+AL1480)</f>
        <v>0</v>
      </c>
      <c r="AU1480" s="123">
        <f t="shared" si="788"/>
        <v>0</v>
      </c>
      <c r="AV1480" s="123">
        <f t="shared" si="789"/>
        <v>0</v>
      </c>
      <c r="AW1480" s="134" t="s">
        <v>200</v>
      </c>
      <c r="AX1480" s="134"/>
      <c r="AY1480" s="134"/>
      <c r="AZ1480" s="133" t="s">
        <v>88</v>
      </c>
      <c r="BA1480" s="133"/>
      <c r="BB1480" s="133"/>
      <c r="BC1480" s="133"/>
      <c r="BD1480" s="133"/>
    </row>
    <row r="1481" spans="1:56" s="100" customFormat="1" hidden="1">
      <c r="A1481" s="45"/>
      <c r="B1481" s="114">
        <v>2013</v>
      </c>
      <c r="C1481" s="115">
        <v>8320</v>
      </c>
      <c r="D1481" s="114">
        <v>12</v>
      </c>
      <c r="E1481" s="114">
        <v>3000</v>
      </c>
      <c r="F1481" s="114">
        <v>3700</v>
      </c>
      <c r="G1481" s="114">
        <v>376</v>
      </c>
      <c r="H1481" s="114"/>
      <c r="I1481" s="116" t="s">
        <v>473</v>
      </c>
      <c r="J1481" s="117">
        <v>0</v>
      </c>
      <c r="K1481" s="117">
        <v>0</v>
      </c>
      <c r="L1481" s="117">
        <v>0</v>
      </c>
      <c r="M1481" s="117">
        <v>0</v>
      </c>
      <c r="N1481" s="117">
        <v>0</v>
      </c>
      <c r="O1481" s="117">
        <v>0</v>
      </c>
      <c r="P1481" s="117">
        <v>0</v>
      </c>
      <c r="Q1481" s="45"/>
      <c r="R1481" s="118">
        <f t="shared" ref="R1481:S1483" si="790">R1482</f>
        <v>0</v>
      </c>
      <c r="S1481" s="118">
        <f t="shared" si="790"/>
        <v>0</v>
      </c>
      <c r="T1481" s="118">
        <f t="shared" si="778"/>
        <v>0</v>
      </c>
      <c r="U1481" s="118">
        <f t="shared" ref="U1481:V1483" si="791">U1482</f>
        <v>0</v>
      </c>
      <c r="V1481" s="118">
        <f t="shared" si="791"/>
        <v>0</v>
      </c>
      <c r="W1481" s="118">
        <f t="shared" si="779"/>
        <v>0</v>
      </c>
      <c r="X1481" s="118">
        <f t="shared" si="780"/>
        <v>0</v>
      </c>
      <c r="Y1481" s="45"/>
      <c r="Z1481" s="118">
        <f t="shared" ref="Z1481:AA1483" si="792">Z1482</f>
        <v>0</v>
      </c>
      <c r="AA1481" s="118">
        <f t="shared" si="792"/>
        <v>0</v>
      </c>
      <c r="AB1481" s="118">
        <f t="shared" si="781"/>
        <v>0</v>
      </c>
      <c r="AC1481" s="118">
        <f t="shared" ref="AC1481:AD1483" si="793">AC1482</f>
        <v>0</v>
      </c>
      <c r="AD1481" s="118">
        <f t="shared" si="793"/>
        <v>0</v>
      </c>
      <c r="AE1481" s="118">
        <f t="shared" si="782"/>
        <v>0</v>
      </c>
      <c r="AF1481" s="118">
        <f t="shared" si="783"/>
        <v>0</v>
      </c>
      <c r="AG1481" s="45"/>
      <c r="AH1481" s="118">
        <f t="shared" ref="AH1481:AI1483" si="794">AH1482</f>
        <v>0</v>
      </c>
      <c r="AI1481" s="118">
        <f t="shared" si="794"/>
        <v>0</v>
      </c>
      <c r="AJ1481" s="118">
        <f t="shared" si="784"/>
        <v>0</v>
      </c>
      <c r="AK1481" s="118">
        <f t="shared" ref="AK1481:AL1483" si="795">AK1482</f>
        <v>0</v>
      </c>
      <c r="AL1481" s="118">
        <f t="shared" si="795"/>
        <v>0</v>
      </c>
      <c r="AM1481" s="118">
        <f t="shared" si="785"/>
        <v>0</v>
      </c>
      <c r="AN1481" s="118">
        <f t="shared" si="786"/>
        <v>0</v>
      </c>
      <c r="AO1481" s="45"/>
      <c r="AP1481" s="118">
        <f t="shared" ref="AP1481:AQ1483" si="796">AP1482</f>
        <v>0</v>
      </c>
      <c r="AQ1481" s="118">
        <f t="shared" si="796"/>
        <v>0</v>
      </c>
      <c r="AR1481" s="118">
        <f t="shared" si="787"/>
        <v>0</v>
      </c>
      <c r="AS1481" s="118">
        <f t="shared" ref="AS1481:AT1483" si="797">AS1482</f>
        <v>0</v>
      </c>
      <c r="AT1481" s="118">
        <f t="shared" si="797"/>
        <v>0</v>
      </c>
      <c r="AU1481" s="118">
        <f t="shared" si="788"/>
        <v>0</v>
      </c>
      <c r="AV1481" s="118">
        <f t="shared" si="789"/>
        <v>0</v>
      </c>
      <c r="AW1481" s="119"/>
      <c r="AX1481" s="119"/>
      <c r="AY1481" s="119"/>
      <c r="AZ1481" s="117"/>
      <c r="BA1481" s="117"/>
      <c r="BB1481" s="117"/>
      <c r="BC1481" s="117"/>
      <c r="BD1481" s="117"/>
    </row>
    <row r="1482" spans="1:56" s="100" customFormat="1" hidden="1">
      <c r="A1482" s="45"/>
      <c r="B1482" s="120">
        <v>2013</v>
      </c>
      <c r="C1482" s="121">
        <v>8320</v>
      </c>
      <c r="D1482" s="120">
        <v>12</v>
      </c>
      <c r="E1482" s="120">
        <v>3000</v>
      </c>
      <c r="F1482" s="120">
        <v>3700</v>
      </c>
      <c r="G1482" s="120">
        <v>376</v>
      </c>
      <c r="H1482" s="120">
        <v>37601</v>
      </c>
      <c r="I1482" s="122" t="s">
        <v>474</v>
      </c>
      <c r="J1482" s="132">
        <v>0</v>
      </c>
      <c r="K1482" s="132">
        <v>0</v>
      </c>
      <c r="L1482" s="133">
        <v>0</v>
      </c>
      <c r="M1482" s="132">
        <v>0</v>
      </c>
      <c r="N1482" s="132">
        <v>0</v>
      </c>
      <c r="O1482" s="133">
        <v>0</v>
      </c>
      <c r="P1482" s="133">
        <v>0</v>
      </c>
      <c r="Q1482" s="45"/>
      <c r="R1482" s="132">
        <v>0</v>
      </c>
      <c r="S1482" s="132">
        <v>0</v>
      </c>
      <c r="T1482" s="132">
        <f t="shared" si="778"/>
        <v>0</v>
      </c>
      <c r="U1482" s="132">
        <v>0</v>
      </c>
      <c r="V1482" s="132">
        <v>0</v>
      </c>
      <c r="W1482" s="132">
        <f t="shared" si="779"/>
        <v>0</v>
      </c>
      <c r="X1482" s="132">
        <f t="shared" si="780"/>
        <v>0</v>
      </c>
      <c r="Y1482" s="45"/>
      <c r="Z1482" s="132">
        <v>0</v>
      </c>
      <c r="AA1482" s="132">
        <v>0</v>
      </c>
      <c r="AB1482" s="132">
        <f t="shared" si="781"/>
        <v>0</v>
      </c>
      <c r="AC1482" s="132">
        <v>0</v>
      </c>
      <c r="AD1482" s="132">
        <v>0</v>
      </c>
      <c r="AE1482" s="132">
        <f t="shared" si="782"/>
        <v>0</v>
      </c>
      <c r="AF1482" s="132">
        <f t="shared" si="783"/>
        <v>0</v>
      </c>
      <c r="AG1482" s="45"/>
      <c r="AH1482" s="132">
        <v>0</v>
      </c>
      <c r="AI1482" s="132">
        <v>0</v>
      </c>
      <c r="AJ1482" s="132">
        <f t="shared" si="784"/>
        <v>0</v>
      </c>
      <c r="AK1482" s="132">
        <v>0</v>
      </c>
      <c r="AL1482" s="132">
        <v>0</v>
      </c>
      <c r="AM1482" s="132">
        <f t="shared" si="785"/>
        <v>0</v>
      </c>
      <c r="AN1482" s="132">
        <f t="shared" si="786"/>
        <v>0</v>
      </c>
      <c r="AO1482" s="45"/>
      <c r="AP1482" s="132">
        <f>J1482-(R1482+Z1482+AH1482)</f>
        <v>0</v>
      </c>
      <c r="AQ1482" s="132">
        <f>K1482-(S1482+AA1482+AI1482)</f>
        <v>0</v>
      </c>
      <c r="AR1482" s="132">
        <f t="shared" si="787"/>
        <v>0</v>
      </c>
      <c r="AS1482" s="132">
        <f>M1482-(U1482+AC1482+AK1482)</f>
        <v>0</v>
      </c>
      <c r="AT1482" s="132">
        <f>N1482-(V1482+AD1482+AL1482)</f>
        <v>0</v>
      </c>
      <c r="AU1482" s="132">
        <f t="shared" si="788"/>
        <v>0</v>
      </c>
      <c r="AV1482" s="132">
        <f t="shared" si="789"/>
        <v>0</v>
      </c>
      <c r="AW1482" s="134"/>
      <c r="AX1482" s="134"/>
      <c r="AY1482" s="134"/>
      <c r="AZ1482" s="133"/>
      <c r="BA1482" s="133"/>
      <c r="BB1482" s="133"/>
      <c r="BC1482" s="133"/>
      <c r="BD1482" s="133"/>
    </row>
    <row r="1483" spans="1:56" s="100" customFormat="1" hidden="1">
      <c r="A1483" s="45"/>
      <c r="B1483" s="114">
        <v>2013</v>
      </c>
      <c r="C1483" s="115">
        <v>8320</v>
      </c>
      <c r="D1483" s="114">
        <v>12</v>
      </c>
      <c r="E1483" s="114">
        <v>3000</v>
      </c>
      <c r="F1483" s="114">
        <v>3700</v>
      </c>
      <c r="G1483" s="114">
        <v>379</v>
      </c>
      <c r="H1483" s="114"/>
      <c r="I1483" s="116" t="s">
        <v>211</v>
      </c>
      <c r="J1483" s="117">
        <v>0</v>
      </c>
      <c r="K1483" s="117">
        <v>0</v>
      </c>
      <c r="L1483" s="117">
        <v>0</v>
      </c>
      <c r="M1483" s="117">
        <v>0</v>
      </c>
      <c r="N1483" s="117">
        <v>0</v>
      </c>
      <c r="O1483" s="117">
        <v>0</v>
      </c>
      <c r="P1483" s="117">
        <v>0</v>
      </c>
      <c r="Q1483" s="45"/>
      <c r="R1483" s="118">
        <f t="shared" si="790"/>
        <v>0</v>
      </c>
      <c r="S1483" s="118">
        <f t="shared" si="790"/>
        <v>0</v>
      </c>
      <c r="T1483" s="118">
        <f t="shared" si="778"/>
        <v>0</v>
      </c>
      <c r="U1483" s="118">
        <f t="shared" si="791"/>
        <v>0</v>
      </c>
      <c r="V1483" s="118">
        <f t="shared" si="791"/>
        <v>0</v>
      </c>
      <c r="W1483" s="118">
        <f t="shared" si="779"/>
        <v>0</v>
      </c>
      <c r="X1483" s="118">
        <f t="shared" si="780"/>
        <v>0</v>
      </c>
      <c r="Y1483" s="45"/>
      <c r="Z1483" s="118">
        <f t="shared" si="792"/>
        <v>0</v>
      </c>
      <c r="AA1483" s="118">
        <f t="shared" si="792"/>
        <v>0</v>
      </c>
      <c r="AB1483" s="118">
        <f t="shared" si="781"/>
        <v>0</v>
      </c>
      <c r="AC1483" s="118">
        <f t="shared" si="793"/>
        <v>0</v>
      </c>
      <c r="AD1483" s="118">
        <f t="shared" si="793"/>
        <v>0</v>
      </c>
      <c r="AE1483" s="118">
        <f t="shared" si="782"/>
        <v>0</v>
      </c>
      <c r="AF1483" s="118">
        <f t="shared" si="783"/>
        <v>0</v>
      </c>
      <c r="AG1483" s="45"/>
      <c r="AH1483" s="118">
        <f t="shared" si="794"/>
        <v>0</v>
      </c>
      <c r="AI1483" s="118">
        <f t="shared" si="794"/>
        <v>0</v>
      </c>
      <c r="AJ1483" s="118">
        <f t="shared" si="784"/>
        <v>0</v>
      </c>
      <c r="AK1483" s="118">
        <f t="shared" si="795"/>
        <v>0</v>
      </c>
      <c r="AL1483" s="118">
        <f t="shared" si="795"/>
        <v>0</v>
      </c>
      <c r="AM1483" s="118">
        <f t="shared" si="785"/>
        <v>0</v>
      </c>
      <c r="AN1483" s="118">
        <f t="shared" si="786"/>
        <v>0</v>
      </c>
      <c r="AO1483" s="45"/>
      <c r="AP1483" s="118">
        <f t="shared" si="796"/>
        <v>0</v>
      </c>
      <c r="AQ1483" s="118">
        <f t="shared" si="796"/>
        <v>0</v>
      </c>
      <c r="AR1483" s="118">
        <f t="shared" si="787"/>
        <v>0</v>
      </c>
      <c r="AS1483" s="118">
        <f t="shared" si="797"/>
        <v>0</v>
      </c>
      <c r="AT1483" s="118">
        <f t="shared" si="797"/>
        <v>0</v>
      </c>
      <c r="AU1483" s="118">
        <f t="shared" si="788"/>
        <v>0</v>
      </c>
      <c r="AV1483" s="118">
        <f t="shared" si="789"/>
        <v>0</v>
      </c>
      <c r="AW1483" s="119"/>
      <c r="AX1483" s="119"/>
      <c r="AY1483" s="119"/>
      <c r="AZ1483" s="117"/>
      <c r="BA1483" s="117"/>
      <c r="BB1483" s="117"/>
      <c r="BC1483" s="117"/>
      <c r="BD1483" s="117"/>
    </row>
    <row r="1484" spans="1:56" s="100" customFormat="1">
      <c r="A1484" s="45"/>
      <c r="B1484" s="129">
        <v>2013</v>
      </c>
      <c r="C1484" s="130">
        <v>8320</v>
      </c>
      <c r="D1484" s="129">
        <v>12</v>
      </c>
      <c r="E1484" s="129">
        <v>3000</v>
      </c>
      <c r="F1484" s="129">
        <v>3700</v>
      </c>
      <c r="G1484" s="129">
        <v>379</v>
      </c>
      <c r="H1484" s="129">
        <v>37901</v>
      </c>
      <c r="I1484" s="128" t="s">
        <v>212</v>
      </c>
      <c r="J1484" s="123">
        <v>0</v>
      </c>
      <c r="K1484" s="123">
        <v>0</v>
      </c>
      <c r="L1484" s="124">
        <v>0</v>
      </c>
      <c r="M1484" s="123">
        <v>0</v>
      </c>
      <c r="N1484" s="123">
        <v>0</v>
      </c>
      <c r="O1484" s="124">
        <v>0</v>
      </c>
      <c r="P1484" s="124">
        <v>0</v>
      </c>
      <c r="Q1484" s="45"/>
      <c r="R1484" s="123">
        <v>0</v>
      </c>
      <c r="S1484" s="123">
        <v>0</v>
      </c>
      <c r="T1484" s="123">
        <f t="shared" si="778"/>
        <v>0</v>
      </c>
      <c r="U1484" s="123">
        <v>0</v>
      </c>
      <c r="V1484" s="123">
        <v>0</v>
      </c>
      <c r="W1484" s="123">
        <f t="shared" si="779"/>
        <v>0</v>
      </c>
      <c r="X1484" s="123">
        <f t="shared" si="780"/>
        <v>0</v>
      </c>
      <c r="Y1484" s="45"/>
      <c r="Z1484" s="123">
        <v>0</v>
      </c>
      <c r="AA1484" s="123">
        <v>0</v>
      </c>
      <c r="AB1484" s="123">
        <f t="shared" si="781"/>
        <v>0</v>
      </c>
      <c r="AC1484" s="123">
        <v>0</v>
      </c>
      <c r="AD1484" s="123">
        <v>0</v>
      </c>
      <c r="AE1484" s="123">
        <f t="shared" si="782"/>
        <v>0</v>
      </c>
      <c r="AF1484" s="123">
        <f t="shared" si="783"/>
        <v>0</v>
      </c>
      <c r="AG1484" s="45"/>
      <c r="AH1484" s="123">
        <v>0</v>
      </c>
      <c r="AI1484" s="123">
        <v>0</v>
      </c>
      <c r="AJ1484" s="123">
        <f t="shared" si="784"/>
        <v>0</v>
      </c>
      <c r="AK1484" s="123">
        <v>0</v>
      </c>
      <c r="AL1484" s="123">
        <v>0</v>
      </c>
      <c r="AM1484" s="123">
        <f t="shared" si="785"/>
        <v>0</v>
      </c>
      <c r="AN1484" s="123">
        <f t="shared" si="786"/>
        <v>0</v>
      </c>
      <c r="AO1484" s="45"/>
      <c r="AP1484" s="123">
        <f>J1484-(R1484+Z1484+AH1484)</f>
        <v>0</v>
      </c>
      <c r="AQ1484" s="123">
        <f>K1484-(S1484+AA1484+AI1484)</f>
        <v>0</v>
      </c>
      <c r="AR1484" s="123">
        <f t="shared" si="787"/>
        <v>0</v>
      </c>
      <c r="AS1484" s="123">
        <f>M1484-(U1484+AC1484+AK1484)</f>
        <v>0</v>
      </c>
      <c r="AT1484" s="123">
        <f>N1484-(V1484+AD1484+AL1484)</f>
        <v>0</v>
      </c>
      <c r="AU1484" s="123">
        <f t="shared" si="788"/>
        <v>0</v>
      </c>
      <c r="AV1484" s="123">
        <f t="shared" si="789"/>
        <v>0</v>
      </c>
      <c r="AW1484" s="125"/>
      <c r="AX1484" s="125"/>
      <c r="AY1484" s="125"/>
      <c r="AZ1484" s="124"/>
      <c r="BA1484" s="124"/>
      <c r="BB1484" s="124"/>
      <c r="BC1484" s="124"/>
      <c r="BD1484" s="124"/>
    </row>
    <row r="1485" spans="1:56" s="107" customFormat="1">
      <c r="A1485" s="45"/>
      <c r="B1485" s="101">
        <v>2013</v>
      </c>
      <c r="C1485" s="102">
        <v>8320</v>
      </c>
      <c r="D1485" s="101">
        <v>12</v>
      </c>
      <c r="E1485" s="101">
        <v>5000</v>
      </c>
      <c r="F1485" s="101"/>
      <c r="G1485" s="101"/>
      <c r="H1485" s="101"/>
      <c r="I1485" s="103" t="s">
        <v>226</v>
      </c>
      <c r="J1485" s="104">
        <v>4350000</v>
      </c>
      <c r="K1485" s="104">
        <v>0</v>
      </c>
      <c r="L1485" s="104">
        <v>4350000</v>
      </c>
      <c r="M1485" s="104">
        <v>0</v>
      </c>
      <c r="N1485" s="104">
        <v>0</v>
      </c>
      <c r="O1485" s="104">
        <v>0</v>
      </c>
      <c r="P1485" s="104">
        <v>4350000</v>
      </c>
      <c r="Q1485" s="45"/>
      <c r="R1485" s="105">
        <f>R1486+R1493+R1498+R1501+R1512</f>
        <v>4343961.45</v>
      </c>
      <c r="S1485" s="105">
        <f>S1486+S1493+S1498+S1501+S1512</f>
        <v>0</v>
      </c>
      <c r="T1485" s="105">
        <f>R1485+S1485</f>
        <v>4343961.45</v>
      </c>
      <c r="U1485" s="105">
        <f>U1486+U1493+U1498+U1501+U1512</f>
        <v>0</v>
      </c>
      <c r="V1485" s="105">
        <f>V1486+V1493+V1498+V1501+V1512</f>
        <v>0</v>
      </c>
      <c r="W1485" s="105">
        <f>U1485+V1485</f>
        <v>0</v>
      </c>
      <c r="X1485" s="105">
        <f>T1485+W1485</f>
        <v>4343961.45</v>
      </c>
      <c r="Y1485" s="45"/>
      <c r="Z1485" s="105">
        <f>Z1486+Z1493+Z1498+Z1501+Z1512</f>
        <v>0</v>
      </c>
      <c r="AA1485" s="105">
        <f>AA1486+AA1493+AA1498+AA1501+AA1512</f>
        <v>0</v>
      </c>
      <c r="AB1485" s="105">
        <f t="shared" si="781"/>
        <v>0</v>
      </c>
      <c r="AC1485" s="105">
        <f>AC1486+AC1493+AC1498+AC1501+AC1512</f>
        <v>0</v>
      </c>
      <c r="AD1485" s="105">
        <f>AD1486+AD1493+AD1498+AD1501+AD1512</f>
        <v>0</v>
      </c>
      <c r="AE1485" s="105">
        <f t="shared" si="782"/>
        <v>0</v>
      </c>
      <c r="AF1485" s="105">
        <f t="shared" si="783"/>
        <v>0</v>
      </c>
      <c r="AG1485" s="45"/>
      <c r="AH1485" s="105">
        <f>AH1486+AH1493+AH1498+AH1501+AH1512</f>
        <v>9.822542779147625E-11</v>
      </c>
      <c r="AI1485" s="105">
        <f>AI1486+AI1493+AI1498+AI1501+AI1512</f>
        <v>0</v>
      </c>
      <c r="AJ1485" s="105">
        <f t="shared" si="784"/>
        <v>9.822542779147625E-11</v>
      </c>
      <c r="AK1485" s="105">
        <f>AK1486+AK1493+AK1498+AK1501+AK1512</f>
        <v>0</v>
      </c>
      <c r="AL1485" s="105">
        <f>AL1486+AL1493+AL1498+AL1501+AL1512</f>
        <v>0</v>
      </c>
      <c r="AM1485" s="105">
        <f t="shared" si="785"/>
        <v>0</v>
      </c>
      <c r="AN1485" s="105">
        <f t="shared" si="786"/>
        <v>9.822542779147625E-11</v>
      </c>
      <c r="AO1485" s="45"/>
      <c r="AP1485" s="105">
        <f>AP1486+AP1493+AP1498+AP1501+AP1512</f>
        <v>0</v>
      </c>
      <c r="AQ1485" s="105">
        <f>AQ1486+AQ1493+AQ1498+AQ1501+AQ1512</f>
        <v>0</v>
      </c>
      <c r="AR1485" s="105">
        <f>AP1485+AQ1485</f>
        <v>0</v>
      </c>
      <c r="AS1485" s="105">
        <f>AS1486+AS1493+AS1498+AS1501+AS1512</f>
        <v>0</v>
      </c>
      <c r="AT1485" s="105">
        <f>AT1486+AT1493+AT1498+AT1501+AT1512</f>
        <v>0</v>
      </c>
      <c r="AU1485" s="105">
        <f t="shared" si="788"/>
        <v>0</v>
      </c>
      <c r="AV1485" s="105">
        <f>AR1485+AU1485</f>
        <v>0</v>
      </c>
      <c r="AW1485" s="106"/>
      <c r="AX1485" s="106"/>
      <c r="AY1485" s="106"/>
      <c r="AZ1485" s="104"/>
      <c r="BA1485" s="104"/>
      <c r="BB1485" s="104"/>
      <c r="BC1485" s="104"/>
      <c r="BD1485" s="104"/>
    </row>
    <row r="1486" spans="1:56" s="126" customFormat="1">
      <c r="A1486" s="45"/>
      <c r="B1486" s="108">
        <v>2013</v>
      </c>
      <c r="C1486" s="109">
        <v>8320</v>
      </c>
      <c r="D1486" s="108">
        <v>12</v>
      </c>
      <c r="E1486" s="108">
        <v>5000</v>
      </c>
      <c r="F1486" s="108">
        <v>5100</v>
      </c>
      <c r="G1486" s="108"/>
      <c r="H1486" s="108"/>
      <c r="I1486" s="110" t="s">
        <v>227</v>
      </c>
      <c r="J1486" s="111">
        <v>3700000</v>
      </c>
      <c r="K1486" s="111">
        <v>0</v>
      </c>
      <c r="L1486" s="111">
        <v>3700000</v>
      </c>
      <c r="M1486" s="111">
        <v>0</v>
      </c>
      <c r="N1486" s="111">
        <v>0</v>
      </c>
      <c r="O1486" s="111">
        <v>0</v>
      </c>
      <c r="P1486" s="111">
        <v>3700000</v>
      </c>
      <c r="Q1486" s="45"/>
      <c r="R1486" s="112">
        <f>R1487+R1489+R1491</f>
        <v>3699697.05</v>
      </c>
      <c r="S1486" s="112">
        <f>S1487+S1489+S1491</f>
        <v>0</v>
      </c>
      <c r="T1486" s="112">
        <f t="shared" si="778"/>
        <v>3699697.05</v>
      </c>
      <c r="U1486" s="112">
        <f>U1487+U1489+U1491</f>
        <v>0</v>
      </c>
      <c r="V1486" s="112">
        <f>V1487+V1489+V1491</f>
        <v>0</v>
      </c>
      <c r="W1486" s="112">
        <f t="shared" si="779"/>
        <v>0</v>
      </c>
      <c r="X1486" s="112">
        <f t="shared" si="780"/>
        <v>3699697.05</v>
      </c>
      <c r="Y1486" s="45"/>
      <c r="Z1486" s="112">
        <f>Z1487+Z1489+Z1491</f>
        <v>0</v>
      </c>
      <c r="AA1486" s="112">
        <f>AA1487+AA1489+AA1491</f>
        <v>0</v>
      </c>
      <c r="AB1486" s="112">
        <f t="shared" si="781"/>
        <v>0</v>
      </c>
      <c r="AC1486" s="112">
        <f>AC1487+AC1489+AC1491</f>
        <v>0</v>
      </c>
      <c r="AD1486" s="112">
        <f>AD1487+AD1489+AD1491</f>
        <v>0</v>
      </c>
      <c r="AE1486" s="112">
        <f t="shared" si="782"/>
        <v>0</v>
      </c>
      <c r="AF1486" s="112">
        <f t="shared" si="783"/>
        <v>0</v>
      </c>
      <c r="AG1486" s="45"/>
      <c r="AH1486" s="112">
        <f>AH1487+AH1489+AH1491</f>
        <v>9.822542779147625E-11</v>
      </c>
      <c r="AI1486" s="112">
        <f>AI1487+AI1489+AI1491</f>
        <v>0</v>
      </c>
      <c r="AJ1486" s="112">
        <f t="shared" si="784"/>
        <v>9.822542779147625E-11</v>
      </c>
      <c r="AK1486" s="112">
        <f>AK1487+AK1489+AK1491</f>
        <v>0</v>
      </c>
      <c r="AL1486" s="112">
        <f>AL1487+AL1489+AL1491</f>
        <v>0</v>
      </c>
      <c r="AM1486" s="112">
        <f t="shared" si="785"/>
        <v>0</v>
      </c>
      <c r="AN1486" s="112">
        <f t="shared" si="786"/>
        <v>9.822542779147625E-11</v>
      </c>
      <c r="AO1486" s="45"/>
      <c r="AP1486" s="112">
        <f>AP1487+AP1489+AP1491</f>
        <v>0</v>
      </c>
      <c r="AQ1486" s="112">
        <f>AQ1487+AQ1489+AQ1491</f>
        <v>0</v>
      </c>
      <c r="AR1486" s="112">
        <f>AP1486+AQ1486</f>
        <v>0</v>
      </c>
      <c r="AS1486" s="112">
        <f>AS1487+AS1489+AS1491</f>
        <v>0</v>
      </c>
      <c r="AT1486" s="112">
        <f>AT1487+AT1489+AT1491</f>
        <v>0</v>
      </c>
      <c r="AU1486" s="112">
        <f t="shared" si="788"/>
        <v>0</v>
      </c>
      <c r="AV1486" s="112">
        <f t="shared" si="789"/>
        <v>0</v>
      </c>
      <c r="AW1486" s="113"/>
      <c r="AX1486" s="113"/>
      <c r="AY1486" s="113"/>
      <c r="AZ1486" s="111"/>
      <c r="BA1486" s="111"/>
      <c r="BB1486" s="111"/>
      <c r="BC1486" s="111"/>
      <c r="BD1486" s="111"/>
    </row>
    <row r="1487" spans="1:56" s="127" customFormat="1">
      <c r="A1487" s="45"/>
      <c r="B1487" s="114">
        <v>2013</v>
      </c>
      <c r="C1487" s="115">
        <v>8320</v>
      </c>
      <c r="D1487" s="114">
        <v>12</v>
      </c>
      <c r="E1487" s="114">
        <v>5000</v>
      </c>
      <c r="F1487" s="114">
        <v>5100</v>
      </c>
      <c r="G1487" s="114">
        <v>511</v>
      </c>
      <c r="H1487" s="114"/>
      <c r="I1487" s="116" t="s">
        <v>228</v>
      </c>
      <c r="J1487" s="117">
        <v>0</v>
      </c>
      <c r="K1487" s="117">
        <v>0</v>
      </c>
      <c r="L1487" s="117">
        <v>0</v>
      </c>
      <c r="M1487" s="117">
        <v>0</v>
      </c>
      <c r="N1487" s="117">
        <v>0</v>
      </c>
      <c r="O1487" s="117">
        <v>0</v>
      </c>
      <c r="P1487" s="117">
        <v>0</v>
      </c>
      <c r="Q1487" s="45"/>
      <c r="R1487" s="118">
        <f t="shared" ref="R1487:S1502" si="798">R1488</f>
        <v>0</v>
      </c>
      <c r="S1487" s="118">
        <f t="shared" si="798"/>
        <v>0</v>
      </c>
      <c r="T1487" s="118">
        <f t="shared" si="778"/>
        <v>0</v>
      </c>
      <c r="U1487" s="118">
        <f t="shared" ref="U1487:V1499" si="799">U1488</f>
        <v>0</v>
      </c>
      <c r="V1487" s="118">
        <f t="shared" si="799"/>
        <v>0</v>
      </c>
      <c r="W1487" s="118">
        <f t="shared" si="779"/>
        <v>0</v>
      </c>
      <c r="X1487" s="118">
        <f t="shared" si="780"/>
        <v>0</v>
      </c>
      <c r="Y1487" s="45"/>
      <c r="Z1487" s="118">
        <f t="shared" ref="Z1487:AA1502" si="800">Z1488</f>
        <v>0</v>
      </c>
      <c r="AA1487" s="118">
        <f t="shared" si="800"/>
        <v>0</v>
      </c>
      <c r="AB1487" s="118">
        <f t="shared" si="781"/>
        <v>0</v>
      </c>
      <c r="AC1487" s="118">
        <f t="shared" ref="AC1487:AD1499" si="801">AC1488</f>
        <v>0</v>
      </c>
      <c r="AD1487" s="118">
        <f t="shared" si="801"/>
        <v>0</v>
      </c>
      <c r="AE1487" s="118">
        <f t="shared" si="782"/>
        <v>0</v>
      </c>
      <c r="AF1487" s="118">
        <f t="shared" si="783"/>
        <v>0</v>
      </c>
      <c r="AG1487" s="45"/>
      <c r="AH1487" s="118">
        <f t="shared" ref="AH1487:AI1502" si="802">AH1488</f>
        <v>0</v>
      </c>
      <c r="AI1487" s="118">
        <f t="shared" si="802"/>
        <v>0</v>
      </c>
      <c r="AJ1487" s="118">
        <f t="shared" si="784"/>
        <v>0</v>
      </c>
      <c r="AK1487" s="118">
        <f t="shared" ref="AK1487:AL1499" si="803">AK1488</f>
        <v>0</v>
      </c>
      <c r="AL1487" s="118">
        <f t="shared" si="803"/>
        <v>0</v>
      </c>
      <c r="AM1487" s="118">
        <f t="shared" si="785"/>
        <v>0</v>
      </c>
      <c r="AN1487" s="118">
        <f t="shared" si="786"/>
        <v>0</v>
      </c>
      <c r="AO1487" s="45"/>
      <c r="AP1487" s="118">
        <f t="shared" ref="AP1487:AQ1502" si="804">AP1488</f>
        <v>0</v>
      </c>
      <c r="AQ1487" s="118">
        <f t="shared" si="804"/>
        <v>0</v>
      </c>
      <c r="AR1487" s="118">
        <f t="shared" si="787"/>
        <v>0</v>
      </c>
      <c r="AS1487" s="118">
        <f t="shared" ref="AS1487:AT1499" si="805">AS1488</f>
        <v>0</v>
      </c>
      <c r="AT1487" s="118">
        <f t="shared" si="805"/>
        <v>0</v>
      </c>
      <c r="AU1487" s="118">
        <f t="shared" si="788"/>
        <v>0</v>
      </c>
      <c r="AV1487" s="118">
        <f t="shared" si="789"/>
        <v>0</v>
      </c>
      <c r="AW1487" s="119"/>
      <c r="AX1487" s="119"/>
      <c r="AY1487" s="119"/>
      <c r="AZ1487" s="117"/>
      <c r="BA1487" s="117"/>
      <c r="BB1487" s="117"/>
      <c r="BC1487" s="117"/>
      <c r="BD1487" s="117"/>
    </row>
    <row r="1488" spans="1:56" s="100" customFormat="1" hidden="1">
      <c r="A1488" s="45"/>
      <c r="B1488" s="120">
        <v>2013</v>
      </c>
      <c r="C1488" s="121">
        <v>8320</v>
      </c>
      <c r="D1488" s="120">
        <v>12</v>
      </c>
      <c r="E1488" s="120">
        <v>5000</v>
      </c>
      <c r="F1488" s="120">
        <v>5100</v>
      </c>
      <c r="G1488" s="120">
        <v>511</v>
      </c>
      <c r="H1488" s="120">
        <v>51101</v>
      </c>
      <c r="I1488" s="122" t="s">
        <v>229</v>
      </c>
      <c r="J1488" s="132">
        <v>0</v>
      </c>
      <c r="K1488" s="132">
        <v>0</v>
      </c>
      <c r="L1488" s="133">
        <v>0</v>
      </c>
      <c r="M1488" s="132">
        <v>0</v>
      </c>
      <c r="N1488" s="132">
        <v>0</v>
      </c>
      <c r="O1488" s="133">
        <v>0</v>
      </c>
      <c r="P1488" s="133">
        <v>0</v>
      </c>
      <c r="Q1488" s="45"/>
      <c r="R1488" s="123">
        <v>0</v>
      </c>
      <c r="S1488" s="123">
        <v>0</v>
      </c>
      <c r="T1488" s="123">
        <f t="shared" si="778"/>
        <v>0</v>
      </c>
      <c r="U1488" s="123">
        <v>0</v>
      </c>
      <c r="V1488" s="123">
        <v>0</v>
      </c>
      <c r="W1488" s="123">
        <f t="shared" si="779"/>
        <v>0</v>
      </c>
      <c r="X1488" s="123">
        <f t="shared" si="780"/>
        <v>0</v>
      </c>
      <c r="Y1488" s="45"/>
      <c r="Z1488" s="123">
        <v>0</v>
      </c>
      <c r="AA1488" s="123">
        <v>0</v>
      </c>
      <c r="AB1488" s="123">
        <f t="shared" si="781"/>
        <v>0</v>
      </c>
      <c r="AC1488" s="123">
        <v>0</v>
      </c>
      <c r="AD1488" s="123">
        <v>0</v>
      </c>
      <c r="AE1488" s="123">
        <f t="shared" si="782"/>
        <v>0</v>
      </c>
      <c r="AF1488" s="123">
        <f t="shared" si="783"/>
        <v>0</v>
      </c>
      <c r="AG1488" s="45"/>
      <c r="AH1488" s="123">
        <v>0</v>
      </c>
      <c r="AI1488" s="123">
        <v>0</v>
      </c>
      <c r="AJ1488" s="123">
        <f t="shared" si="784"/>
        <v>0</v>
      </c>
      <c r="AK1488" s="123">
        <v>0</v>
      </c>
      <c r="AL1488" s="123">
        <v>0</v>
      </c>
      <c r="AM1488" s="123">
        <f t="shared" si="785"/>
        <v>0</v>
      </c>
      <c r="AN1488" s="123">
        <f t="shared" si="786"/>
        <v>0</v>
      </c>
      <c r="AO1488" s="45"/>
      <c r="AP1488" s="123">
        <f>J1488-(R1488+Z1488+AH1488)</f>
        <v>0</v>
      </c>
      <c r="AQ1488" s="123">
        <f>K1488-(S1488+AA1488+AI1488)</f>
        <v>0</v>
      </c>
      <c r="AR1488" s="123">
        <f t="shared" si="787"/>
        <v>0</v>
      </c>
      <c r="AS1488" s="123">
        <f>M1488-(U1488+AC1488+AK1488)</f>
        <v>0</v>
      </c>
      <c r="AT1488" s="123">
        <f>N1488-(V1488+AD1488+AL1488)</f>
        <v>0</v>
      </c>
      <c r="AU1488" s="123">
        <f t="shared" si="788"/>
        <v>0</v>
      </c>
      <c r="AV1488" s="123">
        <f t="shared" si="789"/>
        <v>0</v>
      </c>
      <c r="AW1488" s="134" t="s">
        <v>103</v>
      </c>
      <c r="AX1488" s="134"/>
      <c r="AY1488" s="134"/>
      <c r="AZ1488" s="133" t="s">
        <v>283</v>
      </c>
      <c r="BA1488" s="133"/>
      <c r="BB1488" s="133"/>
      <c r="BC1488" s="133"/>
      <c r="BD1488" s="133"/>
    </row>
    <row r="1489" spans="1:56" s="127" customFormat="1" hidden="1">
      <c r="A1489" s="45"/>
      <c r="B1489" s="114">
        <v>2013</v>
      </c>
      <c r="C1489" s="115">
        <v>8320</v>
      </c>
      <c r="D1489" s="114">
        <v>12</v>
      </c>
      <c r="E1489" s="114">
        <v>5000</v>
      </c>
      <c r="F1489" s="114">
        <v>5100</v>
      </c>
      <c r="G1489" s="114">
        <v>515</v>
      </c>
      <c r="H1489" s="114"/>
      <c r="I1489" s="116" t="s">
        <v>231</v>
      </c>
      <c r="J1489" s="117">
        <v>3700000</v>
      </c>
      <c r="K1489" s="117">
        <v>0</v>
      </c>
      <c r="L1489" s="117">
        <v>3700000</v>
      </c>
      <c r="M1489" s="117">
        <v>0</v>
      </c>
      <c r="N1489" s="117">
        <v>0</v>
      </c>
      <c r="O1489" s="117">
        <v>0</v>
      </c>
      <c r="P1489" s="117">
        <v>3700000</v>
      </c>
      <c r="Q1489" s="45"/>
      <c r="R1489" s="118">
        <f t="shared" si="798"/>
        <v>3699697.05</v>
      </c>
      <c r="S1489" s="118">
        <f t="shared" si="798"/>
        <v>0</v>
      </c>
      <c r="T1489" s="118">
        <f t="shared" si="778"/>
        <v>3699697.05</v>
      </c>
      <c r="U1489" s="118">
        <f t="shared" si="799"/>
        <v>0</v>
      </c>
      <c r="V1489" s="118">
        <f t="shared" si="799"/>
        <v>0</v>
      </c>
      <c r="W1489" s="118">
        <f t="shared" si="779"/>
        <v>0</v>
      </c>
      <c r="X1489" s="118">
        <f t="shared" si="780"/>
        <v>3699697.05</v>
      </c>
      <c r="Y1489" s="45"/>
      <c r="Z1489" s="118">
        <f t="shared" si="800"/>
        <v>0</v>
      </c>
      <c r="AA1489" s="118">
        <f t="shared" si="800"/>
        <v>0</v>
      </c>
      <c r="AB1489" s="118">
        <f t="shared" si="781"/>
        <v>0</v>
      </c>
      <c r="AC1489" s="118">
        <f t="shared" si="801"/>
        <v>0</v>
      </c>
      <c r="AD1489" s="118">
        <f t="shared" si="801"/>
        <v>0</v>
      </c>
      <c r="AE1489" s="118">
        <f t="shared" si="782"/>
        <v>0</v>
      </c>
      <c r="AF1489" s="118">
        <f t="shared" si="783"/>
        <v>0</v>
      </c>
      <c r="AG1489" s="45"/>
      <c r="AH1489" s="118">
        <f t="shared" si="802"/>
        <v>9.822542779147625E-11</v>
      </c>
      <c r="AI1489" s="118">
        <f t="shared" si="802"/>
        <v>0</v>
      </c>
      <c r="AJ1489" s="118">
        <f t="shared" si="784"/>
        <v>9.822542779147625E-11</v>
      </c>
      <c r="AK1489" s="118">
        <f t="shared" si="803"/>
        <v>0</v>
      </c>
      <c r="AL1489" s="118">
        <f t="shared" si="803"/>
        <v>0</v>
      </c>
      <c r="AM1489" s="118">
        <f t="shared" si="785"/>
        <v>0</v>
      </c>
      <c r="AN1489" s="118">
        <f t="shared" si="786"/>
        <v>9.822542779147625E-11</v>
      </c>
      <c r="AO1489" s="45"/>
      <c r="AP1489" s="118">
        <f t="shared" si="804"/>
        <v>0</v>
      </c>
      <c r="AQ1489" s="118">
        <f t="shared" si="804"/>
        <v>0</v>
      </c>
      <c r="AR1489" s="118">
        <f t="shared" si="787"/>
        <v>0</v>
      </c>
      <c r="AS1489" s="118">
        <f t="shared" si="805"/>
        <v>0</v>
      </c>
      <c r="AT1489" s="118">
        <f t="shared" si="805"/>
        <v>0</v>
      </c>
      <c r="AU1489" s="118">
        <f t="shared" si="788"/>
        <v>0</v>
      </c>
      <c r="AV1489" s="118">
        <f t="shared" si="789"/>
        <v>0</v>
      </c>
      <c r="AW1489" s="119"/>
      <c r="AX1489" s="119"/>
      <c r="AY1489" s="119"/>
      <c r="AZ1489" s="117"/>
      <c r="BA1489" s="117"/>
      <c r="BB1489" s="117"/>
      <c r="BC1489" s="117"/>
      <c r="BD1489" s="117"/>
    </row>
    <row r="1490" spans="1:56" s="100" customFormat="1" hidden="1">
      <c r="A1490" s="45"/>
      <c r="B1490" s="120">
        <v>2013</v>
      </c>
      <c r="C1490" s="121">
        <v>8320</v>
      </c>
      <c r="D1490" s="120">
        <v>12</v>
      </c>
      <c r="E1490" s="120">
        <v>5000</v>
      </c>
      <c r="F1490" s="120">
        <v>5100</v>
      </c>
      <c r="G1490" s="120">
        <v>515</v>
      </c>
      <c r="H1490" s="120">
        <v>51501</v>
      </c>
      <c r="I1490" s="122" t="s">
        <v>232</v>
      </c>
      <c r="J1490" s="132">
        <f>3700000-302.95</f>
        <v>3699697.05</v>
      </c>
      <c r="K1490" s="132">
        <v>0</v>
      </c>
      <c r="L1490" s="124">
        <v>3700000</v>
      </c>
      <c r="M1490" s="132">
        <v>0</v>
      </c>
      <c r="N1490" s="132">
        <v>0</v>
      </c>
      <c r="O1490" s="133">
        <v>0</v>
      </c>
      <c r="P1490" s="133">
        <v>3700000</v>
      </c>
      <c r="Q1490" s="45" t="s">
        <v>475</v>
      </c>
      <c r="R1490" s="123">
        <f>+'[1]066 y 089 C4'!X80</f>
        <v>3699697.05</v>
      </c>
      <c r="S1490" s="123">
        <v>0</v>
      </c>
      <c r="T1490" s="123">
        <f t="shared" si="778"/>
        <v>3699697.05</v>
      </c>
      <c r="U1490" s="123">
        <v>0</v>
      </c>
      <c r="V1490" s="123">
        <v>0</v>
      </c>
      <c r="W1490" s="123">
        <f t="shared" si="779"/>
        <v>0</v>
      </c>
      <c r="X1490" s="123">
        <f t="shared" si="780"/>
        <v>3699697.05</v>
      </c>
      <c r="Y1490" s="45"/>
      <c r="Z1490" s="123">
        <v>0</v>
      </c>
      <c r="AA1490" s="123">
        <v>0</v>
      </c>
      <c r="AB1490" s="123">
        <f t="shared" si="781"/>
        <v>0</v>
      </c>
      <c r="AC1490" s="123">
        <v>0</v>
      </c>
      <c r="AD1490" s="123">
        <v>0</v>
      </c>
      <c r="AE1490" s="123">
        <f t="shared" si="782"/>
        <v>0</v>
      </c>
      <c r="AF1490" s="123">
        <f t="shared" si="783"/>
        <v>0</v>
      </c>
      <c r="AG1490" s="45"/>
      <c r="AH1490" s="123">
        <f>2509568.37-930645.52-20498.8-783150-17250-741687.32-16336.73</f>
        <v>9.822542779147625E-11</v>
      </c>
      <c r="AI1490" s="123">
        <v>0</v>
      </c>
      <c r="AJ1490" s="123">
        <f t="shared" si="784"/>
        <v>9.822542779147625E-11</v>
      </c>
      <c r="AK1490" s="123">
        <v>0</v>
      </c>
      <c r="AL1490" s="123">
        <v>0</v>
      </c>
      <c r="AM1490" s="123">
        <f t="shared" si="785"/>
        <v>0</v>
      </c>
      <c r="AN1490" s="123">
        <f t="shared" si="786"/>
        <v>9.822542779147625E-11</v>
      </c>
      <c r="AO1490" s="45"/>
      <c r="AP1490" s="132">
        <f>J1490-(R1490+Z1490+AH1490)</f>
        <v>0</v>
      </c>
      <c r="AQ1490" s="123">
        <f>K1490-(S1490+AA1490+AI1490)</f>
        <v>0</v>
      </c>
      <c r="AR1490" s="132">
        <f t="shared" si="787"/>
        <v>0</v>
      </c>
      <c r="AS1490" s="123">
        <f>M1490-(U1490+AC1490+AK1490)</f>
        <v>0</v>
      </c>
      <c r="AT1490" s="123">
        <f>N1490-(V1490+AD1490+AL1490)</f>
        <v>0</v>
      </c>
      <c r="AU1490" s="123">
        <f t="shared" si="788"/>
        <v>0</v>
      </c>
      <c r="AV1490" s="132">
        <f t="shared" si="789"/>
        <v>0</v>
      </c>
      <c r="AW1490" s="134" t="s">
        <v>103</v>
      </c>
      <c r="AX1490" s="134">
        <v>81</v>
      </c>
      <c r="AY1490" s="134"/>
      <c r="AZ1490" s="133" t="s">
        <v>283</v>
      </c>
      <c r="BA1490" s="133">
        <f>'[1]066 y 089 C4'!AO81</f>
        <v>4</v>
      </c>
      <c r="BB1490" s="133"/>
      <c r="BC1490" s="133">
        <f>+AX1490-BA1490</f>
        <v>77</v>
      </c>
      <c r="BD1490" s="124">
        <v>0</v>
      </c>
    </row>
    <row r="1491" spans="1:56" s="127" customFormat="1" hidden="1">
      <c r="A1491" s="45"/>
      <c r="B1491" s="114">
        <v>2013</v>
      </c>
      <c r="C1491" s="115">
        <v>8320</v>
      </c>
      <c r="D1491" s="114">
        <v>12</v>
      </c>
      <c r="E1491" s="114">
        <v>5000</v>
      </c>
      <c r="F1491" s="114">
        <v>5100</v>
      </c>
      <c r="G1491" s="114">
        <v>519</v>
      </c>
      <c r="H1491" s="114"/>
      <c r="I1491" s="116" t="s">
        <v>233</v>
      </c>
      <c r="J1491" s="117">
        <v>0</v>
      </c>
      <c r="K1491" s="117">
        <v>0</v>
      </c>
      <c r="L1491" s="117">
        <v>0</v>
      </c>
      <c r="M1491" s="117">
        <v>0</v>
      </c>
      <c r="N1491" s="117">
        <v>0</v>
      </c>
      <c r="O1491" s="117">
        <v>0</v>
      </c>
      <c r="P1491" s="117">
        <v>0</v>
      </c>
      <c r="Q1491" s="45"/>
      <c r="R1491" s="118">
        <f t="shared" si="798"/>
        <v>0</v>
      </c>
      <c r="S1491" s="118">
        <f t="shared" si="798"/>
        <v>0</v>
      </c>
      <c r="T1491" s="118">
        <f t="shared" si="778"/>
        <v>0</v>
      </c>
      <c r="U1491" s="118">
        <f t="shared" si="799"/>
        <v>0</v>
      </c>
      <c r="V1491" s="118">
        <f t="shared" si="799"/>
        <v>0</v>
      </c>
      <c r="W1491" s="118">
        <f t="shared" si="779"/>
        <v>0</v>
      </c>
      <c r="X1491" s="118">
        <f t="shared" si="780"/>
        <v>0</v>
      </c>
      <c r="Y1491" s="45"/>
      <c r="Z1491" s="118">
        <f t="shared" si="800"/>
        <v>0</v>
      </c>
      <c r="AA1491" s="118">
        <f t="shared" si="800"/>
        <v>0</v>
      </c>
      <c r="AB1491" s="118">
        <f t="shared" si="781"/>
        <v>0</v>
      </c>
      <c r="AC1491" s="118">
        <f t="shared" si="801"/>
        <v>0</v>
      </c>
      <c r="AD1491" s="118">
        <f t="shared" si="801"/>
        <v>0</v>
      </c>
      <c r="AE1491" s="118">
        <f t="shared" si="782"/>
        <v>0</v>
      </c>
      <c r="AF1491" s="118">
        <f t="shared" si="783"/>
        <v>0</v>
      </c>
      <c r="AG1491" s="45"/>
      <c r="AH1491" s="118">
        <f t="shared" si="802"/>
        <v>0</v>
      </c>
      <c r="AI1491" s="118">
        <f t="shared" si="802"/>
        <v>0</v>
      </c>
      <c r="AJ1491" s="118">
        <f t="shared" si="784"/>
        <v>0</v>
      </c>
      <c r="AK1491" s="118">
        <f t="shared" si="803"/>
        <v>0</v>
      </c>
      <c r="AL1491" s="118">
        <f t="shared" si="803"/>
        <v>0</v>
      </c>
      <c r="AM1491" s="118">
        <f t="shared" si="785"/>
        <v>0</v>
      </c>
      <c r="AN1491" s="118">
        <f t="shared" si="786"/>
        <v>0</v>
      </c>
      <c r="AO1491" s="45"/>
      <c r="AP1491" s="118">
        <f t="shared" si="804"/>
        <v>0</v>
      </c>
      <c r="AQ1491" s="118">
        <f t="shared" si="804"/>
        <v>0</v>
      </c>
      <c r="AR1491" s="118">
        <f t="shared" si="787"/>
        <v>0</v>
      </c>
      <c r="AS1491" s="118">
        <f t="shared" si="805"/>
        <v>0</v>
      </c>
      <c r="AT1491" s="118">
        <f t="shared" si="805"/>
        <v>0</v>
      </c>
      <c r="AU1491" s="118">
        <f t="shared" si="788"/>
        <v>0</v>
      </c>
      <c r="AV1491" s="118">
        <f t="shared" si="789"/>
        <v>0</v>
      </c>
      <c r="AW1491" s="119"/>
      <c r="AX1491" s="119"/>
      <c r="AY1491" s="119"/>
      <c r="AZ1491" s="117"/>
      <c r="BA1491" s="117"/>
      <c r="BB1491" s="117"/>
      <c r="BC1491" s="117"/>
      <c r="BD1491" s="117"/>
    </row>
    <row r="1492" spans="1:56" s="100" customFormat="1" hidden="1">
      <c r="A1492" s="45"/>
      <c r="B1492" s="120">
        <v>2013</v>
      </c>
      <c r="C1492" s="121">
        <v>8320</v>
      </c>
      <c r="D1492" s="120">
        <v>12</v>
      </c>
      <c r="E1492" s="120">
        <v>5000</v>
      </c>
      <c r="F1492" s="120">
        <v>5100</v>
      </c>
      <c r="G1492" s="120">
        <v>519</v>
      </c>
      <c r="H1492" s="120">
        <v>51901</v>
      </c>
      <c r="I1492" s="122" t="s">
        <v>234</v>
      </c>
      <c r="J1492" s="123">
        <v>0</v>
      </c>
      <c r="K1492" s="123">
        <v>0</v>
      </c>
      <c r="L1492" s="124">
        <v>0</v>
      </c>
      <c r="M1492" s="123">
        <v>0</v>
      </c>
      <c r="N1492" s="123">
        <v>0</v>
      </c>
      <c r="O1492" s="124">
        <v>0</v>
      </c>
      <c r="P1492" s="124">
        <v>0</v>
      </c>
      <c r="Q1492" s="45"/>
      <c r="R1492" s="123">
        <v>0</v>
      </c>
      <c r="S1492" s="123">
        <v>0</v>
      </c>
      <c r="T1492" s="123">
        <f t="shared" si="778"/>
        <v>0</v>
      </c>
      <c r="U1492" s="123">
        <v>0</v>
      </c>
      <c r="V1492" s="123">
        <v>0</v>
      </c>
      <c r="W1492" s="123">
        <f t="shared" si="779"/>
        <v>0</v>
      </c>
      <c r="X1492" s="123">
        <f t="shared" si="780"/>
        <v>0</v>
      </c>
      <c r="Y1492" s="45"/>
      <c r="Z1492" s="123">
        <v>0</v>
      </c>
      <c r="AA1492" s="123">
        <v>0</v>
      </c>
      <c r="AB1492" s="123">
        <f t="shared" si="781"/>
        <v>0</v>
      </c>
      <c r="AC1492" s="123">
        <v>0</v>
      </c>
      <c r="AD1492" s="123">
        <v>0</v>
      </c>
      <c r="AE1492" s="123">
        <f t="shared" si="782"/>
        <v>0</v>
      </c>
      <c r="AF1492" s="123">
        <f t="shared" si="783"/>
        <v>0</v>
      </c>
      <c r="AG1492" s="45"/>
      <c r="AH1492" s="123">
        <v>0</v>
      </c>
      <c r="AI1492" s="123">
        <v>0</v>
      </c>
      <c r="AJ1492" s="123">
        <f t="shared" si="784"/>
        <v>0</v>
      </c>
      <c r="AK1492" s="123">
        <v>0</v>
      </c>
      <c r="AL1492" s="123">
        <v>0</v>
      </c>
      <c r="AM1492" s="123">
        <f t="shared" si="785"/>
        <v>0</v>
      </c>
      <c r="AN1492" s="123">
        <f t="shared" si="786"/>
        <v>0</v>
      </c>
      <c r="AO1492" s="45"/>
      <c r="AP1492" s="123">
        <f>J1492-(R1492+Z1492+AH1492)</f>
        <v>0</v>
      </c>
      <c r="AQ1492" s="123">
        <f>K1492-(S1492+AA1492+AI1492)</f>
        <v>0</v>
      </c>
      <c r="AR1492" s="123">
        <f t="shared" si="787"/>
        <v>0</v>
      </c>
      <c r="AS1492" s="123">
        <f>M1492-(U1492+AC1492+AK1492)</f>
        <v>0</v>
      </c>
      <c r="AT1492" s="123">
        <f>N1492-(V1492+AD1492+AL1492)</f>
        <v>0</v>
      </c>
      <c r="AU1492" s="123">
        <f t="shared" si="788"/>
        <v>0</v>
      </c>
      <c r="AV1492" s="123">
        <f t="shared" si="789"/>
        <v>0</v>
      </c>
      <c r="AW1492" s="125" t="s">
        <v>103</v>
      </c>
      <c r="AX1492" s="125"/>
      <c r="AY1492" s="125"/>
      <c r="AZ1492" s="124" t="s">
        <v>283</v>
      </c>
      <c r="BA1492" s="124"/>
      <c r="BB1492" s="124"/>
      <c r="BC1492" s="124"/>
      <c r="BD1492" s="124"/>
    </row>
    <row r="1493" spans="1:56" s="126" customFormat="1" hidden="1">
      <c r="A1493" s="45"/>
      <c r="B1493" s="108">
        <v>2013</v>
      </c>
      <c r="C1493" s="109">
        <v>8320</v>
      </c>
      <c r="D1493" s="108">
        <v>12</v>
      </c>
      <c r="E1493" s="108">
        <v>5000</v>
      </c>
      <c r="F1493" s="108">
        <v>5200</v>
      </c>
      <c r="G1493" s="108"/>
      <c r="H1493" s="108"/>
      <c r="I1493" s="110" t="s">
        <v>333</v>
      </c>
      <c r="J1493" s="111">
        <v>0</v>
      </c>
      <c r="K1493" s="111">
        <v>0</v>
      </c>
      <c r="L1493" s="111">
        <v>0</v>
      </c>
      <c r="M1493" s="111">
        <v>0</v>
      </c>
      <c r="N1493" s="111">
        <v>0</v>
      </c>
      <c r="O1493" s="111">
        <v>0</v>
      </c>
      <c r="P1493" s="111">
        <v>0</v>
      </c>
      <c r="Q1493" s="45"/>
      <c r="R1493" s="112">
        <f>R1494+R1496</f>
        <v>0</v>
      </c>
      <c r="S1493" s="112">
        <f>S1494+S1496</f>
        <v>0</v>
      </c>
      <c r="T1493" s="112">
        <f t="shared" si="778"/>
        <v>0</v>
      </c>
      <c r="U1493" s="112">
        <f>U1494+U1496</f>
        <v>0</v>
      </c>
      <c r="V1493" s="112">
        <f>V1494+V1496</f>
        <v>0</v>
      </c>
      <c r="W1493" s="112">
        <f t="shared" si="779"/>
        <v>0</v>
      </c>
      <c r="X1493" s="112">
        <f t="shared" si="780"/>
        <v>0</v>
      </c>
      <c r="Y1493" s="45"/>
      <c r="Z1493" s="112">
        <f>Z1494+Z1496</f>
        <v>0</v>
      </c>
      <c r="AA1493" s="112">
        <f>AA1494+AA1496</f>
        <v>0</v>
      </c>
      <c r="AB1493" s="112">
        <f t="shared" si="781"/>
        <v>0</v>
      </c>
      <c r="AC1493" s="112">
        <f>AC1494+AC1496</f>
        <v>0</v>
      </c>
      <c r="AD1493" s="112">
        <f>AD1494+AD1496</f>
        <v>0</v>
      </c>
      <c r="AE1493" s="112">
        <f t="shared" si="782"/>
        <v>0</v>
      </c>
      <c r="AF1493" s="112">
        <f t="shared" si="783"/>
        <v>0</v>
      </c>
      <c r="AG1493" s="45"/>
      <c r="AH1493" s="112">
        <f>AH1494+AH1496</f>
        <v>0</v>
      </c>
      <c r="AI1493" s="112">
        <f>AI1494+AI1496</f>
        <v>0</v>
      </c>
      <c r="AJ1493" s="112">
        <f t="shared" si="784"/>
        <v>0</v>
      </c>
      <c r="AK1493" s="112">
        <f>AK1494+AK1496</f>
        <v>0</v>
      </c>
      <c r="AL1493" s="112">
        <f>AL1494+AL1496</f>
        <v>0</v>
      </c>
      <c r="AM1493" s="112">
        <f t="shared" si="785"/>
        <v>0</v>
      </c>
      <c r="AN1493" s="112">
        <f t="shared" si="786"/>
        <v>0</v>
      </c>
      <c r="AO1493" s="45"/>
      <c r="AP1493" s="112">
        <f>AP1494+AP1496</f>
        <v>0</v>
      </c>
      <c r="AQ1493" s="112">
        <f>AQ1494+AQ1496</f>
        <v>0</v>
      </c>
      <c r="AR1493" s="112">
        <f t="shared" si="787"/>
        <v>0</v>
      </c>
      <c r="AS1493" s="112">
        <f>AS1494+AS1496</f>
        <v>0</v>
      </c>
      <c r="AT1493" s="112">
        <f>AT1494+AT1496</f>
        <v>0</v>
      </c>
      <c r="AU1493" s="112">
        <f t="shared" si="788"/>
        <v>0</v>
      </c>
      <c r="AV1493" s="112">
        <f t="shared" si="789"/>
        <v>0</v>
      </c>
      <c r="AW1493" s="113"/>
      <c r="AX1493" s="113"/>
      <c r="AY1493" s="113"/>
      <c r="AZ1493" s="111"/>
      <c r="BA1493" s="111"/>
      <c r="BB1493" s="111"/>
      <c r="BC1493" s="111"/>
      <c r="BD1493" s="111"/>
    </row>
    <row r="1494" spans="1:56" s="127" customFormat="1" hidden="1">
      <c r="A1494" s="45"/>
      <c r="B1494" s="114">
        <v>2013</v>
      </c>
      <c r="C1494" s="115">
        <v>8320</v>
      </c>
      <c r="D1494" s="114">
        <v>12</v>
      </c>
      <c r="E1494" s="114">
        <v>5000</v>
      </c>
      <c r="F1494" s="114">
        <v>5200</v>
      </c>
      <c r="G1494" s="114">
        <v>521</v>
      </c>
      <c r="H1494" s="114"/>
      <c r="I1494" s="116" t="s">
        <v>236</v>
      </c>
      <c r="J1494" s="117">
        <v>0</v>
      </c>
      <c r="K1494" s="117">
        <v>0</v>
      </c>
      <c r="L1494" s="117">
        <v>0</v>
      </c>
      <c r="M1494" s="117">
        <v>0</v>
      </c>
      <c r="N1494" s="117">
        <v>0</v>
      </c>
      <c r="O1494" s="117">
        <v>0</v>
      </c>
      <c r="P1494" s="117">
        <v>0</v>
      </c>
      <c r="Q1494" s="45"/>
      <c r="R1494" s="118">
        <f t="shared" si="798"/>
        <v>0</v>
      </c>
      <c r="S1494" s="118">
        <f t="shared" si="798"/>
        <v>0</v>
      </c>
      <c r="T1494" s="118">
        <f t="shared" si="778"/>
        <v>0</v>
      </c>
      <c r="U1494" s="118">
        <f t="shared" si="799"/>
        <v>0</v>
      </c>
      <c r="V1494" s="118">
        <f t="shared" si="799"/>
        <v>0</v>
      </c>
      <c r="W1494" s="118">
        <f t="shared" si="779"/>
        <v>0</v>
      </c>
      <c r="X1494" s="118">
        <f t="shared" si="780"/>
        <v>0</v>
      </c>
      <c r="Y1494" s="45"/>
      <c r="Z1494" s="118">
        <f t="shared" si="800"/>
        <v>0</v>
      </c>
      <c r="AA1494" s="118">
        <f t="shared" si="800"/>
        <v>0</v>
      </c>
      <c r="AB1494" s="118">
        <f t="shared" si="781"/>
        <v>0</v>
      </c>
      <c r="AC1494" s="118">
        <f t="shared" si="801"/>
        <v>0</v>
      </c>
      <c r="AD1494" s="118">
        <f t="shared" si="801"/>
        <v>0</v>
      </c>
      <c r="AE1494" s="118">
        <f t="shared" si="782"/>
        <v>0</v>
      </c>
      <c r="AF1494" s="118">
        <f t="shared" si="783"/>
        <v>0</v>
      </c>
      <c r="AG1494" s="45"/>
      <c r="AH1494" s="118">
        <f t="shared" si="802"/>
        <v>0</v>
      </c>
      <c r="AI1494" s="118">
        <f t="shared" si="802"/>
        <v>0</v>
      </c>
      <c r="AJ1494" s="118">
        <f t="shared" si="784"/>
        <v>0</v>
      </c>
      <c r="AK1494" s="118">
        <f t="shared" si="803"/>
        <v>0</v>
      </c>
      <c r="AL1494" s="118">
        <f t="shared" si="803"/>
        <v>0</v>
      </c>
      <c r="AM1494" s="118">
        <f t="shared" si="785"/>
        <v>0</v>
      </c>
      <c r="AN1494" s="118">
        <f t="shared" si="786"/>
        <v>0</v>
      </c>
      <c r="AO1494" s="45"/>
      <c r="AP1494" s="118">
        <f t="shared" si="804"/>
        <v>0</v>
      </c>
      <c r="AQ1494" s="118">
        <f t="shared" si="804"/>
        <v>0</v>
      </c>
      <c r="AR1494" s="118">
        <f t="shared" si="787"/>
        <v>0</v>
      </c>
      <c r="AS1494" s="118">
        <f t="shared" si="805"/>
        <v>0</v>
      </c>
      <c r="AT1494" s="118">
        <f t="shared" si="805"/>
        <v>0</v>
      </c>
      <c r="AU1494" s="118">
        <f t="shared" si="788"/>
        <v>0</v>
      </c>
      <c r="AV1494" s="118">
        <f t="shared" si="789"/>
        <v>0</v>
      </c>
      <c r="AW1494" s="119"/>
      <c r="AX1494" s="119"/>
      <c r="AY1494" s="119"/>
      <c r="AZ1494" s="117"/>
      <c r="BA1494" s="117"/>
      <c r="BB1494" s="117"/>
      <c r="BC1494" s="117"/>
      <c r="BD1494" s="117"/>
    </row>
    <row r="1495" spans="1:56" s="100" customFormat="1" hidden="1">
      <c r="A1495" s="45"/>
      <c r="B1495" s="120">
        <v>2013</v>
      </c>
      <c r="C1495" s="121">
        <v>8320</v>
      </c>
      <c r="D1495" s="120">
        <v>12</v>
      </c>
      <c r="E1495" s="120">
        <v>5000</v>
      </c>
      <c r="F1495" s="120">
        <v>5200</v>
      </c>
      <c r="G1495" s="120">
        <v>521</v>
      </c>
      <c r="H1495" s="120">
        <v>52101</v>
      </c>
      <c r="I1495" s="122" t="s">
        <v>236</v>
      </c>
      <c r="J1495" s="132">
        <v>0</v>
      </c>
      <c r="K1495" s="132">
        <v>0</v>
      </c>
      <c r="L1495" s="133">
        <v>0</v>
      </c>
      <c r="M1495" s="132">
        <v>0</v>
      </c>
      <c r="N1495" s="132">
        <v>0</v>
      </c>
      <c r="O1495" s="133">
        <v>0</v>
      </c>
      <c r="P1495" s="133">
        <v>0</v>
      </c>
      <c r="Q1495" s="45"/>
      <c r="R1495" s="123">
        <v>0</v>
      </c>
      <c r="S1495" s="123">
        <v>0</v>
      </c>
      <c r="T1495" s="123">
        <f t="shared" si="778"/>
        <v>0</v>
      </c>
      <c r="U1495" s="123">
        <v>0</v>
      </c>
      <c r="V1495" s="123">
        <v>0</v>
      </c>
      <c r="W1495" s="123">
        <f t="shared" si="779"/>
        <v>0</v>
      </c>
      <c r="X1495" s="123">
        <f t="shared" si="780"/>
        <v>0</v>
      </c>
      <c r="Y1495" s="45"/>
      <c r="Z1495" s="123">
        <v>0</v>
      </c>
      <c r="AA1495" s="123">
        <v>0</v>
      </c>
      <c r="AB1495" s="123">
        <f t="shared" si="781"/>
        <v>0</v>
      </c>
      <c r="AC1495" s="123">
        <v>0</v>
      </c>
      <c r="AD1495" s="123">
        <v>0</v>
      </c>
      <c r="AE1495" s="123">
        <f t="shared" si="782"/>
        <v>0</v>
      </c>
      <c r="AF1495" s="123">
        <f t="shared" si="783"/>
        <v>0</v>
      </c>
      <c r="AG1495" s="45"/>
      <c r="AH1495" s="123">
        <v>0</v>
      </c>
      <c r="AI1495" s="123">
        <v>0</v>
      </c>
      <c r="AJ1495" s="123">
        <f t="shared" si="784"/>
        <v>0</v>
      </c>
      <c r="AK1495" s="123">
        <v>0</v>
      </c>
      <c r="AL1495" s="123">
        <v>0</v>
      </c>
      <c r="AM1495" s="123">
        <f t="shared" si="785"/>
        <v>0</v>
      </c>
      <c r="AN1495" s="123">
        <f t="shared" si="786"/>
        <v>0</v>
      </c>
      <c r="AO1495" s="45"/>
      <c r="AP1495" s="123">
        <f>J1495-(R1495+Z1495+AH1495)</f>
        <v>0</v>
      </c>
      <c r="AQ1495" s="123">
        <f>K1495-(S1495+AA1495+AI1495)</f>
        <v>0</v>
      </c>
      <c r="AR1495" s="123">
        <f t="shared" si="787"/>
        <v>0</v>
      </c>
      <c r="AS1495" s="123">
        <f>M1495-(U1495+AC1495+AK1495)</f>
        <v>0</v>
      </c>
      <c r="AT1495" s="123">
        <f>N1495-(V1495+AD1495+AL1495)</f>
        <v>0</v>
      </c>
      <c r="AU1495" s="123">
        <f t="shared" si="788"/>
        <v>0</v>
      </c>
      <c r="AV1495" s="123">
        <f t="shared" si="789"/>
        <v>0</v>
      </c>
      <c r="AW1495" s="134" t="s">
        <v>237</v>
      </c>
      <c r="AX1495" s="134"/>
      <c r="AY1495" s="134"/>
      <c r="AZ1495" s="133" t="s">
        <v>283</v>
      </c>
      <c r="BA1495" s="133"/>
      <c r="BB1495" s="133"/>
      <c r="BC1495" s="133"/>
      <c r="BD1495" s="133"/>
    </row>
    <row r="1496" spans="1:56" s="127" customFormat="1" hidden="1">
      <c r="A1496" s="45"/>
      <c r="B1496" s="114">
        <v>2013</v>
      </c>
      <c r="C1496" s="115">
        <v>8320</v>
      </c>
      <c r="D1496" s="114">
        <v>12</v>
      </c>
      <c r="E1496" s="114">
        <v>5000</v>
      </c>
      <c r="F1496" s="114">
        <v>5200</v>
      </c>
      <c r="G1496" s="114">
        <v>523</v>
      </c>
      <c r="H1496" s="114"/>
      <c r="I1496" s="116" t="s">
        <v>238</v>
      </c>
      <c r="J1496" s="117">
        <v>0</v>
      </c>
      <c r="K1496" s="117">
        <v>0</v>
      </c>
      <c r="L1496" s="117">
        <v>0</v>
      </c>
      <c r="M1496" s="117">
        <v>0</v>
      </c>
      <c r="N1496" s="117">
        <v>0</v>
      </c>
      <c r="O1496" s="117">
        <v>0</v>
      </c>
      <c r="P1496" s="117">
        <v>0</v>
      </c>
      <c r="Q1496" s="45"/>
      <c r="R1496" s="118">
        <f t="shared" si="798"/>
        <v>0</v>
      </c>
      <c r="S1496" s="118">
        <f t="shared" si="798"/>
        <v>0</v>
      </c>
      <c r="T1496" s="118">
        <f t="shared" si="778"/>
        <v>0</v>
      </c>
      <c r="U1496" s="118">
        <f t="shared" si="799"/>
        <v>0</v>
      </c>
      <c r="V1496" s="118">
        <f t="shared" si="799"/>
        <v>0</v>
      </c>
      <c r="W1496" s="118">
        <f t="shared" si="779"/>
        <v>0</v>
      </c>
      <c r="X1496" s="118">
        <f t="shared" si="780"/>
        <v>0</v>
      </c>
      <c r="Y1496" s="45"/>
      <c r="Z1496" s="118">
        <f t="shared" si="800"/>
        <v>0</v>
      </c>
      <c r="AA1496" s="118">
        <f t="shared" si="800"/>
        <v>0</v>
      </c>
      <c r="AB1496" s="118">
        <f t="shared" si="781"/>
        <v>0</v>
      </c>
      <c r="AC1496" s="118">
        <f t="shared" si="801"/>
        <v>0</v>
      </c>
      <c r="AD1496" s="118">
        <f t="shared" si="801"/>
        <v>0</v>
      </c>
      <c r="AE1496" s="118">
        <f t="shared" si="782"/>
        <v>0</v>
      </c>
      <c r="AF1496" s="118">
        <f t="shared" si="783"/>
        <v>0</v>
      </c>
      <c r="AG1496" s="45"/>
      <c r="AH1496" s="118">
        <f t="shared" si="802"/>
        <v>0</v>
      </c>
      <c r="AI1496" s="118">
        <f t="shared" si="802"/>
        <v>0</v>
      </c>
      <c r="AJ1496" s="118">
        <f t="shared" si="784"/>
        <v>0</v>
      </c>
      <c r="AK1496" s="118">
        <f t="shared" si="803"/>
        <v>0</v>
      </c>
      <c r="AL1496" s="118">
        <f t="shared" si="803"/>
        <v>0</v>
      </c>
      <c r="AM1496" s="118">
        <f t="shared" si="785"/>
        <v>0</v>
      </c>
      <c r="AN1496" s="118">
        <f t="shared" si="786"/>
        <v>0</v>
      </c>
      <c r="AO1496" s="45"/>
      <c r="AP1496" s="118">
        <f t="shared" si="804"/>
        <v>0</v>
      </c>
      <c r="AQ1496" s="118">
        <f t="shared" si="804"/>
        <v>0</v>
      </c>
      <c r="AR1496" s="118">
        <f t="shared" si="787"/>
        <v>0</v>
      </c>
      <c r="AS1496" s="118">
        <f t="shared" si="805"/>
        <v>0</v>
      </c>
      <c r="AT1496" s="118">
        <f t="shared" si="805"/>
        <v>0</v>
      </c>
      <c r="AU1496" s="118">
        <f t="shared" si="788"/>
        <v>0</v>
      </c>
      <c r="AV1496" s="118">
        <f t="shared" si="789"/>
        <v>0</v>
      </c>
      <c r="AW1496" s="119"/>
      <c r="AX1496" s="119"/>
      <c r="AY1496" s="119"/>
      <c r="AZ1496" s="117"/>
      <c r="BA1496" s="117"/>
      <c r="BB1496" s="117"/>
      <c r="BC1496" s="117"/>
      <c r="BD1496" s="117"/>
    </row>
    <row r="1497" spans="1:56" s="100" customFormat="1" hidden="1">
      <c r="A1497" s="45"/>
      <c r="B1497" s="120">
        <v>2013</v>
      </c>
      <c r="C1497" s="121">
        <v>8320</v>
      </c>
      <c r="D1497" s="120">
        <v>12</v>
      </c>
      <c r="E1497" s="120">
        <v>5000</v>
      </c>
      <c r="F1497" s="120">
        <v>5200</v>
      </c>
      <c r="G1497" s="120">
        <v>523</v>
      </c>
      <c r="H1497" s="120">
        <v>52301</v>
      </c>
      <c r="I1497" s="122" t="s">
        <v>238</v>
      </c>
      <c r="J1497" s="132">
        <v>0</v>
      </c>
      <c r="K1497" s="132">
        <v>0</v>
      </c>
      <c r="L1497" s="133">
        <v>0</v>
      </c>
      <c r="M1497" s="132">
        <v>0</v>
      </c>
      <c r="N1497" s="132">
        <v>0</v>
      </c>
      <c r="O1497" s="133">
        <v>0</v>
      </c>
      <c r="P1497" s="133">
        <v>0</v>
      </c>
      <c r="Q1497" s="45"/>
      <c r="R1497" s="123">
        <v>0</v>
      </c>
      <c r="S1497" s="123">
        <v>0</v>
      </c>
      <c r="T1497" s="123">
        <f t="shared" si="778"/>
        <v>0</v>
      </c>
      <c r="U1497" s="123">
        <v>0</v>
      </c>
      <c r="V1497" s="123">
        <v>0</v>
      </c>
      <c r="W1497" s="123">
        <f t="shared" si="779"/>
        <v>0</v>
      </c>
      <c r="X1497" s="123">
        <f t="shared" si="780"/>
        <v>0</v>
      </c>
      <c r="Y1497" s="45"/>
      <c r="Z1497" s="123">
        <v>0</v>
      </c>
      <c r="AA1497" s="123">
        <v>0</v>
      </c>
      <c r="AB1497" s="123">
        <f t="shared" si="781"/>
        <v>0</v>
      </c>
      <c r="AC1497" s="123">
        <v>0</v>
      </c>
      <c r="AD1497" s="123">
        <v>0</v>
      </c>
      <c r="AE1497" s="123">
        <f t="shared" si="782"/>
        <v>0</v>
      </c>
      <c r="AF1497" s="123">
        <f t="shared" si="783"/>
        <v>0</v>
      </c>
      <c r="AG1497" s="45"/>
      <c r="AH1497" s="123">
        <v>0</v>
      </c>
      <c r="AI1497" s="123">
        <v>0</v>
      </c>
      <c r="AJ1497" s="123">
        <f t="shared" si="784"/>
        <v>0</v>
      </c>
      <c r="AK1497" s="123">
        <v>0</v>
      </c>
      <c r="AL1497" s="123">
        <v>0</v>
      </c>
      <c r="AM1497" s="123">
        <f t="shared" si="785"/>
        <v>0</v>
      </c>
      <c r="AN1497" s="123">
        <f t="shared" si="786"/>
        <v>0</v>
      </c>
      <c r="AO1497" s="45"/>
      <c r="AP1497" s="123">
        <f>J1497-(R1497+Z1497+AH1497)</f>
        <v>0</v>
      </c>
      <c r="AQ1497" s="123">
        <f>K1497-(S1497+AA1497+AI1497)</f>
        <v>0</v>
      </c>
      <c r="AR1497" s="123">
        <f t="shared" si="787"/>
        <v>0</v>
      </c>
      <c r="AS1497" s="123">
        <f>M1497-(U1497+AC1497+AK1497)</f>
        <v>0</v>
      </c>
      <c r="AT1497" s="123">
        <f>N1497-(V1497+AD1497+AL1497)</f>
        <v>0</v>
      </c>
      <c r="AU1497" s="123">
        <f t="shared" si="788"/>
        <v>0</v>
      </c>
      <c r="AV1497" s="123">
        <f t="shared" si="789"/>
        <v>0</v>
      </c>
      <c r="AW1497" s="134" t="s">
        <v>103</v>
      </c>
      <c r="AX1497" s="134"/>
      <c r="AY1497" s="134"/>
      <c r="AZ1497" s="133" t="s">
        <v>283</v>
      </c>
      <c r="BA1497" s="133"/>
      <c r="BB1497" s="133"/>
      <c r="BC1497" s="133"/>
      <c r="BD1497" s="133"/>
    </row>
    <row r="1498" spans="1:56" s="100" customFormat="1" hidden="1">
      <c r="A1498" s="45"/>
      <c r="B1498" s="108">
        <v>2013</v>
      </c>
      <c r="C1498" s="109">
        <v>8320</v>
      </c>
      <c r="D1498" s="108">
        <v>12</v>
      </c>
      <c r="E1498" s="108">
        <v>5000</v>
      </c>
      <c r="F1498" s="108">
        <v>5400</v>
      </c>
      <c r="G1498" s="108"/>
      <c r="H1498" s="108"/>
      <c r="I1498" s="110" t="s">
        <v>337</v>
      </c>
      <c r="J1498" s="111">
        <v>0</v>
      </c>
      <c r="K1498" s="111">
        <v>0</v>
      </c>
      <c r="L1498" s="111">
        <v>0</v>
      </c>
      <c r="M1498" s="111">
        <v>0</v>
      </c>
      <c r="N1498" s="111">
        <v>0</v>
      </c>
      <c r="O1498" s="111">
        <v>0</v>
      </c>
      <c r="P1498" s="111">
        <v>0</v>
      </c>
      <c r="Q1498" s="45"/>
      <c r="R1498" s="112">
        <f t="shared" si="798"/>
        <v>0</v>
      </c>
      <c r="S1498" s="112">
        <f t="shared" si="798"/>
        <v>0</v>
      </c>
      <c r="T1498" s="112">
        <f t="shared" si="778"/>
        <v>0</v>
      </c>
      <c r="U1498" s="112">
        <f t="shared" si="799"/>
        <v>0</v>
      </c>
      <c r="V1498" s="112">
        <f t="shared" si="799"/>
        <v>0</v>
      </c>
      <c r="W1498" s="112">
        <f t="shared" si="779"/>
        <v>0</v>
      </c>
      <c r="X1498" s="112">
        <f t="shared" si="780"/>
        <v>0</v>
      </c>
      <c r="Y1498" s="45"/>
      <c r="Z1498" s="112">
        <f t="shared" si="800"/>
        <v>0</v>
      </c>
      <c r="AA1498" s="112">
        <f t="shared" si="800"/>
        <v>0</v>
      </c>
      <c r="AB1498" s="112">
        <f t="shared" si="781"/>
        <v>0</v>
      </c>
      <c r="AC1498" s="112">
        <f t="shared" si="801"/>
        <v>0</v>
      </c>
      <c r="AD1498" s="112">
        <f t="shared" si="801"/>
        <v>0</v>
      </c>
      <c r="AE1498" s="112">
        <f t="shared" si="782"/>
        <v>0</v>
      </c>
      <c r="AF1498" s="112">
        <f t="shared" si="783"/>
        <v>0</v>
      </c>
      <c r="AG1498" s="45"/>
      <c r="AH1498" s="112">
        <f t="shared" si="802"/>
        <v>0</v>
      </c>
      <c r="AI1498" s="112">
        <f t="shared" si="802"/>
        <v>0</v>
      </c>
      <c r="AJ1498" s="112">
        <f t="shared" si="784"/>
        <v>0</v>
      </c>
      <c r="AK1498" s="112">
        <f t="shared" si="803"/>
        <v>0</v>
      </c>
      <c r="AL1498" s="112">
        <f t="shared" si="803"/>
        <v>0</v>
      </c>
      <c r="AM1498" s="112">
        <f t="shared" si="785"/>
        <v>0</v>
      </c>
      <c r="AN1498" s="112">
        <f t="shared" si="786"/>
        <v>0</v>
      </c>
      <c r="AO1498" s="45"/>
      <c r="AP1498" s="112">
        <f t="shared" si="804"/>
        <v>0</v>
      </c>
      <c r="AQ1498" s="112">
        <f t="shared" si="804"/>
        <v>0</v>
      </c>
      <c r="AR1498" s="112">
        <f t="shared" si="787"/>
        <v>0</v>
      </c>
      <c r="AS1498" s="112">
        <f t="shared" si="805"/>
        <v>0</v>
      </c>
      <c r="AT1498" s="112">
        <f t="shared" si="805"/>
        <v>0</v>
      </c>
      <c r="AU1498" s="112">
        <f t="shared" si="788"/>
        <v>0</v>
      </c>
      <c r="AV1498" s="112">
        <f t="shared" si="789"/>
        <v>0</v>
      </c>
      <c r="AW1498" s="113"/>
      <c r="AX1498" s="113"/>
      <c r="AY1498" s="113"/>
      <c r="AZ1498" s="111"/>
      <c r="BA1498" s="111"/>
      <c r="BB1498" s="111"/>
      <c r="BC1498" s="111"/>
      <c r="BD1498" s="111"/>
    </row>
    <row r="1499" spans="1:56" s="100" customFormat="1" hidden="1">
      <c r="A1499" s="45"/>
      <c r="B1499" s="114">
        <v>2013</v>
      </c>
      <c r="C1499" s="115">
        <v>8320</v>
      </c>
      <c r="D1499" s="114">
        <v>12</v>
      </c>
      <c r="E1499" s="114">
        <v>5000</v>
      </c>
      <c r="F1499" s="114">
        <v>5400</v>
      </c>
      <c r="G1499" s="114">
        <v>541</v>
      </c>
      <c r="H1499" s="114"/>
      <c r="I1499" s="116" t="s">
        <v>241</v>
      </c>
      <c r="J1499" s="117">
        <v>0</v>
      </c>
      <c r="K1499" s="117">
        <v>0</v>
      </c>
      <c r="L1499" s="117">
        <v>0</v>
      </c>
      <c r="M1499" s="117">
        <v>0</v>
      </c>
      <c r="N1499" s="117">
        <v>0</v>
      </c>
      <c r="O1499" s="117">
        <v>0</v>
      </c>
      <c r="P1499" s="117">
        <v>0</v>
      </c>
      <c r="Q1499" s="45"/>
      <c r="R1499" s="118">
        <f t="shared" si="798"/>
        <v>0</v>
      </c>
      <c r="S1499" s="118">
        <f t="shared" si="798"/>
        <v>0</v>
      </c>
      <c r="T1499" s="118">
        <f t="shared" si="778"/>
        <v>0</v>
      </c>
      <c r="U1499" s="118">
        <f t="shared" si="799"/>
        <v>0</v>
      </c>
      <c r="V1499" s="118">
        <f t="shared" si="799"/>
        <v>0</v>
      </c>
      <c r="W1499" s="118">
        <f t="shared" si="779"/>
        <v>0</v>
      </c>
      <c r="X1499" s="118">
        <f t="shared" si="780"/>
        <v>0</v>
      </c>
      <c r="Y1499" s="45"/>
      <c r="Z1499" s="118">
        <f t="shared" si="800"/>
        <v>0</v>
      </c>
      <c r="AA1499" s="118">
        <f t="shared" si="800"/>
        <v>0</v>
      </c>
      <c r="AB1499" s="118">
        <f t="shared" si="781"/>
        <v>0</v>
      </c>
      <c r="AC1499" s="118">
        <f t="shared" si="801"/>
        <v>0</v>
      </c>
      <c r="AD1499" s="118">
        <f t="shared" si="801"/>
        <v>0</v>
      </c>
      <c r="AE1499" s="118">
        <f t="shared" si="782"/>
        <v>0</v>
      </c>
      <c r="AF1499" s="118">
        <f t="shared" si="783"/>
        <v>0</v>
      </c>
      <c r="AG1499" s="45"/>
      <c r="AH1499" s="118">
        <f t="shared" si="802"/>
        <v>0</v>
      </c>
      <c r="AI1499" s="118">
        <f t="shared" si="802"/>
        <v>0</v>
      </c>
      <c r="AJ1499" s="118">
        <f t="shared" si="784"/>
        <v>0</v>
      </c>
      <c r="AK1499" s="118">
        <f t="shared" si="803"/>
        <v>0</v>
      </c>
      <c r="AL1499" s="118">
        <f t="shared" si="803"/>
        <v>0</v>
      </c>
      <c r="AM1499" s="118">
        <f t="shared" si="785"/>
        <v>0</v>
      </c>
      <c r="AN1499" s="118">
        <f t="shared" si="786"/>
        <v>0</v>
      </c>
      <c r="AO1499" s="45"/>
      <c r="AP1499" s="118">
        <f t="shared" si="804"/>
        <v>0</v>
      </c>
      <c r="AQ1499" s="118">
        <f t="shared" si="804"/>
        <v>0</v>
      </c>
      <c r="AR1499" s="118">
        <f t="shared" si="787"/>
        <v>0</v>
      </c>
      <c r="AS1499" s="118">
        <f t="shared" si="805"/>
        <v>0</v>
      </c>
      <c r="AT1499" s="118">
        <f t="shared" si="805"/>
        <v>0</v>
      </c>
      <c r="AU1499" s="118">
        <f t="shared" si="788"/>
        <v>0</v>
      </c>
      <c r="AV1499" s="118">
        <f t="shared" si="789"/>
        <v>0</v>
      </c>
      <c r="AW1499" s="119"/>
      <c r="AX1499" s="119"/>
      <c r="AY1499" s="119"/>
      <c r="AZ1499" s="117"/>
      <c r="BA1499" s="117"/>
      <c r="BB1499" s="117"/>
      <c r="BC1499" s="117"/>
      <c r="BD1499" s="117"/>
    </row>
    <row r="1500" spans="1:56" s="100" customFormat="1" hidden="1">
      <c r="A1500" s="45"/>
      <c r="B1500" s="120">
        <v>2013</v>
      </c>
      <c r="C1500" s="121">
        <v>8320</v>
      </c>
      <c r="D1500" s="120">
        <v>12</v>
      </c>
      <c r="E1500" s="120">
        <v>5000</v>
      </c>
      <c r="F1500" s="120">
        <v>5400</v>
      </c>
      <c r="G1500" s="120">
        <v>541</v>
      </c>
      <c r="H1500" s="120">
        <v>54104</v>
      </c>
      <c r="I1500" s="122" t="s">
        <v>243</v>
      </c>
      <c r="J1500" s="123">
        <v>0</v>
      </c>
      <c r="K1500" s="123">
        <v>0</v>
      </c>
      <c r="L1500" s="124">
        <v>0</v>
      </c>
      <c r="M1500" s="123">
        <v>0</v>
      </c>
      <c r="N1500" s="123">
        <v>0</v>
      </c>
      <c r="O1500" s="124">
        <v>0</v>
      </c>
      <c r="P1500" s="124">
        <v>0</v>
      </c>
      <c r="Q1500" s="45"/>
      <c r="R1500" s="123">
        <v>0</v>
      </c>
      <c r="S1500" s="123">
        <v>0</v>
      </c>
      <c r="T1500" s="123">
        <f t="shared" si="778"/>
        <v>0</v>
      </c>
      <c r="U1500" s="123">
        <v>0</v>
      </c>
      <c r="V1500" s="123">
        <v>0</v>
      </c>
      <c r="W1500" s="123">
        <f t="shared" si="779"/>
        <v>0</v>
      </c>
      <c r="X1500" s="123">
        <f t="shared" si="780"/>
        <v>0</v>
      </c>
      <c r="Y1500" s="45"/>
      <c r="Z1500" s="123">
        <v>0</v>
      </c>
      <c r="AA1500" s="123">
        <v>0</v>
      </c>
      <c r="AB1500" s="123">
        <f t="shared" si="781"/>
        <v>0</v>
      </c>
      <c r="AC1500" s="123">
        <v>0</v>
      </c>
      <c r="AD1500" s="123">
        <v>0</v>
      </c>
      <c r="AE1500" s="123">
        <f t="shared" si="782"/>
        <v>0</v>
      </c>
      <c r="AF1500" s="123">
        <f t="shared" si="783"/>
        <v>0</v>
      </c>
      <c r="AG1500" s="45"/>
      <c r="AH1500" s="123">
        <v>0</v>
      </c>
      <c r="AI1500" s="123">
        <v>0</v>
      </c>
      <c r="AJ1500" s="123">
        <f t="shared" si="784"/>
        <v>0</v>
      </c>
      <c r="AK1500" s="123">
        <v>0</v>
      </c>
      <c r="AL1500" s="123">
        <v>0</v>
      </c>
      <c r="AM1500" s="123">
        <f t="shared" si="785"/>
        <v>0</v>
      </c>
      <c r="AN1500" s="123">
        <f t="shared" si="786"/>
        <v>0</v>
      </c>
      <c r="AO1500" s="45"/>
      <c r="AP1500" s="123">
        <f>J1500-(R1500+Z1500+AH1500)</f>
        <v>0</v>
      </c>
      <c r="AQ1500" s="123">
        <f>K1500-(S1500+AA1500+AI1500)</f>
        <v>0</v>
      </c>
      <c r="AR1500" s="123">
        <f t="shared" si="787"/>
        <v>0</v>
      </c>
      <c r="AS1500" s="123">
        <f>M1500-(U1500+AC1500+AK1500)</f>
        <v>0</v>
      </c>
      <c r="AT1500" s="123">
        <f>N1500-(V1500+AD1500+AL1500)</f>
        <v>0</v>
      </c>
      <c r="AU1500" s="123">
        <f t="shared" si="788"/>
        <v>0</v>
      </c>
      <c r="AV1500" s="123">
        <f t="shared" si="789"/>
        <v>0</v>
      </c>
      <c r="AW1500" s="125" t="s">
        <v>345</v>
      </c>
      <c r="AX1500" s="125"/>
      <c r="AY1500" s="125"/>
      <c r="AZ1500" s="124" t="s">
        <v>283</v>
      </c>
      <c r="BA1500" s="124"/>
      <c r="BB1500" s="124"/>
      <c r="BC1500" s="124"/>
      <c r="BD1500" s="124"/>
    </row>
    <row r="1501" spans="1:56" s="126" customFormat="1" hidden="1">
      <c r="A1501" s="45"/>
      <c r="B1501" s="108">
        <v>2013</v>
      </c>
      <c r="C1501" s="109">
        <v>8320</v>
      </c>
      <c r="D1501" s="108">
        <v>12</v>
      </c>
      <c r="E1501" s="108">
        <v>5000</v>
      </c>
      <c r="F1501" s="108">
        <v>5600</v>
      </c>
      <c r="G1501" s="108"/>
      <c r="H1501" s="108"/>
      <c r="I1501" s="110" t="s">
        <v>446</v>
      </c>
      <c r="J1501" s="111">
        <v>150000</v>
      </c>
      <c r="K1501" s="111">
        <v>0</v>
      </c>
      <c r="L1501" s="111">
        <v>150000</v>
      </c>
      <c r="M1501" s="111">
        <v>0</v>
      </c>
      <c r="N1501" s="111">
        <v>0</v>
      </c>
      <c r="O1501" s="111">
        <v>0</v>
      </c>
      <c r="P1501" s="111">
        <v>150000</v>
      </c>
      <c r="Q1501" s="45"/>
      <c r="R1501" s="112">
        <f>R1502+R1504+R1506+R1508+R1510</f>
        <v>150000</v>
      </c>
      <c r="S1501" s="112">
        <f>S1502+S1504+S1506+S1508+S1510</f>
        <v>0</v>
      </c>
      <c r="T1501" s="112">
        <f t="shared" si="778"/>
        <v>150000</v>
      </c>
      <c r="U1501" s="112">
        <f>U1502+U1504+U1506+U1508+U1510</f>
        <v>0</v>
      </c>
      <c r="V1501" s="112">
        <f>V1502+V1504+V1506+V1508+V1510</f>
        <v>0</v>
      </c>
      <c r="W1501" s="112">
        <f t="shared" si="779"/>
        <v>0</v>
      </c>
      <c r="X1501" s="112">
        <f t="shared" si="780"/>
        <v>150000</v>
      </c>
      <c r="Y1501" s="45"/>
      <c r="Z1501" s="112">
        <f>Z1502+Z1504+Z1506+Z1508+Z1510</f>
        <v>0</v>
      </c>
      <c r="AA1501" s="112">
        <f>AA1502+AA1504+AA1506+AA1508+AA1510</f>
        <v>0</v>
      </c>
      <c r="AB1501" s="112">
        <f t="shared" si="781"/>
        <v>0</v>
      </c>
      <c r="AC1501" s="112">
        <f>AC1502+AC1504+AC1506+AC1508+AC1510</f>
        <v>0</v>
      </c>
      <c r="AD1501" s="112">
        <f>AD1502+AD1504+AD1506+AD1508+AD1510</f>
        <v>0</v>
      </c>
      <c r="AE1501" s="112">
        <f t="shared" si="782"/>
        <v>0</v>
      </c>
      <c r="AF1501" s="112">
        <f t="shared" si="783"/>
        <v>0</v>
      </c>
      <c r="AG1501" s="45"/>
      <c r="AH1501" s="112">
        <f>AH1502+AH1504+AH1506+AH1508+AH1510</f>
        <v>0</v>
      </c>
      <c r="AI1501" s="112">
        <f>AI1502+AI1504+AI1506+AI1508+AI1510</f>
        <v>0</v>
      </c>
      <c r="AJ1501" s="112">
        <f t="shared" si="784"/>
        <v>0</v>
      </c>
      <c r="AK1501" s="112">
        <f>AK1502+AK1504+AK1506+AK1508+AK1510</f>
        <v>0</v>
      </c>
      <c r="AL1501" s="112">
        <f>AL1502+AL1504+AL1506+AL1508+AL1510</f>
        <v>0</v>
      </c>
      <c r="AM1501" s="112">
        <f t="shared" si="785"/>
        <v>0</v>
      </c>
      <c r="AN1501" s="112">
        <f t="shared" si="786"/>
        <v>0</v>
      </c>
      <c r="AO1501" s="45"/>
      <c r="AP1501" s="112">
        <f>AP1502+AP1504+AP1506+AP1508+AP1510</f>
        <v>0</v>
      </c>
      <c r="AQ1501" s="112">
        <f>AQ1502+AQ1504+AQ1506+AQ1508+AQ1510</f>
        <v>0</v>
      </c>
      <c r="AR1501" s="112">
        <f>AP1501+AQ1501</f>
        <v>0</v>
      </c>
      <c r="AS1501" s="112">
        <f>AS1502+AS1504+AS1506+AS1508+AS1510</f>
        <v>0</v>
      </c>
      <c r="AT1501" s="112">
        <f>AT1502+AT1504+AT1506+AT1508+AT1510</f>
        <v>0</v>
      </c>
      <c r="AU1501" s="112">
        <f t="shared" si="788"/>
        <v>0</v>
      </c>
      <c r="AV1501" s="112">
        <f t="shared" si="789"/>
        <v>0</v>
      </c>
      <c r="AW1501" s="113"/>
      <c r="AX1501" s="113"/>
      <c r="AY1501" s="113"/>
      <c r="AZ1501" s="111"/>
      <c r="BA1501" s="111"/>
      <c r="BB1501" s="111"/>
      <c r="BC1501" s="111"/>
      <c r="BD1501" s="111"/>
    </row>
    <row r="1502" spans="1:56" s="127" customFormat="1" hidden="1">
      <c r="A1502" s="45"/>
      <c r="B1502" s="114">
        <v>2013</v>
      </c>
      <c r="C1502" s="115">
        <v>8320</v>
      </c>
      <c r="D1502" s="114">
        <v>12</v>
      </c>
      <c r="E1502" s="114">
        <v>5000</v>
      </c>
      <c r="F1502" s="114">
        <v>5600</v>
      </c>
      <c r="G1502" s="114">
        <v>564</v>
      </c>
      <c r="H1502" s="114"/>
      <c r="I1502" s="116" t="s">
        <v>245</v>
      </c>
      <c r="J1502" s="117">
        <v>0</v>
      </c>
      <c r="K1502" s="117">
        <v>0</v>
      </c>
      <c r="L1502" s="117">
        <v>0</v>
      </c>
      <c r="M1502" s="117">
        <v>0</v>
      </c>
      <c r="N1502" s="117">
        <v>0</v>
      </c>
      <c r="O1502" s="117">
        <v>0</v>
      </c>
      <c r="P1502" s="117">
        <v>0</v>
      </c>
      <c r="Q1502" s="45"/>
      <c r="R1502" s="118">
        <f t="shared" si="798"/>
        <v>0</v>
      </c>
      <c r="S1502" s="118">
        <f t="shared" si="798"/>
        <v>0</v>
      </c>
      <c r="T1502" s="118">
        <f t="shared" si="778"/>
        <v>0</v>
      </c>
      <c r="U1502" s="118">
        <f t="shared" ref="U1502:V1517" si="806">U1503</f>
        <v>0</v>
      </c>
      <c r="V1502" s="118">
        <f t="shared" si="806"/>
        <v>0</v>
      </c>
      <c r="W1502" s="118">
        <f t="shared" si="779"/>
        <v>0</v>
      </c>
      <c r="X1502" s="118">
        <f>T1502+W1502</f>
        <v>0</v>
      </c>
      <c r="Y1502" s="45"/>
      <c r="Z1502" s="118">
        <f t="shared" si="800"/>
        <v>0</v>
      </c>
      <c r="AA1502" s="118">
        <f t="shared" si="800"/>
        <v>0</v>
      </c>
      <c r="AB1502" s="118">
        <f t="shared" si="781"/>
        <v>0</v>
      </c>
      <c r="AC1502" s="118">
        <f t="shared" ref="AC1502:AD1517" si="807">AC1503</f>
        <v>0</v>
      </c>
      <c r="AD1502" s="118">
        <f t="shared" si="807"/>
        <v>0</v>
      </c>
      <c r="AE1502" s="118">
        <f t="shared" si="782"/>
        <v>0</v>
      </c>
      <c r="AF1502" s="118">
        <f>AB1502+AE1502</f>
        <v>0</v>
      </c>
      <c r="AG1502" s="45"/>
      <c r="AH1502" s="118">
        <f t="shared" si="802"/>
        <v>0</v>
      </c>
      <c r="AI1502" s="118">
        <f t="shared" si="802"/>
        <v>0</v>
      </c>
      <c r="AJ1502" s="118">
        <f t="shared" si="784"/>
        <v>0</v>
      </c>
      <c r="AK1502" s="118">
        <f t="shared" ref="AK1502:AL1517" si="808">AK1503</f>
        <v>0</v>
      </c>
      <c r="AL1502" s="118">
        <f t="shared" si="808"/>
        <v>0</v>
      </c>
      <c r="AM1502" s="118">
        <f t="shared" si="785"/>
        <v>0</v>
      </c>
      <c r="AN1502" s="118">
        <f>AJ1502+AM1502</f>
        <v>0</v>
      </c>
      <c r="AO1502" s="45"/>
      <c r="AP1502" s="118">
        <f t="shared" si="804"/>
        <v>0</v>
      </c>
      <c r="AQ1502" s="118">
        <f t="shared" si="804"/>
        <v>0</v>
      </c>
      <c r="AR1502" s="118">
        <f t="shared" si="787"/>
        <v>0</v>
      </c>
      <c r="AS1502" s="118">
        <f t="shared" ref="AS1502:AT1517" si="809">AS1503</f>
        <v>0</v>
      </c>
      <c r="AT1502" s="118">
        <f t="shared" si="809"/>
        <v>0</v>
      </c>
      <c r="AU1502" s="118">
        <f t="shared" si="788"/>
        <v>0</v>
      </c>
      <c r="AV1502" s="118">
        <f>AR1502+AU1502</f>
        <v>0</v>
      </c>
      <c r="AW1502" s="119"/>
      <c r="AX1502" s="119"/>
      <c r="AY1502" s="119"/>
      <c r="AZ1502" s="117"/>
      <c r="BA1502" s="117"/>
      <c r="BB1502" s="117"/>
      <c r="BC1502" s="117"/>
      <c r="BD1502" s="117"/>
    </row>
    <row r="1503" spans="1:56" s="100" customFormat="1" hidden="1">
      <c r="A1503" s="45"/>
      <c r="B1503" s="120">
        <v>2013</v>
      </c>
      <c r="C1503" s="121">
        <v>8320</v>
      </c>
      <c r="D1503" s="120">
        <v>12</v>
      </c>
      <c r="E1503" s="120">
        <v>5000</v>
      </c>
      <c r="F1503" s="120">
        <v>5600</v>
      </c>
      <c r="G1503" s="120">
        <v>564</v>
      </c>
      <c r="H1503" s="120">
        <v>56400</v>
      </c>
      <c r="I1503" s="122" t="s">
        <v>245</v>
      </c>
      <c r="J1503" s="123">
        <v>0</v>
      </c>
      <c r="K1503" s="123">
        <v>0</v>
      </c>
      <c r="L1503" s="124">
        <v>0</v>
      </c>
      <c r="M1503" s="123">
        <v>0</v>
      </c>
      <c r="N1503" s="123">
        <v>0</v>
      </c>
      <c r="O1503" s="124">
        <v>0</v>
      </c>
      <c r="P1503" s="124">
        <v>0</v>
      </c>
      <c r="Q1503" s="45"/>
      <c r="R1503" s="123">
        <v>0</v>
      </c>
      <c r="S1503" s="123">
        <v>0</v>
      </c>
      <c r="T1503" s="123">
        <f t="shared" si="778"/>
        <v>0</v>
      </c>
      <c r="U1503" s="123">
        <v>0</v>
      </c>
      <c r="V1503" s="123">
        <v>0</v>
      </c>
      <c r="W1503" s="123">
        <f t="shared" si="779"/>
        <v>0</v>
      </c>
      <c r="X1503" s="123">
        <f t="shared" si="780"/>
        <v>0</v>
      </c>
      <c r="Y1503" s="45"/>
      <c r="Z1503" s="123">
        <v>0</v>
      </c>
      <c r="AA1503" s="123">
        <v>0</v>
      </c>
      <c r="AB1503" s="123">
        <f t="shared" si="781"/>
        <v>0</v>
      </c>
      <c r="AC1503" s="123">
        <v>0</v>
      </c>
      <c r="AD1503" s="123">
        <v>0</v>
      </c>
      <c r="AE1503" s="123">
        <f t="shared" si="782"/>
        <v>0</v>
      </c>
      <c r="AF1503" s="123">
        <f t="shared" ref="AF1503:AF1526" si="810">AB1503+AE1503</f>
        <v>0</v>
      </c>
      <c r="AG1503" s="45"/>
      <c r="AH1503" s="123">
        <v>0</v>
      </c>
      <c r="AI1503" s="123">
        <v>0</v>
      </c>
      <c r="AJ1503" s="123">
        <f t="shared" si="784"/>
        <v>0</v>
      </c>
      <c r="AK1503" s="123">
        <v>0</v>
      </c>
      <c r="AL1503" s="123">
        <v>0</v>
      </c>
      <c r="AM1503" s="123">
        <f t="shared" si="785"/>
        <v>0</v>
      </c>
      <c r="AN1503" s="123">
        <f t="shared" ref="AN1503:AN1526" si="811">AJ1503+AM1503</f>
        <v>0</v>
      </c>
      <c r="AO1503" s="45"/>
      <c r="AP1503" s="123">
        <f>J1503-(R1503+Z1503+AH1503)</f>
        <v>0</v>
      </c>
      <c r="AQ1503" s="123">
        <f>K1503-(S1503+AA1503+AI1503)</f>
        <v>0</v>
      </c>
      <c r="AR1503" s="123">
        <f t="shared" si="787"/>
        <v>0</v>
      </c>
      <c r="AS1503" s="123">
        <f>M1503-(U1503+AC1503+AK1503)</f>
        <v>0</v>
      </c>
      <c r="AT1503" s="123">
        <f>N1503-(V1503+AD1503+AL1503)</f>
        <v>0</v>
      </c>
      <c r="AU1503" s="123">
        <f t="shared" si="788"/>
        <v>0</v>
      </c>
      <c r="AV1503" s="123">
        <f t="shared" ref="AV1503:AV1526" si="812">AR1503+AU1503</f>
        <v>0</v>
      </c>
      <c r="AW1503" s="125" t="s">
        <v>103</v>
      </c>
      <c r="AX1503" s="125"/>
      <c r="AY1503" s="125"/>
      <c r="AZ1503" s="124" t="s">
        <v>283</v>
      </c>
      <c r="BA1503" s="124"/>
      <c r="BB1503" s="124"/>
      <c r="BC1503" s="124"/>
      <c r="BD1503" s="124"/>
    </row>
    <row r="1504" spans="1:56" s="127" customFormat="1" hidden="1">
      <c r="A1504" s="45"/>
      <c r="B1504" s="114">
        <v>2013</v>
      </c>
      <c r="C1504" s="115">
        <v>8320</v>
      </c>
      <c r="D1504" s="114">
        <v>12</v>
      </c>
      <c r="E1504" s="114">
        <v>5000</v>
      </c>
      <c r="F1504" s="114">
        <v>5600</v>
      </c>
      <c r="G1504" s="114">
        <v>565</v>
      </c>
      <c r="H1504" s="114"/>
      <c r="I1504" s="116" t="s">
        <v>246</v>
      </c>
      <c r="J1504" s="117">
        <v>150000</v>
      </c>
      <c r="K1504" s="117">
        <v>0</v>
      </c>
      <c r="L1504" s="117">
        <v>150000</v>
      </c>
      <c r="M1504" s="117">
        <v>0</v>
      </c>
      <c r="N1504" s="117">
        <v>0</v>
      </c>
      <c r="O1504" s="117">
        <v>0</v>
      </c>
      <c r="P1504" s="117">
        <v>150000</v>
      </c>
      <c r="Q1504" s="45"/>
      <c r="R1504" s="118">
        <f t="shared" ref="R1504:S1510" si="813">R1505</f>
        <v>150000</v>
      </c>
      <c r="S1504" s="118">
        <f t="shared" si="813"/>
        <v>0</v>
      </c>
      <c r="T1504" s="118">
        <f t="shared" si="778"/>
        <v>150000</v>
      </c>
      <c r="U1504" s="118">
        <f t="shared" si="806"/>
        <v>0</v>
      </c>
      <c r="V1504" s="118">
        <f t="shared" si="806"/>
        <v>0</v>
      </c>
      <c r="W1504" s="118">
        <f t="shared" si="779"/>
        <v>0</v>
      </c>
      <c r="X1504" s="118">
        <f t="shared" si="780"/>
        <v>150000</v>
      </c>
      <c r="Y1504" s="45"/>
      <c r="Z1504" s="118">
        <f t="shared" ref="Z1504:AA1510" si="814">Z1505</f>
        <v>0</v>
      </c>
      <c r="AA1504" s="118">
        <f t="shared" si="814"/>
        <v>0</v>
      </c>
      <c r="AB1504" s="118">
        <f t="shared" si="781"/>
        <v>0</v>
      </c>
      <c r="AC1504" s="118">
        <f t="shared" si="807"/>
        <v>0</v>
      </c>
      <c r="AD1504" s="118">
        <f t="shared" si="807"/>
        <v>0</v>
      </c>
      <c r="AE1504" s="118">
        <f t="shared" si="782"/>
        <v>0</v>
      </c>
      <c r="AF1504" s="118">
        <f t="shared" si="810"/>
        <v>0</v>
      </c>
      <c r="AG1504" s="45"/>
      <c r="AH1504" s="118">
        <f t="shared" ref="AH1504:AI1510" si="815">AH1505</f>
        <v>0</v>
      </c>
      <c r="AI1504" s="118">
        <f t="shared" si="815"/>
        <v>0</v>
      </c>
      <c r="AJ1504" s="118">
        <f t="shared" si="784"/>
        <v>0</v>
      </c>
      <c r="AK1504" s="118">
        <f t="shared" si="808"/>
        <v>0</v>
      </c>
      <c r="AL1504" s="118">
        <f t="shared" si="808"/>
        <v>0</v>
      </c>
      <c r="AM1504" s="118">
        <f t="shared" si="785"/>
        <v>0</v>
      </c>
      <c r="AN1504" s="118">
        <f t="shared" si="811"/>
        <v>0</v>
      </c>
      <c r="AO1504" s="45"/>
      <c r="AP1504" s="118">
        <f t="shared" ref="AP1504:AQ1510" si="816">AP1505</f>
        <v>0</v>
      </c>
      <c r="AQ1504" s="118">
        <f t="shared" si="816"/>
        <v>0</v>
      </c>
      <c r="AR1504" s="118">
        <f t="shared" si="787"/>
        <v>0</v>
      </c>
      <c r="AS1504" s="118">
        <f t="shared" si="809"/>
        <v>0</v>
      </c>
      <c r="AT1504" s="118">
        <f t="shared" si="809"/>
        <v>0</v>
      </c>
      <c r="AU1504" s="118">
        <f t="shared" si="788"/>
        <v>0</v>
      </c>
      <c r="AV1504" s="118">
        <f t="shared" si="812"/>
        <v>0</v>
      </c>
      <c r="AW1504" s="119"/>
      <c r="AX1504" s="119"/>
      <c r="AY1504" s="119"/>
      <c r="AZ1504" s="117"/>
      <c r="BA1504" s="117"/>
      <c r="BB1504" s="117"/>
      <c r="BC1504" s="117"/>
      <c r="BD1504" s="117"/>
    </row>
    <row r="1505" spans="1:56" s="100" customFormat="1" hidden="1">
      <c r="A1505" s="45"/>
      <c r="B1505" s="120">
        <v>2013</v>
      </c>
      <c r="C1505" s="121">
        <v>8320</v>
      </c>
      <c r="D1505" s="120">
        <v>12</v>
      </c>
      <c r="E1505" s="120">
        <v>5000</v>
      </c>
      <c r="F1505" s="120">
        <v>5600</v>
      </c>
      <c r="G1505" s="120">
        <v>565</v>
      </c>
      <c r="H1505" s="120">
        <v>56501</v>
      </c>
      <c r="I1505" s="122" t="s">
        <v>247</v>
      </c>
      <c r="J1505" s="132">
        <v>150000</v>
      </c>
      <c r="K1505" s="132">
        <v>0</v>
      </c>
      <c r="L1505" s="167">
        <v>150000</v>
      </c>
      <c r="M1505" s="132">
        <v>0</v>
      </c>
      <c r="N1505" s="132">
        <v>0</v>
      </c>
      <c r="O1505" s="133">
        <v>0</v>
      </c>
      <c r="P1505" s="133">
        <v>150000</v>
      </c>
      <c r="Q1505" s="45"/>
      <c r="R1505" s="123">
        <f>+'[1]066 y 089 C4'!X137</f>
        <v>150000</v>
      </c>
      <c r="S1505" s="123">
        <v>0</v>
      </c>
      <c r="T1505" s="123">
        <f t="shared" si="778"/>
        <v>150000</v>
      </c>
      <c r="U1505" s="123">
        <v>0</v>
      </c>
      <c r="V1505" s="123">
        <v>0</v>
      </c>
      <c r="W1505" s="123">
        <f t="shared" si="779"/>
        <v>0</v>
      </c>
      <c r="X1505" s="123">
        <f t="shared" si="780"/>
        <v>150000</v>
      </c>
      <c r="Y1505" s="45"/>
      <c r="Z1505" s="123">
        <v>0</v>
      </c>
      <c r="AA1505" s="123">
        <v>0</v>
      </c>
      <c r="AB1505" s="123">
        <f t="shared" si="781"/>
        <v>0</v>
      </c>
      <c r="AC1505" s="123">
        <v>0</v>
      </c>
      <c r="AD1505" s="123">
        <v>0</v>
      </c>
      <c r="AE1505" s="123">
        <f t="shared" si="782"/>
        <v>0</v>
      </c>
      <c r="AF1505" s="123">
        <f t="shared" si="810"/>
        <v>0</v>
      </c>
      <c r="AG1505" s="45"/>
      <c r="AH1505" s="123">
        <v>0</v>
      </c>
      <c r="AI1505" s="123">
        <v>0</v>
      </c>
      <c r="AJ1505" s="123">
        <f t="shared" si="784"/>
        <v>0</v>
      </c>
      <c r="AK1505" s="123">
        <v>0</v>
      </c>
      <c r="AL1505" s="123">
        <v>0</v>
      </c>
      <c r="AM1505" s="123">
        <f t="shared" si="785"/>
        <v>0</v>
      </c>
      <c r="AN1505" s="123">
        <f t="shared" si="811"/>
        <v>0</v>
      </c>
      <c r="AO1505" s="45"/>
      <c r="AP1505" s="123">
        <f>J1505-(R1505+Z1505+AH1505)</f>
        <v>0</v>
      </c>
      <c r="AQ1505" s="123">
        <f>K1505-(S1505+AA1505+AI1505)</f>
        <v>0</v>
      </c>
      <c r="AR1505" s="123">
        <f t="shared" si="787"/>
        <v>0</v>
      </c>
      <c r="AS1505" s="123">
        <f>M1505-(U1505+AC1505+AK1505)</f>
        <v>0</v>
      </c>
      <c r="AT1505" s="123">
        <f>N1505-(V1505+AD1505+AL1505)</f>
        <v>0</v>
      </c>
      <c r="AU1505" s="123">
        <f t="shared" si="788"/>
        <v>0</v>
      </c>
      <c r="AV1505" s="123">
        <f t="shared" si="812"/>
        <v>0</v>
      </c>
      <c r="AW1505" s="134" t="s">
        <v>103</v>
      </c>
      <c r="AX1505" s="134">
        <v>1</v>
      </c>
      <c r="AY1505" s="134"/>
      <c r="AZ1505" s="133" t="s">
        <v>283</v>
      </c>
      <c r="BA1505" s="133">
        <f>'[1]066 y 089 C4'!AO139</f>
        <v>1</v>
      </c>
      <c r="BB1505" s="133"/>
      <c r="BC1505" s="133">
        <f>+AX1505-BA1505</f>
        <v>0</v>
      </c>
      <c r="BD1505" s="124">
        <v>0</v>
      </c>
    </row>
    <row r="1506" spans="1:56" s="182" customFormat="1" hidden="1">
      <c r="A1506" s="171"/>
      <c r="B1506" s="114">
        <v>2013</v>
      </c>
      <c r="C1506" s="115">
        <v>8320</v>
      </c>
      <c r="D1506" s="114">
        <v>12</v>
      </c>
      <c r="E1506" s="114">
        <v>5000</v>
      </c>
      <c r="F1506" s="114">
        <v>5600</v>
      </c>
      <c r="G1506" s="114">
        <v>566</v>
      </c>
      <c r="H1506" s="114"/>
      <c r="I1506" s="116" t="s">
        <v>346</v>
      </c>
      <c r="J1506" s="176">
        <v>0</v>
      </c>
      <c r="K1506" s="176">
        <v>0</v>
      </c>
      <c r="L1506" s="176">
        <v>0</v>
      </c>
      <c r="M1506" s="176">
        <v>0</v>
      </c>
      <c r="N1506" s="176">
        <v>0</v>
      </c>
      <c r="O1506" s="176">
        <v>0</v>
      </c>
      <c r="P1506" s="176">
        <v>0</v>
      </c>
      <c r="Q1506" s="171"/>
      <c r="R1506" s="174">
        <f t="shared" si="813"/>
        <v>0</v>
      </c>
      <c r="S1506" s="174">
        <f t="shared" si="813"/>
        <v>0</v>
      </c>
      <c r="T1506" s="174">
        <f t="shared" si="778"/>
        <v>0</v>
      </c>
      <c r="U1506" s="174">
        <f t="shared" si="806"/>
        <v>0</v>
      </c>
      <c r="V1506" s="174">
        <f t="shared" si="806"/>
        <v>0</v>
      </c>
      <c r="W1506" s="174">
        <f t="shared" si="779"/>
        <v>0</v>
      </c>
      <c r="X1506" s="174">
        <f t="shared" si="780"/>
        <v>0</v>
      </c>
      <c r="Y1506" s="45"/>
      <c r="Z1506" s="174">
        <f t="shared" si="814"/>
        <v>0</v>
      </c>
      <c r="AA1506" s="174">
        <f t="shared" si="814"/>
        <v>0</v>
      </c>
      <c r="AB1506" s="174">
        <f t="shared" si="781"/>
        <v>0</v>
      </c>
      <c r="AC1506" s="174">
        <f t="shared" si="807"/>
        <v>0</v>
      </c>
      <c r="AD1506" s="174">
        <f t="shared" si="807"/>
        <v>0</v>
      </c>
      <c r="AE1506" s="174">
        <f t="shared" si="782"/>
        <v>0</v>
      </c>
      <c r="AF1506" s="174">
        <f t="shared" si="810"/>
        <v>0</v>
      </c>
      <c r="AG1506" s="45"/>
      <c r="AH1506" s="174">
        <f t="shared" si="815"/>
        <v>0</v>
      </c>
      <c r="AI1506" s="174">
        <f t="shared" si="815"/>
        <v>0</v>
      </c>
      <c r="AJ1506" s="174">
        <f t="shared" si="784"/>
        <v>0</v>
      </c>
      <c r="AK1506" s="174">
        <f t="shared" si="808"/>
        <v>0</v>
      </c>
      <c r="AL1506" s="174">
        <f t="shared" si="808"/>
        <v>0</v>
      </c>
      <c r="AM1506" s="174">
        <f t="shared" si="785"/>
        <v>0</v>
      </c>
      <c r="AN1506" s="174">
        <f t="shared" si="811"/>
        <v>0</v>
      </c>
      <c r="AO1506" s="45"/>
      <c r="AP1506" s="174">
        <f t="shared" si="816"/>
        <v>0</v>
      </c>
      <c r="AQ1506" s="174">
        <f t="shared" si="816"/>
        <v>0</v>
      </c>
      <c r="AR1506" s="174">
        <f t="shared" si="787"/>
        <v>0</v>
      </c>
      <c r="AS1506" s="174">
        <f t="shared" si="809"/>
        <v>0</v>
      </c>
      <c r="AT1506" s="174">
        <f t="shared" si="809"/>
        <v>0</v>
      </c>
      <c r="AU1506" s="174">
        <f t="shared" si="788"/>
        <v>0</v>
      </c>
      <c r="AV1506" s="174">
        <f t="shared" si="812"/>
        <v>0</v>
      </c>
      <c r="AW1506" s="119"/>
      <c r="AX1506" s="119"/>
      <c r="AY1506" s="119"/>
      <c r="AZ1506" s="176"/>
      <c r="BA1506" s="176"/>
      <c r="BB1506" s="176"/>
      <c r="BC1506" s="176"/>
      <c r="BD1506" s="176"/>
    </row>
    <row r="1507" spans="1:56" s="171" customFormat="1" hidden="1">
      <c r="B1507" s="129">
        <v>2013</v>
      </c>
      <c r="C1507" s="121">
        <v>8320</v>
      </c>
      <c r="D1507" s="129">
        <v>12</v>
      </c>
      <c r="E1507" s="129">
        <v>5000</v>
      </c>
      <c r="F1507" s="129">
        <v>5600</v>
      </c>
      <c r="G1507" s="129">
        <v>566</v>
      </c>
      <c r="H1507" s="120">
        <v>56601</v>
      </c>
      <c r="I1507" s="128" t="s">
        <v>249</v>
      </c>
      <c r="J1507" s="175">
        <v>0</v>
      </c>
      <c r="K1507" s="175">
        <v>0</v>
      </c>
      <c r="L1507" s="178">
        <v>0</v>
      </c>
      <c r="M1507" s="175">
        <v>0</v>
      </c>
      <c r="N1507" s="175">
        <v>0</v>
      </c>
      <c r="O1507" s="178">
        <v>0</v>
      </c>
      <c r="P1507" s="178">
        <v>0</v>
      </c>
      <c r="R1507" s="175">
        <v>0</v>
      </c>
      <c r="S1507" s="175">
        <v>0</v>
      </c>
      <c r="T1507" s="175">
        <f t="shared" si="778"/>
        <v>0</v>
      </c>
      <c r="U1507" s="175">
        <v>0</v>
      </c>
      <c r="V1507" s="175">
        <v>0</v>
      </c>
      <c r="W1507" s="175">
        <f t="shared" si="779"/>
        <v>0</v>
      </c>
      <c r="X1507" s="175">
        <f t="shared" si="780"/>
        <v>0</v>
      </c>
      <c r="Y1507" s="45"/>
      <c r="Z1507" s="175">
        <v>0</v>
      </c>
      <c r="AA1507" s="175">
        <v>0</v>
      </c>
      <c r="AB1507" s="175">
        <f t="shared" si="781"/>
        <v>0</v>
      </c>
      <c r="AC1507" s="175">
        <v>0</v>
      </c>
      <c r="AD1507" s="175">
        <v>0</v>
      </c>
      <c r="AE1507" s="175">
        <f t="shared" si="782"/>
        <v>0</v>
      </c>
      <c r="AF1507" s="175">
        <f t="shared" si="810"/>
        <v>0</v>
      </c>
      <c r="AG1507" s="45"/>
      <c r="AH1507" s="175">
        <v>0</v>
      </c>
      <c r="AI1507" s="175">
        <v>0</v>
      </c>
      <c r="AJ1507" s="175">
        <f t="shared" si="784"/>
        <v>0</v>
      </c>
      <c r="AK1507" s="175">
        <v>0</v>
      </c>
      <c r="AL1507" s="175">
        <v>0</v>
      </c>
      <c r="AM1507" s="175">
        <f t="shared" si="785"/>
        <v>0</v>
      </c>
      <c r="AN1507" s="175">
        <f t="shared" si="811"/>
        <v>0</v>
      </c>
      <c r="AO1507" s="45"/>
      <c r="AP1507" s="175">
        <f>J1507-(R1507+Z1507+AH1507)</f>
        <v>0</v>
      </c>
      <c r="AQ1507" s="175">
        <f>K1507-(S1507+AA1507+AI1507)</f>
        <v>0</v>
      </c>
      <c r="AR1507" s="175">
        <f t="shared" si="787"/>
        <v>0</v>
      </c>
      <c r="AS1507" s="175">
        <f>M1507-(U1507+AC1507+AK1507)</f>
        <v>0</v>
      </c>
      <c r="AT1507" s="175">
        <f>N1507-(V1507+AD1507+AL1507)</f>
        <v>0</v>
      </c>
      <c r="AU1507" s="175">
        <f t="shared" si="788"/>
        <v>0</v>
      </c>
      <c r="AV1507" s="175">
        <f t="shared" si="812"/>
        <v>0</v>
      </c>
      <c r="AW1507" s="125" t="s">
        <v>103</v>
      </c>
      <c r="AX1507" s="125"/>
      <c r="AY1507" s="125"/>
      <c r="AZ1507" s="178" t="s">
        <v>283</v>
      </c>
      <c r="BA1507" s="178"/>
      <c r="BB1507" s="178"/>
      <c r="BC1507" s="178"/>
      <c r="BD1507" s="178"/>
    </row>
    <row r="1508" spans="1:56" s="127" customFormat="1" hidden="1">
      <c r="A1508" s="45"/>
      <c r="B1508" s="114">
        <v>2013</v>
      </c>
      <c r="C1508" s="115">
        <v>8320</v>
      </c>
      <c r="D1508" s="114">
        <v>12</v>
      </c>
      <c r="E1508" s="114">
        <v>5000</v>
      </c>
      <c r="F1508" s="114">
        <v>5600</v>
      </c>
      <c r="G1508" s="114">
        <v>567</v>
      </c>
      <c r="H1508" s="114"/>
      <c r="I1508" s="116" t="s">
        <v>415</v>
      </c>
      <c r="J1508" s="117">
        <v>0</v>
      </c>
      <c r="K1508" s="117">
        <v>0</v>
      </c>
      <c r="L1508" s="117">
        <v>0</v>
      </c>
      <c r="M1508" s="117">
        <v>0</v>
      </c>
      <c r="N1508" s="117">
        <v>0</v>
      </c>
      <c r="O1508" s="117">
        <v>0</v>
      </c>
      <c r="P1508" s="117">
        <v>0</v>
      </c>
      <c r="Q1508" s="45"/>
      <c r="R1508" s="118">
        <f t="shared" si="813"/>
        <v>0</v>
      </c>
      <c r="S1508" s="118">
        <f t="shared" si="813"/>
        <v>0</v>
      </c>
      <c r="T1508" s="118">
        <f t="shared" si="778"/>
        <v>0</v>
      </c>
      <c r="U1508" s="118">
        <f t="shared" si="806"/>
        <v>0</v>
      </c>
      <c r="V1508" s="118">
        <f t="shared" si="806"/>
        <v>0</v>
      </c>
      <c r="W1508" s="118">
        <f t="shared" si="779"/>
        <v>0</v>
      </c>
      <c r="X1508" s="118">
        <f t="shared" si="780"/>
        <v>0</v>
      </c>
      <c r="Y1508" s="45"/>
      <c r="Z1508" s="118">
        <f t="shared" si="814"/>
        <v>0</v>
      </c>
      <c r="AA1508" s="118">
        <f t="shared" si="814"/>
        <v>0</v>
      </c>
      <c r="AB1508" s="118">
        <f t="shared" si="781"/>
        <v>0</v>
      </c>
      <c r="AC1508" s="118">
        <f t="shared" si="807"/>
        <v>0</v>
      </c>
      <c r="AD1508" s="118">
        <f t="shared" si="807"/>
        <v>0</v>
      </c>
      <c r="AE1508" s="118">
        <f t="shared" si="782"/>
        <v>0</v>
      </c>
      <c r="AF1508" s="118">
        <f t="shared" si="810"/>
        <v>0</v>
      </c>
      <c r="AG1508" s="45"/>
      <c r="AH1508" s="118">
        <f t="shared" si="815"/>
        <v>0</v>
      </c>
      <c r="AI1508" s="118">
        <f t="shared" si="815"/>
        <v>0</v>
      </c>
      <c r="AJ1508" s="118">
        <f t="shared" si="784"/>
        <v>0</v>
      </c>
      <c r="AK1508" s="118">
        <f t="shared" si="808"/>
        <v>0</v>
      </c>
      <c r="AL1508" s="118">
        <f t="shared" si="808"/>
        <v>0</v>
      </c>
      <c r="AM1508" s="118">
        <f t="shared" si="785"/>
        <v>0</v>
      </c>
      <c r="AN1508" s="118">
        <f t="shared" si="811"/>
        <v>0</v>
      </c>
      <c r="AO1508" s="45"/>
      <c r="AP1508" s="118">
        <f t="shared" si="816"/>
        <v>0</v>
      </c>
      <c r="AQ1508" s="118">
        <f t="shared" si="816"/>
        <v>0</v>
      </c>
      <c r="AR1508" s="118">
        <f t="shared" si="787"/>
        <v>0</v>
      </c>
      <c r="AS1508" s="118">
        <f t="shared" si="809"/>
        <v>0</v>
      </c>
      <c r="AT1508" s="118">
        <f t="shared" si="809"/>
        <v>0</v>
      </c>
      <c r="AU1508" s="118">
        <f t="shared" si="788"/>
        <v>0</v>
      </c>
      <c r="AV1508" s="118">
        <f t="shared" si="812"/>
        <v>0</v>
      </c>
      <c r="AW1508" s="119"/>
      <c r="AX1508" s="119"/>
      <c r="AY1508" s="119"/>
      <c r="AZ1508" s="117"/>
      <c r="BA1508" s="117"/>
      <c r="BB1508" s="117"/>
      <c r="BC1508" s="117"/>
      <c r="BD1508" s="117"/>
    </row>
    <row r="1509" spans="1:56" s="100" customFormat="1" hidden="1">
      <c r="A1509" s="45"/>
      <c r="B1509" s="120">
        <v>2013</v>
      </c>
      <c r="C1509" s="121">
        <v>8320</v>
      </c>
      <c r="D1509" s="120">
        <v>12</v>
      </c>
      <c r="E1509" s="120">
        <v>5000</v>
      </c>
      <c r="F1509" s="120">
        <v>5600</v>
      </c>
      <c r="G1509" s="120">
        <v>567</v>
      </c>
      <c r="H1509" s="120">
        <v>56701</v>
      </c>
      <c r="I1509" s="122" t="s">
        <v>416</v>
      </c>
      <c r="J1509" s="123">
        <v>0</v>
      </c>
      <c r="K1509" s="123">
        <v>0</v>
      </c>
      <c r="L1509" s="124">
        <v>0</v>
      </c>
      <c r="M1509" s="123">
        <v>0</v>
      </c>
      <c r="N1509" s="123">
        <v>0</v>
      </c>
      <c r="O1509" s="124">
        <v>0</v>
      </c>
      <c r="P1509" s="124">
        <v>0</v>
      </c>
      <c r="Q1509" s="45"/>
      <c r="R1509" s="123">
        <v>0</v>
      </c>
      <c r="S1509" s="123">
        <v>0</v>
      </c>
      <c r="T1509" s="123">
        <f t="shared" si="778"/>
        <v>0</v>
      </c>
      <c r="U1509" s="123">
        <v>0</v>
      </c>
      <c r="V1509" s="123">
        <v>0</v>
      </c>
      <c r="W1509" s="123">
        <f t="shared" si="779"/>
        <v>0</v>
      </c>
      <c r="X1509" s="123">
        <f t="shared" si="780"/>
        <v>0</v>
      </c>
      <c r="Y1509" s="45"/>
      <c r="Z1509" s="123">
        <v>0</v>
      </c>
      <c r="AA1509" s="123">
        <v>0</v>
      </c>
      <c r="AB1509" s="123">
        <f t="shared" si="781"/>
        <v>0</v>
      </c>
      <c r="AC1509" s="123">
        <v>0</v>
      </c>
      <c r="AD1509" s="123">
        <v>0</v>
      </c>
      <c r="AE1509" s="123">
        <f t="shared" si="782"/>
        <v>0</v>
      </c>
      <c r="AF1509" s="123">
        <f t="shared" si="810"/>
        <v>0</v>
      </c>
      <c r="AG1509" s="45"/>
      <c r="AH1509" s="123">
        <v>0</v>
      </c>
      <c r="AI1509" s="123">
        <v>0</v>
      </c>
      <c r="AJ1509" s="123">
        <f t="shared" si="784"/>
        <v>0</v>
      </c>
      <c r="AK1509" s="123">
        <v>0</v>
      </c>
      <c r="AL1509" s="123">
        <v>0</v>
      </c>
      <c r="AM1509" s="123">
        <f t="shared" si="785"/>
        <v>0</v>
      </c>
      <c r="AN1509" s="123">
        <f t="shared" si="811"/>
        <v>0</v>
      </c>
      <c r="AO1509" s="45"/>
      <c r="AP1509" s="123">
        <f>J1509-(R1509+Z1509+AH1509)</f>
        <v>0</v>
      </c>
      <c r="AQ1509" s="123">
        <f>K1509-(S1509+AA1509+AI1509)</f>
        <v>0</v>
      </c>
      <c r="AR1509" s="123">
        <f t="shared" si="787"/>
        <v>0</v>
      </c>
      <c r="AS1509" s="123">
        <f>M1509-(U1509+AC1509+AK1509)</f>
        <v>0</v>
      </c>
      <c r="AT1509" s="123">
        <f>N1509-(V1509+AD1509+AL1509)</f>
        <v>0</v>
      </c>
      <c r="AU1509" s="123">
        <f t="shared" si="788"/>
        <v>0</v>
      </c>
      <c r="AV1509" s="123">
        <f t="shared" si="812"/>
        <v>0</v>
      </c>
      <c r="AW1509" s="125" t="s">
        <v>103</v>
      </c>
      <c r="AX1509" s="125"/>
      <c r="AY1509" s="125"/>
      <c r="AZ1509" s="124" t="s">
        <v>88</v>
      </c>
      <c r="BA1509" s="124"/>
      <c r="BB1509" s="124"/>
      <c r="BC1509" s="124"/>
      <c r="BD1509" s="124"/>
    </row>
    <row r="1510" spans="1:56" s="100" customFormat="1" hidden="1">
      <c r="A1510" s="45"/>
      <c r="B1510" s="114">
        <v>2013</v>
      </c>
      <c r="C1510" s="115">
        <v>8320</v>
      </c>
      <c r="D1510" s="114">
        <v>12</v>
      </c>
      <c r="E1510" s="114">
        <v>5000</v>
      </c>
      <c r="F1510" s="114">
        <v>5600</v>
      </c>
      <c r="G1510" s="114">
        <v>569</v>
      </c>
      <c r="H1510" s="114"/>
      <c r="I1510" s="116" t="s">
        <v>347</v>
      </c>
      <c r="J1510" s="117">
        <v>0</v>
      </c>
      <c r="K1510" s="117">
        <v>0</v>
      </c>
      <c r="L1510" s="117">
        <v>0</v>
      </c>
      <c r="M1510" s="117">
        <v>0</v>
      </c>
      <c r="N1510" s="117">
        <v>0</v>
      </c>
      <c r="O1510" s="117">
        <v>0</v>
      </c>
      <c r="P1510" s="117">
        <v>0</v>
      </c>
      <c r="Q1510" s="45"/>
      <c r="R1510" s="118">
        <f t="shared" si="813"/>
        <v>0</v>
      </c>
      <c r="S1510" s="118">
        <f t="shared" si="813"/>
        <v>0</v>
      </c>
      <c r="T1510" s="118">
        <f t="shared" si="778"/>
        <v>0</v>
      </c>
      <c r="U1510" s="118">
        <f t="shared" si="806"/>
        <v>0</v>
      </c>
      <c r="V1510" s="118">
        <f t="shared" si="806"/>
        <v>0</v>
      </c>
      <c r="W1510" s="118">
        <f t="shared" si="779"/>
        <v>0</v>
      </c>
      <c r="X1510" s="118">
        <f t="shared" si="780"/>
        <v>0</v>
      </c>
      <c r="Y1510" s="45"/>
      <c r="Z1510" s="118">
        <f t="shared" si="814"/>
        <v>0</v>
      </c>
      <c r="AA1510" s="118">
        <f t="shared" si="814"/>
        <v>0</v>
      </c>
      <c r="AB1510" s="118">
        <f t="shared" si="781"/>
        <v>0</v>
      </c>
      <c r="AC1510" s="118">
        <f t="shared" si="807"/>
        <v>0</v>
      </c>
      <c r="AD1510" s="118">
        <f t="shared" si="807"/>
        <v>0</v>
      </c>
      <c r="AE1510" s="118">
        <f t="shared" si="782"/>
        <v>0</v>
      </c>
      <c r="AF1510" s="118">
        <f t="shared" si="810"/>
        <v>0</v>
      </c>
      <c r="AG1510" s="45"/>
      <c r="AH1510" s="118">
        <f t="shared" si="815"/>
        <v>0</v>
      </c>
      <c r="AI1510" s="118">
        <f t="shared" si="815"/>
        <v>0</v>
      </c>
      <c r="AJ1510" s="118">
        <f t="shared" si="784"/>
        <v>0</v>
      </c>
      <c r="AK1510" s="118">
        <f t="shared" si="808"/>
        <v>0</v>
      </c>
      <c r="AL1510" s="118">
        <f t="shared" si="808"/>
        <v>0</v>
      </c>
      <c r="AM1510" s="118">
        <f t="shared" si="785"/>
        <v>0</v>
      </c>
      <c r="AN1510" s="118">
        <f t="shared" si="811"/>
        <v>0</v>
      </c>
      <c r="AO1510" s="45"/>
      <c r="AP1510" s="118">
        <f t="shared" si="816"/>
        <v>0</v>
      </c>
      <c r="AQ1510" s="118">
        <f t="shared" si="816"/>
        <v>0</v>
      </c>
      <c r="AR1510" s="118">
        <f t="shared" si="787"/>
        <v>0</v>
      </c>
      <c r="AS1510" s="118">
        <f t="shared" si="809"/>
        <v>0</v>
      </c>
      <c r="AT1510" s="118">
        <f t="shared" si="809"/>
        <v>0</v>
      </c>
      <c r="AU1510" s="118">
        <f t="shared" si="788"/>
        <v>0</v>
      </c>
      <c r="AV1510" s="118">
        <f t="shared" si="812"/>
        <v>0</v>
      </c>
      <c r="AW1510" s="119"/>
      <c r="AX1510" s="119"/>
      <c r="AY1510" s="119"/>
      <c r="AZ1510" s="117"/>
      <c r="BA1510" s="117"/>
      <c r="BB1510" s="117"/>
      <c r="BC1510" s="117"/>
      <c r="BD1510" s="117"/>
    </row>
    <row r="1511" spans="1:56" s="100" customFormat="1" hidden="1">
      <c r="A1511" s="45"/>
      <c r="B1511" s="120">
        <v>2013</v>
      </c>
      <c r="C1511" s="121">
        <v>8320</v>
      </c>
      <c r="D1511" s="120">
        <v>12</v>
      </c>
      <c r="E1511" s="120">
        <v>5000</v>
      </c>
      <c r="F1511" s="120">
        <v>5600</v>
      </c>
      <c r="G1511" s="120">
        <v>569</v>
      </c>
      <c r="H1511" s="120">
        <v>56901</v>
      </c>
      <c r="I1511" s="128" t="s">
        <v>348</v>
      </c>
      <c r="J1511" s="123">
        <v>0</v>
      </c>
      <c r="K1511" s="123">
        <v>0</v>
      </c>
      <c r="L1511" s="124">
        <v>0</v>
      </c>
      <c r="M1511" s="123">
        <v>0</v>
      </c>
      <c r="N1511" s="123">
        <v>0</v>
      </c>
      <c r="O1511" s="124">
        <v>0</v>
      </c>
      <c r="P1511" s="124">
        <v>0</v>
      </c>
      <c r="Q1511" s="45"/>
      <c r="R1511" s="123">
        <v>0</v>
      </c>
      <c r="S1511" s="123">
        <v>0</v>
      </c>
      <c r="T1511" s="123">
        <f t="shared" si="778"/>
        <v>0</v>
      </c>
      <c r="U1511" s="123">
        <v>0</v>
      </c>
      <c r="V1511" s="123">
        <v>0</v>
      </c>
      <c r="W1511" s="123">
        <f t="shared" si="779"/>
        <v>0</v>
      </c>
      <c r="X1511" s="123">
        <f t="shared" si="780"/>
        <v>0</v>
      </c>
      <c r="Y1511" s="45"/>
      <c r="Z1511" s="123">
        <v>0</v>
      </c>
      <c r="AA1511" s="123">
        <v>0</v>
      </c>
      <c r="AB1511" s="123">
        <f t="shared" si="781"/>
        <v>0</v>
      </c>
      <c r="AC1511" s="123">
        <v>0</v>
      </c>
      <c r="AD1511" s="123">
        <v>0</v>
      </c>
      <c r="AE1511" s="123">
        <f t="shared" si="782"/>
        <v>0</v>
      </c>
      <c r="AF1511" s="123">
        <f t="shared" si="810"/>
        <v>0</v>
      </c>
      <c r="AG1511" s="45"/>
      <c r="AH1511" s="123">
        <v>0</v>
      </c>
      <c r="AI1511" s="123">
        <v>0</v>
      </c>
      <c r="AJ1511" s="123">
        <f t="shared" si="784"/>
        <v>0</v>
      </c>
      <c r="AK1511" s="123">
        <v>0</v>
      </c>
      <c r="AL1511" s="123">
        <v>0</v>
      </c>
      <c r="AM1511" s="123">
        <f t="shared" si="785"/>
        <v>0</v>
      </c>
      <c r="AN1511" s="123">
        <f t="shared" si="811"/>
        <v>0</v>
      </c>
      <c r="AO1511" s="45"/>
      <c r="AP1511" s="123">
        <f>J1511-(R1511+Z1511+AH1511)</f>
        <v>0</v>
      </c>
      <c r="AQ1511" s="123">
        <f>K1511-(S1511+AA1511+AI1511)</f>
        <v>0</v>
      </c>
      <c r="AR1511" s="123">
        <f t="shared" si="787"/>
        <v>0</v>
      </c>
      <c r="AS1511" s="123">
        <f>M1511-(U1511+AC1511+AK1511)</f>
        <v>0</v>
      </c>
      <c r="AT1511" s="123">
        <f>N1511-(V1511+AD1511+AL1511)</f>
        <v>0</v>
      </c>
      <c r="AU1511" s="123">
        <f t="shared" si="788"/>
        <v>0</v>
      </c>
      <c r="AV1511" s="123">
        <f t="shared" si="812"/>
        <v>0</v>
      </c>
      <c r="AW1511" s="125" t="s">
        <v>345</v>
      </c>
      <c r="AX1511" s="125"/>
      <c r="AY1511" s="125"/>
      <c r="AZ1511" s="124" t="s">
        <v>283</v>
      </c>
      <c r="BA1511" s="124"/>
      <c r="BB1511" s="124"/>
      <c r="BC1511" s="124"/>
      <c r="BD1511" s="124"/>
    </row>
    <row r="1512" spans="1:56" s="126" customFormat="1" hidden="1">
      <c r="A1512" s="45"/>
      <c r="B1512" s="108">
        <v>2013</v>
      </c>
      <c r="C1512" s="109">
        <v>8320</v>
      </c>
      <c r="D1512" s="108">
        <v>12</v>
      </c>
      <c r="E1512" s="108">
        <v>5000</v>
      </c>
      <c r="F1512" s="108">
        <v>5900</v>
      </c>
      <c r="G1512" s="108"/>
      <c r="H1512" s="108"/>
      <c r="I1512" s="110" t="s">
        <v>349</v>
      </c>
      <c r="J1512" s="111">
        <v>500000</v>
      </c>
      <c r="K1512" s="111">
        <v>0</v>
      </c>
      <c r="L1512" s="111">
        <v>500000</v>
      </c>
      <c r="M1512" s="111">
        <v>0</v>
      </c>
      <c r="N1512" s="111">
        <v>0</v>
      </c>
      <c r="O1512" s="111">
        <v>0</v>
      </c>
      <c r="P1512" s="111">
        <v>500000</v>
      </c>
      <c r="Q1512" s="45"/>
      <c r="R1512" s="112">
        <f>+R1513+R1515</f>
        <v>494264.4</v>
      </c>
      <c r="S1512" s="112">
        <f>+S1513+S1515</f>
        <v>0</v>
      </c>
      <c r="T1512" s="112">
        <f t="shared" si="778"/>
        <v>494264.4</v>
      </c>
      <c r="U1512" s="112">
        <f>+U1513+U1515</f>
        <v>0</v>
      </c>
      <c r="V1512" s="112">
        <f>+V1513+V1515</f>
        <v>0</v>
      </c>
      <c r="W1512" s="112">
        <f t="shared" si="779"/>
        <v>0</v>
      </c>
      <c r="X1512" s="112">
        <f t="shared" si="780"/>
        <v>494264.4</v>
      </c>
      <c r="Y1512" s="45"/>
      <c r="Z1512" s="112">
        <f>+Z1513+Z1515</f>
        <v>0</v>
      </c>
      <c r="AA1512" s="112">
        <f>+AA1513+AA1515</f>
        <v>0</v>
      </c>
      <c r="AB1512" s="112">
        <f t="shared" si="781"/>
        <v>0</v>
      </c>
      <c r="AC1512" s="112">
        <f>+AC1513+AC1515</f>
        <v>0</v>
      </c>
      <c r="AD1512" s="112">
        <f>+AD1513+AD1515</f>
        <v>0</v>
      </c>
      <c r="AE1512" s="112">
        <f t="shared" si="782"/>
        <v>0</v>
      </c>
      <c r="AF1512" s="112">
        <f t="shared" si="810"/>
        <v>0</v>
      </c>
      <c r="AG1512" s="45"/>
      <c r="AH1512" s="112">
        <f>+AH1513+AH1515</f>
        <v>0</v>
      </c>
      <c r="AI1512" s="112">
        <f>+AI1513+AI1515</f>
        <v>0</v>
      </c>
      <c r="AJ1512" s="112">
        <f t="shared" si="784"/>
        <v>0</v>
      </c>
      <c r="AK1512" s="112">
        <f>+AK1513+AK1515</f>
        <v>0</v>
      </c>
      <c r="AL1512" s="112">
        <f>+AL1513+AL1515</f>
        <v>0</v>
      </c>
      <c r="AM1512" s="112">
        <f t="shared" si="785"/>
        <v>0</v>
      </c>
      <c r="AN1512" s="112">
        <f t="shared" si="811"/>
        <v>0</v>
      </c>
      <c r="AO1512" s="45"/>
      <c r="AP1512" s="112">
        <f>+AP1513+AP1515</f>
        <v>0</v>
      </c>
      <c r="AQ1512" s="112">
        <f>+AQ1513+AQ1515</f>
        <v>0</v>
      </c>
      <c r="AR1512" s="112">
        <f>AP1512+AQ1512</f>
        <v>0</v>
      </c>
      <c r="AS1512" s="112">
        <f>+AS1513+AS1515</f>
        <v>0</v>
      </c>
      <c r="AT1512" s="112">
        <f>+AT1513+AT1515</f>
        <v>0</v>
      </c>
      <c r="AU1512" s="112">
        <f t="shared" si="788"/>
        <v>0</v>
      </c>
      <c r="AV1512" s="112">
        <f>AR1512+AU1512</f>
        <v>0</v>
      </c>
      <c r="AW1512" s="113"/>
      <c r="AX1512" s="113"/>
      <c r="AY1512" s="113"/>
      <c r="AZ1512" s="111"/>
      <c r="BA1512" s="111"/>
      <c r="BB1512" s="111"/>
      <c r="BC1512" s="111"/>
      <c r="BD1512" s="111"/>
    </row>
    <row r="1513" spans="1:56" s="127" customFormat="1" hidden="1">
      <c r="A1513" s="45"/>
      <c r="B1513" s="114">
        <v>2013</v>
      </c>
      <c r="C1513" s="115">
        <v>8320</v>
      </c>
      <c r="D1513" s="114">
        <v>12</v>
      </c>
      <c r="E1513" s="114">
        <v>5000</v>
      </c>
      <c r="F1513" s="114">
        <v>5900</v>
      </c>
      <c r="G1513" s="114">
        <v>591</v>
      </c>
      <c r="H1513" s="114"/>
      <c r="I1513" s="116" t="s">
        <v>253</v>
      </c>
      <c r="J1513" s="117">
        <v>500000</v>
      </c>
      <c r="K1513" s="117">
        <v>0</v>
      </c>
      <c r="L1513" s="117">
        <v>500000</v>
      </c>
      <c r="M1513" s="117">
        <v>0</v>
      </c>
      <c r="N1513" s="117">
        <v>0</v>
      </c>
      <c r="O1513" s="117">
        <v>0</v>
      </c>
      <c r="P1513" s="117">
        <v>500000</v>
      </c>
      <c r="Q1513" s="45"/>
      <c r="R1513" s="118">
        <f>R1514</f>
        <v>494264.4</v>
      </c>
      <c r="S1513" s="118">
        <f t="shared" ref="R1513:S1517" si="817">S1514</f>
        <v>0</v>
      </c>
      <c r="T1513" s="118">
        <f t="shared" si="778"/>
        <v>494264.4</v>
      </c>
      <c r="U1513" s="118">
        <f t="shared" si="806"/>
        <v>0</v>
      </c>
      <c r="V1513" s="118">
        <f t="shared" si="806"/>
        <v>0</v>
      </c>
      <c r="W1513" s="118">
        <f t="shared" si="779"/>
        <v>0</v>
      </c>
      <c r="X1513" s="118">
        <f t="shared" si="780"/>
        <v>494264.4</v>
      </c>
      <c r="Y1513" s="45"/>
      <c r="Z1513" s="118">
        <f t="shared" ref="Z1513:AA1517" si="818">Z1514</f>
        <v>0</v>
      </c>
      <c r="AA1513" s="118">
        <f t="shared" si="818"/>
        <v>0</v>
      </c>
      <c r="AB1513" s="118">
        <f t="shared" si="781"/>
        <v>0</v>
      </c>
      <c r="AC1513" s="118">
        <f t="shared" si="807"/>
        <v>0</v>
      </c>
      <c r="AD1513" s="118">
        <f t="shared" si="807"/>
        <v>0</v>
      </c>
      <c r="AE1513" s="118">
        <f t="shared" si="782"/>
        <v>0</v>
      </c>
      <c r="AF1513" s="118">
        <f t="shared" si="810"/>
        <v>0</v>
      </c>
      <c r="AG1513" s="45"/>
      <c r="AH1513" s="118">
        <f t="shared" ref="AH1513:AI1517" si="819">AH1514</f>
        <v>0</v>
      </c>
      <c r="AI1513" s="118">
        <f t="shared" si="819"/>
        <v>0</v>
      </c>
      <c r="AJ1513" s="118">
        <f t="shared" si="784"/>
        <v>0</v>
      </c>
      <c r="AK1513" s="118">
        <f t="shared" si="808"/>
        <v>0</v>
      </c>
      <c r="AL1513" s="118">
        <f t="shared" si="808"/>
        <v>0</v>
      </c>
      <c r="AM1513" s="118">
        <f t="shared" si="785"/>
        <v>0</v>
      </c>
      <c r="AN1513" s="118">
        <f t="shared" si="811"/>
        <v>0</v>
      </c>
      <c r="AO1513" s="45"/>
      <c r="AP1513" s="118">
        <f>AP1514</f>
        <v>0</v>
      </c>
      <c r="AQ1513" s="118">
        <f t="shared" ref="AP1513:AQ1517" si="820">AQ1514</f>
        <v>0</v>
      </c>
      <c r="AR1513" s="118">
        <f>AP1513+AQ1513</f>
        <v>0</v>
      </c>
      <c r="AS1513" s="118">
        <f t="shared" si="809"/>
        <v>0</v>
      </c>
      <c r="AT1513" s="118">
        <f t="shared" si="809"/>
        <v>0</v>
      </c>
      <c r="AU1513" s="118">
        <f t="shared" si="788"/>
        <v>0</v>
      </c>
      <c r="AV1513" s="118">
        <f>AR1513+AU1513</f>
        <v>0</v>
      </c>
      <c r="AW1513" s="119"/>
      <c r="AX1513" s="119"/>
      <c r="AY1513" s="119"/>
      <c r="AZ1513" s="117"/>
      <c r="BA1513" s="117"/>
      <c r="BB1513" s="117"/>
      <c r="BC1513" s="117"/>
      <c r="BD1513" s="117"/>
    </row>
    <row r="1514" spans="1:56" s="100" customFormat="1" hidden="1">
      <c r="A1514" s="45"/>
      <c r="B1514" s="120">
        <v>2013</v>
      </c>
      <c r="C1514" s="121">
        <v>8320</v>
      </c>
      <c r="D1514" s="120">
        <v>12</v>
      </c>
      <c r="E1514" s="120">
        <v>5000</v>
      </c>
      <c r="F1514" s="120">
        <v>5900</v>
      </c>
      <c r="G1514" s="120">
        <v>591</v>
      </c>
      <c r="H1514" s="120">
        <v>59101</v>
      </c>
      <c r="I1514" s="122" t="s">
        <v>253</v>
      </c>
      <c r="J1514" s="132">
        <f>500000-5735.6</f>
        <v>494264.4</v>
      </c>
      <c r="K1514" s="132">
        <v>0</v>
      </c>
      <c r="L1514" s="124">
        <v>500000</v>
      </c>
      <c r="M1514" s="132">
        <v>0</v>
      </c>
      <c r="N1514" s="132">
        <v>0</v>
      </c>
      <c r="O1514" s="133">
        <v>0</v>
      </c>
      <c r="P1514" s="133">
        <v>500000</v>
      </c>
      <c r="Q1514" s="45"/>
      <c r="R1514" s="123">
        <f>+'[1]066 y 089 C4'!X158</f>
        <v>494264.4</v>
      </c>
      <c r="S1514" s="123">
        <v>0</v>
      </c>
      <c r="T1514" s="123">
        <f t="shared" si="778"/>
        <v>494264.4</v>
      </c>
      <c r="U1514" s="123">
        <v>0</v>
      </c>
      <c r="V1514" s="123">
        <v>0</v>
      </c>
      <c r="W1514" s="123">
        <f t="shared" si="779"/>
        <v>0</v>
      </c>
      <c r="X1514" s="123">
        <f t="shared" si="780"/>
        <v>494264.4</v>
      </c>
      <c r="Y1514" s="45"/>
      <c r="Z1514" s="123">
        <v>0</v>
      </c>
      <c r="AA1514" s="123">
        <v>0</v>
      </c>
      <c r="AB1514" s="123">
        <f t="shared" si="781"/>
        <v>0</v>
      </c>
      <c r="AC1514" s="123">
        <v>0</v>
      </c>
      <c r="AD1514" s="123">
        <v>0</v>
      </c>
      <c r="AE1514" s="123">
        <f t="shared" si="782"/>
        <v>0</v>
      </c>
      <c r="AF1514" s="123">
        <f t="shared" si="810"/>
        <v>0</v>
      </c>
      <c r="AG1514" s="45"/>
      <c r="AH1514" s="123">
        <f>58568.4-58568.4</f>
        <v>0</v>
      </c>
      <c r="AI1514" s="123">
        <v>0</v>
      </c>
      <c r="AJ1514" s="123">
        <f t="shared" si="784"/>
        <v>0</v>
      </c>
      <c r="AK1514" s="123">
        <v>0</v>
      </c>
      <c r="AL1514" s="123">
        <v>0</v>
      </c>
      <c r="AM1514" s="123">
        <f t="shared" si="785"/>
        <v>0</v>
      </c>
      <c r="AN1514" s="123">
        <f t="shared" si="811"/>
        <v>0</v>
      </c>
      <c r="AO1514" s="45"/>
      <c r="AP1514" s="123">
        <f>J1514-(R1514+Z1514+AH1514)</f>
        <v>0</v>
      </c>
      <c r="AQ1514" s="123">
        <f>K1514-(S1514+AA1514+AI1514)</f>
        <v>0</v>
      </c>
      <c r="AR1514" s="123">
        <f>AP1514+AQ1514</f>
        <v>0</v>
      </c>
      <c r="AS1514" s="123">
        <f>M1514-(U1514+AC1514+AK1514)</f>
        <v>0</v>
      </c>
      <c r="AT1514" s="123">
        <f>N1514-(V1514+AD1514+AL1514)</f>
        <v>0</v>
      </c>
      <c r="AU1514" s="123">
        <f t="shared" si="788"/>
        <v>0</v>
      </c>
      <c r="AV1514" s="123">
        <f>AR1514+AU1514</f>
        <v>0</v>
      </c>
      <c r="AW1514" s="134" t="s">
        <v>187</v>
      </c>
      <c r="AX1514" s="134">
        <v>1</v>
      </c>
      <c r="AY1514" s="134"/>
      <c r="AZ1514" s="133" t="s">
        <v>283</v>
      </c>
      <c r="BA1514" s="133">
        <f>'[1]066 y 089 C4'!AO170</f>
        <v>1</v>
      </c>
      <c r="BB1514" s="133"/>
      <c r="BC1514" s="133">
        <f>+AX1514-BA1514</f>
        <v>0</v>
      </c>
      <c r="BD1514" s="124">
        <v>0</v>
      </c>
    </row>
    <row r="1515" spans="1:56" s="127" customFormat="1" hidden="1">
      <c r="A1515" s="45"/>
      <c r="B1515" s="114">
        <v>2013</v>
      </c>
      <c r="C1515" s="115">
        <v>8320</v>
      </c>
      <c r="D1515" s="114">
        <v>12</v>
      </c>
      <c r="E1515" s="114">
        <v>5000</v>
      </c>
      <c r="F1515" s="114">
        <v>5900</v>
      </c>
      <c r="G1515" s="114">
        <v>597</v>
      </c>
      <c r="H1515" s="114"/>
      <c r="I1515" s="116" t="s">
        <v>254</v>
      </c>
      <c r="J1515" s="117">
        <v>0</v>
      </c>
      <c r="K1515" s="117">
        <v>0</v>
      </c>
      <c r="L1515" s="117">
        <v>0</v>
      </c>
      <c r="M1515" s="117">
        <v>0</v>
      </c>
      <c r="N1515" s="117">
        <v>0</v>
      </c>
      <c r="O1515" s="117">
        <v>0</v>
      </c>
      <c r="P1515" s="117">
        <v>0</v>
      </c>
      <c r="Q1515" s="45"/>
      <c r="R1515" s="118">
        <f t="shared" si="817"/>
        <v>0</v>
      </c>
      <c r="S1515" s="118">
        <f t="shared" si="817"/>
        <v>0</v>
      </c>
      <c r="T1515" s="118">
        <f t="shared" si="778"/>
        <v>0</v>
      </c>
      <c r="U1515" s="118">
        <f t="shared" si="806"/>
        <v>0</v>
      </c>
      <c r="V1515" s="118">
        <f t="shared" si="806"/>
        <v>0</v>
      </c>
      <c r="W1515" s="118">
        <f t="shared" si="779"/>
        <v>0</v>
      </c>
      <c r="X1515" s="118">
        <f t="shared" si="780"/>
        <v>0</v>
      </c>
      <c r="Y1515" s="45"/>
      <c r="Z1515" s="118">
        <f t="shared" si="818"/>
        <v>0</v>
      </c>
      <c r="AA1515" s="118">
        <f t="shared" si="818"/>
        <v>0</v>
      </c>
      <c r="AB1515" s="118">
        <f t="shared" si="781"/>
        <v>0</v>
      </c>
      <c r="AC1515" s="118">
        <f t="shared" si="807"/>
        <v>0</v>
      </c>
      <c r="AD1515" s="118">
        <f t="shared" si="807"/>
        <v>0</v>
      </c>
      <c r="AE1515" s="118">
        <f t="shared" si="782"/>
        <v>0</v>
      </c>
      <c r="AF1515" s="118">
        <f t="shared" si="810"/>
        <v>0</v>
      </c>
      <c r="AG1515" s="45"/>
      <c r="AH1515" s="118">
        <f t="shared" si="819"/>
        <v>0</v>
      </c>
      <c r="AI1515" s="118">
        <f t="shared" si="819"/>
        <v>0</v>
      </c>
      <c r="AJ1515" s="118">
        <f t="shared" si="784"/>
        <v>0</v>
      </c>
      <c r="AK1515" s="118">
        <f t="shared" si="808"/>
        <v>0</v>
      </c>
      <c r="AL1515" s="118">
        <f t="shared" si="808"/>
        <v>0</v>
      </c>
      <c r="AM1515" s="118">
        <f t="shared" si="785"/>
        <v>0</v>
      </c>
      <c r="AN1515" s="118">
        <f t="shared" si="811"/>
        <v>0</v>
      </c>
      <c r="AO1515" s="45"/>
      <c r="AP1515" s="118">
        <f t="shared" si="820"/>
        <v>0</v>
      </c>
      <c r="AQ1515" s="118">
        <f t="shared" si="820"/>
        <v>0</v>
      </c>
      <c r="AR1515" s="118">
        <f t="shared" si="787"/>
        <v>0</v>
      </c>
      <c r="AS1515" s="118">
        <f t="shared" si="809"/>
        <v>0</v>
      </c>
      <c r="AT1515" s="118">
        <f t="shared" si="809"/>
        <v>0</v>
      </c>
      <c r="AU1515" s="118">
        <f t="shared" si="788"/>
        <v>0</v>
      </c>
      <c r="AV1515" s="118">
        <f t="shared" si="812"/>
        <v>0</v>
      </c>
      <c r="AW1515" s="119"/>
      <c r="AX1515" s="119"/>
      <c r="AY1515" s="119"/>
      <c r="AZ1515" s="117"/>
      <c r="BA1515" s="117"/>
      <c r="BB1515" s="117"/>
      <c r="BC1515" s="117"/>
      <c r="BD1515" s="117"/>
    </row>
    <row r="1516" spans="1:56" s="100" customFormat="1" hidden="1">
      <c r="A1516" s="45"/>
      <c r="B1516" s="120">
        <v>2013</v>
      </c>
      <c r="C1516" s="121">
        <v>8320</v>
      </c>
      <c r="D1516" s="120">
        <v>12</v>
      </c>
      <c r="E1516" s="120">
        <v>5000</v>
      </c>
      <c r="F1516" s="120">
        <v>5900</v>
      </c>
      <c r="G1516" s="120">
        <v>597</v>
      </c>
      <c r="H1516" s="120">
        <v>59700</v>
      </c>
      <c r="I1516" s="122" t="s">
        <v>254</v>
      </c>
      <c r="J1516" s="123">
        <v>0</v>
      </c>
      <c r="K1516" s="123">
        <v>0</v>
      </c>
      <c r="L1516" s="124">
        <v>0</v>
      </c>
      <c r="M1516" s="123">
        <v>0</v>
      </c>
      <c r="N1516" s="123">
        <v>0</v>
      </c>
      <c r="O1516" s="124">
        <v>0</v>
      </c>
      <c r="P1516" s="124">
        <v>0</v>
      </c>
      <c r="Q1516" s="45"/>
      <c r="R1516" s="123">
        <v>0</v>
      </c>
      <c r="S1516" s="123">
        <v>0</v>
      </c>
      <c r="T1516" s="123">
        <f t="shared" si="778"/>
        <v>0</v>
      </c>
      <c r="U1516" s="123">
        <v>0</v>
      </c>
      <c r="V1516" s="123">
        <v>0</v>
      </c>
      <c r="W1516" s="123">
        <f t="shared" si="779"/>
        <v>0</v>
      </c>
      <c r="X1516" s="123">
        <f t="shared" si="780"/>
        <v>0</v>
      </c>
      <c r="Y1516" s="45"/>
      <c r="Z1516" s="123">
        <v>0</v>
      </c>
      <c r="AA1516" s="123">
        <v>0</v>
      </c>
      <c r="AB1516" s="123">
        <f t="shared" si="781"/>
        <v>0</v>
      </c>
      <c r="AC1516" s="123">
        <v>0</v>
      </c>
      <c r="AD1516" s="123">
        <v>0</v>
      </c>
      <c r="AE1516" s="123">
        <f t="shared" si="782"/>
        <v>0</v>
      </c>
      <c r="AF1516" s="123">
        <f t="shared" si="810"/>
        <v>0</v>
      </c>
      <c r="AG1516" s="45"/>
      <c r="AH1516" s="123">
        <v>0</v>
      </c>
      <c r="AI1516" s="123">
        <v>0</v>
      </c>
      <c r="AJ1516" s="123">
        <f t="shared" si="784"/>
        <v>0</v>
      </c>
      <c r="AK1516" s="123">
        <v>0</v>
      </c>
      <c r="AL1516" s="123">
        <v>0</v>
      </c>
      <c r="AM1516" s="123">
        <f t="shared" si="785"/>
        <v>0</v>
      </c>
      <c r="AN1516" s="123">
        <f t="shared" si="811"/>
        <v>0</v>
      </c>
      <c r="AO1516" s="45"/>
      <c r="AP1516" s="123">
        <f>J1516-(R1516+Z1516+AH1516)</f>
        <v>0</v>
      </c>
      <c r="AQ1516" s="123">
        <f>K1516-(S1516+AA1516+AI1516)</f>
        <v>0</v>
      </c>
      <c r="AR1516" s="123">
        <f t="shared" si="787"/>
        <v>0</v>
      </c>
      <c r="AS1516" s="123">
        <f>M1516-(U1516+AC1516+AK1516)</f>
        <v>0</v>
      </c>
      <c r="AT1516" s="123">
        <f>N1516-(V1516+AD1516+AL1516)</f>
        <v>0</v>
      </c>
      <c r="AU1516" s="123">
        <f t="shared" si="788"/>
        <v>0</v>
      </c>
      <c r="AV1516" s="123">
        <f t="shared" si="812"/>
        <v>0</v>
      </c>
      <c r="AW1516" s="125" t="s">
        <v>187</v>
      </c>
      <c r="AX1516" s="125"/>
      <c r="AY1516" s="125"/>
      <c r="AZ1516" s="124" t="s">
        <v>283</v>
      </c>
      <c r="BA1516" s="124"/>
      <c r="BB1516" s="124"/>
      <c r="BC1516" s="124"/>
      <c r="BD1516" s="124"/>
    </row>
    <row r="1517" spans="1:56" s="107" customFormat="1" hidden="1">
      <c r="A1517" s="45"/>
      <c r="B1517" s="101">
        <v>2013</v>
      </c>
      <c r="C1517" s="102">
        <v>8320</v>
      </c>
      <c r="D1517" s="101">
        <v>12</v>
      </c>
      <c r="E1517" s="101">
        <v>6000</v>
      </c>
      <c r="F1517" s="101"/>
      <c r="G1517" s="101"/>
      <c r="H1517" s="101"/>
      <c r="I1517" s="103" t="s">
        <v>350</v>
      </c>
      <c r="J1517" s="104">
        <v>0</v>
      </c>
      <c r="K1517" s="104">
        <v>0</v>
      </c>
      <c r="L1517" s="104">
        <v>0</v>
      </c>
      <c r="M1517" s="104">
        <v>0</v>
      </c>
      <c r="N1517" s="104">
        <v>0</v>
      </c>
      <c r="O1517" s="104">
        <v>0</v>
      </c>
      <c r="P1517" s="104">
        <v>0</v>
      </c>
      <c r="Q1517" s="45"/>
      <c r="R1517" s="105">
        <f t="shared" si="817"/>
        <v>0</v>
      </c>
      <c r="S1517" s="105">
        <f t="shared" si="817"/>
        <v>0</v>
      </c>
      <c r="T1517" s="105">
        <f t="shared" si="778"/>
        <v>0</v>
      </c>
      <c r="U1517" s="105">
        <f t="shared" si="806"/>
        <v>0</v>
      </c>
      <c r="V1517" s="105">
        <f t="shared" si="806"/>
        <v>0</v>
      </c>
      <c r="W1517" s="105">
        <f t="shared" si="779"/>
        <v>0</v>
      </c>
      <c r="X1517" s="105">
        <f t="shared" si="780"/>
        <v>0</v>
      </c>
      <c r="Y1517" s="45"/>
      <c r="Z1517" s="105">
        <f t="shared" si="818"/>
        <v>0</v>
      </c>
      <c r="AA1517" s="105">
        <f t="shared" si="818"/>
        <v>0</v>
      </c>
      <c r="AB1517" s="105">
        <f t="shared" si="781"/>
        <v>0</v>
      </c>
      <c r="AC1517" s="105">
        <f t="shared" si="807"/>
        <v>0</v>
      </c>
      <c r="AD1517" s="105">
        <f t="shared" si="807"/>
        <v>0</v>
      </c>
      <c r="AE1517" s="105">
        <f t="shared" si="782"/>
        <v>0</v>
      </c>
      <c r="AF1517" s="105">
        <f t="shared" si="810"/>
        <v>0</v>
      </c>
      <c r="AG1517" s="45"/>
      <c r="AH1517" s="105">
        <f t="shared" si="819"/>
        <v>0</v>
      </c>
      <c r="AI1517" s="105">
        <f t="shared" si="819"/>
        <v>0</v>
      </c>
      <c r="AJ1517" s="105">
        <f t="shared" si="784"/>
        <v>0</v>
      </c>
      <c r="AK1517" s="105">
        <f t="shared" si="808"/>
        <v>0</v>
      </c>
      <c r="AL1517" s="105">
        <f t="shared" si="808"/>
        <v>0</v>
      </c>
      <c r="AM1517" s="105">
        <f t="shared" si="785"/>
        <v>0</v>
      </c>
      <c r="AN1517" s="105">
        <f t="shared" si="811"/>
        <v>0</v>
      </c>
      <c r="AO1517" s="45"/>
      <c r="AP1517" s="105">
        <f t="shared" si="820"/>
        <v>0</v>
      </c>
      <c r="AQ1517" s="105">
        <f t="shared" si="820"/>
        <v>0</v>
      </c>
      <c r="AR1517" s="105">
        <f t="shared" si="787"/>
        <v>0</v>
      </c>
      <c r="AS1517" s="105">
        <f t="shared" si="809"/>
        <v>0</v>
      </c>
      <c r="AT1517" s="105">
        <f t="shared" si="809"/>
        <v>0</v>
      </c>
      <c r="AU1517" s="105">
        <f t="shared" si="788"/>
        <v>0</v>
      </c>
      <c r="AV1517" s="105">
        <f t="shared" si="812"/>
        <v>0</v>
      </c>
      <c r="AW1517" s="106"/>
      <c r="AX1517" s="106"/>
      <c r="AY1517" s="106"/>
      <c r="AZ1517" s="104"/>
      <c r="BA1517" s="104"/>
      <c r="BB1517" s="104"/>
      <c r="BC1517" s="104"/>
      <c r="BD1517" s="104"/>
    </row>
    <row r="1518" spans="1:56" s="126" customFormat="1" hidden="1">
      <c r="A1518" s="45"/>
      <c r="B1518" s="108">
        <v>2013</v>
      </c>
      <c r="C1518" s="109">
        <v>8320</v>
      </c>
      <c r="D1518" s="108">
        <v>12</v>
      </c>
      <c r="E1518" s="108">
        <v>6000</v>
      </c>
      <c r="F1518" s="108">
        <v>6200</v>
      </c>
      <c r="G1518" s="108"/>
      <c r="H1518" s="108"/>
      <c r="I1518" s="110" t="s">
        <v>256</v>
      </c>
      <c r="J1518" s="111">
        <v>0</v>
      </c>
      <c r="K1518" s="111">
        <v>0</v>
      </c>
      <c r="L1518" s="111">
        <v>0</v>
      </c>
      <c r="M1518" s="111">
        <v>0</v>
      </c>
      <c r="N1518" s="111">
        <v>0</v>
      </c>
      <c r="O1518" s="111">
        <v>0</v>
      </c>
      <c r="P1518" s="111">
        <v>0</v>
      </c>
      <c r="Q1518" s="45"/>
      <c r="R1518" s="112">
        <f>R1519+R1527+R1530+R1533</f>
        <v>0</v>
      </c>
      <c r="S1518" s="112">
        <f>S1519+S1527+S1530+S1533</f>
        <v>0</v>
      </c>
      <c r="T1518" s="112">
        <f t="shared" si="778"/>
        <v>0</v>
      </c>
      <c r="U1518" s="112">
        <f>U1519+U1527+U1530+U1533</f>
        <v>0</v>
      </c>
      <c r="V1518" s="112">
        <f>V1519+V1527+V1530+V1533</f>
        <v>0</v>
      </c>
      <c r="W1518" s="112">
        <f t="shared" si="779"/>
        <v>0</v>
      </c>
      <c r="X1518" s="112">
        <f t="shared" si="780"/>
        <v>0</v>
      </c>
      <c r="Y1518" s="45"/>
      <c r="Z1518" s="112">
        <f>Z1519+Z1527+Z1530+Z1533</f>
        <v>0</v>
      </c>
      <c r="AA1518" s="112">
        <f>AA1519+AA1527+AA1530+AA1533</f>
        <v>0</v>
      </c>
      <c r="AB1518" s="112">
        <f t="shared" si="781"/>
        <v>0</v>
      </c>
      <c r="AC1518" s="112">
        <f>AC1519+AC1527+AC1530+AC1533</f>
        <v>0</v>
      </c>
      <c r="AD1518" s="112">
        <f>AD1519+AD1527+AD1530+AD1533</f>
        <v>0</v>
      </c>
      <c r="AE1518" s="112">
        <f t="shared" si="782"/>
        <v>0</v>
      </c>
      <c r="AF1518" s="112">
        <f t="shared" si="810"/>
        <v>0</v>
      </c>
      <c r="AG1518" s="45"/>
      <c r="AH1518" s="112">
        <f>AH1519+AH1527+AH1530+AH1533</f>
        <v>0</v>
      </c>
      <c r="AI1518" s="112">
        <f>AI1519+AI1527+AI1530+AI1533</f>
        <v>0</v>
      </c>
      <c r="AJ1518" s="112">
        <f t="shared" si="784"/>
        <v>0</v>
      </c>
      <c r="AK1518" s="112">
        <f>AK1519+AK1527+AK1530+AK1533</f>
        <v>0</v>
      </c>
      <c r="AL1518" s="112">
        <f>AL1519+AL1527+AL1530+AL1533</f>
        <v>0</v>
      </c>
      <c r="AM1518" s="112">
        <f t="shared" si="785"/>
        <v>0</v>
      </c>
      <c r="AN1518" s="112">
        <f t="shared" si="811"/>
        <v>0</v>
      </c>
      <c r="AO1518" s="45"/>
      <c r="AP1518" s="112">
        <f>AP1519+AP1527+AP1530+AP1533</f>
        <v>0</v>
      </c>
      <c r="AQ1518" s="112">
        <f>AQ1519+AQ1527+AQ1530+AQ1533</f>
        <v>0</v>
      </c>
      <c r="AR1518" s="112">
        <f t="shared" si="787"/>
        <v>0</v>
      </c>
      <c r="AS1518" s="112">
        <f>AS1519+AS1527+AS1530+AS1533</f>
        <v>0</v>
      </c>
      <c r="AT1518" s="112">
        <f>AT1519+AT1527+AT1530+AT1533</f>
        <v>0</v>
      </c>
      <c r="AU1518" s="112">
        <f t="shared" si="788"/>
        <v>0</v>
      </c>
      <c r="AV1518" s="112">
        <f t="shared" si="812"/>
        <v>0</v>
      </c>
      <c r="AW1518" s="113"/>
      <c r="AX1518" s="113"/>
      <c r="AY1518" s="113"/>
      <c r="AZ1518" s="111"/>
      <c r="BA1518" s="111"/>
      <c r="BB1518" s="111"/>
      <c r="BC1518" s="111"/>
      <c r="BD1518" s="111"/>
    </row>
    <row r="1519" spans="1:56" s="127" customFormat="1" hidden="1">
      <c r="A1519" s="45"/>
      <c r="B1519" s="114">
        <v>2013</v>
      </c>
      <c r="C1519" s="115">
        <v>8320</v>
      </c>
      <c r="D1519" s="114">
        <v>12</v>
      </c>
      <c r="E1519" s="114">
        <v>6000</v>
      </c>
      <c r="F1519" s="114">
        <v>6200</v>
      </c>
      <c r="G1519" s="114">
        <v>622</v>
      </c>
      <c r="H1519" s="114"/>
      <c r="I1519" s="116" t="s">
        <v>257</v>
      </c>
      <c r="J1519" s="117">
        <v>0</v>
      </c>
      <c r="K1519" s="117">
        <v>0</v>
      </c>
      <c r="L1519" s="117">
        <v>0</v>
      </c>
      <c r="M1519" s="117">
        <v>0</v>
      </c>
      <c r="N1519" s="117">
        <v>0</v>
      </c>
      <c r="O1519" s="117">
        <v>0</v>
      </c>
      <c r="P1519" s="117">
        <v>0</v>
      </c>
      <c r="Q1519" s="45"/>
      <c r="R1519" s="118">
        <f>R1520+R1521+R1522+R1523+R1524+R1525+R1526</f>
        <v>0</v>
      </c>
      <c r="S1519" s="118">
        <f>S1520+S1521+S1522+S1523+S1524+S1525+S1526</f>
        <v>0</v>
      </c>
      <c r="T1519" s="118">
        <f t="shared" si="778"/>
        <v>0</v>
      </c>
      <c r="U1519" s="118">
        <f>U1520+U1521+U1522+U1523+U1524+U1525+U1526</f>
        <v>0</v>
      </c>
      <c r="V1519" s="118">
        <f>V1520+V1521+V1522+V1523+V1524+V1525+V1526</f>
        <v>0</v>
      </c>
      <c r="W1519" s="118">
        <f t="shared" si="779"/>
        <v>0</v>
      </c>
      <c r="X1519" s="118">
        <f t="shared" si="780"/>
        <v>0</v>
      </c>
      <c r="Y1519" s="45"/>
      <c r="Z1519" s="118">
        <f>Z1520+Z1521+Z1522+Z1523+Z1524+Z1525+Z1526</f>
        <v>0</v>
      </c>
      <c r="AA1519" s="118">
        <f>AA1520+AA1521+AA1522+AA1523+AA1524+AA1525+AA1526</f>
        <v>0</v>
      </c>
      <c r="AB1519" s="118">
        <f t="shared" si="781"/>
        <v>0</v>
      </c>
      <c r="AC1519" s="118">
        <f>AC1520+AC1521+AC1522+AC1523+AC1524+AC1525+AC1526</f>
        <v>0</v>
      </c>
      <c r="AD1519" s="118">
        <f>AD1520+AD1521+AD1522+AD1523+AD1524+AD1525+AD1526</f>
        <v>0</v>
      </c>
      <c r="AE1519" s="118">
        <f t="shared" si="782"/>
        <v>0</v>
      </c>
      <c r="AF1519" s="118">
        <f t="shared" si="810"/>
        <v>0</v>
      </c>
      <c r="AG1519" s="45"/>
      <c r="AH1519" s="118">
        <f>AH1520+AH1521+AH1522+AH1523+AH1524+AH1525+AH1526</f>
        <v>0</v>
      </c>
      <c r="AI1519" s="118">
        <f>AI1520+AI1521+AI1522+AI1523+AI1524+AI1525+AI1526</f>
        <v>0</v>
      </c>
      <c r="AJ1519" s="118">
        <f t="shared" si="784"/>
        <v>0</v>
      </c>
      <c r="AK1519" s="118">
        <f>AK1520+AK1521+AK1522+AK1523+AK1524+AK1525+AK1526</f>
        <v>0</v>
      </c>
      <c r="AL1519" s="118">
        <f>AL1520+AL1521+AL1522+AL1523+AL1524+AL1525+AL1526</f>
        <v>0</v>
      </c>
      <c r="AM1519" s="118">
        <f t="shared" si="785"/>
        <v>0</v>
      </c>
      <c r="AN1519" s="118">
        <f t="shared" si="811"/>
        <v>0</v>
      </c>
      <c r="AO1519" s="45"/>
      <c r="AP1519" s="118">
        <f>AP1520+AP1521+AP1522+AP1523+AP1524+AP1525+AP1526</f>
        <v>0</v>
      </c>
      <c r="AQ1519" s="118">
        <f>AQ1520+AQ1521+AQ1522+AQ1523+AQ1524+AQ1525+AQ1526</f>
        <v>0</v>
      </c>
      <c r="AR1519" s="118">
        <f t="shared" si="787"/>
        <v>0</v>
      </c>
      <c r="AS1519" s="118">
        <f>AS1520+AS1521+AS1522+AS1523+AS1524+AS1525+AS1526</f>
        <v>0</v>
      </c>
      <c r="AT1519" s="118">
        <f>AT1520+AT1521+AT1522+AT1523+AT1524+AT1525+AT1526</f>
        <v>0</v>
      </c>
      <c r="AU1519" s="118">
        <f t="shared" si="788"/>
        <v>0</v>
      </c>
      <c r="AV1519" s="118">
        <f t="shared" si="812"/>
        <v>0</v>
      </c>
      <c r="AW1519" s="119"/>
      <c r="AX1519" s="119"/>
      <c r="AY1519" s="119"/>
      <c r="AZ1519" s="117"/>
      <c r="BA1519" s="117"/>
      <c r="BB1519" s="117"/>
      <c r="BC1519" s="117"/>
      <c r="BD1519" s="117"/>
    </row>
    <row r="1520" spans="1:56" s="100" customFormat="1" hidden="1">
      <c r="A1520" s="45"/>
      <c r="B1520" s="120">
        <v>2013</v>
      </c>
      <c r="C1520" s="121">
        <v>8320</v>
      </c>
      <c r="D1520" s="120">
        <v>12</v>
      </c>
      <c r="E1520" s="120">
        <v>6000</v>
      </c>
      <c r="F1520" s="120">
        <v>6200</v>
      </c>
      <c r="G1520" s="120">
        <v>622</v>
      </c>
      <c r="H1520" s="120">
        <v>62201</v>
      </c>
      <c r="I1520" s="122" t="s">
        <v>258</v>
      </c>
      <c r="J1520" s="123">
        <v>0</v>
      </c>
      <c r="K1520" s="123">
        <v>0</v>
      </c>
      <c r="L1520" s="124">
        <v>0</v>
      </c>
      <c r="M1520" s="123">
        <v>0</v>
      </c>
      <c r="N1520" s="123">
        <v>0</v>
      </c>
      <c r="O1520" s="124">
        <v>0</v>
      </c>
      <c r="P1520" s="124">
        <v>0</v>
      </c>
      <c r="Q1520" s="45"/>
      <c r="R1520" s="123">
        <v>0</v>
      </c>
      <c r="S1520" s="123">
        <v>0</v>
      </c>
      <c r="T1520" s="123">
        <f t="shared" si="778"/>
        <v>0</v>
      </c>
      <c r="U1520" s="123">
        <v>0</v>
      </c>
      <c r="V1520" s="123">
        <v>0</v>
      </c>
      <c r="W1520" s="123">
        <f t="shared" si="779"/>
        <v>0</v>
      </c>
      <c r="X1520" s="123">
        <f t="shared" si="780"/>
        <v>0</v>
      </c>
      <c r="Y1520" s="45"/>
      <c r="Z1520" s="123">
        <v>0</v>
      </c>
      <c r="AA1520" s="123">
        <v>0</v>
      </c>
      <c r="AB1520" s="123">
        <f t="shared" si="781"/>
        <v>0</v>
      </c>
      <c r="AC1520" s="123">
        <v>0</v>
      </c>
      <c r="AD1520" s="123">
        <v>0</v>
      </c>
      <c r="AE1520" s="123">
        <f t="shared" si="782"/>
        <v>0</v>
      </c>
      <c r="AF1520" s="123">
        <f t="shared" si="810"/>
        <v>0</v>
      </c>
      <c r="AG1520" s="45"/>
      <c r="AH1520" s="123">
        <v>0</v>
      </c>
      <c r="AI1520" s="123">
        <v>0</v>
      </c>
      <c r="AJ1520" s="123">
        <f t="shared" si="784"/>
        <v>0</v>
      </c>
      <c r="AK1520" s="123">
        <v>0</v>
      </c>
      <c r="AL1520" s="123">
        <v>0</v>
      </c>
      <c r="AM1520" s="123">
        <f t="shared" si="785"/>
        <v>0</v>
      </c>
      <c r="AN1520" s="123">
        <f t="shared" si="811"/>
        <v>0</v>
      </c>
      <c r="AO1520" s="45"/>
      <c r="AP1520" s="123">
        <f t="shared" ref="AP1520:AQ1526" si="821">J1520-(R1520+Z1520+AH1520)</f>
        <v>0</v>
      </c>
      <c r="AQ1520" s="123">
        <f t="shared" si="821"/>
        <v>0</v>
      </c>
      <c r="AR1520" s="123">
        <f t="shared" si="787"/>
        <v>0</v>
      </c>
      <c r="AS1520" s="123">
        <f t="shared" ref="AS1520:AT1526" si="822">M1520-(U1520+AC1520+AK1520)</f>
        <v>0</v>
      </c>
      <c r="AT1520" s="123">
        <f t="shared" si="822"/>
        <v>0</v>
      </c>
      <c r="AU1520" s="123">
        <f t="shared" si="788"/>
        <v>0</v>
      </c>
      <c r="AV1520" s="123">
        <f t="shared" si="812"/>
        <v>0</v>
      </c>
      <c r="AW1520" s="125" t="s">
        <v>260</v>
      </c>
      <c r="AX1520" s="125"/>
      <c r="AY1520" s="125"/>
      <c r="AZ1520" s="124" t="s">
        <v>283</v>
      </c>
      <c r="BA1520" s="124"/>
      <c r="BB1520" s="124"/>
      <c r="BC1520" s="124"/>
      <c r="BD1520" s="124"/>
    </row>
    <row r="1521" spans="1:56" s="100" customFormat="1" hidden="1">
      <c r="A1521" s="45"/>
      <c r="B1521" s="120">
        <v>2013</v>
      </c>
      <c r="C1521" s="121">
        <v>8320</v>
      </c>
      <c r="D1521" s="120">
        <v>12</v>
      </c>
      <c r="E1521" s="120">
        <v>6000</v>
      </c>
      <c r="F1521" s="120">
        <v>6200</v>
      </c>
      <c r="G1521" s="120">
        <v>622</v>
      </c>
      <c r="H1521" s="120">
        <v>62201</v>
      </c>
      <c r="I1521" s="122" t="s">
        <v>258</v>
      </c>
      <c r="J1521" s="123">
        <v>0</v>
      </c>
      <c r="K1521" s="123">
        <v>0</v>
      </c>
      <c r="L1521" s="124">
        <v>0</v>
      </c>
      <c r="M1521" s="123">
        <v>0</v>
      </c>
      <c r="N1521" s="123">
        <v>0</v>
      </c>
      <c r="O1521" s="124">
        <v>0</v>
      </c>
      <c r="P1521" s="124">
        <v>0</v>
      </c>
      <c r="Q1521" s="45"/>
      <c r="R1521" s="123">
        <v>0</v>
      </c>
      <c r="S1521" s="123">
        <v>0</v>
      </c>
      <c r="T1521" s="123">
        <f t="shared" si="778"/>
        <v>0</v>
      </c>
      <c r="U1521" s="123">
        <v>0</v>
      </c>
      <c r="V1521" s="123">
        <v>0</v>
      </c>
      <c r="W1521" s="123">
        <f t="shared" si="779"/>
        <v>0</v>
      </c>
      <c r="X1521" s="123">
        <f t="shared" si="780"/>
        <v>0</v>
      </c>
      <c r="Y1521" s="45"/>
      <c r="Z1521" s="123">
        <v>0</v>
      </c>
      <c r="AA1521" s="123">
        <v>0</v>
      </c>
      <c r="AB1521" s="123">
        <f t="shared" si="781"/>
        <v>0</v>
      </c>
      <c r="AC1521" s="123">
        <v>0</v>
      </c>
      <c r="AD1521" s="123">
        <v>0</v>
      </c>
      <c r="AE1521" s="123">
        <f t="shared" si="782"/>
        <v>0</v>
      </c>
      <c r="AF1521" s="123">
        <f t="shared" si="810"/>
        <v>0</v>
      </c>
      <c r="AG1521" s="45"/>
      <c r="AH1521" s="123">
        <v>0</v>
      </c>
      <c r="AI1521" s="123">
        <v>0</v>
      </c>
      <c r="AJ1521" s="123">
        <f t="shared" si="784"/>
        <v>0</v>
      </c>
      <c r="AK1521" s="123">
        <v>0</v>
      </c>
      <c r="AL1521" s="123">
        <v>0</v>
      </c>
      <c r="AM1521" s="123">
        <f t="shared" si="785"/>
        <v>0</v>
      </c>
      <c r="AN1521" s="123">
        <f t="shared" si="811"/>
        <v>0</v>
      </c>
      <c r="AO1521" s="45"/>
      <c r="AP1521" s="123">
        <f t="shared" si="821"/>
        <v>0</v>
      </c>
      <c r="AQ1521" s="123">
        <f t="shared" si="821"/>
        <v>0</v>
      </c>
      <c r="AR1521" s="123">
        <f t="shared" si="787"/>
        <v>0</v>
      </c>
      <c r="AS1521" s="123">
        <f t="shared" si="822"/>
        <v>0</v>
      </c>
      <c r="AT1521" s="123">
        <f t="shared" si="822"/>
        <v>0</v>
      </c>
      <c r="AU1521" s="123">
        <f t="shared" si="788"/>
        <v>0</v>
      </c>
      <c r="AV1521" s="123">
        <f t="shared" si="812"/>
        <v>0</v>
      </c>
      <c r="AW1521" s="125" t="s">
        <v>260</v>
      </c>
      <c r="AX1521" s="125"/>
      <c r="AY1521" s="125"/>
      <c r="AZ1521" s="124" t="s">
        <v>283</v>
      </c>
      <c r="BA1521" s="124"/>
      <c r="BB1521" s="124"/>
      <c r="BC1521" s="124"/>
      <c r="BD1521" s="124"/>
    </row>
    <row r="1522" spans="1:56" s="100" customFormat="1" hidden="1">
      <c r="A1522" s="45"/>
      <c r="B1522" s="120">
        <v>2013</v>
      </c>
      <c r="C1522" s="121">
        <v>8320</v>
      </c>
      <c r="D1522" s="120">
        <v>12</v>
      </c>
      <c r="E1522" s="120">
        <v>6000</v>
      </c>
      <c r="F1522" s="120">
        <v>6200</v>
      </c>
      <c r="G1522" s="120">
        <v>622</v>
      </c>
      <c r="H1522" s="120">
        <v>62201</v>
      </c>
      <c r="I1522" s="122" t="s">
        <v>258</v>
      </c>
      <c r="J1522" s="123">
        <v>0</v>
      </c>
      <c r="K1522" s="123">
        <v>0</v>
      </c>
      <c r="L1522" s="124">
        <v>0</v>
      </c>
      <c r="M1522" s="123">
        <v>0</v>
      </c>
      <c r="N1522" s="123">
        <v>0</v>
      </c>
      <c r="O1522" s="124">
        <v>0</v>
      </c>
      <c r="P1522" s="124">
        <v>0</v>
      </c>
      <c r="Q1522" s="45"/>
      <c r="R1522" s="123">
        <v>0</v>
      </c>
      <c r="S1522" s="123">
        <v>0</v>
      </c>
      <c r="T1522" s="123">
        <f t="shared" si="778"/>
        <v>0</v>
      </c>
      <c r="U1522" s="123">
        <v>0</v>
      </c>
      <c r="V1522" s="123">
        <v>0</v>
      </c>
      <c r="W1522" s="123">
        <f t="shared" si="779"/>
        <v>0</v>
      </c>
      <c r="X1522" s="123">
        <f t="shared" si="780"/>
        <v>0</v>
      </c>
      <c r="Y1522" s="45"/>
      <c r="Z1522" s="123">
        <v>0</v>
      </c>
      <c r="AA1522" s="123">
        <v>0</v>
      </c>
      <c r="AB1522" s="123">
        <f t="shared" si="781"/>
        <v>0</v>
      </c>
      <c r="AC1522" s="123">
        <v>0</v>
      </c>
      <c r="AD1522" s="123">
        <v>0</v>
      </c>
      <c r="AE1522" s="123">
        <f t="shared" si="782"/>
        <v>0</v>
      </c>
      <c r="AF1522" s="123">
        <f t="shared" si="810"/>
        <v>0</v>
      </c>
      <c r="AG1522" s="45"/>
      <c r="AH1522" s="123">
        <v>0</v>
      </c>
      <c r="AI1522" s="123">
        <v>0</v>
      </c>
      <c r="AJ1522" s="123">
        <f t="shared" si="784"/>
        <v>0</v>
      </c>
      <c r="AK1522" s="123">
        <v>0</v>
      </c>
      <c r="AL1522" s="123">
        <v>0</v>
      </c>
      <c r="AM1522" s="123">
        <f t="shared" si="785"/>
        <v>0</v>
      </c>
      <c r="AN1522" s="123">
        <f t="shared" si="811"/>
        <v>0</v>
      </c>
      <c r="AO1522" s="45"/>
      <c r="AP1522" s="123">
        <f t="shared" si="821"/>
        <v>0</v>
      </c>
      <c r="AQ1522" s="123">
        <f t="shared" si="821"/>
        <v>0</v>
      </c>
      <c r="AR1522" s="123">
        <f t="shared" si="787"/>
        <v>0</v>
      </c>
      <c r="AS1522" s="123">
        <f t="shared" si="822"/>
        <v>0</v>
      </c>
      <c r="AT1522" s="123">
        <f t="shared" si="822"/>
        <v>0</v>
      </c>
      <c r="AU1522" s="123">
        <f t="shared" si="788"/>
        <v>0</v>
      </c>
      <c r="AV1522" s="123">
        <f t="shared" si="812"/>
        <v>0</v>
      </c>
      <c r="AW1522" s="125" t="s">
        <v>260</v>
      </c>
      <c r="AX1522" s="125"/>
      <c r="AY1522" s="125"/>
      <c r="AZ1522" s="124" t="s">
        <v>283</v>
      </c>
      <c r="BA1522" s="124"/>
      <c r="BB1522" s="124"/>
      <c r="BC1522" s="124"/>
      <c r="BD1522" s="124"/>
    </row>
    <row r="1523" spans="1:56" s="100" customFormat="1" hidden="1">
      <c r="A1523" s="45"/>
      <c r="B1523" s="120">
        <v>2013</v>
      </c>
      <c r="C1523" s="121">
        <v>8320</v>
      </c>
      <c r="D1523" s="120">
        <v>12</v>
      </c>
      <c r="E1523" s="120">
        <v>6000</v>
      </c>
      <c r="F1523" s="120">
        <v>6200</v>
      </c>
      <c r="G1523" s="120">
        <v>622</v>
      </c>
      <c r="H1523" s="120">
        <v>62201</v>
      </c>
      <c r="I1523" s="122" t="s">
        <v>258</v>
      </c>
      <c r="J1523" s="123">
        <v>0</v>
      </c>
      <c r="K1523" s="123">
        <v>0</v>
      </c>
      <c r="L1523" s="124">
        <v>0</v>
      </c>
      <c r="M1523" s="123">
        <v>0</v>
      </c>
      <c r="N1523" s="123">
        <v>0</v>
      </c>
      <c r="O1523" s="124">
        <v>0</v>
      </c>
      <c r="P1523" s="124">
        <v>0</v>
      </c>
      <c r="Q1523" s="45"/>
      <c r="R1523" s="123">
        <v>0</v>
      </c>
      <c r="S1523" s="123">
        <v>0</v>
      </c>
      <c r="T1523" s="123">
        <f t="shared" si="778"/>
        <v>0</v>
      </c>
      <c r="U1523" s="123">
        <v>0</v>
      </c>
      <c r="V1523" s="123">
        <v>0</v>
      </c>
      <c r="W1523" s="123">
        <f t="shared" si="779"/>
        <v>0</v>
      </c>
      <c r="X1523" s="123">
        <f t="shared" si="780"/>
        <v>0</v>
      </c>
      <c r="Y1523" s="45"/>
      <c r="Z1523" s="123">
        <v>0</v>
      </c>
      <c r="AA1523" s="123">
        <v>0</v>
      </c>
      <c r="AB1523" s="123">
        <f t="shared" si="781"/>
        <v>0</v>
      </c>
      <c r="AC1523" s="123">
        <v>0</v>
      </c>
      <c r="AD1523" s="123">
        <v>0</v>
      </c>
      <c r="AE1523" s="123">
        <f t="shared" si="782"/>
        <v>0</v>
      </c>
      <c r="AF1523" s="123">
        <f t="shared" si="810"/>
        <v>0</v>
      </c>
      <c r="AG1523" s="45"/>
      <c r="AH1523" s="123">
        <v>0</v>
      </c>
      <c r="AI1523" s="123">
        <v>0</v>
      </c>
      <c r="AJ1523" s="123">
        <f t="shared" si="784"/>
        <v>0</v>
      </c>
      <c r="AK1523" s="123">
        <v>0</v>
      </c>
      <c r="AL1523" s="123">
        <v>0</v>
      </c>
      <c r="AM1523" s="123">
        <f t="shared" si="785"/>
        <v>0</v>
      </c>
      <c r="AN1523" s="123">
        <f t="shared" si="811"/>
        <v>0</v>
      </c>
      <c r="AO1523" s="45"/>
      <c r="AP1523" s="123">
        <f t="shared" si="821"/>
        <v>0</v>
      </c>
      <c r="AQ1523" s="123">
        <f t="shared" si="821"/>
        <v>0</v>
      </c>
      <c r="AR1523" s="123">
        <f t="shared" si="787"/>
        <v>0</v>
      </c>
      <c r="AS1523" s="123">
        <f t="shared" si="822"/>
        <v>0</v>
      </c>
      <c r="AT1523" s="123">
        <f t="shared" si="822"/>
        <v>0</v>
      </c>
      <c r="AU1523" s="123">
        <f t="shared" si="788"/>
        <v>0</v>
      </c>
      <c r="AV1523" s="123">
        <f t="shared" si="812"/>
        <v>0</v>
      </c>
      <c r="AW1523" s="125" t="s">
        <v>260</v>
      </c>
      <c r="AX1523" s="125"/>
      <c r="AY1523" s="125"/>
      <c r="AZ1523" s="124" t="s">
        <v>283</v>
      </c>
      <c r="BA1523" s="124"/>
      <c r="BB1523" s="124"/>
      <c r="BC1523" s="124"/>
      <c r="BD1523" s="124"/>
    </row>
    <row r="1524" spans="1:56" s="100" customFormat="1" hidden="1">
      <c r="A1524" s="45"/>
      <c r="B1524" s="120">
        <v>2013</v>
      </c>
      <c r="C1524" s="121">
        <v>8320</v>
      </c>
      <c r="D1524" s="120">
        <v>12</v>
      </c>
      <c r="E1524" s="120">
        <v>6000</v>
      </c>
      <c r="F1524" s="120">
        <v>6200</v>
      </c>
      <c r="G1524" s="120">
        <v>622</v>
      </c>
      <c r="H1524" s="120">
        <v>62202</v>
      </c>
      <c r="I1524" s="122" t="s">
        <v>261</v>
      </c>
      <c r="J1524" s="123">
        <v>0</v>
      </c>
      <c r="K1524" s="123">
        <v>0</v>
      </c>
      <c r="L1524" s="124">
        <v>0</v>
      </c>
      <c r="M1524" s="123">
        <v>0</v>
      </c>
      <c r="N1524" s="123">
        <v>0</v>
      </c>
      <c r="O1524" s="124">
        <v>0</v>
      </c>
      <c r="P1524" s="124">
        <v>0</v>
      </c>
      <c r="Q1524" s="45"/>
      <c r="R1524" s="123">
        <v>0</v>
      </c>
      <c r="S1524" s="123">
        <v>0</v>
      </c>
      <c r="T1524" s="123">
        <f t="shared" si="778"/>
        <v>0</v>
      </c>
      <c r="U1524" s="123">
        <v>0</v>
      </c>
      <c r="V1524" s="123">
        <v>0</v>
      </c>
      <c r="W1524" s="123">
        <f t="shared" si="779"/>
        <v>0</v>
      </c>
      <c r="X1524" s="123">
        <f t="shared" si="780"/>
        <v>0</v>
      </c>
      <c r="Y1524" s="45"/>
      <c r="Z1524" s="123">
        <v>0</v>
      </c>
      <c r="AA1524" s="123">
        <v>0</v>
      </c>
      <c r="AB1524" s="123">
        <f t="shared" si="781"/>
        <v>0</v>
      </c>
      <c r="AC1524" s="123">
        <v>0</v>
      </c>
      <c r="AD1524" s="123">
        <v>0</v>
      </c>
      <c r="AE1524" s="123">
        <f t="shared" si="782"/>
        <v>0</v>
      </c>
      <c r="AF1524" s="123">
        <f t="shared" si="810"/>
        <v>0</v>
      </c>
      <c r="AG1524" s="45"/>
      <c r="AH1524" s="123">
        <v>0</v>
      </c>
      <c r="AI1524" s="123">
        <v>0</v>
      </c>
      <c r="AJ1524" s="123">
        <f t="shared" si="784"/>
        <v>0</v>
      </c>
      <c r="AK1524" s="123">
        <v>0</v>
      </c>
      <c r="AL1524" s="123">
        <v>0</v>
      </c>
      <c r="AM1524" s="123">
        <f t="shared" si="785"/>
        <v>0</v>
      </c>
      <c r="AN1524" s="123">
        <f t="shared" si="811"/>
        <v>0</v>
      </c>
      <c r="AO1524" s="45"/>
      <c r="AP1524" s="123">
        <f t="shared" si="821"/>
        <v>0</v>
      </c>
      <c r="AQ1524" s="123">
        <f t="shared" si="821"/>
        <v>0</v>
      </c>
      <c r="AR1524" s="123">
        <f t="shared" si="787"/>
        <v>0</v>
      </c>
      <c r="AS1524" s="123">
        <f t="shared" si="822"/>
        <v>0</v>
      </c>
      <c r="AT1524" s="123">
        <f t="shared" si="822"/>
        <v>0</v>
      </c>
      <c r="AU1524" s="123">
        <f t="shared" si="788"/>
        <v>0</v>
      </c>
      <c r="AV1524" s="123">
        <f t="shared" si="812"/>
        <v>0</v>
      </c>
      <c r="AW1524" s="125" t="s">
        <v>260</v>
      </c>
      <c r="AX1524" s="125"/>
      <c r="AY1524" s="125"/>
      <c r="AZ1524" s="124" t="s">
        <v>283</v>
      </c>
      <c r="BA1524" s="124"/>
      <c r="BB1524" s="124"/>
      <c r="BC1524" s="124"/>
      <c r="BD1524" s="124"/>
    </row>
    <row r="1525" spans="1:56" s="100" customFormat="1" hidden="1">
      <c r="A1525" s="45"/>
      <c r="B1525" s="120">
        <v>2013</v>
      </c>
      <c r="C1525" s="121">
        <v>8320</v>
      </c>
      <c r="D1525" s="120">
        <v>12</v>
      </c>
      <c r="E1525" s="120">
        <v>6000</v>
      </c>
      <c r="F1525" s="120">
        <v>6200</v>
      </c>
      <c r="G1525" s="120">
        <v>622</v>
      </c>
      <c r="H1525" s="120">
        <v>62202</v>
      </c>
      <c r="I1525" s="122" t="s">
        <v>261</v>
      </c>
      <c r="J1525" s="123">
        <v>0</v>
      </c>
      <c r="K1525" s="123">
        <v>0</v>
      </c>
      <c r="L1525" s="124">
        <v>0</v>
      </c>
      <c r="M1525" s="123">
        <v>0</v>
      </c>
      <c r="N1525" s="123">
        <v>0</v>
      </c>
      <c r="O1525" s="124">
        <v>0</v>
      </c>
      <c r="P1525" s="124">
        <v>0</v>
      </c>
      <c r="Q1525" s="45"/>
      <c r="R1525" s="123">
        <v>0</v>
      </c>
      <c r="S1525" s="123">
        <v>0</v>
      </c>
      <c r="T1525" s="123">
        <f t="shared" si="778"/>
        <v>0</v>
      </c>
      <c r="U1525" s="123">
        <v>0</v>
      </c>
      <c r="V1525" s="123">
        <v>0</v>
      </c>
      <c r="W1525" s="123">
        <f t="shared" si="779"/>
        <v>0</v>
      </c>
      <c r="X1525" s="123">
        <f t="shared" si="780"/>
        <v>0</v>
      </c>
      <c r="Y1525" s="45"/>
      <c r="Z1525" s="123">
        <v>0</v>
      </c>
      <c r="AA1525" s="123">
        <v>0</v>
      </c>
      <c r="AB1525" s="123">
        <f t="shared" si="781"/>
        <v>0</v>
      </c>
      <c r="AC1525" s="123">
        <v>0</v>
      </c>
      <c r="AD1525" s="123">
        <v>0</v>
      </c>
      <c r="AE1525" s="123">
        <f t="shared" si="782"/>
        <v>0</v>
      </c>
      <c r="AF1525" s="123">
        <f t="shared" si="810"/>
        <v>0</v>
      </c>
      <c r="AG1525" s="45"/>
      <c r="AH1525" s="123">
        <v>0</v>
      </c>
      <c r="AI1525" s="123">
        <v>0</v>
      </c>
      <c r="AJ1525" s="123">
        <f t="shared" si="784"/>
        <v>0</v>
      </c>
      <c r="AK1525" s="123">
        <v>0</v>
      </c>
      <c r="AL1525" s="123">
        <v>0</v>
      </c>
      <c r="AM1525" s="123">
        <f t="shared" si="785"/>
        <v>0</v>
      </c>
      <c r="AN1525" s="123">
        <f t="shared" si="811"/>
        <v>0</v>
      </c>
      <c r="AO1525" s="45"/>
      <c r="AP1525" s="123">
        <f t="shared" si="821"/>
        <v>0</v>
      </c>
      <c r="AQ1525" s="123">
        <f t="shared" si="821"/>
        <v>0</v>
      </c>
      <c r="AR1525" s="123">
        <f t="shared" si="787"/>
        <v>0</v>
      </c>
      <c r="AS1525" s="123">
        <f t="shared" si="822"/>
        <v>0</v>
      </c>
      <c r="AT1525" s="123">
        <f t="shared" si="822"/>
        <v>0</v>
      </c>
      <c r="AU1525" s="123">
        <f t="shared" si="788"/>
        <v>0</v>
      </c>
      <c r="AV1525" s="123">
        <f t="shared" si="812"/>
        <v>0</v>
      </c>
      <c r="AW1525" s="125" t="s">
        <v>260</v>
      </c>
      <c r="AX1525" s="125"/>
      <c r="AY1525" s="125"/>
      <c r="AZ1525" s="124" t="s">
        <v>283</v>
      </c>
      <c r="BA1525" s="124"/>
      <c r="BB1525" s="124"/>
      <c r="BC1525" s="124"/>
      <c r="BD1525" s="124"/>
    </row>
    <row r="1526" spans="1:56" s="100" customFormat="1" hidden="1">
      <c r="A1526" s="45"/>
      <c r="B1526" s="120">
        <v>2013</v>
      </c>
      <c r="C1526" s="121">
        <v>8320</v>
      </c>
      <c r="D1526" s="120">
        <v>12</v>
      </c>
      <c r="E1526" s="120">
        <v>6000</v>
      </c>
      <c r="F1526" s="120">
        <v>6200</v>
      </c>
      <c r="G1526" s="120">
        <v>622</v>
      </c>
      <c r="H1526" s="120">
        <v>62202</v>
      </c>
      <c r="I1526" s="122" t="s">
        <v>261</v>
      </c>
      <c r="J1526" s="123">
        <v>0</v>
      </c>
      <c r="K1526" s="123">
        <v>0</v>
      </c>
      <c r="L1526" s="124">
        <v>0</v>
      </c>
      <c r="M1526" s="123">
        <v>0</v>
      </c>
      <c r="N1526" s="123">
        <v>0</v>
      </c>
      <c r="O1526" s="124">
        <v>0</v>
      </c>
      <c r="P1526" s="124">
        <v>0</v>
      </c>
      <c r="Q1526" s="45"/>
      <c r="R1526" s="123">
        <v>0</v>
      </c>
      <c r="S1526" s="123">
        <v>0</v>
      </c>
      <c r="T1526" s="123">
        <f t="shared" si="778"/>
        <v>0</v>
      </c>
      <c r="U1526" s="123">
        <v>0</v>
      </c>
      <c r="V1526" s="123">
        <v>0</v>
      </c>
      <c r="W1526" s="123">
        <f t="shared" si="779"/>
        <v>0</v>
      </c>
      <c r="X1526" s="123">
        <f t="shared" si="780"/>
        <v>0</v>
      </c>
      <c r="Y1526" s="45"/>
      <c r="Z1526" s="123">
        <v>0</v>
      </c>
      <c r="AA1526" s="123">
        <v>0</v>
      </c>
      <c r="AB1526" s="123">
        <f t="shared" si="781"/>
        <v>0</v>
      </c>
      <c r="AC1526" s="123">
        <v>0</v>
      </c>
      <c r="AD1526" s="123">
        <v>0</v>
      </c>
      <c r="AE1526" s="123">
        <f t="shared" si="782"/>
        <v>0</v>
      </c>
      <c r="AF1526" s="123">
        <f t="shared" si="810"/>
        <v>0</v>
      </c>
      <c r="AG1526" s="45"/>
      <c r="AH1526" s="123">
        <v>0</v>
      </c>
      <c r="AI1526" s="123">
        <v>0</v>
      </c>
      <c r="AJ1526" s="123">
        <f t="shared" si="784"/>
        <v>0</v>
      </c>
      <c r="AK1526" s="123">
        <v>0</v>
      </c>
      <c r="AL1526" s="123">
        <v>0</v>
      </c>
      <c r="AM1526" s="123">
        <f t="shared" si="785"/>
        <v>0</v>
      </c>
      <c r="AN1526" s="123">
        <f t="shared" si="811"/>
        <v>0</v>
      </c>
      <c r="AO1526" s="45"/>
      <c r="AP1526" s="123">
        <f t="shared" si="821"/>
        <v>0</v>
      </c>
      <c r="AQ1526" s="123">
        <f t="shared" si="821"/>
        <v>0</v>
      </c>
      <c r="AR1526" s="123">
        <f t="shared" si="787"/>
        <v>0</v>
      </c>
      <c r="AS1526" s="123">
        <f t="shared" si="822"/>
        <v>0</v>
      </c>
      <c r="AT1526" s="123">
        <f t="shared" si="822"/>
        <v>0</v>
      </c>
      <c r="AU1526" s="123">
        <f t="shared" si="788"/>
        <v>0</v>
      </c>
      <c r="AV1526" s="123">
        <f t="shared" si="812"/>
        <v>0</v>
      </c>
      <c r="AW1526" s="125" t="s">
        <v>260</v>
      </c>
      <c r="AX1526" s="125"/>
      <c r="AY1526" s="125"/>
      <c r="AZ1526" s="124" t="s">
        <v>283</v>
      </c>
      <c r="BA1526" s="124"/>
      <c r="BB1526" s="124"/>
      <c r="BC1526" s="124"/>
      <c r="BD1526" s="124"/>
    </row>
    <row r="1527" spans="1:56" s="100" customFormat="1" ht="46.8" hidden="1">
      <c r="A1527" s="45"/>
      <c r="B1527" s="114">
        <v>2013</v>
      </c>
      <c r="C1527" s="115">
        <v>8320</v>
      </c>
      <c r="D1527" s="114">
        <v>12</v>
      </c>
      <c r="E1527" s="114">
        <v>6000</v>
      </c>
      <c r="F1527" s="114">
        <v>6200</v>
      </c>
      <c r="G1527" s="114">
        <v>623</v>
      </c>
      <c r="H1527" s="114"/>
      <c r="I1527" s="116" t="s">
        <v>463</v>
      </c>
      <c r="J1527" s="117">
        <v>0</v>
      </c>
      <c r="K1527" s="117">
        <v>0</v>
      </c>
      <c r="L1527" s="117">
        <v>0</v>
      </c>
      <c r="M1527" s="117">
        <v>0</v>
      </c>
      <c r="N1527" s="117">
        <v>0</v>
      </c>
      <c r="O1527" s="117">
        <v>0</v>
      </c>
      <c r="P1527" s="117">
        <v>0</v>
      </c>
      <c r="Q1527" s="45"/>
      <c r="R1527" s="118">
        <f t="shared" ref="R1527:X1527" si="823">R1528+R1529</f>
        <v>0</v>
      </c>
      <c r="S1527" s="118">
        <f t="shared" si="823"/>
        <v>0</v>
      </c>
      <c r="T1527" s="118">
        <f t="shared" si="823"/>
        <v>0</v>
      </c>
      <c r="U1527" s="118">
        <f t="shared" si="823"/>
        <v>0</v>
      </c>
      <c r="V1527" s="118">
        <f t="shared" si="823"/>
        <v>0</v>
      </c>
      <c r="W1527" s="118">
        <f t="shared" si="823"/>
        <v>0</v>
      </c>
      <c r="X1527" s="118">
        <f t="shared" si="823"/>
        <v>0</v>
      </c>
      <c r="Y1527" s="45"/>
      <c r="Z1527" s="118">
        <f t="shared" ref="Z1527:AF1527" si="824">Z1528+Z1529</f>
        <v>0</v>
      </c>
      <c r="AA1527" s="118">
        <f t="shared" si="824"/>
        <v>0</v>
      </c>
      <c r="AB1527" s="118">
        <f t="shared" si="824"/>
        <v>0</v>
      </c>
      <c r="AC1527" s="118">
        <f t="shared" si="824"/>
        <v>0</v>
      </c>
      <c r="AD1527" s="118">
        <f t="shared" si="824"/>
        <v>0</v>
      </c>
      <c r="AE1527" s="118">
        <f t="shared" si="824"/>
        <v>0</v>
      </c>
      <c r="AF1527" s="118">
        <f t="shared" si="824"/>
        <v>0</v>
      </c>
      <c r="AG1527" s="45"/>
      <c r="AH1527" s="118">
        <f t="shared" ref="AH1527:AN1527" si="825">AH1528+AH1529</f>
        <v>0</v>
      </c>
      <c r="AI1527" s="118">
        <f t="shared" si="825"/>
        <v>0</v>
      </c>
      <c r="AJ1527" s="118">
        <f t="shared" si="825"/>
        <v>0</v>
      </c>
      <c r="AK1527" s="118">
        <f t="shared" si="825"/>
        <v>0</v>
      </c>
      <c r="AL1527" s="118">
        <f t="shared" si="825"/>
        <v>0</v>
      </c>
      <c r="AM1527" s="118">
        <f t="shared" si="825"/>
        <v>0</v>
      </c>
      <c r="AN1527" s="118">
        <f t="shared" si="825"/>
        <v>0</v>
      </c>
      <c r="AO1527" s="45"/>
      <c r="AP1527" s="118">
        <f t="shared" ref="AP1527:AV1527" si="826">AP1528+AP1529</f>
        <v>0</v>
      </c>
      <c r="AQ1527" s="118">
        <f t="shared" si="826"/>
        <v>0</v>
      </c>
      <c r="AR1527" s="118">
        <f t="shared" si="826"/>
        <v>0</v>
      </c>
      <c r="AS1527" s="118">
        <f t="shared" si="826"/>
        <v>0</v>
      </c>
      <c r="AT1527" s="118">
        <f t="shared" si="826"/>
        <v>0</v>
      </c>
      <c r="AU1527" s="118">
        <f t="shared" si="826"/>
        <v>0</v>
      </c>
      <c r="AV1527" s="118">
        <f t="shared" si="826"/>
        <v>0</v>
      </c>
      <c r="AW1527" s="119"/>
      <c r="AX1527" s="119"/>
      <c r="AY1527" s="119"/>
      <c r="AZ1527" s="117"/>
      <c r="BA1527" s="117"/>
      <c r="BB1527" s="117"/>
      <c r="BC1527" s="117"/>
      <c r="BD1527" s="117"/>
    </row>
    <row r="1528" spans="1:56" s="100" customFormat="1" ht="46.8" hidden="1">
      <c r="A1528" s="45"/>
      <c r="B1528" s="120">
        <v>2013</v>
      </c>
      <c r="C1528" s="121">
        <v>8320</v>
      </c>
      <c r="D1528" s="120">
        <v>12</v>
      </c>
      <c r="E1528" s="120">
        <v>6000</v>
      </c>
      <c r="F1528" s="120">
        <v>6200</v>
      </c>
      <c r="G1528" s="120">
        <v>623</v>
      </c>
      <c r="H1528" s="120">
        <v>62302</v>
      </c>
      <c r="I1528" s="122" t="s">
        <v>464</v>
      </c>
      <c r="J1528" s="123">
        <v>0</v>
      </c>
      <c r="K1528" s="123">
        <v>0</v>
      </c>
      <c r="L1528" s="124">
        <v>0</v>
      </c>
      <c r="M1528" s="123">
        <v>0</v>
      </c>
      <c r="N1528" s="123">
        <v>0</v>
      </c>
      <c r="O1528" s="124">
        <v>0</v>
      </c>
      <c r="P1528" s="124">
        <v>0</v>
      </c>
      <c r="Q1528" s="45"/>
      <c r="R1528" s="123">
        <v>0</v>
      </c>
      <c r="S1528" s="123">
        <v>0</v>
      </c>
      <c r="T1528" s="123">
        <f t="shared" si="778"/>
        <v>0</v>
      </c>
      <c r="U1528" s="123">
        <v>0</v>
      </c>
      <c r="V1528" s="123">
        <v>0</v>
      </c>
      <c r="W1528" s="123">
        <f t="shared" si="779"/>
        <v>0</v>
      </c>
      <c r="X1528" s="123">
        <f t="shared" si="780"/>
        <v>0</v>
      </c>
      <c r="Y1528" s="45"/>
      <c r="Z1528" s="123">
        <v>0</v>
      </c>
      <c r="AA1528" s="123">
        <v>0</v>
      </c>
      <c r="AB1528" s="123">
        <f t="shared" ref="AB1528:AB1591" si="827">Z1528+AA1528</f>
        <v>0</v>
      </c>
      <c r="AC1528" s="123">
        <v>0</v>
      </c>
      <c r="AD1528" s="123">
        <v>0</v>
      </c>
      <c r="AE1528" s="123">
        <f t="shared" ref="AE1528:AE1591" si="828">AC1528+AD1528</f>
        <v>0</v>
      </c>
      <c r="AF1528" s="123">
        <f t="shared" ref="AF1528:AF1591" si="829">AB1528+AE1528</f>
        <v>0</v>
      </c>
      <c r="AG1528" s="45"/>
      <c r="AH1528" s="123">
        <v>0</v>
      </c>
      <c r="AI1528" s="123">
        <v>0</v>
      </c>
      <c r="AJ1528" s="123">
        <f t="shared" ref="AJ1528:AJ1591" si="830">AH1528+AI1528</f>
        <v>0</v>
      </c>
      <c r="AK1528" s="123">
        <v>0</v>
      </c>
      <c r="AL1528" s="123">
        <v>0</v>
      </c>
      <c r="AM1528" s="123">
        <f t="shared" ref="AM1528:AM1591" si="831">AK1528+AL1528</f>
        <v>0</v>
      </c>
      <c r="AN1528" s="123">
        <f t="shared" ref="AN1528:AN1591" si="832">AJ1528+AM1528</f>
        <v>0</v>
      </c>
      <c r="AO1528" s="45"/>
      <c r="AP1528" s="123">
        <f>J1528-(R1528+Z1528+AH1528)</f>
        <v>0</v>
      </c>
      <c r="AQ1528" s="123">
        <f>K1528-(S1528+AA1528+AI1528)</f>
        <v>0</v>
      </c>
      <c r="AR1528" s="123">
        <f t="shared" ref="AR1528:AR1591" si="833">AP1528+AQ1528</f>
        <v>0</v>
      </c>
      <c r="AS1528" s="123">
        <f>M1528-(U1528+AC1528+AK1528)</f>
        <v>0</v>
      </c>
      <c r="AT1528" s="123">
        <f>N1528-(V1528+AD1528+AL1528)</f>
        <v>0</v>
      </c>
      <c r="AU1528" s="123">
        <f t="shared" ref="AU1528:AU1591" si="834">AS1528+AT1528</f>
        <v>0</v>
      </c>
      <c r="AV1528" s="123">
        <f t="shared" ref="AV1528:AV1591" si="835">AR1528+AU1528</f>
        <v>0</v>
      </c>
      <c r="AW1528" s="125"/>
      <c r="AX1528" s="125"/>
      <c r="AY1528" s="125"/>
      <c r="AZ1528" s="124"/>
      <c r="BA1528" s="124"/>
      <c r="BB1528" s="124"/>
      <c r="BC1528" s="124"/>
      <c r="BD1528" s="124"/>
    </row>
    <row r="1529" spans="1:56" s="100" customFormat="1" hidden="1">
      <c r="A1529" s="45"/>
      <c r="B1529" s="120">
        <v>2013</v>
      </c>
      <c r="C1529" s="121">
        <v>8320</v>
      </c>
      <c r="D1529" s="120">
        <v>12</v>
      </c>
      <c r="E1529" s="120">
        <v>6000</v>
      </c>
      <c r="F1529" s="120">
        <v>6200</v>
      </c>
      <c r="G1529" s="120">
        <v>623</v>
      </c>
      <c r="H1529" s="120">
        <v>62302</v>
      </c>
      <c r="I1529" s="183" t="s">
        <v>476</v>
      </c>
      <c r="J1529" s="123">
        <v>0</v>
      </c>
      <c r="K1529" s="123">
        <v>0</v>
      </c>
      <c r="L1529" s="124">
        <v>0</v>
      </c>
      <c r="M1529" s="123">
        <v>0</v>
      </c>
      <c r="N1529" s="123">
        <v>0</v>
      </c>
      <c r="O1529" s="124">
        <v>0</v>
      </c>
      <c r="P1529" s="124">
        <v>0</v>
      </c>
      <c r="Q1529" s="45"/>
      <c r="R1529" s="123">
        <v>0</v>
      </c>
      <c r="S1529" s="123">
        <v>0</v>
      </c>
      <c r="T1529" s="123">
        <f t="shared" si="778"/>
        <v>0</v>
      </c>
      <c r="U1529" s="123">
        <v>0</v>
      </c>
      <c r="V1529" s="123">
        <v>0</v>
      </c>
      <c r="W1529" s="123">
        <f t="shared" si="779"/>
        <v>0</v>
      </c>
      <c r="X1529" s="123">
        <f t="shared" si="780"/>
        <v>0</v>
      </c>
      <c r="Y1529" s="45"/>
      <c r="Z1529" s="123">
        <v>0</v>
      </c>
      <c r="AA1529" s="123">
        <v>0</v>
      </c>
      <c r="AB1529" s="123">
        <f t="shared" si="827"/>
        <v>0</v>
      </c>
      <c r="AC1529" s="123">
        <v>0</v>
      </c>
      <c r="AD1529" s="123">
        <v>0</v>
      </c>
      <c r="AE1529" s="123">
        <f t="shared" si="828"/>
        <v>0</v>
      </c>
      <c r="AF1529" s="123">
        <f t="shared" si="829"/>
        <v>0</v>
      </c>
      <c r="AG1529" s="45"/>
      <c r="AH1529" s="123">
        <v>0</v>
      </c>
      <c r="AI1529" s="123">
        <v>0</v>
      </c>
      <c r="AJ1529" s="123">
        <f t="shared" si="830"/>
        <v>0</v>
      </c>
      <c r="AK1529" s="123">
        <v>0</v>
      </c>
      <c r="AL1529" s="123">
        <v>0</v>
      </c>
      <c r="AM1529" s="123">
        <f t="shared" si="831"/>
        <v>0</v>
      </c>
      <c r="AN1529" s="123">
        <f t="shared" si="832"/>
        <v>0</v>
      </c>
      <c r="AO1529" s="45"/>
      <c r="AP1529" s="123">
        <f>J1529-(R1529+Z1529+AH1529)</f>
        <v>0</v>
      </c>
      <c r="AQ1529" s="123">
        <f>K1529-(S1529+AA1529+AI1529)</f>
        <v>0</v>
      </c>
      <c r="AR1529" s="123">
        <f t="shared" si="833"/>
        <v>0</v>
      </c>
      <c r="AS1529" s="123">
        <f>M1529-(U1529+AC1529+AK1529)</f>
        <v>0</v>
      </c>
      <c r="AT1529" s="123">
        <f>N1529-(V1529+AD1529+AL1529)</f>
        <v>0</v>
      </c>
      <c r="AU1529" s="123">
        <f t="shared" si="834"/>
        <v>0</v>
      </c>
      <c r="AV1529" s="123">
        <f t="shared" si="835"/>
        <v>0</v>
      </c>
      <c r="AW1529" s="125"/>
      <c r="AX1529" s="125"/>
      <c r="AY1529" s="125"/>
      <c r="AZ1529" s="124"/>
      <c r="BA1529" s="124"/>
      <c r="BB1529" s="124"/>
      <c r="BC1529" s="124"/>
      <c r="BD1529" s="124"/>
    </row>
    <row r="1530" spans="1:56" s="127" customFormat="1" hidden="1">
      <c r="A1530" s="45"/>
      <c r="B1530" s="114">
        <v>2013</v>
      </c>
      <c r="C1530" s="115">
        <v>8320</v>
      </c>
      <c r="D1530" s="114">
        <v>12</v>
      </c>
      <c r="E1530" s="114">
        <v>6000</v>
      </c>
      <c r="F1530" s="114">
        <v>6200</v>
      </c>
      <c r="G1530" s="114">
        <v>627</v>
      </c>
      <c r="H1530" s="114"/>
      <c r="I1530" s="116" t="s">
        <v>262</v>
      </c>
      <c r="J1530" s="117">
        <v>0</v>
      </c>
      <c r="K1530" s="117">
        <v>0</v>
      </c>
      <c r="L1530" s="117">
        <v>0</v>
      </c>
      <c r="M1530" s="117">
        <v>0</v>
      </c>
      <c r="N1530" s="117">
        <v>0</v>
      </c>
      <c r="O1530" s="117">
        <v>0</v>
      </c>
      <c r="P1530" s="117">
        <v>0</v>
      </c>
      <c r="Q1530" s="45"/>
      <c r="R1530" s="118">
        <f>R1531+R1532</f>
        <v>0</v>
      </c>
      <c r="S1530" s="118">
        <f>S1531+S1532</f>
        <v>0</v>
      </c>
      <c r="T1530" s="118">
        <f t="shared" si="778"/>
        <v>0</v>
      </c>
      <c r="U1530" s="118">
        <f>U1531+U1532</f>
        <v>0</v>
      </c>
      <c r="V1530" s="118">
        <f>V1531+V1532</f>
        <v>0</v>
      </c>
      <c r="W1530" s="118">
        <f t="shared" si="779"/>
        <v>0</v>
      </c>
      <c r="X1530" s="118">
        <f t="shared" si="780"/>
        <v>0</v>
      </c>
      <c r="Y1530" s="45"/>
      <c r="Z1530" s="118">
        <f>Z1531+Z1532</f>
        <v>0</v>
      </c>
      <c r="AA1530" s="118">
        <f>AA1531+AA1532</f>
        <v>0</v>
      </c>
      <c r="AB1530" s="118">
        <f t="shared" si="827"/>
        <v>0</v>
      </c>
      <c r="AC1530" s="118">
        <f>AC1531+AC1532</f>
        <v>0</v>
      </c>
      <c r="AD1530" s="118">
        <f>AD1531+AD1532</f>
        <v>0</v>
      </c>
      <c r="AE1530" s="118">
        <f t="shared" si="828"/>
        <v>0</v>
      </c>
      <c r="AF1530" s="118">
        <f t="shared" si="829"/>
        <v>0</v>
      </c>
      <c r="AG1530" s="45"/>
      <c r="AH1530" s="118">
        <f>AH1531+AH1532</f>
        <v>0</v>
      </c>
      <c r="AI1530" s="118">
        <f>AI1531+AI1532</f>
        <v>0</v>
      </c>
      <c r="AJ1530" s="118">
        <f t="shared" si="830"/>
        <v>0</v>
      </c>
      <c r="AK1530" s="118">
        <f>AK1531+AK1532</f>
        <v>0</v>
      </c>
      <c r="AL1530" s="118">
        <f>AL1531+AL1532</f>
        <v>0</v>
      </c>
      <c r="AM1530" s="118">
        <f t="shared" si="831"/>
        <v>0</v>
      </c>
      <c r="AN1530" s="118">
        <f t="shared" si="832"/>
        <v>0</v>
      </c>
      <c r="AO1530" s="45"/>
      <c r="AP1530" s="118">
        <f>AP1531+AP1532</f>
        <v>0</v>
      </c>
      <c r="AQ1530" s="118">
        <f>AQ1531+AQ1532</f>
        <v>0</v>
      </c>
      <c r="AR1530" s="118">
        <f t="shared" si="833"/>
        <v>0</v>
      </c>
      <c r="AS1530" s="118">
        <f>AS1531+AS1532</f>
        <v>0</v>
      </c>
      <c r="AT1530" s="118">
        <f>AT1531+AT1532</f>
        <v>0</v>
      </c>
      <c r="AU1530" s="118">
        <f t="shared" si="834"/>
        <v>0</v>
      </c>
      <c r="AV1530" s="118">
        <f t="shared" si="835"/>
        <v>0</v>
      </c>
      <c r="AW1530" s="119"/>
      <c r="AX1530" s="119"/>
      <c r="AY1530" s="119"/>
      <c r="AZ1530" s="117"/>
      <c r="BA1530" s="117"/>
      <c r="BB1530" s="117"/>
      <c r="BC1530" s="117"/>
      <c r="BD1530" s="117"/>
    </row>
    <row r="1531" spans="1:56" s="100" customFormat="1" hidden="1">
      <c r="A1531" s="45"/>
      <c r="B1531" s="120">
        <v>2013</v>
      </c>
      <c r="C1531" s="121">
        <v>8320</v>
      </c>
      <c r="D1531" s="120">
        <v>12</v>
      </c>
      <c r="E1531" s="120">
        <v>6000</v>
      </c>
      <c r="F1531" s="120">
        <v>6200</v>
      </c>
      <c r="G1531" s="120">
        <v>627</v>
      </c>
      <c r="H1531" s="120">
        <v>62701</v>
      </c>
      <c r="I1531" s="122" t="s">
        <v>263</v>
      </c>
      <c r="J1531" s="123">
        <v>0</v>
      </c>
      <c r="K1531" s="123">
        <v>0</v>
      </c>
      <c r="L1531" s="124">
        <v>0</v>
      </c>
      <c r="M1531" s="123">
        <v>0</v>
      </c>
      <c r="N1531" s="123">
        <v>0</v>
      </c>
      <c r="O1531" s="124">
        <v>0</v>
      </c>
      <c r="P1531" s="124">
        <v>0</v>
      </c>
      <c r="Q1531" s="45"/>
      <c r="R1531" s="123">
        <v>0</v>
      </c>
      <c r="S1531" s="123">
        <v>0</v>
      </c>
      <c r="T1531" s="123">
        <f t="shared" si="778"/>
        <v>0</v>
      </c>
      <c r="U1531" s="123">
        <v>0</v>
      </c>
      <c r="V1531" s="123">
        <v>0</v>
      </c>
      <c r="W1531" s="123">
        <f t="shared" si="779"/>
        <v>0</v>
      </c>
      <c r="X1531" s="123">
        <f t="shared" si="780"/>
        <v>0</v>
      </c>
      <c r="Y1531" s="45"/>
      <c r="Z1531" s="123">
        <v>0</v>
      </c>
      <c r="AA1531" s="123">
        <v>0</v>
      </c>
      <c r="AB1531" s="123">
        <f t="shared" si="827"/>
        <v>0</v>
      </c>
      <c r="AC1531" s="123">
        <v>0</v>
      </c>
      <c r="AD1531" s="123">
        <v>0</v>
      </c>
      <c r="AE1531" s="123">
        <f t="shared" si="828"/>
        <v>0</v>
      </c>
      <c r="AF1531" s="123">
        <f t="shared" si="829"/>
        <v>0</v>
      </c>
      <c r="AG1531" s="45"/>
      <c r="AH1531" s="123">
        <v>0</v>
      </c>
      <c r="AI1531" s="123">
        <v>0</v>
      </c>
      <c r="AJ1531" s="123">
        <f t="shared" si="830"/>
        <v>0</v>
      </c>
      <c r="AK1531" s="123">
        <v>0</v>
      </c>
      <c r="AL1531" s="123">
        <v>0</v>
      </c>
      <c r="AM1531" s="123">
        <f t="shared" si="831"/>
        <v>0</v>
      </c>
      <c r="AN1531" s="123">
        <f t="shared" si="832"/>
        <v>0</v>
      </c>
      <c r="AO1531" s="45"/>
      <c r="AP1531" s="123">
        <f>J1531-(R1531+Z1531+AH1531)</f>
        <v>0</v>
      </c>
      <c r="AQ1531" s="123">
        <f>K1531-(S1531+AA1531+AI1531)</f>
        <v>0</v>
      </c>
      <c r="AR1531" s="123">
        <f t="shared" si="833"/>
        <v>0</v>
      </c>
      <c r="AS1531" s="123">
        <f>M1531-(U1531+AC1531+AK1531)</f>
        <v>0</v>
      </c>
      <c r="AT1531" s="123">
        <f>N1531-(V1531+AD1531+AL1531)</f>
        <v>0</v>
      </c>
      <c r="AU1531" s="123">
        <f t="shared" si="834"/>
        <v>0</v>
      </c>
      <c r="AV1531" s="123">
        <f t="shared" si="835"/>
        <v>0</v>
      </c>
      <c r="AW1531" s="125" t="s">
        <v>260</v>
      </c>
      <c r="AX1531" s="125"/>
      <c r="AY1531" s="125"/>
      <c r="AZ1531" s="124" t="s">
        <v>283</v>
      </c>
      <c r="BA1531" s="124"/>
      <c r="BB1531" s="124"/>
      <c r="BC1531" s="124"/>
      <c r="BD1531" s="124"/>
    </row>
    <row r="1532" spans="1:56" s="100" customFormat="1">
      <c r="A1532" s="45"/>
      <c r="B1532" s="120">
        <v>2013</v>
      </c>
      <c r="C1532" s="121">
        <v>8320</v>
      </c>
      <c r="D1532" s="120">
        <v>12</v>
      </c>
      <c r="E1532" s="120">
        <v>6000</v>
      </c>
      <c r="F1532" s="120">
        <v>6200</v>
      </c>
      <c r="G1532" s="120">
        <v>627</v>
      </c>
      <c r="H1532" s="120">
        <v>62701</v>
      </c>
      <c r="I1532" s="122" t="s">
        <v>263</v>
      </c>
      <c r="J1532" s="123">
        <v>0</v>
      </c>
      <c r="K1532" s="123">
        <v>0</v>
      </c>
      <c r="L1532" s="124">
        <v>0</v>
      </c>
      <c r="M1532" s="123">
        <v>0</v>
      </c>
      <c r="N1532" s="123">
        <v>0</v>
      </c>
      <c r="O1532" s="124">
        <v>0</v>
      </c>
      <c r="P1532" s="124">
        <v>0</v>
      </c>
      <c r="Q1532" s="45"/>
      <c r="R1532" s="123">
        <v>0</v>
      </c>
      <c r="S1532" s="123">
        <v>0</v>
      </c>
      <c r="T1532" s="123">
        <f t="shared" si="778"/>
        <v>0</v>
      </c>
      <c r="U1532" s="123">
        <v>0</v>
      </c>
      <c r="V1532" s="123">
        <v>0</v>
      </c>
      <c r="W1532" s="123">
        <f t="shared" si="779"/>
        <v>0</v>
      </c>
      <c r="X1532" s="123">
        <f t="shared" si="780"/>
        <v>0</v>
      </c>
      <c r="Y1532" s="45"/>
      <c r="Z1532" s="123">
        <v>0</v>
      </c>
      <c r="AA1532" s="123">
        <v>0</v>
      </c>
      <c r="AB1532" s="123">
        <f t="shared" si="827"/>
        <v>0</v>
      </c>
      <c r="AC1532" s="123">
        <v>0</v>
      </c>
      <c r="AD1532" s="123">
        <v>0</v>
      </c>
      <c r="AE1532" s="123">
        <f t="shared" si="828"/>
        <v>0</v>
      </c>
      <c r="AF1532" s="123">
        <f t="shared" si="829"/>
        <v>0</v>
      </c>
      <c r="AG1532" s="45"/>
      <c r="AH1532" s="123">
        <v>0</v>
      </c>
      <c r="AI1532" s="123">
        <v>0</v>
      </c>
      <c r="AJ1532" s="123">
        <f t="shared" si="830"/>
        <v>0</v>
      </c>
      <c r="AK1532" s="123">
        <v>0</v>
      </c>
      <c r="AL1532" s="123">
        <v>0</v>
      </c>
      <c r="AM1532" s="123">
        <f t="shared" si="831"/>
        <v>0</v>
      </c>
      <c r="AN1532" s="123">
        <f t="shared" si="832"/>
        <v>0</v>
      </c>
      <c r="AO1532" s="45"/>
      <c r="AP1532" s="123">
        <f>J1532-(R1532+Z1532+AH1532)</f>
        <v>0</v>
      </c>
      <c r="AQ1532" s="123">
        <f>K1532-(S1532+AA1532+AI1532)</f>
        <v>0</v>
      </c>
      <c r="AR1532" s="123">
        <f t="shared" si="833"/>
        <v>0</v>
      </c>
      <c r="AS1532" s="123">
        <f>M1532-(U1532+AC1532+AK1532)</f>
        <v>0</v>
      </c>
      <c r="AT1532" s="123">
        <f>N1532-(V1532+AD1532+AL1532)</f>
        <v>0</v>
      </c>
      <c r="AU1532" s="123">
        <f t="shared" si="834"/>
        <v>0</v>
      </c>
      <c r="AV1532" s="123">
        <f t="shared" si="835"/>
        <v>0</v>
      </c>
      <c r="AW1532" s="125"/>
      <c r="AX1532" s="125"/>
      <c r="AY1532" s="125"/>
      <c r="AZ1532" s="124"/>
      <c r="BA1532" s="124"/>
      <c r="BB1532" s="124"/>
      <c r="BC1532" s="124"/>
      <c r="BD1532" s="124"/>
    </row>
    <row r="1533" spans="1:56" s="127" customFormat="1">
      <c r="A1533" s="45"/>
      <c r="B1533" s="114">
        <v>2013</v>
      </c>
      <c r="C1533" s="115">
        <v>8320</v>
      </c>
      <c r="D1533" s="114">
        <v>12</v>
      </c>
      <c r="E1533" s="114">
        <v>6000</v>
      </c>
      <c r="F1533" s="114">
        <v>6200</v>
      </c>
      <c r="G1533" s="114">
        <v>629</v>
      </c>
      <c r="H1533" s="114"/>
      <c r="I1533" s="116" t="s">
        <v>264</v>
      </c>
      <c r="J1533" s="117">
        <v>0</v>
      </c>
      <c r="K1533" s="117">
        <v>0</v>
      </c>
      <c r="L1533" s="117">
        <v>0</v>
      </c>
      <c r="M1533" s="117">
        <v>0</v>
      </c>
      <c r="N1533" s="117">
        <v>0</v>
      </c>
      <c r="O1533" s="117">
        <v>0</v>
      </c>
      <c r="P1533" s="117">
        <v>0</v>
      </c>
      <c r="Q1533" s="45"/>
      <c r="R1533" s="118">
        <f>R1534+R1535+R1536</f>
        <v>0</v>
      </c>
      <c r="S1533" s="118">
        <f>S1534+S1535+S1536</f>
        <v>0</v>
      </c>
      <c r="T1533" s="118">
        <f t="shared" si="778"/>
        <v>0</v>
      </c>
      <c r="U1533" s="118">
        <f>U1534+U1535+U1536</f>
        <v>0</v>
      </c>
      <c r="V1533" s="118">
        <f>V1534+V1535+V1536</f>
        <v>0</v>
      </c>
      <c r="W1533" s="118">
        <f t="shared" si="779"/>
        <v>0</v>
      </c>
      <c r="X1533" s="118">
        <f t="shared" si="780"/>
        <v>0</v>
      </c>
      <c r="Y1533" s="45"/>
      <c r="Z1533" s="118">
        <f>Z1534+Z1535+Z1536</f>
        <v>0</v>
      </c>
      <c r="AA1533" s="118">
        <f>AA1534+AA1535+AA1536</f>
        <v>0</v>
      </c>
      <c r="AB1533" s="118">
        <f t="shared" si="827"/>
        <v>0</v>
      </c>
      <c r="AC1533" s="118">
        <f>AC1534+AC1535+AC1536</f>
        <v>0</v>
      </c>
      <c r="AD1533" s="118">
        <f>AD1534+AD1535+AD1536</f>
        <v>0</v>
      </c>
      <c r="AE1533" s="118">
        <f t="shared" si="828"/>
        <v>0</v>
      </c>
      <c r="AF1533" s="118">
        <f t="shared" si="829"/>
        <v>0</v>
      </c>
      <c r="AG1533" s="45"/>
      <c r="AH1533" s="118">
        <f>AH1534+AH1535+AH1536</f>
        <v>0</v>
      </c>
      <c r="AI1533" s="118">
        <f>AI1534+AI1535+AI1536</f>
        <v>0</v>
      </c>
      <c r="AJ1533" s="118">
        <f t="shared" si="830"/>
        <v>0</v>
      </c>
      <c r="AK1533" s="118">
        <f>AK1534+AK1535+AK1536</f>
        <v>0</v>
      </c>
      <c r="AL1533" s="118">
        <f>AL1534+AL1535+AL1536</f>
        <v>0</v>
      </c>
      <c r="AM1533" s="118">
        <f t="shared" si="831"/>
        <v>0</v>
      </c>
      <c r="AN1533" s="118">
        <f t="shared" si="832"/>
        <v>0</v>
      </c>
      <c r="AO1533" s="45"/>
      <c r="AP1533" s="118">
        <f>AP1534+AP1535+AP1536</f>
        <v>0</v>
      </c>
      <c r="AQ1533" s="118">
        <f>AQ1534+AQ1535+AQ1536</f>
        <v>0</v>
      </c>
      <c r="AR1533" s="118">
        <f t="shared" si="833"/>
        <v>0</v>
      </c>
      <c r="AS1533" s="118">
        <f>AS1534+AS1535+AS1536</f>
        <v>0</v>
      </c>
      <c r="AT1533" s="118">
        <f>AT1534+AT1535+AT1536</f>
        <v>0</v>
      </c>
      <c r="AU1533" s="118">
        <f t="shared" si="834"/>
        <v>0</v>
      </c>
      <c r="AV1533" s="118">
        <f t="shared" si="835"/>
        <v>0</v>
      </c>
      <c r="AW1533" s="119"/>
      <c r="AX1533" s="119"/>
      <c r="AY1533" s="119"/>
      <c r="AZ1533" s="117"/>
      <c r="BA1533" s="117"/>
      <c r="BB1533" s="117"/>
      <c r="BC1533" s="117"/>
      <c r="BD1533" s="117"/>
    </row>
    <row r="1534" spans="1:56" s="100" customFormat="1">
      <c r="A1534" s="45"/>
      <c r="B1534" s="120">
        <v>2013</v>
      </c>
      <c r="C1534" s="121">
        <v>8320</v>
      </c>
      <c r="D1534" s="120">
        <v>12</v>
      </c>
      <c r="E1534" s="120">
        <v>6000</v>
      </c>
      <c r="F1534" s="120">
        <v>6200</v>
      </c>
      <c r="G1534" s="120">
        <v>629</v>
      </c>
      <c r="H1534" s="120">
        <v>62901</v>
      </c>
      <c r="I1534" s="122" t="s">
        <v>265</v>
      </c>
      <c r="J1534" s="123">
        <v>0</v>
      </c>
      <c r="K1534" s="123">
        <v>0</v>
      </c>
      <c r="L1534" s="124">
        <v>0</v>
      </c>
      <c r="M1534" s="123">
        <v>0</v>
      </c>
      <c r="N1534" s="123">
        <v>0</v>
      </c>
      <c r="O1534" s="124">
        <v>0</v>
      </c>
      <c r="P1534" s="124">
        <v>0</v>
      </c>
      <c r="Q1534" s="45"/>
      <c r="R1534" s="123">
        <v>0</v>
      </c>
      <c r="S1534" s="123">
        <v>0</v>
      </c>
      <c r="T1534" s="123">
        <f t="shared" si="778"/>
        <v>0</v>
      </c>
      <c r="U1534" s="123">
        <v>0</v>
      </c>
      <c r="V1534" s="123">
        <v>0</v>
      </c>
      <c r="W1534" s="123">
        <f t="shared" si="779"/>
        <v>0</v>
      </c>
      <c r="X1534" s="123">
        <f t="shared" si="780"/>
        <v>0</v>
      </c>
      <c r="Y1534" s="45"/>
      <c r="Z1534" s="123">
        <v>0</v>
      </c>
      <c r="AA1534" s="123">
        <v>0</v>
      </c>
      <c r="AB1534" s="123">
        <f t="shared" si="827"/>
        <v>0</v>
      </c>
      <c r="AC1534" s="123">
        <v>0</v>
      </c>
      <c r="AD1534" s="123">
        <v>0</v>
      </c>
      <c r="AE1534" s="123">
        <f t="shared" si="828"/>
        <v>0</v>
      </c>
      <c r="AF1534" s="123">
        <f t="shared" si="829"/>
        <v>0</v>
      </c>
      <c r="AG1534" s="45"/>
      <c r="AH1534" s="123">
        <v>0</v>
      </c>
      <c r="AI1534" s="123">
        <v>0</v>
      </c>
      <c r="AJ1534" s="123">
        <f t="shared" si="830"/>
        <v>0</v>
      </c>
      <c r="AK1534" s="123">
        <v>0</v>
      </c>
      <c r="AL1534" s="123">
        <v>0</v>
      </c>
      <c r="AM1534" s="123">
        <f t="shared" si="831"/>
        <v>0</v>
      </c>
      <c r="AN1534" s="123">
        <f t="shared" si="832"/>
        <v>0</v>
      </c>
      <c r="AO1534" s="45"/>
      <c r="AP1534" s="123">
        <f t="shared" ref="AP1534:AQ1536" si="836">J1534-(R1534+Z1534+AH1534)</f>
        <v>0</v>
      </c>
      <c r="AQ1534" s="123">
        <f t="shared" si="836"/>
        <v>0</v>
      </c>
      <c r="AR1534" s="123">
        <f t="shared" si="833"/>
        <v>0</v>
      </c>
      <c r="AS1534" s="123">
        <f t="shared" ref="AS1534:AT1536" si="837">M1534-(U1534+AC1534+AK1534)</f>
        <v>0</v>
      </c>
      <c r="AT1534" s="123">
        <f t="shared" si="837"/>
        <v>0</v>
      </c>
      <c r="AU1534" s="123">
        <f t="shared" si="834"/>
        <v>0</v>
      </c>
      <c r="AV1534" s="123">
        <f t="shared" si="835"/>
        <v>0</v>
      </c>
      <c r="AW1534" s="125" t="s">
        <v>260</v>
      </c>
      <c r="AX1534" s="125"/>
      <c r="AY1534" s="125"/>
      <c r="AZ1534" s="124" t="s">
        <v>283</v>
      </c>
      <c r="BA1534" s="124"/>
      <c r="BB1534" s="124"/>
      <c r="BC1534" s="124"/>
      <c r="BD1534" s="124"/>
    </row>
    <row r="1535" spans="1:56" s="100" customFormat="1">
      <c r="A1535" s="45"/>
      <c r="B1535" s="120">
        <v>2013</v>
      </c>
      <c r="C1535" s="121">
        <v>8320</v>
      </c>
      <c r="D1535" s="120">
        <v>12</v>
      </c>
      <c r="E1535" s="120">
        <v>6000</v>
      </c>
      <c r="F1535" s="120">
        <v>6200</v>
      </c>
      <c r="G1535" s="120">
        <v>629</v>
      </c>
      <c r="H1535" s="120">
        <v>62903</v>
      </c>
      <c r="I1535" s="122" t="s">
        <v>266</v>
      </c>
      <c r="J1535" s="123">
        <v>0</v>
      </c>
      <c r="K1535" s="123">
        <v>0</v>
      </c>
      <c r="L1535" s="124">
        <v>0</v>
      </c>
      <c r="M1535" s="123">
        <v>0</v>
      </c>
      <c r="N1535" s="123">
        <v>0</v>
      </c>
      <c r="O1535" s="124">
        <v>0</v>
      </c>
      <c r="P1535" s="124">
        <v>0</v>
      </c>
      <c r="Q1535" s="45"/>
      <c r="R1535" s="123">
        <v>0</v>
      </c>
      <c r="S1535" s="123">
        <v>0</v>
      </c>
      <c r="T1535" s="123">
        <f t="shared" si="778"/>
        <v>0</v>
      </c>
      <c r="U1535" s="123">
        <v>0</v>
      </c>
      <c r="V1535" s="123">
        <v>0</v>
      </c>
      <c r="W1535" s="123">
        <f t="shared" si="779"/>
        <v>0</v>
      </c>
      <c r="X1535" s="123">
        <f t="shared" si="780"/>
        <v>0</v>
      </c>
      <c r="Y1535" s="45"/>
      <c r="Z1535" s="123">
        <v>0</v>
      </c>
      <c r="AA1535" s="123">
        <v>0</v>
      </c>
      <c r="AB1535" s="123">
        <f t="shared" si="827"/>
        <v>0</v>
      </c>
      <c r="AC1535" s="123">
        <v>0</v>
      </c>
      <c r="AD1535" s="123">
        <v>0</v>
      </c>
      <c r="AE1535" s="123">
        <f t="shared" si="828"/>
        <v>0</v>
      </c>
      <c r="AF1535" s="123">
        <f t="shared" si="829"/>
        <v>0</v>
      </c>
      <c r="AG1535" s="45"/>
      <c r="AH1535" s="123">
        <v>0</v>
      </c>
      <c r="AI1535" s="123">
        <v>0</v>
      </c>
      <c r="AJ1535" s="123">
        <f t="shared" si="830"/>
        <v>0</v>
      </c>
      <c r="AK1535" s="123">
        <v>0</v>
      </c>
      <c r="AL1535" s="123">
        <v>0</v>
      </c>
      <c r="AM1535" s="123">
        <f t="shared" si="831"/>
        <v>0</v>
      </c>
      <c r="AN1535" s="123">
        <f t="shared" si="832"/>
        <v>0</v>
      </c>
      <c r="AO1535" s="45"/>
      <c r="AP1535" s="123">
        <f t="shared" si="836"/>
        <v>0</v>
      </c>
      <c r="AQ1535" s="123">
        <f t="shared" si="836"/>
        <v>0</v>
      </c>
      <c r="AR1535" s="123">
        <f t="shared" si="833"/>
        <v>0</v>
      </c>
      <c r="AS1535" s="123">
        <f t="shared" si="837"/>
        <v>0</v>
      </c>
      <c r="AT1535" s="123">
        <f t="shared" si="837"/>
        <v>0</v>
      </c>
      <c r="AU1535" s="123">
        <f t="shared" si="834"/>
        <v>0</v>
      </c>
      <c r="AV1535" s="123">
        <f t="shared" si="835"/>
        <v>0</v>
      </c>
      <c r="AW1535" s="125" t="s">
        <v>153</v>
      </c>
      <c r="AX1535" s="125"/>
      <c r="AY1535" s="125"/>
      <c r="AZ1535" s="124" t="s">
        <v>283</v>
      </c>
      <c r="BA1535" s="124"/>
      <c r="BB1535" s="124"/>
      <c r="BC1535" s="124"/>
      <c r="BD1535" s="124"/>
    </row>
    <row r="1536" spans="1:56" s="100" customFormat="1">
      <c r="A1536" s="45"/>
      <c r="B1536" s="120">
        <v>2013</v>
      </c>
      <c r="C1536" s="121">
        <v>8320</v>
      </c>
      <c r="D1536" s="120">
        <v>12</v>
      </c>
      <c r="E1536" s="120">
        <v>6000</v>
      </c>
      <c r="F1536" s="120">
        <v>6200</v>
      </c>
      <c r="G1536" s="120">
        <v>629</v>
      </c>
      <c r="H1536" s="120">
        <v>62905</v>
      </c>
      <c r="I1536" s="122" t="s">
        <v>267</v>
      </c>
      <c r="J1536" s="123">
        <v>0</v>
      </c>
      <c r="K1536" s="123">
        <v>0</v>
      </c>
      <c r="L1536" s="124">
        <v>0</v>
      </c>
      <c r="M1536" s="123">
        <v>0</v>
      </c>
      <c r="N1536" s="123">
        <v>0</v>
      </c>
      <c r="O1536" s="124">
        <v>0</v>
      </c>
      <c r="P1536" s="124">
        <v>0</v>
      </c>
      <c r="Q1536" s="45"/>
      <c r="R1536" s="123">
        <v>0</v>
      </c>
      <c r="S1536" s="123">
        <v>0</v>
      </c>
      <c r="T1536" s="123">
        <f t="shared" si="778"/>
        <v>0</v>
      </c>
      <c r="U1536" s="123">
        <v>0</v>
      </c>
      <c r="V1536" s="123">
        <v>0</v>
      </c>
      <c r="W1536" s="123">
        <f t="shared" si="779"/>
        <v>0</v>
      </c>
      <c r="X1536" s="123">
        <f t="shared" si="780"/>
        <v>0</v>
      </c>
      <c r="Y1536" s="45"/>
      <c r="Z1536" s="123">
        <v>0</v>
      </c>
      <c r="AA1536" s="123">
        <v>0</v>
      </c>
      <c r="AB1536" s="123">
        <f t="shared" si="827"/>
        <v>0</v>
      </c>
      <c r="AC1536" s="123">
        <v>0</v>
      </c>
      <c r="AD1536" s="123">
        <v>0</v>
      </c>
      <c r="AE1536" s="123">
        <f t="shared" si="828"/>
        <v>0</v>
      </c>
      <c r="AF1536" s="123">
        <f t="shared" si="829"/>
        <v>0</v>
      </c>
      <c r="AG1536" s="45"/>
      <c r="AH1536" s="123">
        <v>0</v>
      </c>
      <c r="AI1536" s="123">
        <v>0</v>
      </c>
      <c r="AJ1536" s="123">
        <f t="shared" si="830"/>
        <v>0</v>
      </c>
      <c r="AK1536" s="123">
        <v>0</v>
      </c>
      <c r="AL1536" s="123">
        <v>0</v>
      </c>
      <c r="AM1536" s="123">
        <f t="shared" si="831"/>
        <v>0</v>
      </c>
      <c r="AN1536" s="123">
        <f t="shared" si="832"/>
        <v>0</v>
      </c>
      <c r="AO1536" s="45"/>
      <c r="AP1536" s="123">
        <f t="shared" si="836"/>
        <v>0</v>
      </c>
      <c r="AQ1536" s="123">
        <f t="shared" si="836"/>
        <v>0</v>
      </c>
      <c r="AR1536" s="123">
        <f t="shared" si="833"/>
        <v>0</v>
      </c>
      <c r="AS1536" s="123">
        <f t="shared" si="837"/>
        <v>0</v>
      </c>
      <c r="AT1536" s="123">
        <f t="shared" si="837"/>
        <v>0</v>
      </c>
      <c r="AU1536" s="123">
        <f t="shared" si="834"/>
        <v>0</v>
      </c>
      <c r="AV1536" s="123">
        <f t="shared" si="835"/>
        <v>0</v>
      </c>
      <c r="AW1536" s="125" t="s">
        <v>153</v>
      </c>
      <c r="AX1536" s="125"/>
      <c r="AY1536" s="125"/>
      <c r="AZ1536" s="124" t="s">
        <v>283</v>
      </c>
      <c r="BA1536" s="124"/>
      <c r="BB1536" s="124"/>
      <c r="BC1536" s="124"/>
      <c r="BD1536" s="124"/>
    </row>
    <row r="1537" spans="1:56" s="150" customFormat="1">
      <c r="A1537" s="45"/>
      <c r="B1537" s="95">
        <v>2013</v>
      </c>
      <c r="C1537" s="96">
        <v>8320</v>
      </c>
      <c r="D1537" s="95">
        <v>13</v>
      </c>
      <c r="E1537" s="95"/>
      <c r="F1537" s="95"/>
      <c r="G1537" s="95"/>
      <c r="H1537" s="95"/>
      <c r="I1537" s="97" t="s">
        <v>68</v>
      </c>
      <c r="J1537" s="98">
        <f>6489278-161340-124950</f>
        <v>6202988</v>
      </c>
      <c r="K1537" s="98">
        <v>0</v>
      </c>
      <c r="L1537" s="98">
        <f>6489278-161340-124950</f>
        <v>6202988</v>
      </c>
      <c r="M1537" s="98">
        <v>1556382</v>
      </c>
      <c r="N1537" s="98">
        <v>0</v>
      </c>
      <c r="O1537" s="98">
        <v>1556382</v>
      </c>
      <c r="P1537" s="98">
        <f>8045660-161340-124950</f>
        <v>7759370</v>
      </c>
      <c r="Q1537" s="45"/>
      <c r="R1537" s="98">
        <f>R1538+R1550+R1596+R1647+R1690</f>
        <v>5943105.4900000002</v>
      </c>
      <c r="S1537" s="98">
        <f>S1538+S1550+S1596+S1647+S1690</f>
        <v>0</v>
      </c>
      <c r="T1537" s="98">
        <f t="shared" si="778"/>
        <v>5943105.4900000002</v>
      </c>
      <c r="U1537" s="98">
        <f>U1538+U1550+U1596+U1647+U1690</f>
        <v>1556382</v>
      </c>
      <c r="V1537" s="98">
        <f>V1538+V1550+V1596+V1647+V1690</f>
        <v>0</v>
      </c>
      <c r="W1537" s="98">
        <f t="shared" si="779"/>
        <v>1556382</v>
      </c>
      <c r="X1537" s="98">
        <f t="shared" si="780"/>
        <v>7499487.4900000002</v>
      </c>
      <c r="Y1537" s="45"/>
      <c r="Z1537" s="98">
        <f>Z1538+Z1550+Z1596+Z1647+Z1690</f>
        <v>0</v>
      </c>
      <c r="AA1537" s="98">
        <f>AA1538+AA1550+AA1596+AA1647+AA1690</f>
        <v>0</v>
      </c>
      <c r="AB1537" s="98">
        <f t="shared" si="827"/>
        <v>0</v>
      </c>
      <c r="AC1537" s="98">
        <f>AC1538+AC1550+AC1596+AC1647+AC1690</f>
        <v>0</v>
      </c>
      <c r="AD1537" s="98">
        <f>AD1538+AD1550+AD1596+AD1647+AD1690</f>
        <v>0</v>
      </c>
      <c r="AE1537" s="98">
        <f t="shared" si="828"/>
        <v>0</v>
      </c>
      <c r="AF1537" s="98">
        <f t="shared" si="829"/>
        <v>0</v>
      </c>
      <c r="AG1537" s="45"/>
      <c r="AH1537" s="98">
        <f>AH1538+AH1550+AH1596+AH1647+AH1690</f>
        <v>8.0908647837052428E-11</v>
      </c>
      <c r="AI1537" s="98">
        <f>AI1538+AI1550+AI1596+AI1647+AI1690</f>
        <v>0</v>
      </c>
      <c r="AJ1537" s="98">
        <f t="shared" si="830"/>
        <v>8.0908647837052428E-11</v>
      </c>
      <c r="AK1537" s="98">
        <f>AK1538+AK1550+AK1596+AK1647+AK1690</f>
        <v>0</v>
      </c>
      <c r="AL1537" s="98">
        <f>AL1538+AL1550+AL1596+AL1647+AL1690</f>
        <v>0</v>
      </c>
      <c r="AM1537" s="98">
        <f t="shared" si="831"/>
        <v>0</v>
      </c>
      <c r="AN1537" s="98">
        <f t="shared" si="832"/>
        <v>8.0908647837052428E-11</v>
      </c>
      <c r="AO1537" s="45"/>
      <c r="AP1537" s="98">
        <f>AP1538+AP1550+AP1596+AP1647+AP1690</f>
        <v>0</v>
      </c>
      <c r="AQ1537" s="98">
        <f>AQ1538+AQ1550+AQ1596+AQ1647+AQ1690</f>
        <v>0</v>
      </c>
      <c r="AR1537" s="98">
        <f t="shared" si="833"/>
        <v>0</v>
      </c>
      <c r="AS1537" s="98">
        <f>AS1538+AS1550+AS1596+AS1647+AS1690</f>
        <v>0</v>
      </c>
      <c r="AT1537" s="98">
        <f>AT1538+AT1550+AT1596+AT1647+AT1690</f>
        <v>0</v>
      </c>
      <c r="AU1537" s="98">
        <f t="shared" si="834"/>
        <v>0</v>
      </c>
      <c r="AV1537" s="98">
        <f t="shared" si="835"/>
        <v>0</v>
      </c>
      <c r="AW1537" s="99"/>
      <c r="AX1537" s="99"/>
      <c r="AY1537" s="99"/>
      <c r="AZ1537" s="98"/>
      <c r="BA1537" s="98"/>
      <c r="BB1537" s="98"/>
      <c r="BC1537" s="98"/>
      <c r="BD1537" s="98"/>
    </row>
    <row r="1538" spans="1:56" s="107" customFormat="1">
      <c r="A1538" s="45"/>
      <c r="B1538" s="101">
        <v>2013</v>
      </c>
      <c r="C1538" s="102">
        <v>8320</v>
      </c>
      <c r="D1538" s="101">
        <v>13</v>
      </c>
      <c r="E1538" s="101">
        <v>1000</v>
      </c>
      <c r="F1538" s="101"/>
      <c r="G1538" s="101"/>
      <c r="H1538" s="101"/>
      <c r="I1538" s="103" t="s">
        <v>80</v>
      </c>
      <c r="J1538" s="104">
        <v>0</v>
      </c>
      <c r="K1538" s="104">
        <v>0</v>
      </c>
      <c r="L1538" s="104">
        <v>0</v>
      </c>
      <c r="M1538" s="104">
        <v>1444382</v>
      </c>
      <c r="N1538" s="104">
        <v>0</v>
      </c>
      <c r="O1538" s="104">
        <v>1444382</v>
      </c>
      <c r="P1538" s="104">
        <v>1444382</v>
      </c>
      <c r="Q1538" s="45"/>
      <c r="R1538" s="105">
        <f>R1539+R1542+R1547</f>
        <v>0</v>
      </c>
      <c r="S1538" s="105">
        <f>S1539+S1542+S1547</f>
        <v>0</v>
      </c>
      <c r="T1538" s="105">
        <f t="shared" si="778"/>
        <v>0</v>
      </c>
      <c r="U1538" s="105">
        <f>U1539+U1542+U1547</f>
        <v>1444382</v>
      </c>
      <c r="V1538" s="105">
        <f>V1539+V1542+V1547</f>
        <v>0</v>
      </c>
      <c r="W1538" s="105">
        <f t="shared" si="779"/>
        <v>1444382</v>
      </c>
      <c r="X1538" s="105">
        <f t="shared" si="780"/>
        <v>1444382</v>
      </c>
      <c r="Y1538" s="45"/>
      <c r="Z1538" s="105">
        <f>Z1539+Z1542+Z1547</f>
        <v>0</v>
      </c>
      <c r="AA1538" s="105">
        <f>AA1539+AA1542+AA1547</f>
        <v>0</v>
      </c>
      <c r="AB1538" s="105">
        <f t="shared" si="827"/>
        <v>0</v>
      </c>
      <c r="AC1538" s="105">
        <f>AC1539+AC1542+AC1547</f>
        <v>0</v>
      </c>
      <c r="AD1538" s="105">
        <f>AD1539+AD1542+AD1547</f>
        <v>0</v>
      </c>
      <c r="AE1538" s="105">
        <f t="shared" si="828"/>
        <v>0</v>
      </c>
      <c r="AF1538" s="105">
        <f t="shared" si="829"/>
        <v>0</v>
      </c>
      <c r="AG1538" s="45"/>
      <c r="AH1538" s="105">
        <f>AH1539+AH1542+AH1547</f>
        <v>0</v>
      </c>
      <c r="AI1538" s="105">
        <f>AI1539+AI1542+AI1547</f>
        <v>0</v>
      </c>
      <c r="AJ1538" s="105">
        <f t="shared" si="830"/>
        <v>0</v>
      </c>
      <c r="AK1538" s="105">
        <f>AK1539+AK1542+AK1547</f>
        <v>0</v>
      </c>
      <c r="AL1538" s="105">
        <f>AL1539+AL1542+AL1547</f>
        <v>0</v>
      </c>
      <c r="AM1538" s="105">
        <f t="shared" si="831"/>
        <v>0</v>
      </c>
      <c r="AN1538" s="105">
        <f t="shared" si="832"/>
        <v>0</v>
      </c>
      <c r="AO1538" s="45"/>
      <c r="AP1538" s="105">
        <f>AP1539+AP1542+AP1547</f>
        <v>0</v>
      </c>
      <c r="AQ1538" s="105">
        <f>AQ1539+AQ1542+AQ1547</f>
        <v>0</v>
      </c>
      <c r="AR1538" s="105">
        <f t="shared" si="833"/>
        <v>0</v>
      </c>
      <c r="AS1538" s="105">
        <f>AS1539+AS1542+AS1547</f>
        <v>0</v>
      </c>
      <c r="AT1538" s="105">
        <f>AT1539+AT1542+AT1547</f>
        <v>0</v>
      </c>
      <c r="AU1538" s="105">
        <f t="shared" si="834"/>
        <v>0</v>
      </c>
      <c r="AV1538" s="105">
        <f t="shared" si="835"/>
        <v>0</v>
      </c>
      <c r="AW1538" s="106"/>
      <c r="AX1538" s="106"/>
      <c r="AY1538" s="106"/>
      <c r="AZ1538" s="104"/>
      <c r="BA1538" s="104"/>
      <c r="BB1538" s="104"/>
      <c r="BC1538" s="104"/>
      <c r="BD1538" s="104"/>
    </row>
    <row r="1539" spans="1:56" s="126" customFormat="1">
      <c r="A1539" s="45"/>
      <c r="B1539" s="108">
        <v>2013</v>
      </c>
      <c r="C1539" s="109">
        <v>8320</v>
      </c>
      <c r="D1539" s="108">
        <v>13</v>
      </c>
      <c r="E1539" s="108">
        <v>1000</v>
      </c>
      <c r="F1539" s="108">
        <v>1100</v>
      </c>
      <c r="G1539" s="108"/>
      <c r="H1539" s="108"/>
      <c r="I1539" s="110" t="s">
        <v>449</v>
      </c>
      <c r="J1539" s="111">
        <v>0</v>
      </c>
      <c r="K1539" s="111">
        <v>0</v>
      </c>
      <c r="L1539" s="111">
        <v>0</v>
      </c>
      <c r="M1539" s="111">
        <v>0</v>
      </c>
      <c r="N1539" s="111">
        <v>0</v>
      </c>
      <c r="O1539" s="111">
        <v>0</v>
      </c>
      <c r="P1539" s="111">
        <v>0</v>
      </c>
      <c r="Q1539" s="45"/>
      <c r="R1539" s="112">
        <f>R1540</f>
        <v>0</v>
      </c>
      <c r="S1539" s="112">
        <f>S1540</f>
        <v>0</v>
      </c>
      <c r="T1539" s="112">
        <f t="shared" si="778"/>
        <v>0</v>
      </c>
      <c r="U1539" s="112">
        <f>U1540</f>
        <v>0</v>
      </c>
      <c r="V1539" s="112">
        <f>V1540</f>
        <v>0</v>
      </c>
      <c r="W1539" s="112">
        <f t="shared" si="779"/>
        <v>0</v>
      </c>
      <c r="X1539" s="112">
        <f t="shared" si="780"/>
        <v>0</v>
      </c>
      <c r="Y1539" s="45"/>
      <c r="Z1539" s="112">
        <f>Z1540</f>
        <v>0</v>
      </c>
      <c r="AA1539" s="112">
        <f>AA1540</f>
        <v>0</v>
      </c>
      <c r="AB1539" s="112">
        <f t="shared" si="827"/>
        <v>0</v>
      </c>
      <c r="AC1539" s="112">
        <f>AC1540</f>
        <v>0</v>
      </c>
      <c r="AD1539" s="112">
        <f>AD1540</f>
        <v>0</v>
      </c>
      <c r="AE1539" s="112">
        <f t="shared" si="828"/>
        <v>0</v>
      </c>
      <c r="AF1539" s="112">
        <f t="shared" si="829"/>
        <v>0</v>
      </c>
      <c r="AG1539" s="45"/>
      <c r="AH1539" s="112">
        <f>AH1540</f>
        <v>0</v>
      </c>
      <c r="AI1539" s="112">
        <f>AI1540</f>
        <v>0</v>
      </c>
      <c r="AJ1539" s="112">
        <f t="shared" si="830"/>
        <v>0</v>
      </c>
      <c r="AK1539" s="112">
        <f>AK1540</f>
        <v>0</v>
      </c>
      <c r="AL1539" s="112">
        <f>AL1540</f>
        <v>0</v>
      </c>
      <c r="AM1539" s="112">
        <f t="shared" si="831"/>
        <v>0</v>
      </c>
      <c r="AN1539" s="112">
        <f t="shared" si="832"/>
        <v>0</v>
      </c>
      <c r="AO1539" s="45"/>
      <c r="AP1539" s="112">
        <f>AP1540</f>
        <v>0</v>
      </c>
      <c r="AQ1539" s="112">
        <f>AQ1540</f>
        <v>0</v>
      </c>
      <c r="AR1539" s="112">
        <f t="shared" si="833"/>
        <v>0</v>
      </c>
      <c r="AS1539" s="112">
        <f>AS1540</f>
        <v>0</v>
      </c>
      <c r="AT1539" s="112">
        <f>AT1540</f>
        <v>0</v>
      </c>
      <c r="AU1539" s="112">
        <f t="shared" si="834"/>
        <v>0</v>
      </c>
      <c r="AV1539" s="112">
        <f t="shared" si="835"/>
        <v>0</v>
      </c>
      <c r="AW1539" s="113"/>
      <c r="AX1539" s="113"/>
      <c r="AY1539" s="113"/>
      <c r="AZ1539" s="111"/>
      <c r="BA1539" s="111"/>
      <c r="BB1539" s="111"/>
      <c r="BC1539" s="111"/>
      <c r="BD1539" s="111"/>
    </row>
    <row r="1540" spans="1:56" s="127" customFormat="1">
      <c r="A1540" s="45"/>
      <c r="B1540" s="114">
        <v>2013</v>
      </c>
      <c r="C1540" s="115">
        <v>8320</v>
      </c>
      <c r="D1540" s="114">
        <v>13</v>
      </c>
      <c r="E1540" s="114">
        <v>1000</v>
      </c>
      <c r="F1540" s="114">
        <v>1100</v>
      </c>
      <c r="G1540" s="114">
        <v>113</v>
      </c>
      <c r="H1540" s="114"/>
      <c r="I1540" s="116" t="s">
        <v>82</v>
      </c>
      <c r="J1540" s="117">
        <v>0</v>
      </c>
      <c r="K1540" s="117">
        <v>0</v>
      </c>
      <c r="L1540" s="117">
        <v>0</v>
      </c>
      <c r="M1540" s="117">
        <v>0</v>
      </c>
      <c r="N1540" s="117">
        <v>0</v>
      </c>
      <c r="O1540" s="117">
        <v>0</v>
      </c>
      <c r="P1540" s="117">
        <v>0</v>
      </c>
      <c r="Q1540" s="45"/>
      <c r="R1540" s="118">
        <f>R1541</f>
        <v>0</v>
      </c>
      <c r="S1540" s="118">
        <f>S1541</f>
        <v>0</v>
      </c>
      <c r="T1540" s="118">
        <f t="shared" si="778"/>
        <v>0</v>
      </c>
      <c r="U1540" s="118">
        <f>U1541</f>
        <v>0</v>
      </c>
      <c r="V1540" s="118">
        <f>V1541</f>
        <v>0</v>
      </c>
      <c r="W1540" s="118">
        <f t="shared" si="779"/>
        <v>0</v>
      </c>
      <c r="X1540" s="118">
        <f t="shared" si="780"/>
        <v>0</v>
      </c>
      <c r="Y1540" s="45"/>
      <c r="Z1540" s="118">
        <f>Z1541</f>
        <v>0</v>
      </c>
      <c r="AA1540" s="118">
        <f>AA1541</f>
        <v>0</v>
      </c>
      <c r="AB1540" s="118">
        <f t="shared" si="827"/>
        <v>0</v>
      </c>
      <c r="AC1540" s="118">
        <f>AC1541</f>
        <v>0</v>
      </c>
      <c r="AD1540" s="118">
        <f>AD1541</f>
        <v>0</v>
      </c>
      <c r="AE1540" s="118">
        <f t="shared" si="828"/>
        <v>0</v>
      </c>
      <c r="AF1540" s="118">
        <f t="shared" si="829"/>
        <v>0</v>
      </c>
      <c r="AG1540" s="45"/>
      <c r="AH1540" s="118">
        <f>AH1541</f>
        <v>0</v>
      </c>
      <c r="AI1540" s="118">
        <f>AI1541</f>
        <v>0</v>
      </c>
      <c r="AJ1540" s="118">
        <f t="shared" si="830"/>
        <v>0</v>
      </c>
      <c r="AK1540" s="118">
        <f>AK1541</f>
        <v>0</v>
      </c>
      <c r="AL1540" s="118">
        <f>AL1541</f>
        <v>0</v>
      </c>
      <c r="AM1540" s="118">
        <f t="shared" si="831"/>
        <v>0</v>
      </c>
      <c r="AN1540" s="118">
        <f t="shared" si="832"/>
        <v>0</v>
      </c>
      <c r="AO1540" s="45"/>
      <c r="AP1540" s="118">
        <f>AP1541</f>
        <v>0</v>
      </c>
      <c r="AQ1540" s="118">
        <f>AQ1541</f>
        <v>0</v>
      </c>
      <c r="AR1540" s="118">
        <f t="shared" si="833"/>
        <v>0</v>
      </c>
      <c r="AS1540" s="118">
        <f>AS1541</f>
        <v>0</v>
      </c>
      <c r="AT1540" s="118">
        <f>AT1541</f>
        <v>0</v>
      </c>
      <c r="AU1540" s="118">
        <f t="shared" si="834"/>
        <v>0</v>
      </c>
      <c r="AV1540" s="118">
        <f t="shared" si="835"/>
        <v>0</v>
      </c>
      <c r="AW1540" s="119"/>
      <c r="AX1540" s="119"/>
      <c r="AY1540" s="119"/>
      <c r="AZ1540" s="117"/>
      <c r="BA1540" s="117"/>
      <c r="BB1540" s="117"/>
      <c r="BC1540" s="117"/>
      <c r="BD1540" s="117"/>
    </row>
    <row r="1541" spans="1:56" s="100" customFormat="1">
      <c r="A1541" s="45"/>
      <c r="B1541" s="120">
        <v>2013</v>
      </c>
      <c r="C1541" s="121">
        <v>8320</v>
      </c>
      <c r="D1541" s="120">
        <v>13</v>
      </c>
      <c r="E1541" s="120">
        <v>1000</v>
      </c>
      <c r="F1541" s="120">
        <v>1100</v>
      </c>
      <c r="G1541" s="120">
        <v>113</v>
      </c>
      <c r="H1541" s="120">
        <v>11301</v>
      </c>
      <c r="I1541" s="122" t="s">
        <v>83</v>
      </c>
      <c r="J1541" s="123">
        <v>0</v>
      </c>
      <c r="K1541" s="123">
        <v>0</v>
      </c>
      <c r="L1541" s="124">
        <v>0</v>
      </c>
      <c r="M1541" s="123">
        <v>0</v>
      </c>
      <c r="N1541" s="123">
        <v>0</v>
      </c>
      <c r="O1541" s="124">
        <v>0</v>
      </c>
      <c r="P1541" s="124">
        <v>0</v>
      </c>
      <c r="Q1541" s="45"/>
      <c r="R1541" s="123">
        <v>0</v>
      </c>
      <c r="S1541" s="123">
        <v>0</v>
      </c>
      <c r="T1541" s="123">
        <f t="shared" si="778"/>
        <v>0</v>
      </c>
      <c r="U1541" s="123">
        <v>0</v>
      </c>
      <c r="V1541" s="123">
        <v>0</v>
      </c>
      <c r="W1541" s="123">
        <f t="shared" si="779"/>
        <v>0</v>
      </c>
      <c r="X1541" s="123">
        <f t="shared" si="780"/>
        <v>0</v>
      </c>
      <c r="Y1541" s="45"/>
      <c r="Z1541" s="123">
        <v>0</v>
      </c>
      <c r="AA1541" s="123">
        <v>0</v>
      </c>
      <c r="AB1541" s="123">
        <f t="shared" si="827"/>
        <v>0</v>
      </c>
      <c r="AC1541" s="123">
        <v>0</v>
      </c>
      <c r="AD1541" s="123">
        <v>0</v>
      </c>
      <c r="AE1541" s="123">
        <f t="shared" si="828"/>
        <v>0</v>
      </c>
      <c r="AF1541" s="123">
        <f t="shared" si="829"/>
        <v>0</v>
      </c>
      <c r="AG1541" s="45"/>
      <c r="AH1541" s="123">
        <v>0</v>
      </c>
      <c r="AI1541" s="123">
        <v>0</v>
      </c>
      <c r="AJ1541" s="123">
        <f t="shared" si="830"/>
        <v>0</v>
      </c>
      <c r="AK1541" s="123">
        <v>0</v>
      </c>
      <c r="AL1541" s="123">
        <v>0</v>
      </c>
      <c r="AM1541" s="123">
        <f t="shared" si="831"/>
        <v>0</v>
      </c>
      <c r="AN1541" s="123">
        <f t="shared" si="832"/>
        <v>0</v>
      </c>
      <c r="AO1541" s="45"/>
      <c r="AP1541" s="123">
        <f>J1541-(R1541+Z1541+AH1541)</f>
        <v>0</v>
      </c>
      <c r="AQ1541" s="123">
        <f>K1541-(S1541+AA1541+AI1541)</f>
        <v>0</v>
      </c>
      <c r="AR1541" s="123">
        <f t="shared" si="833"/>
        <v>0</v>
      </c>
      <c r="AS1541" s="123">
        <f>M1541-(U1541+AC1541+AK1541)</f>
        <v>0</v>
      </c>
      <c r="AT1541" s="123">
        <f>N1541-(V1541+AD1541+AL1541)</f>
        <v>0</v>
      </c>
      <c r="AU1541" s="123">
        <f t="shared" si="834"/>
        <v>0</v>
      </c>
      <c r="AV1541" s="123">
        <f t="shared" si="835"/>
        <v>0</v>
      </c>
      <c r="AW1541" s="125" t="s">
        <v>87</v>
      </c>
      <c r="AX1541" s="125"/>
      <c r="AY1541" s="125"/>
      <c r="AZ1541" s="124" t="s">
        <v>88</v>
      </c>
      <c r="BA1541" s="124"/>
      <c r="BB1541" s="124"/>
      <c r="BC1541" s="124"/>
      <c r="BD1541" s="124"/>
    </row>
    <row r="1542" spans="1:56" s="126" customFormat="1" hidden="1">
      <c r="A1542" s="45"/>
      <c r="B1542" s="108">
        <v>2013</v>
      </c>
      <c r="C1542" s="109">
        <v>8320</v>
      </c>
      <c r="D1542" s="108">
        <v>13</v>
      </c>
      <c r="E1542" s="108">
        <v>1000</v>
      </c>
      <c r="F1542" s="108">
        <v>1200</v>
      </c>
      <c r="G1542" s="108"/>
      <c r="H1542" s="108"/>
      <c r="I1542" s="110" t="s">
        <v>84</v>
      </c>
      <c r="J1542" s="111">
        <v>0</v>
      </c>
      <c r="K1542" s="111">
        <v>0</v>
      </c>
      <c r="L1542" s="111">
        <v>0</v>
      </c>
      <c r="M1542" s="111">
        <v>1444382</v>
      </c>
      <c r="N1542" s="111">
        <v>0</v>
      </c>
      <c r="O1542" s="111">
        <v>1444382</v>
      </c>
      <c r="P1542" s="111">
        <v>1444382</v>
      </c>
      <c r="Q1542" s="45"/>
      <c r="R1542" s="112">
        <f>R1543+R1545</f>
        <v>0</v>
      </c>
      <c r="S1542" s="112">
        <f>S1543+S1545</f>
        <v>0</v>
      </c>
      <c r="T1542" s="112">
        <f t="shared" si="778"/>
        <v>0</v>
      </c>
      <c r="U1542" s="112">
        <f>U1543+U1545</f>
        <v>1444382</v>
      </c>
      <c r="V1542" s="112">
        <f>V1543+V1545</f>
        <v>0</v>
      </c>
      <c r="W1542" s="112">
        <f t="shared" si="779"/>
        <v>1444382</v>
      </c>
      <c r="X1542" s="112">
        <f t="shared" si="780"/>
        <v>1444382</v>
      </c>
      <c r="Y1542" s="45"/>
      <c r="Z1542" s="112">
        <f>Z1543+Z1545</f>
        <v>0</v>
      </c>
      <c r="AA1542" s="112">
        <f>AA1543+AA1545</f>
        <v>0</v>
      </c>
      <c r="AB1542" s="112">
        <f t="shared" si="827"/>
        <v>0</v>
      </c>
      <c r="AC1542" s="112">
        <f>AC1543+AC1545</f>
        <v>0</v>
      </c>
      <c r="AD1542" s="112">
        <f>AD1543+AD1545</f>
        <v>0</v>
      </c>
      <c r="AE1542" s="112">
        <f t="shared" si="828"/>
        <v>0</v>
      </c>
      <c r="AF1542" s="112">
        <f t="shared" si="829"/>
        <v>0</v>
      </c>
      <c r="AG1542" s="45"/>
      <c r="AH1542" s="112">
        <f>AH1543+AH1545</f>
        <v>0</v>
      </c>
      <c r="AI1542" s="112">
        <f>AI1543+AI1545</f>
        <v>0</v>
      </c>
      <c r="AJ1542" s="112">
        <f t="shared" si="830"/>
        <v>0</v>
      </c>
      <c r="AK1542" s="112">
        <f>AK1543+AK1545</f>
        <v>0</v>
      </c>
      <c r="AL1542" s="112">
        <f>AL1543+AL1545</f>
        <v>0</v>
      </c>
      <c r="AM1542" s="112">
        <f t="shared" si="831"/>
        <v>0</v>
      </c>
      <c r="AN1542" s="112">
        <f t="shared" si="832"/>
        <v>0</v>
      </c>
      <c r="AO1542" s="45"/>
      <c r="AP1542" s="112">
        <f>AP1543+AP1545</f>
        <v>0</v>
      </c>
      <c r="AQ1542" s="112">
        <f>AQ1543+AQ1545</f>
        <v>0</v>
      </c>
      <c r="AR1542" s="112">
        <f t="shared" si="833"/>
        <v>0</v>
      </c>
      <c r="AS1542" s="112">
        <f>AS1543+AS1545</f>
        <v>0</v>
      </c>
      <c r="AT1542" s="112">
        <f>AT1543+AT1545</f>
        <v>0</v>
      </c>
      <c r="AU1542" s="112">
        <f t="shared" si="834"/>
        <v>0</v>
      </c>
      <c r="AV1542" s="112">
        <f t="shared" si="835"/>
        <v>0</v>
      </c>
      <c r="AW1542" s="113"/>
      <c r="AX1542" s="113"/>
      <c r="AY1542" s="113"/>
      <c r="AZ1542" s="111"/>
      <c r="BA1542" s="111"/>
      <c r="BB1542" s="111"/>
      <c r="BC1542" s="111"/>
      <c r="BD1542" s="111"/>
    </row>
    <row r="1543" spans="1:56" s="127" customFormat="1" hidden="1">
      <c r="A1543" s="45"/>
      <c r="B1543" s="114">
        <v>2013</v>
      </c>
      <c r="C1543" s="115">
        <v>8320</v>
      </c>
      <c r="D1543" s="114">
        <v>13</v>
      </c>
      <c r="E1543" s="114">
        <v>1000</v>
      </c>
      <c r="F1543" s="114">
        <v>1200</v>
      </c>
      <c r="G1543" s="114">
        <v>121</v>
      </c>
      <c r="H1543" s="114"/>
      <c r="I1543" s="116" t="s">
        <v>85</v>
      </c>
      <c r="J1543" s="117">
        <v>0</v>
      </c>
      <c r="K1543" s="117">
        <v>0</v>
      </c>
      <c r="L1543" s="117">
        <v>0</v>
      </c>
      <c r="M1543" s="117">
        <v>1444382</v>
      </c>
      <c r="N1543" s="117">
        <v>0</v>
      </c>
      <c r="O1543" s="117">
        <v>1444382</v>
      </c>
      <c r="P1543" s="117">
        <v>1444382</v>
      </c>
      <c r="Q1543" s="45"/>
      <c r="R1543" s="118">
        <f t="shared" ref="R1543:S1545" si="838">R1544</f>
        <v>0</v>
      </c>
      <c r="S1543" s="118">
        <f t="shared" si="838"/>
        <v>0</v>
      </c>
      <c r="T1543" s="118">
        <f t="shared" si="778"/>
        <v>0</v>
      </c>
      <c r="U1543" s="118">
        <f t="shared" ref="U1543:V1545" si="839">U1544</f>
        <v>1444382</v>
      </c>
      <c r="V1543" s="118">
        <f t="shared" si="839"/>
        <v>0</v>
      </c>
      <c r="W1543" s="118">
        <f t="shared" si="779"/>
        <v>1444382</v>
      </c>
      <c r="X1543" s="118">
        <f t="shared" si="780"/>
        <v>1444382</v>
      </c>
      <c r="Y1543" s="45"/>
      <c r="Z1543" s="118">
        <f t="shared" ref="Z1543:AA1545" si="840">Z1544</f>
        <v>0</v>
      </c>
      <c r="AA1543" s="118">
        <f t="shared" si="840"/>
        <v>0</v>
      </c>
      <c r="AB1543" s="118">
        <f t="shared" si="827"/>
        <v>0</v>
      </c>
      <c r="AC1543" s="118">
        <f t="shared" ref="AC1543:AD1545" si="841">AC1544</f>
        <v>0</v>
      </c>
      <c r="AD1543" s="118">
        <f t="shared" si="841"/>
        <v>0</v>
      </c>
      <c r="AE1543" s="118">
        <f t="shared" si="828"/>
        <v>0</v>
      </c>
      <c r="AF1543" s="118">
        <f t="shared" si="829"/>
        <v>0</v>
      </c>
      <c r="AG1543" s="45"/>
      <c r="AH1543" s="118">
        <f t="shared" ref="AH1543:AI1545" si="842">AH1544</f>
        <v>0</v>
      </c>
      <c r="AI1543" s="118">
        <f t="shared" si="842"/>
        <v>0</v>
      </c>
      <c r="AJ1543" s="118">
        <f t="shared" si="830"/>
        <v>0</v>
      </c>
      <c r="AK1543" s="118">
        <f t="shared" ref="AK1543:AL1545" si="843">AK1544</f>
        <v>0</v>
      </c>
      <c r="AL1543" s="118">
        <f t="shared" si="843"/>
        <v>0</v>
      </c>
      <c r="AM1543" s="118">
        <f t="shared" si="831"/>
        <v>0</v>
      </c>
      <c r="AN1543" s="118">
        <f t="shared" si="832"/>
        <v>0</v>
      </c>
      <c r="AO1543" s="45"/>
      <c r="AP1543" s="118">
        <f t="shared" ref="AP1543:AQ1545" si="844">AP1544</f>
        <v>0</v>
      </c>
      <c r="AQ1543" s="118">
        <f t="shared" si="844"/>
        <v>0</v>
      </c>
      <c r="AR1543" s="118">
        <f t="shared" si="833"/>
        <v>0</v>
      </c>
      <c r="AS1543" s="118">
        <f t="shared" ref="AS1543:AT1545" si="845">AS1544</f>
        <v>0</v>
      </c>
      <c r="AT1543" s="118">
        <f t="shared" si="845"/>
        <v>0</v>
      </c>
      <c r="AU1543" s="118">
        <f t="shared" si="834"/>
        <v>0</v>
      </c>
      <c r="AV1543" s="118">
        <f t="shared" si="835"/>
        <v>0</v>
      </c>
      <c r="AW1543" s="119"/>
      <c r="AX1543" s="119"/>
      <c r="AY1543" s="119"/>
      <c r="AZ1543" s="117"/>
      <c r="BA1543" s="117"/>
      <c r="BB1543" s="117"/>
      <c r="BC1543" s="117"/>
      <c r="BD1543" s="117"/>
    </row>
    <row r="1544" spans="1:56" s="100" customFormat="1" hidden="1">
      <c r="A1544" s="45"/>
      <c r="B1544" s="120">
        <v>2013</v>
      </c>
      <c r="C1544" s="121">
        <v>8320</v>
      </c>
      <c r="D1544" s="120">
        <v>13</v>
      </c>
      <c r="E1544" s="120">
        <v>1000</v>
      </c>
      <c r="F1544" s="120">
        <v>1200</v>
      </c>
      <c r="G1544" s="120">
        <v>121</v>
      </c>
      <c r="H1544" s="120">
        <v>12101</v>
      </c>
      <c r="I1544" s="122" t="s">
        <v>86</v>
      </c>
      <c r="J1544" s="132">
        <v>0</v>
      </c>
      <c r="K1544" s="132">
        <v>0</v>
      </c>
      <c r="L1544" s="133">
        <v>0</v>
      </c>
      <c r="M1544" s="132">
        <v>1444382</v>
      </c>
      <c r="N1544" s="132">
        <v>0</v>
      </c>
      <c r="O1544" s="133">
        <v>1444382</v>
      </c>
      <c r="P1544" s="133">
        <v>1444382</v>
      </c>
      <c r="Q1544" s="45"/>
      <c r="R1544" s="123">
        <v>0</v>
      </c>
      <c r="S1544" s="123">
        <v>0</v>
      </c>
      <c r="T1544" s="123">
        <f t="shared" si="778"/>
        <v>0</v>
      </c>
      <c r="U1544" s="123">
        <f>+'[1]REPUVE -C4'!AB18</f>
        <v>1444382</v>
      </c>
      <c r="V1544" s="123">
        <v>0</v>
      </c>
      <c r="W1544" s="123">
        <f t="shared" si="779"/>
        <v>1444382</v>
      </c>
      <c r="X1544" s="123">
        <f t="shared" si="780"/>
        <v>1444382</v>
      </c>
      <c r="Y1544" s="45"/>
      <c r="Z1544" s="123">
        <v>0</v>
      </c>
      <c r="AA1544" s="123">
        <v>0</v>
      </c>
      <c r="AB1544" s="123">
        <f t="shared" si="827"/>
        <v>0</v>
      </c>
      <c r="AC1544" s="123">
        <v>0</v>
      </c>
      <c r="AD1544" s="123">
        <v>0</v>
      </c>
      <c r="AE1544" s="123">
        <f t="shared" si="828"/>
        <v>0</v>
      </c>
      <c r="AF1544" s="123">
        <f t="shared" si="829"/>
        <v>0</v>
      </c>
      <c r="AG1544" s="45"/>
      <c r="AH1544" s="123">
        <v>0</v>
      </c>
      <c r="AI1544" s="123">
        <v>0</v>
      </c>
      <c r="AJ1544" s="123">
        <f t="shared" si="830"/>
        <v>0</v>
      </c>
      <c r="AK1544" s="123">
        <v>0</v>
      </c>
      <c r="AL1544" s="123">
        <v>0</v>
      </c>
      <c r="AM1544" s="123">
        <f t="shared" si="831"/>
        <v>0</v>
      </c>
      <c r="AN1544" s="123">
        <f t="shared" si="832"/>
        <v>0</v>
      </c>
      <c r="AO1544" s="45"/>
      <c r="AP1544" s="123">
        <f>J1544-(R1544+Z1544+AH1544)</f>
        <v>0</v>
      </c>
      <c r="AQ1544" s="123">
        <f>K1544-(S1544+AA1544+AI1544)</f>
        <v>0</v>
      </c>
      <c r="AR1544" s="123">
        <f t="shared" si="833"/>
        <v>0</v>
      </c>
      <c r="AS1544" s="123">
        <f>M1544-(U1544+AC1544+AK1544)</f>
        <v>0</v>
      </c>
      <c r="AT1544" s="123">
        <f>N1544-(V1544+AD1544+AL1544)</f>
        <v>0</v>
      </c>
      <c r="AU1544" s="123">
        <f t="shared" si="834"/>
        <v>0</v>
      </c>
      <c r="AV1544" s="123">
        <f t="shared" si="835"/>
        <v>0</v>
      </c>
      <c r="AW1544" s="134" t="s">
        <v>87</v>
      </c>
      <c r="AX1544" s="134">
        <v>35</v>
      </c>
      <c r="AY1544" s="134"/>
      <c r="AZ1544" s="133" t="s">
        <v>88</v>
      </c>
      <c r="BA1544" s="133">
        <f>'[1]REPUVE -C4'!AP18</f>
        <v>35</v>
      </c>
      <c r="BB1544" s="133"/>
      <c r="BC1544" s="133">
        <f>+AX1544-BA1544</f>
        <v>0</v>
      </c>
      <c r="BD1544" s="124">
        <v>0</v>
      </c>
    </row>
    <row r="1545" spans="1:56" s="127" customFormat="1" hidden="1">
      <c r="A1545" s="45"/>
      <c r="B1545" s="114">
        <v>2013</v>
      </c>
      <c r="C1545" s="115">
        <v>8320</v>
      </c>
      <c r="D1545" s="114">
        <v>13</v>
      </c>
      <c r="E1545" s="114">
        <v>1000</v>
      </c>
      <c r="F1545" s="114">
        <v>1200</v>
      </c>
      <c r="G1545" s="114">
        <v>122</v>
      </c>
      <c r="H1545" s="114"/>
      <c r="I1545" s="116" t="s">
        <v>89</v>
      </c>
      <c r="J1545" s="117">
        <v>0</v>
      </c>
      <c r="K1545" s="117">
        <v>0</v>
      </c>
      <c r="L1545" s="117">
        <v>0</v>
      </c>
      <c r="M1545" s="117">
        <v>0</v>
      </c>
      <c r="N1545" s="117">
        <v>0</v>
      </c>
      <c r="O1545" s="117">
        <v>0</v>
      </c>
      <c r="P1545" s="117">
        <v>0</v>
      </c>
      <c r="Q1545" s="45"/>
      <c r="R1545" s="118">
        <f t="shared" si="838"/>
        <v>0</v>
      </c>
      <c r="S1545" s="118">
        <f t="shared" si="838"/>
        <v>0</v>
      </c>
      <c r="T1545" s="118">
        <f t="shared" si="778"/>
        <v>0</v>
      </c>
      <c r="U1545" s="118">
        <f t="shared" si="839"/>
        <v>0</v>
      </c>
      <c r="V1545" s="118">
        <f t="shared" si="839"/>
        <v>0</v>
      </c>
      <c r="W1545" s="118">
        <f t="shared" si="779"/>
        <v>0</v>
      </c>
      <c r="X1545" s="118">
        <f t="shared" si="780"/>
        <v>0</v>
      </c>
      <c r="Y1545" s="45"/>
      <c r="Z1545" s="118">
        <f t="shared" si="840"/>
        <v>0</v>
      </c>
      <c r="AA1545" s="118">
        <f t="shared" si="840"/>
        <v>0</v>
      </c>
      <c r="AB1545" s="118">
        <f t="shared" si="827"/>
        <v>0</v>
      </c>
      <c r="AC1545" s="118">
        <f t="shared" si="841"/>
        <v>0</v>
      </c>
      <c r="AD1545" s="118">
        <f t="shared" si="841"/>
        <v>0</v>
      </c>
      <c r="AE1545" s="118">
        <f t="shared" si="828"/>
        <v>0</v>
      </c>
      <c r="AF1545" s="118">
        <f t="shared" si="829"/>
        <v>0</v>
      </c>
      <c r="AG1545" s="45"/>
      <c r="AH1545" s="118">
        <f t="shared" si="842"/>
        <v>0</v>
      </c>
      <c r="AI1545" s="118">
        <f t="shared" si="842"/>
        <v>0</v>
      </c>
      <c r="AJ1545" s="118">
        <f t="shared" si="830"/>
        <v>0</v>
      </c>
      <c r="AK1545" s="118">
        <f t="shared" si="843"/>
        <v>0</v>
      </c>
      <c r="AL1545" s="118">
        <f t="shared" si="843"/>
        <v>0</v>
      </c>
      <c r="AM1545" s="118">
        <f t="shared" si="831"/>
        <v>0</v>
      </c>
      <c r="AN1545" s="118">
        <f t="shared" si="832"/>
        <v>0</v>
      </c>
      <c r="AO1545" s="45"/>
      <c r="AP1545" s="118">
        <f t="shared" si="844"/>
        <v>0</v>
      </c>
      <c r="AQ1545" s="118">
        <f t="shared" si="844"/>
        <v>0</v>
      </c>
      <c r="AR1545" s="118">
        <f t="shared" si="833"/>
        <v>0</v>
      </c>
      <c r="AS1545" s="118">
        <f t="shared" si="845"/>
        <v>0</v>
      </c>
      <c r="AT1545" s="118">
        <f t="shared" si="845"/>
        <v>0</v>
      </c>
      <c r="AU1545" s="118">
        <f t="shared" si="834"/>
        <v>0</v>
      </c>
      <c r="AV1545" s="118">
        <f t="shared" si="835"/>
        <v>0</v>
      </c>
      <c r="AW1545" s="119"/>
      <c r="AX1545" s="119"/>
      <c r="AY1545" s="119"/>
      <c r="AZ1545" s="117"/>
      <c r="BA1545" s="117"/>
      <c r="BB1545" s="117"/>
      <c r="BC1545" s="117"/>
      <c r="BD1545" s="117"/>
    </row>
    <row r="1546" spans="1:56" s="100" customFormat="1" hidden="1">
      <c r="A1546" s="45"/>
      <c r="B1546" s="120">
        <v>2013</v>
      </c>
      <c r="C1546" s="121">
        <v>8320</v>
      </c>
      <c r="D1546" s="120">
        <v>13</v>
      </c>
      <c r="E1546" s="120">
        <v>1000</v>
      </c>
      <c r="F1546" s="120">
        <v>1200</v>
      </c>
      <c r="G1546" s="120">
        <v>122</v>
      </c>
      <c r="H1546" s="120">
        <v>12201</v>
      </c>
      <c r="I1546" s="122" t="s">
        <v>89</v>
      </c>
      <c r="J1546" s="123">
        <v>0</v>
      </c>
      <c r="K1546" s="123">
        <v>0</v>
      </c>
      <c r="L1546" s="124">
        <v>0</v>
      </c>
      <c r="M1546" s="123">
        <v>0</v>
      </c>
      <c r="N1546" s="123">
        <v>0</v>
      </c>
      <c r="O1546" s="124">
        <v>0</v>
      </c>
      <c r="P1546" s="124">
        <v>0</v>
      </c>
      <c r="Q1546" s="45"/>
      <c r="R1546" s="123">
        <v>0</v>
      </c>
      <c r="S1546" s="123">
        <v>0</v>
      </c>
      <c r="T1546" s="123">
        <f t="shared" ref="T1546:T1620" si="846">R1546+S1546</f>
        <v>0</v>
      </c>
      <c r="U1546" s="123">
        <v>0</v>
      </c>
      <c r="V1546" s="123">
        <v>0</v>
      </c>
      <c r="W1546" s="123">
        <f t="shared" ref="W1546:W1620" si="847">U1546+V1546</f>
        <v>0</v>
      </c>
      <c r="X1546" s="123">
        <f t="shared" ref="X1546:X1620" si="848">T1546+W1546</f>
        <v>0</v>
      </c>
      <c r="Y1546" s="45"/>
      <c r="Z1546" s="123">
        <v>0</v>
      </c>
      <c r="AA1546" s="123">
        <v>0</v>
      </c>
      <c r="AB1546" s="123">
        <f t="shared" si="827"/>
        <v>0</v>
      </c>
      <c r="AC1546" s="123">
        <v>0</v>
      </c>
      <c r="AD1546" s="123">
        <v>0</v>
      </c>
      <c r="AE1546" s="123">
        <f t="shared" si="828"/>
        <v>0</v>
      </c>
      <c r="AF1546" s="123">
        <f t="shared" si="829"/>
        <v>0</v>
      </c>
      <c r="AG1546" s="45"/>
      <c r="AH1546" s="123">
        <v>0</v>
      </c>
      <c r="AI1546" s="123">
        <v>0</v>
      </c>
      <c r="AJ1546" s="123">
        <f t="shared" si="830"/>
        <v>0</v>
      </c>
      <c r="AK1546" s="123">
        <v>0</v>
      </c>
      <c r="AL1546" s="123">
        <v>0</v>
      </c>
      <c r="AM1546" s="123">
        <f t="shared" si="831"/>
        <v>0</v>
      </c>
      <c r="AN1546" s="123">
        <f t="shared" si="832"/>
        <v>0</v>
      </c>
      <c r="AO1546" s="45"/>
      <c r="AP1546" s="123">
        <f>J1546-(R1546+Z1546+AH1546)</f>
        <v>0</v>
      </c>
      <c r="AQ1546" s="123">
        <f>K1546-(S1546+AA1546+AI1546)</f>
        <v>0</v>
      </c>
      <c r="AR1546" s="123">
        <f t="shared" si="833"/>
        <v>0</v>
      </c>
      <c r="AS1546" s="123">
        <f>M1546-(U1546+AC1546+AK1546)</f>
        <v>0</v>
      </c>
      <c r="AT1546" s="123">
        <f>N1546-(V1546+AD1546+AL1546)</f>
        <v>0</v>
      </c>
      <c r="AU1546" s="123">
        <f t="shared" si="834"/>
        <v>0</v>
      </c>
      <c r="AV1546" s="123">
        <f t="shared" si="835"/>
        <v>0</v>
      </c>
      <c r="AW1546" s="125" t="s">
        <v>87</v>
      </c>
      <c r="AX1546" s="125"/>
      <c r="AY1546" s="125"/>
      <c r="AZ1546" s="124" t="s">
        <v>88</v>
      </c>
      <c r="BA1546" s="124"/>
      <c r="BB1546" s="124"/>
      <c r="BC1546" s="124"/>
      <c r="BD1546" s="124"/>
    </row>
    <row r="1547" spans="1:56" s="100" customFormat="1" hidden="1">
      <c r="A1547" s="45"/>
      <c r="B1547" s="108">
        <v>2013</v>
      </c>
      <c r="C1547" s="109">
        <v>8320</v>
      </c>
      <c r="D1547" s="108">
        <v>13</v>
      </c>
      <c r="E1547" s="108">
        <v>1000</v>
      </c>
      <c r="F1547" s="108">
        <v>1300</v>
      </c>
      <c r="G1547" s="108"/>
      <c r="H1547" s="108"/>
      <c r="I1547" s="110" t="s">
        <v>353</v>
      </c>
      <c r="J1547" s="111">
        <v>0</v>
      </c>
      <c r="K1547" s="111">
        <v>0</v>
      </c>
      <c r="L1547" s="111">
        <v>0</v>
      </c>
      <c r="M1547" s="111">
        <v>0</v>
      </c>
      <c r="N1547" s="111">
        <v>0</v>
      </c>
      <c r="O1547" s="111">
        <v>0</v>
      </c>
      <c r="P1547" s="111">
        <v>0</v>
      </c>
      <c r="Q1547" s="45"/>
      <c r="R1547" s="112">
        <f>R1548</f>
        <v>0</v>
      </c>
      <c r="S1547" s="112">
        <f>S1548</f>
        <v>0</v>
      </c>
      <c r="T1547" s="112">
        <f t="shared" si="846"/>
        <v>0</v>
      </c>
      <c r="U1547" s="112">
        <f>U1548</f>
        <v>0</v>
      </c>
      <c r="V1547" s="112">
        <f>V1548</f>
        <v>0</v>
      </c>
      <c r="W1547" s="112">
        <f t="shared" si="847"/>
        <v>0</v>
      </c>
      <c r="X1547" s="112">
        <f t="shared" si="848"/>
        <v>0</v>
      </c>
      <c r="Y1547" s="45"/>
      <c r="Z1547" s="112">
        <f>Z1548</f>
        <v>0</v>
      </c>
      <c r="AA1547" s="112">
        <f>AA1548</f>
        <v>0</v>
      </c>
      <c r="AB1547" s="112">
        <f t="shared" si="827"/>
        <v>0</v>
      </c>
      <c r="AC1547" s="112">
        <f>AC1548</f>
        <v>0</v>
      </c>
      <c r="AD1547" s="112">
        <f>AD1548</f>
        <v>0</v>
      </c>
      <c r="AE1547" s="112">
        <f t="shared" si="828"/>
        <v>0</v>
      </c>
      <c r="AF1547" s="112">
        <f t="shared" si="829"/>
        <v>0</v>
      </c>
      <c r="AG1547" s="45"/>
      <c r="AH1547" s="112">
        <f>AH1548</f>
        <v>0</v>
      </c>
      <c r="AI1547" s="112">
        <f>AI1548</f>
        <v>0</v>
      </c>
      <c r="AJ1547" s="112">
        <f t="shared" si="830"/>
        <v>0</v>
      </c>
      <c r="AK1547" s="112">
        <f>AK1548</f>
        <v>0</v>
      </c>
      <c r="AL1547" s="112">
        <f>AL1548</f>
        <v>0</v>
      </c>
      <c r="AM1547" s="112">
        <f t="shared" si="831"/>
        <v>0</v>
      </c>
      <c r="AN1547" s="112">
        <f t="shared" si="832"/>
        <v>0</v>
      </c>
      <c r="AO1547" s="45"/>
      <c r="AP1547" s="112">
        <f>AP1548</f>
        <v>0</v>
      </c>
      <c r="AQ1547" s="112">
        <f>AQ1548</f>
        <v>0</v>
      </c>
      <c r="AR1547" s="112">
        <f t="shared" si="833"/>
        <v>0</v>
      </c>
      <c r="AS1547" s="112">
        <f>AS1548</f>
        <v>0</v>
      </c>
      <c r="AT1547" s="112">
        <f>AT1548</f>
        <v>0</v>
      </c>
      <c r="AU1547" s="112">
        <f t="shared" si="834"/>
        <v>0</v>
      </c>
      <c r="AV1547" s="112">
        <f t="shared" si="835"/>
        <v>0</v>
      </c>
      <c r="AW1547" s="113"/>
      <c r="AX1547" s="113"/>
      <c r="AY1547" s="113"/>
      <c r="AZ1547" s="111"/>
      <c r="BA1547" s="111"/>
      <c r="BB1547" s="111"/>
      <c r="BC1547" s="111"/>
      <c r="BD1547" s="111"/>
    </row>
    <row r="1548" spans="1:56" s="100" customFormat="1" hidden="1">
      <c r="A1548" s="45"/>
      <c r="B1548" s="114">
        <v>2013</v>
      </c>
      <c r="C1548" s="115">
        <v>8320</v>
      </c>
      <c r="D1548" s="114">
        <v>13</v>
      </c>
      <c r="E1548" s="114">
        <v>1000</v>
      </c>
      <c r="F1548" s="114">
        <v>1300</v>
      </c>
      <c r="G1548" s="114">
        <v>132</v>
      </c>
      <c r="H1548" s="114"/>
      <c r="I1548" s="116" t="s">
        <v>91</v>
      </c>
      <c r="J1548" s="117">
        <v>0</v>
      </c>
      <c r="K1548" s="117">
        <v>0</v>
      </c>
      <c r="L1548" s="117">
        <v>0</v>
      </c>
      <c r="M1548" s="117">
        <v>0</v>
      </c>
      <c r="N1548" s="117">
        <v>0</v>
      </c>
      <c r="O1548" s="117">
        <v>0</v>
      </c>
      <c r="P1548" s="117">
        <v>0</v>
      </c>
      <c r="Q1548" s="45"/>
      <c r="R1548" s="118">
        <f>R1549</f>
        <v>0</v>
      </c>
      <c r="S1548" s="118">
        <f>S1549</f>
        <v>0</v>
      </c>
      <c r="T1548" s="118">
        <f t="shared" si="846"/>
        <v>0</v>
      </c>
      <c r="U1548" s="118">
        <f>U1549</f>
        <v>0</v>
      </c>
      <c r="V1548" s="118">
        <f>V1549</f>
        <v>0</v>
      </c>
      <c r="W1548" s="118">
        <f t="shared" si="847"/>
        <v>0</v>
      </c>
      <c r="X1548" s="118">
        <f t="shared" si="848"/>
        <v>0</v>
      </c>
      <c r="Y1548" s="45"/>
      <c r="Z1548" s="118">
        <f>Z1549</f>
        <v>0</v>
      </c>
      <c r="AA1548" s="118">
        <f>AA1549</f>
        <v>0</v>
      </c>
      <c r="AB1548" s="118">
        <f t="shared" si="827"/>
        <v>0</v>
      </c>
      <c r="AC1548" s="118">
        <f>AC1549</f>
        <v>0</v>
      </c>
      <c r="AD1548" s="118">
        <f>AD1549</f>
        <v>0</v>
      </c>
      <c r="AE1548" s="118">
        <f t="shared" si="828"/>
        <v>0</v>
      </c>
      <c r="AF1548" s="118">
        <f t="shared" si="829"/>
        <v>0</v>
      </c>
      <c r="AG1548" s="45"/>
      <c r="AH1548" s="118">
        <f>AH1549</f>
        <v>0</v>
      </c>
      <c r="AI1548" s="118">
        <f>AI1549</f>
        <v>0</v>
      </c>
      <c r="AJ1548" s="118">
        <f t="shared" si="830"/>
        <v>0</v>
      </c>
      <c r="AK1548" s="118">
        <f>AK1549</f>
        <v>0</v>
      </c>
      <c r="AL1548" s="118">
        <f>AL1549</f>
        <v>0</v>
      </c>
      <c r="AM1548" s="118">
        <f t="shared" si="831"/>
        <v>0</v>
      </c>
      <c r="AN1548" s="118">
        <f t="shared" si="832"/>
        <v>0</v>
      </c>
      <c r="AO1548" s="45"/>
      <c r="AP1548" s="118">
        <f>AP1549</f>
        <v>0</v>
      </c>
      <c r="AQ1548" s="118">
        <f>AQ1549</f>
        <v>0</v>
      </c>
      <c r="AR1548" s="118">
        <f t="shared" si="833"/>
        <v>0</v>
      </c>
      <c r="AS1548" s="118">
        <f>AS1549</f>
        <v>0</v>
      </c>
      <c r="AT1548" s="118">
        <f>AT1549</f>
        <v>0</v>
      </c>
      <c r="AU1548" s="118">
        <f t="shared" si="834"/>
        <v>0</v>
      </c>
      <c r="AV1548" s="118">
        <f t="shared" si="835"/>
        <v>0</v>
      </c>
      <c r="AW1548" s="119"/>
      <c r="AX1548" s="119"/>
      <c r="AY1548" s="119"/>
      <c r="AZ1548" s="117"/>
      <c r="BA1548" s="117"/>
      <c r="BB1548" s="117"/>
      <c r="BC1548" s="117"/>
      <c r="BD1548" s="117"/>
    </row>
    <row r="1549" spans="1:56" s="100" customFormat="1" hidden="1">
      <c r="A1549" s="45"/>
      <c r="B1549" s="120">
        <v>2013</v>
      </c>
      <c r="C1549" s="121">
        <v>8320</v>
      </c>
      <c r="D1549" s="120">
        <v>13</v>
      </c>
      <c r="E1549" s="120">
        <v>1000</v>
      </c>
      <c r="F1549" s="120">
        <v>1300</v>
      </c>
      <c r="G1549" s="120">
        <v>132</v>
      </c>
      <c r="H1549" s="120">
        <v>13202</v>
      </c>
      <c r="I1549" s="122" t="s">
        <v>93</v>
      </c>
      <c r="J1549" s="123">
        <v>0</v>
      </c>
      <c r="K1549" s="123">
        <v>0</v>
      </c>
      <c r="L1549" s="124">
        <v>0</v>
      </c>
      <c r="M1549" s="123">
        <v>0</v>
      </c>
      <c r="N1549" s="123">
        <v>0</v>
      </c>
      <c r="O1549" s="124">
        <v>0</v>
      </c>
      <c r="P1549" s="124">
        <v>0</v>
      </c>
      <c r="Q1549" s="45"/>
      <c r="R1549" s="123">
        <v>0</v>
      </c>
      <c r="S1549" s="123">
        <v>0</v>
      </c>
      <c r="T1549" s="123">
        <f t="shared" si="846"/>
        <v>0</v>
      </c>
      <c r="U1549" s="123">
        <v>0</v>
      </c>
      <c r="V1549" s="123">
        <v>0</v>
      </c>
      <c r="W1549" s="123">
        <f t="shared" si="847"/>
        <v>0</v>
      </c>
      <c r="X1549" s="123">
        <f t="shared" si="848"/>
        <v>0</v>
      </c>
      <c r="Y1549" s="45"/>
      <c r="Z1549" s="123">
        <v>0</v>
      </c>
      <c r="AA1549" s="123">
        <v>0</v>
      </c>
      <c r="AB1549" s="123">
        <f t="shared" si="827"/>
        <v>0</v>
      </c>
      <c r="AC1549" s="123">
        <v>0</v>
      </c>
      <c r="AD1549" s="123">
        <v>0</v>
      </c>
      <c r="AE1549" s="123">
        <f t="shared" si="828"/>
        <v>0</v>
      </c>
      <c r="AF1549" s="123">
        <f t="shared" si="829"/>
        <v>0</v>
      </c>
      <c r="AG1549" s="45"/>
      <c r="AH1549" s="123">
        <v>0</v>
      </c>
      <c r="AI1549" s="123">
        <v>0</v>
      </c>
      <c r="AJ1549" s="123">
        <f t="shared" si="830"/>
        <v>0</v>
      </c>
      <c r="AK1549" s="123">
        <v>0</v>
      </c>
      <c r="AL1549" s="123">
        <v>0</v>
      </c>
      <c r="AM1549" s="123">
        <f t="shared" si="831"/>
        <v>0</v>
      </c>
      <c r="AN1549" s="123">
        <f t="shared" si="832"/>
        <v>0</v>
      </c>
      <c r="AO1549" s="45"/>
      <c r="AP1549" s="123">
        <f>J1549-(R1549+Z1549+AH1549)</f>
        <v>0</v>
      </c>
      <c r="AQ1549" s="123">
        <f>K1549-(S1549+AA1549+AI1549)</f>
        <v>0</v>
      </c>
      <c r="AR1549" s="123">
        <f t="shared" si="833"/>
        <v>0</v>
      </c>
      <c r="AS1549" s="123">
        <f>M1549-(U1549+AC1549+AK1549)</f>
        <v>0</v>
      </c>
      <c r="AT1549" s="123">
        <f>N1549-(V1549+AD1549+AL1549)</f>
        <v>0</v>
      </c>
      <c r="AU1549" s="123">
        <f t="shared" si="834"/>
        <v>0</v>
      </c>
      <c r="AV1549" s="123">
        <f t="shared" si="835"/>
        <v>0</v>
      </c>
      <c r="AW1549" s="125" t="s">
        <v>87</v>
      </c>
      <c r="AX1549" s="125"/>
      <c r="AY1549" s="125"/>
      <c r="AZ1549" s="124" t="s">
        <v>88</v>
      </c>
      <c r="BA1549" s="124"/>
      <c r="BB1549" s="124"/>
      <c r="BC1549" s="124"/>
      <c r="BD1549" s="124"/>
    </row>
    <row r="1550" spans="1:56" s="107" customFormat="1" hidden="1">
      <c r="A1550" s="45"/>
      <c r="B1550" s="101">
        <v>2013</v>
      </c>
      <c r="C1550" s="102">
        <v>8320</v>
      </c>
      <c r="D1550" s="101">
        <v>13</v>
      </c>
      <c r="E1550" s="101">
        <v>2000</v>
      </c>
      <c r="F1550" s="101"/>
      <c r="G1550" s="101"/>
      <c r="H1550" s="101"/>
      <c r="I1550" s="103" t="s">
        <v>99</v>
      </c>
      <c r="J1550" s="104">
        <v>251172</v>
      </c>
      <c r="K1550" s="104">
        <v>0</v>
      </c>
      <c r="L1550" s="104">
        <v>251172</v>
      </c>
      <c r="M1550" s="104">
        <v>100000</v>
      </c>
      <c r="N1550" s="104">
        <v>0</v>
      </c>
      <c r="O1550" s="104">
        <v>100000</v>
      </c>
      <c r="P1550" s="104">
        <v>351172</v>
      </c>
      <c r="Q1550" s="45"/>
      <c r="R1550" s="105">
        <f>R1551+R1560+R1565+R1570+R1575+R1584+R1587</f>
        <v>250500</v>
      </c>
      <c r="S1550" s="105">
        <f>S1551+S1560+S1565+S1570+S1575+S1584+S1587</f>
        <v>0</v>
      </c>
      <c r="T1550" s="105">
        <f>R1550+S1550</f>
        <v>250500</v>
      </c>
      <c r="U1550" s="105">
        <f>U1551+U1560+U1565+U1570+U1575+U1584+U1587</f>
        <v>100000</v>
      </c>
      <c r="V1550" s="105">
        <f>V1551+V1560+V1565+V1570+V1575+V1584+V1587</f>
        <v>0</v>
      </c>
      <c r="W1550" s="105">
        <f>U1550+V1550</f>
        <v>100000</v>
      </c>
      <c r="X1550" s="105">
        <f>T1550+W1550</f>
        <v>350500</v>
      </c>
      <c r="Y1550" s="45"/>
      <c r="Z1550" s="105">
        <f>Z1551+Z1560+Z1565+Z1570+Z1575+Z1584+Z1587</f>
        <v>0</v>
      </c>
      <c r="AA1550" s="105">
        <f>AA1551+AA1560+AA1565+AA1570+AA1575+AA1584+AA1587</f>
        <v>0</v>
      </c>
      <c r="AB1550" s="105">
        <f t="shared" si="827"/>
        <v>0</v>
      </c>
      <c r="AC1550" s="105">
        <f>AC1551+AC1560+AC1565+AC1570+AC1575+AC1584+AC1587</f>
        <v>0</v>
      </c>
      <c r="AD1550" s="105">
        <f>AD1551+AD1560+AD1565+AD1570+AD1575+AD1584+AD1587</f>
        <v>0</v>
      </c>
      <c r="AE1550" s="105">
        <f t="shared" si="828"/>
        <v>0</v>
      </c>
      <c r="AF1550" s="105">
        <f t="shared" si="829"/>
        <v>0</v>
      </c>
      <c r="AG1550" s="45"/>
      <c r="AH1550" s="105">
        <f>AH1551+AH1560+AH1565+AH1570+AH1575+AH1584+AH1587</f>
        <v>8.1490716952181685E-12</v>
      </c>
      <c r="AI1550" s="105">
        <f>AI1551+AI1560+AI1565+AI1570+AI1575+AI1584+AI1587</f>
        <v>0</v>
      </c>
      <c r="AJ1550" s="105">
        <f t="shared" si="830"/>
        <v>8.1490716952181685E-12</v>
      </c>
      <c r="AK1550" s="105">
        <f>AK1551+AK1560+AK1565+AK1570+AK1575+AK1584+AK1587</f>
        <v>0</v>
      </c>
      <c r="AL1550" s="105">
        <f>AL1551+AL1560+AL1565+AL1570+AL1575+AL1584+AL1587</f>
        <v>0</v>
      </c>
      <c r="AM1550" s="105">
        <f t="shared" si="831"/>
        <v>0</v>
      </c>
      <c r="AN1550" s="105">
        <f t="shared" si="832"/>
        <v>8.1490716952181685E-12</v>
      </c>
      <c r="AO1550" s="45"/>
      <c r="AP1550" s="105">
        <f>AP1551+AP1560+AP1565+AP1570+AP1575+AP1584+AP1587</f>
        <v>0</v>
      </c>
      <c r="AQ1550" s="105">
        <f>AQ1551+AQ1560+AQ1565+AQ1570+AQ1575+AQ1584+AQ1587</f>
        <v>0</v>
      </c>
      <c r="AR1550" s="105">
        <f t="shared" si="833"/>
        <v>0</v>
      </c>
      <c r="AS1550" s="105">
        <f>AS1551+AS1560+AS1565+AS1570+AS1575+AS1584+AS1587</f>
        <v>0</v>
      </c>
      <c r="AT1550" s="105">
        <f>AT1551+AT1560+AT1565+AT1570+AT1575+AT1584+AT1587</f>
        <v>0</v>
      </c>
      <c r="AU1550" s="105">
        <f t="shared" si="834"/>
        <v>0</v>
      </c>
      <c r="AV1550" s="105">
        <f t="shared" si="835"/>
        <v>0</v>
      </c>
      <c r="AW1550" s="106"/>
      <c r="AX1550" s="106"/>
      <c r="AY1550" s="106"/>
      <c r="AZ1550" s="104"/>
      <c r="BA1550" s="104"/>
      <c r="BB1550" s="104"/>
      <c r="BC1550" s="104"/>
      <c r="BD1550" s="104"/>
    </row>
    <row r="1551" spans="1:56" s="126" customFormat="1" hidden="1">
      <c r="A1551" s="45"/>
      <c r="B1551" s="108">
        <v>2013</v>
      </c>
      <c r="C1551" s="109">
        <v>8320</v>
      </c>
      <c r="D1551" s="108">
        <v>13</v>
      </c>
      <c r="E1551" s="108">
        <v>2000</v>
      </c>
      <c r="F1551" s="108">
        <v>2100</v>
      </c>
      <c r="G1551" s="108"/>
      <c r="H1551" s="108"/>
      <c r="I1551" s="110" t="s">
        <v>357</v>
      </c>
      <c r="J1551" s="111">
        <v>0</v>
      </c>
      <c r="K1551" s="111">
        <v>0</v>
      </c>
      <c r="L1551" s="111">
        <v>0</v>
      </c>
      <c r="M1551" s="111">
        <v>100000</v>
      </c>
      <c r="N1551" s="111">
        <v>0</v>
      </c>
      <c r="O1551" s="111">
        <v>100000</v>
      </c>
      <c r="P1551" s="111">
        <v>100000</v>
      </c>
      <c r="Q1551" s="45"/>
      <c r="R1551" s="112">
        <f>R1552+R1554+R1556+R1558</f>
        <v>0</v>
      </c>
      <c r="S1551" s="112">
        <f>S1552+S1554+S1556+S1558</f>
        <v>0</v>
      </c>
      <c r="T1551" s="112">
        <f t="shared" si="846"/>
        <v>0</v>
      </c>
      <c r="U1551" s="112">
        <f>U1552+U1554+U1556+U1558</f>
        <v>100000</v>
      </c>
      <c r="V1551" s="112">
        <f>V1552+V1554+V1556+V1558</f>
        <v>0</v>
      </c>
      <c r="W1551" s="112">
        <f>U1551+V1551</f>
        <v>100000</v>
      </c>
      <c r="X1551" s="112">
        <f t="shared" si="848"/>
        <v>100000</v>
      </c>
      <c r="Y1551" s="45"/>
      <c r="Z1551" s="112">
        <f>Z1552+Z1554+Z1556+Z1558</f>
        <v>0</v>
      </c>
      <c r="AA1551" s="112">
        <f>AA1552+AA1554+AA1556+AA1558</f>
        <v>0</v>
      </c>
      <c r="AB1551" s="112">
        <f t="shared" si="827"/>
        <v>0</v>
      </c>
      <c r="AC1551" s="112">
        <f>AC1552+AC1554+AC1556+AC1558</f>
        <v>0</v>
      </c>
      <c r="AD1551" s="112">
        <f>AD1552+AD1554+AD1556+AD1558</f>
        <v>0</v>
      </c>
      <c r="AE1551" s="112">
        <f t="shared" si="828"/>
        <v>0</v>
      </c>
      <c r="AF1551" s="112">
        <f t="shared" si="829"/>
        <v>0</v>
      </c>
      <c r="AG1551" s="45"/>
      <c r="AH1551" s="112">
        <f>AH1552+AH1554+AH1556+AH1558</f>
        <v>0</v>
      </c>
      <c r="AI1551" s="112">
        <f>AI1552+AI1554+AI1556+AI1558</f>
        <v>0</v>
      </c>
      <c r="AJ1551" s="112">
        <f t="shared" si="830"/>
        <v>0</v>
      </c>
      <c r="AK1551" s="112">
        <f>AK1552+AK1554+AK1556+AK1558</f>
        <v>0</v>
      </c>
      <c r="AL1551" s="112">
        <f>AL1552+AL1554+AL1556+AL1558</f>
        <v>0</v>
      </c>
      <c r="AM1551" s="112">
        <f t="shared" si="831"/>
        <v>0</v>
      </c>
      <c r="AN1551" s="112">
        <f t="shared" si="832"/>
        <v>0</v>
      </c>
      <c r="AO1551" s="45"/>
      <c r="AP1551" s="112">
        <f>AP1552+AP1554+AP1556+AP1558</f>
        <v>0</v>
      </c>
      <c r="AQ1551" s="112">
        <f>AQ1552+AQ1554+AQ1556+AQ1558</f>
        <v>0</v>
      </c>
      <c r="AR1551" s="112">
        <f t="shared" si="833"/>
        <v>0</v>
      </c>
      <c r="AS1551" s="112">
        <f>AS1552+AS1554+AS1556+AS1558</f>
        <v>0</v>
      </c>
      <c r="AT1551" s="112">
        <f>AT1552+AT1554+AT1556+AT1558</f>
        <v>0</v>
      </c>
      <c r="AU1551" s="112">
        <f t="shared" si="834"/>
        <v>0</v>
      </c>
      <c r="AV1551" s="112">
        <f t="shared" si="835"/>
        <v>0</v>
      </c>
      <c r="AW1551" s="113"/>
      <c r="AX1551" s="113"/>
      <c r="AY1551" s="113"/>
      <c r="AZ1551" s="111"/>
      <c r="BA1551" s="111"/>
      <c r="BB1551" s="111"/>
      <c r="BC1551" s="111"/>
      <c r="BD1551" s="111"/>
    </row>
    <row r="1552" spans="1:56" s="127" customFormat="1" hidden="1">
      <c r="A1552" s="45"/>
      <c r="B1552" s="114">
        <v>2013</v>
      </c>
      <c r="C1552" s="115">
        <v>8320</v>
      </c>
      <c r="D1552" s="114">
        <v>13</v>
      </c>
      <c r="E1552" s="114">
        <v>2000</v>
      </c>
      <c r="F1552" s="114">
        <v>2100</v>
      </c>
      <c r="G1552" s="114">
        <v>211</v>
      </c>
      <c r="H1552" s="114"/>
      <c r="I1552" s="116" t="s">
        <v>101</v>
      </c>
      <c r="J1552" s="117">
        <v>0</v>
      </c>
      <c r="K1552" s="117">
        <v>0</v>
      </c>
      <c r="L1552" s="117">
        <v>0</v>
      </c>
      <c r="M1552" s="117">
        <v>50000</v>
      </c>
      <c r="N1552" s="117">
        <v>0</v>
      </c>
      <c r="O1552" s="117">
        <v>50000</v>
      </c>
      <c r="P1552" s="117">
        <v>50000</v>
      </c>
      <c r="Q1552" s="45"/>
      <c r="R1552" s="118">
        <f>R1553</f>
        <v>0</v>
      </c>
      <c r="S1552" s="118">
        <f>S1553</f>
        <v>0</v>
      </c>
      <c r="T1552" s="118">
        <f t="shared" si="846"/>
        <v>0</v>
      </c>
      <c r="U1552" s="118">
        <f>U1553</f>
        <v>50000.000000000007</v>
      </c>
      <c r="V1552" s="118">
        <f t="shared" ref="U1552:V1563" si="849">V1553</f>
        <v>0</v>
      </c>
      <c r="W1552" s="118">
        <f t="shared" si="847"/>
        <v>50000.000000000007</v>
      </c>
      <c r="X1552" s="118">
        <f t="shared" si="848"/>
        <v>50000.000000000007</v>
      </c>
      <c r="Y1552" s="45"/>
      <c r="Z1552" s="118">
        <f>Z1553</f>
        <v>0</v>
      </c>
      <c r="AA1552" s="118">
        <f>AA1553</f>
        <v>0</v>
      </c>
      <c r="AB1552" s="118">
        <f t="shared" si="827"/>
        <v>0</v>
      </c>
      <c r="AC1552" s="118">
        <f t="shared" ref="AC1552:AD1563" si="850">AC1553</f>
        <v>0</v>
      </c>
      <c r="AD1552" s="118">
        <f t="shared" si="850"/>
        <v>0</v>
      </c>
      <c r="AE1552" s="118">
        <f t="shared" si="828"/>
        <v>0</v>
      </c>
      <c r="AF1552" s="118">
        <f t="shared" si="829"/>
        <v>0</v>
      </c>
      <c r="AG1552" s="45"/>
      <c r="AH1552" s="118">
        <f>AH1553</f>
        <v>0</v>
      </c>
      <c r="AI1552" s="118">
        <f>AI1553</f>
        <v>0</v>
      </c>
      <c r="AJ1552" s="118">
        <f t="shared" si="830"/>
        <v>0</v>
      </c>
      <c r="AK1552" s="118">
        <f t="shared" ref="AK1552:AL1563" si="851">AK1553</f>
        <v>0</v>
      </c>
      <c r="AL1552" s="118">
        <f t="shared" si="851"/>
        <v>0</v>
      </c>
      <c r="AM1552" s="118">
        <f t="shared" si="831"/>
        <v>0</v>
      </c>
      <c r="AN1552" s="118">
        <f t="shared" si="832"/>
        <v>0</v>
      </c>
      <c r="AO1552" s="45"/>
      <c r="AP1552" s="118">
        <f>AP1553</f>
        <v>0</v>
      </c>
      <c r="AQ1552" s="118">
        <f>AQ1553</f>
        <v>0</v>
      </c>
      <c r="AR1552" s="118">
        <f t="shared" si="833"/>
        <v>0</v>
      </c>
      <c r="AS1552" s="118">
        <f t="shared" ref="AS1552:AT1563" si="852">AS1553</f>
        <v>0</v>
      </c>
      <c r="AT1552" s="118">
        <f t="shared" si="852"/>
        <v>0</v>
      </c>
      <c r="AU1552" s="118">
        <f t="shared" si="834"/>
        <v>0</v>
      </c>
      <c r="AV1552" s="118">
        <f t="shared" si="835"/>
        <v>0</v>
      </c>
      <c r="AW1552" s="119"/>
      <c r="AX1552" s="119"/>
      <c r="AY1552" s="119"/>
      <c r="AZ1552" s="117"/>
      <c r="BA1552" s="117"/>
      <c r="BB1552" s="117"/>
      <c r="BC1552" s="117"/>
      <c r="BD1552" s="117"/>
    </row>
    <row r="1553" spans="1:56" s="100" customFormat="1" hidden="1">
      <c r="A1553" s="45"/>
      <c r="B1553" s="120">
        <v>2013</v>
      </c>
      <c r="C1553" s="121">
        <v>8320</v>
      </c>
      <c r="D1553" s="120">
        <v>13</v>
      </c>
      <c r="E1553" s="120">
        <v>2000</v>
      </c>
      <c r="F1553" s="120">
        <v>2100</v>
      </c>
      <c r="G1553" s="120">
        <v>211</v>
      </c>
      <c r="H1553" s="120">
        <v>21101</v>
      </c>
      <c r="I1553" s="122" t="s">
        <v>102</v>
      </c>
      <c r="J1553" s="132">
        <v>0</v>
      </c>
      <c r="K1553" s="132">
        <v>0</v>
      </c>
      <c r="L1553" s="133">
        <v>0</v>
      </c>
      <c r="M1553" s="132">
        <v>50000</v>
      </c>
      <c r="N1553" s="132">
        <v>0</v>
      </c>
      <c r="O1553" s="133">
        <v>50000</v>
      </c>
      <c r="P1553" s="133">
        <v>50000</v>
      </c>
      <c r="Q1553" s="45"/>
      <c r="R1553" s="123">
        <v>0</v>
      </c>
      <c r="S1553" s="123">
        <v>0</v>
      </c>
      <c r="T1553" s="123">
        <f t="shared" si="846"/>
        <v>0</v>
      </c>
      <c r="U1553" s="123">
        <f>+'[1]REPUVE -C4'!AB35</f>
        <v>50000.000000000007</v>
      </c>
      <c r="V1553" s="123">
        <v>0</v>
      </c>
      <c r="W1553" s="123">
        <f t="shared" si="847"/>
        <v>50000.000000000007</v>
      </c>
      <c r="X1553" s="123">
        <f t="shared" si="848"/>
        <v>50000.000000000007</v>
      </c>
      <c r="Y1553" s="45"/>
      <c r="Z1553" s="123">
        <v>0</v>
      </c>
      <c r="AA1553" s="123">
        <v>0</v>
      </c>
      <c r="AB1553" s="123">
        <f t="shared" si="827"/>
        <v>0</v>
      </c>
      <c r="AC1553" s="123">
        <v>0</v>
      </c>
      <c r="AD1553" s="123">
        <v>0</v>
      </c>
      <c r="AE1553" s="123">
        <f t="shared" si="828"/>
        <v>0</v>
      </c>
      <c r="AF1553" s="123">
        <f t="shared" si="829"/>
        <v>0</v>
      </c>
      <c r="AG1553" s="45"/>
      <c r="AH1553" s="123">
        <v>0</v>
      </c>
      <c r="AI1553" s="123">
        <v>0</v>
      </c>
      <c r="AJ1553" s="123">
        <f t="shared" si="830"/>
        <v>0</v>
      </c>
      <c r="AK1553" s="123">
        <f>6077.75+360.12-360.12-6077.75</f>
        <v>0</v>
      </c>
      <c r="AL1553" s="123">
        <v>0</v>
      </c>
      <c r="AM1553" s="123">
        <f t="shared" si="831"/>
        <v>0</v>
      </c>
      <c r="AN1553" s="123">
        <f t="shared" si="832"/>
        <v>0</v>
      </c>
      <c r="AO1553" s="45"/>
      <c r="AP1553" s="123">
        <f>J1553-(R1553+Z1553+AH1553)</f>
        <v>0</v>
      </c>
      <c r="AQ1553" s="123">
        <f>K1553-(S1553+AA1553+AI1553)</f>
        <v>0</v>
      </c>
      <c r="AR1553" s="123">
        <f t="shared" si="833"/>
        <v>0</v>
      </c>
      <c r="AS1553" s="123">
        <f>M1553-(U1553+AC1553+AK1553)</f>
        <v>0</v>
      </c>
      <c r="AT1553" s="123">
        <f>N1553-(V1553+AD1553+AL1553)</f>
        <v>0</v>
      </c>
      <c r="AU1553" s="123">
        <f t="shared" si="834"/>
        <v>0</v>
      </c>
      <c r="AV1553" s="123">
        <f t="shared" si="835"/>
        <v>0</v>
      </c>
      <c r="AW1553" s="134" t="s">
        <v>105</v>
      </c>
      <c r="AX1553" s="134">
        <v>1</v>
      </c>
      <c r="AY1553" s="134"/>
      <c r="AZ1553" s="133" t="s">
        <v>283</v>
      </c>
      <c r="BA1553" s="133">
        <f>'[1]REPUVE -C4'!AP35</f>
        <v>1</v>
      </c>
      <c r="BB1553" s="133"/>
      <c r="BC1553" s="133">
        <f>+AX1553-BA1553</f>
        <v>0</v>
      </c>
      <c r="BD1553" s="124">
        <v>0</v>
      </c>
    </row>
    <row r="1554" spans="1:56" s="100" customFormat="1" hidden="1">
      <c r="A1554" s="45"/>
      <c r="B1554" s="114">
        <v>2013</v>
      </c>
      <c r="C1554" s="115">
        <v>8320</v>
      </c>
      <c r="D1554" s="114">
        <v>13</v>
      </c>
      <c r="E1554" s="114">
        <v>2000</v>
      </c>
      <c r="F1554" s="114">
        <v>2100</v>
      </c>
      <c r="G1554" s="114">
        <v>212</v>
      </c>
      <c r="H1554" s="114"/>
      <c r="I1554" s="116" t="s">
        <v>477</v>
      </c>
      <c r="J1554" s="117">
        <v>0</v>
      </c>
      <c r="K1554" s="117">
        <v>0</v>
      </c>
      <c r="L1554" s="117">
        <v>0</v>
      </c>
      <c r="M1554" s="117">
        <v>0</v>
      </c>
      <c r="N1554" s="117">
        <v>0</v>
      </c>
      <c r="O1554" s="117">
        <v>0</v>
      </c>
      <c r="P1554" s="117">
        <v>0</v>
      </c>
      <c r="Q1554" s="45"/>
      <c r="R1554" s="118">
        <f>R1555</f>
        <v>0</v>
      </c>
      <c r="S1554" s="118">
        <f>S1555</f>
        <v>0</v>
      </c>
      <c r="T1554" s="118">
        <f t="shared" si="846"/>
        <v>0</v>
      </c>
      <c r="U1554" s="118">
        <f t="shared" si="849"/>
        <v>0</v>
      </c>
      <c r="V1554" s="118">
        <f t="shared" si="849"/>
        <v>0</v>
      </c>
      <c r="W1554" s="118">
        <f t="shared" si="847"/>
        <v>0</v>
      </c>
      <c r="X1554" s="118">
        <f t="shared" si="848"/>
        <v>0</v>
      </c>
      <c r="Y1554" s="45"/>
      <c r="Z1554" s="118">
        <f>Z1555</f>
        <v>0</v>
      </c>
      <c r="AA1554" s="118">
        <f>AA1555</f>
        <v>0</v>
      </c>
      <c r="AB1554" s="118">
        <f t="shared" si="827"/>
        <v>0</v>
      </c>
      <c r="AC1554" s="118">
        <f t="shared" si="850"/>
        <v>0</v>
      </c>
      <c r="AD1554" s="118">
        <f t="shared" si="850"/>
        <v>0</v>
      </c>
      <c r="AE1554" s="118">
        <f t="shared" si="828"/>
        <v>0</v>
      </c>
      <c r="AF1554" s="118">
        <f t="shared" si="829"/>
        <v>0</v>
      </c>
      <c r="AG1554" s="45"/>
      <c r="AH1554" s="118">
        <f>AH1555</f>
        <v>0</v>
      </c>
      <c r="AI1554" s="118">
        <f>AI1555</f>
        <v>0</v>
      </c>
      <c r="AJ1554" s="118">
        <f t="shared" si="830"/>
        <v>0</v>
      </c>
      <c r="AK1554" s="118">
        <f t="shared" si="851"/>
        <v>0</v>
      </c>
      <c r="AL1554" s="118">
        <f t="shared" si="851"/>
        <v>0</v>
      </c>
      <c r="AM1554" s="118">
        <f t="shared" si="831"/>
        <v>0</v>
      </c>
      <c r="AN1554" s="118">
        <f t="shared" si="832"/>
        <v>0</v>
      </c>
      <c r="AO1554" s="45"/>
      <c r="AP1554" s="118">
        <f>AP1555</f>
        <v>0</v>
      </c>
      <c r="AQ1554" s="118">
        <f>AQ1555</f>
        <v>0</v>
      </c>
      <c r="AR1554" s="118">
        <f t="shared" si="833"/>
        <v>0</v>
      </c>
      <c r="AS1554" s="118">
        <f t="shared" si="852"/>
        <v>0</v>
      </c>
      <c r="AT1554" s="118">
        <f t="shared" si="852"/>
        <v>0</v>
      </c>
      <c r="AU1554" s="118">
        <f t="shared" si="834"/>
        <v>0</v>
      </c>
      <c r="AV1554" s="118">
        <f t="shared" si="835"/>
        <v>0</v>
      </c>
      <c r="AW1554" s="119"/>
      <c r="AX1554" s="119"/>
      <c r="AY1554" s="119"/>
      <c r="AZ1554" s="117"/>
      <c r="BA1554" s="117"/>
      <c r="BB1554" s="117"/>
      <c r="BC1554" s="117"/>
      <c r="BD1554" s="117"/>
    </row>
    <row r="1555" spans="1:56" s="100" customFormat="1" hidden="1">
      <c r="A1555" s="45"/>
      <c r="B1555" s="129">
        <v>2013</v>
      </c>
      <c r="C1555" s="130">
        <v>8320</v>
      </c>
      <c r="D1555" s="129">
        <v>13</v>
      </c>
      <c r="E1555" s="129">
        <v>2000</v>
      </c>
      <c r="F1555" s="129">
        <v>2100</v>
      </c>
      <c r="G1555" s="129">
        <v>212</v>
      </c>
      <c r="H1555" s="120">
        <v>21201</v>
      </c>
      <c r="I1555" s="122" t="s">
        <v>104</v>
      </c>
      <c r="J1555" s="123">
        <v>0</v>
      </c>
      <c r="K1555" s="123">
        <v>0</v>
      </c>
      <c r="L1555" s="124">
        <v>0</v>
      </c>
      <c r="M1555" s="123">
        <v>0</v>
      </c>
      <c r="N1555" s="123">
        <v>0</v>
      </c>
      <c r="O1555" s="124">
        <v>0</v>
      </c>
      <c r="P1555" s="124">
        <v>0</v>
      </c>
      <c r="Q1555" s="184"/>
      <c r="S1555" s="123">
        <v>0</v>
      </c>
      <c r="T1555" s="123">
        <f t="shared" si="846"/>
        <v>0</v>
      </c>
      <c r="U1555" s="123">
        <v>0</v>
      </c>
      <c r="V1555" s="123">
        <v>0</v>
      </c>
      <c r="W1555" s="123">
        <f t="shared" si="847"/>
        <v>0</v>
      </c>
      <c r="X1555" s="123">
        <f t="shared" si="848"/>
        <v>0</v>
      </c>
      <c r="Y1555" s="45"/>
      <c r="Z1555" s="123">
        <v>0</v>
      </c>
      <c r="AA1555" s="123">
        <v>0</v>
      </c>
      <c r="AB1555" s="123">
        <f t="shared" si="827"/>
        <v>0</v>
      </c>
      <c r="AC1555" s="123">
        <v>0</v>
      </c>
      <c r="AD1555" s="123">
        <v>0</v>
      </c>
      <c r="AE1555" s="123">
        <f t="shared" si="828"/>
        <v>0</v>
      </c>
      <c r="AF1555" s="123">
        <f t="shared" si="829"/>
        <v>0</v>
      </c>
      <c r="AG1555" s="45"/>
      <c r="AH1555" s="123">
        <v>0</v>
      </c>
      <c r="AI1555" s="123">
        <v>0</v>
      </c>
      <c r="AJ1555" s="123">
        <f t="shared" si="830"/>
        <v>0</v>
      </c>
      <c r="AK1555" s="123">
        <v>0</v>
      </c>
      <c r="AL1555" s="123">
        <v>0</v>
      </c>
      <c r="AM1555" s="123">
        <f t="shared" si="831"/>
        <v>0</v>
      </c>
      <c r="AN1555" s="123">
        <f t="shared" si="832"/>
        <v>0</v>
      </c>
      <c r="AO1555" s="45"/>
      <c r="AP1555" s="123">
        <f>J1555-(R1555+Z1555+AH1555)</f>
        <v>0</v>
      </c>
      <c r="AQ1555" s="123">
        <f>K1555-(S1555+AA1555+AI1555)</f>
        <v>0</v>
      </c>
      <c r="AR1555" s="123">
        <f t="shared" si="833"/>
        <v>0</v>
      </c>
      <c r="AS1555" s="123">
        <f>M1555-(U1555+AC1555+AK1555)</f>
        <v>0</v>
      </c>
      <c r="AT1555" s="123">
        <f>N1555-(V1555+AD1555+AL1555)</f>
        <v>0</v>
      </c>
      <c r="AU1555" s="123">
        <f t="shared" si="834"/>
        <v>0</v>
      </c>
      <c r="AV1555" s="123">
        <f t="shared" si="835"/>
        <v>0</v>
      </c>
      <c r="AW1555" s="125" t="s">
        <v>105</v>
      </c>
      <c r="AX1555" s="125"/>
      <c r="AY1555" s="125"/>
      <c r="AZ1555" s="124" t="s">
        <v>283</v>
      </c>
      <c r="BA1555" s="124"/>
      <c r="BB1555" s="124"/>
      <c r="BC1555" s="124"/>
      <c r="BD1555" s="124"/>
    </row>
    <row r="1556" spans="1:56" s="127" customFormat="1" hidden="1">
      <c r="A1556" s="45"/>
      <c r="B1556" s="114">
        <v>2013</v>
      </c>
      <c r="C1556" s="115">
        <v>8320</v>
      </c>
      <c r="D1556" s="114">
        <v>13</v>
      </c>
      <c r="E1556" s="114">
        <v>2000</v>
      </c>
      <c r="F1556" s="114">
        <v>2100</v>
      </c>
      <c r="G1556" s="114">
        <v>214</v>
      </c>
      <c r="H1556" s="114"/>
      <c r="I1556" s="116" t="s">
        <v>107</v>
      </c>
      <c r="J1556" s="117">
        <v>0</v>
      </c>
      <c r="K1556" s="117">
        <v>0</v>
      </c>
      <c r="L1556" s="117">
        <v>0</v>
      </c>
      <c r="M1556" s="117">
        <v>50000</v>
      </c>
      <c r="N1556" s="117">
        <v>0</v>
      </c>
      <c r="O1556" s="117">
        <v>50000</v>
      </c>
      <c r="P1556" s="117">
        <v>50000</v>
      </c>
      <c r="Q1556" s="45"/>
      <c r="R1556" s="118">
        <f>R1557</f>
        <v>0</v>
      </c>
      <c r="S1556" s="118">
        <f>S1557</f>
        <v>0</v>
      </c>
      <c r="T1556" s="118">
        <f t="shared" si="846"/>
        <v>0</v>
      </c>
      <c r="U1556" s="118">
        <f>U1557</f>
        <v>50000</v>
      </c>
      <c r="V1556" s="118">
        <f t="shared" si="849"/>
        <v>0</v>
      </c>
      <c r="W1556" s="118">
        <f t="shared" si="847"/>
        <v>50000</v>
      </c>
      <c r="X1556" s="118">
        <f t="shared" si="848"/>
        <v>50000</v>
      </c>
      <c r="Y1556" s="45"/>
      <c r="Z1556" s="118">
        <f>Z1557</f>
        <v>0</v>
      </c>
      <c r="AA1556" s="118">
        <f>AA1557</f>
        <v>0</v>
      </c>
      <c r="AB1556" s="118">
        <f t="shared" si="827"/>
        <v>0</v>
      </c>
      <c r="AC1556" s="118">
        <f t="shared" si="850"/>
        <v>0</v>
      </c>
      <c r="AD1556" s="118">
        <f t="shared" si="850"/>
        <v>0</v>
      </c>
      <c r="AE1556" s="118">
        <f t="shared" si="828"/>
        <v>0</v>
      </c>
      <c r="AF1556" s="118">
        <f t="shared" si="829"/>
        <v>0</v>
      </c>
      <c r="AG1556" s="45"/>
      <c r="AH1556" s="118">
        <f>AH1557</f>
        <v>0</v>
      </c>
      <c r="AI1556" s="118">
        <f>AI1557</f>
        <v>0</v>
      </c>
      <c r="AJ1556" s="118">
        <f t="shared" si="830"/>
        <v>0</v>
      </c>
      <c r="AK1556" s="118">
        <f t="shared" si="851"/>
        <v>0</v>
      </c>
      <c r="AL1556" s="118">
        <f t="shared" si="851"/>
        <v>0</v>
      </c>
      <c r="AM1556" s="118">
        <f t="shared" si="831"/>
        <v>0</v>
      </c>
      <c r="AN1556" s="118">
        <f t="shared" si="832"/>
        <v>0</v>
      </c>
      <c r="AO1556" s="45"/>
      <c r="AP1556" s="118">
        <f>AP1557</f>
        <v>0</v>
      </c>
      <c r="AQ1556" s="118">
        <f>AQ1557</f>
        <v>0</v>
      </c>
      <c r="AR1556" s="118">
        <f t="shared" si="833"/>
        <v>0</v>
      </c>
      <c r="AS1556" s="118">
        <f t="shared" si="852"/>
        <v>0</v>
      </c>
      <c r="AT1556" s="118">
        <f t="shared" si="852"/>
        <v>0</v>
      </c>
      <c r="AU1556" s="118">
        <f t="shared" si="834"/>
        <v>0</v>
      </c>
      <c r="AV1556" s="118">
        <f t="shared" si="835"/>
        <v>0</v>
      </c>
      <c r="AW1556" s="119"/>
      <c r="AX1556" s="119"/>
      <c r="AY1556" s="119"/>
      <c r="AZ1556" s="117"/>
      <c r="BA1556" s="117"/>
      <c r="BB1556" s="117"/>
      <c r="BC1556" s="117"/>
      <c r="BD1556" s="117"/>
    </row>
    <row r="1557" spans="1:56" s="100" customFormat="1" hidden="1">
      <c r="A1557" s="45"/>
      <c r="B1557" s="120">
        <v>2013</v>
      </c>
      <c r="C1557" s="121">
        <v>8320</v>
      </c>
      <c r="D1557" s="120">
        <v>13</v>
      </c>
      <c r="E1557" s="120">
        <v>2000</v>
      </c>
      <c r="F1557" s="120">
        <v>2100</v>
      </c>
      <c r="G1557" s="120">
        <v>214</v>
      </c>
      <c r="H1557" s="120">
        <v>21401</v>
      </c>
      <c r="I1557" s="122" t="s">
        <v>108</v>
      </c>
      <c r="J1557" s="132">
        <v>0</v>
      </c>
      <c r="K1557" s="132">
        <v>0</v>
      </c>
      <c r="L1557" s="133">
        <v>0</v>
      </c>
      <c r="M1557" s="132">
        <v>50000</v>
      </c>
      <c r="N1557" s="132">
        <v>0</v>
      </c>
      <c r="O1557" s="133">
        <v>50000</v>
      </c>
      <c r="P1557" s="133">
        <v>50000</v>
      </c>
      <c r="Q1557" s="45"/>
      <c r="R1557" s="123">
        <v>0</v>
      </c>
      <c r="S1557" s="123">
        <v>0</v>
      </c>
      <c r="T1557" s="123">
        <f t="shared" si="846"/>
        <v>0</v>
      </c>
      <c r="U1557" s="123">
        <f>+'[1]REPUVE -C4'!AB40</f>
        <v>50000</v>
      </c>
      <c r="V1557" s="123">
        <v>0</v>
      </c>
      <c r="W1557" s="123">
        <f t="shared" si="847"/>
        <v>50000</v>
      </c>
      <c r="X1557" s="123">
        <f t="shared" si="848"/>
        <v>50000</v>
      </c>
      <c r="Y1557" s="45"/>
      <c r="Z1557" s="123">
        <v>0</v>
      </c>
      <c r="AA1557" s="123">
        <v>0</v>
      </c>
      <c r="AB1557" s="123">
        <f t="shared" si="827"/>
        <v>0</v>
      </c>
      <c r="AC1557" s="123">
        <v>0</v>
      </c>
      <c r="AD1557" s="123">
        <v>0</v>
      </c>
      <c r="AE1557" s="123">
        <f t="shared" si="828"/>
        <v>0</v>
      </c>
      <c r="AF1557" s="123">
        <f t="shared" si="829"/>
        <v>0</v>
      </c>
      <c r="AG1557" s="45"/>
      <c r="AH1557" s="123">
        <v>0</v>
      </c>
      <c r="AI1557" s="123">
        <v>0</v>
      </c>
      <c r="AJ1557" s="123">
        <f t="shared" si="830"/>
        <v>0</v>
      </c>
      <c r="AK1557" s="123">
        <v>0</v>
      </c>
      <c r="AL1557" s="123">
        <v>0</v>
      </c>
      <c r="AM1557" s="123">
        <f t="shared" si="831"/>
        <v>0</v>
      </c>
      <c r="AN1557" s="123">
        <f t="shared" si="832"/>
        <v>0</v>
      </c>
      <c r="AO1557" s="45"/>
      <c r="AP1557" s="123">
        <f>J1557-(R1557+Z1557+AH1557)</f>
        <v>0</v>
      </c>
      <c r="AQ1557" s="123">
        <f>K1557-(S1557+AA1557+AI1557)</f>
        <v>0</v>
      </c>
      <c r="AR1557" s="123">
        <f t="shared" si="833"/>
        <v>0</v>
      </c>
      <c r="AS1557" s="123">
        <f>M1557-(U1557+AC1557+AK1557)</f>
        <v>0</v>
      </c>
      <c r="AT1557" s="123">
        <f>N1557-(V1557+AD1557+AL1557)</f>
        <v>0</v>
      </c>
      <c r="AU1557" s="123">
        <f t="shared" si="834"/>
        <v>0</v>
      </c>
      <c r="AV1557" s="123">
        <f t="shared" si="835"/>
        <v>0</v>
      </c>
      <c r="AW1557" s="134" t="s">
        <v>105</v>
      </c>
      <c r="AX1557" s="134">
        <v>1</v>
      </c>
      <c r="AY1557" s="134"/>
      <c r="AZ1557" s="133" t="s">
        <v>283</v>
      </c>
      <c r="BA1557" s="133">
        <f>'[1]REPUVE -C4'!AP40</f>
        <v>1</v>
      </c>
      <c r="BB1557" s="133"/>
      <c r="BC1557" s="133">
        <f>+AX1557-BA1557</f>
        <v>0</v>
      </c>
      <c r="BD1557" s="124">
        <v>0</v>
      </c>
    </row>
    <row r="1558" spans="1:56" s="127" customFormat="1" hidden="1">
      <c r="A1558" s="45"/>
      <c r="B1558" s="114">
        <v>2013</v>
      </c>
      <c r="C1558" s="115">
        <v>8320</v>
      </c>
      <c r="D1558" s="114">
        <v>13</v>
      </c>
      <c r="E1558" s="114">
        <v>2000</v>
      </c>
      <c r="F1558" s="114">
        <v>2100</v>
      </c>
      <c r="G1558" s="114">
        <v>216</v>
      </c>
      <c r="H1558" s="114"/>
      <c r="I1558" s="116" t="s">
        <v>111</v>
      </c>
      <c r="J1558" s="117">
        <v>0</v>
      </c>
      <c r="K1558" s="117">
        <v>0</v>
      </c>
      <c r="L1558" s="117">
        <v>0</v>
      </c>
      <c r="M1558" s="117">
        <v>0</v>
      </c>
      <c r="N1558" s="117">
        <v>0</v>
      </c>
      <c r="O1558" s="117">
        <v>0</v>
      </c>
      <c r="P1558" s="117">
        <v>0</v>
      </c>
      <c r="Q1558" s="45"/>
      <c r="R1558" s="118">
        <f>R1559</f>
        <v>0</v>
      </c>
      <c r="S1558" s="118">
        <f>S1559</f>
        <v>0</v>
      </c>
      <c r="T1558" s="118">
        <f t="shared" si="846"/>
        <v>0</v>
      </c>
      <c r="U1558" s="118">
        <f t="shared" si="849"/>
        <v>0</v>
      </c>
      <c r="V1558" s="118">
        <f t="shared" si="849"/>
        <v>0</v>
      </c>
      <c r="W1558" s="118">
        <f t="shared" si="847"/>
        <v>0</v>
      </c>
      <c r="X1558" s="118">
        <f t="shared" si="848"/>
        <v>0</v>
      </c>
      <c r="Y1558" s="45"/>
      <c r="Z1558" s="118">
        <f>Z1559</f>
        <v>0</v>
      </c>
      <c r="AA1558" s="118">
        <f>AA1559</f>
        <v>0</v>
      </c>
      <c r="AB1558" s="118">
        <f t="shared" si="827"/>
        <v>0</v>
      </c>
      <c r="AC1558" s="118">
        <f t="shared" si="850"/>
        <v>0</v>
      </c>
      <c r="AD1558" s="118">
        <f t="shared" si="850"/>
        <v>0</v>
      </c>
      <c r="AE1558" s="118">
        <f t="shared" si="828"/>
        <v>0</v>
      </c>
      <c r="AF1558" s="118">
        <f t="shared" si="829"/>
        <v>0</v>
      </c>
      <c r="AG1558" s="45"/>
      <c r="AH1558" s="118">
        <f>AH1559</f>
        <v>0</v>
      </c>
      <c r="AI1558" s="118">
        <f>AI1559</f>
        <v>0</v>
      </c>
      <c r="AJ1558" s="118">
        <f t="shared" si="830"/>
        <v>0</v>
      </c>
      <c r="AK1558" s="118">
        <f t="shared" si="851"/>
        <v>0</v>
      </c>
      <c r="AL1558" s="118">
        <f t="shared" si="851"/>
        <v>0</v>
      </c>
      <c r="AM1558" s="118">
        <f t="shared" si="831"/>
        <v>0</v>
      </c>
      <c r="AN1558" s="118">
        <f t="shared" si="832"/>
        <v>0</v>
      </c>
      <c r="AO1558" s="45"/>
      <c r="AP1558" s="118">
        <f>AP1559</f>
        <v>0</v>
      </c>
      <c r="AQ1558" s="118">
        <f>AQ1559</f>
        <v>0</v>
      </c>
      <c r="AR1558" s="118">
        <f t="shared" si="833"/>
        <v>0</v>
      </c>
      <c r="AS1558" s="118">
        <f t="shared" si="852"/>
        <v>0</v>
      </c>
      <c r="AT1558" s="118">
        <f t="shared" si="852"/>
        <v>0</v>
      </c>
      <c r="AU1558" s="118">
        <f t="shared" si="834"/>
        <v>0</v>
      </c>
      <c r="AV1558" s="118">
        <f t="shared" si="835"/>
        <v>0</v>
      </c>
      <c r="AW1558" s="119"/>
      <c r="AX1558" s="119"/>
      <c r="AY1558" s="119"/>
      <c r="AZ1558" s="117"/>
      <c r="BA1558" s="117"/>
      <c r="BB1558" s="117"/>
      <c r="BC1558" s="117"/>
      <c r="BD1558" s="117"/>
    </row>
    <row r="1559" spans="1:56" s="100" customFormat="1" hidden="1">
      <c r="A1559" s="45"/>
      <c r="B1559" s="120">
        <v>2013</v>
      </c>
      <c r="C1559" s="121">
        <v>8320</v>
      </c>
      <c r="D1559" s="120">
        <v>13</v>
      </c>
      <c r="E1559" s="120">
        <v>2000</v>
      </c>
      <c r="F1559" s="120">
        <v>2100</v>
      </c>
      <c r="G1559" s="120">
        <v>216</v>
      </c>
      <c r="H1559" s="120">
        <v>21601</v>
      </c>
      <c r="I1559" s="122" t="s">
        <v>111</v>
      </c>
      <c r="J1559" s="123">
        <v>0</v>
      </c>
      <c r="K1559" s="123">
        <v>0</v>
      </c>
      <c r="L1559" s="124">
        <v>0</v>
      </c>
      <c r="M1559" s="123">
        <v>0</v>
      </c>
      <c r="N1559" s="123">
        <v>0</v>
      </c>
      <c r="O1559" s="124">
        <v>0</v>
      </c>
      <c r="P1559" s="124">
        <v>0</v>
      </c>
      <c r="Q1559" s="45"/>
      <c r="R1559" s="123">
        <v>0</v>
      </c>
      <c r="S1559" s="123">
        <v>0</v>
      </c>
      <c r="T1559" s="123">
        <f t="shared" si="846"/>
        <v>0</v>
      </c>
      <c r="U1559" s="123">
        <v>0</v>
      </c>
      <c r="V1559" s="123">
        <v>0</v>
      </c>
      <c r="W1559" s="123">
        <f t="shared" si="847"/>
        <v>0</v>
      </c>
      <c r="X1559" s="123">
        <f t="shared" si="848"/>
        <v>0</v>
      </c>
      <c r="Y1559" s="45"/>
      <c r="Z1559" s="123">
        <v>0</v>
      </c>
      <c r="AA1559" s="123">
        <v>0</v>
      </c>
      <c r="AB1559" s="123">
        <f t="shared" si="827"/>
        <v>0</v>
      </c>
      <c r="AC1559" s="123">
        <v>0</v>
      </c>
      <c r="AD1559" s="123">
        <v>0</v>
      </c>
      <c r="AE1559" s="123">
        <f t="shared" si="828"/>
        <v>0</v>
      </c>
      <c r="AF1559" s="123">
        <f t="shared" si="829"/>
        <v>0</v>
      </c>
      <c r="AG1559" s="45"/>
      <c r="AH1559" s="123">
        <v>0</v>
      </c>
      <c r="AI1559" s="123">
        <v>0</v>
      </c>
      <c r="AJ1559" s="123">
        <f t="shared" si="830"/>
        <v>0</v>
      </c>
      <c r="AK1559" s="123">
        <v>0</v>
      </c>
      <c r="AL1559" s="123">
        <v>0</v>
      </c>
      <c r="AM1559" s="123">
        <f t="shared" si="831"/>
        <v>0</v>
      </c>
      <c r="AN1559" s="123">
        <f t="shared" si="832"/>
        <v>0</v>
      </c>
      <c r="AO1559" s="45"/>
      <c r="AP1559" s="123">
        <f>J1559-(R1559+Z1559+AH1559)</f>
        <v>0</v>
      </c>
      <c r="AQ1559" s="123">
        <f>K1559-(S1559+AA1559+AI1559)</f>
        <v>0</v>
      </c>
      <c r="AR1559" s="123">
        <f t="shared" si="833"/>
        <v>0</v>
      </c>
      <c r="AS1559" s="123">
        <f>M1559-(U1559+AC1559+AK1559)</f>
        <v>0</v>
      </c>
      <c r="AT1559" s="123">
        <f>N1559-(V1559+AD1559+AL1559)</f>
        <v>0</v>
      </c>
      <c r="AU1559" s="123">
        <f t="shared" si="834"/>
        <v>0</v>
      </c>
      <c r="AV1559" s="123">
        <f t="shared" si="835"/>
        <v>0</v>
      </c>
      <c r="AW1559" s="125" t="s">
        <v>103</v>
      </c>
      <c r="AX1559" s="125">
        <v>0</v>
      </c>
      <c r="AY1559" s="125"/>
      <c r="AZ1559" s="124" t="s">
        <v>88</v>
      </c>
      <c r="BA1559" s="124"/>
      <c r="BB1559" s="124"/>
      <c r="BC1559" s="124"/>
      <c r="BD1559" s="124"/>
    </row>
    <row r="1560" spans="1:56" s="126" customFormat="1" hidden="1">
      <c r="A1560" s="45"/>
      <c r="B1560" s="108">
        <v>2013</v>
      </c>
      <c r="C1560" s="109">
        <v>8320</v>
      </c>
      <c r="D1560" s="108">
        <v>13</v>
      </c>
      <c r="E1560" s="108">
        <v>2000</v>
      </c>
      <c r="F1560" s="108">
        <v>2400</v>
      </c>
      <c r="G1560" s="108"/>
      <c r="H1560" s="108"/>
      <c r="I1560" s="110" t="s">
        <v>122</v>
      </c>
      <c r="J1560" s="111">
        <v>76000</v>
      </c>
      <c r="K1560" s="111">
        <v>0</v>
      </c>
      <c r="L1560" s="111">
        <v>76000</v>
      </c>
      <c r="M1560" s="111">
        <v>0</v>
      </c>
      <c r="N1560" s="111">
        <v>0</v>
      </c>
      <c r="O1560" s="111">
        <v>0</v>
      </c>
      <c r="P1560" s="111">
        <v>76000</v>
      </c>
      <c r="Q1560" s="45"/>
      <c r="R1560" s="112">
        <f>R1561+R1563</f>
        <v>76000</v>
      </c>
      <c r="S1560" s="112">
        <f>S1561+S1563</f>
        <v>0</v>
      </c>
      <c r="T1560" s="112">
        <f t="shared" si="846"/>
        <v>76000</v>
      </c>
      <c r="U1560" s="112">
        <f>U1561+U1563</f>
        <v>0</v>
      </c>
      <c r="V1560" s="112">
        <f>V1561+V1563</f>
        <v>0</v>
      </c>
      <c r="W1560" s="112">
        <f t="shared" si="847"/>
        <v>0</v>
      </c>
      <c r="X1560" s="112">
        <f t="shared" si="848"/>
        <v>76000</v>
      </c>
      <c r="Y1560" s="45"/>
      <c r="Z1560" s="112">
        <f>Z1561+Z1563</f>
        <v>0</v>
      </c>
      <c r="AA1560" s="112">
        <f>AA1561+AA1563</f>
        <v>0</v>
      </c>
      <c r="AB1560" s="112">
        <f t="shared" si="827"/>
        <v>0</v>
      </c>
      <c r="AC1560" s="112">
        <f>AC1561+AC1563</f>
        <v>0</v>
      </c>
      <c r="AD1560" s="112">
        <f>AD1561+AD1563</f>
        <v>0</v>
      </c>
      <c r="AE1560" s="112">
        <f t="shared" si="828"/>
        <v>0</v>
      </c>
      <c r="AF1560" s="112">
        <f t="shared" si="829"/>
        <v>0</v>
      </c>
      <c r="AG1560" s="45"/>
      <c r="AH1560" s="112">
        <f>AH1561+AH1563</f>
        <v>0</v>
      </c>
      <c r="AI1560" s="112">
        <f>AI1561+AI1563</f>
        <v>0</v>
      </c>
      <c r="AJ1560" s="112">
        <f t="shared" si="830"/>
        <v>0</v>
      </c>
      <c r="AK1560" s="112">
        <f>AK1561+AK1563</f>
        <v>0</v>
      </c>
      <c r="AL1560" s="112">
        <f>AL1561+AL1563</f>
        <v>0</v>
      </c>
      <c r="AM1560" s="112">
        <f t="shared" si="831"/>
        <v>0</v>
      </c>
      <c r="AN1560" s="112">
        <f t="shared" si="832"/>
        <v>0</v>
      </c>
      <c r="AO1560" s="45"/>
      <c r="AP1560" s="112">
        <f>AP1561+AP1563</f>
        <v>0</v>
      </c>
      <c r="AQ1560" s="112">
        <f>AQ1561+AQ1563</f>
        <v>0</v>
      </c>
      <c r="AR1560" s="112">
        <f t="shared" si="833"/>
        <v>0</v>
      </c>
      <c r="AS1560" s="112">
        <f>AS1561+AS1563</f>
        <v>0</v>
      </c>
      <c r="AT1560" s="112">
        <f>AT1561+AT1563</f>
        <v>0</v>
      </c>
      <c r="AU1560" s="112">
        <f t="shared" si="834"/>
        <v>0</v>
      </c>
      <c r="AV1560" s="112">
        <f t="shared" si="835"/>
        <v>0</v>
      </c>
      <c r="AW1560" s="113"/>
      <c r="AX1560" s="113"/>
      <c r="AY1560" s="113"/>
      <c r="AZ1560" s="111"/>
      <c r="BA1560" s="111"/>
      <c r="BB1560" s="111"/>
      <c r="BC1560" s="111"/>
      <c r="BD1560" s="111"/>
    </row>
    <row r="1561" spans="1:56" s="127" customFormat="1" hidden="1">
      <c r="A1561" s="45"/>
      <c r="B1561" s="114">
        <v>2013</v>
      </c>
      <c r="C1561" s="115">
        <v>8320</v>
      </c>
      <c r="D1561" s="114">
        <v>13</v>
      </c>
      <c r="E1561" s="114">
        <v>2000</v>
      </c>
      <c r="F1561" s="114">
        <v>2400</v>
      </c>
      <c r="G1561" s="114">
        <v>246</v>
      </c>
      <c r="H1561" s="114"/>
      <c r="I1561" s="116" t="s">
        <v>126</v>
      </c>
      <c r="J1561" s="117">
        <v>76000</v>
      </c>
      <c r="K1561" s="117">
        <v>0</v>
      </c>
      <c r="L1561" s="117">
        <v>76000</v>
      </c>
      <c r="M1561" s="117">
        <v>0</v>
      </c>
      <c r="N1561" s="117">
        <v>0</v>
      </c>
      <c r="O1561" s="117">
        <v>0</v>
      </c>
      <c r="P1561" s="117">
        <v>76000</v>
      </c>
      <c r="Q1561" s="45"/>
      <c r="R1561" s="118">
        <f>R1562</f>
        <v>76000</v>
      </c>
      <c r="S1561" s="118">
        <f>S1562</f>
        <v>0</v>
      </c>
      <c r="T1561" s="118">
        <f t="shared" si="846"/>
        <v>76000</v>
      </c>
      <c r="U1561" s="118">
        <f t="shared" si="849"/>
        <v>0</v>
      </c>
      <c r="V1561" s="118">
        <f t="shared" si="849"/>
        <v>0</v>
      </c>
      <c r="W1561" s="118">
        <f t="shared" si="847"/>
        <v>0</v>
      </c>
      <c r="X1561" s="118">
        <f t="shared" si="848"/>
        <v>76000</v>
      </c>
      <c r="Y1561" s="45"/>
      <c r="Z1561" s="118">
        <f>Z1562</f>
        <v>0</v>
      </c>
      <c r="AA1561" s="118">
        <f>AA1562</f>
        <v>0</v>
      </c>
      <c r="AB1561" s="118">
        <f t="shared" si="827"/>
        <v>0</v>
      </c>
      <c r="AC1561" s="118">
        <f t="shared" si="850"/>
        <v>0</v>
      </c>
      <c r="AD1561" s="118">
        <f t="shared" si="850"/>
        <v>0</v>
      </c>
      <c r="AE1561" s="118">
        <f t="shared" si="828"/>
        <v>0</v>
      </c>
      <c r="AF1561" s="118">
        <f t="shared" si="829"/>
        <v>0</v>
      </c>
      <c r="AG1561" s="45"/>
      <c r="AH1561" s="118">
        <f>AH1562</f>
        <v>0</v>
      </c>
      <c r="AI1561" s="118">
        <f>AI1562</f>
        <v>0</v>
      </c>
      <c r="AJ1561" s="118">
        <f t="shared" si="830"/>
        <v>0</v>
      </c>
      <c r="AK1561" s="118">
        <f t="shared" si="851"/>
        <v>0</v>
      </c>
      <c r="AL1561" s="118">
        <f t="shared" si="851"/>
        <v>0</v>
      </c>
      <c r="AM1561" s="118">
        <f t="shared" si="831"/>
        <v>0</v>
      </c>
      <c r="AN1561" s="118">
        <f t="shared" si="832"/>
        <v>0</v>
      </c>
      <c r="AO1561" s="45"/>
      <c r="AP1561" s="118">
        <f>AP1562</f>
        <v>0</v>
      </c>
      <c r="AQ1561" s="118">
        <f>AQ1562</f>
        <v>0</v>
      </c>
      <c r="AR1561" s="118">
        <f t="shared" si="833"/>
        <v>0</v>
      </c>
      <c r="AS1561" s="118">
        <f t="shared" si="852"/>
        <v>0</v>
      </c>
      <c r="AT1561" s="118">
        <f t="shared" si="852"/>
        <v>0</v>
      </c>
      <c r="AU1561" s="118">
        <f t="shared" si="834"/>
        <v>0</v>
      </c>
      <c r="AV1561" s="118">
        <f t="shared" si="835"/>
        <v>0</v>
      </c>
      <c r="AW1561" s="119"/>
      <c r="AX1561" s="119"/>
      <c r="AY1561" s="119"/>
      <c r="AZ1561" s="117"/>
      <c r="BA1561" s="117"/>
      <c r="BB1561" s="117"/>
      <c r="BC1561" s="117"/>
      <c r="BD1561" s="117"/>
    </row>
    <row r="1562" spans="1:56" s="100" customFormat="1" hidden="1">
      <c r="A1562" s="45"/>
      <c r="B1562" s="120">
        <v>2013</v>
      </c>
      <c r="C1562" s="121">
        <v>8320</v>
      </c>
      <c r="D1562" s="120">
        <v>13</v>
      </c>
      <c r="E1562" s="120">
        <v>2000</v>
      </c>
      <c r="F1562" s="120">
        <v>2400</v>
      </c>
      <c r="G1562" s="120">
        <v>246</v>
      </c>
      <c r="H1562" s="120">
        <v>24601</v>
      </c>
      <c r="I1562" s="122" t="s">
        <v>126</v>
      </c>
      <c r="J1562" s="123">
        <v>76000</v>
      </c>
      <c r="K1562" s="123">
        <v>0</v>
      </c>
      <c r="L1562" s="124">
        <v>76000</v>
      </c>
      <c r="M1562" s="123">
        <v>0</v>
      </c>
      <c r="N1562" s="123">
        <v>0</v>
      </c>
      <c r="O1562" s="124">
        <v>0</v>
      </c>
      <c r="P1562" s="124">
        <v>76000</v>
      </c>
      <c r="Q1562" s="45"/>
      <c r="R1562" s="123">
        <f>+'[1]REPUVE -C4'!Y49</f>
        <v>76000</v>
      </c>
      <c r="S1562" s="123">
        <v>0</v>
      </c>
      <c r="T1562" s="123">
        <f t="shared" si="846"/>
        <v>76000</v>
      </c>
      <c r="U1562" s="123">
        <v>0</v>
      </c>
      <c r="V1562" s="123">
        <v>0</v>
      </c>
      <c r="W1562" s="123">
        <f t="shared" si="847"/>
        <v>0</v>
      </c>
      <c r="X1562" s="123">
        <f t="shared" si="848"/>
        <v>76000</v>
      </c>
      <c r="Y1562" s="45"/>
      <c r="Z1562" s="123">
        <f>7088.18-7088.18</f>
        <v>0</v>
      </c>
      <c r="AA1562" s="123">
        <v>0</v>
      </c>
      <c r="AB1562" s="123">
        <f t="shared" si="827"/>
        <v>0</v>
      </c>
      <c r="AC1562" s="123">
        <v>0</v>
      </c>
      <c r="AD1562" s="123">
        <v>0</v>
      </c>
      <c r="AE1562" s="123">
        <f t="shared" si="828"/>
        <v>0</v>
      </c>
      <c r="AF1562" s="123">
        <f t="shared" si="829"/>
        <v>0</v>
      </c>
      <c r="AG1562" s="45"/>
      <c r="AH1562" s="123">
        <f>(66000-30000-30000)-6000+127.81-127.81</f>
        <v>0</v>
      </c>
      <c r="AI1562" s="123">
        <v>0</v>
      </c>
      <c r="AJ1562" s="123">
        <f t="shared" si="830"/>
        <v>0</v>
      </c>
      <c r="AK1562" s="123">
        <v>0</v>
      </c>
      <c r="AL1562" s="123">
        <v>0</v>
      </c>
      <c r="AM1562" s="123">
        <f t="shared" si="831"/>
        <v>0</v>
      </c>
      <c r="AN1562" s="123">
        <f t="shared" si="832"/>
        <v>0</v>
      </c>
      <c r="AO1562" s="45"/>
      <c r="AP1562" s="123">
        <f>J1562-(R1562+Z1562+AH1562)</f>
        <v>0</v>
      </c>
      <c r="AQ1562" s="123">
        <f>K1562-(S1562+AA1562+AI1562)</f>
        <v>0</v>
      </c>
      <c r="AR1562" s="123">
        <f t="shared" si="833"/>
        <v>0</v>
      </c>
      <c r="AS1562" s="123">
        <f>M1562-(U1562+AC1562+AK1562)</f>
        <v>0</v>
      </c>
      <c r="AT1562" s="123">
        <f>N1562-(V1562+AD1562+AL1562)</f>
        <v>0</v>
      </c>
      <c r="AU1562" s="123">
        <f t="shared" si="834"/>
        <v>0</v>
      </c>
      <c r="AV1562" s="123">
        <f t="shared" si="835"/>
        <v>0</v>
      </c>
      <c r="AW1562" s="152" t="s">
        <v>478</v>
      </c>
      <c r="AX1562" s="152" t="s">
        <v>479</v>
      </c>
      <c r="AY1562" s="125"/>
      <c r="AZ1562" s="124" t="s">
        <v>283</v>
      </c>
      <c r="BA1562" s="152" t="s">
        <v>480</v>
      </c>
      <c r="BB1562" s="124"/>
      <c r="BC1562" s="152" t="s">
        <v>481</v>
      </c>
      <c r="BD1562" s="124">
        <v>0</v>
      </c>
    </row>
    <row r="1563" spans="1:56" s="100" customFormat="1" ht="31.5" hidden="1" customHeight="1">
      <c r="A1563" s="45"/>
      <c r="B1563" s="114">
        <v>2013</v>
      </c>
      <c r="C1563" s="115">
        <v>8320</v>
      </c>
      <c r="D1563" s="114">
        <v>13</v>
      </c>
      <c r="E1563" s="114">
        <v>2000</v>
      </c>
      <c r="F1563" s="114">
        <v>2400</v>
      </c>
      <c r="G1563" s="114">
        <v>248</v>
      </c>
      <c r="H1563" s="116"/>
      <c r="I1563" s="116" t="s">
        <v>288</v>
      </c>
      <c r="J1563" s="117">
        <v>0</v>
      </c>
      <c r="K1563" s="117">
        <v>0</v>
      </c>
      <c r="L1563" s="117">
        <v>0</v>
      </c>
      <c r="M1563" s="117">
        <v>0</v>
      </c>
      <c r="N1563" s="117">
        <v>0</v>
      </c>
      <c r="O1563" s="117">
        <v>0</v>
      </c>
      <c r="P1563" s="117">
        <v>0</v>
      </c>
      <c r="Q1563" s="45"/>
      <c r="R1563" s="118">
        <f>R1564</f>
        <v>0</v>
      </c>
      <c r="S1563" s="118">
        <f>S1564</f>
        <v>0</v>
      </c>
      <c r="T1563" s="118">
        <f t="shared" si="846"/>
        <v>0</v>
      </c>
      <c r="U1563" s="118">
        <f t="shared" si="849"/>
        <v>0</v>
      </c>
      <c r="V1563" s="118">
        <f t="shared" si="849"/>
        <v>0</v>
      </c>
      <c r="W1563" s="118">
        <f t="shared" si="847"/>
        <v>0</v>
      </c>
      <c r="X1563" s="118">
        <f t="shared" si="848"/>
        <v>0</v>
      </c>
      <c r="Y1563" s="45"/>
      <c r="Z1563" s="118">
        <f>Z1564</f>
        <v>0</v>
      </c>
      <c r="AA1563" s="118">
        <f>AA1564</f>
        <v>0</v>
      </c>
      <c r="AB1563" s="118">
        <f t="shared" si="827"/>
        <v>0</v>
      </c>
      <c r="AC1563" s="118">
        <f t="shared" si="850"/>
        <v>0</v>
      </c>
      <c r="AD1563" s="118">
        <f t="shared" si="850"/>
        <v>0</v>
      </c>
      <c r="AE1563" s="118">
        <f t="shared" si="828"/>
        <v>0</v>
      </c>
      <c r="AF1563" s="118">
        <f t="shared" si="829"/>
        <v>0</v>
      </c>
      <c r="AG1563" s="45"/>
      <c r="AH1563" s="118">
        <f>AH1564</f>
        <v>0</v>
      </c>
      <c r="AI1563" s="118">
        <f>AI1564</f>
        <v>0</v>
      </c>
      <c r="AJ1563" s="118">
        <f t="shared" si="830"/>
        <v>0</v>
      </c>
      <c r="AK1563" s="118">
        <f t="shared" si="851"/>
        <v>0</v>
      </c>
      <c r="AL1563" s="118">
        <f t="shared" si="851"/>
        <v>0</v>
      </c>
      <c r="AM1563" s="118">
        <f t="shared" si="831"/>
        <v>0</v>
      </c>
      <c r="AN1563" s="118">
        <f t="shared" si="832"/>
        <v>0</v>
      </c>
      <c r="AO1563" s="45"/>
      <c r="AP1563" s="118">
        <f>AP1564</f>
        <v>0</v>
      </c>
      <c r="AQ1563" s="118">
        <f>AQ1564</f>
        <v>0</v>
      </c>
      <c r="AR1563" s="118">
        <f t="shared" si="833"/>
        <v>0</v>
      </c>
      <c r="AS1563" s="118">
        <f t="shared" si="852"/>
        <v>0</v>
      </c>
      <c r="AT1563" s="118">
        <f t="shared" si="852"/>
        <v>0</v>
      </c>
      <c r="AU1563" s="118">
        <f t="shared" si="834"/>
        <v>0</v>
      </c>
      <c r="AV1563" s="118">
        <f t="shared" si="835"/>
        <v>0</v>
      </c>
      <c r="AW1563" s="119"/>
      <c r="AX1563" s="119"/>
      <c r="AY1563" s="119"/>
      <c r="AZ1563" s="117"/>
      <c r="BA1563" s="117"/>
      <c r="BB1563" s="117"/>
      <c r="BC1563" s="117"/>
      <c r="BD1563" s="117"/>
    </row>
    <row r="1564" spans="1:56" s="100" customFormat="1" ht="31.5" hidden="1" customHeight="1">
      <c r="A1564" s="45"/>
      <c r="B1564" s="120">
        <v>2013</v>
      </c>
      <c r="C1564" s="121">
        <v>8320</v>
      </c>
      <c r="D1564" s="120">
        <v>13</v>
      </c>
      <c r="E1564" s="120">
        <v>2000</v>
      </c>
      <c r="F1564" s="120">
        <v>2400</v>
      </c>
      <c r="G1564" s="120">
        <v>248</v>
      </c>
      <c r="H1564" s="120">
        <v>24801</v>
      </c>
      <c r="I1564" s="122" t="s">
        <v>288</v>
      </c>
      <c r="J1564" s="123">
        <v>0</v>
      </c>
      <c r="K1564" s="123">
        <v>0</v>
      </c>
      <c r="L1564" s="124">
        <v>0</v>
      </c>
      <c r="M1564" s="123">
        <v>0</v>
      </c>
      <c r="N1564" s="123">
        <v>0</v>
      </c>
      <c r="O1564" s="124">
        <v>0</v>
      </c>
      <c r="P1564" s="124">
        <v>0</v>
      </c>
      <c r="Q1564" s="45"/>
      <c r="S1564" s="123">
        <v>0</v>
      </c>
      <c r="T1564" s="123">
        <f t="shared" si="846"/>
        <v>0</v>
      </c>
      <c r="U1564" s="123">
        <v>0</v>
      </c>
      <c r="V1564" s="123">
        <v>0</v>
      </c>
      <c r="W1564" s="123">
        <f t="shared" si="847"/>
        <v>0</v>
      </c>
      <c r="X1564" s="123">
        <f t="shared" si="848"/>
        <v>0</v>
      </c>
      <c r="Y1564" s="45"/>
      <c r="Z1564" s="123">
        <v>0</v>
      </c>
      <c r="AA1564" s="123">
        <v>0</v>
      </c>
      <c r="AB1564" s="123">
        <f t="shared" si="827"/>
        <v>0</v>
      </c>
      <c r="AC1564" s="123">
        <v>0</v>
      </c>
      <c r="AD1564" s="123">
        <v>0</v>
      </c>
      <c r="AE1564" s="123">
        <f t="shared" si="828"/>
        <v>0</v>
      </c>
      <c r="AF1564" s="123">
        <f t="shared" si="829"/>
        <v>0</v>
      </c>
      <c r="AG1564" s="45"/>
      <c r="AH1564" s="123">
        <v>0</v>
      </c>
      <c r="AI1564" s="123">
        <v>0</v>
      </c>
      <c r="AJ1564" s="123">
        <f t="shared" si="830"/>
        <v>0</v>
      </c>
      <c r="AK1564" s="123">
        <v>0</v>
      </c>
      <c r="AL1564" s="123">
        <v>0</v>
      </c>
      <c r="AM1564" s="123">
        <f t="shared" si="831"/>
        <v>0</v>
      </c>
      <c r="AN1564" s="123">
        <f t="shared" si="832"/>
        <v>0</v>
      </c>
      <c r="AO1564" s="45"/>
      <c r="AP1564" s="123">
        <f>J1564-(R1564+Z1564+AH1564)</f>
        <v>0</v>
      </c>
      <c r="AQ1564" s="123">
        <f>K1564-(S1564+AA1564+AI1564)</f>
        <v>0</v>
      </c>
      <c r="AR1564" s="123">
        <f t="shared" si="833"/>
        <v>0</v>
      </c>
      <c r="AS1564" s="123">
        <f>M1564-(U1564+AC1564+AK1564)</f>
        <v>0</v>
      </c>
      <c r="AT1564" s="123">
        <f>N1564-(V1564+AD1564+AL1564)</f>
        <v>0</v>
      </c>
      <c r="AU1564" s="123">
        <f t="shared" si="834"/>
        <v>0</v>
      </c>
      <c r="AV1564" s="123">
        <f t="shared" si="835"/>
        <v>0</v>
      </c>
      <c r="AW1564" s="125"/>
      <c r="AX1564" s="125"/>
      <c r="AY1564" s="125"/>
      <c r="AZ1564" s="124"/>
      <c r="BA1564" s="124"/>
      <c r="BB1564" s="124"/>
      <c r="BC1564" s="124"/>
      <c r="BD1564" s="124"/>
    </row>
    <row r="1565" spans="1:56" s="126" customFormat="1" hidden="1">
      <c r="A1565" s="45"/>
      <c r="B1565" s="108">
        <v>2013</v>
      </c>
      <c r="C1565" s="109">
        <v>8320</v>
      </c>
      <c r="D1565" s="108">
        <v>13</v>
      </c>
      <c r="E1565" s="108">
        <v>2000</v>
      </c>
      <c r="F1565" s="108">
        <v>2500</v>
      </c>
      <c r="G1565" s="108"/>
      <c r="H1565" s="108"/>
      <c r="I1565" s="110" t="s">
        <v>129</v>
      </c>
      <c r="J1565" s="111">
        <v>38000</v>
      </c>
      <c r="K1565" s="111">
        <v>0</v>
      </c>
      <c r="L1565" s="111">
        <v>38000</v>
      </c>
      <c r="M1565" s="111">
        <v>0</v>
      </c>
      <c r="N1565" s="111">
        <v>0</v>
      </c>
      <c r="O1565" s="111">
        <v>0</v>
      </c>
      <c r="P1565" s="111">
        <v>38000</v>
      </c>
      <c r="Q1565" s="45"/>
      <c r="R1565" s="112">
        <f>R1566+R1568</f>
        <v>38000</v>
      </c>
      <c r="S1565" s="112">
        <f>S1566+S1568</f>
        <v>0</v>
      </c>
      <c r="T1565" s="112">
        <f t="shared" si="846"/>
        <v>38000</v>
      </c>
      <c r="U1565" s="112">
        <f>U1566+U1568</f>
        <v>0</v>
      </c>
      <c r="V1565" s="112">
        <f>V1566+V1568</f>
        <v>0</v>
      </c>
      <c r="W1565" s="112">
        <f t="shared" si="847"/>
        <v>0</v>
      </c>
      <c r="X1565" s="112">
        <f t="shared" si="848"/>
        <v>38000</v>
      </c>
      <c r="Y1565" s="45"/>
      <c r="Z1565" s="112">
        <f>Z1566+Z1568</f>
        <v>0</v>
      </c>
      <c r="AA1565" s="112">
        <f>AA1566+AA1568</f>
        <v>0</v>
      </c>
      <c r="AB1565" s="112">
        <f t="shared" si="827"/>
        <v>0</v>
      </c>
      <c r="AC1565" s="112">
        <f>AC1566+AC1568</f>
        <v>0</v>
      </c>
      <c r="AD1565" s="112">
        <f>AD1566+AD1568</f>
        <v>0</v>
      </c>
      <c r="AE1565" s="112">
        <f t="shared" si="828"/>
        <v>0</v>
      </c>
      <c r="AF1565" s="112">
        <f t="shared" si="829"/>
        <v>0</v>
      </c>
      <c r="AG1565" s="45"/>
      <c r="AH1565" s="112">
        <f>AH1566+AH1568</f>
        <v>0</v>
      </c>
      <c r="AI1565" s="112">
        <f>AI1566+AI1568</f>
        <v>0</v>
      </c>
      <c r="AJ1565" s="112">
        <f t="shared" si="830"/>
        <v>0</v>
      </c>
      <c r="AK1565" s="112">
        <f>AK1566+AK1568</f>
        <v>0</v>
      </c>
      <c r="AL1565" s="112">
        <f>AL1566+AL1568</f>
        <v>0</v>
      </c>
      <c r="AM1565" s="112">
        <f t="shared" si="831"/>
        <v>0</v>
      </c>
      <c r="AN1565" s="112">
        <f t="shared" si="832"/>
        <v>0</v>
      </c>
      <c r="AO1565" s="45"/>
      <c r="AP1565" s="112">
        <f>AP1566+AP1568</f>
        <v>0</v>
      </c>
      <c r="AQ1565" s="112">
        <f>AQ1566+AQ1568</f>
        <v>0</v>
      </c>
      <c r="AR1565" s="112">
        <f t="shared" si="833"/>
        <v>0</v>
      </c>
      <c r="AS1565" s="112">
        <f>AS1566+AS1568</f>
        <v>0</v>
      </c>
      <c r="AT1565" s="112">
        <f>AT1566+AT1568</f>
        <v>0</v>
      </c>
      <c r="AU1565" s="112">
        <f t="shared" si="834"/>
        <v>0</v>
      </c>
      <c r="AV1565" s="112">
        <f t="shared" si="835"/>
        <v>0</v>
      </c>
      <c r="AW1565" s="113"/>
      <c r="AX1565" s="113"/>
      <c r="AY1565" s="113"/>
      <c r="AZ1565" s="111"/>
      <c r="BA1565" s="111"/>
      <c r="BB1565" s="111"/>
      <c r="BC1565" s="111"/>
      <c r="BD1565" s="111"/>
    </row>
    <row r="1566" spans="1:56" s="127" customFormat="1" hidden="1">
      <c r="A1566" s="45"/>
      <c r="B1566" s="114">
        <v>2013</v>
      </c>
      <c r="C1566" s="115">
        <v>8320</v>
      </c>
      <c r="D1566" s="114">
        <v>13</v>
      </c>
      <c r="E1566" s="114">
        <v>2000</v>
      </c>
      <c r="F1566" s="114">
        <v>2500</v>
      </c>
      <c r="G1566" s="114">
        <v>251</v>
      </c>
      <c r="H1566" s="114"/>
      <c r="I1566" s="116" t="s">
        <v>289</v>
      </c>
      <c r="J1566" s="117">
        <v>38000</v>
      </c>
      <c r="K1566" s="117">
        <v>0</v>
      </c>
      <c r="L1566" s="117">
        <v>38000</v>
      </c>
      <c r="M1566" s="117">
        <v>0</v>
      </c>
      <c r="N1566" s="117">
        <v>0</v>
      </c>
      <c r="O1566" s="117">
        <v>0</v>
      </c>
      <c r="P1566" s="117">
        <v>38000</v>
      </c>
      <c r="Q1566" s="45"/>
      <c r="R1566" s="118">
        <f t="shared" ref="R1566:S1570" si="853">R1567</f>
        <v>38000</v>
      </c>
      <c r="S1566" s="118">
        <f t="shared" si="853"/>
        <v>0</v>
      </c>
      <c r="T1566" s="118">
        <f t="shared" si="846"/>
        <v>38000</v>
      </c>
      <c r="U1566" s="118">
        <f t="shared" ref="U1566:V1570" si="854">U1567</f>
        <v>0</v>
      </c>
      <c r="V1566" s="118">
        <f t="shared" si="854"/>
        <v>0</v>
      </c>
      <c r="W1566" s="118">
        <f t="shared" si="847"/>
        <v>0</v>
      </c>
      <c r="X1566" s="118">
        <f t="shared" si="848"/>
        <v>38000</v>
      </c>
      <c r="Y1566" s="45"/>
      <c r="Z1566" s="118">
        <f t="shared" ref="Z1566:AA1570" si="855">Z1567</f>
        <v>0</v>
      </c>
      <c r="AA1566" s="118">
        <f t="shared" si="855"/>
        <v>0</v>
      </c>
      <c r="AB1566" s="118">
        <f t="shared" si="827"/>
        <v>0</v>
      </c>
      <c r="AC1566" s="118">
        <f t="shared" ref="AC1566:AD1570" si="856">AC1567</f>
        <v>0</v>
      </c>
      <c r="AD1566" s="118">
        <f t="shared" si="856"/>
        <v>0</v>
      </c>
      <c r="AE1566" s="118">
        <f t="shared" si="828"/>
        <v>0</v>
      </c>
      <c r="AF1566" s="118">
        <f t="shared" si="829"/>
        <v>0</v>
      </c>
      <c r="AG1566" s="45"/>
      <c r="AH1566" s="118">
        <f t="shared" ref="AH1566:AI1570" si="857">AH1567</f>
        <v>0</v>
      </c>
      <c r="AI1566" s="118">
        <f t="shared" si="857"/>
        <v>0</v>
      </c>
      <c r="AJ1566" s="118">
        <f t="shared" si="830"/>
        <v>0</v>
      </c>
      <c r="AK1566" s="118">
        <f t="shared" ref="AK1566:AL1570" si="858">AK1567</f>
        <v>0</v>
      </c>
      <c r="AL1566" s="118">
        <f t="shared" si="858"/>
        <v>0</v>
      </c>
      <c r="AM1566" s="118">
        <f t="shared" si="831"/>
        <v>0</v>
      </c>
      <c r="AN1566" s="118">
        <f t="shared" si="832"/>
        <v>0</v>
      </c>
      <c r="AO1566" s="45"/>
      <c r="AP1566" s="118">
        <f t="shared" ref="AP1566:AQ1570" si="859">AP1567</f>
        <v>0</v>
      </c>
      <c r="AQ1566" s="118">
        <f t="shared" si="859"/>
        <v>0</v>
      </c>
      <c r="AR1566" s="118">
        <f t="shared" si="833"/>
        <v>0</v>
      </c>
      <c r="AS1566" s="118">
        <f t="shared" ref="AS1566:AT1570" si="860">AS1567</f>
        <v>0</v>
      </c>
      <c r="AT1566" s="118">
        <f t="shared" si="860"/>
        <v>0</v>
      </c>
      <c r="AU1566" s="118">
        <f t="shared" si="834"/>
        <v>0</v>
      </c>
      <c r="AV1566" s="118">
        <f t="shared" si="835"/>
        <v>0</v>
      </c>
      <c r="AW1566" s="119"/>
      <c r="AX1566" s="119"/>
      <c r="AY1566" s="119"/>
      <c r="AZ1566" s="117"/>
      <c r="BA1566" s="117"/>
      <c r="BB1566" s="117"/>
      <c r="BC1566" s="117"/>
      <c r="BD1566" s="117"/>
    </row>
    <row r="1567" spans="1:56" s="100" customFormat="1" hidden="1">
      <c r="A1567" s="45"/>
      <c r="B1567" s="120">
        <v>2013</v>
      </c>
      <c r="C1567" s="121">
        <v>8320</v>
      </c>
      <c r="D1567" s="120">
        <v>13</v>
      </c>
      <c r="E1567" s="120">
        <v>2000</v>
      </c>
      <c r="F1567" s="120">
        <v>2500</v>
      </c>
      <c r="G1567" s="120">
        <v>251</v>
      </c>
      <c r="H1567" s="120">
        <v>25101</v>
      </c>
      <c r="I1567" s="122" t="s">
        <v>289</v>
      </c>
      <c r="J1567" s="123">
        <v>38000</v>
      </c>
      <c r="K1567" s="123">
        <v>0</v>
      </c>
      <c r="L1567" s="124">
        <v>38000</v>
      </c>
      <c r="M1567" s="123">
        <v>0</v>
      </c>
      <c r="N1567" s="123">
        <v>0</v>
      </c>
      <c r="O1567" s="124">
        <v>0</v>
      </c>
      <c r="P1567" s="124">
        <v>38000</v>
      </c>
      <c r="Q1567" s="45"/>
      <c r="R1567" s="123">
        <f>+'[1]REPUVE -C4'!Y57</f>
        <v>38000</v>
      </c>
      <c r="S1567" s="123">
        <v>0</v>
      </c>
      <c r="T1567" s="123">
        <f t="shared" si="846"/>
        <v>38000</v>
      </c>
      <c r="U1567" s="123">
        <v>0</v>
      </c>
      <c r="V1567" s="123">
        <v>0</v>
      </c>
      <c r="W1567" s="123">
        <f t="shared" si="847"/>
        <v>0</v>
      </c>
      <c r="X1567" s="123">
        <f t="shared" si="848"/>
        <v>38000</v>
      </c>
      <c r="Y1567" s="45"/>
      <c r="Z1567" s="123">
        <v>0</v>
      </c>
      <c r="AA1567" s="123">
        <v>0</v>
      </c>
      <c r="AB1567" s="123">
        <f t="shared" si="827"/>
        <v>0</v>
      </c>
      <c r="AC1567" s="123">
        <v>0</v>
      </c>
      <c r="AD1567" s="123">
        <v>0</v>
      </c>
      <c r="AE1567" s="123">
        <f t="shared" si="828"/>
        <v>0</v>
      </c>
      <c r="AF1567" s="123">
        <f t="shared" si="829"/>
        <v>0</v>
      </c>
      <c r="AG1567" s="45"/>
      <c r="AH1567" s="123">
        <v>0</v>
      </c>
      <c r="AI1567" s="123">
        <v>0</v>
      </c>
      <c r="AJ1567" s="123">
        <f t="shared" si="830"/>
        <v>0</v>
      </c>
      <c r="AK1567" s="123">
        <v>0</v>
      </c>
      <c r="AL1567" s="123">
        <v>0</v>
      </c>
      <c r="AM1567" s="123">
        <f t="shared" si="831"/>
        <v>0</v>
      </c>
      <c r="AN1567" s="123">
        <f t="shared" si="832"/>
        <v>0</v>
      </c>
      <c r="AO1567" s="45"/>
      <c r="AP1567" s="123">
        <f>J1567-(R1567+Z1567+AH1567)</f>
        <v>0</v>
      </c>
      <c r="AQ1567" s="123">
        <f>K1567-(S1567+AA1567+AI1567)</f>
        <v>0</v>
      </c>
      <c r="AR1567" s="123">
        <f t="shared" si="833"/>
        <v>0</v>
      </c>
      <c r="AS1567" s="123">
        <f>M1567-(U1567+AC1567+AK1567)</f>
        <v>0</v>
      </c>
      <c r="AT1567" s="123">
        <f>N1567-(V1567+AD1567+AL1567)</f>
        <v>0</v>
      </c>
      <c r="AU1567" s="123">
        <f t="shared" si="834"/>
        <v>0</v>
      </c>
      <c r="AV1567" s="123">
        <f t="shared" si="835"/>
        <v>0</v>
      </c>
      <c r="AW1567" s="152" t="s">
        <v>482</v>
      </c>
      <c r="AX1567" s="152" t="s">
        <v>483</v>
      </c>
      <c r="AY1567" s="125"/>
      <c r="AZ1567" s="124" t="s">
        <v>283</v>
      </c>
      <c r="BA1567" s="152" t="s">
        <v>483</v>
      </c>
      <c r="BB1567" s="124"/>
      <c r="BC1567" s="152" t="s">
        <v>484</v>
      </c>
      <c r="BD1567" s="124">
        <v>0</v>
      </c>
    </row>
    <row r="1568" spans="1:56" s="127" customFormat="1" hidden="1">
      <c r="A1568" s="45"/>
      <c r="B1568" s="114">
        <v>2013</v>
      </c>
      <c r="C1568" s="115">
        <v>8320</v>
      </c>
      <c r="D1568" s="114">
        <v>13</v>
      </c>
      <c r="E1568" s="114">
        <v>2000</v>
      </c>
      <c r="F1568" s="114">
        <v>2500</v>
      </c>
      <c r="G1568" s="114">
        <v>259</v>
      </c>
      <c r="H1568" s="114"/>
      <c r="I1568" s="116" t="s">
        <v>294</v>
      </c>
      <c r="J1568" s="117">
        <v>0</v>
      </c>
      <c r="K1568" s="117">
        <v>0</v>
      </c>
      <c r="L1568" s="117">
        <v>0</v>
      </c>
      <c r="M1568" s="117">
        <v>0</v>
      </c>
      <c r="N1568" s="117">
        <v>0</v>
      </c>
      <c r="O1568" s="117">
        <v>0</v>
      </c>
      <c r="P1568" s="117">
        <v>0</v>
      </c>
      <c r="Q1568" s="45"/>
      <c r="R1568" s="118">
        <f t="shared" si="853"/>
        <v>0</v>
      </c>
      <c r="S1568" s="118">
        <f t="shared" si="853"/>
        <v>0</v>
      </c>
      <c r="T1568" s="118">
        <f t="shared" si="846"/>
        <v>0</v>
      </c>
      <c r="U1568" s="118">
        <f t="shared" si="854"/>
        <v>0</v>
      </c>
      <c r="V1568" s="118">
        <f t="shared" si="854"/>
        <v>0</v>
      </c>
      <c r="W1568" s="118">
        <f t="shared" si="847"/>
        <v>0</v>
      </c>
      <c r="X1568" s="118">
        <f t="shared" si="848"/>
        <v>0</v>
      </c>
      <c r="Y1568" s="45"/>
      <c r="Z1568" s="118">
        <f t="shared" si="855"/>
        <v>0</v>
      </c>
      <c r="AA1568" s="118">
        <f t="shared" si="855"/>
        <v>0</v>
      </c>
      <c r="AB1568" s="118">
        <f t="shared" si="827"/>
        <v>0</v>
      </c>
      <c r="AC1568" s="118">
        <f t="shared" si="856"/>
        <v>0</v>
      </c>
      <c r="AD1568" s="118">
        <f t="shared" si="856"/>
        <v>0</v>
      </c>
      <c r="AE1568" s="118">
        <f t="shared" si="828"/>
        <v>0</v>
      </c>
      <c r="AF1568" s="118">
        <f t="shared" si="829"/>
        <v>0</v>
      </c>
      <c r="AG1568" s="45"/>
      <c r="AH1568" s="118">
        <f t="shared" si="857"/>
        <v>0</v>
      </c>
      <c r="AI1568" s="118">
        <f t="shared" si="857"/>
        <v>0</v>
      </c>
      <c r="AJ1568" s="118">
        <f t="shared" si="830"/>
        <v>0</v>
      </c>
      <c r="AK1568" s="118">
        <f t="shared" si="858"/>
        <v>0</v>
      </c>
      <c r="AL1568" s="118">
        <f t="shared" si="858"/>
        <v>0</v>
      </c>
      <c r="AM1568" s="118">
        <f t="shared" si="831"/>
        <v>0</v>
      </c>
      <c r="AN1568" s="118">
        <f t="shared" si="832"/>
        <v>0</v>
      </c>
      <c r="AO1568" s="45"/>
      <c r="AP1568" s="118">
        <f t="shared" si="859"/>
        <v>0</v>
      </c>
      <c r="AQ1568" s="118">
        <f t="shared" si="859"/>
        <v>0</v>
      </c>
      <c r="AR1568" s="118">
        <f t="shared" si="833"/>
        <v>0</v>
      </c>
      <c r="AS1568" s="118">
        <f t="shared" si="860"/>
        <v>0</v>
      </c>
      <c r="AT1568" s="118">
        <f t="shared" si="860"/>
        <v>0</v>
      </c>
      <c r="AU1568" s="118">
        <f t="shared" si="834"/>
        <v>0</v>
      </c>
      <c r="AV1568" s="118">
        <f t="shared" si="835"/>
        <v>0</v>
      </c>
      <c r="AW1568" s="119"/>
      <c r="AX1568" s="119"/>
      <c r="AY1568" s="119"/>
      <c r="AZ1568" s="117"/>
      <c r="BA1568" s="117"/>
      <c r="BB1568" s="117"/>
      <c r="BC1568" s="117"/>
      <c r="BD1568" s="117"/>
    </row>
    <row r="1569" spans="1:14749" s="100" customFormat="1" hidden="1">
      <c r="A1569" s="45"/>
      <c r="B1569" s="120">
        <v>2013</v>
      </c>
      <c r="C1569" s="121">
        <v>8320</v>
      </c>
      <c r="D1569" s="120">
        <v>13</v>
      </c>
      <c r="E1569" s="120">
        <v>2000</v>
      </c>
      <c r="F1569" s="120">
        <v>2500</v>
      </c>
      <c r="G1569" s="120">
        <v>259</v>
      </c>
      <c r="H1569" s="120">
        <v>25901</v>
      </c>
      <c r="I1569" s="122" t="s">
        <v>294</v>
      </c>
      <c r="J1569" s="123">
        <v>0</v>
      </c>
      <c r="K1569" s="123">
        <v>0</v>
      </c>
      <c r="L1569" s="124">
        <v>0</v>
      </c>
      <c r="M1569" s="123">
        <v>0</v>
      </c>
      <c r="N1569" s="123">
        <v>0</v>
      </c>
      <c r="O1569" s="124">
        <v>0</v>
      </c>
      <c r="P1569" s="124">
        <v>0</v>
      </c>
      <c r="Q1569" s="45"/>
      <c r="S1569" s="123">
        <v>0</v>
      </c>
      <c r="T1569" s="123">
        <f t="shared" si="846"/>
        <v>0</v>
      </c>
      <c r="U1569" s="123">
        <v>0</v>
      </c>
      <c r="V1569" s="123">
        <v>0</v>
      </c>
      <c r="W1569" s="123">
        <f t="shared" si="847"/>
        <v>0</v>
      </c>
      <c r="X1569" s="123">
        <f t="shared" si="848"/>
        <v>0</v>
      </c>
      <c r="Y1569" s="45"/>
      <c r="Z1569" s="123">
        <v>0</v>
      </c>
      <c r="AA1569" s="123">
        <v>0</v>
      </c>
      <c r="AB1569" s="123">
        <f t="shared" si="827"/>
        <v>0</v>
      </c>
      <c r="AC1569" s="123">
        <v>0</v>
      </c>
      <c r="AD1569" s="123">
        <v>0</v>
      </c>
      <c r="AE1569" s="123">
        <f t="shared" si="828"/>
        <v>0</v>
      </c>
      <c r="AF1569" s="123">
        <f t="shared" si="829"/>
        <v>0</v>
      </c>
      <c r="AG1569" s="45"/>
      <c r="AH1569" s="123">
        <v>0</v>
      </c>
      <c r="AI1569" s="123">
        <v>0</v>
      </c>
      <c r="AJ1569" s="123">
        <f t="shared" si="830"/>
        <v>0</v>
      </c>
      <c r="AK1569" s="123">
        <v>0</v>
      </c>
      <c r="AL1569" s="123">
        <v>0</v>
      </c>
      <c r="AM1569" s="123">
        <f t="shared" si="831"/>
        <v>0</v>
      </c>
      <c r="AN1569" s="123">
        <f t="shared" si="832"/>
        <v>0</v>
      </c>
      <c r="AO1569" s="45"/>
      <c r="AP1569" s="123">
        <f>J1569-(R1569+Z1569+AH1569)</f>
        <v>0</v>
      </c>
      <c r="AQ1569" s="123">
        <f>K1569-(S1569+AA1569+AI1569)</f>
        <v>0</v>
      </c>
      <c r="AR1569" s="123">
        <f t="shared" si="833"/>
        <v>0</v>
      </c>
      <c r="AS1569" s="123">
        <f>M1569-(U1569+AC1569+AK1569)</f>
        <v>0</v>
      </c>
      <c r="AT1569" s="123">
        <f>N1569-(V1569+AD1569+AL1569)</f>
        <v>0</v>
      </c>
      <c r="AU1569" s="123">
        <f t="shared" si="834"/>
        <v>0</v>
      </c>
      <c r="AV1569" s="123">
        <f t="shared" si="835"/>
        <v>0</v>
      </c>
      <c r="AW1569" s="125" t="s">
        <v>290</v>
      </c>
      <c r="AX1569" s="125"/>
      <c r="AY1569" s="125"/>
      <c r="AZ1569" s="124" t="s">
        <v>283</v>
      </c>
      <c r="BA1569" s="124"/>
      <c r="BB1569" s="124"/>
      <c r="BC1569" s="124"/>
      <c r="BD1569" s="124"/>
    </row>
    <row r="1570" spans="1:14749" s="126" customFormat="1" hidden="1">
      <c r="A1570" s="45"/>
      <c r="B1570" s="108">
        <v>2013</v>
      </c>
      <c r="C1570" s="109">
        <v>8320</v>
      </c>
      <c r="D1570" s="108">
        <v>13</v>
      </c>
      <c r="E1570" s="108">
        <v>2000</v>
      </c>
      <c r="F1570" s="108">
        <v>2600</v>
      </c>
      <c r="G1570" s="108"/>
      <c r="H1570" s="108"/>
      <c r="I1570" s="110" t="s">
        <v>131</v>
      </c>
      <c r="J1570" s="111">
        <v>0</v>
      </c>
      <c r="K1570" s="111">
        <v>0</v>
      </c>
      <c r="L1570" s="111">
        <v>0</v>
      </c>
      <c r="M1570" s="111">
        <v>0</v>
      </c>
      <c r="N1570" s="111">
        <v>0</v>
      </c>
      <c r="O1570" s="111">
        <v>0</v>
      </c>
      <c r="P1570" s="111">
        <v>0</v>
      </c>
      <c r="Q1570" s="45"/>
      <c r="R1570" s="112">
        <f t="shared" si="853"/>
        <v>0</v>
      </c>
      <c r="S1570" s="112">
        <f t="shared" si="853"/>
        <v>0</v>
      </c>
      <c r="T1570" s="112">
        <f t="shared" si="846"/>
        <v>0</v>
      </c>
      <c r="U1570" s="112">
        <f t="shared" si="854"/>
        <v>0</v>
      </c>
      <c r="V1570" s="112">
        <f t="shared" si="854"/>
        <v>0</v>
      </c>
      <c r="W1570" s="112">
        <f t="shared" si="847"/>
        <v>0</v>
      </c>
      <c r="X1570" s="112">
        <f t="shared" si="848"/>
        <v>0</v>
      </c>
      <c r="Y1570" s="45"/>
      <c r="Z1570" s="112">
        <f t="shared" si="855"/>
        <v>0</v>
      </c>
      <c r="AA1570" s="112">
        <f t="shared" si="855"/>
        <v>0</v>
      </c>
      <c r="AB1570" s="112">
        <f t="shared" si="827"/>
        <v>0</v>
      </c>
      <c r="AC1570" s="112">
        <f t="shared" si="856"/>
        <v>0</v>
      </c>
      <c r="AD1570" s="112">
        <f t="shared" si="856"/>
        <v>0</v>
      </c>
      <c r="AE1570" s="112">
        <f t="shared" si="828"/>
        <v>0</v>
      </c>
      <c r="AF1570" s="112">
        <f t="shared" si="829"/>
        <v>0</v>
      </c>
      <c r="AG1570" s="45"/>
      <c r="AH1570" s="112">
        <f t="shared" si="857"/>
        <v>0</v>
      </c>
      <c r="AI1570" s="112">
        <f t="shared" si="857"/>
        <v>0</v>
      </c>
      <c r="AJ1570" s="112">
        <f t="shared" si="830"/>
        <v>0</v>
      </c>
      <c r="AK1570" s="112">
        <f t="shared" si="858"/>
        <v>0</v>
      </c>
      <c r="AL1570" s="112">
        <f t="shared" si="858"/>
        <v>0</v>
      </c>
      <c r="AM1570" s="112">
        <f t="shared" si="831"/>
        <v>0</v>
      </c>
      <c r="AN1570" s="112">
        <f t="shared" si="832"/>
        <v>0</v>
      </c>
      <c r="AO1570" s="45"/>
      <c r="AP1570" s="112">
        <f t="shared" si="859"/>
        <v>0</v>
      </c>
      <c r="AQ1570" s="112">
        <f t="shared" si="859"/>
        <v>0</v>
      </c>
      <c r="AR1570" s="112">
        <f t="shared" si="833"/>
        <v>0</v>
      </c>
      <c r="AS1570" s="112">
        <f t="shared" si="860"/>
        <v>0</v>
      </c>
      <c r="AT1570" s="112">
        <f t="shared" si="860"/>
        <v>0</v>
      </c>
      <c r="AU1570" s="112">
        <f t="shared" si="834"/>
        <v>0</v>
      </c>
      <c r="AV1570" s="112">
        <f t="shared" si="835"/>
        <v>0</v>
      </c>
      <c r="AW1570" s="113"/>
      <c r="AX1570" s="113"/>
      <c r="AY1570" s="113"/>
      <c r="AZ1570" s="111"/>
      <c r="BA1570" s="111"/>
      <c r="BB1570" s="111"/>
      <c r="BC1570" s="111"/>
      <c r="BD1570" s="111"/>
    </row>
    <row r="1571" spans="1:14749" s="127" customFormat="1" hidden="1">
      <c r="A1571" s="45"/>
      <c r="B1571" s="114">
        <v>2013</v>
      </c>
      <c r="C1571" s="115">
        <v>8320</v>
      </c>
      <c r="D1571" s="114">
        <v>13</v>
      </c>
      <c r="E1571" s="114">
        <v>2000</v>
      </c>
      <c r="F1571" s="114">
        <v>2600</v>
      </c>
      <c r="G1571" s="114">
        <v>261</v>
      </c>
      <c r="H1571" s="114"/>
      <c r="I1571" s="116" t="s">
        <v>131</v>
      </c>
      <c r="J1571" s="117">
        <v>0</v>
      </c>
      <c r="K1571" s="117">
        <v>0</v>
      </c>
      <c r="L1571" s="117">
        <v>0</v>
      </c>
      <c r="M1571" s="117">
        <v>0</v>
      </c>
      <c r="N1571" s="117">
        <v>0</v>
      </c>
      <c r="O1571" s="117">
        <v>0</v>
      </c>
      <c r="P1571" s="117">
        <v>0</v>
      </c>
      <c r="Q1571" s="45"/>
      <c r="R1571" s="118">
        <f>R1572+R1573+R1574</f>
        <v>0</v>
      </c>
      <c r="S1571" s="118">
        <f>S1572+S1573+S1574</f>
        <v>0</v>
      </c>
      <c r="T1571" s="118">
        <f t="shared" si="846"/>
        <v>0</v>
      </c>
      <c r="U1571" s="118">
        <f>U1572+U1573+U1574</f>
        <v>0</v>
      </c>
      <c r="V1571" s="118">
        <f>V1572+V1573+V1574</f>
        <v>0</v>
      </c>
      <c r="W1571" s="118">
        <f t="shared" si="847"/>
        <v>0</v>
      </c>
      <c r="X1571" s="118">
        <f t="shared" si="848"/>
        <v>0</v>
      </c>
      <c r="Y1571" s="45"/>
      <c r="Z1571" s="118">
        <f>Z1572+Z1573+Z1574</f>
        <v>0</v>
      </c>
      <c r="AA1571" s="118">
        <f>AA1572+AA1573+AA1574</f>
        <v>0</v>
      </c>
      <c r="AB1571" s="118">
        <f t="shared" si="827"/>
        <v>0</v>
      </c>
      <c r="AC1571" s="118">
        <f>AC1572+AC1573+AC1574</f>
        <v>0</v>
      </c>
      <c r="AD1571" s="118">
        <f>AD1572+AD1573+AD1574</f>
        <v>0</v>
      </c>
      <c r="AE1571" s="118">
        <f t="shared" si="828"/>
        <v>0</v>
      </c>
      <c r="AF1571" s="118">
        <f t="shared" si="829"/>
        <v>0</v>
      </c>
      <c r="AG1571" s="45"/>
      <c r="AH1571" s="118">
        <f>AH1572+AH1573+AH1574</f>
        <v>0</v>
      </c>
      <c r="AI1571" s="118">
        <f>AI1572+AI1573+AI1574</f>
        <v>0</v>
      </c>
      <c r="AJ1571" s="118">
        <f t="shared" si="830"/>
        <v>0</v>
      </c>
      <c r="AK1571" s="118">
        <f>AK1572+AK1573+AK1574</f>
        <v>0</v>
      </c>
      <c r="AL1571" s="118">
        <f>AL1572+AL1573+AL1574</f>
        <v>0</v>
      </c>
      <c r="AM1571" s="118">
        <f t="shared" si="831"/>
        <v>0</v>
      </c>
      <c r="AN1571" s="118">
        <f t="shared" si="832"/>
        <v>0</v>
      </c>
      <c r="AO1571" s="45"/>
      <c r="AP1571" s="118">
        <f>AP1572+AP1573+AP1574</f>
        <v>0</v>
      </c>
      <c r="AQ1571" s="118">
        <f>AQ1572+AQ1573+AQ1574</f>
        <v>0</v>
      </c>
      <c r="AR1571" s="118">
        <f t="shared" si="833"/>
        <v>0</v>
      </c>
      <c r="AS1571" s="118">
        <f>AS1572+AS1573+AS1574</f>
        <v>0</v>
      </c>
      <c r="AT1571" s="118">
        <f>AT1572+AT1573+AT1574</f>
        <v>0</v>
      </c>
      <c r="AU1571" s="118">
        <f t="shared" si="834"/>
        <v>0</v>
      </c>
      <c r="AV1571" s="118">
        <f t="shared" si="835"/>
        <v>0</v>
      </c>
      <c r="AW1571" s="119"/>
      <c r="AX1571" s="119"/>
      <c r="AY1571" s="119"/>
      <c r="AZ1571" s="117"/>
      <c r="BA1571" s="117"/>
      <c r="BB1571" s="117"/>
      <c r="BC1571" s="117"/>
      <c r="BD1571" s="117"/>
    </row>
    <row r="1572" spans="1:14749" s="127" customFormat="1" ht="62.4" hidden="1">
      <c r="A1572" s="45"/>
      <c r="B1572" s="120">
        <v>2013</v>
      </c>
      <c r="C1572" s="121">
        <v>8320</v>
      </c>
      <c r="D1572" s="120">
        <v>13</v>
      </c>
      <c r="E1572" s="120">
        <v>2000</v>
      </c>
      <c r="F1572" s="120">
        <v>2600</v>
      </c>
      <c r="G1572" s="120">
        <v>261</v>
      </c>
      <c r="H1572" s="120">
        <v>26101</v>
      </c>
      <c r="I1572" s="122" t="s">
        <v>132</v>
      </c>
      <c r="J1572" s="132">
        <v>0</v>
      </c>
      <c r="K1572" s="132">
        <v>0</v>
      </c>
      <c r="L1572" s="133">
        <v>0</v>
      </c>
      <c r="M1572" s="132">
        <v>0</v>
      </c>
      <c r="N1572" s="132">
        <v>0</v>
      </c>
      <c r="O1572" s="133">
        <v>0</v>
      </c>
      <c r="P1572" s="133">
        <v>0</v>
      </c>
      <c r="Q1572" s="45"/>
      <c r="R1572" s="123">
        <v>0</v>
      </c>
      <c r="S1572" s="123">
        <v>0</v>
      </c>
      <c r="T1572" s="123">
        <f t="shared" si="846"/>
        <v>0</v>
      </c>
      <c r="U1572" s="123">
        <v>0</v>
      </c>
      <c r="V1572" s="123">
        <v>0</v>
      </c>
      <c r="W1572" s="123">
        <f t="shared" si="847"/>
        <v>0</v>
      </c>
      <c r="X1572" s="123">
        <f t="shared" si="848"/>
        <v>0</v>
      </c>
      <c r="Y1572" s="45"/>
      <c r="Z1572" s="123">
        <v>0</v>
      </c>
      <c r="AA1572" s="123">
        <v>0</v>
      </c>
      <c r="AB1572" s="123">
        <f t="shared" si="827"/>
        <v>0</v>
      </c>
      <c r="AC1572" s="123">
        <v>0</v>
      </c>
      <c r="AD1572" s="123">
        <v>0</v>
      </c>
      <c r="AE1572" s="123">
        <f t="shared" si="828"/>
        <v>0</v>
      </c>
      <c r="AF1572" s="123">
        <f t="shared" si="829"/>
        <v>0</v>
      </c>
      <c r="AG1572" s="45"/>
      <c r="AH1572" s="123">
        <v>0</v>
      </c>
      <c r="AI1572" s="123">
        <v>0</v>
      </c>
      <c r="AJ1572" s="123">
        <f t="shared" si="830"/>
        <v>0</v>
      </c>
      <c r="AK1572" s="123">
        <v>0</v>
      </c>
      <c r="AL1572" s="123">
        <v>0</v>
      </c>
      <c r="AM1572" s="123">
        <f t="shared" si="831"/>
        <v>0</v>
      </c>
      <c r="AN1572" s="123">
        <f t="shared" si="832"/>
        <v>0</v>
      </c>
      <c r="AO1572" s="45"/>
      <c r="AP1572" s="123">
        <f t="shared" ref="AP1572:AQ1574" si="861">J1572-(R1572+Z1572+AH1572)</f>
        <v>0</v>
      </c>
      <c r="AQ1572" s="123">
        <f t="shared" si="861"/>
        <v>0</v>
      </c>
      <c r="AR1572" s="123">
        <f t="shared" si="833"/>
        <v>0</v>
      </c>
      <c r="AS1572" s="123">
        <f t="shared" ref="AS1572:AT1574" si="862">M1572-(U1572+AC1572+AK1572)</f>
        <v>0</v>
      </c>
      <c r="AT1572" s="123">
        <f t="shared" si="862"/>
        <v>0</v>
      </c>
      <c r="AU1572" s="123">
        <f t="shared" si="834"/>
        <v>0</v>
      </c>
      <c r="AV1572" s="123">
        <f t="shared" si="835"/>
        <v>0</v>
      </c>
      <c r="AW1572" s="134"/>
      <c r="AX1572" s="134"/>
      <c r="AY1572" s="134"/>
      <c r="AZ1572" s="133"/>
      <c r="BA1572" s="133"/>
      <c r="BB1572" s="133"/>
      <c r="BC1572" s="133"/>
      <c r="BD1572" s="133"/>
    </row>
    <row r="1573" spans="1:14749" s="127" customFormat="1" ht="62.4" hidden="1">
      <c r="A1573" s="124" t="e">
        <v>#REF!</v>
      </c>
      <c r="B1573" s="120">
        <v>2013</v>
      </c>
      <c r="C1573" s="121">
        <v>8320</v>
      </c>
      <c r="D1573" s="120">
        <v>13</v>
      </c>
      <c r="E1573" s="120">
        <v>2000</v>
      </c>
      <c r="F1573" s="120">
        <v>2600</v>
      </c>
      <c r="G1573" s="120">
        <v>261</v>
      </c>
      <c r="H1573" s="120">
        <v>26102</v>
      </c>
      <c r="I1573" s="122" t="s">
        <v>420</v>
      </c>
      <c r="J1573" s="123">
        <v>0</v>
      </c>
      <c r="K1573" s="123">
        <v>0</v>
      </c>
      <c r="L1573" s="124">
        <v>0</v>
      </c>
      <c r="M1573" s="123">
        <v>0</v>
      </c>
      <c r="N1573" s="123">
        <v>0</v>
      </c>
      <c r="O1573" s="124">
        <v>0</v>
      </c>
      <c r="P1573" s="124"/>
      <c r="Q1573" s="124" t="e">
        <v>#REF!</v>
      </c>
      <c r="R1573" s="123">
        <v>0</v>
      </c>
      <c r="S1573" s="123">
        <v>0</v>
      </c>
      <c r="T1573" s="123">
        <f t="shared" si="846"/>
        <v>0</v>
      </c>
      <c r="U1573" s="123">
        <v>0</v>
      </c>
      <c r="V1573" s="123">
        <v>0</v>
      </c>
      <c r="W1573" s="123">
        <f t="shared" si="847"/>
        <v>0</v>
      </c>
      <c r="X1573" s="123">
        <f t="shared" si="848"/>
        <v>0</v>
      </c>
      <c r="Y1573" s="45"/>
      <c r="Z1573" s="123">
        <v>0</v>
      </c>
      <c r="AA1573" s="123">
        <v>0</v>
      </c>
      <c r="AB1573" s="123">
        <f t="shared" si="827"/>
        <v>0</v>
      </c>
      <c r="AC1573" s="123">
        <v>0</v>
      </c>
      <c r="AD1573" s="123">
        <v>0</v>
      </c>
      <c r="AE1573" s="123">
        <f t="shared" si="828"/>
        <v>0</v>
      </c>
      <c r="AF1573" s="123">
        <f t="shared" si="829"/>
        <v>0</v>
      </c>
      <c r="AG1573" s="45"/>
      <c r="AH1573" s="123">
        <v>0</v>
      </c>
      <c r="AI1573" s="123">
        <v>0</v>
      </c>
      <c r="AJ1573" s="123">
        <f t="shared" si="830"/>
        <v>0</v>
      </c>
      <c r="AK1573" s="123">
        <v>0</v>
      </c>
      <c r="AL1573" s="123">
        <v>0</v>
      </c>
      <c r="AM1573" s="123">
        <f t="shared" si="831"/>
        <v>0</v>
      </c>
      <c r="AN1573" s="123">
        <f t="shared" si="832"/>
        <v>0</v>
      </c>
      <c r="AO1573" s="45"/>
      <c r="AP1573" s="123">
        <f t="shared" si="861"/>
        <v>0</v>
      </c>
      <c r="AQ1573" s="123">
        <f t="shared" si="861"/>
        <v>0</v>
      </c>
      <c r="AR1573" s="123">
        <f t="shared" si="833"/>
        <v>0</v>
      </c>
      <c r="AS1573" s="123">
        <f t="shared" si="862"/>
        <v>0</v>
      </c>
      <c r="AT1573" s="123">
        <f t="shared" si="862"/>
        <v>0</v>
      </c>
      <c r="AU1573" s="123">
        <f t="shared" si="834"/>
        <v>0</v>
      </c>
      <c r="AV1573" s="123">
        <f t="shared" si="835"/>
        <v>0</v>
      </c>
      <c r="AW1573" s="125" t="s">
        <v>133</v>
      </c>
      <c r="AX1573" s="125"/>
      <c r="AY1573" s="125"/>
      <c r="AZ1573" s="124"/>
      <c r="BA1573" s="124"/>
      <c r="BB1573" s="124"/>
      <c r="BC1573" s="124"/>
      <c r="BD1573" s="124"/>
      <c r="BE1573" s="133" t="e">
        <v>#REF!</v>
      </c>
      <c r="BF1573" s="133" t="e">
        <v>#REF!</v>
      </c>
      <c r="BG1573" s="133" t="e">
        <v>#REF!</v>
      </c>
      <c r="BH1573" s="133" t="e">
        <v>#REF!</v>
      </c>
      <c r="BI1573" s="133" t="e">
        <v>#REF!</v>
      </c>
      <c r="BJ1573" s="133" t="e">
        <v>#REF!</v>
      </c>
      <c r="BK1573" s="133" t="e">
        <v>#REF!</v>
      </c>
      <c r="BL1573" s="133" t="e">
        <v>#REF!</v>
      </c>
      <c r="BM1573" s="133" t="e">
        <v>#REF!</v>
      </c>
      <c r="BN1573" s="133" t="e">
        <v>#REF!</v>
      </c>
      <c r="BO1573" s="133" t="e">
        <v>#REF!</v>
      </c>
      <c r="BP1573" s="133" t="e">
        <v>#REF!</v>
      </c>
      <c r="BQ1573" s="133" t="e">
        <v>#REF!</v>
      </c>
      <c r="BR1573" s="133" t="e">
        <v>#REF!</v>
      </c>
      <c r="BS1573" s="133" t="e">
        <v>#REF!</v>
      </c>
      <c r="BT1573" s="133" t="e">
        <v>#REF!</v>
      </c>
      <c r="BU1573" s="133" t="e">
        <v>#REF!</v>
      </c>
      <c r="BV1573" s="133" t="e">
        <v>#REF!</v>
      </c>
      <c r="BW1573" s="133" t="e">
        <v>#REF!</v>
      </c>
      <c r="BX1573" s="133" t="e">
        <v>#REF!</v>
      </c>
      <c r="BY1573" s="133" t="e">
        <v>#REF!</v>
      </c>
      <c r="BZ1573" s="133" t="e">
        <v>#REF!</v>
      </c>
      <c r="CA1573" s="133" t="e">
        <v>#REF!</v>
      </c>
      <c r="CB1573" s="133" t="e">
        <v>#REF!</v>
      </c>
      <c r="CC1573" s="133" t="e">
        <v>#REF!</v>
      </c>
      <c r="CD1573" s="133" t="e">
        <v>#REF!</v>
      </c>
      <c r="CE1573" s="133" t="e">
        <v>#REF!</v>
      </c>
      <c r="CF1573" s="133" t="e">
        <v>#REF!</v>
      </c>
      <c r="CG1573" s="133" t="e">
        <v>#REF!</v>
      </c>
      <c r="CH1573" s="133" t="e">
        <v>#REF!</v>
      </c>
      <c r="CI1573" s="133" t="e">
        <v>#REF!</v>
      </c>
      <c r="CJ1573" s="133" t="e">
        <v>#REF!</v>
      </c>
      <c r="CK1573" s="133" t="e">
        <v>#REF!</v>
      </c>
      <c r="CL1573" s="133" t="e">
        <v>#REF!</v>
      </c>
      <c r="CM1573" s="133" t="e">
        <v>#REF!</v>
      </c>
      <c r="CN1573" s="133" t="e">
        <v>#REF!</v>
      </c>
      <c r="CO1573" s="133" t="e">
        <v>#REF!</v>
      </c>
      <c r="CP1573" s="133" t="e">
        <v>#REF!</v>
      </c>
      <c r="CQ1573" s="133" t="e">
        <v>#REF!</v>
      </c>
      <c r="CR1573" s="133" t="e">
        <v>#REF!</v>
      </c>
      <c r="CS1573" s="133" t="e">
        <v>#REF!</v>
      </c>
      <c r="CT1573" s="133" t="e">
        <v>#REF!</v>
      </c>
      <c r="CU1573" s="133" t="e">
        <v>#REF!</v>
      </c>
      <c r="CV1573" s="133" t="e">
        <v>#REF!</v>
      </c>
      <c r="CW1573" s="133" t="e">
        <v>#REF!</v>
      </c>
      <c r="CX1573" s="133" t="e">
        <v>#REF!</v>
      </c>
      <c r="CY1573" s="133" t="e">
        <v>#REF!</v>
      </c>
      <c r="CZ1573" s="133" t="e">
        <v>#REF!</v>
      </c>
      <c r="DA1573" s="133" t="e">
        <v>#REF!</v>
      </c>
      <c r="DB1573" s="133" t="e">
        <v>#REF!</v>
      </c>
      <c r="DC1573" s="133" t="e">
        <v>#REF!</v>
      </c>
      <c r="DD1573" s="133" t="e">
        <v>#REF!</v>
      </c>
      <c r="DE1573" s="133" t="e">
        <v>#REF!</v>
      </c>
      <c r="DF1573" s="133" t="e">
        <v>#REF!</v>
      </c>
      <c r="DG1573" s="133" t="e">
        <v>#REF!</v>
      </c>
      <c r="DH1573" s="133" t="e">
        <v>#REF!</v>
      </c>
      <c r="DI1573" s="133" t="e">
        <v>#REF!</v>
      </c>
      <c r="DJ1573" s="133" t="e">
        <v>#REF!</v>
      </c>
      <c r="DK1573" s="133" t="e">
        <v>#REF!</v>
      </c>
      <c r="DL1573" s="133" t="e">
        <v>#REF!</v>
      </c>
      <c r="DM1573" s="133" t="e">
        <v>#REF!</v>
      </c>
      <c r="DN1573" s="133" t="e">
        <v>#REF!</v>
      </c>
      <c r="DO1573" s="133" t="e">
        <v>#REF!</v>
      </c>
      <c r="DP1573" s="133" t="e">
        <v>#REF!</v>
      </c>
      <c r="DQ1573" s="133" t="e">
        <v>#REF!</v>
      </c>
      <c r="DR1573" s="133" t="e">
        <v>#REF!</v>
      </c>
      <c r="DS1573" s="133" t="e">
        <v>#REF!</v>
      </c>
      <c r="DT1573" s="133" t="e">
        <v>#REF!</v>
      </c>
      <c r="DU1573" s="133" t="e">
        <v>#REF!</v>
      </c>
      <c r="DV1573" s="133" t="e">
        <v>#REF!</v>
      </c>
      <c r="DW1573" s="133" t="e">
        <v>#REF!</v>
      </c>
      <c r="DX1573" s="133" t="e">
        <v>#REF!</v>
      </c>
      <c r="DY1573" s="133" t="e">
        <v>#REF!</v>
      </c>
      <c r="DZ1573" s="133" t="e">
        <v>#REF!</v>
      </c>
      <c r="EA1573" s="133" t="e">
        <v>#REF!</v>
      </c>
      <c r="EB1573" s="133" t="e">
        <v>#REF!</v>
      </c>
      <c r="EC1573" s="133" t="e">
        <v>#REF!</v>
      </c>
      <c r="ED1573" s="133" t="e">
        <v>#REF!</v>
      </c>
      <c r="EE1573" s="133" t="e">
        <v>#REF!</v>
      </c>
      <c r="EF1573" s="133" t="e">
        <v>#REF!</v>
      </c>
      <c r="EG1573" s="133" t="e">
        <v>#REF!</v>
      </c>
      <c r="EH1573" s="133" t="e">
        <v>#REF!</v>
      </c>
      <c r="EI1573" s="133" t="e">
        <v>#REF!</v>
      </c>
      <c r="EJ1573" s="133" t="e">
        <v>#REF!</v>
      </c>
      <c r="EK1573" s="133" t="e">
        <v>#REF!</v>
      </c>
      <c r="EL1573" s="133" t="e">
        <v>#REF!</v>
      </c>
      <c r="EM1573" s="133" t="e">
        <v>#REF!</v>
      </c>
      <c r="EN1573" s="133" t="e">
        <v>#REF!</v>
      </c>
      <c r="EO1573" s="133" t="e">
        <v>#REF!</v>
      </c>
      <c r="EP1573" s="133" t="e">
        <v>#REF!</v>
      </c>
      <c r="EQ1573" s="133" t="e">
        <v>#REF!</v>
      </c>
      <c r="ER1573" s="133" t="e">
        <v>#REF!</v>
      </c>
      <c r="ES1573" s="133" t="e">
        <v>#REF!</v>
      </c>
      <c r="ET1573" s="133" t="e">
        <v>#REF!</v>
      </c>
      <c r="EU1573" s="133" t="e">
        <v>#REF!</v>
      </c>
      <c r="EV1573" s="133" t="e">
        <v>#REF!</v>
      </c>
      <c r="EW1573" s="133" t="e">
        <v>#REF!</v>
      </c>
      <c r="EX1573" s="133" t="e">
        <v>#REF!</v>
      </c>
      <c r="EY1573" s="133" t="e">
        <v>#REF!</v>
      </c>
      <c r="EZ1573" s="133" t="e">
        <v>#REF!</v>
      </c>
      <c r="FA1573" s="133" t="e">
        <v>#REF!</v>
      </c>
      <c r="FB1573" s="133" t="e">
        <v>#REF!</v>
      </c>
      <c r="FC1573" s="133" t="e">
        <v>#REF!</v>
      </c>
      <c r="FD1573" s="133" t="e">
        <v>#REF!</v>
      </c>
      <c r="FE1573" s="133" t="e">
        <v>#REF!</v>
      </c>
      <c r="FF1573" s="133" t="e">
        <v>#REF!</v>
      </c>
      <c r="FG1573" s="133" t="e">
        <v>#REF!</v>
      </c>
      <c r="FH1573" s="133" t="e">
        <v>#REF!</v>
      </c>
      <c r="FI1573" s="133" t="e">
        <v>#REF!</v>
      </c>
      <c r="FJ1573" s="133" t="e">
        <v>#REF!</v>
      </c>
      <c r="FK1573" s="133" t="e">
        <v>#REF!</v>
      </c>
      <c r="FL1573" s="133" t="e">
        <v>#REF!</v>
      </c>
      <c r="FM1573" s="133" t="e">
        <v>#REF!</v>
      </c>
      <c r="FN1573" s="133" t="e">
        <v>#REF!</v>
      </c>
      <c r="FO1573" s="133" t="e">
        <v>#REF!</v>
      </c>
      <c r="FP1573" s="133" t="e">
        <v>#REF!</v>
      </c>
      <c r="FQ1573" s="133" t="e">
        <v>#REF!</v>
      </c>
      <c r="FR1573" s="133" t="e">
        <v>#REF!</v>
      </c>
      <c r="FS1573" s="133" t="e">
        <v>#REF!</v>
      </c>
      <c r="FT1573" s="133" t="e">
        <v>#REF!</v>
      </c>
      <c r="FU1573" s="133" t="e">
        <v>#REF!</v>
      </c>
      <c r="FV1573" s="133" t="e">
        <v>#REF!</v>
      </c>
      <c r="FW1573" s="133" t="e">
        <v>#REF!</v>
      </c>
      <c r="FX1573" s="133" t="e">
        <v>#REF!</v>
      </c>
      <c r="FY1573" s="133" t="e">
        <v>#REF!</v>
      </c>
      <c r="FZ1573" s="133" t="e">
        <v>#REF!</v>
      </c>
      <c r="GA1573" s="133" t="e">
        <v>#REF!</v>
      </c>
      <c r="GB1573" s="133" t="e">
        <v>#REF!</v>
      </c>
      <c r="GC1573" s="133" t="e">
        <v>#REF!</v>
      </c>
      <c r="GD1573" s="133" t="e">
        <v>#REF!</v>
      </c>
      <c r="GE1573" s="133" t="e">
        <v>#REF!</v>
      </c>
      <c r="GF1573" s="133" t="e">
        <v>#REF!</v>
      </c>
      <c r="GG1573" s="133" t="e">
        <v>#REF!</v>
      </c>
      <c r="GH1573" s="133" t="e">
        <v>#REF!</v>
      </c>
      <c r="GI1573" s="133" t="e">
        <v>#REF!</v>
      </c>
      <c r="GJ1573" s="133" t="e">
        <v>#REF!</v>
      </c>
      <c r="GK1573" s="133" t="e">
        <v>#REF!</v>
      </c>
      <c r="GL1573" s="133" t="e">
        <v>#REF!</v>
      </c>
      <c r="GM1573" s="133" t="e">
        <v>#REF!</v>
      </c>
      <c r="GN1573" s="133" t="e">
        <v>#REF!</v>
      </c>
      <c r="GO1573" s="133" t="e">
        <v>#REF!</v>
      </c>
      <c r="GP1573" s="133" t="e">
        <v>#REF!</v>
      </c>
      <c r="GQ1573" s="133" t="e">
        <v>#REF!</v>
      </c>
      <c r="GR1573" s="133" t="e">
        <v>#REF!</v>
      </c>
      <c r="GS1573" s="133" t="e">
        <v>#REF!</v>
      </c>
      <c r="GT1573" s="133" t="e">
        <v>#REF!</v>
      </c>
      <c r="GU1573" s="133" t="e">
        <v>#REF!</v>
      </c>
      <c r="GV1573" s="133" t="e">
        <v>#REF!</v>
      </c>
      <c r="GW1573" s="133" t="e">
        <v>#REF!</v>
      </c>
      <c r="GX1573" s="133" t="e">
        <v>#REF!</v>
      </c>
      <c r="GY1573" s="133" t="e">
        <v>#REF!</v>
      </c>
      <c r="GZ1573" s="133" t="e">
        <v>#REF!</v>
      </c>
      <c r="HA1573" s="133" t="e">
        <v>#REF!</v>
      </c>
      <c r="HB1573" s="133" t="e">
        <v>#REF!</v>
      </c>
      <c r="HC1573" s="133" t="e">
        <v>#REF!</v>
      </c>
      <c r="HD1573" s="133" t="e">
        <v>#REF!</v>
      </c>
      <c r="HE1573" s="133" t="e">
        <v>#REF!</v>
      </c>
      <c r="HF1573" s="133" t="e">
        <v>#REF!</v>
      </c>
      <c r="HG1573" s="133" t="e">
        <v>#REF!</v>
      </c>
      <c r="HH1573" s="133" t="e">
        <v>#REF!</v>
      </c>
      <c r="HI1573" s="133" t="e">
        <v>#REF!</v>
      </c>
      <c r="HJ1573" s="133" t="e">
        <v>#REF!</v>
      </c>
      <c r="HK1573" s="133" t="e">
        <v>#REF!</v>
      </c>
      <c r="HL1573" s="133" t="e">
        <v>#REF!</v>
      </c>
      <c r="HM1573" s="133" t="e">
        <v>#REF!</v>
      </c>
      <c r="HN1573" s="133" t="e">
        <v>#REF!</v>
      </c>
      <c r="HO1573" s="133" t="e">
        <v>#REF!</v>
      </c>
      <c r="HP1573" s="133" t="e">
        <v>#REF!</v>
      </c>
      <c r="HQ1573" s="133" t="e">
        <v>#REF!</v>
      </c>
      <c r="HR1573" s="133" t="e">
        <v>#REF!</v>
      </c>
      <c r="HS1573" s="133" t="e">
        <v>#REF!</v>
      </c>
      <c r="HT1573" s="133" t="e">
        <v>#REF!</v>
      </c>
      <c r="HU1573" s="133" t="e">
        <v>#REF!</v>
      </c>
      <c r="HV1573" s="133" t="e">
        <v>#REF!</v>
      </c>
      <c r="HW1573" s="133" t="e">
        <v>#REF!</v>
      </c>
      <c r="HX1573" s="133" t="e">
        <v>#REF!</v>
      </c>
      <c r="HY1573" s="133" t="e">
        <v>#REF!</v>
      </c>
      <c r="HZ1573" s="133" t="e">
        <v>#REF!</v>
      </c>
      <c r="IA1573" s="133" t="e">
        <v>#REF!</v>
      </c>
      <c r="IB1573" s="133" t="e">
        <v>#REF!</v>
      </c>
      <c r="IC1573" s="133" t="e">
        <v>#REF!</v>
      </c>
      <c r="ID1573" s="133" t="e">
        <v>#REF!</v>
      </c>
      <c r="IE1573" s="133" t="e">
        <v>#REF!</v>
      </c>
      <c r="IF1573" s="133" t="e">
        <v>#REF!</v>
      </c>
      <c r="IG1573" s="133" t="e">
        <v>#REF!</v>
      </c>
      <c r="IH1573" s="133" t="e">
        <v>#REF!</v>
      </c>
      <c r="II1573" s="133" t="e">
        <v>#REF!</v>
      </c>
      <c r="IJ1573" s="133" t="e">
        <v>#REF!</v>
      </c>
      <c r="IK1573" s="133" t="e">
        <v>#REF!</v>
      </c>
      <c r="IL1573" s="133" t="e">
        <v>#REF!</v>
      </c>
      <c r="IM1573" s="133" t="e">
        <v>#REF!</v>
      </c>
      <c r="IN1573" s="133" t="e">
        <v>#REF!</v>
      </c>
      <c r="IO1573" s="133" t="e">
        <v>#REF!</v>
      </c>
      <c r="IP1573" s="133" t="e">
        <v>#REF!</v>
      </c>
      <c r="IQ1573" s="133" t="e">
        <v>#REF!</v>
      </c>
      <c r="IR1573" s="133" t="e">
        <v>#REF!</v>
      </c>
      <c r="IS1573" s="133" t="e">
        <v>#REF!</v>
      </c>
      <c r="IT1573" s="133" t="e">
        <v>#REF!</v>
      </c>
      <c r="IU1573" s="133" t="e">
        <v>#REF!</v>
      </c>
      <c r="IV1573" s="133" t="e">
        <v>#REF!</v>
      </c>
      <c r="IW1573" s="133" t="e">
        <v>#REF!</v>
      </c>
      <c r="IX1573" s="133" t="e">
        <v>#REF!</v>
      </c>
      <c r="IY1573" s="133" t="e">
        <v>#REF!</v>
      </c>
      <c r="IZ1573" s="133" t="e">
        <v>#REF!</v>
      </c>
      <c r="JA1573" s="133" t="e">
        <v>#REF!</v>
      </c>
      <c r="JB1573" s="133" t="e">
        <v>#REF!</v>
      </c>
      <c r="JC1573" s="133" t="e">
        <v>#REF!</v>
      </c>
      <c r="JD1573" s="133" t="e">
        <v>#REF!</v>
      </c>
      <c r="JE1573" s="133" t="e">
        <v>#REF!</v>
      </c>
      <c r="JF1573" s="133" t="e">
        <v>#REF!</v>
      </c>
      <c r="JG1573" s="133" t="e">
        <v>#REF!</v>
      </c>
      <c r="JH1573" s="133" t="e">
        <v>#REF!</v>
      </c>
      <c r="JI1573" s="133" t="e">
        <v>#REF!</v>
      </c>
      <c r="JJ1573" s="133" t="e">
        <v>#REF!</v>
      </c>
      <c r="JK1573" s="133" t="e">
        <v>#REF!</v>
      </c>
      <c r="JL1573" s="133" t="e">
        <v>#REF!</v>
      </c>
      <c r="JM1573" s="133" t="e">
        <v>#REF!</v>
      </c>
      <c r="JN1573" s="133" t="e">
        <v>#REF!</v>
      </c>
      <c r="JO1573" s="133" t="e">
        <v>#REF!</v>
      </c>
      <c r="JP1573" s="133" t="e">
        <v>#REF!</v>
      </c>
      <c r="JQ1573" s="133" t="e">
        <v>#REF!</v>
      </c>
      <c r="JR1573" s="133" t="e">
        <v>#REF!</v>
      </c>
      <c r="JS1573" s="133" t="e">
        <v>#REF!</v>
      </c>
      <c r="JT1573" s="133" t="e">
        <v>#REF!</v>
      </c>
      <c r="JU1573" s="133" t="e">
        <v>#REF!</v>
      </c>
      <c r="JV1573" s="133" t="e">
        <v>#REF!</v>
      </c>
      <c r="JW1573" s="133" t="e">
        <v>#REF!</v>
      </c>
      <c r="JX1573" s="133" t="e">
        <v>#REF!</v>
      </c>
      <c r="JY1573" s="133" t="e">
        <v>#REF!</v>
      </c>
      <c r="JZ1573" s="133" t="e">
        <v>#REF!</v>
      </c>
      <c r="KA1573" s="133" t="e">
        <v>#REF!</v>
      </c>
      <c r="KB1573" s="133" t="e">
        <v>#REF!</v>
      </c>
      <c r="KC1573" s="133" t="e">
        <v>#REF!</v>
      </c>
      <c r="KD1573" s="133" t="e">
        <v>#REF!</v>
      </c>
      <c r="KE1573" s="133" t="e">
        <v>#REF!</v>
      </c>
      <c r="KF1573" s="133" t="e">
        <v>#REF!</v>
      </c>
      <c r="KG1573" s="133" t="e">
        <v>#REF!</v>
      </c>
      <c r="KH1573" s="133" t="e">
        <v>#REF!</v>
      </c>
      <c r="KI1573" s="133" t="e">
        <v>#REF!</v>
      </c>
      <c r="KJ1573" s="133" t="e">
        <v>#REF!</v>
      </c>
      <c r="KK1573" s="133" t="e">
        <v>#REF!</v>
      </c>
      <c r="KL1573" s="133" t="e">
        <v>#REF!</v>
      </c>
      <c r="KM1573" s="133" t="e">
        <v>#REF!</v>
      </c>
      <c r="KN1573" s="133" t="e">
        <v>#REF!</v>
      </c>
      <c r="KO1573" s="133" t="e">
        <v>#REF!</v>
      </c>
      <c r="KP1573" s="133" t="e">
        <v>#REF!</v>
      </c>
      <c r="KQ1573" s="133" t="e">
        <v>#REF!</v>
      </c>
      <c r="KR1573" s="133" t="e">
        <v>#REF!</v>
      </c>
      <c r="KS1573" s="133" t="e">
        <v>#REF!</v>
      </c>
      <c r="KT1573" s="133" t="e">
        <v>#REF!</v>
      </c>
      <c r="KU1573" s="133" t="e">
        <v>#REF!</v>
      </c>
      <c r="KV1573" s="133" t="e">
        <v>#REF!</v>
      </c>
      <c r="KW1573" s="133" t="e">
        <v>#REF!</v>
      </c>
      <c r="KX1573" s="133" t="e">
        <v>#REF!</v>
      </c>
      <c r="KY1573" s="133" t="e">
        <v>#REF!</v>
      </c>
      <c r="KZ1573" s="133" t="e">
        <v>#REF!</v>
      </c>
      <c r="LA1573" s="133" t="e">
        <v>#REF!</v>
      </c>
      <c r="LB1573" s="133" t="e">
        <v>#REF!</v>
      </c>
      <c r="LC1573" s="133" t="e">
        <v>#REF!</v>
      </c>
      <c r="LD1573" s="133" t="e">
        <v>#REF!</v>
      </c>
      <c r="LE1573" s="133" t="e">
        <v>#REF!</v>
      </c>
      <c r="LF1573" s="133" t="e">
        <v>#REF!</v>
      </c>
      <c r="LG1573" s="133" t="e">
        <v>#REF!</v>
      </c>
      <c r="LH1573" s="133" t="e">
        <v>#REF!</v>
      </c>
      <c r="LI1573" s="133" t="e">
        <v>#REF!</v>
      </c>
      <c r="LJ1573" s="133" t="e">
        <v>#REF!</v>
      </c>
      <c r="LK1573" s="133" t="e">
        <v>#REF!</v>
      </c>
      <c r="LL1573" s="133" t="e">
        <v>#REF!</v>
      </c>
      <c r="LM1573" s="133" t="e">
        <v>#REF!</v>
      </c>
      <c r="LN1573" s="133" t="e">
        <v>#REF!</v>
      </c>
      <c r="LO1573" s="133" t="e">
        <v>#REF!</v>
      </c>
      <c r="LP1573" s="133" t="e">
        <v>#REF!</v>
      </c>
      <c r="LQ1573" s="133" t="e">
        <v>#REF!</v>
      </c>
      <c r="LR1573" s="133" t="e">
        <v>#REF!</v>
      </c>
      <c r="LS1573" s="133" t="e">
        <v>#REF!</v>
      </c>
      <c r="LT1573" s="133" t="e">
        <v>#REF!</v>
      </c>
      <c r="LU1573" s="133" t="e">
        <v>#REF!</v>
      </c>
      <c r="LV1573" s="133" t="e">
        <v>#REF!</v>
      </c>
      <c r="LW1573" s="133" t="e">
        <v>#REF!</v>
      </c>
      <c r="LX1573" s="133" t="e">
        <v>#REF!</v>
      </c>
      <c r="LY1573" s="133" t="e">
        <v>#REF!</v>
      </c>
      <c r="LZ1573" s="133" t="e">
        <v>#REF!</v>
      </c>
      <c r="MA1573" s="133" t="e">
        <v>#REF!</v>
      </c>
      <c r="MB1573" s="133" t="e">
        <v>#REF!</v>
      </c>
      <c r="MC1573" s="133" t="e">
        <v>#REF!</v>
      </c>
      <c r="MD1573" s="133" t="e">
        <v>#REF!</v>
      </c>
      <c r="ME1573" s="133" t="e">
        <v>#REF!</v>
      </c>
      <c r="MF1573" s="133" t="e">
        <v>#REF!</v>
      </c>
      <c r="MG1573" s="133" t="e">
        <v>#REF!</v>
      </c>
      <c r="MH1573" s="133" t="e">
        <v>#REF!</v>
      </c>
      <c r="MI1573" s="133" t="e">
        <v>#REF!</v>
      </c>
      <c r="MJ1573" s="133" t="e">
        <v>#REF!</v>
      </c>
      <c r="MK1573" s="133" t="e">
        <v>#REF!</v>
      </c>
      <c r="ML1573" s="133" t="e">
        <v>#REF!</v>
      </c>
      <c r="MM1573" s="133" t="e">
        <v>#REF!</v>
      </c>
      <c r="MN1573" s="133" t="e">
        <v>#REF!</v>
      </c>
      <c r="MO1573" s="133" t="e">
        <v>#REF!</v>
      </c>
      <c r="MP1573" s="133" t="e">
        <v>#REF!</v>
      </c>
      <c r="MQ1573" s="133" t="e">
        <v>#REF!</v>
      </c>
      <c r="MR1573" s="133" t="e">
        <v>#REF!</v>
      </c>
      <c r="MS1573" s="133" t="e">
        <v>#REF!</v>
      </c>
      <c r="MT1573" s="133" t="e">
        <v>#REF!</v>
      </c>
      <c r="MU1573" s="133" t="e">
        <v>#REF!</v>
      </c>
      <c r="MV1573" s="133" t="e">
        <v>#REF!</v>
      </c>
      <c r="MW1573" s="133" t="e">
        <v>#REF!</v>
      </c>
      <c r="MX1573" s="133" t="e">
        <v>#REF!</v>
      </c>
      <c r="MY1573" s="133" t="e">
        <v>#REF!</v>
      </c>
      <c r="MZ1573" s="133" t="e">
        <v>#REF!</v>
      </c>
      <c r="NA1573" s="133" t="e">
        <v>#REF!</v>
      </c>
      <c r="NB1573" s="133" t="e">
        <v>#REF!</v>
      </c>
      <c r="NC1573" s="133" t="e">
        <v>#REF!</v>
      </c>
      <c r="ND1573" s="133" t="e">
        <v>#REF!</v>
      </c>
      <c r="NE1573" s="133" t="e">
        <v>#REF!</v>
      </c>
      <c r="NF1573" s="133" t="e">
        <v>#REF!</v>
      </c>
      <c r="NG1573" s="133" t="e">
        <v>#REF!</v>
      </c>
      <c r="NH1573" s="133" t="e">
        <v>#REF!</v>
      </c>
      <c r="NI1573" s="133" t="e">
        <v>#REF!</v>
      </c>
      <c r="NJ1573" s="133" t="e">
        <v>#REF!</v>
      </c>
      <c r="NK1573" s="133" t="e">
        <v>#REF!</v>
      </c>
      <c r="NL1573" s="133" t="e">
        <v>#REF!</v>
      </c>
      <c r="NM1573" s="133" t="e">
        <v>#REF!</v>
      </c>
      <c r="NN1573" s="133" t="e">
        <v>#REF!</v>
      </c>
      <c r="NO1573" s="133" t="e">
        <v>#REF!</v>
      </c>
      <c r="NP1573" s="133" t="e">
        <v>#REF!</v>
      </c>
      <c r="NQ1573" s="133" t="e">
        <v>#REF!</v>
      </c>
      <c r="NR1573" s="133" t="e">
        <v>#REF!</v>
      </c>
      <c r="NS1573" s="133" t="e">
        <v>#REF!</v>
      </c>
      <c r="NT1573" s="133" t="e">
        <v>#REF!</v>
      </c>
      <c r="NU1573" s="133" t="e">
        <v>#REF!</v>
      </c>
      <c r="NV1573" s="133" t="e">
        <v>#REF!</v>
      </c>
      <c r="NW1573" s="133" t="e">
        <v>#REF!</v>
      </c>
      <c r="NX1573" s="133" t="e">
        <v>#REF!</v>
      </c>
      <c r="NY1573" s="133" t="e">
        <v>#REF!</v>
      </c>
      <c r="NZ1573" s="133" t="e">
        <v>#REF!</v>
      </c>
      <c r="OA1573" s="133" t="e">
        <v>#REF!</v>
      </c>
      <c r="OB1573" s="133" t="e">
        <v>#REF!</v>
      </c>
      <c r="OC1573" s="133" t="e">
        <v>#REF!</v>
      </c>
      <c r="OD1573" s="133" t="e">
        <v>#REF!</v>
      </c>
      <c r="OE1573" s="133" t="e">
        <v>#REF!</v>
      </c>
      <c r="OF1573" s="133" t="e">
        <v>#REF!</v>
      </c>
      <c r="OG1573" s="133" t="e">
        <v>#REF!</v>
      </c>
      <c r="OH1573" s="133" t="e">
        <v>#REF!</v>
      </c>
      <c r="OI1573" s="133" t="e">
        <v>#REF!</v>
      </c>
      <c r="OJ1573" s="133" t="e">
        <v>#REF!</v>
      </c>
      <c r="OK1573" s="133" t="e">
        <v>#REF!</v>
      </c>
      <c r="OL1573" s="133" t="e">
        <v>#REF!</v>
      </c>
      <c r="OM1573" s="133" t="e">
        <v>#REF!</v>
      </c>
      <c r="ON1573" s="133" t="e">
        <v>#REF!</v>
      </c>
      <c r="OO1573" s="133" t="e">
        <v>#REF!</v>
      </c>
      <c r="OP1573" s="133" t="e">
        <v>#REF!</v>
      </c>
      <c r="OQ1573" s="133" t="e">
        <v>#REF!</v>
      </c>
      <c r="OR1573" s="133" t="e">
        <v>#REF!</v>
      </c>
      <c r="OS1573" s="133" t="e">
        <v>#REF!</v>
      </c>
      <c r="OT1573" s="133" t="e">
        <v>#REF!</v>
      </c>
      <c r="OU1573" s="133" t="e">
        <v>#REF!</v>
      </c>
      <c r="OV1573" s="133" t="e">
        <v>#REF!</v>
      </c>
      <c r="OW1573" s="133" t="e">
        <v>#REF!</v>
      </c>
      <c r="OX1573" s="133" t="e">
        <v>#REF!</v>
      </c>
      <c r="OY1573" s="133" t="e">
        <v>#REF!</v>
      </c>
      <c r="OZ1573" s="133" t="e">
        <v>#REF!</v>
      </c>
      <c r="PA1573" s="133" t="e">
        <v>#REF!</v>
      </c>
      <c r="PB1573" s="133" t="e">
        <v>#REF!</v>
      </c>
      <c r="PC1573" s="133" t="e">
        <v>#REF!</v>
      </c>
      <c r="PD1573" s="133" t="e">
        <v>#REF!</v>
      </c>
      <c r="PE1573" s="133" t="e">
        <v>#REF!</v>
      </c>
      <c r="PF1573" s="133" t="e">
        <v>#REF!</v>
      </c>
      <c r="PG1573" s="133" t="e">
        <v>#REF!</v>
      </c>
      <c r="PH1573" s="133" t="e">
        <v>#REF!</v>
      </c>
      <c r="PI1573" s="133" t="e">
        <v>#REF!</v>
      </c>
      <c r="PJ1573" s="133" t="e">
        <v>#REF!</v>
      </c>
      <c r="PK1573" s="133" t="e">
        <v>#REF!</v>
      </c>
      <c r="PL1573" s="133" t="e">
        <v>#REF!</v>
      </c>
      <c r="PM1573" s="133" t="e">
        <v>#REF!</v>
      </c>
      <c r="PN1573" s="133" t="e">
        <v>#REF!</v>
      </c>
      <c r="PO1573" s="133" t="e">
        <v>#REF!</v>
      </c>
      <c r="PP1573" s="133" t="e">
        <v>#REF!</v>
      </c>
      <c r="PQ1573" s="133" t="e">
        <v>#REF!</v>
      </c>
      <c r="PR1573" s="133" t="e">
        <v>#REF!</v>
      </c>
      <c r="PS1573" s="133" t="e">
        <v>#REF!</v>
      </c>
      <c r="PT1573" s="133" t="e">
        <v>#REF!</v>
      </c>
      <c r="PU1573" s="133" t="e">
        <v>#REF!</v>
      </c>
      <c r="PV1573" s="133" t="e">
        <v>#REF!</v>
      </c>
      <c r="PW1573" s="133" t="e">
        <v>#REF!</v>
      </c>
      <c r="PX1573" s="133" t="e">
        <v>#REF!</v>
      </c>
      <c r="PY1573" s="133" t="e">
        <v>#REF!</v>
      </c>
      <c r="PZ1573" s="133" t="e">
        <v>#REF!</v>
      </c>
      <c r="QA1573" s="133" t="e">
        <v>#REF!</v>
      </c>
      <c r="QB1573" s="133" t="e">
        <v>#REF!</v>
      </c>
      <c r="QC1573" s="133" t="e">
        <v>#REF!</v>
      </c>
      <c r="QD1573" s="133" t="e">
        <v>#REF!</v>
      </c>
      <c r="QE1573" s="133" t="e">
        <v>#REF!</v>
      </c>
      <c r="QF1573" s="133" t="e">
        <v>#REF!</v>
      </c>
      <c r="QG1573" s="133" t="e">
        <v>#REF!</v>
      </c>
      <c r="QH1573" s="133" t="e">
        <v>#REF!</v>
      </c>
      <c r="QI1573" s="133" t="e">
        <v>#REF!</v>
      </c>
      <c r="QJ1573" s="133" t="e">
        <v>#REF!</v>
      </c>
      <c r="QK1573" s="133" t="e">
        <v>#REF!</v>
      </c>
      <c r="QL1573" s="133" t="e">
        <v>#REF!</v>
      </c>
      <c r="QM1573" s="133" t="e">
        <v>#REF!</v>
      </c>
      <c r="QN1573" s="133" t="e">
        <v>#REF!</v>
      </c>
      <c r="QO1573" s="133" t="e">
        <v>#REF!</v>
      </c>
      <c r="QP1573" s="133" t="e">
        <v>#REF!</v>
      </c>
      <c r="QQ1573" s="133" t="e">
        <v>#REF!</v>
      </c>
      <c r="QR1573" s="133" t="e">
        <v>#REF!</v>
      </c>
      <c r="QS1573" s="133" t="e">
        <v>#REF!</v>
      </c>
      <c r="QT1573" s="133" t="e">
        <v>#REF!</v>
      </c>
      <c r="QU1573" s="133" t="e">
        <v>#REF!</v>
      </c>
      <c r="QV1573" s="133" t="e">
        <v>#REF!</v>
      </c>
      <c r="QW1573" s="133" t="e">
        <v>#REF!</v>
      </c>
      <c r="QX1573" s="133" t="e">
        <v>#REF!</v>
      </c>
      <c r="QY1573" s="133" t="e">
        <v>#REF!</v>
      </c>
      <c r="QZ1573" s="133" t="e">
        <v>#REF!</v>
      </c>
      <c r="RA1573" s="133" t="e">
        <v>#REF!</v>
      </c>
      <c r="RB1573" s="133" t="e">
        <v>#REF!</v>
      </c>
      <c r="RC1573" s="133" t="e">
        <v>#REF!</v>
      </c>
      <c r="RD1573" s="133" t="e">
        <v>#REF!</v>
      </c>
      <c r="RE1573" s="133" t="e">
        <v>#REF!</v>
      </c>
      <c r="RF1573" s="133" t="e">
        <v>#REF!</v>
      </c>
      <c r="RG1573" s="133" t="e">
        <v>#REF!</v>
      </c>
      <c r="RH1573" s="133" t="e">
        <v>#REF!</v>
      </c>
      <c r="RI1573" s="133" t="e">
        <v>#REF!</v>
      </c>
      <c r="RJ1573" s="133" t="e">
        <v>#REF!</v>
      </c>
      <c r="RK1573" s="133" t="e">
        <v>#REF!</v>
      </c>
      <c r="RL1573" s="133" t="e">
        <v>#REF!</v>
      </c>
      <c r="RM1573" s="133" t="e">
        <v>#REF!</v>
      </c>
      <c r="RN1573" s="133" t="e">
        <v>#REF!</v>
      </c>
      <c r="RO1573" s="133" t="e">
        <v>#REF!</v>
      </c>
      <c r="RP1573" s="133" t="e">
        <v>#REF!</v>
      </c>
      <c r="RQ1573" s="133" t="e">
        <v>#REF!</v>
      </c>
      <c r="RR1573" s="133" t="e">
        <v>#REF!</v>
      </c>
      <c r="RS1573" s="133" t="e">
        <v>#REF!</v>
      </c>
      <c r="RT1573" s="133" t="e">
        <v>#REF!</v>
      </c>
      <c r="RU1573" s="133" t="e">
        <v>#REF!</v>
      </c>
      <c r="RV1573" s="133" t="e">
        <v>#REF!</v>
      </c>
      <c r="RW1573" s="133" t="e">
        <v>#REF!</v>
      </c>
      <c r="RX1573" s="133" t="e">
        <v>#REF!</v>
      </c>
      <c r="RY1573" s="133" t="e">
        <v>#REF!</v>
      </c>
      <c r="RZ1573" s="133" t="e">
        <v>#REF!</v>
      </c>
      <c r="SA1573" s="133" t="e">
        <v>#REF!</v>
      </c>
      <c r="SB1573" s="133" t="e">
        <v>#REF!</v>
      </c>
      <c r="SC1573" s="133" t="e">
        <v>#REF!</v>
      </c>
      <c r="SD1573" s="133" t="e">
        <v>#REF!</v>
      </c>
      <c r="SE1573" s="133" t="e">
        <v>#REF!</v>
      </c>
      <c r="SF1573" s="133" t="e">
        <v>#REF!</v>
      </c>
      <c r="SG1573" s="133" t="e">
        <v>#REF!</v>
      </c>
      <c r="SH1573" s="133" t="e">
        <v>#REF!</v>
      </c>
      <c r="SI1573" s="133" t="e">
        <v>#REF!</v>
      </c>
      <c r="SJ1573" s="133" t="e">
        <v>#REF!</v>
      </c>
      <c r="SK1573" s="133" t="e">
        <v>#REF!</v>
      </c>
      <c r="SL1573" s="133" t="e">
        <v>#REF!</v>
      </c>
      <c r="SM1573" s="133" t="e">
        <v>#REF!</v>
      </c>
      <c r="SN1573" s="133" t="e">
        <v>#REF!</v>
      </c>
      <c r="SO1573" s="133" t="e">
        <v>#REF!</v>
      </c>
      <c r="SP1573" s="133" t="e">
        <v>#REF!</v>
      </c>
      <c r="SQ1573" s="133" t="e">
        <v>#REF!</v>
      </c>
      <c r="SR1573" s="133" t="e">
        <v>#REF!</v>
      </c>
      <c r="SS1573" s="133" t="e">
        <v>#REF!</v>
      </c>
      <c r="ST1573" s="133" t="e">
        <v>#REF!</v>
      </c>
      <c r="SU1573" s="133" t="e">
        <v>#REF!</v>
      </c>
      <c r="SV1573" s="133" t="e">
        <v>#REF!</v>
      </c>
      <c r="SW1573" s="133" t="e">
        <v>#REF!</v>
      </c>
      <c r="SX1573" s="133" t="e">
        <v>#REF!</v>
      </c>
      <c r="SY1573" s="133" t="e">
        <v>#REF!</v>
      </c>
      <c r="SZ1573" s="133" t="e">
        <v>#REF!</v>
      </c>
      <c r="TA1573" s="133" t="e">
        <v>#REF!</v>
      </c>
      <c r="TB1573" s="133" t="e">
        <v>#REF!</v>
      </c>
      <c r="TC1573" s="133" t="e">
        <v>#REF!</v>
      </c>
      <c r="TD1573" s="133" t="e">
        <v>#REF!</v>
      </c>
      <c r="TE1573" s="133" t="e">
        <v>#REF!</v>
      </c>
      <c r="TF1573" s="133" t="e">
        <v>#REF!</v>
      </c>
      <c r="TG1573" s="133" t="e">
        <v>#REF!</v>
      </c>
      <c r="TH1573" s="133" t="e">
        <v>#REF!</v>
      </c>
      <c r="TI1573" s="133" t="e">
        <v>#REF!</v>
      </c>
      <c r="TJ1573" s="133" t="e">
        <v>#REF!</v>
      </c>
      <c r="TK1573" s="133" t="e">
        <v>#REF!</v>
      </c>
      <c r="TL1573" s="133" t="e">
        <v>#REF!</v>
      </c>
      <c r="TM1573" s="133" t="e">
        <v>#REF!</v>
      </c>
      <c r="TN1573" s="133" t="e">
        <v>#REF!</v>
      </c>
      <c r="TO1573" s="133" t="e">
        <v>#REF!</v>
      </c>
      <c r="TP1573" s="133" t="e">
        <v>#REF!</v>
      </c>
      <c r="TQ1573" s="133" t="e">
        <v>#REF!</v>
      </c>
      <c r="TR1573" s="133" t="e">
        <v>#REF!</v>
      </c>
      <c r="TS1573" s="133" t="e">
        <v>#REF!</v>
      </c>
      <c r="TT1573" s="133" t="e">
        <v>#REF!</v>
      </c>
      <c r="TU1573" s="133" t="e">
        <v>#REF!</v>
      </c>
      <c r="TV1573" s="133" t="e">
        <v>#REF!</v>
      </c>
      <c r="TW1573" s="133" t="e">
        <v>#REF!</v>
      </c>
      <c r="TX1573" s="133" t="e">
        <v>#REF!</v>
      </c>
      <c r="TY1573" s="133" t="e">
        <v>#REF!</v>
      </c>
      <c r="TZ1573" s="133" t="e">
        <v>#REF!</v>
      </c>
      <c r="UA1573" s="133" t="e">
        <v>#REF!</v>
      </c>
      <c r="UB1573" s="133" t="e">
        <v>#REF!</v>
      </c>
      <c r="UC1573" s="133" t="e">
        <v>#REF!</v>
      </c>
      <c r="UD1573" s="133" t="e">
        <v>#REF!</v>
      </c>
      <c r="UE1573" s="133" t="e">
        <v>#REF!</v>
      </c>
      <c r="UF1573" s="133" t="e">
        <v>#REF!</v>
      </c>
      <c r="UG1573" s="133" t="e">
        <v>#REF!</v>
      </c>
      <c r="UH1573" s="133" t="e">
        <v>#REF!</v>
      </c>
      <c r="UI1573" s="133" t="e">
        <v>#REF!</v>
      </c>
      <c r="UJ1573" s="133" t="e">
        <v>#REF!</v>
      </c>
      <c r="UK1573" s="133" t="e">
        <v>#REF!</v>
      </c>
      <c r="UL1573" s="133" t="e">
        <v>#REF!</v>
      </c>
      <c r="UM1573" s="133" t="e">
        <v>#REF!</v>
      </c>
      <c r="UN1573" s="133" t="e">
        <v>#REF!</v>
      </c>
      <c r="UO1573" s="133" t="e">
        <v>#REF!</v>
      </c>
      <c r="UP1573" s="133" t="e">
        <v>#REF!</v>
      </c>
      <c r="UQ1573" s="133" t="e">
        <v>#REF!</v>
      </c>
      <c r="UR1573" s="133" t="e">
        <v>#REF!</v>
      </c>
      <c r="US1573" s="133" t="e">
        <v>#REF!</v>
      </c>
      <c r="UT1573" s="133" t="e">
        <v>#REF!</v>
      </c>
      <c r="UU1573" s="133" t="e">
        <v>#REF!</v>
      </c>
      <c r="UV1573" s="133" t="e">
        <v>#REF!</v>
      </c>
      <c r="UW1573" s="133" t="e">
        <v>#REF!</v>
      </c>
      <c r="UX1573" s="133" t="e">
        <v>#REF!</v>
      </c>
      <c r="UY1573" s="133" t="e">
        <v>#REF!</v>
      </c>
      <c r="UZ1573" s="133" t="e">
        <v>#REF!</v>
      </c>
      <c r="VA1573" s="133" t="e">
        <v>#REF!</v>
      </c>
      <c r="VB1573" s="133" t="e">
        <v>#REF!</v>
      </c>
      <c r="VC1573" s="133" t="e">
        <v>#REF!</v>
      </c>
      <c r="VD1573" s="133" t="e">
        <v>#REF!</v>
      </c>
      <c r="VE1573" s="133" t="e">
        <v>#REF!</v>
      </c>
      <c r="VF1573" s="133" t="e">
        <v>#REF!</v>
      </c>
      <c r="VG1573" s="133" t="e">
        <v>#REF!</v>
      </c>
      <c r="VH1573" s="133" t="e">
        <v>#REF!</v>
      </c>
      <c r="VI1573" s="133" t="e">
        <v>#REF!</v>
      </c>
      <c r="VJ1573" s="133" t="e">
        <v>#REF!</v>
      </c>
      <c r="VK1573" s="133" t="e">
        <v>#REF!</v>
      </c>
      <c r="VL1573" s="133" t="e">
        <v>#REF!</v>
      </c>
      <c r="VM1573" s="133" t="e">
        <v>#REF!</v>
      </c>
      <c r="VN1573" s="133" t="e">
        <v>#REF!</v>
      </c>
      <c r="VO1573" s="133" t="e">
        <v>#REF!</v>
      </c>
      <c r="VP1573" s="133" t="e">
        <v>#REF!</v>
      </c>
      <c r="VQ1573" s="133" t="e">
        <v>#REF!</v>
      </c>
      <c r="VR1573" s="133" t="e">
        <v>#REF!</v>
      </c>
      <c r="VS1573" s="133" t="e">
        <v>#REF!</v>
      </c>
      <c r="VT1573" s="133" t="e">
        <v>#REF!</v>
      </c>
      <c r="VU1573" s="133" t="e">
        <v>#REF!</v>
      </c>
      <c r="VV1573" s="133" t="e">
        <v>#REF!</v>
      </c>
      <c r="VW1573" s="133" t="e">
        <v>#REF!</v>
      </c>
      <c r="VX1573" s="133" t="e">
        <v>#REF!</v>
      </c>
      <c r="VY1573" s="133" t="e">
        <v>#REF!</v>
      </c>
      <c r="VZ1573" s="133" t="e">
        <v>#REF!</v>
      </c>
      <c r="WA1573" s="133" t="e">
        <v>#REF!</v>
      </c>
      <c r="WB1573" s="133" t="e">
        <v>#REF!</v>
      </c>
      <c r="WC1573" s="133" t="e">
        <v>#REF!</v>
      </c>
      <c r="WD1573" s="133" t="e">
        <v>#REF!</v>
      </c>
      <c r="WE1573" s="133" t="e">
        <v>#REF!</v>
      </c>
      <c r="WF1573" s="133" t="e">
        <v>#REF!</v>
      </c>
      <c r="WG1573" s="133" t="e">
        <v>#REF!</v>
      </c>
      <c r="WH1573" s="133" t="e">
        <v>#REF!</v>
      </c>
      <c r="WI1573" s="133" t="e">
        <v>#REF!</v>
      </c>
      <c r="WJ1573" s="133" t="e">
        <v>#REF!</v>
      </c>
      <c r="WK1573" s="133" t="e">
        <v>#REF!</v>
      </c>
      <c r="WL1573" s="133" t="e">
        <v>#REF!</v>
      </c>
      <c r="WM1573" s="133" t="e">
        <v>#REF!</v>
      </c>
      <c r="WN1573" s="133" t="e">
        <v>#REF!</v>
      </c>
      <c r="WO1573" s="133" t="e">
        <v>#REF!</v>
      </c>
      <c r="WP1573" s="133" t="e">
        <v>#REF!</v>
      </c>
      <c r="WQ1573" s="133" t="e">
        <v>#REF!</v>
      </c>
      <c r="WR1573" s="133" t="e">
        <v>#REF!</v>
      </c>
      <c r="WS1573" s="133" t="e">
        <v>#REF!</v>
      </c>
      <c r="WT1573" s="133" t="e">
        <v>#REF!</v>
      </c>
      <c r="WU1573" s="133" t="e">
        <v>#REF!</v>
      </c>
      <c r="WV1573" s="133" t="e">
        <v>#REF!</v>
      </c>
      <c r="WW1573" s="133" t="e">
        <v>#REF!</v>
      </c>
      <c r="WX1573" s="133" t="e">
        <v>#REF!</v>
      </c>
      <c r="WY1573" s="133" t="e">
        <v>#REF!</v>
      </c>
      <c r="WZ1573" s="133" t="e">
        <v>#REF!</v>
      </c>
      <c r="XA1573" s="133" t="e">
        <v>#REF!</v>
      </c>
      <c r="XB1573" s="133" t="e">
        <v>#REF!</v>
      </c>
      <c r="XC1573" s="133" t="e">
        <v>#REF!</v>
      </c>
      <c r="XD1573" s="133" t="e">
        <v>#REF!</v>
      </c>
      <c r="XE1573" s="133" t="e">
        <v>#REF!</v>
      </c>
      <c r="XF1573" s="133" t="e">
        <v>#REF!</v>
      </c>
      <c r="XG1573" s="133" t="e">
        <v>#REF!</v>
      </c>
      <c r="XH1573" s="133" t="e">
        <v>#REF!</v>
      </c>
      <c r="XI1573" s="133" t="e">
        <v>#REF!</v>
      </c>
      <c r="XJ1573" s="133" t="e">
        <v>#REF!</v>
      </c>
      <c r="XK1573" s="133" t="e">
        <v>#REF!</v>
      </c>
      <c r="XL1573" s="133" t="e">
        <v>#REF!</v>
      </c>
      <c r="XM1573" s="133" t="e">
        <v>#REF!</v>
      </c>
      <c r="XN1573" s="133" t="e">
        <v>#REF!</v>
      </c>
      <c r="XO1573" s="133" t="e">
        <v>#REF!</v>
      </c>
      <c r="XP1573" s="133" t="e">
        <v>#REF!</v>
      </c>
      <c r="XQ1573" s="133" t="e">
        <v>#REF!</v>
      </c>
      <c r="XR1573" s="133" t="e">
        <v>#REF!</v>
      </c>
      <c r="XS1573" s="133" t="e">
        <v>#REF!</v>
      </c>
      <c r="XT1573" s="133" t="e">
        <v>#REF!</v>
      </c>
      <c r="XU1573" s="133" t="e">
        <v>#REF!</v>
      </c>
      <c r="XV1573" s="133" t="e">
        <v>#REF!</v>
      </c>
      <c r="XW1573" s="133" t="e">
        <v>#REF!</v>
      </c>
      <c r="XX1573" s="133" t="e">
        <v>#REF!</v>
      </c>
      <c r="XY1573" s="133" t="e">
        <v>#REF!</v>
      </c>
      <c r="XZ1573" s="133" t="e">
        <v>#REF!</v>
      </c>
      <c r="YA1573" s="133" t="e">
        <v>#REF!</v>
      </c>
      <c r="YB1573" s="133" t="e">
        <v>#REF!</v>
      </c>
      <c r="YC1573" s="133" t="e">
        <v>#REF!</v>
      </c>
      <c r="YD1573" s="133" t="e">
        <v>#REF!</v>
      </c>
      <c r="YE1573" s="133" t="e">
        <v>#REF!</v>
      </c>
      <c r="YF1573" s="133" t="e">
        <v>#REF!</v>
      </c>
      <c r="YG1573" s="133" t="e">
        <v>#REF!</v>
      </c>
      <c r="YH1573" s="133" t="e">
        <v>#REF!</v>
      </c>
      <c r="YI1573" s="133" t="e">
        <v>#REF!</v>
      </c>
      <c r="YJ1573" s="133" t="e">
        <v>#REF!</v>
      </c>
      <c r="YK1573" s="133" t="e">
        <v>#REF!</v>
      </c>
      <c r="YL1573" s="133" t="e">
        <v>#REF!</v>
      </c>
      <c r="YM1573" s="133" t="e">
        <v>#REF!</v>
      </c>
      <c r="YN1573" s="133" t="e">
        <v>#REF!</v>
      </c>
      <c r="YO1573" s="133" t="e">
        <v>#REF!</v>
      </c>
      <c r="YP1573" s="133" t="e">
        <v>#REF!</v>
      </c>
      <c r="YQ1573" s="133" t="e">
        <v>#REF!</v>
      </c>
      <c r="YR1573" s="133" t="e">
        <v>#REF!</v>
      </c>
      <c r="YS1573" s="133" t="e">
        <v>#REF!</v>
      </c>
      <c r="YT1573" s="133" t="e">
        <v>#REF!</v>
      </c>
      <c r="YU1573" s="133" t="e">
        <v>#REF!</v>
      </c>
      <c r="YV1573" s="133" t="e">
        <v>#REF!</v>
      </c>
      <c r="YW1573" s="133" t="e">
        <v>#REF!</v>
      </c>
      <c r="YX1573" s="133" t="e">
        <v>#REF!</v>
      </c>
      <c r="YY1573" s="133" t="e">
        <v>#REF!</v>
      </c>
      <c r="YZ1573" s="133" t="e">
        <v>#REF!</v>
      </c>
      <c r="ZA1573" s="133" t="e">
        <v>#REF!</v>
      </c>
      <c r="ZB1573" s="133" t="e">
        <v>#REF!</v>
      </c>
      <c r="ZC1573" s="133" t="e">
        <v>#REF!</v>
      </c>
      <c r="ZD1573" s="133" t="e">
        <v>#REF!</v>
      </c>
      <c r="ZE1573" s="133" t="e">
        <v>#REF!</v>
      </c>
      <c r="ZF1573" s="133" t="e">
        <v>#REF!</v>
      </c>
      <c r="ZG1573" s="133" t="e">
        <v>#REF!</v>
      </c>
      <c r="ZH1573" s="133" t="e">
        <v>#REF!</v>
      </c>
      <c r="ZI1573" s="133" t="e">
        <v>#REF!</v>
      </c>
      <c r="ZJ1573" s="133" t="e">
        <v>#REF!</v>
      </c>
      <c r="ZK1573" s="133" t="e">
        <v>#REF!</v>
      </c>
      <c r="ZL1573" s="133" t="e">
        <v>#REF!</v>
      </c>
      <c r="ZM1573" s="133" t="e">
        <v>#REF!</v>
      </c>
      <c r="ZN1573" s="133" t="e">
        <v>#REF!</v>
      </c>
      <c r="ZO1573" s="133" t="e">
        <v>#REF!</v>
      </c>
      <c r="ZP1573" s="133" t="e">
        <v>#REF!</v>
      </c>
      <c r="ZQ1573" s="133" t="e">
        <v>#REF!</v>
      </c>
      <c r="ZR1573" s="133" t="e">
        <v>#REF!</v>
      </c>
      <c r="ZS1573" s="133" t="e">
        <v>#REF!</v>
      </c>
      <c r="ZT1573" s="133" t="e">
        <v>#REF!</v>
      </c>
      <c r="ZU1573" s="133" t="e">
        <v>#REF!</v>
      </c>
      <c r="ZV1573" s="133" t="e">
        <v>#REF!</v>
      </c>
      <c r="ZW1573" s="133" t="e">
        <v>#REF!</v>
      </c>
      <c r="ZX1573" s="133" t="e">
        <v>#REF!</v>
      </c>
      <c r="ZY1573" s="133" t="e">
        <v>#REF!</v>
      </c>
      <c r="ZZ1573" s="133" t="e">
        <v>#REF!</v>
      </c>
      <c r="AAA1573" s="133" t="e">
        <v>#REF!</v>
      </c>
      <c r="AAB1573" s="133" t="e">
        <v>#REF!</v>
      </c>
      <c r="AAC1573" s="133" t="e">
        <v>#REF!</v>
      </c>
      <c r="AAD1573" s="133" t="e">
        <v>#REF!</v>
      </c>
      <c r="AAE1573" s="133" t="e">
        <v>#REF!</v>
      </c>
      <c r="AAF1573" s="133" t="e">
        <v>#REF!</v>
      </c>
      <c r="AAG1573" s="133" t="e">
        <v>#REF!</v>
      </c>
      <c r="AAH1573" s="133" t="e">
        <v>#REF!</v>
      </c>
      <c r="AAI1573" s="133" t="e">
        <v>#REF!</v>
      </c>
      <c r="AAJ1573" s="133" t="e">
        <v>#REF!</v>
      </c>
      <c r="AAK1573" s="133" t="e">
        <v>#REF!</v>
      </c>
      <c r="AAL1573" s="133" t="e">
        <v>#REF!</v>
      </c>
      <c r="AAM1573" s="133" t="e">
        <v>#REF!</v>
      </c>
      <c r="AAN1573" s="133" t="e">
        <v>#REF!</v>
      </c>
      <c r="AAO1573" s="133" t="e">
        <v>#REF!</v>
      </c>
      <c r="AAP1573" s="133" t="e">
        <v>#REF!</v>
      </c>
      <c r="AAQ1573" s="133" t="e">
        <v>#REF!</v>
      </c>
      <c r="AAR1573" s="133" t="e">
        <v>#REF!</v>
      </c>
      <c r="AAS1573" s="133" t="e">
        <v>#REF!</v>
      </c>
      <c r="AAT1573" s="133" t="e">
        <v>#REF!</v>
      </c>
      <c r="AAU1573" s="133" t="e">
        <v>#REF!</v>
      </c>
      <c r="AAV1573" s="133" t="e">
        <v>#REF!</v>
      </c>
      <c r="AAW1573" s="133" t="e">
        <v>#REF!</v>
      </c>
      <c r="AAX1573" s="133" t="e">
        <v>#REF!</v>
      </c>
      <c r="AAY1573" s="133" t="e">
        <v>#REF!</v>
      </c>
      <c r="AAZ1573" s="133" t="e">
        <v>#REF!</v>
      </c>
      <c r="ABA1573" s="133" t="e">
        <v>#REF!</v>
      </c>
      <c r="ABB1573" s="133" t="e">
        <v>#REF!</v>
      </c>
      <c r="ABC1573" s="133" t="e">
        <v>#REF!</v>
      </c>
      <c r="ABD1573" s="133" t="e">
        <v>#REF!</v>
      </c>
      <c r="ABE1573" s="133" t="e">
        <v>#REF!</v>
      </c>
      <c r="ABF1573" s="133" t="e">
        <v>#REF!</v>
      </c>
      <c r="ABG1573" s="133" t="e">
        <v>#REF!</v>
      </c>
      <c r="ABH1573" s="133" t="e">
        <v>#REF!</v>
      </c>
      <c r="ABI1573" s="133" t="e">
        <v>#REF!</v>
      </c>
      <c r="ABJ1573" s="133" t="e">
        <v>#REF!</v>
      </c>
      <c r="ABK1573" s="133" t="e">
        <v>#REF!</v>
      </c>
      <c r="ABL1573" s="133" t="e">
        <v>#REF!</v>
      </c>
      <c r="ABM1573" s="133" t="e">
        <v>#REF!</v>
      </c>
      <c r="ABN1573" s="133" t="e">
        <v>#REF!</v>
      </c>
      <c r="ABO1573" s="133" t="e">
        <v>#REF!</v>
      </c>
      <c r="ABP1573" s="133" t="e">
        <v>#REF!</v>
      </c>
      <c r="ABQ1573" s="133" t="e">
        <v>#REF!</v>
      </c>
      <c r="ABR1573" s="133" t="e">
        <v>#REF!</v>
      </c>
      <c r="ABS1573" s="133" t="e">
        <v>#REF!</v>
      </c>
      <c r="ABT1573" s="133" t="e">
        <v>#REF!</v>
      </c>
      <c r="ABU1573" s="133" t="e">
        <v>#REF!</v>
      </c>
      <c r="ABV1573" s="133" t="e">
        <v>#REF!</v>
      </c>
      <c r="ABW1573" s="133" t="e">
        <v>#REF!</v>
      </c>
      <c r="ABX1573" s="133" t="e">
        <v>#REF!</v>
      </c>
      <c r="ABY1573" s="133" t="e">
        <v>#REF!</v>
      </c>
      <c r="ABZ1573" s="133" t="e">
        <v>#REF!</v>
      </c>
      <c r="ACA1573" s="133" t="e">
        <v>#REF!</v>
      </c>
      <c r="ACB1573" s="133" t="e">
        <v>#REF!</v>
      </c>
      <c r="ACC1573" s="133" t="e">
        <v>#REF!</v>
      </c>
      <c r="ACD1573" s="133" t="e">
        <v>#REF!</v>
      </c>
      <c r="ACE1573" s="133" t="e">
        <v>#REF!</v>
      </c>
      <c r="ACF1573" s="133" t="e">
        <v>#REF!</v>
      </c>
      <c r="ACG1573" s="133" t="e">
        <v>#REF!</v>
      </c>
      <c r="ACH1573" s="133" t="e">
        <v>#REF!</v>
      </c>
      <c r="ACI1573" s="133" t="e">
        <v>#REF!</v>
      </c>
      <c r="ACJ1573" s="133" t="e">
        <v>#REF!</v>
      </c>
      <c r="ACK1573" s="133" t="e">
        <v>#REF!</v>
      </c>
      <c r="ACL1573" s="133" t="e">
        <v>#REF!</v>
      </c>
      <c r="ACM1573" s="133" t="e">
        <v>#REF!</v>
      </c>
      <c r="ACN1573" s="133" t="e">
        <v>#REF!</v>
      </c>
      <c r="ACO1573" s="133" t="e">
        <v>#REF!</v>
      </c>
      <c r="ACP1573" s="133" t="e">
        <v>#REF!</v>
      </c>
      <c r="ACQ1573" s="133" t="e">
        <v>#REF!</v>
      </c>
      <c r="ACR1573" s="133" t="e">
        <v>#REF!</v>
      </c>
      <c r="ACS1573" s="133" t="e">
        <v>#REF!</v>
      </c>
      <c r="ACT1573" s="133" t="e">
        <v>#REF!</v>
      </c>
      <c r="ACU1573" s="133" t="e">
        <v>#REF!</v>
      </c>
      <c r="ACV1573" s="133" t="e">
        <v>#REF!</v>
      </c>
      <c r="ACW1573" s="133" t="e">
        <v>#REF!</v>
      </c>
      <c r="ACX1573" s="133" t="e">
        <v>#REF!</v>
      </c>
      <c r="ACY1573" s="133" t="e">
        <v>#REF!</v>
      </c>
      <c r="ACZ1573" s="133" t="e">
        <v>#REF!</v>
      </c>
      <c r="ADA1573" s="133" t="e">
        <v>#REF!</v>
      </c>
      <c r="ADB1573" s="133" t="e">
        <v>#REF!</v>
      </c>
      <c r="ADC1573" s="133" t="e">
        <v>#REF!</v>
      </c>
      <c r="ADD1573" s="133" t="e">
        <v>#REF!</v>
      </c>
      <c r="ADE1573" s="133" t="e">
        <v>#REF!</v>
      </c>
      <c r="ADF1573" s="133" t="e">
        <v>#REF!</v>
      </c>
      <c r="ADG1573" s="133" t="e">
        <v>#REF!</v>
      </c>
      <c r="ADH1573" s="133" t="e">
        <v>#REF!</v>
      </c>
      <c r="ADI1573" s="133" t="e">
        <v>#REF!</v>
      </c>
      <c r="ADJ1573" s="133" t="e">
        <v>#REF!</v>
      </c>
      <c r="ADK1573" s="133" t="e">
        <v>#REF!</v>
      </c>
      <c r="ADL1573" s="133" t="e">
        <v>#REF!</v>
      </c>
      <c r="ADM1573" s="133" t="e">
        <v>#REF!</v>
      </c>
      <c r="ADN1573" s="133" t="e">
        <v>#REF!</v>
      </c>
      <c r="ADO1573" s="133" t="e">
        <v>#REF!</v>
      </c>
      <c r="ADP1573" s="133" t="e">
        <v>#REF!</v>
      </c>
      <c r="ADQ1573" s="133" t="e">
        <v>#REF!</v>
      </c>
      <c r="ADR1573" s="133" t="e">
        <v>#REF!</v>
      </c>
      <c r="ADS1573" s="133" t="e">
        <v>#REF!</v>
      </c>
      <c r="ADT1573" s="133" t="e">
        <v>#REF!</v>
      </c>
      <c r="ADU1573" s="133" t="e">
        <v>#REF!</v>
      </c>
      <c r="ADV1573" s="133" t="e">
        <v>#REF!</v>
      </c>
      <c r="ADW1573" s="133" t="e">
        <v>#REF!</v>
      </c>
      <c r="ADX1573" s="133" t="e">
        <v>#REF!</v>
      </c>
      <c r="ADY1573" s="133" t="e">
        <v>#REF!</v>
      </c>
      <c r="ADZ1573" s="133" t="e">
        <v>#REF!</v>
      </c>
      <c r="AEA1573" s="133" t="e">
        <v>#REF!</v>
      </c>
      <c r="AEB1573" s="133" t="e">
        <v>#REF!</v>
      </c>
      <c r="AEC1573" s="133" t="e">
        <v>#REF!</v>
      </c>
      <c r="AED1573" s="133" t="e">
        <v>#REF!</v>
      </c>
      <c r="AEE1573" s="133" t="e">
        <v>#REF!</v>
      </c>
      <c r="AEF1573" s="133" t="e">
        <v>#REF!</v>
      </c>
      <c r="AEG1573" s="133" t="e">
        <v>#REF!</v>
      </c>
      <c r="AEH1573" s="133" t="e">
        <v>#REF!</v>
      </c>
      <c r="AEI1573" s="133" t="e">
        <v>#REF!</v>
      </c>
      <c r="AEJ1573" s="133" t="e">
        <v>#REF!</v>
      </c>
      <c r="AEK1573" s="133" t="e">
        <v>#REF!</v>
      </c>
      <c r="AEL1573" s="133" t="e">
        <v>#REF!</v>
      </c>
      <c r="AEM1573" s="133" t="e">
        <v>#REF!</v>
      </c>
      <c r="AEN1573" s="133" t="e">
        <v>#REF!</v>
      </c>
      <c r="AEO1573" s="133" t="e">
        <v>#REF!</v>
      </c>
      <c r="AEP1573" s="133" t="e">
        <v>#REF!</v>
      </c>
      <c r="AEQ1573" s="133" t="e">
        <v>#REF!</v>
      </c>
      <c r="AER1573" s="133" t="e">
        <v>#REF!</v>
      </c>
      <c r="AES1573" s="133" t="e">
        <v>#REF!</v>
      </c>
      <c r="AET1573" s="133" t="e">
        <v>#REF!</v>
      </c>
      <c r="AEU1573" s="133" t="e">
        <v>#REF!</v>
      </c>
      <c r="AEV1573" s="133" t="e">
        <v>#REF!</v>
      </c>
      <c r="AEW1573" s="133" t="e">
        <v>#REF!</v>
      </c>
      <c r="AEX1573" s="133" t="e">
        <v>#REF!</v>
      </c>
      <c r="AEY1573" s="133" t="e">
        <v>#REF!</v>
      </c>
      <c r="AEZ1573" s="133" t="e">
        <v>#REF!</v>
      </c>
      <c r="AFA1573" s="133" t="e">
        <v>#REF!</v>
      </c>
      <c r="AFB1573" s="133" t="e">
        <v>#REF!</v>
      </c>
      <c r="AFC1573" s="133" t="e">
        <v>#REF!</v>
      </c>
      <c r="AFD1573" s="133" t="e">
        <v>#REF!</v>
      </c>
      <c r="AFE1573" s="133" t="e">
        <v>#REF!</v>
      </c>
      <c r="AFF1573" s="133" t="e">
        <v>#REF!</v>
      </c>
      <c r="AFG1573" s="133" t="e">
        <v>#REF!</v>
      </c>
      <c r="AFH1573" s="133" t="e">
        <v>#REF!</v>
      </c>
      <c r="AFI1573" s="133" t="e">
        <v>#REF!</v>
      </c>
      <c r="AFJ1573" s="133" t="e">
        <v>#REF!</v>
      </c>
      <c r="AFK1573" s="133" t="e">
        <v>#REF!</v>
      </c>
      <c r="AFL1573" s="133" t="e">
        <v>#REF!</v>
      </c>
      <c r="AFM1573" s="133" t="e">
        <v>#REF!</v>
      </c>
      <c r="AFN1573" s="133" t="e">
        <v>#REF!</v>
      </c>
      <c r="AFO1573" s="133" t="e">
        <v>#REF!</v>
      </c>
      <c r="AFP1573" s="133" t="e">
        <v>#REF!</v>
      </c>
      <c r="AFQ1573" s="133" t="e">
        <v>#REF!</v>
      </c>
      <c r="AFR1573" s="133" t="e">
        <v>#REF!</v>
      </c>
      <c r="AFS1573" s="133" t="e">
        <v>#REF!</v>
      </c>
      <c r="AFT1573" s="133" t="e">
        <v>#REF!</v>
      </c>
      <c r="AFU1573" s="133" t="e">
        <v>#REF!</v>
      </c>
      <c r="AFV1573" s="133" t="e">
        <v>#REF!</v>
      </c>
      <c r="AFW1573" s="133" t="e">
        <v>#REF!</v>
      </c>
      <c r="AFX1573" s="133" t="e">
        <v>#REF!</v>
      </c>
      <c r="AFY1573" s="133" t="e">
        <v>#REF!</v>
      </c>
      <c r="AFZ1573" s="133" t="e">
        <v>#REF!</v>
      </c>
      <c r="AGA1573" s="133" t="e">
        <v>#REF!</v>
      </c>
      <c r="AGB1573" s="133" t="e">
        <v>#REF!</v>
      </c>
      <c r="AGC1573" s="133" t="e">
        <v>#REF!</v>
      </c>
      <c r="AGD1573" s="133" t="e">
        <v>#REF!</v>
      </c>
      <c r="AGE1573" s="133" t="e">
        <v>#REF!</v>
      </c>
      <c r="AGF1573" s="133" t="e">
        <v>#REF!</v>
      </c>
      <c r="AGG1573" s="133" t="e">
        <v>#REF!</v>
      </c>
      <c r="AGH1573" s="133" t="e">
        <v>#REF!</v>
      </c>
      <c r="AGI1573" s="133" t="e">
        <v>#REF!</v>
      </c>
      <c r="AGJ1573" s="133" t="e">
        <v>#REF!</v>
      </c>
      <c r="AGK1573" s="133" t="e">
        <v>#REF!</v>
      </c>
      <c r="AGL1573" s="133" t="e">
        <v>#REF!</v>
      </c>
      <c r="AGM1573" s="133" t="e">
        <v>#REF!</v>
      </c>
      <c r="AGN1573" s="133" t="e">
        <v>#REF!</v>
      </c>
      <c r="AGO1573" s="133" t="e">
        <v>#REF!</v>
      </c>
      <c r="AGP1573" s="133" t="e">
        <v>#REF!</v>
      </c>
      <c r="AGQ1573" s="133" t="e">
        <v>#REF!</v>
      </c>
      <c r="AGR1573" s="133" t="e">
        <v>#REF!</v>
      </c>
      <c r="AGS1573" s="133" t="e">
        <v>#REF!</v>
      </c>
      <c r="AGT1573" s="133" t="e">
        <v>#REF!</v>
      </c>
      <c r="AGU1573" s="133" t="e">
        <v>#REF!</v>
      </c>
      <c r="AGV1573" s="133" t="e">
        <v>#REF!</v>
      </c>
      <c r="AGW1573" s="133" t="e">
        <v>#REF!</v>
      </c>
      <c r="AGX1573" s="133" t="e">
        <v>#REF!</v>
      </c>
      <c r="AGY1573" s="133" t="e">
        <v>#REF!</v>
      </c>
      <c r="AGZ1573" s="133" t="e">
        <v>#REF!</v>
      </c>
      <c r="AHA1573" s="133" t="e">
        <v>#REF!</v>
      </c>
      <c r="AHB1573" s="133" t="e">
        <v>#REF!</v>
      </c>
      <c r="AHC1573" s="133" t="e">
        <v>#REF!</v>
      </c>
      <c r="AHD1573" s="133" t="e">
        <v>#REF!</v>
      </c>
      <c r="AHE1573" s="133" t="e">
        <v>#REF!</v>
      </c>
      <c r="AHF1573" s="133" t="e">
        <v>#REF!</v>
      </c>
      <c r="AHG1573" s="133" t="e">
        <v>#REF!</v>
      </c>
      <c r="AHH1573" s="133" t="e">
        <v>#REF!</v>
      </c>
      <c r="AHI1573" s="133" t="e">
        <v>#REF!</v>
      </c>
      <c r="AHJ1573" s="133" t="e">
        <v>#REF!</v>
      </c>
      <c r="AHK1573" s="133" t="e">
        <v>#REF!</v>
      </c>
      <c r="AHL1573" s="133" t="e">
        <v>#REF!</v>
      </c>
      <c r="AHM1573" s="133" t="e">
        <v>#REF!</v>
      </c>
      <c r="AHN1573" s="133" t="e">
        <v>#REF!</v>
      </c>
      <c r="AHO1573" s="133" t="e">
        <v>#REF!</v>
      </c>
      <c r="AHP1573" s="133" t="e">
        <v>#REF!</v>
      </c>
      <c r="AHQ1573" s="133" t="e">
        <v>#REF!</v>
      </c>
      <c r="AHR1573" s="133" t="e">
        <v>#REF!</v>
      </c>
      <c r="AHS1573" s="133" t="e">
        <v>#REF!</v>
      </c>
      <c r="AHT1573" s="133" t="e">
        <v>#REF!</v>
      </c>
      <c r="AHU1573" s="133" t="e">
        <v>#REF!</v>
      </c>
      <c r="AHV1573" s="133" t="e">
        <v>#REF!</v>
      </c>
      <c r="AHW1573" s="133" t="e">
        <v>#REF!</v>
      </c>
      <c r="AHX1573" s="133" t="e">
        <v>#REF!</v>
      </c>
      <c r="AHY1573" s="133" t="e">
        <v>#REF!</v>
      </c>
      <c r="AHZ1573" s="133" t="e">
        <v>#REF!</v>
      </c>
      <c r="AIA1573" s="133" t="e">
        <v>#REF!</v>
      </c>
      <c r="AIB1573" s="133" t="e">
        <v>#REF!</v>
      </c>
      <c r="AIC1573" s="133" t="e">
        <v>#REF!</v>
      </c>
      <c r="AID1573" s="133" t="e">
        <v>#REF!</v>
      </c>
      <c r="AIE1573" s="133" t="e">
        <v>#REF!</v>
      </c>
      <c r="AIF1573" s="133" t="e">
        <v>#REF!</v>
      </c>
      <c r="AIG1573" s="133" t="e">
        <v>#REF!</v>
      </c>
      <c r="AIH1573" s="133" t="e">
        <v>#REF!</v>
      </c>
      <c r="AII1573" s="133" t="e">
        <v>#REF!</v>
      </c>
      <c r="AIJ1573" s="133" t="e">
        <v>#REF!</v>
      </c>
      <c r="AIK1573" s="133" t="e">
        <v>#REF!</v>
      </c>
      <c r="AIL1573" s="133" t="e">
        <v>#REF!</v>
      </c>
      <c r="AIM1573" s="133" t="e">
        <v>#REF!</v>
      </c>
      <c r="AIN1573" s="133" t="e">
        <v>#REF!</v>
      </c>
      <c r="AIO1573" s="133" t="e">
        <v>#REF!</v>
      </c>
      <c r="AIP1573" s="133" t="e">
        <v>#REF!</v>
      </c>
      <c r="AIQ1573" s="133" t="e">
        <v>#REF!</v>
      </c>
      <c r="AIR1573" s="133" t="e">
        <v>#REF!</v>
      </c>
      <c r="AIS1573" s="133" t="e">
        <v>#REF!</v>
      </c>
      <c r="AIT1573" s="133" t="e">
        <v>#REF!</v>
      </c>
      <c r="AIU1573" s="133" t="e">
        <v>#REF!</v>
      </c>
      <c r="AIV1573" s="133" t="e">
        <v>#REF!</v>
      </c>
      <c r="AIW1573" s="133" t="e">
        <v>#REF!</v>
      </c>
      <c r="AIX1573" s="133" t="e">
        <v>#REF!</v>
      </c>
      <c r="AIY1573" s="133" t="e">
        <v>#REF!</v>
      </c>
      <c r="AIZ1573" s="133" t="e">
        <v>#REF!</v>
      </c>
      <c r="AJA1573" s="133" t="e">
        <v>#REF!</v>
      </c>
      <c r="AJB1573" s="133" t="e">
        <v>#REF!</v>
      </c>
      <c r="AJC1573" s="133" t="e">
        <v>#REF!</v>
      </c>
      <c r="AJD1573" s="133" t="e">
        <v>#REF!</v>
      </c>
      <c r="AJE1573" s="133" t="e">
        <v>#REF!</v>
      </c>
      <c r="AJF1573" s="133" t="e">
        <v>#REF!</v>
      </c>
      <c r="AJG1573" s="133" t="e">
        <v>#REF!</v>
      </c>
      <c r="AJH1573" s="133" t="e">
        <v>#REF!</v>
      </c>
      <c r="AJI1573" s="133" t="e">
        <v>#REF!</v>
      </c>
      <c r="AJJ1573" s="133" t="e">
        <v>#REF!</v>
      </c>
      <c r="AJK1573" s="133" t="e">
        <v>#REF!</v>
      </c>
      <c r="AJL1573" s="133" t="e">
        <v>#REF!</v>
      </c>
      <c r="AJM1573" s="133" t="e">
        <v>#REF!</v>
      </c>
      <c r="AJN1573" s="133" t="e">
        <v>#REF!</v>
      </c>
      <c r="AJO1573" s="133" t="e">
        <v>#REF!</v>
      </c>
      <c r="AJP1573" s="133" t="e">
        <v>#REF!</v>
      </c>
      <c r="AJQ1573" s="133" t="e">
        <v>#REF!</v>
      </c>
      <c r="AJR1573" s="133" t="e">
        <v>#REF!</v>
      </c>
      <c r="AJS1573" s="133" t="e">
        <v>#REF!</v>
      </c>
      <c r="AJT1573" s="133" t="e">
        <v>#REF!</v>
      </c>
      <c r="AJU1573" s="133" t="e">
        <v>#REF!</v>
      </c>
      <c r="AJV1573" s="133" t="e">
        <v>#REF!</v>
      </c>
      <c r="AJW1573" s="133" t="e">
        <v>#REF!</v>
      </c>
      <c r="AJX1573" s="133" t="e">
        <v>#REF!</v>
      </c>
      <c r="AJY1573" s="133" t="e">
        <v>#REF!</v>
      </c>
      <c r="AJZ1573" s="133" t="e">
        <v>#REF!</v>
      </c>
      <c r="AKA1573" s="133" t="e">
        <v>#REF!</v>
      </c>
      <c r="AKB1573" s="133" t="e">
        <v>#REF!</v>
      </c>
      <c r="AKC1573" s="133" t="e">
        <v>#REF!</v>
      </c>
      <c r="AKD1573" s="133" t="e">
        <v>#REF!</v>
      </c>
      <c r="AKE1573" s="133" t="e">
        <v>#REF!</v>
      </c>
      <c r="AKF1573" s="133" t="e">
        <v>#REF!</v>
      </c>
      <c r="AKG1573" s="133" t="e">
        <v>#REF!</v>
      </c>
      <c r="AKH1573" s="133" t="e">
        <v>#REF!</v>
      </c>
      <c r="AKI1573" s="133" t="e">
        <v>#REF!</v>
      </c>
      <c r="AKJ1573" s="133" t="e">
        <v>#REF!</v>
      </c>
      <c r="AKK1573" s="133" t="e">
        <v>#REF!</v>
      </c>
      <c r="AKL1573" s="133" t="e">
        <v>#REF!</v>
      </c>
      <c r="AKM1573" s="133" t="e">
        <v>#REF!</v>
      </c>
      <c r="AKN1573" s="133" t="e">
        <v>#REF!</v>
      </c>
      <c r="AKO1573" s="133" t="e">
        <v>#REF!</v>
      </c>
      <c r="AKP1573" s="133" t="e">
        <v>#REF!</v>
      </c>
      <c r="AKQ1573" s="133" t="e">
        <v>#REF!</v>
      </c>
      <c r="AKR1573" s="133" t="e">
        <v>#REF!</v>
      </c>
      <c r="AKS1573" s="133" t="e">
        <v>#REF!</v>
      </c>
      <c r="AKT1573" s="133" t="e">
        <v>#REF!</v>
      </c>
      <c r="AKU1573" s="133" t="e">
        <v>#REF!</v>
      </c>
      <c r="AKV1573" s="133" t="e">
        <v>#REF!</v>
      </c>
      <c r="AKW1573" s="133" t="e">
        <v>#REF!</v>
      </c>
      <c r="AKX1573" s="133" t="e">
        <v>#REF!</v>
      </c>
      <c r="AKY1573" s="133" t="e">
        <v>#REF!</v>
      </c>
      <c r="AKZ1573" s="133" t="e">
        <v>#REF!</v>
      </c>
      <c r="ALA1573" s="133" t="e">
        <v>#REF!</v>
      </c>
      <c r="ALB1573" s="133" t="e">
        <v>#REF!</v>
      </c>
      <c r="ALC1573" s="133" t="e">
        <v>#REF!</v>
      </c>
      <c r="ALD1573" s="133" t="e">
        <v>#REF!</v>
      </c>
      <c r="ALE1573" s="133" t="e">
        <v>#REF!</v>
      </c>
      <c r="ALF1573" s="133" t="e">
        <v>#REF!</v>
      </c>
      <c r="ALG1573" s="133" t="e">
        <v>#REF!</v>
      </c>
      <c r="ALH1573" s="133" t="e">
        <v>#REF!</v>
      </c>
      <c r="ALI1573" s="133" t="e">
        <v>#REF!</v>
      </c>
      <c r="ALJ1573" s="133" t="e">
        <v>#REF!</v>
      </c>
      <c r="ALK1573" s="133" t="e">
        <v>#REF!</v>
      </c>
      <c r="ALL1573" s="133" t="e">
        <v>#REF!</v>
      </c>
      <c r="ALM1573" s="133" t="e">
        <v>#REF!</v>
      </c>
      <c r="ALN1573" s="133" t="e">
        <v>#REF!</v>
      </c>
      <c r="ALO1573" s="133" t="e">
        <v>#REF!</v>
      </c>
      <c r="ALP1573" s="133" t="e">
        <v>#REF!</v>
      </c>
      <c r="ALQ1573" s="133" t="e">
        <v>#REF!</v>
      </c>
      <c r="ALR1573" s="133" t="e">
        <v>#REF!</v>
      </c>
      <c r="ALS1573" s="133" t="e">
        <v>#REF!</v>
      </c>
      <c r="ALT1573" s="133" t="e">
        <v>#REF!</v>
      </c>
      <c r="ALU1573" s="133" t="e">
        <v>#REF!</v>
      </c>
      <c r="ALV1573" s="133" t="e">
        <v>#REF!</v>
      </c>
      <c r="ALW1573" s="133" t="e">
        <v>#REF!</v>
      </c>
      <c r="ALX1573" s="133" t="e">
        <v>#REF!</v>
      </c>
      <c r="ALY1573" s="133" t="e">
        <v>#REF!</v>
      </c>
      <c r="ALZ1573" s="133" t="e">
        <v>#REF!</v>
      </c>
      <c r="AMA1573" s="133" t="e">
        <v>#REF!</v>
      </c>
      <c r="AMB1573" s="133" t="e">
        <v>#REF!</v>
      </c>
      <c r="AMC1573" s="133" t="e">
        <v>#REF!</v>
      </c>
      <c r="AMD1573" s="133" t="e">
        <v>#REF!</v>
      </c>
      <c r="AME1573" s="133" t="e">
        <v>#REF!</v>
      </c>
      <c r="AMF1573" s="133" t="e">
        <v>#REF!</v>
      </c>
      <c r="AMG1573" s="133" t="e">
        <v>#REF!</v>
      </c>
      <c r="AMH1573" s="133" t="e">
        <v>#REF!</v>
      </c>
      <c r="AMI1573" s="133" t="e">
        <v>#REF!</v>
      </c>
      <c r="AMJ1573" s="133" t="e">
        <v>#REF!</v>
      </c>
      <c r="AMK1573" s="133" t="e">
        <v>#REF!</v>
      </c>
      <c r="AML1573" s="133" t="e">
        <v>#REF!</v>
      </c>
      <c r="AMM1573" s="133" t="e">
        <v>#REF!</v>
      </c>
      <c r="AMN1573" s="133" t="e">
        <v>#REF!</v>
      </c>
      <c r="AMO1573" s="133" t="e">
        <v>#REF!</v>
      </c>
      <c r="AMP1573" s="133" t="e">
        <v>#REF!</v>
      </c>
      <c r="AMQ1573" s="133" t="e">
        <v>#REF!</v>
      </c>
      <c r="AMR1573" s="133" t="e">
        <v>#REF!</v>
      </c>
      <c r="AMS1573" s="133" t="e">
        <v>#REF!</v>
      </c>
      <c r="AMT1573" s="133" t="e">
        <v>#REF!</v>
      </c>
      <c r="AMU1573" s="133" t="e">
        <v>#REF!</v>
      </c>
      <c r="AMV1573" s="133" t="e">
        <v>#REF!</v>
      </c>
      <c r="AMW1573" s="133" t="e">
        <v>#REF!</v>
      </c>
      <c r="AMX1573" s="133" t="e">
        <v>#REF!</v>
      </c>
      <c r="AMY1573" s="133" t="e">
        <v>#REF!</v>
      </c>
      <c r="AMZ1573" s="133" t="e">
        <v>#REF!</v>
      </c>
      <c r="ANA1573" s="133" t="e">
        <v>#REF!</v>
      </c>
      <c r="ANB1573" s="133" t="e">
        <v>#REF!</v>
      </c>
      <c r="ANC1573" s="133" t="e">
        <v>#REF!</v>
      </c>
      <c r="AND1573" s="133" t="e">
        <v>#REF!</v>
      </c>
      <c r="ANE1573" s="133" t="e">
        <v>#REF!</v>
      </c>
      <c r="ANF1573" s="133" t="e">
        <v>#REF!</v>
      </c>
      <c r="ANG1573" s="133" t="e">
        <v>#REF!</v>
      </c>
      <c r="ANH1573" s="133" t="e">
        <v>#REF!</v>
      </c>
      <c r="ANI1573" s="133" t="e">
        <v>#REF!</v>
      </c>
      <c r="ANJ1573" s="133" t="e">
        <v>#REF!</v>
      </c>
      <c r="ANK1573" s="133" t="e">
        <v>#REF!</v>
      </c>
      <c r="ANL1573" s="133" t="e">
        <v>#REF!</v>
      </c>
      <c r="ANM1573" s="133" t="e">
        <v>#REF!</v>
      </c>
      <c r="ANN1573" s="133" t="e">
        <v>#REF!</v>
      </c>
      <c r="ANO1573" s="133" t="e">
        <v>#REF!</v>
      </c>
      <c r="ANP1573" s="133" t="e">
        <v>#REF!</v>
      </c>
      <c r="ANQ1573" s="133" t="e">
        <v>#REF!</v>
      </c>
      <c r="ANR1573" s="133" t="e">
        <v>#REF!</v>
      </c>
      <c r="ANS1573" s="133" t="e">
        <v>#REF!</v>
      </c>
      <c r="ANT1573" s="133" t="e">
        <v>#REF!</v>
      </c>
      <c r="ANU1573" s="133" t="e">
        <v>#REF!</v>
      </c>
      <c r="ANV1573" s="133" t="e">
        <v>#REF!</v>
      </c>
      <c r="ANW1573" s="133" t="e">
        <v>#REF!</v>
      </c>
      <c r="ANX1573" s="133" t="e">
        <v>#REF!</v>
      </c>
      <c r="ANY1573" s="133" t="e">
        <v>#REF!</v>
      </c>
      <c r="ANZ1573" s="133" t="e">
        <v>#REF!</v>
      </c>
      <c r="AOA1573" s="133" t="e">
        <v>#REF!</v>
      </c>
      <c r="AOB1573" s="133" t="e">
        <v>#REF!</v>
      </c>
      <c r="AOC1573" s="133" t="e">
        <v>#REF!</v>
      </c>
      <c r="AOD1573" s="133" t="e">
        <v>#REF!</v>
      </c>
      <c r="AOE1573" s="133" t="e">
        <v>#REF!</v>
      </c>
      <c r="AOF1573" s="133" t="e">
        <v>#REF!</v>
      </c>
      <c r="AOG1573" s="133" t="e">
        <v>#REF!</v>
      </c>
      <c r="AOH1573" s="133" t="e">
        <v>#REF!</v>
      </c>
      <c r="AOI1573" s="133" t="e">
        <v>#REF!</v>
      </c>
      <c r="AOJ1573" s="133" t="e">
        <v>#REF!</v>
      </c>
      <c r="AOK1573" s="133" t="e">
        <v>#REF!</v>
      </c>
      <c r="AOL1573" s="133" t="e">
        <v>#REF!</v>
      </c>
      <c r="AOM1573" s="133" t="e">
        <v>#REF!</v>
      </c>
      <c r="AON1573" s="133" t="e">
        <v>#REF!</v>
      </c>
      <c r="AOO1573" s="133" t="e">
        <v>#REF!</v>
      </c>
      <c r="AOP1573" s="133" t="e">
        <v>#REF!</v>
      </c>
      <c r="AOQ1573" s="133" t="e">
        <v>#REF!</v>
      </c>
      <c r="AOR1573" s="133" t="e">
        <v>#REF!</v>
      </c>
      <c r="AOS1573" s="133" t="e">
        <v>#REF!</v>
      </c>
      <c r="AOT1573" s="133" t="e">
        <v>#REF!</v>
      </c>
      <c r="AOU1573" s="133" t="e">
        <v>#REF!</v>
      </c>
      <c r="AOV1573" s="133" t="e">
        <v>#REF!</v>
      </c>
      <c r="AOW1573" s="133" t="e">
        <v>#REF!</v>
      </c>
      <c r="AOX1573" s="133" t="e">
        <v>#REF!</v>
      </c>
      <c r="AOY1573" s="133" t="e">
        <v>#REF!</v>
      </c>
      <c r="AOZ1573" s="133" t="e">
        <v>#REF!</v>
      </c>
      <c r="APA1573" s="133" t="e">
        <v>#REF!</v>
      </c>
      <c r="APB1573" s="133" t="e">
        <v>#REF!</v>
      </c>
      <c r="APC1573" s="133" t="e">
        <v>#REF!</v>
      </c>
      <c r="APD1573" s="133" t="e">
        <v>#REF!</v>
      </c>
      <c r="APE1573" s="133" t="e">
        <v>#REF!</v>
      </c>
      <c r="APF1573" s="133" t="e">
        <v>#REF!</v>
      </c>
      <c r="APG1573" s="133" t="e">
        <v>#REF!</v>
      </c>
      <c r="APH1573" s="133" t="e">
        <v>#REF!</v>
      </c>
      <c r="API1573" s="133" t="e">
        <v>#REF!</v>
      </c>
      <c r="APJ1573" s="133" t="e">
        <v>#REF!</v>
      </c>
      <c r="APK1573" s="133" t="e">
        <v>#REF!</v>
      </c>
      <c r="APL1573" s="133" t="e">
        <v>#REF!</v>
      </c>
      <c r="APM1573" s="133" t="e">
        <v>#REF!</v>
      </c>
      <c r="APN1573" s="133" t="e">
        <v>#REF!</v>
      </c>
      <c r="APO1573" s="133" t="e">
        <v>#REF!</v>
      </c>
      <c r="APP1573" s="133" t="e">
        <v>#REF!</v>
      </c>
      <c r="APQ1573" s="133" t="e">
        <v>#REF!</v>
      </c>
      <c r="APR1573" s="133" t="e">
        <v>#REF!</v>
      </c>
      <c r="APS1573" s="133" t="e">
        <v>#REF!</v>
      </c>
      <c r="APT1573" s="133" t="e">
        <v>#REF!</v>
      </c>
      <c r="APU1573" s="133" t="e">
        <v>#REF!</v>
      </c>
      <c r="APV1573" s="133" t="e">
        <v>#REF!</v>
      </c>
      <c r="APW1573" s="133" t="e">
        <v>#REF!</v>
      </c>
      <c r="APX1573" s="133" t="e">
        <v>#REF!</v>
      </c>
      <c r="APY1573" s="133" t="e">
        <v>#REF!</v>
      </c>
      <c r="APZ1573" s="133" t="e">
        <v>#REF!</v>
      </c>
      <c r="AQA1573" s="133" t="e">
        <v>#REF!</v>
      </c>
      <c r="AQB1573" s="133" t="e">
        <v>#REF!</v>
      </c>
      <c r="AQC1573" s="133" t="e">
        <v>#REF!</v>
      </c>
      <c r="AQD1573" s="133" t="e">
        <v>#REF!</v>
      </c>
      <c r="AQE1573" s="133" t="e">
        <v>#REF!</v>
      </c>
      <c r="AQF1573" s="133" t="e">
        <v>#REF!</v>
      </c>
      <c r="AQG1573" s="133" t="e">
        <v>#REF!</v>
      </c>
      <c r="AQH1573" s="133" t="e">
        <v>#REF!</v>
      </c>
      <c r="AQI1573" s="133" t="e">
        <v>#REF!</v>
      </c>
      <c r="AQJ1573" s="133" t="e">
        <v>#REF!</v>
      </c>
      <c r="AQK1573" s="133" t="e">
        <v>#REF!</v>
      </c>
      <c r="AQL1573" s="133" t="e">
        <v>#REF!</v>
      </c>
      <c r="AQM1573" s="133" t="e">
        <v>#REF!</v>
      </c>
      <c r="AQN1573" s="133" t="e">
        <v>#REF!</v>
      </c>
      <c r="AQO1573" s="133" t="e">
        <v>#REF!</v>
      </c>
      <c r="AQP1573" s="133" t="e">
        <v>#REF!</v>
      </c>
      <c r="AQQ1573" s="133" t="e">
        <v>#REF!</v>
      </c>
      <c r="AQR1573" s="133" t="e">
        <v>#REF!</v>
      </c>
      <c r="AQS1573" s="133" t="e">
        <v>#REF!</v>
      </c>
      <c r="AQT1573" s="133" t="e">
        <v>#REF!</v>
      </c>
      <c r="AQU1573" s="133" t="e">
        <v>#REF!</v>
      </c>
      <c r="AQV1573" s="133" t="e">
        <v>#REF!</v>
      </c>
      <c r="AQW1573" s="133" t="e">
        <v>#REF!</v>
      </c>
      <c r="AQX1573" s="133" t="e">
        <v>#REF!</v>
      </c>
      <c r="AQY1573" s="133" t="e">
        <v>#REF!</v>
      </c>
      <c r="AQZ1573" s="133" t="e">
        <v>#REF!</v>
      </c>
      <c r="ARA1573" s="133" t="e">
        <v>#REF!</v>
      </c>
      <c r="ARB1573" s="133" t="e">
        <v>#REF!</v>
      </c>
      <c r="ARC1573" s="133" t="e">
        <v>#REF!</v>
      </c>
      <c r="ARD1573" s="133" t="e">
        <v>#REF!</v>
      </c>
      <c r="ARE1573" s="133" t="e">
        <v>#REF!</v>
      </c>
      <c r="ARF1573" s="133" t="e">
        <v>#REF!</v>
      </c>
      <c r="ARG1573" s="133" t="e">
        <v>#REF!</v>
      </c>
      <c r="ARH1573" s="133" t="e">
        <v>#REF!</v>
      </c>
      <c r="ARI1573" s="133" t="e">
        <v>#REF!</v>
      </c>
      <c r="ARJ1573" s="133" t="e">
        <v>#REF!</v>
      </c>
      <c r="ARK1573" s="133" t="e">
        <v>#REF!</v>
      </c>
      <c r="ARL1573" s="133" t="e">
        <v>#REF!</v>
      </c>
      <c r="ARM1573" s="133" t="e">
        <v>#REF!</v>
      </c>
      <c r="ARN1573" s="133" t="e">
        <v>#REF!</v>
      </c>
      <c r="ARO1573" s="133" t="e">
        <v>#REF!</v>
      </c>
      <c r="ARP1573" s="133" t="e">
        <v>#REF!</v>
      </c>
      <c r="ARQ1573" s="133" t="e">
        <v>#REF!</v>
      </c>
      <c r="ARR1573" s="133" t="e">
        <v>#REF!</v>
      </c>
      <c r="ARS1573" s="133" t="e">
        <v>#REF!</v>
      </c>
      <c r="ART1573" s="133" t="e">
        <v>#REF!</v>
      </c>
      <c r="ARU1573" s="133" t="e">
        <v>#REF!</v>
      </c>
      <c r="ARV1573" s="133" t="e">
        <v>#REF!</v>
      </c>
      <c r="ARW1573" s="133" t="e">
        <v>#REF!</v>
      </c>
      <c r="ARX1573" s="133" t="e">
        <v>#REF!</v>
      </c>
      <c r="ARY1573" s="133" t="e">
        <v>#REF!</v>
      </c>
      <c r="ARZ1573" s="133" t="e">
        <v>#REF!</v>
      </c>
      <c r="ASA1573" s="133" t="e">
        <v>#REF!</v>
      </c>
      <c r="ASB1573" s="133" t="e">
        <v>#REF!</v>
      </c>
      <c r="ASC1573" s="133" t="e">
        <v>#REF!</v>
      </c>
      <c r="ASD1573" s="133" t="e">
        <v>#REF!</v>
      </c>
      <c r="ASE1573" s="133" t="e">
        <v>#REF!</v>
      </c>
      <c r="ASF1573" s="133" t="e">
        <v>#REF!</v>
      </c>
      <c r="ASG1573" s="133" t="e">
        <v>#REF!</v>
      </c>
      <c r="ASH1573" s="133" t="e">
        <v>#REF!</v>
      </c>
      <c r="ASI1573" s="133" t="e">
        <v>#REF!</v>
      </c>
      <c r="ASJ1573" s="133" t="e">
        <v>#REF!</v>
      </c>
      <c r="ASK1573" s="133" t="e">
        <v>#REF!</v>
      </c>
      <c r="ASL1573" s="133" t="e">
        <v>#REF!</v>
      </c>
      <c r="ASM1573" s="133" t="e">
        <v>#REF!</v>
      </c>
      <c r="ASN1573" s="133" t="e">
        <v>#REF!</v>
      </c>
      <c r="ASO1573" s="133" t="e">
        <v>#REF!</v>
      </c>
      <c r="ASP1573" s="133" t="e">
        <v>#REF!</v>
      </c>
      <c r="ASQ1573" s="133" t="e">
        <v>#REF!</v>
      </c>
      <c r="ASR1573" s="133" t="e">
        <v>#REF!</v>
      </c>
      <c r="ASS1573" s="133" t="e">
        <v>#REF!</v>
      </c>
      <c r="AST1573" s="133" t="e">
        <v>#REF!</v>
      </c>
      <c r="ASU1573" s="133" t="e">
        <v>#REF!</v>
      </c>
      <c r="ASV1573" s="133" t="e">
        <v>#REF!</v>
      </c>
      <c r="ASW1573" s="133" t="e">
        <v>#REF!</v>
      </c>
      <c r="ASX1573" s="133" t="e">
        <v>#REF!</v>
      </c>
      <c r="ASY1573" s="133" t="e">
        <v>#REF!</v>
      </c>
      <c r="ASZ1573" s="133" t="e">
        <v>#REF!</v>
      </c>
      <c r="ATA1573" s="133" t="e">
        <v>#REF!</v>
      </c>
      <c r="ATB1573" s="133" t="e">
        <v>#REF!</v>
      </c>
      <c r="ATC1573" s="133" t="e">
        <v>#REF!</v>
      </c>
      <c r="ATD1573" s="133" t="e">
        <v>#REF!</v>
      </c>
      <c r="ATE1573" s="133" t="e">
        <v>#REF!</v>
      </c>
      <c r="ATF1573" s="133" t="e">
        <v>#REF!</v>
      </c>
      <c r="ATG1573" s="133" t="e">
        <v>#REF!</v>
      </c>
      <c r="ATH1573" s="133" t="e">
        <v>#REF!</v>
      </c>
      <c r="ATI1573" s="133" t="e">
        <v>#REF!</v>
      </c>
      <c r="ATJ1573" s="133" t="e">
        <v>#REF!</v>
      </c>
      <c r="ATK1573" s="133" t="e">
        <v>#REF!</v>
      </c>
      <c r="ATL1573" s="133" t="e">
        <v>#REF!</v>
      </c>
      <c r="ATM1573" s="133" t="e">
        <v>#REF!</v>
      </c>
      <c r="ATN1573" s="133" t="e">
        <v>#REF!</v>
      </c>
      <c r="ATO1573" s="133" t="e">
        <v>#REF!</v>
      </c>
      <c r="ATP1573" s="133" t="e">
        <v>#REF!</v>
      </c>
      <c r="ATQ1573" s="133" t="e">
        <v>#REF!</v>
      </c>
      <c r="ATR1573" s="133" t="e">
        <v>#REF!</v>
      </c>
      <c r="ATS1573" s="133" t="e">
        <v>#REF!</v>
      </c>
      <c r="ATT1573" s="133" t="e">
        <v>#REF!</v>
      </c>
      <c r="ATU1573" s="133" t="e">
        <v>#REF!</v>
      </c>
      <c r="ATV1573" s="133" t="e">
        <v>#REF!</v>
      </c>
      <c r="ATW1573" s="133" t="e">
        <v>#REF!</v>
      </c>
      <c r="ATX1573" s="133" t="e">
        <v>#REF!</v>
      </c>
      <c r="ATY1573" s="133" t="e">
        <v>#REF!</v>
      </c>
      <c r="ATZ1573" s="133" t="e">
        <v>#REF!</v>
      </c>
      <c r="AUA1573" s="133" t="e">
        <v>#REF!</v>
      </c>
      <c r="AUB1573" s="133" t="e">
        <v>#REF!</v>
      </c>
      <c r="AUC1573" s="133" t="e">
        <v>#REF!</v>
      </c>
      <c r="AUD1573" s="133" t="e">
        <v>#REF!</v>
      </c>
      <c r="AUE1573" s="133" t="e">
        <v>#REF!</v>
      </c>
      <c r="AUF1573" s="133" t="e">
        <v>#REF!</v>
      </c>
      <c r="AUG1573" s="133" t="e">
        <v>#REF!</v>
      </c>
      <c r="AUH1573" s="133" t="e">
        <v>#REF!</v>
      </c>
      <c r="AUI1573" s="133" t="e">
        <v>#REF!</v>
      </c>
      <c r="AUJ1573" s="133" t="e">
        <v>#REF!</v>
      </c>
      <c r="AUK1573" s="133" t="e">
        <v>#REF!</v>
      </c>
      <c r="AUL1573" s="133" t="e">
        <v>#REF!</v>
      </c>
      <c r="AUM1573" s="133" t="e">
        <v>#REF!</v>
      </c>
      <c r="AUN1573" s="133" t="e">
        <v>#REF!</v>
      </c>
      <c r="AUO1573" s="133" t="e">
        <v>#REF!</v>
      </c>
      <c r="AUP1573" s="133" t="e">
        <v>#REF!</v>
      </c>
      <c r="AUQ1573" s="133" t="e">
        <v>#REF!</v>
      </c>
      <c r="AUR1573" s="133" t="e">
        <v>#REF!</v>
      </c>
      <c r="AUS1573" s="133" t="e">
        <v>#REF!</v>
      </c>
      <c r="AUT1573" s="133" t="e">
        <v>#REF!</v>
      </c>
      <c r="AUU1573" s="133" t="e">
        <v>#REF!</v>
      </c>
      <c r="AUV1573" s="133" t="e">
        <v>#REF!</v>
      </c>
      <c r="AUW1573" s="133" t="e">
        <v>#REF!</v>
      </c>
      <c r="AUX1573" s="133" t="e">
        <v>#REF!</v>
      </c>
      <c r="AUY1573" s="133" t="e">
        <v>#REF!</v>
      </c>
      <c r="AUZ1573" s="133" t="e">
        <v>#REF!</v>
      </c>
      <c r="AVA1573" s="133" t="e">
        <v>#REF!</v>
      </c>
      <c r="AVB1573" s="133" t="e">
        <v>#REF!</v>
      </c>
      <c r="AVC1573" s="133" t="e">
        <v>#REF!</v>
      </c>
      <c r="AVD1573" s="133" t="e">
        <v>#REF!</v>
      </c>
      <c r="AVE1573" s="133" t="e">
        <v>#REF!</v>
      </c>
      <c r="AVF1573" s="133" t="e">
        <v>#REF!</v>
      </c>
      <c r="AVG1573" s="133" t="e">
        <v>#REF!</v>
      </c>
      <c r="AVH1573" s="133" t="e">
        <v>#REF!</v>
      </c>
      <c r="AVI1573" s="133" t="e">
        <v>#REF!</v>
      </c>
      <c r="AVJ1573" s="133" t="e">
        <v>#REF!</v>
      </c>
      <c r="AVK1573" s="133" t="e">
        <v>#REF!</v>
      </c>
      <c r="AVL1573" s="133" t="e">
        <v>#REF!</v>
      </c>
      <c r="AVM1573" s="133" t="e">
        <v>#REF!</v>
      </c>
      <c r="AVN1573" s="133" t="e">
        <v>#REF!</v>
      </c>
      <c r="AVO1573" s="133" t="e">
        <v>#REF!</v>
      </c>
      <c r="AVP1573" s="133" t="e">
        <v>#REF!</v>
      </c>
      <c r="AVQ1573" s="133" t="e">
        <v>#REF!</v>
      </c>
      <c r="AVR1573" s="133" t="e">
        <v>#REF!</v>
      </c>
      <c r="AVS1573" s="133" t="e">
        <v>#REF!</v>
      </c>
      <c r="AVT1573" s="133" t="e">
        <v>#REF!</v>
      </c>
      <c r="AVU1573" s="133" t="e">
        <v>#REF!</v>
      </c>
      <c r="AVV1573" s="133" t="e">
        <v>#REF!</v>
      </c>
      <c r="AVW1573" s="133" t="e">
        <v>#REF!</v>
      </c>
      <c r="AVX1573" s="133" t="e">
        <v>#REF!</v>
      </c>
      <c r="AVY1573" s="133" t="e">
        <v>#REF!</v>
      </c>
      <c r="AVZ1573" s="133" t="e">
        <v>#REF!</v>
      </c>
      <c r="AWA1573" s="133" t="e">
        <v>#REF!</v>
      </c>
      <c r="AWB1573" s="133" t="e">
        <v>#REF!</v>
      </c>
      <c r="AWC1573" s="133" t="e">
        <v>#REF!</v>
      </c>
      <c r="AWD1573" s="133" t="e">
        <v>#REF!</v>
      </c>
      <c r="AWE1573" s="133" t="e">
        <v>#REF!</v>
      </c>
      <c r="AWF1573" s="133" t="e">
        <v>#REF!</v>
      </c>
      <c r="AWG1573" s="133" t="e">
        <v>#REF!</v>
      </c>
      <c r="AWH1573" s="133" t="e">
        <v>#REF!</v>
      </c>
      <c r="AWI1573" s="133" t="e">
        <v>#REF!</v>
      </c>
      <c r="AWJ1573" s="133" t="e">
        <v>#REF!</v>
      </c>
      <c r="AWK1573" s="133" t="e">
        <v>#REF!</v>
      </c>
      <c r="AWL1573" s="133" t="e">
        <v>#REF!</v>
      </c>
      <c r="AWM1573" s="133" t="e">
        <v>#REF!</v>
      </c>
      <c r="AWN1573" s="133" t="e">
        <v>#REF!</v>
      </c>
      <c r="AWO1573" s="133" t="e">
        <v>#REF!</v>
      </c>
      <c r="AWP1573" s="133" t="e">
        <v>#REF!</v>
      </c>
      <c r="AWQ1573" s="133" t="e">
        <v>#REF!</v>
      </c>
      <c r="AWR1573" s="133" t="e">
        <v>#REF!</v>
      </c>
      <c r="AWS1573" s="133" t="e">
        <v>#REF!</v>
      </c>
      <c r="AWT1573" s="133" t="e">
        <v>#REF!</v>
      </c>
      <c r="AWU1573" s="133" t="e">
        <v>#REF!</v>
      </c>
      <c r="AWV1573" s="133" t="e">
        <v>#REF!</v>
      </c>
      <c r="AWW1573" s="133" t="e">
        <v>#REF!</v>
      </c>
      <c r="AWX1573" s="133" t="e">
        <v>#REF!</v>
      </c>
      <c r="AWY1573" s="133" t="e">
        <v>#REF!</v>
      </c>
      <c r="AWZ1573" s="133" t="e">
        <v>#REF!</v>
      </c>
      <c r="AXA1573" s="133" t="e">
        <v>#REF!</v>
      </c>
      <c r="AXB1573" s="133" t="e">
        <v>#REF!</v>
      </c>
      <c r="AXC1573" s="133" t="e">
        <v>#REF!</v>
      </c>
      <c r="AXD1573" s="133" t="e">
        <v>#REF!</v>
      </c>
      <c r="AXE1573" s="133" t="e">
        <v>#REF!</v>
      </c>
      <c r="AXF1573" s="133" t="e">
        <v>#REF!</v>
      </c>
      <c r="AXG1573" s="133" t="e">
        <v>#REF!</v>
      </c>
      <c r="AXH1573" s="133" t="e">
        <v>#REF!</v>
      </c>
      <c r="AXI1573" s="133" t="e">
        <v>#REF!</v>
      </c>
      <c r="AXJ1573" s="133" t="e">
        <v>#REF!</v>
      </c>
      <c r="AXK1573" s="133" t="e">
        <v>#REF!</v>
      </c>
      <c r="AXL1573" s="133" t="e">
        <v>#REF!</v>
      </c>
      <c r="AXM1573" s="133" t="e">
        <v>#REF!</v>
      </c>
      <c r="AXN1573" s="133" t="e">
        <v>#REF!</v>
      </c>
      <c r="AXO1573" s="133" t="e">
        <v>#REF!</v>
      </c>
      <c r="AXP1573" s="133" t="e">
        <v>#REF!</v>
      </c>
      <c r="AXQ1573" s="133" t="e">
        <v>#REF!</v>
      </c>
      <c r="AXR1573" s="133" t="e">
        <v>#REF!</v>
      </c>
      <c r="AXS1573" s="133" t="e">
        <v>#REF!</v>
      </c>
      <c r="AXT1573" s="133" t="e">
        <v>#REF!</v>
      </c>
      <c r="AXU1573" s="133" t="e">
        <v>#REF!</v>
      </c>
      <c r="AXV1573" s="133" t="e">
        <v>#REF!</v>
      </c>
      <c r="AXW1573" s="133" t="e">
        <v>#REF!</v>
      </c>
      <c r="AXX1573" s="133" t="e">
        <v>#REF!</v>
      </c>
      <c r="AXY1573" s="133" t="e">
        <v>#REF!</v>
      </c>
      <c r="AXZ1573" s="133" t="e">
        <v>#REF!</v>
      </c>
      <c r="AYA1573" s="133" t="e">
        <v>#REF!</v>
      </c>
      <c r="AYB1573" s="133" t="e">
        <v>#REF!</v>
      </c>
      <c r="AYC1573" s="133" t="e">
        <v>#REF!</v>
      </c>
      <c r="AYD1573" s="133" t="e">
        <v>#REF!</v>
      </c>
      <c r="AYE1573" s="133" t="e">
        <v>#REF!</v>
      </c>
      <c r="AYF1573" s="133" t="e">
        <v>#REF!</v>
      </c>
      <c r="AYG1573" s="133" t="e">
        <v>#REF!</v>
      </c>
      <c r="AYH1573" s="133" t="e">
        <v>#REF!</v>
      </c>
      <c r="AYI1573" s="133" t="e">
        <v>#REF!</v>
      </c>
      <c r="AYJ1573" s="133" t="e">
        <v>#REF!</v>
      </c>
      <c r="AYK1573" s="133" t="e">
        <v>#REF!</v>
      </c>
      <c r="AYL1573" s="133" t="e">
        <v>#REF!</v>
      </c>
      <c r="AYM1573" s="133" t="e">
        <v>#REF!</v>
      </c>
      <c r="AYN1573" s="133" t="e">
        <v>#REF!</v>
      </c>
      <c r="AYO1573" s="133" t="e">
        <v>#REF!</v>
      </c>
      <c r="AYP1573" s="133" t="e">
        <v>#REF!</v>
      </c>
      <c r="AYQ1573" s="133" t="e">
        <v>#REF!</v>
      </c>
      <c r="AYR1573" s="133" t="e">
        <v>#REF!</v>
      </c>
      <c r="AYS1573" s="133" t="e">
        <v>#REF!</v>
      </c>
      <c r="AYT1573" s="133" t="e">
        <v>#REF!</v>
      </c>
      <c r="AYU1573" s="133" t="e">
        <v>#REF!</v>
      </c>
      <c r="AYV1573" s="133" t="e">
        <v>#REF!</v>
      </c>
      <c r="AYW1573" s="133" t="e">
        <v>#REF!</v>
      </c>
      <c r="AYX1573" s="133" t="e">
        <v>#REF!</v>
      </c>
      <c r="AYY1573" s="133" t="e">
        <v>#REF!</v>
      </c>
      <c r="AYZ1573" s="133" t="e">
        <v>#REF!</v>
      </c>
      <c r="AZA1573" s="133" t="e">
        <v>#REF!</v>
      </c>
      <c r="AZB1573" s="133" t="e">
        <v>#REF!</v>
      </c>
      <c r="AZC1573" s="133" t="e">
        <v>#REF!</v>
      </c>
      <c r="AZD1573" s="133" t="e">
        <v>#REF!</v>
      </c>
      <c r="AZE1573" s="133" t="e">
        <v>#REF!</v>
      </c>
      <c r="AZF1573" s="133" t="e">
        <v>#REF!</v>
      </c>
      <c r="AZG1573" s="133" t="e">
        <v>#REF!</v>
      </c>
      <c r="AZH1573" s="133" t="e">
        <v>#REF!</v>
      </c>
      <c r="AZI1573" s="133" t="e">
        <v>#REF!</v>
      </c>
      <c r="AZJ1573" s="133" t="e">
        <v>#REF!</v>
      </c>
      <c r="AZK1573" s="133" t="e">
        <v>#REF!</v>
      </c>
      <c r="AZL1573" s="133" t="e">
        <v>#REF!</v>
      </c>
      <c r="AZM1573" s="133" t="e">
        <v>#REF!</v>
      </c>
      <c r="AZN1573" s="133" t="e">
        <v>#REF!</v>
      </c>
      <c r="AZO1573" s="133" t="e">
        <v>#REF!</v>
      </c>
      <c r="AZP1573" s="133" t="e">
        <v>#REF!</v>
      </c>
      <c r="AZQ1573" s="133" t="e">
        <v>#REF!</v>
      </c>
      <c r="AZR1573" s="133" t="e">
        <v>#REF!</v>
      </c>
      <c r="AZS1573" s="133" t="e">
        <v>#REF!</v>
      </c>
      <c r="AZT1573" s="133" t="e">
        <v>#REF!</v>
      </c>
      <c r="AZU1573" s="133" t="e">
        <v>#REF!</v>
      </c>
      <c r="AZV1573" s="133" t="e">
        <v>#REF!</v>
      </c>
      <c r="AZW1573" s="133" t="e">
        <v>#REF!</v>
      </c>
      <c r="AZX1573" s="133" t="e">
        <v>#REF!</v>
      </c>
      <c r="AZY1573" s="133" t="e">
        <v>#REF!</v>
      </c>
      <c r="AZZ1573" s="133" t="e">
        <v>#REF!</v>
      </c>
      <c r="BAA1573" s="133" t="e">
        <v>#REF!</v>
      </c>
      <c r="BAB1573" s="133" t="e">
        <v>#REF!</v>
      </c>
      <c r="BAC1573" s="133" t="e">
        <v>#REF!</v>
      </c>
      <c r="BAD1573" s="133" t="e">
        <v>#REF!</v>
      </c>
      <c r="BAE1573" s="133" t="e">
        <v>#REF!</v>
      </c>
      <c r="BAF1573" s="133" t="e">
        <v>#REF!</v>
      </c>
      <c r="BAG1573" s="133" t="e">
        <v>#REF!</v>
      </c>
      <c r="BAH1573" s="133" t="e">
        <v>#REF!</v>
      </c>
      <c r="BAI1573" s="133" t="e">
        <v>#REF!</v>
      </c>
      <c r="BAJ1573" s="133" t="e">
        <v>#REF!</v>
      </c>
      <c r="BAK1573" s="133" t="e">
        <v>#REF!</v>
      </c>
      <c r="BAL1573" s="133" t="e">
        <v>#REF!</v>
      </c>
      <c r="BAM1573" s="133" t="e">
        <v>#REF!</v>
      </c>
      <c r="BAN1573" s="133" t="e">
        <v>#REF!</v>
      </c>
      <c r="BAO1573" s="133" t="e">
        <v>#REF!</v>
      </c>
      <c r="BAP1573" s="133" t="e">
        <v>#REF!</v>
      </c>
      <c r="BAQ1573" s="133" t="e">
        <v>#REF!</v>
      </c>
      <c r="BAR1573" s="133" t="e">
        <v>#REF!</v>
      </c>
      <c r="BAS1573" s="133" t="e">
        <v>#REF!</v>
      </c>
      <c r="BAT1573" s="133" t="e">
        <v>#REF!</v>
      </c>
      <c r="BAU1573" s="133" t="e">
        <v>#REF!</v>
      </c>
      <c r="BAV1573" s="133" t="e">
        <v>#REF!</v>
      </c>
      <c r="BAW1573" s="133" t="e">
        <v>#REF!</v>
      </c>
      <c r="BAX1573" s="133" t="e">
        <v>#REF!</v>
      </c>
      <c r="BAY1573" s="133" t="e">
        <v>#REF!</v>
      </c>
      <c r="BAZ1573" s="133" t="e">
        <v>#REF!</v>
      </c>
      <c r="BBA1573" s="133" t="e">
        <v>#REF!</v>
      </c>
      <c r="BBB1573" s="133" t="e">
        <v>#REF!</v>
      </c>
      <c r="BBC1573" s="133" t="e">
        <v>#REF!</v>
      </c>
      <c r="BBD1573" s="133" t="e">
        <v>#REF!</v>
      </c>
      <c r="BBE1573" s="133" t="e">
        <v>#REF!</v>
      </c>
      <c r="BBF1573" s="133" t="e">
        <v>#REF!</v>
      </c>
      <c r="BBG1573" s="133" t="e">
        <v>#REF!</v>
      </c>
      <c r="BBH1573" s="133" t="e">
        <v>#REF!</v>
      </c>
      <c r="BBI1573" s="133" t="e">
        <v>#REF!</v>
      </c>
      <c r="BBJ1573" s="133" t="e">
        <v>#REF!</v>
      </c>
      <c r="BBK1573" s="133" t="e">
        <v>#REF!</v>
      </c>
      <c r="BBL1573" s="133" t="e">
        <v>#REF!</v>
      </c>
      <c r="BBM1573" s="133" t="e">
        <v>#REF!</v>
      </c>
      <c r="BBN1573" s="133" t="e">
        <v>#REF!</v>
      </c>
      <c r="BBO1573" s="133" t="e">
        <v>#REF!</v>
      </c>
      <c r="BBP1573" s="133" t="e">
        <v>#REF!</v>
      </c>
      <c r="BBQ1573" s="133" t="e">
        <v>#REF!</v>
      </c>
      <c r="BBR1573" s="133" t="e">
        <v>#REF!</v>
      </c>
      <c r="BBS1573" s="133" t="e">
        <v>#REF!</v>
      </c>
      <c r="BBT1573" s="133" t="e">
        <v>#REF!</v>
      </c>
      <c r="BBU1573" s="133" t="e">
        <v>#REF!</v>
      </c>
      <c r="BBV1573" s="133" t="e">
        <v>#REF!</v>
      </c>
      <c r="BBW1573" s="133" t="e">
        <v>#REF!</v>
      </c>
      <c r="BBX1573" s="133" t="e">
        <v>#REF!</v>
      </c>
      <c r="BBY1573" s="133" t="e">
        <v>#REF!</v>
      </c>
      <c r="BBZ1573" s="133" t="e">
        <v>#REF!</v>
      </c>
      <c r="BCA1573" s="133" t="e">
        <v>#REF!</v>
      </c>
      <c r="BCB1573" s="133" t="e">
        <v>#REF!</v>
      </c>
      <c r="BCC1573" s="133" t="e">
        <v>#REF!</v>
      </c>
      <c r="BCD1573" s="133" t="e">
        <v>#REF!</v>
      </c>
      <c r="BCE1573" s="133" t="e">
        <v>#REF!</v>
      </c>
      <c r="BCF1573" s="133" t="e">
        <v>#REF!</v>
      </c>
      <c r="BCG1573" s="133" t="e">
        <v>#REF!</v>
      </c>
      <c r="BCH1573" s="133" t="e">
        <v>#REF!</v>
      </c>
      <c r="BCI1573" s="133" t="e">
        <v>#REF!</v>
      </c>
      <c r="BCJ1573" s="133" t="e">
        <v>#REF!</v>
      </c>
      <c r="BCK1573" s="133" t="e">
        <v>#REF!</v>
      </c>
      <c r="BCL1573" s="133" t="e">
        <v>#REF!</v>
      </c>
      <c r="BCM1573" s="133" t="e">
        <v>#REF!</v>
      </c>
      <c r="BCN1573" s="133" t="e">
        <v>#REF!</v>
      </c>
      <c r="BCO1573" s="133" t="e">
        <v>#REF!</v>
      </c>
      <c r="BCP1573" s="133" t="e">
        <v>#REF!</v>
      </c>
      <c r="BCQ1573" s="133" t="e">
        <v>#REF!</v>
      </c>
      <c r="BCR1573" s="133" t="e">
        <v>#REF!</v>
      </c>
      <c r="BCS1573" s="133" t="e">
        <v>#REF!</v>
      </c>
      <c r="BCT1573" s="133" t="e">
        <v>#REF!</v>
      </c>
      <c r="BCU1573" s="133" t="e">
        <v>#REF!</v>
      </c>
      <c r="BCV1573" s="133" t="e">
        <v>#REF!</v>
      </c>
      <c r="BCW1573" s="133" t="e">
        <v>#REF!</v>
      </c>
      <c r="BCX1573" s="133" t="e">
        <v>#REF!</v>
      </c>
      <c r="BCY1573" s="133" t="e">
        <v>#REF!</v>
      </c>
      <c r="BCZ1573" s="133" t="e">
        <v>#REF!</v>
      </c>
      <c r="BDA1573" s="133" t="e">
        <v>#REF!</v>
      </c>
      <c r="BDB1573" s="133" t="e">
        <v>#REF!</v>
      </c>
      <c r="BDC1573" s="133" t="e">
        <v>#REF!</v>
      </c>
      <c r="BDD1573" s="133" t="e">
        <v>#REF!</v>
      </c>
      <c r="BDE1573" s="133" t="e">
        <v>#REF!</v>
      </c>
      <c r="BDF1573" s="133" t="e">
        <v>#REF!</v>
      </c>
      <c r="BDG1573" s="133" t="e">
        <v>#REF!</v>
      </c>
      <c r="BDH1573" s="133" t="e">
        <v>#REF!</v>
      </c>
      <c r="BDI1573" s="133" t="e">
        <v>#REF!</v>
      </c>
      <c r="BDJ1573" s="133" t="e">
        <v>#REF!</v>
      </c>
      <c r="BDK1573" s="133" t="e">
        <v>#REF!</v>
      </c>
      <c r="BDL1573" s="133" t="e">
        <v>#REF!</v>
      </c>
      <c r="BDM1573" s="133" t="e">
        <v>#REF!</v>
      </c>
      <c r="BDN1573" s="133" t="e">
        <v>#REF!</v>
      </c>
      <c r="BDO1573" s="133" t="e">
        <v>#REF!</v>
      </c>
      <c r="BDP1573" s="133" t="e">
        <v>#REF!</v>
      </c>
      <c r="BDQ1573" s="133" t="e">
        <v>#REF!</v>
      </c>
      <c r="BDR1573" s="133" t="e">
        <v>#REF!</v>
      </c>
      <c r="BDS1573" s="133" t="e">
        <v>#REF!</v>
      </c>
      <c r="BDT1573" s="133" t="e">
        <v>#REF!</v>
      </c>
      <c r="BDU1573" s="133" t="e">
        <v>#REF!</v>
      </c>
      <c r="BDV1573" s="133" t="e">
        <v>#REF!</v>
      </c>
      <c r="BDW1573" s="133" t="e">
        <v>#REF!</v>
      </c>
      <c r="BDX1573" s="133" t="e">
        <v>#REF!</v>
      </c>
      <c r="BDY1573" s="133" t="e">
        <v>#REF!</v>
      </c>
      <c r="BDZ1573" s="133" t="e">
        <v>#REF!</v>
      </c>
      <c r="BEA1573" s="133" t="e">
        <v>#REF!</v>
      </c>
      <c r="BEB1573" s="133" t="e">
        <v>#REF!</v>
      </c>
      <c r="BEC1573" s="133" t="e">
        <v>#REF!</v>
      </c>
      <c r="BED1573" s="133" t="e">
        <v>#REF!</v>
      </c>
      <c r="BEE1573" s="133" t="e">
        <v>#REF!</v>
      </c>
      <c r="BEF1573" s="133" t="e">
        <v>#REF!</v>
      </c>
      <c r="BEG1573" s="133" t="e">
        <v>#REF!</v>
      </c>
      <c r="BEH1573" s="133" t="e">
        <v>#REF!</v>
      </c>
      <c r="BEI1573" s="133" t="e">
        <v>#REF!</v>
      </c>
      <c r="BEJ1573" s="133" t="e">
        <v>#REF!</v>
      </c>
      <c r="BEK1573" s="133" t="e">
        <v>#REF!</v>
      </c>
      <c r="BEL1573" s="133" t="e">
        <v>#REF!</v>
      </c>
      <c r="BEM1573" s="133" t="e">
        <v>#REF!</v>
      </c>
      <c r="BEN1573" s="133" t="e">
        <v>#REF!</v>
      </c>
      <c r="BEO1573" s="133" t="e">
        <v>#REF!</v>
      </c>
      <c r="BEP1573" s="133" t="e">
        <v>#REF!</v>
      </c>
      <c r="BEQ1573" s="133" t="e">
        <v>#REF!</v>
      </c>
      <c r="BER1573" s="133" t="e">
        <v>#REF!</v>
      </c>
      <c r="BES1573" s="133" t="e">
        <v>#REF!</v>
      </c>
      <c r="BET1573" s="133" t="e">
        <v>#REF!</v>
      </c>
      <c r="BEU1573" s="133" t="e">
        <v>#REF!</v>
      </c>
      <c r="BEV1573" s="133" t="e">
        <v>#REF!</v>
      </c>
      <c r="BEW1573" s="133" t="e">
        <v>#REF!</v>
      </c>
      <c r="BEX1573" s="133" t="e">
        <v>#REF!</v>
      </c>
      <c r="BEY1573" s="133" t="e">
        <v>#REF!</v>
      </c>
      <c r="BEZ1573" s="133" t="e">
        <v>#REF!</v>
      </c>
      <c r="BFA1573" s="133" t="e">
        <v>#REF!</v>
      </c>
      <c r="BFB1573" s="133" t="e">
        <v>#REF!</v>
      </c>
      <c r="BFC1573" s="133" t="e">
        <v>#REF!</v>
      </c>
      <c r="BFD1573" s="133" t="e">
        <v>#REF!</v>
      </c>
      <c r="BFE1573" s="133" t="e">
        <v>#REF!</v>
      </c>
      <c r="BFF1573" s="133" t="e">
        <v>#REF!</v>
      </c>
      <c r="BFG1573" s="133" t="e">
        <v>#REF!</v>
      </c>
      <c r="BFH1573" s="133" t="e">
        <v>#REF!</v>
      </c>
      <c r="BFI1573" s="133" t="e">
        <v>#REF!</v>
      </c>
      <c r="BFJ1573" s="133" t="e">
        <v>#REF!</v>
      </c>
      <c r="BFK1573" s="133" t="e">
        <v>#REF!</v>
      </c>
      <c r="BFL1573" s="133" t="e">
        <v>#REF!</v>
      </c>
      <c r="BFM1573" s="133" t="e">
        <v>#REF!</v>
      </c>
      <c r="BFN1573" s="133" t="e">
        <v>#REF!</v>
      </c>
      <c r="BFO1573" s="133" t="e">
        <v>#REF!</v>
      </c>
      <c r="BFP1573" s="133" t="e">
        <v>#REF!</v>
      </c>
      <c r="BFQ1573" s="133" t="e">
        <v>#REF!</v>
      </c>
      <c r="BFR1573" s="133" t="e">
        <v>#REF!</v>
      </c>
      <c r="BFS1573" s="133" t="e">
        <v>#REF!</v>
      </c>
      <c r="BFT1573" s="133" t="e">
        <v>#REF!</v>
      </c>
      <c r="BFU1573" s="133" t="e">
        <v>#REF!</v>
      </c>
      <c r="BFV1573" s="133" t="e">
        <v>#REF!</v>
      </c>
      <c r="BFW1573" s="133" t="e">
        <v>#REF!</v>
      </c>
      <c r="BFX1573" s="133" t="e">
        <v>#REF!</v>
      </c>
      <c r="BFY1573" s="133" t="e">
        <v>#REF!</v>
      </c>
      <c r="BFZ1573" s="133" t="e">
        <v>#REF!</v>
      </c>
      <c r="BGA1573" s="133" t="e">
        <v>#REF!</v>
      </c>
      <c r="BGB1573" s="133" t="e">
        <v>#REF!</v>
      </c>
      <c r="BGC1573" s="133" t="e">
        <v>#REF!</v>
      </c>
      <c r="BGD1573" s="133" t="e">
        <v>#REF!</v>
      </c>
      <c r="BGE1573" s="133" t="e">
        <v>#REF!</v>
      </c>
      <c r="BGF1573" s="133" t="e">
        <v>#REF!</v>
      </c>
      <c r="BGG1573" s="133" t="e">
        <v>#REF!</v>
      </c>
      <c r="BGH1573" s="133" t="e">
        <v>#REF!</v>
      </c>
      <c r="BGI1573" s="133" t="e">
        <v>#REF!</v>
      </c>
      <c r="BGJ1573" s="133" t="e">
        <v>#REF!</v>
      </c>
      <c r="BGK1573" s="133" t="e">
        <v>#REF!</v>
      </c>
      <c r="BGL1573" s="133" t="e">
        <v>#REF!</v>
      </c>
      <c r="BGM1573" s="133" t="e">
        <v>#REF!</v>
      </c>
      <c r="BGN1573" s="133" t="e">
        <v>#REF!</v>
      </c>
      <c r="BGO1573" s="133" t="e">
        <v>#REF!</v>
      </c>
      <c r="BGP1573" s="133" t="e">
        <v>#REF!</v>
      </c>
      <c r="BGQ1573" s="133" t="e">
        <v>#REF!</v>
      </c>
      <c r="BGR1573" s="133" t="e">
        <v>#REF!</v>
      </c>
      <c r="BGS1573" s="133" t="e">
        <v>#REF!</v>
      </c>
      <c r="BGT1573" s="133" t="e">
        <v>#REF!</v>
      </c>
      <c r="BGU1573" s="133" t="e">
        <v>#REF!</v>
      </c>
      <c r="BGV1573" s="133" t="e">
        <v>#REF!</v>
      </c>
      <c r="BGW1573" s="133" t="e">
        <v>#REF!</v>
      </c>
      <c r="BGX1573" s="133" t="e">
        <v>#REF!</v>
      </c>
      <c r="BGY1573" s="133" t="e">
        <v>#REF!</v>
      </c>
      <c r="BGZ1573" s="133" t="e">
        <v>#REF!</v>
      </c>
      <c r="BHA1573" s="133" t="e">
        <v>#REF!</v>
      </c>
      <c r="BHB1573" s="133" t="e">
        <v>#REF!</v>
      </c>
      <c r="BHC1573" s="133" t="e">
        <v>#REF!</v>
      </c>
      <c r="BHD1573" s="133" t="e">
        <v>#REF!</v>
      </c>
      <c r="BHE1573" s="133" t="e">
        <v>#REF!</v>
      </c>
      <c r="BHF1573" s="133" t="e">
        <v>#REF!</v>
      </c>
      <c r="BHG1573" s="133" t="e">
        <v>#REF!</v>
      </c>
      <c r="BHH1573" s="133" t="e">
        <v>#REF!</v>
      </c>
      <c r="BHI1573" s="133" t="e">
        <v>#REF!</v>
      </c>
      <c r="BHJ1573" s="133" t="e">
        <v>#REF!</v>
      </c>
      <c r="BHK1573" s="133" t="e">
        <v>#REF!</v>
      </c>
      <c r="BHL1573" s="133" t="e">
        <v>#REF!</v>
      </c>
      <c r="BHM1573" s="133" t="e">
        <v>#REF!</v>
      </c>
      <c r="BHN1573" s="133" t="e">
        <v>#REF!</v>
      </c>
      <c r="BHO1573" s="133" t="e">
        <v>#REF!</v>
      </c>
      <c r="BHP1573" s="133" t="e">
        <v>#REF!</v>
      </c>
      <c r="BHQ1573" s="133" t="e">
        <v>#REF!</v>
      </c>
      <c r="BHR1573" s="133" t="e">
        <v>#REF!</v>
      </c>
      <c r="BHS1573" s="133" t="e">
        <v>#REF!</v>
      </c>
      <c r="BHT1573" s="133" t="e">
        <v>#REF!</v>
      </c>
      <c r="BHU1573" s="133" t="e">
        <v>#REF!</v>
      </c>
      <c r="BHV1573" s="133" t="e">
        <v>#REF!</v>
      </c>
      <c r="BHW1573" s="133" t="e">
        <v>#REF!</v>
      </c>
      <c r="BHX1573" s="133" t="e">
        <v>#REF!</v>
      </c>
      <c r="BHY1573" s="133" t="e">
        <v>#REF!</v>
      </c>
      <c r="BHZ1573" s="133" t="e">
        <v>#REF!</v>
      </c>
      <c r="BIA1573" s="133" t="e">
        <v>#REF!</v>
      </c>
      <c r="BIB1573" s="133" t="e">
        <v>#REF!</v>
      </c>
      <c r="BIC1573" s="133" t="e">
        <v>#REF!</v>
      </c>
      <c r="BID1573" s="133" t="e">
        <v>#REF!</v>
      </c>
      <c r="BIE1573" s="133" t="e">
        <v>#REF!</v>
      </c>
      <c r="BIF1573" s="133" t="e">
        <v>#REF!</v>
      </c>
      <c r="BIG1573" s="133" t="e">
        <v>#REF!</v>
      </c>
      <c r="BIH1573" s="133" t="e">
        <v>#REF!</v>
      </c>
      <c r="BII1573" s="133" t="e">
        <v>#REF!</v>
      </c>
      <c r="BIJ1573" s="133" t="e">
        <v>#REF!</v>
      </c>
      <c r="BIK1573" s="133" t="e">
        <v>#REF!</v>
      </c>
      <c r="BIL1573" s="133" t="e">
        <v>#REF!</v>
      </c>
      <c r="BIM1573" s="133" t="e">
        <v>#REF!</v>
      </c>
      <c r="BIN1573" s="133" t="e">
        <v>#REF!</v>
      </c>
      <c r="BIO1573" s="133" t="e">
        <v>#REF!</v>
      </c>
      <c r="BIP1573" s="133" t="e">
        <v>#REF!</v>
      </c>
      <c r="BIQ1573" s="133" t="e">
        <v>#REF!</v>
      </c>
      <c r="BIR1573" s="133" t="e">
        <v>#REF!</v>
      </c>
      <c r="BIS1573" s="133" t="e">
        <v>#REF!</v>
      </c>
      <c r="BIT1573" s="133" t="e">
        <v>#REF!</v>
      </c>
      <c r="BIU1573" s="133" t="e">
        <v>#REF!</v>
      </c>
      <c r="BIV1573" s="133" t="e">
        <v>#REF!</v>
      </c>
      <c r="BIW1573" s="133" t="e">
        <v>#REF!</v>
      </c>
      <c r="BIX1573" s="133" t="e">
        <v>#REF!</v>
      </c>
      <c r="BIY1573" s="133" t="e">
        <v>#REF!</v>
      </c>
      <c r="BIZ1573" s="133" t="e">
        <v>#REF!</v>
      </c>
      <c r="BJA1573" s="133" t="e">
        <v>#REF!</v>
      </c>
      <c r="BJB1573" s="133" t="e">
        <v>#REF!</v>
      </c>
      <c r="BJC1573" s="133" t="e">
        <v>#REF!</v>
      </c>
      <c r="BJD1573" s="133" t="e">
        <v>#REF!</v>
      </c>
      <c r="BJE1573" s="133" t="e">
        <v>#REF!</v>
      </c>
      <c r="BJF1573" s="133" t="e">
        <v>#REF!</v>
      </c>
      <c r="BJG1573" s="133" t="e">
        <v>#REF!</v>
      </c>
      <c r="BJH1573" s="133" t="e">
        <v>#REF!</v>
      </c>
      <c r="BJI1573" s="133" t="e">
        <v>#REF!</v>
      </c>
      <c r="BJJ1573" s="133" t="e">
        <v>#REF!</v>
      </c>
      <c r="BJK1573" s="133" t="e">
        <v>#REF!</v>
      </c>
      <c r="BJL1573" s="133" t="e">
        <v>#REF!</v>
      </c>
      <c r="BJM1573" s="133" t="e">
        <v>#REF!</v>
      </c>
      <c r="BJN1573" s="133" t="e">
        <v>#REF!</v>
      </c>
      <c r="BJO1573" s="133" t="e">
        <v>#REF!</v>
      </c>
      <c r="BJP1573" s="133" t="e">
        <v>#REF!</v>
      </c>
      <c r="BJQ1573" s="133" t="e">
        <v>#REF!</v>
      </c>
      <c r="BJR1573" s="133" t="e">
        <v>#REF!</v>
      </c>
      <c r="BJS1573" s="133" t="e">
        <v>#REF!</v>
      </c>
      <c r="BJT1573" s="133" t="e">
        <v>#REF!</v>
      </c>
      <c r="BJU1573" s="133" t="e">
        <v>#REF!</v>
      </c>
      <c r="BJV1573" s="133" t="e">
        <v>#REF!</v>
      </c>
      <c r="BJW1573" s="133" t="e">
        <v>#REF!</v>
      </c>
      <c r="BJX1573" s="133" t="e">
        <v>#REF!</v>
      </c>
      <c r="BJY1573" s="133" t="e">
        <v>#REF!</v>
      </c>
      <c r="BJZ1573" s="133" t="e">
        <v>#REF!</v>
      </c>
      <c r="BKA1573" s="133" t="e">
        <v>#REF!</v>
      </c>
      <c r="BKB1573" s="133" t="e">
        <v>#REF!</v>
      </c>
      <c r="BKC1573" s="133" t="e">
        <v>#REF!</v>
      </c>
      <c r="BKD1573" s="133" t="e">
        <v>#REF!</v>
      </c>
      <c r="BKE1573" s="133" t="e">
        <v>#REF!</v>
      </c>
      <c r="BKF1573" s="133" t="e">
        <v>#REF!</v>
      </c>
      <c r="BKG1573" s="133" t="e">
        <v>#REF!</v>
      </c>
      <c r="BKH1573" s="133" t="e">
        <v>#REF!</v>
      </c>
      <c r="BKI1573" s="133" t="e">
        <v>#REF!</v>
      </c>
      <c r="BKJ1573" s="133" t="e">
        <v>#REF!</v>
      </c>
      <c r="BKK1573" s="133" t="e">
        <v>#REF!</v>
      </c>
      <c r="BKL1573" s="133" t="e">
        <v>#REF!</v>
      </c>
      <c r="BKM1573" s="133" t="e">
        <v>#REF!</v>
      </c>
      <c r="BKN1573" s="133" t="e">
        <v>#REF!</v>
      </c>
      <c r="BKO1573" s="133" t="e">
        <v>#REF!</v>
      </c>
      <c r="BKP1573" s="133" t="e">
        <v>#REF!</v>
      </c>
      <c r="BKQ1573" s="133" t="e">
        <v>#REF!</v>
      </c>
      <c r="BKR1573" s="133" t="e">
        <v>#REF!</v>
      </c>
      <c r="BKS1573" s="133" t="e">
        <v>#REF!</v>
      </c>
      <c r="BKT1573" s="133" t="e">
        <v>#REF!</v>
      </c>
      <c r="BKU1573" s="133" t="e">
        <v>#REF!</v>
      </c>
      <c r="BKV1573" s="133" t="e">
        <v>#REF!</v>
      </c>
      <c r="BKW1573" s="133" t="e">
        <v>#REF!</v>
      </c>
      <c r="BKX1573" s="133" t="e">
        <v>#REF!</v>
      </c>
      <c r="BKY1573" s="133" t="e">
        <v>#REF!</v>
      </c>
      <c r="BKZ1573" s="133" t="e">
        <v>#REF!</v>
      </c>
      <c r="BLA1573" s="133" t="e">
        <v>#REF!</v>
      </c>
      <c r="BLB1573" s="133" t="e">
        <v>#REF!</v>
      </c>
      <c r="BLC1573" s="133" t="e">
        <v>#REF!</v>
      </c>
      <c r="BLD1573" s="133" t="e">
        <v>#REF!</v>
      </c>
      <c r="BLE1573" s="133" t="e">
        <v>#REF!</v>
      </c>
      <c r="BLF1573" s="133" t="e">
        <v>#REF!</v>
      </c>
      <c r="BLG1573" s="133" t="e">
        <v>#REF!</v>
      </c>
      <c r="BLH1573" s="133" t="e">
        <v>#REF!</v>
      </c>
      <c r="BLI1573" s="133" t="e">
        <v>#REF!</v>
      </c>
      <c r="BLJ1573" s="133" t="e">
        <v>#REF!</v>
      </c>
      <c r="BLK1573" s="133" t="e">
        <v>#REF!</v>
      </c>
      <c r="BLL1573" s="133" t="e">
        <v>#REF!</v>
      </c>
      <c r="BLM1573" s="133" t="e">
        <v>#REF!</v>
      </c>
      <c r="BLN1573" s="133" t="e">
        <v>#REF!</v>
      </c>
      <c r="BLO1573" s="133" t="e">
        <v>#REF!</v>
      </c>
      <c r="BLP1573" s="133" t="e">
        <v>#REF!</v>
      </c>
      <c r="BLQ1573" s="133" t="e">
        <v>#REF!</v>
      </c>
      <c r="BLR1573" s="133" t="e">
        <v>#REF!</v>
      </c>
      <c r="BLS1573" s="133" t="e">
        <v>#REF!</v>
      </c>
      <c r="BLT1573" s="133" t="e">
        <v>#REF!</v>
      </c>
      <c r="BLU1573" s="133" t="e">
        <v>#REF!</v>
      </c>
      <c r="BLV1573" s="133" t="e">
        <v>#REF!</v>
      </c>
      <c r="BLW1573" s="133" t="e">
        <v>#REF!</v>
      </c>
      <c r="BLX1573" s="133" t="e">
        <v>#REF!</v>
      </c>
      <c r="BLY1573" s="133" t="e">
        <v>#REF!</v>
      </c>
      <c r="BLZ1573" s="133" t="e">
        <v>#REF!</v>
      </c>
      <c r="BMA1573" s="133" t="e">
        <v>#REF!</v>
      </c>
      <c r="BMB1573" s="133" t="e">
        <v>#REF!</v>
      </c>
      <c r="BMC1573" s="133" t="e">
        <v>#REF!</v>
      </c>
      <c r="BMD1573" s="133" t="e">
        <v>#REF!</v>
      </c>
      <c r="BME1573" s="133" t="e">
        <v>#REF!</v>
      </c>
      <c r="BMF1573" s="133" t="e">
        <v>#REF!</v>
      </c>
      <c r="BMG1573" s="133" t="e">
        <v>#REF!</v>
      </c>
      <c r="BMH1573" s="133" t="e">
        <v>#REF!</v>
      </c>
      <c r="BMI1573" s="133" t="e">
        <v>#REF!</v>
      </c>
      <c r="BMJ1573" s="133" t="e">
        <v>#REF!</v>
      </c>
      <c r="BMK1573" s="133" t="e">
        <v>#REF!</v>
      </c>
      <c r="BML1573" s="133" t="e">
        <v>#REF!</v>
      </c>
      <c r="BMM1573" s="133" t="e">
        <v>#REF!</v>
      </c>
      <c r="BMN1573" s="133" t="e">
        <v>#REF!</v>
      </c>
      <c r="BMO1573" s="133" t="e">
        <v>#REF!</v>
      </c>
      <c r="BMP1573" s="133" t="e">
        <v>#REF!</v>
      </c>
      <c r="BMQ1573" s="133" t="e">
        <v>#REF!</v>
      </c>
      <c r="BMR1573" s="133" t="e">
        <v>#REF!</v>
      </c>
      <c r="BMS1573" s="133" t="e">
        <v>#REF!</v>
      </c>
      <c r="BMT1573" s="133" t="e">
        <v>#REF!</v>
      </c>
      <c r="BMU1573" s="133" t="e">
        <v>#REF!</v>
      </c>
      <c r="BMV1573" s="133" t="e">
        <v>#REF!</v>
      </c>
      <c r="BMW1573" s="133" t="e">
        <v>#REF!</v>
      </c>
      <c r="BMX1573" s="133" t="e">
        <v>#REF!</v>
      </c>
      <c r="BMY1573" s="133" t="e">
        <v>#REF!</v>
      </c>
      <c r="BMZ1573" s="133" t="e">
        <v>#REF!</v>
      </c>
      <c r="BNA1573" s="133" t="e">
        <v>#REF!</v>
      </c>
      <c r="BNB1573" s="133" t="e">
        <v>#REF!</v>
      </c>
      <c r="BNC1573" s="133" t="e">
        <v>#REF!</v>
      </c>
      <c r="BND1573" s="133" t="e">
        <v>#REF!</v>
      </c>
      <c r="BNE1573" s="133" t="e">
        <v>#REF!</v>
      </c>
      <c r="BNF1573" s="133" t="e">
        <v>#REF!</v>
      </c>
      <c r="BNG1573" s="133" t="e">
        <v>#REF!</v>
      </c>
      <c r="BNH1573" s="133" t="e">
        <v>#REF!</v>
      </c>
      <c r="BNI1573" s="133" t="e">
        <v>#REF!</v>
      </c>
      <c r="BNJ1573" s="133" t="e">
        <v>#REF!</v>
      </c>
      <c r="BNK1573" s="133" t="e">
        <v>#REF!</v>
      </c>
      <c r="BNL1573" s="133" t="e">
        <v>#REF!</v>
      </c>
      <c r="BNM1573" s="133" t="e">
        <v>#REF!</v>
      </c>
      <c r="BNN1573" s="133" t="e">
        <v>#REF!</v>
      </c>
      <c r="BNO1573" s="133" t="e">
        <v>#REF!</v>
      </c>
      <c r="BNP1573" s="133" t="e">
        <v>#REF!</v>
      </c>
      <c r="BNQ1573" s="133" t="e">
        <v>#REF!</v>
      </c>
      <c r="BNR1573" s="133" t="e">
        <v>#REF!</v>
      </c>
      <c r="BNS1573" s="133" t="e">
        <v>#REF!</v>
      </c>
      <c r="BNT1573" s="133" t="e">
        <v>#REF!</v>
      </c>
      <c r="BNU1573" s="133" t="e">
        <v>#REF!</v>
      </c>
      <c r="BNV1573" s="133" t="e">
        <v>#REF!</v>
      </c>
      <c r="BNW1573" s="133" t="e">
        <v>#REF!</v>
      </c>
      <c r="BNX1573" s="133" t="e">
        <v>#REF!</v>
      </c>
      <c r="BNY1573" s="133" t="e">
        <v>#REF!</v>
      </c>
      <c r="BNZ1573" s="133" t="e">
        <v>#REF!</v>
      </c>
      <c r="BOA1573" s="133" t="e">
        <v>#REF!</v>
      </c>
      <c r="BOB1573" s="133" t="e">
        <v>#REF!</v>
      </c>
      <c r="BOC1573" s="133" t="e">
        <v>#REF!</v>
      </c>
      <c r="BOD1573" s="133" t="e">
        <v>#REF!</v>
      </c>
      <c r="BOE1573" s="133" t="e">
        <v>#REF!</v>
      </c>
      <c r="BOF1573" s="133" t="e">
        <v>#REF!</v>
      </c>
      <c r="BOG1573" s="133" t="e">
        <v>#REF!</v>
      </c>
      <c r="BOH1573" s="133" t="e">
        <v>#REF!</v>
      </c>
      <c r="BOI1573" s="133" t="e">
        <v>#REF!</v>
      </c>
      <c r="BOJ1573" s="133" t="e">
        <v>#REF!</v>
      </c>
      <c r="BOK1573" s="133" t="e">
        <v>#REF!</v>
      </c>
      <c r="BOL1573" s="133" t="e">
        <v>#REF!</v>
      </c>
      <c r="BOM1573" s="133" t="e">
        <v>#REF!</v>
      </c>
      <c r="BON1573" s="133" t="e">
        <v>#REF!</v>
      </c>
      <c r="BOO1573" s="133" t="e">
        <v>#REF!</v>
      </c>
      <c r="BOP1573" s="133" t="e">
        <v>#REF!</v>
      </c>
      <c r="BOQ1573" s="133" t="e">
        <v>#REF!</v>
      </c>
      <c r="BOR1573" s="133" t="e">
        <v>#REF!</v>
      </c>
      <c r="BOS1573" s="133" t="e">
        <v>#REF!</v>
      </c>
      <c r="BOT1573" s="133" t="e">
        <v>#REF!</v>
      </c>
      <c r="BOU1573" s="133" t="e">
        <v>#REF!</v>
      </c>
      <c r="BOV1573" s="133" t="e">
        <v>#REF!</v>
      </c>
      <c r="BOW1573" s="133" t="e">
        <v>#REF!</v>
      </c>
      <c r="BOX1573" s="133" t="e">
        <v>#REF!</v>
      </c>
      <c r="BOY1573" s="133" t="e">
        <v>#REF!</v>
      </c>
      <c r="BOZ1573" s="133" t="e">
        <v>#REF!</v>
      </c>
      <c r="BPA1573" s="133" t="e">
        <v>#REF!</v>
      </c>
      <c r="BPB1573" s="133" t="e">
        <v>#REF!</v>
      </c>
      <c r="BPC1573" s="133" t="e">
        <v>#REF!</v>
      </c>
      <c r="BPD1573" s="133" t="e">
        <v>#REF!</v>
      </c>
      <c r="BPE1573" s="133" t="e">
        <v>#REF!</v>
      </c>
      <c r="BPF1573" s="133" t="e">
        <v>#REF!</v>
      </c>
      <c r="BPG1573" s="133" t="e">
        <v>#REF!</v>
      </c>
      <c r="BPH1573" s="133" t="e">
        <v>#REF!</v>
      </c>
      <c r="BPI1573" s="133" t="e">
        <v>#REF!</v>
      </c>
      <c r="BPJ1573" s="133" t="e">
        <v>#REF!</v>
      </c>
      <c r="BPK1573" s="133" t="e">
        <v>#REF!</v>
      </c>
      <c r="BPL1573" s="133" t="e">
        <v>#REF!</v>
      </c>
      <c r="BPM1573" s="133" t="e">
        <v>#REF!</v>
      </c>
      <c r="BPN1573" s="133" t="e">
        <v>#REF!</v>
      </c>
      <c r="BPO1573" s="133" t="e">
        <v>#REF!</v>
      </c>
      <c r="BPP1573" s="133" t="e">
        <v>#REF!</v>
      </c>
      <c r="BPQ1573" s="133" t="e">
        <v>#REF!</v>
      </c>
      <c r="BPR1573" s="133" t="e">
        <v>#REF!</v>
      </c>
      <c r="BPS1573" s="133" t="e">
        <v>#REF!</v>
      </c>
      <c r="BPT1573" s="133" t="e">
        <v>#REF!</v>
      </c>
      <c r="BPU1573" s="133" t="e">
        <v>#REF!</v>
      </c>
      <c r="BPV1573" s="133" t="e">
        <v>#REF!</v>
      </c>
      <c r="BPW1573" s="133" t="e">
        <v>#REF!</v>
      </c>
      <c r="BPX1573" s="133" t="e">
        <v>#REF!</v>
      </c>
      <c r="BPY1573" s="133" t="e">
        <v>#REF!</v>
      </c>
      <c r="BPZ1573" s="133" t="e">
        <v>#REF!</v>
      </c>
      <c r="BQA1573" s="133" t="e">
        <v>#REF!</v>
      </c>
      <c r="BQB1573" s="133" t="e">
        <v>#REF!</v>
      </c>
      <c r="BQC1573" s="133" t="e">
        <v>#REF!</v>
      </c>
      <c r="BQD1573" s="133" t="e">
        <v>#REF!</v>
      </c>
      <c r="BQE1573" s="133" t="e">
        <v>#REF!</v>
      </c>
      <c r="BQF1573" s="133" t="e">
        <v>#REF!</v>
      </c>
      <c r="BQG1573" s="133" t="e">
        <v>#REF!</v>
      </c>
      <c r="BQH1573" s="133" t="e">
        <v>#REF!</v>
      </c>
      <c r="BQI1573" s="133" t="e">
        <v>#REF!</v>
      </c>
      <c r="BQJ1573" s="133" t="e">
        <v>#REF!</v>
      </c>
      <c r="BQK1573" s="133" t="e">
        <v>#REF!</v>
      </c>
      <c r="BQL1573" s="133" t="e">
        <v>#REF!</v>
      </c>
      <c r="BQM1573" s="133" t="e">
        <v>#REF!</v>
      </c>
      <c r="BQN1573" s="133" t="e">
        <v>#REF!</v>
      </c>
      <c r="BQO1573" s="133" t="e">
        <v>#REF!</v>
      </c>
      <c r="BQP1573" s="133" t="e">
        <v>#REF!</v>
      </c>
      <c r="BQQ1573" s="133" t="e">
        <v>#REF!</v>
      </c>
      <c r="BQR1573" s="133" t="e">
        <v>#REF!</v>
      </c>
      <c r="BQS1573" s="133" t="e">
        <v>#REF!</v>
      </c>
      <c r="BQT1573" s="133" t="e">
        <v>#REF!</v>
      </c>
      <c r="BQU1573" s="133" t="e">
        <v>#REF!</v>
      </c>
      <c r="BQV1573" s="133" t="e">
        <v>#REF!</v>
      </c>
      <c r="BQW1573" s="133" t="e">
        <v>#REF!</v>
      </c>
      <c r="BQX1573" s="133" t="e">
        <v>#REF!</v>
      </c>
      <c r="BQY1573" s="133" t="e">
        <v>#REF!</v>
      </c>
      <c r="BQZ1573" s="133" t="e">
        <v>#REF!</v>
      </c>
      <c r="BRA1573" s="133" t="e">
        <v>#REF!</v>
      </c>
      <c r="BRB1573" s="133" t="e">
        <v>#REF!</v>
      </c>
      <c r="BRC1573" s="133" t="e">
        <v>#REF!</v>
      </c>
      <c r="BRD1573" s="133" t="e">
        <v>#REF!</v>
      </c>
      <c r="BRE1573" s="133" t="e">
        <v>#REF!</v>
      </c>
      <c r="BRF1573" s="133" t="e">
        <v>#REF!</v>
      </c>
      <c r="BRG1573" s="133" t="e">
        <v>#REF!</v>
      </c>
      <c r="BRH1573" s="133" t="e">
        <v>#REF!</v>
      </c>
      <c r="BRI1573" s="133" t="e">
        <v>#REF!</v>
      </c>
      <c r="BRJ1573" s="133" t="e">
        <v>#REF!</v>
      </c>
      <c r="BRK1573" s="133" t="e">
        <v>#REF!</v>
      </c>
      <c r="BRL1573" s="133" t="e">
        <v>#REF!</v>
      </c>
      <c r="BRM1573" s="133" t="e">
        <v>#REF!</v>
      </c>
      <c r="BRN1573" s="133" t="e">
        <v>#REF!</v>
      </c>
      <c r="BRO1573" s="133" t="e">
        <v>#REF!</v>
      </c>
      <c r="BRP1573" s="133" t="e">
        <v>#REF!</v>
      </c>
      <c r="BRQ1573" s="133" t="e">
        <v>#REF!</v>
      </c>
      <c r="BRR1573" s="133" t="e">
        <v>#REF!</v>
      </c>
      <c r="BRS1573" s="133" t="e">
        <v>#REF!</v>
      </c>
      <c r="BRT1573" s="133" t="e">
        <v>#REF!</v>
      </c>
      <c r="BRU1573" s="133" t="e">
        <v>#REF!</v>
      </c>
      <c r="BRV1573" s="133" t="e">
        <v>#REF!</v>
      </c>
      <c r="BRW1573" s="133" t="e">
        <v>#REF!</v>
      </c>
      <c r="BRX1573" s="133" t="e">
        <v>#REF!</v>
      </c>
      <c r="BRY1573" s="133" t="e">
        <v>#REF!</v>
      </c>
      <c r="BRZ1573" s="133" t="e">
        <v>#REF!</v>
      </c>
      <c r="BSA1573" s="133" t="e">
        <v>#REF!</v>
      </c>
      <c r="BSB1573" s="133" t="e">
        <v>#REF!</v>
      </c>
      <c r="BSC1573" s="133" t="e">
        <v>#REF!</v>
      </c>
      <c r="BSD1573" s="133" t="e">
        <v>#REF!</v>
      </c>
      <c r="BSE1573" s="133" t="e">
        <v>#REF!</v>
      </c>
      <c r="BSF1573" s="133" t="e">
        <v>#REF!</v>
      </c>
      <c r="BSG1573" s="133" t="e">
        <v>#REF!</v>
      </c>
      <c r="BSH1573" s="133" t="e">
        <v>#REF!</v>
      </c>
      <c r="BSI1573" s="133" t="e">
        <v>#REF!</v>
      </c>
      <c r="BSJ1573" s="133" t="e">
        <v>#REF!</v>
      </c>
      <c r="BSK1573" s="133" t="e">
        <v>#REF!</v>
      </c>
      <c r="BSL1573" s="133" t="e">
        <v>#REF!</v>
      </c>
      <c r="BSM1573" s="133" t="e">
        <v>#REF!</v>
      </c>
      <c r="BSN1573" s="133" t="e">
        <v>#REF!</v>
      </c>
      <c r="BSO1573" s="133" t="e">
        <v>#REF!</v>
      </c>
      <c r="BSP1573" s="133" t="e">
        <v>#REF!</v>
      </c>
      <c r="BSQ1573" s="133" t="e">
        <v>#REF!</v>
      </c>
      <c r="BSR1573" s="133" t="e">
        <v>#REF!</v>
      </c>
      <c r="BSS1573" s="133" t="e">
        <v>#REF!</v>
      </c>
      <c r="BST1573" s="133" t="e">
        <v>#REF!</v>
      </c>
      <c r="BSU1573" s="133" t="e">
        <v>#REF!</v>
      </c>
      <c r="BSV1573" s="133" t="e">
        <v>#REF!</v>
      </c>
      <c r="BSW1573" s="133" t="e">
        <v>#REF!</v>
      </c>
      <c r="BSX1573" s="133" t="e">
        <v>#REF!</v>
      </c>
      <c r="BSY1573" s="133" t="e">
        <v>#REF!</v>
      </c>
      <c r="BSZ1573" s="133" t="e">
        <v>#REF!</v>
      </c>
      <c r="BTA1573" s="133" t="e">
        <v>#REF!</v>
      </c>
      <c r="BTB1573" s="133" t="e">
        <v>#REF!</v>
      </c>
      <c r="BTC1573" s="133" t="e">
        <v>#REF!</v>
      </c>
      <c r="BTD1573" s="133" t="e">
        <v>#REF!</v>
      </c>
      <c r="BTE1573" s="133" t="e">
        <v>#REF!</v>
      </c>
      <c r="BTF1573" s="133" t="e">
        <v>#REF!</v>
      </c>
      <c r="BTG1573" s="133" t="e">
        <v>#REF!</v>
      </c>
      <c r="BTH1573" s="133" t="e">
        <v>#REF!</v>
      </c>
      <c r="BTI1573" s="133" t="e">
        <v>#REF!</v>
      </c>
      <c r="BTJ1573" s="133" t="e">
        <v>#REF!</v>
      </c>
      <c r="BTK1573" s="133" t="e">
        <v>#REF!</v>
      </c>
      <c r="BTL1573" s="133" t="e">
        <v>#REF!</v>
      </c>
      <c r="BTM1573" s="133" t="e">
        <v>#REF!</v>
      </c>
      <c r="BTN1573" s="133" t="e">
        <v>#REF!</v>
      </c>
      <c r="BTO1573" s="133" t="e">
        <v>#REF!</v>
      </c>
      <c r="BTP1573" s="133" t="e">
        <v>#REF!</v>
      </c>
      <c r="BTQ1573" s="133" t="e">
        <v>#REF!</v>
      </c>
      <c r="BTR1573" s="133" t="e">
        <v>#REF!</v>
      </c>
      <c r="BTS1573" s="133" t="e">
        <v>#REF!</v>
      </c>
      <c r="BTT1573" s="133" t="e">
        <v>#REF!</v>
      </c>
      <c r="BTU1573" s="133" t="e">
        <v>#REF!</v>
      </c>
      <c r="BTV1573" s="133" t="e">
        <v>#REF!</v>
      </c>
      <c r="BTW1573" s="133" t="e">
        <v>#REF!</v>
      </c>
      <c r="BTX1573" s="133" t="e">
        <v>#REF!</v>
      </c>
      <c r="BTY1573" s="133" t="e">
        <v>#REF!</v>
      </c>
      <c r="BTZ1573" s="133" t="e">
        <v>#REF!</v>
      </c>
      <c r="BUA1573" s="133" t="e">
        <v>#REF!</v>
      </c>
      <c r="BUB1573" s="133" t="e">
        <v>#REF!</v>
      </c>
      <c r="BUC1573" s="133" t="e">
        <v>#REF!</v>
      </c>
      <c r="BUD1573" s="133" t="e">
        <v>#REF!</v>
      </c>
      <c r="BUE1573" s="133" t="e">
        <v>#REF!</v>
      </c>
      <c r="BUF1573" s="133" t="e">
        <v>#REF!</v>
      </c>
      <c r="BUG1573" s="133" t="e">
        <v>#REF!</v>
      </c>
      <c r="BUH1573" s="133" t="e">
        <v>#REF!</v>
      </c>
      <c r="BUI1573" s="133" t="e">
        <v>#REF!</v>
      </c>
      <c r="BUJ1573" s="133" t="e">
        <v>#REF!</v>
      </c>
      <c r="BUK1573" s="133" t="e">
        <v>#REF!</v>
      </c>
      <c r="BUL1573" s="133" t="e">
        <v>#REF!</v>
      </c>
      <c r="BUM1573" s="133" t="e">
        <v>#REF!</v>
      </c>
      <c r="BUN1573" s="133" t="e">
        <v>#REF!</v>
      </c>
      <c r="BUO1573" s="133" t="e">
        <v>#REF!</v>
      </c>
      <c r="BUP1573" s="133" t="e">
        <v>#REF!</v>
      </c>
      <c r="BUQ1573" s="133" t="e">
        <v>#REF!</v>
      </c>
      <c r="BUR1573" s="133" t="e">
        <v>#REF!</v>
      </c>
      <c r="BUS1573" s="133" t="e">
        <v>#REF!</v>
      </c>
      <c r="BUT1573" s="133" t="e">
        <v>#REF!</v>
      </c>
      <c r="BUU1573" s="133" t="e">
        <v>#REF!</v>
      </c>
      <c r="BUV1573" s="133" t="e">
        <v>#REF!</v>
      </c>
      <c r="BUW1573" s="133" t="e">
        <v>#REF!</v>
      </c>
      <c r="BUX1573" s="133" t="e">
        <v>#REF!</v>
      </c>
      <c r="BUY1573" s="133" t="e">
        <v>#REF!</v>
      </c>
      <c r="BUZ1573" s="133" t="e">
        <v>#REF!</v>
      </c>
      <c r="BVA1573" s="133" t="e">
        <v>#REF!</v>
      </c>
      <c r="BVB1573" s="133" t="e">
        <v>#REF!</v>
      </c>
      <c r="BVC1573" s="133" t="e">
        <v>#REF!</v>
      </c>
      <c r="BVD1573" s="133" t="e">
        <v>#REF!</v>
      </c>
      <c r="BVE1573" s="133" t="e">
        <v>#REF!</v>
      </c>
      <c r="BVF1573" s="133" t="e">
        <v>#REF!</v>
      </c>
      <c r="BVG1573" s="133" t="e">
        <v>#REF!</v>
      </c>
      <c r="BVH1573" s="133" t="e">
        <v>#REF!</v>
      </c>
      <c r="BVI1573" s="133" t="e">
        <v>#REF!</v>
      </c>
      <c r="BVJ1573" s="133" t="e">
        <v>#REF!</v>
      </c>
      <c r="BVK1573" s="133" t="e">
        <v>#REF!</v>
      </c>
      <c r="BVL1573" s="133" t="e">
        <v>#REF!</v>
      </c>
      <c r="BVM1573" s="133" t="e">
        <v>#REF!</v>
      </c>
      <c r="BVN1573" s="133" t="e">
        <v>#REF!</v>
      </c>
      <c r="BVO1573" s="133" t="e">
        <v>#REF!</v>
      </c>
      <c r="BVP1573" s="133" t="e">
        <v>#REF!</v>
      </c>
      <c r="BVQ1573" s="133" t="e">
        <v>#REF!</v>
      </c>
      <c r="BVR1573" s="133" t="e">
        <v>#REF!</v>
      </c>
      <c r="BVS1573" s="133" t="e">
        <v>#REF!</v>
      </c>
      <c r="BVT1573" s="133" t="e">
        <v>#REF!</v>
      </c>
      <c r="BVU1573" s="133" t="e">
        <v>#REF!</v>
      </c>
      <c r="BVV1573" s="133" t="e">
        <v>#REF!</v>
      </c>
      <c r="BVW1573" s="133" t="e">
        <v>#REF!</v>
      </c>
      <c r="BVX1573" s="133" t="e">
        <v>#REF!</v>
      </c>
      <c r="BVY1573" s="133" t="e">
        <v>#REF!</v>
      </c>
      <c r="BVZ1573" s="133" t="e">
        <v>#REF!</v>
      </c>
      <c r="BWA1573" s="133" t="e">
        <v>#REF!</v>
      </c>
      <c r="BWB1573" s="133" t="e">
        <v>#REF!</v>
      </c>
      <c r="BWC1573" s="133" t="e">
        <v>#REF!</v>
      </c>
      <c r="BWD1573" s="133" t="e">
        <v>#REF!</v>
      </c>
      <c r="BWE1573" s="133" t="e">
        <v>#REF!</v>
      </c>
      <c r="BWF1573" s="133" t="e">
        <v>#REF!</v>
      </c>
      <c r="BWG1573" s="133" t="e">
        <v>#REF!</v>
      </c>
      <c r="BWH1573" s="133" t="e">
        <v>#REF!</v>
      </c>
      <c r="BWI1573" s="133" t="e">
        <v>#REF!</v>
      </c>
      <c r="BWJ1573" s="133" t="e">
        <v>#REF!</v>
      </c>
      <c r="BWK1573" s="133" t="e">
        <v>#REF!</v>
      </c>
      <c r="BWL1573" s="133" t="e">
        <v>#REF!</v>
      </c>
      <c r="BWM1573" s="133" t="e">
        <v>#REF!</v>
      </c>
      <c r="BWN1573" s="133" t="e">
        <v>#REF!</v>
      </c>
      <c r="BWO1573" s="133" t="e">
        <v>#REF!</v>
      </c>
      <c r="BWP1573" s="133" t="e">
        <v>#REF!</v>
      </c>
      <c r="BWQ1573" s="133" t="e">
        <v>#REF!</v>
      </c>
      <c r="BWR1573" s="133" t="e">
        <v>#REF!</v>
      </c>
      <c r="BWS1573" s="133" t="e">
        <v>#REF!</v>
      </c>
      <c r="BWT1573" s="133" t="e">
        <v>#REF!</v>
      </c>
      <c r="BWU1573" s="133" t="e">
        <v>#REF!</v>
      </c>
      <c r="BWV1573" s="133" t="e">
        <v>#REF!</v>
      </c>
      <c r="BWW1573" s="133" t="e">
        <v>#REF!</v>
      </c>
      <c r="BWX1573" s="133" t="e">
        <v>#REF!</v>
      </c>
      <c r="BWY1573" s="133" t="e">
        <v>#REF!</v>
      </c>
      <c r="BWZ1573" s="133" t="e">
        <v>#REF!</v>
      </c>
      <c r="BXA1573" s="133" t="e">
        <v>#REF!</v>
      </c>
      <c r="BXB1573" s="133" t="e">
        <v>#REF!</v>
      </c>
      <c r="BXC1573" s="133" t="e">
        <v>#REF!</v>
      </c>
      <c r="BXD1573" s="133" t="e">
        <v>#REF!</v>
      </c>
      <c r="BXE1573" s="133" t="e">
        <v>#REF!</v>
      </c>
      <c r="BXF1573" s="133" t="e">
        <v>#REF!</v>
      </c>
      <c r="BXG1573" s="133" t="e">
        <v>#REF!</v>
      </c>
      <c r="BXH1573" s="133" t="e">
        <v>#REF!</v>
      </c>
      <c r="BXI1573" s="133" t="e">
        <v>#REF!</v>
      </c>
      <c r="BXJ1573" s="133" t="e">
        <v>#REF!</v>
      </c>
      <c r="BXK1573" s="133" t="e">
        <v>#REF!</v>
      </c>
      <c r="BXL1573" s="133" t="e">
        <v>#REF!</v>
      </c>
      <c r="BXM1573" s="133" t="e">
        <v>#REF!</v>
      </c>
      <c r="BXN1573" s="133" t="e">
        <v>#REF!</v>
      </c>
      <c r="BXO1573" s="133" t="e">
        <v>#REF!</v>
      </c>
      <c r="BXP1573" s="133" t="e">
        <v>#REF!</v>
      </c>
      <c r="BXQ1573" s="133" t="e">
        <v>#REF!</v>
      </c>
      <c r="BXR1573" s="133" t="e">
        <v>#REF!</v>
      </c>
      <c r="BXS1573" s="133" t="e">
        <v>#REF!</v>
      </c>
      <c r="BXT1573" s="133" t="e">
        <v>#REF!</v>
      </c>
      <c r="BXU1573" s="133" t="e">
        <v>#REF!</v>
      </c>
      <c r="BXV1573" s="133" t="e">
        <v>#REF!</v>
      </c>
      <c r="BXW1573" s="133" t="e">
        <v>#REF!</v>
      </c>
      <c r="BXX1573" s="133" t="e">
        <v>#REF!</v>
      </c>
      <c r="BXY1573" s="133" t="e">
        <v>#REF!</v>
      </c>
      <c r="BXZ1573" s="133" t="e">
        <v>#REF!</v>
      </c>
      <c r="BYA1573" s="133" t="e">
        <v>#REF!</v>
      </c>
      <c r="BYB1573" s="133" t="e">
        <v>#REF!</v>
      </c>
      <c r="BYC1573" s="133" t="e">
        <v>#REF!</v>
      </c>
      <c r="BYD1573" s="133" t="e">
        <v>#REF!</v>
      </c>
      <c r="BYE1573" s="133" t="e">
        <v>#REF!</v>
      </c>
      <c r="BYF1573" s="133" t="e">
        <v>#REF!</v>
      </c>
      <c r="BYG1573" s="133" t="e">
        <v>#REF!</v>
      </c>
      <c r="BYH1573" s="133" t="e">
        <v>#REF!</v>
      </c>
      <c r="BYI1573" s="133" t="e">
        <v>#REF!</v>
      </c>
      <c r="BYJ1573" s="133" t="e">
        <v>#REF!</v>
      </c>
      <c r="BYK1573" s="133" t="e">
        <v>#REF!</v>
      </c>
      <c r="BYL1573" s="133" t="e">
        <v>#REF!</v>
      </c>
      <c r="BYM1573" s="133" t="e">
        <v>#REF!</v>
      </c>
      <c r="BYN1573" s="133" t="e">
        <v>#REF!</v>
      </c>
      <c r="BYO1573" s="133" t="e">
        <v>#REF!</v>
      </c>
      <c r="BYP1573" s="133" t="e">
        <v>#REF!</v>
      </c>
      <c r="BYQ1573" s="133" t="e">
        <v>#REF!</v>
      </c>
      <c r="BYR1573" s="133" t="e">
        <v>#REF!</v>
      </c>
      <c r="BYS1573" s="133" t="e">
        <v>#REF!</v>
      </c>
      <c r="BYT1573" s="133" t="e">
        <v>#REF!</v>
      </c>
      <c r="BYU1573" s="133" t="e">
        <v>#REF!</v>
      </c>
      <c r="BYV1573" s="133" t="e">
        <v>#REF!</v>
      </c>
      <c r="BYW1573" s="133" t="e">
        <v>#REF!</v>
      </c>
      <c r="BYX1573" s="133" t="e">
        <v>#REF!</v>
      </c>
      <c r="BYY1573" s="133" t="e">
        <v>#REF!</v>
      </c>
      <c r="BYZ1573" s="133" t="e">
        <v>#REF!</v>
      </c>
      <c r="BZA1573" s="133" t="e">
        <v>#REF!</v>
      </c>
      <c r="BZB1573" s="133" t="e">
        <v>#REF!</v>
      </c>
      <c r="BZC1573" s="133" t="e">
        <v>#REF!</v>
      </c>
      <c r="BZD1573" s="133" t="e">
        <v>#REF!</v>
      </c>
      <c r="BZE1573" s="133" t="e">
        <v>#REF!</v>
      </c>
      <c r="BZF1573" s="133" t="e">
        <v>#REF!</v>
      </c>
      <c r="BZG1573" s="133" t="e">
        <v>#REF!</v>
      </c>
      <c r="BZH1573" s="133" t="e">
        <v>#REF!</v>
      </c>
      <c r="BZI1573" s="133" t="e">
        <v>#REF!</v>
      </c>
      <c r="BZJ1573" s="133" t="e">
        <v>#REF!</v>
      </c>
      <c r="BZK1573" s="133" t="e">
        <v>#REF!</v>
      </c>
      <c r="BZL1573" s="133" t="e">
        <v>#REF!</v>
      </c>
      <c r="BZM1573" s="133" t="e">
        <v>#REF!</v>
      </c>
      <c r="BZN1573" s="133" t="e">
        <v>#REF!</v>
      </c>
      <c r="BZO1573" s="133" t="e">
        <v>#REF!</v>
      </c>
      <c r="BZP1573" s="133" t="e">
        <v>#REF!</v>
      </c>
      <c r="BZQ1573" s="133" t="e">
        <v>#REF!</v>
      </c>
      <c r="BZR1573" s="133" t="e">
        <v>#REF!</v>
      </c>
      <c r="BZS1573" s="133" t="e">
        <v>#REF!</v>
      </c>
      <c r="BZT1573" s="133" t="e">
        <v>#REF!</v>
      </c>
      <c r="BZU1573" s="133" t="e">
        <v>#REF!</v>
      </c>
      <c r="BZV1573" s="133" t="e">
        <v>#REF!</v>
      </c>
      <c r="BZW1573" s="133" t="e">
        <v>#REF!</v>
      </c>
      <c r="BZX1573" s="133" t="e">
        <v>#REF!</v>
      </c>
      <c r="BZY1573" s="133" t="e">
        <v>#REF!</v>
      </c>
      <c r="BZZ1573" s="133" t="e">
        <v>#REF!</v>
      </c>
      <c r="CAA1573" s="133" t="e">
        <v>#REF!</v>
      </c>
      <c r="CAB1573" s="133" t="e">
        <v>#REF!</v>
      </c>
      <c r="CAC1573" s="133" t="e">
        <v>#REF!</v>
      </c>
      <c r="CAD1573" s="133" t="e">
        <v>#REF!</v>
      </c>
      <c r="CAE1573" s="133" t="e">
        <v>#REF!</v>
      </c>
      <c r="CAF1573" s="133" t="e">
        <v>#REF!</v>
      </c>
      <c r="CAG1573" s="133" t="e">
        <v>#REF!</v>
      </c>
      <c r="CAH1573" s="133" t="e">
        <v>#REF!</v>
      </c>
      <c r="CAI1573" s="133" t="e">
        <v>#REF!</v>
      </c>
      <c r="CAJ1573" s="133" t="e">
        <v>#REF!</v>
      </c>
      <c r="CAK1573" s="133" t="e">
        <v>#REF!</v>
      </c>
      <c r="CAL1573" s="133" t="e">
        <v>#REF!</v>
      </c>
      <c r="CAM1573" s="133" t="e">
        <v>#REF!</v>
      </c>
      <c r="CAN1573" s="133" t="e">
        <v>#REF!</v>
      </c>
      <c r="CAO1573" s="133" t="e">
        <v>#REF!</v>
      </c>
      <c r="CAP1573" s="133" t="e">
        <v>#REF!</v>
      </c>
      <c r="CAQ1573" s="133" t="e">
        <v>#REF!</v>
      </c>
      <c r="CAR1573" s="133" t="e">
        <v>#REF!</v>
      </c>
      <c r="CAS1573" s="133" t="e">
        <v>#REF!</v>
      </c>
      <c r="CAT1573" s="133" t="e">
        <v>#REF!</v>
      </c>
      <c r="CAU1573" s="133" t="e">
        <v>#REF!</v>
      </c>
      <c r="CAV1573" s="133" t="e">
        <v>#REF!</v>
      </c>
      <c r="CAW1573" s="133" t="e">
        <v>#REF!</v>
      </c>
      <c r="CAX1573" s="133" t="e">
        <v>#REF!</v>
      </c>
      <c r="CAY1573" s="133" t="e">
        <v>#REF!</v>
      </c>
      <c r="CAZ1573" s="133" t="e">
        <v>#REF!</v>
      </c>
      <c r="CBA1573" s="133" t="e">
        <v>#REF!</v>
      </c>
      <c r="CBB1573" s="133" t="e">
        <v>#REF!</v>
      </c>
      <c r="CBC1573" s="133" t="e">
        <v>#REF!</v>
      </c>
      <c r="CBD1573" s="133" t="e">
        <v>#REF!</v>
      </c>
      <c r="CBE1573" s="133" t="e">
        <v>#REF!</v>
      </c>
      <c r="CBF1573" s="133" t="e">
        <v>#REF!</v>
      </c>
      <c r="CBG1573" s="133" t="e">
        <v>#REF!</v>
      </c>
      <c r="CBH1573" s="133" t="e">
        <v>#REF!</v>
      </c>
      <c r="CBI1573" s="133" t="e">
        <v>#REF!</v>
      </c>
      <c r="CBJ1573" s="133" t="e">
        <v>#REF!</v>
      </c>
      <c r="CBK1573" s="133" t="e">
        <v>#REF!</v>
      </c>
      <c r="CBL1573" s="133" t="e">
        <v>#REF!</v>
      </c>
      <c r="CBM1573" s="133" t="e">
        <v>#REF!</v>
      </c>
      <c r="CBN1573" s="133" t="e">
        <v>#REF!</v>
      </c>
      <c r="CBO1573" s="133" t="e">
        <v>#REF!</v>
      </c>
      <c r="CBP1573" s="133" t="e">
        <v>#REF!</v>
      </c>
      <c r="CBQ1573" s="133" t="e">
        <v>#REF!</v>
      </c>
      <c r="CBR1573" s="133" t="e">
        <v>#REF!</v>
      </c>
      <c r="CBS1573" s="133" t="e">
        <v>#REF!</v>
      </c>
      <c r="CBT1573" s="133" t="e">
        <v>#REF!</v>
      </c>
      <c r="CBU1573" s="133" t="e">
        <v>#REF!</v>
      </c>
      <c r="CBV1573" s="133" t="e">
        <v>#REF!</v>
      </c>
      <c r="CBW1573" s="133" t="e">
        <v>#REF!</v>
      </c>
      <c r="CBX1573" s="133" t="e">
        <v>#REF!</v>
      </c>
      <c r="CBY1573" s="133" t="e">
        <v>#REF!</v>
      </c>
      <c r="CBZ1573" s="133" t="e">
        <v>#REF!</v>
      </c>
      <c r="CCA1573" s="133" t="e">
        <v>#REF!</v>
      </c>
      <c r="CCB1573" s="133" t="e">
        <v>#REF!</v>
      </c>
      <c r="CCC1573" s="133" t="e">
        <v>#REF!</v>
      </c>
      <c r="CCD1573" s="133" t="e">
        <v>#REF!</v>
      </c>
      <c r="CCE1573" s="133" t="e">
        <v>#REF!</v>
      </c>
      <c r="CCF1573" s="133" t="e">
        <v>#REF!</v>
      </c>
      <c r="CCG1573" s="133" t="e">
        <v>#REF!</v>
      </c>
      <c r="CCH1573" s="133" t="e">
        <v>#REF!</v>
      </c>
      <c r="CCI1573" s="133" t="e">
        <v>#REF!</v>
      </c>
      <c r="CCJ1573" s="133" t="e">
        <v>#REF!</v>
      </c>
      <c r="CCK1573" s="133" t="e">
        <v>#REF!</v>
      </c>
      <c r="CCL1573" s="133" t="e">
        <v>#REF!</v>
      </c>
      <c r="CCM1573" s="133" t="e">
        <v>#REF!</v>
      </c>
      <c r="CCN1573" s="133" t="e">
        <v>#REF!</v>
      </c>
      <c r="CCO1573" s="133" t="e">
        <v>#REF!</v>
      </c>
      <c r="CCP1573" s="133" t="e">
        <v>#REF!</v>
      </c>
      <c r="CCQ1573" s="133" t="e">
        <v>#REF!</v>
      </c>
      <c r="CCR1573" s="133" t="e">
        <v>#REF!</v>
      </c>
      <c r="CCS1573" s="133" t="e">
        <v>#REF!</v>
      </c>
      <c r="CCT1573" s="133" t="e">
        <v>#REF!</v>
      </c>
      <c r="CCU1573" s="133" t="e">
        <v>#REF!</v>
      </c>
      <c r="CCV1573" s="133" t="e">
        <v>#REF!</v>
      </c>
      <c r="CCW1573" s="133" t="e">
        <v>#REF!</v>
      </c>
      <c r="CCX1573" s="133" t="e">
        <v>#REF!</v>
      </c>
      <c r="CCY1573" s="133" t="e">
        <v>#REF!</v>
      </c>
      <c r="CCZ1573" s="133" t="e">
        <v>#REF!</v>
      </c>
      <c r="CDA1573" s="133" t="e">
        <v>#REF!</v>
      </c>
      <c r="CDB1573" s="133" t="e">
        <v>#REF!</v>
      </c>
      <c r="CDC1573" s="133" t="e">
        <v>#REF!</v>
      </c>
      <c r="CDD1573" s="133" t="e">
        <v>#REF!</v>
      </c>
      <c r="CDE1573" s="133" t="e">
        <v>#REF!</v>
      </c>
      <c r="CDF1573" s="133" t="e">
        <v>#REF!</v>
      </c>
      <c r="CDG1573" s="133" t="e">
        <v>#REF!</v>
      </c>
      <c r="CDH1573" s="133" t="e">
        <v>#REF!</v>
      </c>
      <c r="CDI1573" s="133" t="e">
        <v>#REF!</v>
      </c>
      <c r="CDJ1573" s="133" t="e">
        <v>#REF!</v>
      </c>
      <c r="CDK1573" s="133" t="e">
        <v>#REF!</v>
      </c>
      <c r="CDL1573" s="133" t="e">
        <v>#REF!</v>
      </c>
      <c r="CDM1573" s="133" t="e">
        <v>#REF!</v>
      </c>
      <c r="CDN1573" s="133" t="e">
        <v>#REF!</v>
      </c>
      <c r="CDO1573" s="133" t="e">
        <v>#REF!</v>
      </c>
      <c r="CDP1573" s="133" t="e">
        <v>#REF!</v>
      </c>
      <c r="CDQ1573" s="133" t="e">
        <v>#REF!</v>
      </c>
      <c r="CDR1573" s="133" t="e">
        <v>#REF!</v>
      </c>
      <c r="CDS1573" s="133" t="e">
        <v>#REF!</v>
      </c>
      <c r="CDT1573" s="133" t="e">
        <v>#REF!</v>
      </c>
      <c r="CDU1573" s="133" t="e">
        <v>#REF!</v>
      </c>
      <c r="CDV1573" s="133" t="e">
        <v>#REF!</v>
      </c>
      <c r="CDW1573" s="133" t="e">
        <v>#REF!</v>
      </c>
      <c r="CDX1573" s="133" t="e">
        <v>#REF!</v>
      </c>
      <c r="CDY1573" s="133" t="e">
        <v>#REF!</v>
      </c>
      <c r="CDZ1573" s="133" t="e">
        <v>#REF!</v>
      </c>
      <c r="CEA1573" s="133" t="e">
        <v>#REF!</v>
      </c>
      <c r="CEB1573" s="133" t="e">
        <v>#REF!</v>
      </c>
      <c r="CEC1573" s="133" t="e">
        <v>#REF!</v>
      </c>
      <c r="CED1573" s="133" t="e">
        <v>#REF!</v>
      </c>
      <c r="CEE1573" s="133" t="e">
        <v>#REF!</v>
      </c>
      <c r="CEF1573" s="133" t="e">
        <v>#REF!</v>
      </c>
      <c r="CEG1573" s="133" t="e">
        <v>#REF!</v>
      </c>
      <c r="CEH1573" s="133" t="e">
        <v>#REF!</v>
      </c>
      <c r="CEI1573" s="133" t="e">
        <v>#REF!</v>
      </c>
      <c r="CEJ1573" s="133" t="e">
        <v>#REF!</v>
      </c>
      <c r="CEK1573" s="133" t="e">
        <v>#REF!</v>
      </c>
      <c r="CEL1573" s="133" t="e">
        <v>#REF!</v>
      </c>
      <c r="CEM1573" s="133" t="e">
        <v>#REF!</v>
      </c>
      <c r="CEN1573" s="133" t="e">
        <v>#REF!</v>
      </c>
      <c r="CEO1573" s="133" t="e">
        <v>#REF!</v>
      </c>
      <c r="CEP1573" s="133" t="e">
        <v>#REF!</v>
      </c>
      <c r="CEQ1573" s="133" t="e">
        <v>#REF!</v>
      </c>
      <c r="CER1573" s="133" t="e">
        <v>#REF!</v>
      </c>
      <c r="CES1573" s="133" t="e">
        <v>#REF!</v>
      </c>
      <c r="CET1573" s="133" t="e">
        <v>#REF!</v>
      </c>
      <c r="CEU1573" s="133" t="e">
        <v>#REF!</v>
      </c>
      <c r="CEV1573" s="133" t="e">
        <v>#REF!</v>
      </c>
      <c r="CEW1573" s="133" t="e">
        <v>#REF!</v>
      </c>
      <c r="CEX1573" s="133" t="e">
        <v>#REF!</v>
      </c>
      <c r="CEY1573" s="133" t="e">
        <v>#REF!</v>
      </c>
      <c r="CEZ1573" s="133" t="e">
        <v>#REF!</v>
      </c>
      <c r="CFA1573" s="133" t="e">
        <v>#REF!</v>
      </c>
      <c r="CFB1573" s="133" t="e">
        <v>#REF!</v>
      </c>
      <c r="CFC1573" s="133" t="e">
        <v>#REF!</v>
      </c>
      <c r="CFD1573" s="133" t="e">
        <v>#REF!</v>
      </c>
      <c r="CFE1573" s="133" t="e">
        <v>#REF!</v>
      </c>
      <c r="CFF1573" s="133" t="e">
        <v>#REF!</v>
      </c>
      <c r="CFG1573" s="133" t="e">
        <v>#REF!</v>
      </c>
      <c r="CFH1573" s="133" t="e">
        <v>#REF!</v>
      </c>
      <c r="CFI1573" s="133" t="e">
        <v>#REF!</v>
      </c>
      <c r="CFJ1573" s="133" t="e">
        <v>#REF!</v>
      </c>
      <c r="CFK1573" s="133" t="e">
        <v>#REF!</v>
      </c>
      <c r="CFL1573" s="133" t="e">
        <v>#REF!</v>
      </c>
      <c r="CFM1573" s="133" t="e">
        <v>#REF!</v>
      </c>
      <c r="CFN1573" s="133" t="e">
        <v>#REF!</v>
      </c>
      <c r="CFO1573" s="133" t="e">
        <v>#REF!</v>
      </c>
      <c r="CFP1573" s="133" t="e">
        <v>#REF!</v>
      </c>
      <c r="CFQ1573" s="133" t="e">
        <v>#REF!</v>
      </c>
      <c r="CFR1573" s="133" t="e">
        <v>#REF!</v>
      </c>
      <c r="CFS1573" s="133" t="e">
        <v>#REF!</v>
      </c>
      <c r="CFT1573" s="133" t="e">
        <v>#REF!</v>
      </c>
      <c r="CFU1573" s="133" t="e">
        <v>#REF!</v>
      </c>
      <c r="CFV1573" s="133" t="e">
        <v>#REF!</v>
      </c>
      <c r="CFW1573" s="133" t="e">
        <v>#REF!</v>
      </c>
      <c r="CFX1573" s="133" t="e">
        <v>#REF!</v>
      </c>
      <c r="CFY1573" s="133" t="e">
        <v>#REF!</v>
      </c>
      <c r="CFZ1573" s="133" t="e">
        <v>#REF!</v>
      </c>
      <c r="CGA1573" s="133" t="e">
        <v>#REF!</v>
      </c>
      <c r="CGB1573" s="133" t="e">
        <v>#REF!</v>
      </c>
      <c r="CGC1573" s="133" t="e">
        <v>#REF!</v>
      </c>
      <c r="CGD1573" s="133" t="e">
        <v>#REF!</v>
      </c>
      <c r="CGE1573" s="133" t="e">
        <v>#REF!</v>
      </c>
      <c r="CGF1573" s="133" t="e">
        <v>#REF!</v>
      </c>
      <c r="CGG1573" s="133" t="e">
        <v>#REF!</v>
      </c>
      <c r="CGH1573" s="133" t="e">
        <v>#REF!</v>
      </c>
      <c r="CGI1573" s="133" t="e">
        <v>#REF!</v>
      </c>
      <c r="CGJ1573" s="133" t="e">
        <v>#REF!</v>
      </c>
      <c r="CGK1573" s="133" t="e">
        <v>#REF!</v>
      </c>
      <c r="CGL1573" s="133" t="e">
        <v>#REF!</v>
      </c>
      <c r="CGM1573" s="133" t="e">
        <v>#REF!</v>
      </c>
      <c r="CGN1573" s="133" t="e">
        <v>#REF!</v>
      </c>
      <c r="CGO1573" s="133" t="e">
        <v>#REF!</v>
      </c>
      <c r="CGP1573" s="133" t="e">
        <v>#REF!</v>
      </c>
      <c r="CGQ1573" s="133" t="e">
        <v>#REF!</v>
      </c>
      <c r="CGR1573" s="133" t="e">
        <v>#REF!</v>
      </c>
      <c r="CGS1573" s="133" t="e">
        <v>#REF!</v>
      </c>
      <c r="CGT1573" s="133" t="e">
        <v>#REF!</v>
      </c>
      <c r="CGU1573" s="133" t="e">
        <v>#REF!</v>
      </c>
      <c r="CGV1573" s="133" t="e">
        <v>#REF!</v>
      </c>
      <c r="CGW1573" s="133" t="e">
        <v>#REF!</v>
      </c>
      <c r="CGX1573" s="133" t="e">
        <v>#REF!</v>
      </c>
      <c r="CGY1573" s="133" t="e">
        <v>#REF!</v>
      </c>
      <c r="CGZ1573" s="133" t="e">
        <v>#REF!</v>
      </c>
      <c r="CHA1573" s="133" t="e">
        <v>#REF!</v>
      </c>
      <c r="CHB1573" s="133" t="e">
        <v>#REF!</v>
      </c>
      <c r="CHC1573" s="133" t="e">
        <v>#REF!</v>
      </c>
      <c r="CHD1573" s="133" t="e">
        <v>#REF!</v>
      </c>
      <c r="CHE1573" s="133" t="e">
        <v>#REF!</v>
      </c>
      <c r="CHF1573" s="133" t="e">
        <v>#REF!</v>
      </c>
      <c r="CHG1573" s="133" t="e">
        <v>#REF!</v>
      </c>
      <c r="CHH1573" s="133" t="e">
        <v>#REF!</v>
      </c>
      <c r="CHI1573" s="133" t="e">
        <v>#REF!</v>
      </c>
      <c r="CHJ1573" s="133" t="e">
        <v>#REF!</v>
      </c>
      <c r="CHK1573" s="133" t="e">
        <v>#REF!</v>
      </c>
      <c r="CHL1573" s="133" t="e">
        <v>#REF!</v>
      </c>
      <c r="CHM1573" s="133" t="e">
        <v>#REF!</v>
      </c>
      <c r="CHN1573" s="133" t="e">
        <v>#REF!</v>
      </c>
      <c r="CHO1573" s="133" t="e">
        <v>#REF!</v>
      </c>
      <c r="CHP1573" s="133" t="e">
        <v>#REF!</v>
      </c>
      <c r="CHQ1573" s="133" t="e">
        <v>#REF!</v>
      </c>
      <c r="CHR1573" s="133" t="e">
        <v>#REF!</v>
      </c>
      <c r="CHS1573" s="133" t="e">
        <v>#REF!</v>
      </c>
      <c r="CHT1573" s="133" t="e">
        <v>#REF!</v>
      </c>
      <c r="CHU1573" s="133" t="e">
        <v>#REF!</v>
      </c>
      <c r="CHV1573" s="133" t="e">
        <v>#REF!</v>
      </c>
      <c r="CHW1573" s="133" t="e">
        <v>#REF!</v>
      </c>
      <c r="CHX1573" s="133" t="e">
        <v>#REF!</v>
      </c>
      <c r="CHY1573" s="133" t="e">
        <v>#REF!</v>
      </c>
      <c r="CHZ1573" s="133" t="e">
        <v>#REF!</v>
      </c>
      <c r="CIA1573" s="133" t="e">
        <v>#REF!</v>
      </c>
      <c r="CIB1573" s="133" t="e">
        <v>#REF!</v>
      </c>
      <c r="CIC1573" s="133" t="e">
        <v>#REF!</v>
      </c>
      <c r="CID1573" s="133" t="e">
        <v>#REF!</v>
      </c>
      <c r="CIE1573" s="133" t="e">
        <v>#REF!</v>
      </c>
      <c r="CIF1573" s="133" t="e">
        <v>#REF!</v>
      </c>
      <c r="CIG1573" s="133" t="e">
        <v>#REF!</v>
      </c>
      <c r="CIH1573" s="133" t="e">
        <v>#REF!</v>
      </c>
      <c r="CII1573" s="133" t="e">
        <v>#REF!</v>
      </c>
      <c r="CIJ1573" s="133" t="e">
        <v>#REF!</v>
      </c>
      <c r="CIK1573" s="133" t="e">
        <v>#REF!</v>
      </c>
      <c r="CIL1573" s="133" t="e">
        <v>#REF!</v>
      </c>
      <c r="CIM1573" s="133" t="e">
        <v>#REF!</v>
      </c>
      <c r="CIN1573" s="133" t="e">
        <v>#REF!</v>
      </c>
      <c r="CIO1573" s="133" t="e">
        <v>#REF!</v>
      </c>
      <c r="CIP1573" s="133" t="e">
        <v>#REF!</v>
      </c>
      <c r="CIQ1573" s="133" t="e">
        <v>#REF!</v>
      </c>
      <c r="CIR1573" s="133" t="e">
        <v>#REF!</v>
      </c>
      <c r="CIS1573" s="133" t="e">
        <v>#REF!</v>
      </c>
      <c r="CIT1573" s="133" t="e">
        <v>#REF!</v>
      </c>
      <c r="CIU1573" s="133" t="e">
        <v>#REF!</v>
      </c>
      <c r="CIV1573" s="133" t="e">
        <v>#REF!</v>
      </c>
      <c r="CIW1573" s="133" t="e">
        <v>#REF!</v>
      </c>
      <c r="CIX1573" s="133" t="e">
        <v>#REF!</v>
      </c>
      <c r="CIY1573" s="133" t="e">
        <v>#REF!</v>
      </c>
      <c r="CIZ1573" s="133" t="e">
        <v>#REF!</v>
      </c>
      <c r="CJA1573" s="133" t="e">
        <v>#REF!</v>
      </c>
      <c r="CJB1573" s="133" t="e">
        <v>#REF!</v>
      </c>
      <c r="CJC1573" s="133" t="e">
        <v>#REF!</v>
      </c>
      <c r="CJD1573" s="133" t="e">
        <v>#REF!</v>
      </c>
      <c r="CJE1573" s="133" t="e">
        <v>#REF!</v>
      </c>
      <c r="CJF1573" s="133" t="e">
        <v>#REF!</v>
      </c>
      <c r="CJG1573" s="133" t="e">
        <v>#REF!</v>
      </c>
      <c r="CJH1573" s="133" t="e">
        <v>#REF!</v>
      </c>
      <c r="CJI1573" s="133" t="e">
        <v>#REF!</v>
      </c>
      <c r="CJJ1573" s="133" t="e">
        <v>#REF!</v>
      </c>
      <c r="CJK1573" s="133" t="e">
        <v>#REF!</v>
      </c>
      <c r="CJL1573" s="133" t="e">
        <v>#REF!</v>
      </c>
      <c r="CJM1573" s="133" t="e">
        <v>#REF!</v>
      </c>
      <c r="CJN1573" s="133" t="e">
        <v>#REF!</v>
      </c>
      <c r="CJO1573" s="133" t="e">
        <v>#REF!</v>
      </c>
      <c r="CJP1573" s="133" t="e">
        <v>#REF!</v>
      </c>
      <c r="CJQ1573" s="133" t="e">
        <v>#REF!</v>
      </c>
      <c r="CJR1573" s="133" t="e">
        <v>#REF!</v>
      </c>
      <c r="CJS1573" s="133" t="e">
        <v>#REF!</v>
      </c>
      <c r="CJT1573" s="133" t="e">
        <v>#REF!</v>
      </c>
      <c r="CJU1573" s="133" t="e">
        <v>#REF!</v>
      </c>
      <c r="CJV1573" s="133" t="e">
        <v>#REF!</v>
      </c>
      <c r="CJW1573" s="133" t="e">
        <v>#REF!</v>
      </c>
      <c r="CJX1573" s="133" t="e">
        <v>#REF!</v>
      </c>
      <c r="CJY1573" s="133" t="e">
        <v>#REF!</v>
      </c>
      <c r="CJZ1573" s="133" t="e">
        <v>#REF!</v>
      </c>
      <c r="CKA1573" s="133" t="e">
        <v>#REF!</v>
      </c>
      <c r="CKB1573" s="133" t="e">
        <v>#REF!</v>
      </c>
      <c r="CKC1573" s="133" t="e">
        <v>#REF!</v>
      </c>
      <c r="CKD1573" s="133" t="e">
        <v>#REF!</v>
      </c>
      <c r="CKE1573" s="133" t="e">
        <v>#REF!</v>
      </c>
      <c r="CKF1573" s="133" t="e">
        <v>#REF!</v>
      </c>
      <c r="CKG1573" s="133" t="e">
        <v>#REF!</v>
      </c>
      <c r="CKH1573" s="133" t="e">
        <v>#REF!</v>
      </c>
      <c r="CKI1573" s="133" t="e">
        <v>#REF!</v>
      </c>
      <c r="CKJ1573" s="133" t="e">
        <v>#REF!</v>
      </c>
      <c r="CKK1573" s="133" t="e">
        <v>#REF!</v>
      </c>
      <c r="CKL1573" s="133" t="e">
        <v>#REF!</v>
      </c>
      <c r="CKM1573" s="133" t="e">
        <v>#REF!</v>
      </c>
      <c r="CKN1573" s="133" t="e">
        <v>#REF!</v>
      </c>
      <c r="CKO1573" s="133" t="e">
        <v>#REF!</v>
      </c>
      <c r="CKP1573" s="133" t="e">
        <v>#REF!</v>
      </c>
      <c r="CKQ1573" s="133" t="e">
        <v>#REF!</v>
      </c>
      <c r="CKR1573" s="133" t="e">
        <v>#REF!</v>
      </c>
      <c r="CKS1573" s="133" t="e">
        <v>#REF!</v>
      </c>
      <c r="CKT1573" s="133" t="e">
        <v>#REF!</v>
      </c>
      <c r="CKU1573" s="133" t="e">
        <v>#REF!</v>
      </c>
      <c r="CKV1573" s="133" t="e">
        <v>#REF!</v>
      </c>
      <c r="CKW1573" s="133" t="e">
        <v>#REF!</v>
      </c>
      <c r="CKX1573" s="133" t="e">
        <v>#REF!</v>
      </c>
      <c r="CKY1573" s="133" t="e">
        <v>#REF!</v>
      </c>
      <c r="CKZ1573" s="133" t="e">
        <v>#REF!</v>
      </c>
      <c r="CLA1573" s="133" t="e">
        <v>#REF!</v>
      </c>
      <c r="CLB1573" s="133" t="e">
        <v>#REF!</v>
      </c>
      <c r="CLC1573" s="133" t="e">
        <v>#REF!</v>
      </c>
      <c r="CLD1573" s="133" t="e">
        <v>#REF!</v>
      </c>
      <c r="CLE1573" s="133" t="e">
        <v>#REF!</v>
      </c>
      <c r="CLF1573" s="133" t="e">
        <v>#REF!</v>
      </c>
      <c r="CLG1573" s="133" t="e">
        <v>#REF!</v>
      </c>
      <c r="CLH1573" s="133" t="e">
        <v>#REF!</v>
      </c>
      <c r="CLI1573" s="133" t="e">
        <v>#REF!</v>
      </c>
      <c r="CLJ1573" s="133" t="e">
        <v>#REF!</v>
      </c>
      <c r="CLK1573" s="133" t="e">
        <v>#REF!</v>
      </c>
      <c r="CLL1573" s="133" t="e">
        <v>#REF!</v>
      </c>
      <c r="CLM1573" s="133" t="e">
        <v>#REF!</v>
      </c>
      <c r="CLN1573" s="133" t="e">
        <v>#REF!</v>
      </c>
      <c r="CLO1573" s="133" t="e">
        <v>#REF!</v>
      </c>
      <c r="CLP1573" s="133" t="e">
        <v>#REF!</v>
      </c>
      <c r="CLQ1573" s="133" t="e">
        <v>#REF!</v>
      </c>
      <c r="CLR1573" s="133" t="e">
        <v>#REF!</v>
      </c>
      <c r="CLS1573" s="133" t="e">
        <v>#REF!</v>
      </c>
      <c r="CLT1573" s="133" t="e">
        <v>#REF!</v>
      </c>
      <c r="CLU1573" s="133" t="e">
        <v>#REF!</v>
      </c>
      <c r="CLV1573" s="133" t="e">
        <v>#REF!</v>
      </c>
      <c r="CLW1573" s="133" t="e">
        <v>#REF!</v>
      </c>
      <c r="CLX1573" s="133" t="e">
        <v>#REF!</v>
      </c>
      <c r="CLY1573" s="133" t="e">
        <v>#REF!</v>
      </c>
      <c r="CLZ1573" s="133" t="e">
        <v>#REF!</v>
      </c>
      <c r="CMA1573" s="133" t="e">
        <v>#REF!</v>
      </c>
      <c r="CMB1573" s="133" t="e">
        <v>#REF!</v>
      </c>
      <c r="CMC1573" s="133" t="e">
        <v>#REF!</v>
      </c>
      <c r="CMD1573" s="133" t="e">
        <v>#REF!</v>
      </c>
      <c r="CME1573" s="133" t="e">
        <v>#REF!</v>
      </c>
      <c r="CMF1573" s="133" t="e">
        <v>#REF!</v>
      </c>
      <c r="CMG1573" s="133" t="e">
        <v>#REF!</v>
      </c>
      <c r="CMH1573" s="133" t="e">
        <v>#REF!</v>
      </c>
      <c r="CMI1573" s="133" t="e">
        <v>#REF!</v>
      </c>
      <c r="CMJ1573" s="133" t="e">
        <v>#REF!</v>
      </c>
      <c r="CMK1573" s="133" t="e">
        <v>#REF!</v>
      </c>
      <c r="CML1573" s="133" t="e">
        <v>#REF!</v>
      </c>
      <c r="CMM1573" s="133" t="e">
        <v>#REF!</v>
      </c>
      <c r="CMN1573" s="133" t="e">
        <v>#REF!</v>
      </c>
      <c r="CMO1573" s="133" t="e">
        <v>#REF!</v>
      </c>
      <c r="CMP1573" s="133" t="e">
        <v>#REF!</v>
      </c>
      <c r="CMQ1573" s="133" t="e">
        <v>#REF!</v>
      </c>
      <c r="CMR1573" s="133" t="e">
        <v>#REF!</v>
      </c>
      <c r="CMS1573" s="133" t="e">
        <v>#REF!</v>
      </c>
      <c r="CMT1573" s="133" t="e">
        <v>#REF!</v>
      </c>
      <c r="CMU1573" s="133" t="e">
        <v>#REF!</v>
      </c>
      <c r="CMV1573" s="133" t="e">
        <v>#REF!</v>
      </c>
      <c r="CMW1573" s="133" t="e">
        <v>#REF!</v>
      </c>
      <c r="CMX1573" s="133" t="e">
        <v>#REF!</v>
      </c>
      <c r="CMY1573" s="133" t="e">
        <v>#REF!</v>
      </c>
      <c r="CMZ1573" s="133" t="e">
        <v>#REF!</v>
      </c>
      <c r="CNA1573" s="133" t="e">
        <v>#REF!</v>
      </c>
      <c r="CNB1573" s="133" t="e">
        <v>#REF!</v>
      </c>
      <c r="CNC1573" s="133" t="e">
        <v>#REF!</v>
      </c>
      <c r="CND1573" s="133" t="e">
        <v>#REF!</v>
      </c>
      <c r="CNE1573" s="133" t="e">
        <v>#REF!</v>
      </c>
      <c r="CNF1573" s="133" t="e">
        <v>#REF!</v>
      </c>
      <c r="CNG1573" s="133" t="e">
        <v>#REF!</v>
      </c>
      <c r="CNH1573" s="133" t="e">
        <v>#REF!</v>
      </c>
      <c r="CNI1573" s="133" t="e">
        <v>#REF!</v>
      </c>
      <c r="CNJ1573" s="133" t="e">
        <v>#REF!</v>
      </c>
      <c r="CNK1573" s="133" t="e">
        <v>#REF!</v>
      </c>
      <c r="CNL1573" s="133" t="e">
        <v>#REF!</v>
      </c>
      <c r="CNM1573" s="133" t="e">
        <v>#REF!</v>
      </c>
      <c r="CNN1573" s="133" t="e">
        <v>#REF!</v>
      </c>
      <c r="CNO1573" s="133" t="e">
        <v>#REF!</v>
      </c>
      <c r="CNP1573" s="133" t="e">
        <v>#REF!</v>
      </c>
      <c r="CNQ1573" s="133" t="e">
        <v>#REF!</v>
      </c>
      <c r="CNR1573" s="133" t="e">
        <v>#REF!</v>
      </c>
      <c r="CNS1573" s="133" t="e">
        <v>#REF!</v>
      </c>
      <c r="CNT1573" s="133" t="e">
        <v>#REF!</v>
      </c>
      <c r="CNU1573" s="133" t="e">
        <v>#REF!</v>
      </c>
      <c r="CNV1573" s="133" t="e">
        <v>#REF!</v>
      </c>
      <c r="CNW1573" s="133" t="e">
        <v>#REF!</v>
      </c>
      <c r="CNX1573" s="133" t="e">
        <v>#REF!</v>
      </c>
      <c r="CNY1573" s="133" t="e">
        <v>#REF!</v>
      </c>
      <c r="CNZ1573" s="133" t="e">
        <v>#REF!</v>
      </c>
      <c r="COA1573" s="133" t="e">
        <v>#REF!</v>
      </c>
      <c r="COB1573" s="133" t="e">
        <v>#REF!</v>
      </c>
      <c r="COC1573" s="133" t="e">
        <v>#REF!</v>
      </c>
      <c r="COD1573" s="133" t="e">
        <v>#REF!</v>
      </c>
      <c r="COE1573" s="133" t="e">
        <v>#REF!</v>
      </c>
      <c r="COF1573" s="133" t="e">
        <v>#REF!</v>
      </c>
      <c r="COG1573" s="133" t="e">
        <v>#REF!</v>
      </c>
      <c r="COH1573" s="133" t="e">
        <v>#REF!</v>
      </c>
      <c r="COI1573" s="133" t="e">
        <v>#REF!</v>
      </c>
      <c r="COJ1573" s="133" t="e">
        <v>#REF!</v>
      </c>
      <c r="COK1573" s="133" t="e">
        <v>#REF!</v>
      </c>
      <c r="COL1573" s="133" t="e">
        <v>#REF!</v>
      </c>
      <c r="COM1573" s="133" t="e">
        <v>#REF!</v>
      </c>
      <c r="CON1573" s="133" t="e">
        <v>#REF!</v>
      </c>
      <c r="COO1573" s="133" t="e">
        <v>#REF!</v>
      </c>
      <c r="COP1573" s="133" t="e">
        <v>#REF!</v>
      </c>
      <c r="COQ1573" s="133" t="e">
        <v>#REF!</v>
      </c>
      <c r="COR1573" s="133" t="e">
        <v>#REF!</v>
      </c>
      <c r="COS1573" s="133" t="e">
        <v>#REF!</v>
      </c>
      <c r="COT1573" s="133" t="e">
        <v>#REF!</v>
      </c>
      <c r="COU1573" s="133" t="e">
        <v>#REF!</v>
      </c>
      <c r="COV1573" s="133" t="e">
        <v>#REF!</v>
      </c>
      <c r="COW1573" s="133" t="e">
        <v>#REF!</v>
      </c>
      <c r="COX1573" s="133" t="e">
        <v>#REF!</v>
      </c>
      <c r="COY1573" s="133" t="e">
        <v>#REF!</v>
      </c>
      <c r="COZ1573" s="133" t="e">
        <v>#REF!</v>
      </c>
      <c r="CPA1573" s="133" t="e">
        <v>#REF!</v>
      </c>
      <c r="CPB1573" s="133" t="e">
        <v>#REF!</v>
      </c>
      <c r="CPC1573" s="133" t="e">
        <v>#REF!</v>
      </c>
      <c r="CPD1573" s="133" t="e">
        <v>#REF!</v>
      </c>
      <c r="CPE1573" s="133" t="e">
        <v>#REF!</v>
      </c>
      <c r="CPF1573" s="133" t="e">
        <v>#REF!</v>
      </c>
      <c r="CPG1573" s="133" t="e">
        <v>#REF!</v>
      </c>
      <c r="CPH1573" s="133" t="e">
        <v>#REF!</v>
      </c>
      <c r="CPI1573" s="133" t="e">
        <v>#REF!</v>
      </c>
      <c r="CPJ1573" s="133" t="e">
        <v>#REF!</v>
      </c>
      <c r="CPK1573" s="133" t="e">
        <v>#REF!</v>
      </c>
      <c r="CPL1573" s="133" t="e">
        <v>#REF!</v>
      </c>
      <c r="CPM1573" s="133" t="e">
        <v>#REF!</v>
      </c>
      <c r="CPN1573" s="133" t="e">
        <v>#REF!</v>
      </c>
      <c r="CPO1573" s="133" t="e">
        <v>#REF!</v>
      </c>
      <c r="CPP1573" s="133" t="e">
        <v>#REF!</v>
      </c>
      <c r="CPQ1573" s="133" t="e">
        <v>#REF!</v>
      </c>
      <c r="CPR1573" s="133" t="e">
        <v>#REF!</v>
      </c>
      <c r="CPS1573" s="133" t="e">
        <v>#REF!</v>
      </c>
      <c r="CPT1573" s="133" t="e">
        <v>#REF!</v>
      </c>
      <c r="CPU1573" s="133" t="e">
        <v>#REF!</v>
      </c>
      <c r="CPV1573" s="133" t="e">
        <v>#REF!</v>
      </c>
      <c r="CPW1573" s="133" t="e">
        <v>#REF!</v>
      </c>
      <c r="CPX1573" s="133" t="e">
        <v>#REF!</v>
      </c>
      <c r="CPY1573" s="133" t="e">
        <v>#REF!</v>
      </c>
      <c r="CPZ1573" s="133" t="e">
        <v>#REF!</v>
      </c>
      <c r="CQA1573" s="133" t="e">
        <v>#REF!</v>
      </c>
      <c r="CQB1573" s="133" t="e">
        <v>#REF!</v>
      </c>
      <c r="CQC1573" s="133" t="e">
        <v>#REF!</v>
      </c>
      <c r="CQD1573" s="133" t="e">
        <v>#REF!</v>
      </c>
      <c r="CQE1573" s="133" t="e">
        <v>#REF!</v>
      </c>
      <c r="CQF1573" s="133" t="e">
        <v>#REF!</v>
      </c>
      <c r="CQG1573" s="133" t="e">
        <v>#REF!</v>
      </c>
      <c r="CQH1573" s="133" t="e">
        <v>#REF!</v>
      </c>
      <c r="CQI1573" s="133" t="e">
        <v>#REF!</v>
      </c>
      <c r="CQJ1573" s="133" t="e">
        <v>#REF!</v>
      </c>
      <c r="CQK1573" s="133" t="e">
        <v>#REF!</v>
      </c>
      <c r="CQL1573" s="133" t="e">
        <v>#REF!</v>
      </c>
      <c r="CQM1573" s="133" t="e">
        <v>#REF!</v>
      </c>
      <c r="CQN1573" s="133" t="e">
        <v>#REF!</v>
      </c>
      <c r="CQO1573" s="133" t="e">
        <v>#REF!</v>
      </c>
      <c r="CQP1573" s="133" t="e">
        <v>#REF!</v>
      </c>
      <c r="CQQ1573" s="133" t="e">
        <v>#REF!</v>
      </c>
      <c r="CQR1573" s="133" t="e">
        <v>#REF!</v>
      </c>
      <c r="CQS1573" s="133" t="e">
        <v>#REF!</v>
      </c>
      <c r="CQT1573" s="133" t="e">
        <v>#REF!</v>
      </c>
      <c r="CQU1573" s="133" t="e">
        <v>#REF!</v>
      </c>
      <c r="CQV1573" s="133" t="e">
        <v>#REF!</v>
      </c>
      <c r="CQW1573" s="133" t="e">
        <v>#REF!</v>
      </c>
      <c r="CQX1573" s="133" t="e">
        <v>#REF!</v>
      </c>
      <c r="CQY1573" s="133" t="e">
        <v>#REF!</v>
      </c>
      <c r="CQZ1573" s="133" t="e">
        <v>#REF!</v>
      </c>
      <c r="CRA1573" s="133" t="e">
        <v>#REF!</v>
      </c>
      <c r="CRB1573" s="133" t="e">
        <v>#REF!</v>
      </c>
      <c r="CRC1573" s="133" t="e">
        <v>#REF!</v>
      </c>
      <c r="CRD1573" s="133" t="e">
        <v>#REF!</v>
      </c>
      <c r="CRE1573" s="133" t="e">
        <v>#REF!</v>
      </c>
      <c r="CRF1573" s="133" t="e">
        <v>#REF!</v>
      </c>
      <c r="CRG1573" s="133" t="e">
        <v>#REF!</v>
      </c>
      <c r="CRH1573" s="133" t="e">
        <v>#REF!</v>
      </c>
      <c r="CRI1573" s="133" t="e">
        <v>#REF!</v>
      </c>
      <c r="CRJ1573" s="133" t="e">
        <v>#REF!</v>
      </c>
      <c r="CRK1573" s="133" t="e">
        <v>#REF!</v>
      </c>
      <c r="CRL1573" s="133" t="e">
        <v>#REF!</v>
      </c>
      <c r="CRM1573" s="133" t="e">
        <v>#REF!</v>
      </c>
      <c r="CRN1573" s="133" t="e">
        <v>#REF!</v>
      </c>
      <c r="CRO1573" s="133" t="e">
        <v>#REF!</v>
      </c>
      <c r="CRP1573" s="133" t="e">
        <v>#REF!</v>
      </c>
      <c r="CRQ1573" s="133" t="e">
        <v>#REF!</v>
      </c>
      <c r="CRR1573" s="133" t="e">
        <v>#REF!</v>
      </c>
      <c r="CRS1573" s="133" t="e">
        <v>#REF!</v>
      </c>
      <c r="CRT1573" s="133" t="e">
        <v>#REF!</v>
      </c>
      <c r="CRU1573" s="133" t="e">
        <v>#REF!</v>
      </c>
      <c r="CRV1573" s="133" t="e">
        <v>#REF!</v>
      </c>
      <c r="CRW1573" s="133" t="e">
        <v>#REF!</v>
      </c>
      <c r="CRX1573" s="133" t="e">
        <v>#REF!</v>
      </c>
      <c r="CRY1573" s="133" t="e">
        <v>#REF!</v>
      </c>
      <c r="CRZ1573" s="133" t="e">
        <v>#REF!</v>
      </c>
      <c r="CSA1573" s="133" t="e">
        <v>#REF!</v>
      </c>
      <c r="CSB1573" s="133" t="e">
        <v>#REF!</v>
      </c>
      <c r="CSC1573" s="133" t="e">
        <v>#REF!</v>
      </c>
      <c r="CSD1573" s="133" t="e">
        <v>#REF!</v>
      </c>
      <c r="CSE1573" s="133" t="e">
        <v>#REF!</v>
      </c>
      <c r="CSF1573" s="133" t="e">
        <v>#REF!</v>
      </c>
      <c r="CSG1573" s="133" t="e">
        <v>#REF!</v>
      </c>
      <c r="CSH1573" s="133" t="e">
        <v>#REF!</v>
      </c>
      <c r="CSI1573" s="133" t="e">
        <v>#REF!</v>
      </c>
      <c r="CSJ1573" s="133" t="e">
        <v>#REF!</v>
      </c>
      <c r="CSK1573" s="133" t="e">
        <v>#REF!</v>
      </c>
      <c r="CSL1573" s="133" t="e">
        <v>#REF!</v>
      </c>
      <c r="CSM1573" s="133" t="e">
        <v>#REF!</v>
      </c>
      <c r="CSN1573" s="133" t="e">
        <v>#REF!</v>
      </c>
      <c r="CSO1573" s="133" t="e">
        <v>#REF!</v>
      </c>
      <c r="CSP1573" s="133" t="e">
        <v>#REF!</v>
      </c>
      <c r="CSQ1573" s="133" t="e">
        <v>#REF!</v>
      </c>
      <c r="CSR1573" s="133" t="e">
        <v>#REF!</v>
      </c>
      <c r="CSS1573" s="133" t="e">
        <v>#REF!</v>
      </c>
      <c r="CST1573" s="133" t="e">
        <v>#REF!</v>
      </c>
      <c r="CSU1573" s="133" t="e">
        <v>#REF!</v>
      </c>
      <c r="CSV1573" s="133" t="e">
        <v>#REF!</v>
      </c>
      <c r="CSW1573" s="133" t="e">
        <v>#REF!</v>
      </c>
      <c r="CSX1573" s="133" t="e">
        <v>#REF!</v>
      </c>
      <c r="CSY1573" s="133" t="e">
        <v>#REF!</v>
      </c>
      <c r="CSZ1573" s="133" t="e">
        <v>#REF!</v>
      </c>
      <c r="CTA1573" s="133" t="e">
        <v>#REF!</v>
      </c>
      <c r="CTB1573" s="133" t="e">
        <v>#REF!</v>
      </c>
      <c r="CTC1573" s="133" t="e">
        <v>#REF!</v>
      </c>
      <c r="CTD1573" s="133" t="e">
        <v>#REF!</v>
      </c>
      <c r="CTE1573" s="133" t="e">
        <v>#REF!</v>
      </c>
      <c r="CTF1573" s="133" t="e">
        <v>#REF!</v>
      </c>
      <c r="CTG1573" s="133" t="e">
        <v>#REF!</v>
      </c>
      <c r="CTH1573" s="133" t="e">
        <v>#REF!</v>
      </c>
      <c r="CTI1573" s="133" t="e">
        <v>#REF!</v>
      </c>
      <c r="CTJ1573" s="133" t="e">
        <v>#REF!</v>
      </c>
      <c r="CTK1573" s="133" t="e">
        <v>#REF!</v>
      </c>
      <c r="CTL1573" s="133" t="e">
        <v>#REF!</v>
      </c>
      <c r="CTM1573" s="133" t="e">
        <v>#REF!</v>
      </c>
      <c r="CTN1573" s="133" t="e">
        <v>#REF!</v>
      </c>
      <c r="CTO1573" s="133" t="e">
        <v>#REF!</v>
      </c>
      <c r="CTP1573" s="133" t="e">
        <v>#REF!</v>
      </c>
      <c r="CTQ1573" s="133" t="e">
        <v>#REF!</v>
      </c>
      <c r="CTR1573" s="133" t="e">
        <v>#REF!</v>
      </c>
      <c r="CTS1573" s="133" t="e">
        <v>#REF!</v>
      </c>
      <c r="CTT1573" s="133" t="e">
        <v>#REF!</v>
      </c>
      <c r="CTU1573" s="133" t="e">
        <v>#REF!</v>
      </c>
      <c r="CTV1573" s="133" t="e">
        <v>#REF!</v>
      </c>
      <c r="CTW1573" s="133" t="e">
        <v>#REF!</v>
      </c>
      <c r="CTX1573" s="133" t="e">
        <v>#REF!</v>
      </c>
      <c r="CTY1573" s="133" t="e">
        <v>#REF!</v>
      </c>
      <c r="CTZ1573" s="133" t="e">
        <v>#REF!</v>
      </c>
      <c r="CUA1573" s="133" t="e">
        <v>#REF!</v>
      </c>
      <c r="CUB1573" s="133" t="e">
        <v>#REF!</v>
      </c>
      <c r="CUC1573" s="133" t="e">
        <v>#REF!</v>
      </c>
      <c r="CUD1573" s="133" t="e">
        <v>#REF!</v>
      </c>
      <c r="CUE1573" s="133" t="e">
        <v>#REF!</v>
      </c>
      <c r="CUF1573" s="133" t="e">
        <v>#REF!</v>
      </c>
      <c r="CUG1573" s="133" t="e">
        <v>#REF!</v>
      </c>
      <c r="CUH1573" s="133" t="e">
        <v>#REF!</v>
      </c>
      <c r="CUI1573" s="133" t="e">
        <v>#REF!</v>
      </c>
      <c r="CUJ1573" s="133" t="e">
        <v>#REF!</v>
      </c>
      <c r="CUK1573" s="133" t="e">
        <v>#REF!</v>
      </c>
      <c r="CUL1573" s="133" t="e">
        <v>#REF!</v>
      </c>
      <c r="CUM1573" s="133" t="e">
        <v>#REF!</v>
      </c>
      <c r="CUN1573" s="133" t="e">
        <v>#REF!</v>
      </c>
      <c r="CUO1573" s="133" t="e">
        <v>#REF!</v>
      </c>
      <c r="CUP1573" s="133" t="e">
        <v>#REF!</v>
      </c>
      <c r="CUQ1573" s="133" t="e">
        <v>#REF!</v>
      </c>
      <c r="CUR1573" s="133" t="e">
        <v>#REF!</v>
      </c>
      <c r="CUS1573" s="133" t="e">
        <v>#REF!</v>
      </c>
      <c r="CUT1573" s="133" t="e">
        <v>#REF!</v>
      </c>
      <c r="CUU1573" s="133" t="e">
        <v>#REF!</v>
      </c>
      <c r="CUV1573" s="133" t="e">
        <v>#REF!</v>
      </c>
      <c r="CUW1573" s="133" t="e">
        <v>#REF!</v>
      </c>
      <c r="CUX1573" s="133" t="e">
        <v>#REF!</v>
      </c>
      <c r="CUY1573" s="133" t="e">
        <v>#REF!</v>
      </c>
      <c r="CUZ1573" s="133" t="e">
        <v>#REF!</v>
      </c>
      <c r="CVA1573" s="133" t="e">
        <v>#REF!</v>
      </c>
      <c r="CVB1573" s="133" t="e">
        <v>#REF!</v>
      </c>
      <c r="CVC1573" s="133" t="e">
        <v>#REF!</v>
      </c>
      <c r="CVD1573" s="133" t="e">
        <v>#REF!</v>
      </c>
      <c r="CVE1573" s="133" t="e">
        <v>#REF!</v>
      </c>
      <c r="CVF1573" s="133" t="e">
        <v>#REF!</v>
      </c>
      <c r="CVG1573" s="133" t="e">
        <v>#REF!</v>
      </c>
      <c r="CVH1573" s="133" t="e">
        <v>#REF!</v>
      </c>
      <c r="CVI1573" s="133" t="e">
        <v>#REF!</v>
      </c>
      <c r="CVJ1573" s="133" t="e">
        <v>#REF!</v>
      </c>
      <c r="CVK1573" s="133" t="e">
        <v>#REF!</v>
      </c>
      <c r="CVL1573" s="133" t="e">
        <v>#REF!</v>
      </c>
      <c r="CVM1573" s="133" t="e">
        <v>#REF!</v>
      </c>
      <c r="CVN1573" s="133" t="e">
        <v>#REF!</v>
      </c>
      <c r="CVO1573" s="133" t="e">
        <v>#REF!</v>
      </c>
      <c r="CVP1573" s="133" t="e">
        <v>#REF!</v>
      </c>
      <c r="CVQ1573" s="133" t="e">
        <v>#REF!</v>
      </c>
      <c r="CVR1573" s="133" t="e">
        <v>#REF!</v>
      </c>
      <c r="CVS1573" s="133" t="e">
        <v>#REF!</v>
      </c>
      <c r="CVT1573" s="133" t="e">
        <v>#REF!</v>
      </c>
      <c r="CVU1573" s="133" t="e">
        <v>#REF!</v>
      </c>
      <c r="CVV1573" s="133" t="e">
        <v>#REF!</v>
      </c>
      <c r="CVW1573" s="133" t="e">
        <v>#REF!</v>
      </c>
      <c r="CVX1573" s="133" t="e">
        <v>#REF!</v>
      </c>
      <c r="CVY1573" s="133" t="e">
        <v>#REF!</v>
      </c>
      <c r="CVZ1573" s="133" t="e">
        <v>#REF!</v>
      </c>
      <c r="CWA1573" s="133" t="e">
        <v>#REF!</v>
      </c>
      <c r="CWB1573" s="133" t="e">
        <v>#REF!</v>
      </c>
      <c r="CWC1573" s="133" t="e">
        <v>#REF!</v>
      </c>
      <c r="CWD1573" s="133" t="e">
        <v>#REF!</v>
      </c>
      <c r="CWE1573" s="133" t="e">
        <v>#REF!</v>
      </c>
      <c r="CWF1573" s="133" t="e">
        <v>#REF!</v>
      </c>
      <c r="CWG1573" s="133" t="e">
        <v>#REF!</v>
      </c>
      <c r="CWH1573" s="133" t="e">
        <v>#REF!</v>
      </c>
      <c r="CWI1573" s="133" t="e">
        <v>#REF!</v>
      </c>
      <c r="CWJ1573" s="133" t="e">
        <v>#REF!</v>
      </c>
      <c r="CWK1573" s="133" t="e">
        <v>#REF!</v>
      </c>
      <c r="CWL1573" s="133" t="e">
        <v>#REF!</v>
      </c>
      <c r="CWM1573" s="133" t="e">
        <v>#REF!</v>
      </c>
      <c r="CWN1573" s="133" t="e">
        <v>#REF!</v>
      </c>
      <c r="CWO1573" s="133" t="e">
        <v>#REF!</v>
      </c>
      <c r="CWP1573" s="133" t="e">
        <v>#REF!</v>
      </c>
      <c r="CWQ1573" s="133" t="e">
        <v>#REF!</v>
      </c>
      <c r="CWR1573" s="133" t="e">
        <v>#REF!</v>
      </c>
      <c r="CWS1573" s="133" t="e">
        <v>#REF!</v>
      </c>
      <c r="CWT1573" s="133" t="e">
        <v>#REF!</v>
      </c>
      <c r="CWU1573" s="133" t="e">
        <v>#REF!</v>
      </c>
      <c r="CWV1573" s="133" t="e">
        <v>#REF!</v>
      </c>
      <c r="CWW1573" s="133" t="e">
        <v>#REF!</v>
      </c>
      <c r="CWX1573" s="133" t="e">
        <v>#REF!</v>
      </c>
      <c r="CWY1573" s="133" t="e">
        <v>#REF!</v>
      </c>
      <c r="CWZ1573" s="133" t="e">
        <v>#REF!</v>
      </c>
      <c r="CXA1573" s="133" t="e">
        <v>#REF!</v>
      </c>
      <c r="CXB1573" s="133" t="e">
        <v>#REF!</v>
      </c>
      <c r="CXC1573" s="133" t="e">
        <v>#REF!</v>
      </c>
      <c r="CXD1573" s="133" t="e">
        <v>#REF!</v>
      </c>
      <c r="CXE1573" s="133" t="e">
        <v>#REF!</v>
      </c>
      <c r="CXF1573" s="133" t="e">
        <v>#REF!</v>
      </c>
      <c r="CXG1573" s="133" t="e">
        <v>#REF!</v>
      </c>
      <c r="CXH1573" s="133" t="e">
        <v>#REF!</v>
      </c>
      <c r="CXI1573" s="133" t="e">
        <v>#REF!</v>
      </c>
      <c r="CXJ1573" s="133" t="e">
        <v>#REF!</v>
      </c>
      <c r="CXK1573" s="133" t="e">
        <v>#REF!</v>
      </c>
      <c r="CXL1573" s="133" t="e">
        <v>#REF!</v>
      </c>
      <c r="CXM1573" s="133" t="e">
        <v>#REF!</v>
      </c>
      <c r="CXN1573" s="133" t="e">
        <v>#REF!</v>
      </c>
      <c r="CXO1573" s="133" t="e">
        <v>#REF!</v>
      </c>
      <c r="CXP1573" s="133" t="e">
        <v>#REF!</v>
      </c>
      <c r="CXQ1573" s="133" t="e">
        <v>#REF!</v>
      </c>
      <c r="CXR1573" s="133" t="e">
        <v>#REF!</v>
      </c>
      <c r="CXS1573" s="133" t="e">
        <v>#REF!</v>
      </c>
      <c r="CXT1573" s="133" t="e">
        <v>#REF!</v>
      </c>
      <c r="CXU1573" s="133" t="e">
        <v>#REF!</v>
      </c>
      <c r="CXV1573" s="133" t="e">
        <v>#REF!</v>
      </c>
      <c r="CXW1573" s="133" t="e">
        <v>#REF!</v>
      </c>
      <c r="CXX1573" s="133" t="e">
        <v>#REF!</v>
      </c>
      <c r="CXY1573" s="133" t="e">
        <v>#REF!</v>
      </c>
      <c r="CXZ1573" s="133" t="e">
        <v>#REF!</v>
      </c>
      <c r="CYA1573" s="133" t="e">
        <v>#REF!</v>
      </c>
      <c r="CYB1573" s="133" t="e">
        <v>#REF!</v>
      </c>
      <c r="CYC1573" s="133" t="e">
        <v>#REF!</v>
      </c>
      <c r="CYD1573" s="133" t="e">
        <v>#REF!</v>
      </c>
      <c r="CYE1573" s="133" t="e">
        <v>#REF!</v>
      </c>
      <c r="CYF1573" s="133" t="e">
        <v>#REF!</v>
      </c>
      <c r="CYG1573" s="133" t="e">
        <v>#REF!</v>
      </c>
      <c r="CYH1573" s="133" t="e">
        <v>#REF!</v>
      </c>
      <c r="CYI1573" s="133" t="e">
        <v>#REF!</v>
      </c>
      <c r="CYJ1573" s="133" t="e">
        <v>#REF!</v>
      </c>
      <c r="CYK1573" s="133" t="e">
        <v>#REF!</v>
      </c>
      <c r="CYL1573" s="133" t="e">
        <v>#REF!</v>
      </c>
      <c r="CYM1573" s="133" t="e">
        <v>#REF!</v>
      </c>
      <c r="CYN1573" s="133" t="e">
        <v>#REF!</v>
      </c>
      <c r="CYO1573" s="133" t="e">
        <v>#REF!</v>
      </c>
      <c r="CYP1573" s="133" t="e">
        <v>#REF!</v>
      </c>
      <c r="CYQ1573" s="133" t="e">
        <v>#REF!</v>
      </c>
      <c r="CYR1573" s="133" t="e">
        <v>#REF!</v>
      </c>
      <c r="CYS1573" s="133" t="e">
        <v>#REF!</v>
      </c>
      <c r="CYT1573" s="133" t="e">
        <v>#REF!</v>
      </c>
      <c r="CYU1573" s="133" t="e">
        <v>#REF!</v>
      </c>
      <c r="CYV1573" s="133" t="e">
        <v>#REF!</v>
      </c>
      <c r="CYW1573" s="133" t="e">
        <v>#REF!</v>
      </c>
      <c r="CYX1573" s="133" t="e">
        <v>#REF!</v>
      </c>
      <c r="CYY1573" s="133" t="e">
        <v>#REF!</v>
      </c>
      <c r="CYZ1573" s="133" t="e">
        <v>#REF!</v>
      </c>
      <c r="CZA1573" s="133" t="e">
        <v>#REF!</v>
      </c>
      <c r="CZB1573" s="133" t="e">
        <v>#REF!</v>
      </c>
      <c r="CZC1573" s="133" t="e">
        <v>#REF!</v>
      </c>
      <c r="CZD1573" s="133" t="e">
        <v>#REF!</v>
      </c>
      <c r="CZE1573" s="133" t="e">
        <v>#REF!</v>
      </c>
      <c r="CZF1573" s="133" t="e">
        <v>#REF!</v>
      </c>
      <c r="CZG1573" s="133" t="e">
        <v>#REF!</v>
      </c>
      <c r="CZH1573" s="133" t="e">
        <v>#REF!</v>
      </c>
      <c r="CZI1573" s="133" t="e">
        <v>#REF!</v>
      </c>
      <c r="CZJ1573" s="133" t="e">
        <v>#REF!</v>
      </c>
      <c r="CZK1573" s="133" t="e">
        <v>#REF!</v>
      </c>
      <c r="CZL1573" s="133" t="e">
        <v>#REF!</v>
      </c>
      <c r="CZM1573" s="133" t="e">
        <v>#REF!</v>
      </c>
      <c r="CZN1573" s="133" t="e">
        <v>#REF!</v>
      </c>
      <c r="CZO1573" s="133" t="e">
        <v>#REF!</v>
      </c>
      <c r="CZP1573" s="133" t="e">
        <v>#REF!</v>
      </c>
      <c r="CZQ1573" s="133" t="e">
        <v>#REF!</v>
      </c>
      <c r="CZR1573" s="133" t="e">
        <v>#REF!</v>
      </c>
      <c r="CZS1573" s="133" t="e">
        <v>#REF!</v>
      </c>
      <c r="CZT1573" s="133" t="e">
        <v>#REF!</v>
      </c>
      <c r="CZU1573" s="133" t="e">
        <v>#REF!</v>
      </c>
      <c r="CZV1573" s="133" t="e">
        <v>#REF!</v>
      </c>
      <c r="CZW1573" s="133" t="e">
        <v>#REF!</v>
      </c>
      <c r="CZX1573" s="133" t="e">
        <v>#REF!</v>
      </c>
      <c r="CZY1573" s="133" t="e">
        <v>#REF!</v>
      </c>
      <c r="CZZ1573" s="133" t="e">
        <v>#REF!</v>
      </c>
      <c r="DAA1573" s="133" t="e">
        <v>#REF!</v>
      </c>
      <c r="DAB1573" s="133" t="e">
        <v>#REF!</v>
      </c>
      <c r="DAC1573" s="133" t="e">
        <v>#REF!</v>
      </c>
      <c r="DAD1573" s="133" t="e">
        <v>#REF!</v>
      </c>
      <c r="DAE1573" s="133" t="e">
        <v>#REF!</v>
      </c>
      <c r="DAF1573" s="133" t="e">
        <v>#REF!</v>
      </c>
      <c r="DAG1573" s="133" t="e">
        <v>#REF!</v>
      </c>
      <c r="DAH1573" s="133" t="e">
        <v>#REF!</v>
      </c>
      <c r="DAI1573" s="133" t="e">
        <v>#REF!</v>
      </c>
      <c r="DAJ1573" s="133" t="e">
        <v>#REF!</v>
      </c>
      <c r="DAK1573" s="133" t="e">
        <v>#REF!</v>
      </c>
      <c r="DAL1573" s="133" t="e">
        <v>#REF!</v>
      </c>
      <c r="DAM1573" s="133" t="e">
        <v>#REF!</v>
      </c>
      <c r="DAN1573" s="133" t="e">
        <v>#REF!</v>
      </c>
      <c r="DAO1573" s="133" t="e">
        <v>#REF!</v>
      </c>
      <c r="DAP1573" s="133" t="e">
        <v>#REF!</v>
      </c>
      <c r="DAQ1573" s="133" t="e">
        <v>#REF!</v>
      </c>
      <c r="DAR1573" s="133" t="e">
        <v>#REF!</v>
      </c>
      <c r="DAS1573" s="133" t="e">
        <v>#REF!</v>
      </c>
      <c r="DAT1573" s="133" t="e">
        <v>#REF!</v>
      </c>
      <c r="DAU1573" s="133" t="e">
        <v>#REF!</v>
      </c>
      <c r="DAV1573" s="133" t="e">
        <v>#REF!</v>
      </c>
      <c r="DAW1573" s="133" t="e">
        <v>#REF!</v>
      </c>
      <c r="DAX1573" s="133" t="e">
        <v>#REF!</v>
      </c>
      <c r="DAY1573" s="133" t="e">
        <v>#REF!</v>
      </c>
      <c r="DAZ1573" s="133" t="e">
        <v>#REF!</v>
      </c>
      <c r="DBA1573" s="133" t="e">
        <v>#REF!</v>
      </c>
      <c r="DBB1573" s="133" t="e">
        <v>#REF!</v>
      </c>
      <c r="DBC1573" s="133" t="e">
        <v>#REF!</v>
      </c>
      <c r="DBD1573" s="133" t="e">
        <v>#REF!</v>
      </c>
      <c r="DBE1573" s="133" t="e">
        <v>#REF!</v>
      </c>
      <c r="DBF1573" s="133" t="e">
        <v>#REF!</v>
      </c>
      <c r="DBG1573" s="133" t="e">
        <v>#REF!</v>
      </c>
      <c r="DBH1573" s="133" t="e">
        <v>#REF!</v>
      </c>
      <c r="DBI1573" s="133" t="e">
        <v>#REF!</v>
      </c>
      <c r="DBJ1573" s="133" t="e">
        <v>#REF!</v>
      </c>
      <c r="DBK1573" s="133" t="e">
        <v>#REF!</v>
      </c>
      <c r="DBL1573" s="133" t="e">
        <v>#REF!</v>
      </c>
      <c r="DBM1573" s="133" t="e">
        <v>#REF!</v>
      </c>
      <c r="DBN1573" s="133" t="e">
        <v>#REF!</v>
      </c>
      <c r="DBO1573" s="133" t="e">
        <v>#REF!</v>
      </c>
      <c r="DBP1573" s="133" t="e">
        <v>#REF!</v>
      </c>
      <c r="DBQ1573" s="133" t="e">
        <v>#REF!</v>
      </c>
      <c r="DBR1573" s="133" t="e">
        <v>#REF!</v>
      </c>
      <c r="DBS1573" s="133" t="e">
        <v>#REF!</v>
      </c>
      <c r="DBT1573" s="133" t="e">
        <v>#REF!</v>
      </c>
      <c r="DBU1573" s="133" t="e">
        <v>#REF!</v>
      </c>
      <c r="DBV1573" s="133" t="e">
        <v>#REF!</v>
      </c>
      <c r="DBW1573" s="133" t="e">
        <v>#REF!</v>
      </c>
      <c r="DBX1573" s="133" t="e">
        <v>#REF!</v>
      </c>
      <c r="DBY1573" s="133" t="e">
        <v>#REF!</v>
      </c>
      <c r="DBZ1573" s="133" t="e">
        <v>#REF!</v>
      </c>
      <c r="DCA1573" s="133" t="e">
        <v>#REF!</v>
      </c>
      <c r="DCB1573" s="133" t="e">
        <v>#REF!</v>
      </c>
      <c r="DCC1573" s="133" t="e">
        <v>#REF!</v>
      </c>
      <c r="DCD1573" s="133" t="e">
        <v>#REF!</v>
      </c>
      <c r="DCE1573" s="133" t="e">
        <v>#REF!</v>
      </c>
      <c r="DCF1573" s="133" t="e">
        <v>#REF!</v>
      </c>
      <c r="DCG1573" s="133" t="e">
        <v>#REF!</v>
      </c>
      <c r="DCH1573" s="133" t="e">
        <v>#REF!</v>
      </c>
      <c r="DCI1573" s="133" t="e">
        <v>#REF!</v>
      </c>
      <c r="DCJ1573" s="133" t="e">
        <v>#REF!</v>
      </c>
      <c r="DCK1573" s="133" t="e">
        <v>#REF!</v>
      </c>
      <c r="DCL1573" s="133" t="e">
        <v>#REF!</v>
      </c>
      <c r="DCM1573" s="133" t="e">
        <v>#REF!</v>
      </c>
      <c r="DCN1573" s="133" t="e">
        <v>#REF!</v>
      </c>
      <c r="DCO1573" s="133" t="e">
        <v>#REF!</v>
      </c>
      <c r="DCP1573" s="133" t="e">
        <v>#REF!</v>
      </c>
      <c r="DCQ1573" s="133" t="e">
        <v>#REF!</v>
      </c>
      <c r="DCR1573" s="133" t="e">
        <v>#REF!</v>
      </c>
      <c r="DCS1573" s="133" t="e">
        <v>#REF!</v>
      </c>
      <c r="DCT1573" s="133" t="e">
        <v>#REF!</v>
      </c>
      <c r="DCU1573" s="133" t="e">
        <v>#REF!</v>
      </c>
      <c r="DCV1573" s="133" t="e">
        <v>#REF!</v>
      </c>
      <c r="DCW1573" s="133" t="e">
        <v>#REF!</v>
      </c>
      <c r="DCX1573" s="133" t="e">
        <v>#REF!</v>
      </c>
      <c r="DCY1573" s="133" t="e">
        <v>#REF!</v>
      </c>
      <c r="DCZ1573" s="133" t="e">
        <v>#REF!</v>
      </c>
      <c r="DDA1573" s="133" t="e">
        <v>#REF!</v>
      </c>
      <c r="DDB1573" s="133" t="e">
        <v>#REF!</v>
      </c>
      <c r="DDC1573" s="133" t="e">
        <v>#REF!</v>
      </c>
      <c r="DDD1573" s="133" t="e">
        <v>#REF!</v>
      </c>
      <c r="DDE1573" s="133" t="e">
        <v>#REF!</v>
      </c>
      <c r="DDF1573" s="133" t="e">
        <v>#REF!</v>
      </c>
      <c r="DDG1573" s="133" t="e">
        <v>#REF!</v>
      </c>
      <c r="DDH1573" s="133" t="e">
        <v>#REF!</v>
      </c>
      <c r="DDI1573" s="133" t="e">
        <v>#REF!</v>
      </c>
      <c r="DDJ1573" s="133" t="e">
        <v>#REF!</v>
      </c>
      <c r="DDK1573" s="133" t="e">
        <v>#REF!</v>
      </c>
      <c r="DDL1573" s="133" t="e">
        <v>#REF!</v>
      </c>
      <c r="DDM1573" s="133" t="e">
        <v>#REF!</v>
      </c>
      <c r="DDN1573" s="133" t="e">
        <v>#REF!</v>
      </c>
      <c r="DDO1573" s="133" t="e">
        <v>#REF!</v>
      </c>
      <c r="DDP1573" s="133" t="e">
        <v>#REF!</v>
      </c>
      <c r="DDQ1573" s="133" t="e">
        <v>#REF!</v>
      </c>
      <c r="DDR1573" s="133" t="e">
        <v>#REF!</v>
      </c>
      <c r="DDS1573" s="133" t="e">
        <v>#REF!</v>
      </c>
      <c r="DDT1573" s="133" t="e">
        <v>#REF!</v>
      </c>
      <c r="DDU1573" s="133" t="e">
        <v>#REF!</v>
      </c>
      <c r="DDV1573" s="133" t="e">
        <v>#REF!</v>
      </c>
      <c r="DDW1573" s="133" t="e">
        <v>#REF!</v>
      </c>
      <c r="DDX1573" s="133" t="e">
        <v>#REF!</v>
      </c>
      <c r="DDY1573" s="133" t="e">
        <v>#REF!</v>
      </c>
      <c r="DDZ1573" s="133" t="e">
        <v>#REF!</v>
      </c>
      <c r="DEA1573" s="133" t="e">
        <v>#REF!</v>
      </c>
      <c r="DEB1573" s="133" t="e">
        <v>#REF!</v>
      </c>
      <c r="DEC1573" s="133" t="e">
        <v>#REF!</v>
      </c>
      <c r="DED1573" s="133" t="e">
        <v>#REF!</v>
      </c>
      <c r="DEE1573" s="133" t="e">
        <v>#REF!</v>
      </c>
      <c r="DEF1573" s="133" t="e">
        <v>#REF!</v>
      </c>
      <c r="DEG1573" s="133" t="e">
        <v>#REF!</v>
      </c>
      <c r="DEH1573" s="133" t="e">
        <v>#REF!</v>
      </c>
      <c r="DEI1573" s="133" t="e">
        <v>#REF!</v>
      </c>
      <c r="DEJ1573" s="133" t="e">
        <v>#REF!</v>
      </c>
      <c r="DEK1573" s="133" t="e">
        <v>#REF!</v>
      </c>
      <c r="DEL1573" s="133" t="e">
        <v>#REF!</v>
      </c>
      <c r="DEM1573" s="133" t="e">
        <v>#REF!</v>
      </c>
      <c r="DEN1573" s="133" t="e">
        <v>#REF!</v>
      </c>
      <c r="DEO1573" s="133" t="e">
        <v>#REF!</v>
      </c>
      <c r="DEP1573" s="133" t="e">
        <v>#REF!</v>
      </c>
      <c r="DEQ1573" s="133" t="e">
        <v>#REF!</v>
      </c>
      <c r="DER1573" s="133" t="e">
        <v>#REF!</v>
      </c>
      <c r="DES1573" s="133" t="e">
        <v>#REF!</v>
      </c>
      <c r="DET1573" s="133" t="e">
        <v>#REF!</v>
      </c>
      <c r="DEU1573" s="133" t="e">
        <v>#REF!</v>
      </c>
      <c r="DEV1573" s="133" t="e">
        <v>#REF!</v>
      </c>
      <c r="DEW1573" s="133" t="e">
        <v>#REF!</v>
      </c>
      <c r="DEX1573" s="133" t="e">
        <v>#REF!</v>
      </c>
      <c r="DEY1573" s="133" t="e">
        <v>#REF!</v>
      </c>
      <c r="DEZ1573" s="133" t="e">
        <v>#REF!</v>
      </c>
      <c r="DFA1573" s="133" t="e">
        <v>#REF!</v>
      </c>
      <c r="DFB1573" s="133" t="e">
        <v>#REF!</v>
      </c>
      <c r="DFC1573" s="133" t="e">
        <v>#REF!</v>
      </c>
      <c r="DFD1573" s="133" t="e">
        <v>#REF!</v>
      </c>
      <c r="DFE1573" s="133" t="e">
        <v>#REF!</v>
      </c>
      <c r="DFF1573" s="133" t="e">
        <v>#REF!</v>
      </c>
      <c r="DFG1573" s="133" t="e">
        <v>#REF!</v>
      </c>
      <c r="DFH1573" s="133" t="e">
        <v>#REF!</v>
      </c>
      <c r="DFI1573" s="133" t="e">
        <v>#REF!</v>
      </c>
      <c r="DFJ1573" s="133" t="e">
        <v>#REF!</v>
      </c>
      <c r="DFK1573" s="133" t="e">
        <v>#REF!</v>
      </c>
      <c r="DFL1573" s="133" t="e">
        <v>#REF!</v>
      </c>
      <c r="DFM1573" s="133" t="e">
        <v>#REF!</v>
      </c>
      <c r="DFN1573" s="133" t="e">
        <v>#REF!</v>
      </c>
      <c r="DFO1573" s="133" t="e">
        <v>#REF!</v>
      </c>
      <c r="DFP1573" s="133" t="e">
        <v>#REF!</v>
      </c>
      <c r="DFQ1573" s="133" t="e">
        <v>#REF!</v>
      </c>
      <c r="DFR1573" s="133" t="e">
        <v>#REF!</v>
      </c>
      <c r="DFS1573" s="133" t="e">
        <v>#REF!</v>
      </c>
      <c r="DFT1573" s="133" t="e">
        <v>#REF!</v>
      </c>
      <c r="DFU1573" s="133" t="e">
        <v>#REF!</v>
      </c>
      <c r="DFV1573" s="133" t="e">
        <v>#REF!</v>
      </c>
      <c r="DFW1573" s="133" t="e">
        <v>#REF!</v>
      </c>
      <c r="DFX1573" s="133" t="e">
        <v>#REF!</v>
      </c>
      <c r="DFY1573" s="133" t="e">
        <v>#REF!</v>
      </c>
      <c r="DFZ1573" s="133" t="e">
        <v>#REF!</v>
      </c>
      <c r="DGA1573" s="133" t="e">
        <v>#REF!</v>
      </c>
      <c r="DGB1573" s="133" t="e">
        <v>#REF!</v>
      </c>
      <c r="DGC1573" s="133" t="e">
        <v>#REF!</v>
      </c>
      <c r="DGD1573" s="133" t="e">
        <v>#REF!</v>
      </c>
      <c r="DGE1573" s="133" t="e">
        <v>#REF!</v>
      </c>
      <c r="DGF1573" s="133" t="e">
        <v>#REF!</v>
      </c>
      <c r="DGG1573" s="133" t="e">
        <v>#REF!</v>
      </c>
      <c r="DGH1573" s="133" t="e">
        <v>#REF!</v>
      </c>
      <c r="DGI1573" s="133" t="e">
        <v>#REF!</v>
      </c>
      <c r="DGJ1573" s="133" t="e">
        <v>#REF!</v>
      </c>
      <c r="DGK1573" s="133" t="e">
        <v>#REF!</v>
      </c>
      <c r="DGL1573" s="133" t="e">
        <v>#REF!</v>
      </c>
      <c r="DGM1573" s="133" t="e">
        <v>#REF!</v>
      </c>
      <c r="DGN1573" s="133" t="e">
        <v>#REF!</v>
      </c>
      <c r="DGO1573" s="133" t="e">
        <v>#REF!</v>
      </c>
      <c r="DGP1573" s="133" t="e">
        <v>#REF!</v>
      </c>
      <c r="DGQ1573" s="133" t="e">
        <v>#REF!</v>
      </c>
      <c r="DGR1573" s="133" t="e">
        <v>#REF!</v>
      </c>
      <c r="DGS1573" s="133" t="e">
        <v>#REF!</v>
      </c>
      <c r="DGT1573" s="133" t="e">
        <v>#REF!</v>
      </c>
      <c r="DGU1573" s="133" t="e">
        <v>#REF!</v>
      </c>
      <c r="DGV1573" s="133" t="e">
        <v>#REF!</v>
      </c>
      <c r="DGW1573" s="133" t="e">
        <v>#REF!</v>
      </c>
      <c r="DGX1573" s="133" t="e">
        <v>#REF!</v>
      </c>
      <c r="DGY1573" s="133" t="e">
        <v>#REF!</v>
      </c>
      <c r="DGZ1573" s="133" t="e">
        <v>#REF!</v>
      </c>
      <c r="DHA1573" s="133" t="e">
        <v>#REF!</v>
      </c>
      <c r="DHB1573" s="133" t="e">
        <v>#REF!</v>
      </c>
      <c r="DHC1573" s="133" t="e">
        <v>#REF!</v>
      </c>
      <c r="DHD1573" s="133" t="e">
        <v>#REF!</v>
      </c>
      <c r="DHE1573" s="133" t="e">
        <v>#REF!</v>
      </c>
      <c r="DHF1573" s="133" t="e">
        <v>#REF!</v>
      </c>
      <c r="DHG1573" s="133" t="e">
        <v>#REF!</v>
      </c>
      <c r="DHH1573" s="133" t="e">
        <v>#REF!</v>
      </c>
      <c r="DHI1573" s="133" t="e">
        <v>#REF!</v>
      </c>
      <c r="DHJ1573" s="133" t="e">
        <v>#REF!</v>
      </c>
      <c r="DHK1573" s="133" t="e">
        <v>#REF!</v>
      </c>
      <c r="DHL1573" s="133" t="e">
        <v>#REF!</v>
      </c>
      <c r="DHM1573" s="133" t="e">
        <v>#REF!</v>
      </c>
      <c r="DHN1573" s="133" t="e">
        <v>#REF!</v>
      </c>
      <c r="DHO1573" s="133" t="e">
        <v>#REF!</v>
      </c>
      <c r="DHP1573" s="133" t="e">
        <v>#REF!</v>
      </c>
      <c r="DHQ1573" s="133" t="e">
        <v>#REF!</v>
      </c>
      <c r="DHR1573" s="133" t="e">
        <v>#REF!</v>
      </c>
      <c r="DHS1573" s="133" t="e">
        <v>#REF!</v>
      </c>
      <c r="DHT1573" s="133" t="e">
        <v>#REF!</v>
      </c>
      <c r="DHU1573" s="133" t="e">
        <v>#REF!</v>
      </c>
      <c r="DHV1573" s="133" t="e">
        <v>#REF!</v>
      </c>
      <c r="DHW1573" s="133" t="e">
        <v>#REF!</v>
      </c>
      <c r="DHX1573" s="133" t="e">
        <v>#REF!</v>
      </c>
      <c r="DHY1573" s="133" t="e">
        <v>#REF!</v>
      </c>
      <c r="DHZ1573" s="133" t="e">
        <v>#REF!</v>
      </c>
      <c r="DIA1573" s="133" t="e">
        <v>#REF!</v>
      </c>
      <c r="DIB1573" s="133" t="e">
        <v>#REF!</v>
      </c>
      <c r="DIC1573" s="133" t="e">
        <v>#REF!</v>
      </c>
      <c r="DID1573" s="133" t="e">
        <v>#REF!</v>
      </c>
      <c r="DIE1573" s="133" t="e">
        <v>#REF!</v>
      </c>
      <c r="DIF1573" s="133" t="e">
        <v>#REF!</v>
      </c>
      <c r="DIG1573" s="133" t="e">
        <v>#REF!</v>
      </c>
      <c r="DIH1573" s="133" t="e">
        <v>#REF!</v>
      </c>
      <c r="DII1573" s="133" t="e">
        <v>#REF!</v>
      </c>
      <c r="DIJ1573" s="133" t="e">
        <v>#REF!</v>
      </c>
      <c r="DIK1573" s="133" t="e">
        <v>#REF!</v>
      </c>
      <c r="DIL1573" s="133" t="e">
        <v>#REF!</v>
      </c>
      <c r="DIM1573" s="133" t="e">
        <v>#REF!</v>
      </c>
      <c r="DIN1573" s="133" t="e">
        <v>#REF!</v>
      </c>
      <c r="DIO1573" s="133" t="e">
        <v>#REF!</v>
      </c>
      <c r="DIP1573" s="133" t="e">
        <v>#REF!</v>
      </c>
      <c r="DIQ1573" s="133" t="e">
        <v>#REF!</v>
      </c>
      <c r="DIR1573" s="133" t="e">
        <v>#REF!</v>
      </c>
      <c r="DIS1573" s="133" t="e">
        <v>#REF!</v>
      </c>
      <c r="DIT1573" s="133" t="e">
        <v>#REF!</v>
      </c>
      <c r="DIU1573" s="133" t="e">
        <v>#REF!</v>
      </c>
      <c r="DIV1573" s="133" t="e">
        <v>#REF!</v>
      </c>
      <c r="DIW1573" s="133" t="e">
        <v>#REF!</v>
      </c>
      <c r="DIX1573" s="133" t="e">
        <v>#REF!</v>
      </c>
      <c r="DIY1573" s="133" t="e">
        <v>#REF!</v>
      </c>
      <c r="DIZ1573" s="133" t="e">
        <v>#REF!</v>
      </c>
      <c r="DJA1573" s="133" t="e">
        <v>#REF!</v>
      </c>
      <c r="DJB1573" s="133" t="e">
        <v>#REF!</v>
      </c>
      <c r="DJC1573" s="133" t="e">
        <v>#REF!</v>
      </c>
      <c r="DJD1573" s="133" t="e">
        <v>#REF!</v>
      </c>
      <c r="DJE1573" s="133" t="e">
        <v>#REF!</v>
      </c>
      <c r="DJF1573" s="133" t="e">
        <v>#REF!</v>
      </c>
      <c r="DJG1573" s="133" t="e">
        <v>#REF!</v>
      </c>
      <c r="DJH1573" s="133" t="e">
        <v>#REF!</v>
      </c>
      <c r="DJI1573" s="133" t="e">
        <v>#REF!</v>
      </c>
      <c r="DJJ1573" s="133" t="e">
        <v>#REF!</v>
      </c>
      <c r="DJK1573" s="133" t="e">
        <v>#REF!</v>
      </c>
      <c r="DJL1573" s="133" t="e">
        <v>#REF!</v>
      </c>
      <c r="DJM1573" s="133" t="e">
        <v>#REF!</v>
      </c>
      <c r="DJN1573" s="133" t="e">
        <v>#REF!</v>
      </c>
      <c r="DJO1573" s="133" t="e">
        <v>#REF!</v>
      </c>
      <c r="DJP1573" s="133" t="e">
        <v>#REF!</v>
      </c>
      <c r="DJQ1573" s="133" t="e">
        <v>#REF!</v>
      </c>
      <c r="DJR1573" s="133" t="e">
        <v>#REF!</v>
      </c>
      <c r="DJS1573" s="133" t="e">
        <v>#REF!</v>
      </c>
      <c r="DJT1573" s="133" t="e">
        <v>#REF!</v>
      </c>
      <c r="DJU1573" s="133" t="e">
        <v>#REF!</v>
      </c>
      <c r="DJV1573" s="133" t="e">
        <v>#REF!</v>
      </c>
      <c r="DJW1573" s="133" t="e">
        <v>#REF!</v>
      </c>
      <c r="DJX1573" s="133" t="e">
        <v>#REF!</v>
      </c>
      <c r="DJY1573" s="133" t="e">
        <v>#REF!</v>
      </c>
      <c r="DJZ1573" s="133" t="e">
        <v>#REF!</v>
      </c>
      <c r="DKA1573" s="133" t="e">
        <v>#REF!</v>
      </c>
      <c r="DKB1573" s="133" t="e">
        <v>#REF!</v>
      </c>
      <c r="DKC1573" s="133" t="e">
        <v>#REF!</v>
      </c>
      <c r="DKD1573" s="133" t="e">
        <v>#REF!</v>
      </c>
      <c r="DKE1573" s="133" t="e">
        <v>#REF!</v>
      </c>
      <c r="DKF1573" s="133" t="e">
        <v>#REF!</v>
      </c>
      <c r="DKG1573" s="133" t="e">
        <v>#REF!</v>
      </c>
      <c r="DKH1573" s="133" t="e">
        <v>#REF!</v>
      </c>
      <c r="DKI1573" s="133" t="e">
        <v>#REF!</v>
      </c>
      <c r="DKJ1573" s="133" t="e">
        <v>#REF!</v>
      </c>
      <c r="DKK1573" s="133" t="e">
        <v>#REF!</v>
      </c>
      <c r="DKL1573" s="133" t="e">
        <v>#REF!</v>
      </c>
      <c r="DKM1573" s="133" t="e">
        <v>#REF!</v>
      </c>
      <c r="DKN1573" s="133" t="e">
        <v>#REF!</v>
      </c>
      <c r="DKO1573" s="133" t="e">
        <v>#REF!</v>
      </c>
      <c r="DKP1573" s="133" t="e">
        <v>#REF!</v>
      </c>
      <c r="DKQ1573" s="133" t="e">
        <v>#REF!</v>
      </c>
      <c r="DKR1573" s="133" t="e">
        <v>#REF!</v>
      </c>
      <c r="DKS1573" s="133" t="e">
        <v>#REF!</v>
      </c>
      <c r="DKT1573" s="133" t="e">
        <v>#REF!</v>
      </c>
      <c r="DKU1573" s="133" t="e">
        <v>#REF!</v>
      </c>
      <c r="DKV1573" s="133" t="e">
        <v>#REF!</v>
      </c>
      <c r="DKW1573" s="133" t="e">
        <v>#REF!</v>
      </c>
      <c r="DKX1573" s="133" t="e">
        <v>#REF!</v>
      </c>
      <c r="DKY1573" s="133" t="e">
        <v>#REF!</v>
      </c>
      <c r="DKZ1573" s="133" t="e">
        <v>#REF!</v>
      </c>
      <c r="DLA1573" s="133" t="e">
        <v>#REF!</v>
      </c>
      <c r="DLB1573" s="133" t="e">
        <v>#REF!</v>
      </c>
      <c r="DLC1573" s="133" t="e">
        <v>#REF!</v>
      </c>
      <c r="DLD1573" s="133" t="e">
        <v>#REF!</v>
      </c>
      <c r="DLE1573" s="133" t="e">
        <v>#REF!</v>
      </c>
      <c r="DLF1573" s="133" t="e">
        <v>#REF!</v>
      </c>
      <c r="DLG1573" s="133" t="e">
        <v>#REF!</v>
      </c>
      <c r="DLH1573" s="133" t="e">
        <v>#REF!</v>
      </c>
      <c r="DLI1573" s="133" t="e">
        <v>#REF!</v>
      </c>
      <c r="DLJ1573" s="133" t="e">
        <v>#REF!</v>
      </c>
      <c r="DLK1573" s="133" t="e">
        <v>#REF!</v>
      </c>
      <c r="DLL1573" s="133" t="e">
        <v>#REF!</v>
      </c>
      <c r="DLM1573" s="133" t="e">
        <v>#REF!</v>
      </c>
      <c r="DLN1573" s="133" t="e">
        <v>#REF!</v>
      </c>
      <c r="DLO1573" s="133" t="e">
        <v>#REF!</v>
      </c>
      <c r="DLP1573" s="133" t="e">
        <v>#REF!</v>
      </c>
      <c r="DLQ1573" s="133" t="e">
        <v>#REF!</v>
      </c>
      <c r="DLR1573" s="133" t="e">
        <v>#REF!</v>
      </c>
      <c r="DLS1573" s="133" t="e">
        <v>#REF!</v>
      </c>
      <c r="DLT1573" s="133" t="e">
        <v>#REF!</v>
      </c>
      <c r="DLU1573" s="133" t="e">
        <v>#REF!</v>
      </c>
      <c r="DLV1573" s="133" t="e">
        <v>#REF!</v>
      </c>
      <c r="DLW1573" s="133" t="e">
        <v>#REF!</v>
      </c>
      <c r="DLX1573" s="133" t="e">
        <v>#REF!</v>
      </c>
      <c r="DLY1573" s="133" t="e">
        <v>#REF!</v>
      </c>
      <c r="DLZ1573" s="133" t="e">
        <v>#REF!</v>
      </c>
      <c r="DMA1573" s="133" t="e">
        <v>#REF!</v>
      </c>
      <c r="DMB1573" s="133" t="e">
        <v>#REF!</v>
      </c>
      <c r="DMC1573" s="133" t="e">
        <v>#REF!</v>
      </c>
      <c r="DMD1573" s="133" t="e">
        <v>#REF!</v>
      </c>
      <c r="DME1573" s="133" t="e">
        <v>#REF!</v>
      </c>
      <c r="DMF1573" s="133" t="e">
        <v>#REF!</v>
      </c>
      <c r="DMG1573" s="133" t="e">
        <v>#REF!</v>
      </c>
      <c r="DMH1573" s="133" t="e">
        <v>#REF!</v>
      </c>
      <c r="DMI1573" s="133" t="e">
        <v>#REF!</v>
      </c>
      <c r="DMJ1573" s="133" t="e">
        <v>#REF!</v>
      </c>
      <c r="DMK1573" s="133" t="e">
        <v>#REF!</v>
      </c>
      <c r="DML1573" s="133" t="e">
        <v>#REF!</v>
      </c>
      <c r="DMM1573" s="133" t="e">
        <v>#REF!</v>
      </c>
      <c r="DMN1573" s="133" t="e">
        <v>#REF!</v>
      </c>
      <c r="DMO1573" s="133" t="e">
        <v>#REF!</v>
      </c>
      <c r="DMP1573" s="133" t="e">
        <v>#REF!</v>
      </c>
      <c r="DMQ1573" s="133" t="e">
        <v>#REF!</v>
      </c>
      <c r="DMR1573" s="133" t="e">
        <v>#REF!</v>
      </c>
      <c r="DMS1573" s="133" t="e">
        <v>#REF!</v>
      </c>
      <c r="DMT1573" s="133" t="e">
        <v>#REF!</v>
      </c>
      <c r="DMU1573" s="133" t="e">
        <v>#REF!</v>
      </c>
      <c r="DMV1573" s="133" t="e">
        <v>#REF!</v>
      </c>
      <c r="DMW1573" s="133" t="e">
        <v>#REF!</v>
      </c>
      <c r="DMX1573" s="133" t="e">
        <v>#REF!</v>
      </c>
      <c r="DMY1573" s="133" t="e">
        <v>#REF!</v>
      </c>
      <c r="DMZ1573" s="133" t="e">
        <v>#REF!</v>
      </c>
      <c r="DNA1573" s="133" t="e">
        <v>#REF!</v>
      </c>
      <c r="DNB1573" s="133" t="e">
        <v>#REF!</v>
      </c>
      <c r="DNC1573" s="133" t="e">
        <v>#REF!</v>
      </c>
      <c r="DND1573" s="133" t="e">
        <v>#REF!</v>
      </c>
      <c r="DNE1573" s="133" t="e">
        <v>#REF!</v>
      </c>
      <c r="DNF1573" s="133" t="e">
        <v>#REF!</v>
      </c>
      <c r="DNG1573" s="133" t="e">
        <v>#REF!</v>
      </c>
      <c r="DNH1573" s="133" t="e">
        <v>#REF!</v>
      </c>
      <c r="DNI1573" s="133" t="e">
        <v>#REF!</v>
      </c>
      <c r="DNJ1573" s="133" t="e">
        <v>#REF!</v>
      </c>
      <c r="DNK1573" s="133" t="e">
        <v>#REF!</v>
      </c>
      <c r="DNL1573" s="133" t="e">
        <v>#REF!</v>
      </c>
      <c r="DNM1573" s="133" t="e">
        <v>#REF!</v>
      </c>
      <c r="DNN1573" s="133" t="e">
        <v>#REF!</v>
      </c>
      <c r="DNO1573" s="133" t="e">
        <v>#REF!</v>
      </c>
      <c r="DNP1573" s="133" t="e">
        <v>#REF!</v>
      </c>
      <c r="DNQ1573" s="133" t="e">
        <v>#REF!</v>
      </c>
      <c r="DNR1573" s="133" t="e">
        <v>#REF!</v>
      </c>
      <c r="DNS1573" s="133" t="e">
        <v>#REF!</v>
      </c>
      <c r="DNT1573" s="133" t="e">
        <v>#REF!</v>
      </c>
      <c r="DNU1573" s="133" t="e">
        <v>#REF!</v>
      </c>
      <c r="DNV1573" s="133" t="e">
        <v>#REF!</v>
      </c>
      <c r="DNW1573" s="133" t="e">
        <v>#REF!</v>
      </c>
      <c r="DNX1573" s="133" t="e">
        <v>#REF!</v>
      </c>
      <c r="DNY1573" s="133" t="e">
        <v>#REF!</v>
      </c>
      <c r="DNZ1573" s="133" t="e">
        <v>#REF!</v>
      </c>
      <c r="DOA1573" s="133" t="e">
        <v>#REF!</v>
      </c>
      <c r="DOB1573" s="133" t="e">
        <v>#REF!</v>
      </c>
      <c r="DOC1573" s="133" t="e">
        <v>#REF!</v>
      </c>
      <c r="DOD1573" s="133" t="e">
        <v>#REF!</v>
      </c>
      <c r="DOE1573" s="133" t="e">
        <v>#REF!</v>
      </c>
      <c r="DOF1573" s="133" t="e">
        <v>#REF!</v>
      </c>
      <c r="DOG1573" s="133" t="e">
        <v>#REF!</v>
      </c>
      <c r="DOH1573" s="133" t="e">
        <v>#REF!</v>
      </c>
      <c r="DOI1573" s="133" t="e">
        <v>#REF!</v>
      </c>
      <c r="DOJ1573" s="133" t="e">
        <v>#REF!</v>
      </c>
      <c r="DOK1573" s="133" t="e">
        <v>#REF!</v>
      </c>
      <c r="DOL1573" s="133" t="e">
        <v>#REF!</v>
      </c>
      <c r="DOM1573" s="133" t="e">
        <v>#REF!</v>
      </c>
      <c r="DON1573" s="133" t="e">
        <v>#REF!</v>
      </c>
      <c r="DOO1573" s="133" t="e">
        <v>#REF!</v>
      </c>
      <c r="DOP1573" s="133" t="e">
        <v>#REF!</v>
      </c>
      <c r="DOQ1573" s="133" t="e">
        <v>#REF!</v>
      </c>
      <c r="DOR1573" s="133" t="e">
        <v>#REF!</v>
      </c>
      <c r="DOS1573" s="133" t="e">
        <v>#REF!</v>
      </c>
      <c r="DOT1573" s="133" t="e">
        <v>#REF!</v>
      </c>
      <c r="DOU1573" s="133" t="e">
        <v>#REF!</v>
      </c>
      <c r="DOV1573" s="133" t="e">
        <v>#REF!</v>
      </c>
      <c r="DOW1573" s="133" t="e">
        <v>#REF!</v>
      </c>
      <c r="DOX1573" s="133" t="e">
        <v>#REF!</v>
      </c>
      <c r="DOY1573" s="133" t="e">
        <v>#REF!</v>
      </c>
      <c r="DOZ1573" s="133" t="e">
        <v>#REF!</v>
      </c>
      <c r="DPA1573" s="133" t="e">
        <v>#REF!</v>
      </c>
      <c r="DPB1573" s="133" t="e">
        <v>#REF!</v>
      </c>
      <c r="DPC1573" s="133" t="e">
        <v>#REF!</v>
      </c>
      <c r="DPD1573" s="133" t="e">
        <v>#REF!</v>
      </c>
      <c r="DPE1573" s="133" t="e">
        <v>#REF!</v>
      </c>
      <c r="DPF1573" s="133" t="e">
        <v>#REF!</v>
      </c>
      <c r="DPG1573" s="133" t="e">
        <v>#REF!</v>
      </c>
      <c r="DPH1573" s="133" t="e">
        <v>#REF!</v>
      </c>
      <c r="DPI1573" s="133" t="e">
        <v>#REF!</v>
      </c>
      <c r="DPJ1573" s="133" t="e">
        <v>#REF!</v>
      </c>
      <c r="DPK1573" s="133" t="e">
        <v>#REF!</v>
      </c>
      <c r="DPL1573" s="133" t="e">
        <v>#REF!</v>
      </c>
      <c r="DPM1573" s="133" t="e">
        <v>#REF!</v>
      </c>
      <c r="DPN1573" s="133" t="e">
        <v>#REF!</v>
      </c>
      <c r="DPO1573" s="133" t="e">
        <v>#REF!</v>
      </c>
      <c r="DPP1573" s="133" t="e">
        <v>#REF!</v>
      </c>
      <c r="DPQ1573" s="133" t="e">
        <v>#REF!</v>
      </c>
      <c r="DPR1573" s="133" t="e">
        <v>#REF!</v>
      </c>
      <c r="DPS1573" s="133" t="e">
        <v>#REF!</v>
      </c>
      <c r="DPT1573" s="133" t="e">
        <v>#REF!</v>
      </c>
      <c r="DPU1573" s="133" t="e">
        <v>#REF!</v>
      </c>
      <c r="DPV1573" s="133" t="e">
        <v>#REF!</v>
      </c>
      <c r="DPW1573" s="133" t="e">
        <v>#REF!</v>
      </c>
      <c r="DPX1573" s="133" t="e">
        <v>#REF!</v>
      </c>
      <c r="DPY1573" s="133" t="e">
        <v>#REF!</v>
      </c>
      <c r="DPZ1573" s="133" t="e">
        <v>#REF!</v>
      </c>
      <c r="DQA1573" s="133" t="e">
        <v>#REF!</v>
      </c>
      <c r="DQB1573" s="133" t="e">
        <v>#REF!</v>
      </c>
      <c r="DQC1573" s="133" t="e">
        <v>#REF!</v>
      </c>
      <c r="DQD1573" s="133" t="e">
        <v>#REF!</v>
      </c>
      <c r="DQE1573" s="133" t="e">
        <v>#REF!</v>
      </c>
      <c r="DQF1573" s="133" t="e">
        <v>#REF!</v>
      </c>
      <c r="DQG1573" s="133" t="e">
        <v>#REF!</v>
      </c>
      <c r="DQH1573" s="133" t="e">
        <v>#REF!</v>
      </c>
      <c r="DQI1573" s="133" t="e">
        <v>#REF!</v>
      </c>
      <c r="DQJ1573" s="133" t="e">
        <v>#REF!</v>
      </c>
      <c r="DQK1573" s="133" t="e">
        <v>#REF!</v>
      </c>
      <c r="DQL1573" s="133" t="e">
        <v>#REF!</v>
      </c>
      <c r="DQM1573" s="133" t="e">
        <v>#REF!</v>
      </c>
      <c r="DQN1573" s="133" t="e">
        <v>#REF!</v>
      </c>
      <c r="DQO1573" s="133" t="e">
        <v>#REF!</v>
      </c>
      <c r="DQP1573" s="133" t="e">
        <v>#REF!</v>
      </c>
      <c r="DQQ1573" s="133" t="e">
        <v>#REF!</v>
      </c>
      <c r="DQR1573" s="133" t="e">
        <v>#REF!</v>
      </c>
      <c r="DQS1573" s="133" t="e">
        <v>#REF!</v>
      </c>
      <c r="DQT1573" s="133" t="e">
        <v>#REF!</v>
      </c>
      <c r="DQU1573" s="133" t="e">
        <v>#REF!</v>
      </c>
      <c r="DQV1573" s="133" t="e">
        <v>#REF!</v>
      </c>
      <c r="DQW1573" s="133" t="e">
        <v>#REF!</v>
      </c>
      <c r="DQX1573" s="133" t="e">
        <v>#REF!</v>
      </c>
      <c r="DQY1573" s="133" t="e">
        <v>#REF!</v>
      </c>
      <c r="DQZ1573" s="133" t="e">
        <v>#REF!</v>
      </c>
      <c r="DRA1573" s="133" t="e">
        <v>#REF!</v>
      </c>
      <c r="DRB1573" s="133" t="e">
        <v>#REF!</v>
      </c>
      <c r="DRC1573" s="133" t="e">
        <v>#REF!</v>
      </c>
      <c r="DRD1573" s="133" t="e">
        <v>#REF!</v>
      </c>
      <c r="DRE1573" s="133" t="e">
        <v>#REF!</v>
      </c>
      <c r="DRF1573" s="133" t="e">
        <v>#REF!</v>
      </c>
      <c r="DRG1573" s="133" t="e">
        <v>#REF!</v>
      </c>
      <c r="DRH1573" s="133" t="e">
        <v>#REF!</v>
      </c>
      <c r="DRI1573" s="133" t="e">
        <v>#REF!</v>
      </c>
      <c r="DRJ1573" s="133" t="e">
        <v>#REF!</v>
      </c>
      <c r="DRK1573" s="133" t="e">
        <v>#REF!</v>
      </c>
      <c r="DRL1573" s="133" t="e">
        <v>#REF!</v>
      </c>
      <c r="DRM1573" s="133" t="e">
        <v>#REF!</v>
      </c>
      <c r="DRN1573" s="133" t="e">
        <v>#REF!</v>
      </c>
      <c r="DRO1573" s="133" t="e">
        <v>#REF!</v>
      </c>
      <c r="DRP1573" s="133" t="e">
        <v>#REF!</v>
      </c>
      <c r="DRQ1573" s="133" t="e">
        <v>#REF!</v>
      </c>
      <c r="DRR1573" s="133" t="e">
        <v>#REF!</v>
      </c>
      <c r="DRS1573" s="133" t="e">
        <v>#REF!</v>
      </c>
      <c r="DRT1573" s="133" t="e">
        <v>#REF!</v>
      </c>
      <c r="DRU1573" s="133" t="e">
        <v>#REF!</v>
      </c>
      <c r="DRV1573" s="133" t="e">
        <v>#REF!</v>
      </c>
      <c r="DRW1573" s="133" t="e">
        <v>#REF!</v>
      </c>
      <c r="DRX1573" s="133" t="e">
        <v>#REF!</v>
      </c>
      <c r="DRY1573" s="133" t="e">
        <v>#REF!</v>
      </c>
      <c r="DRZ1573" s="133" t="e">
        <v>#REF!</v>
      </c>
      <c r="DSA1573" s="133" t="e">
        <v>#REF!</v>
      </c>
      <c r="DSB1573" s="133" t="e">
        <v>#REF!</v>
      </c>
      <c r="DSC1573" s="133" t="e">
        <v>#REF!</v>
      </c>
      <c r="DSD1573" s="133" t="e">
        <v>#REF!</v>
      </c>
      <c r="DSE1573" s="133" t="e">
        <v>#REF!</v>
      </c>
      <c r="DSF1573" s="133" t="e">
        <v>#REF!</v>
      </c>
      <c r="DSG1573" s="133" t="e">
        <v>#REF!</v>
      </c>
      <c r="DSH1573" s="133" t="e">
        <v>#REF!</v>
      </c>
      <c r="DSI1573" s="133" t="e">
        <v>#REF!</v>
      </c>
      <c r="DSJ1573" s="133" t="e">
        <v>#REF!</v>
      </c>
      <c r="DSK1573" s="133" t="e">
        <v>#REF!</v>
      </c>
      <c r="DSL1573" s="133" t="e">
        <v>#REF!</v>
      </c>
      <c r="DSM1573" s="133" t="e">
        <v>#REF!</v>
      </c>
      <c r="DSN1573" s="133" t="e">
        <v>#REF!</v>
      </c>
      <c r="DSO1573" s="133" t="e">
        <v>#REF!</v>
      </c>
      <c r="DSP1573" s="133" t="e">
        <v>#REF!</v>
      </c>
      <c r="DSQ1573" s="133" t="e">
        <v>#REF!</v>
      </c>
      <c r="DSR1573" s="133" t="e">
        <v>#REF!</v>
      </c>
      <c r="DSS1573" s="133" t="e">
        <v>#REF!</v>
      </c>
      <c r="DST1573" s="133" t="e">
        <v>#REF!</v>
      </c>
      <c r="DSU1573" s="133" t="e">
        <v>#REF!</v>
      </c>
      <c r="DSV1573" s="133" t="e">
        <v>#REF!</v>
      </c>
      <c r="DSW1573" s="133" t="e">
        <v>#REF!</v>
      </c>
      <c r="DSX1573" s="133" t="e">
        <v>#REF!</v>
      </c>
      <c r="DSY1573" s="133" t="e">
        <v>#REF!</v>
      </c>
      <c r="DSZ1573" s="133" t="e">
        <v>#REF!</v>
      </c>
      <c r="DTA1573" s="133" t="e">
        <v>#REF!</v>
      </c>
      <c r="DTB1573" s="133" t="e">
        <v>#REF!</v>
      </c>
      <c r="DTC1573" s="133" t="e">
        <v>#REF!</v>
      </c>
      <c r="DTD1573" s="133" t="e">
        <v>#REF!</v>
      </c>
      <c r="DTE1573" s="133" t="e">
        <v>#REF!</v>
      </c>
      <c r="DTF1573" s="133" t="e">
        <v>#REF!</v>
      </c>
      <c r="DTG1573" s="133" t="e">
        <v>#REF!</v>
      </c>
      <c r="DTH1573" s="133" t="e">
        <v>#REF!</v>
      </c>
      <c r="DTI1573" s="133" t="e">
        <v>#REF!</v>
      </c>
      <c r="DTJ1573" s="133" t="e">
        <v>#REF!</v>
      </c>
      <c r="DTK1573" s="133" t="e">
        <v>#REF!</v>
      </c>
      <c r="DTL1573" s="133" t="e">
        <v>#REF!</v>
      </c>
      <c r="DTM1573" s="133" t="e">
        <v>#REF!</v>
      </c>
      <c r="DTN1573" s="133" t="e">
        <v>#REF!</v>
      </c>
      <c r="DTO1573" s="133" t="e">
        <v>#REF!</v>
      </c>
      <c r="DTP1573" s="133" t="e">
        <v>#REF!</v>
      </c>
      <c r="DTQ1573" s="133" t="e">
        <v>#REF!</v>
      </c>
      <c r="DTR1573" s="133" t="e">
        <v>#REF!</v>
      </c>
      <c r="DTS1573" s="133" t="e">
        <v>#REF!</v>
      </c>
      <c r="DTT1573" s="133" t="e">
        <v>#REF!</v>
      </c>
      <c r="DTU1573" s="133" t="e">
        <v>#REF!</v>
      </c>
      <c r="DTV1573" s="133" t="e">
        <v>#REF!</v>
      </c>
      <c r="DTW1573" s="133" t="e">
        <v>#REF!</v>
      </c>
      <c r="DTX1573" s="133" t="e">
        <v>#REF!</v>
      </c>
      <c r="DTY1573" s="133" t="e">
        <v>#REF!</v>
      </c>
      <c r="DTZ1573" s="133" t="e">
        <v>#REF!</v>
      </c>
      <c r="DUA1573" s="133" t="e">
        <v>#REF!</v>
      </c>
      <c r="DUB1573" s="133" t="e">
        <v>#REF!</v>
      </c>
      <c r="DUC1573" s="133" t="e">
        <v>#REF!</v>
      </c>
      <c r="DUD1573" s="133" t="e">
        <v>#REF!</v>
      </c>
      <c r="DUE1573" s="133" t="e">
        <v>#REF!</v>
      </c>
      <c r="DUF1573" s="133" t="e">
        <v>#REF!</v>
      </c>
      <c r="DUG1573" s="133" t="e">
        <v>#REF!</v>
      </c>
      <c r="DUH1573" s="133" t="e">
        <v>#REF!</v>
      </c>
      <c r="DUI1573" s="133" t="e">
        <v>#REF!</v>
      </c>
      <c r="DUJ1573" s="133" t="e">
        <v>#REF!</v>
      </c>
      <c r="DUK1573" s="133" t="e">
        <v>#REF!</v>
      </c>
      <c r="DUL1573" s="133" t="e">
        <v>#REF!</v>
      </c>
      <c r="DUM1573" s="133" t="e">
        <v>#REF!</v>
      </c>
      <c r="DUN1573" s="133" t="e">
        <v>#REF!</v>
      </c>
      <c r="DUO1573" s="133" t="e">
        <v>#REF!</v>
      </c>
      <c r="DUP1573" s="133" t="e">
        <v>#REF!</v>
      </c>
      <c r="DUQ1573" s="133" t="e">
        <v>#REF!</v>
      </c>
      <c r="DUR1573" s="133" t="e">
        <v>#REF!</v>
      </c>
      <c r="DUS1573" s="133" t="e">
        <v>#REF!</v>
      </c>
      <c r="DUT1573" s="133" t="e">
        <v>#REF!</v>
      </c>
      <c r="DUU1573" s="133" t="e">
        <v>#REF!</v>
      </c>
      <c r="DUV1573" s="133" t="e">
        <v>#REF!</v>
      </c>
      <c r="DUW1573" s="133" t="e">
        <v>#REF!</v>
      </c>
      <c r="DUX1573" s="133" t="e">
        <v>#REF!</v>
      </c>
      <c r="DUY1573" s="133" t="e">
        <v>#REF!</v>
      </c>
      <c r="DUZ1573" s="133" t="e">
        <v>#REF!</v>
      </c>
      <c r="DVA1573" s="133" t="e">
        <v>#REF!</v>
      </c>
      <c r="DVB1573" s="133" t="e">
        <v>#REF!</v>
      </c>
      <c r="DVC1573" s="133" t="e">
        <v>#REF!</v>
      </c>
      <c r="DVD1573" s="133" t="e">
        <v>#REF!</v>
      </c>
      <c r="DVE1573" s="133" t="e">
        <v>#REF!</v>
      </c>
      <c r="DVF1573" s="133" t="e">
        <v>#REF!</v>
      </c>
      <c r="DVG1573" s="133" t="e">
        <v>#REF!</v>
      </c>
      <c r="DVH1573" s="133" t="e">
        <v>#REF!</v>
      </c>
      <c r="DVI1573" s="133" t="e">
        <v>#REF!</v>
      </c>
      <c r="DVJ1573" s="133" t="e">
        <v>#REF!</v>
      </c>
      <c r="DVK1573" s="133" t="e">
        <v>#REF!</v>
      </c>
      <c r="DVL1573" s="133" t="e">
        <v>#REF!</v>
      </c>
      <c r="DVM1573" s="133" t="e">
        <v>#REF!</v>
      </c>
      <c r="DVN1573" s="133" t="e">
        <v>#REF!</v>
      </c>
      <c r="DVO1573" s="133" t="e">
        <v>#REF!</v>
      </c>
      <c r="DVP1573" s="133" t="e">
        <v>#REF!</v>
      </c>
      <c r="DVQ1573" s="133" t="e">
        <v>#REF!</v>
      </c>
      <c r="DVR1573" s="133" t="e">
        <v>#REF!</v>
      </c>
      <c r="DVS1573" s="133" t="e">
        <v>#REF!</v>
      </c>
      <c r="DVT1573" s="133" t="e">
        <v>#REF!</v>
      </c>
      <c r="DVU1573" s="133" t="e">
        <v>#REF!</v>
      </c>
      <c r="DVV1573" s="133" t="e">
        <v>#REF!</v>
      </c>
      <c r="DVW1573" s="133" t="e">
        <v>#REF!</v>
      </c>
      <c r="DVX1573" s="133" t="e">
        <v>#REF!</v>
      </c>
      <c r="DVY1573" s="133" t="e">
        <v>#REF!</v>
      </c>
      <c r="DVZ1573" s="133" t="e">
        <v>#REF!</v>
      </c>
      <c r="DWA1573" s="133" t="e">
        <v>#REF!</v>
      </c>
      <c r="DWB1573" s="133" t="e">
        <v>#REF!</v>
      </c>
      <c r="DWC1573" s="133" t="e">
        <v>#REF!</v>
      </c>
      <c r="DWD1573" s="133" t="e">
        <v>#REF!</v>
      </c>
      <c r="DWE1573" s="133" t="e">
        <v>#REF!</v>
      </c>
      <c r="DWF1573" s="133" t="e">
        <v>#REF!</v>
      </c>
      <c r="DWG1573" s="133" t="e">
        <v>#REF!</v>
      </c>
      <c r="DWH1573" s="133" t="e">
        <v>#REF!</v>
      </c>
      <c r="DWI1573" s="133" t="e">
        <v>#REF!</v>
      </c>
      <c r="DWJ1573" s="133" t="e">
        <v>#REF!</v>
      </c>
      <c r="DWK1573" s="133" t="e">
        <v>#REF!</v>
      </c>
      <c r="DWL1573" s="133" t="e">
        <v>#REF!</v>
      </c>
      <c r="DWM1573" s="133" t="e">
        <v>#REF!</v>
      </c>
      <c r="DWN1573" s="133" t="e">
        <v>#REF!</v>
      </c>
      <c r="DWO1573" s="133" t="e">
        <v>#REF!</v>
      </c>
      <c r="DWP1573" s="133" t="e">
        <v>#REF!</v>
      </c>
      <c r="DWQ1573" s="133" t="e">
        <v>#REF!</v>
      </c>
      <c r="DWR1573" s="133" t="e">
        <v>#REF!</v>
      </c>
      <c r="DWS1573" s="133" t="e">
        <v>#REF!</v>
      </c>
      <c r="DWT1573" s="133" t="e">
        <v>#REF!</v>
      </c>
      <c r="DWU1573" s="133" t="e">
        <v>#REF!</v>
      </c>
      <c r="DWV1573" s="133" t="e">
        <v>#REF!</v>
      </c>
      <c r="DWW1573" s="133" t="e">
        <v>#REF!</v>
      </c>
      <c r="DWX1573" s="133" t="e">
        <v>#REF!</v>
      </c>
      <c r="DWY1573" s="133" t="e">
        <v>#REF!</v>
      </c>
      <c r="DWZ1573" s="133" t="e">
        <v>#REF!</v>
      </c>
      <c r="DXA1573" s="133" t="e">
        <v>#REF!</v>
      </c>
      <c r="DXB1573" s="133" t="e">
        <v>#REF!</v>
      </c>
      <c r="DXC1573" s="133" t="e">
        <v>#REF!</v>
      </c>
      <c r="DXD1573" s="133" t="e">
        <v>#REF!</v>
      </c>
      <c r="DXE1573" s="133" t="e">
        <v>#REF!</v>
      </c>
      <c r="DXF1573" s="133" t="e">
        <v>#REF!</v>
      </c>
      <c r="DXG1573" s="133" t="e">
        <v>#REF!</v>
      </c>
      <c r="DXH1573" s="133" t="e">
        <v>#REF!</v>
      </c>
      <c r="DXI1573" s="133" t="e">
        <v>#REF!</v>
      </c>
      <c r="DXJ1573" s="133" t="e">
        <v>#REF!</v>
      </c>
      <c r="DXK1573" s="133" t="e">
        <v>#REF!</v>
      </c>
      <c r="DXL1573" s="133" t="e">
        <v>#REF!</v>
      </c>
      <c r="DXM1573" s="133" t="e">
        <v>#REF!</v>
      </c>
      <c r="DXN1573" s="133" t="e">
        <v>#REF!</v>
      </c>
      <c r="DXO1573" s="133" t="e">
        <v>#REF!</v>
      </c>
      <c r="DXP1573" s="133" t="e">
        <v>#REF!</v>
      </c>
      <c r="DXQ1573" s="133" t="e">
        <v>#REF!</v>
      </c>
      <c r="DXR1573" s="133" t="e">
        <v>#REF!</v>
      </c>
      <c r="DXS1573" s="133" t="e">
        <v>#REF!</v>
      </c>
      <c r="DXT1573" s="133" t="e">
        <v>#REF!</v>
      </c>
      <c r="DXU1573" s="133" t="e">
        <v>#REF!</v>
      </c>
      <c r="DXV1573" s="133" t="e">
        <v>#REF!</v>
      </c>
      <c r="DXW1573" s="133" t="e">
        <v>#REF!</v>
      </c>
      <c r="DXX1573" s="133" t="e">
        <v>#REF!</v>
      </c>
      <c r="DXY1573" s="133" t="e">
        <v>#REF!</v>
      </c>
      <c r="DXZ1573" s="133" t="e">
        <v>#REF!</v>
      </c>
      <c r="DYA1573" s="133" t="e">
        <v>#REF!</v>
      </c>
      <c r="DYB1573" s="133" t="e">
        <v>#REF!</v>
      </c>
      <c r="DYC1573" s="133" t="e">
        <v>#REF!</v>
      </c>
      <c r="DYD1573" s="133" t="e">
        <v>#REF!</v>
      </c>
      <c r="DYE1573" s="133" t="e">
        <v>#REF!</v>
      </c>
      <c r="DYF1573" s="133" t="e">
        <v>#REF!</v>
      </c>
      <c r="DYG1573" s="133" t="e">
        <v>#REF!</v>
      </c>
      <c r="DYH1573" s="133" t="e">
        <v>#REF!</v>
      </c>
      <c r="DYI1573" s="133" t="e">
        <v>#REF!</v>
      </c>
      <c r="DYJ1573" s="133" t="e">
        <v>#REF!</v>
      </c>
      <c r="DYK1573" s="133" t="e">
        <v>#REF!</v>
      </c>
      <c r="DYL1573" s="133" t="e">
        <v>#REF!</v>
      </c>
      <c r="DYM1573" s="133" t="e">
        <v>#REF!</v>
      </c>
      <c r="DYN1573" s="133" t="e">
        <v>#REF!</v>
      </c>
      <c r="DYO1573" s="133" t="e">
        <v>#REF!</v>
      </c>
      <c r="DYP1573" s="133" t="e">
        <v>#REF!</v>
      </c>
      <c r="DYQ1573" s="133" t="e">
        <v>#REF!</v>
      </c>
      <c r="DYR1573" s="133" t="e">
        <v>#REF!</v>
      </c>
      <c r="DYS1573" s="133" t="e">
        <v>#REF!</v>
      </c>
      <c r="DYT1573" s="133" t="e">
        <v>#REF!</v>
      </c>
      <c r="DYU1573" s="133" t="e">
        <v>#REF!</v>
      </c>
      <c r="DYV1573" s="133" t="e">
        <v>#REF!</v>
      </c>
      <c r="DYW1573" s="133" t="e">
        <v>#REF!</v>
      </c>
      <c r="DYX1573" s="133" t="e">
        <v>#REF!</v>
      </c>
      <c r="DYY1573" s="133" t="e">
        <v>#REF!</v>
      </c>
      <c r="DYZ1573" s="133" t="e">
        <v>#REF!</v>
      </c>
      <c r="DZA1573" s="133" t="e">
        <v>#REF!</v>
      </c>
      <c r="DZB1573" s="133" t="e">
        <v>#REF!</v>
      </c>
      <c r="DZC1573" s="133" t="e">
        <v>#REF!</v>
      </c>
      <c r="DZD1573" s="133" t="e">
        <v>#REF!</v>
      </c>
      <c r="DZE1573" s="133" t="e">
        <v>#REF!</v>
      </c>
      <c r="DZF1573" s="133" t="e">
        <v>#REF!</v>
      </c>
      <c r="DZG1573" s="133" t="e">
        <v>#REF!</v>
      </c>
      <c r="DZH1573" s="133" t="e">
        <v>#REF!</v>
      </c>
      <c r="DZI1573" s="133" t="e">
        <v>#REF!</v>
      </c>
      <c r="DZJ1573" s="133" t="e">
        <v>#REF!</v>
      </c>
      <c r="DZK1573" s="133" t="e">
        <v>#REF!</v>
      </c>
      <c r="DZL1573" s="133" t="e">
        <v>#REF!</v>
      </c>
      <c r="DZM1573" s="133" t="e">
        <v>#REF!</v>
      </c>
      <c r="DZN1573" s="133" t="e">
        <v>#REF!</v>
      </c>
      <c r="DZO1573" s="133" t="e">
        <v>#REF!</v>
      </c>
      <c r="DZP1573" s="133" t="e">
        <v>#REF!</v>
      </c>
      <c r="DZQ1573" s="133" t="e">
        <v>#REF!</v>
      </c>
      <c r="DZR1573" s="133" t="e">
        <v>#REF!</v>
      </c>
      <c r="DZS1573" s="133" t="e">
        <v>#REF!</v>
      </c>
      <c r="DZT1573" s="133" t="e">
        <v>#REF!</v>
      </c>
      <c r="DZU1573" s="133" t="e">
        <v>#REF!</v>
      </c>
      <c r="DZV1573" s="133" t="e">
        <v>#REF!</v>
      </c>
      <c r="DZW1573" s="133" t="e">
        <v>#REF!</v>
      </c>
      <c r="DZX1573" s="133" t="e">
        <v>#REF!</v>
      </c>
      <c r="DZY1573" s="133" t="e">
        <v>#REF!</v>
      </c>
      <c r="DZZ1573" s="133" t="e">
        <v>#REF!</v>
      </c>
      <c r="EAA1573" s="133" t="e">
        <v>#REF!</v>
      </c>
      <c r="EAB1573" s="133" t="e">
        <v>#REF!</v>
      </c>
      <c r="EAC1573" s="133" t="e">
        <v>#REF!</v>
      </c>
      <c r="EAD1573" s="133" t="e">
        <v>#REF!</v>
      </c>
      <c r="EAE1573" s="133" t="e">
        <v>#REF!</v>
      </c>
      <c r="EAF1573" s="133" t="e">
        <v>#REF!</v>
      </c>
      <c r="EAG1573" s="133" t="e">
        <v>#REF!</v>
      </c>
      <c r="EAH1573" s="133" t="e">
        <v>#REF!</v>
      </c>
      <c r="EAI1573" s="133" t="e">
        <v>#REF!</v>
      </c>
      <c r="EAJ1573" s="133" t="e">
        <v>#REF!</v>
      </c>
      <c r="EAK1573" s="133" t="e">
        <v>#REF!</v>
      </c>
      <c r="EAL1573" s="133" t="e">
        <v>#REF!</v>
      </c>
      <c r="EAM1573" s="133" t="e">
        <v>#REF!</v>
      </c>
      <c r="EAN1573" s="133" t="e">
        <v>#REF!</v>
      </c>
      <c r="EAO1573" s="133" t="e">
        <v>#REF!</v>
      </c>
      <c r="EAP1573" s="133" t="e">
        <v>#REF!</v>
      </c>
      <c r="EAQ1573" s="133" t="e">
        <v>#REF!</v>
      </c>
      <c r="EAR1573" s="133" t="e">
        <v>#REF!</v>
      </c>
      <c r="EAS1573" s="133" t="e">
        <v>#REF!</v>
      </c>
      <c r="EAT1573" s="133" t="e">
        <v>#REF!</v>
      </c>
      <c r="EAU1573" s="133" t="e">
        <v>#REF!</v>
      </c>
      <c r="EAV1573" s="133" t="e">
        <v>#REF!</v>
      </c>
      <c r="EAW1573" s="133" t="e">
        <v>#REF!</v>
      </c>
      <c r="EAX1573" s="133" t="e">
        <v>#REF!</v>
      </c>
      <c r="EAY1573" s="133" t="e">
        <v>#REF!</v>
      </c>
      <c r="EAZ1573" s="133" t="e">
        <v>#REF!</v>
      </c>
      <c r="EBA1573" s="133" t="e">
        <v>#REF!</v>
      </c>
      <c r="EBB1573" s="133" t="e">
        <v>#REF!</v>
      </c>
      <c r="EBC1573" s="133" t="e">
        <v>#REF!</v>
      </c>
      <c r="EBD1573" s="133" t="e">
        <v>#REF!</v>
      </c>
      <c r="EBE1573" s="133" t="e">
        <v>#REF!</v>
      </c>
      <c r="EBF1573" s="133" t="e">
        <v>#REF!</v>
      </c>
      <c r="EBG1573" s="133" t="e">
        <v>#REF!</v>
      </c>
      <c r="EBH1573" s="133" t="e">
        <v>#REF!</v>
      </c>
      <c r="EBI1573" s="133" t="e">
        <v>#REF!</v>
      </c>
      <c r="EBJ1573" s="133" t="e">
        <v>#REF!</v>
      </c>
      <c r="EBK1573" s="133" t="e">
        <v>#REF!</v>
      </c>
      <c r="EBL1573" s="133" t="e">
        <v>#REF!</v>
      </c>
      <c r="EBM1573" s="133" t="e">
        <v>#REF!</v>
      </c>
      <c r="EBN1573" s="133" t="e">
        <v>#REF!</v>
      </c>
      <c r="EBO1573" s="133" t="e">
        <v>#REF!</v>
      </c>
      <c r="EBP1573" s="133" t="e">
        <v>#REF!</v>
      </c>
      <c r="EBQ1573" s="133" t="e">
        <v>#REF!</v>
      </c>
      <c r="EBR1573" s="133" t="e">
        <v>#REF!</v>
      </c>
      <c r="EBS1573" s="133" t="e">
        <v>#REF!</v>
      </c>
      <c r="EBT1573" s="133" t="e">
        <v>#REF!</v>
      </c>
      <c r="EBU1573" s="133" t="e">
        <v>#REF!</v>
      </c>
      <c r="EBV1573" s="133" t="e">
        <v>#REF!</v>
      </c>
      <c r="EBW1573" s="133" t="e">
        <v>#REF!</v>
      </c>
      <c r="EBX1573" s="133" t="e">
        <v>#REF!</v>
      </c>
      <c r="EBY1573" s="133" t="e">
        <v>#REF!</v>
      </c>
      <c r="EBZ1573" s="133" t="e">
        <v>#REF!</v>
      </c>
      <c r="ECA1573" s="133" t="e">
        <v>#REF!</v>
      </c>
      <c r="ECB1573" s="133" t="e">
        <v>#REF!</v>
      </c>
      <c r="ECC1573" s="133" t="e">
        <v>#REF!</v>
      </c>
      <c r="ECD1573" s="133" t="e">
        <v>#REF!</v>
      </c>
      <c r="ECE1573" s="133" t="e">
        <v>#REF!</v>
      </c>
      <c r="ECF1573" s="133" t="e">
        <v>#REF!</v>
      </c>
      <c r="ECG1573" s="133" t="e">
        <v>#REF!</v>
      </c>
      <c r="ECH1573" s="133" t="e">
        <v>#REF!</v>
      </c>
      <c r="ECI1573" s="133" t="e">
        <v>#REF!</v>
      </c>
      <c r="ECJ1573" s="133" t="e">
        <v>#REF!</v>
      </c>
      <c r="ECK1573" s="133" t="e">
        <v>#REF!</v>
      </c>
      <c r="ECL1573" s="133" t="e">
        <v>#REF!</v>
      </c>
      <c r="ECM1573" s="133" t="e">
        <v>#REF!</v>
      </c>
      <c r="ECN1573" s="133" t="e">
        <v>#REF!</v>
      </c>
      <c r="ECO1573" s="133" t="e">
        <v>#REF!</v>
      </c>
      <c r="ECP1573" s="133" t="e">
        <v>#REF!</v>
      </c>
      <c r="ECQ1573" s="133" t="e">
        <v>#REF!</v>
      </c>
      <c r="ECR1573" s="133" t="e">
        <v>#REF!</v>
      </c>
      <c r="ECS1573" s="133" t="e">
        <v>#REF!</v>
      </c>
      <c r="ECT1573" s="133" t="e">
        <v>#REF!</v>
      </c>
      <c r="ECU1573" s="133" t="e">
        <v>#REF!</v>
      </c>
      <c r="ECV1573" s="133" t="e">
        <v>#REF!</v>
      </c>
      <c r="ECW1573" s="133" t="e">
        <v>#REF!</v>
      </c>
      <c r="ECX1573" s="133" t="e">
        <v>#REF!</v>
      </c>
      <c r="ECY1573" s="133" t="e">
        <v>#REF!</v>
      </c>
      <c r="ECZ1573" s="133" t="e">
        <v>#REF!</v>
      </c>
      <c r="EDA1573" s="133" t="e">
        <v>#REF!</v>
      </c>
      <c r="EDB1573" s="133" t="e">
        <v>#REF!</v>
      </c>
      <c r="EDC1573" s="133" t="e">
        <v>#REF!</v>
      </c>
      <c r="EDD1573" s="133" t="e">
        <v>#REF!</v>
      </c>
      <c r="EDE1573" s="133" t="e">
        <v>#REF!</v>
      </c>
      <c r="EDF1573" s="133" t="e">
        <v>#REF!</v>
      </c>
      <c r="EDG1573" s="133" t="e">
        <v>#REF!</v>
      </c>
      <c r="EDH1573" s="133" t="e">
        <v>#REF!</v>
      </c>
      <c r="EDI1573" s="133" t="e">
        <v>#REF!</v>
      </c>
      <c r="EDJ1573" s="133" t="e">
        <v>#REF!</v>
      </c>
      <c r="EDK1573" s="133" t="e">
        <v>#REF!</v>
      </c>
      <c r="EDL1573" s="133" t="e">
        <v>#REF!</v>
      </c>
      <c r="EDM1573" s="133" t="e">
        <v>#REF!</v>
      </c>
      <c r="EDN1573" s="133" t="e">
        <v>#REF!</v>
      </c>
      <c r="EDO1573" s="133" t="e">
        <v>#REF!</v>
      </c>
      <c r="EDP1573" s="133" t="e">
        <v>#REF!</v>
      </c>
      <c r="EDQ1573" s="133" t="e">
        <v>#REF!</v>
      </c>
      <c r="EDR1573" s="133" t="e">
        <v>#REF!</v>
      </c>
      <c r="EDS1573" s="133" t="e">
        <v>#REF!</v>
      </c>
      <c r="EDT1573" s="133" t="e">
        <v>#REF!</v>
      </c>
      <c r="EDU1573" s="133" t="e">
        <v>#REF!</v>
      </c>
      <c r="EDV1573" s="133" t="e">
        <v>#REF!</v>
      </c>
      <c r="EDW1573" s="133" t="e">
        <v>#REF!</v>
      </c>
      <c r="EDX1573" s="133" t="e">
        <v>#REF!</v>
      </c>
      <c r="EDY1573" s="133" t="e">
        <v>#REF!</v>
      </c>
      <c r="EDZ1573" s="133" t="e">
        <v>#REF!</v>
      </c>
      <c r="EEA1573" s="133" t="e">
        <v>#REF!</v>
      </c>
      <c r="EEB1573" s="133" t="e">
        <v>#REF!</v>
      </c>
      <c r="EEC1573" s="133" t="e">
        <v>#REF!</v>
      </c>
      <c r="EED1573" s="133" t="e">
        <v>#REF!</v>
      </c>
      <c r="EEE1573" s="133" t="e">
        <v>#REF!</v>
      </c>
      <c r="EEF1573" s="133" t="e">
        <v>#REF!</v>
      </c>
      <c r="EEG1573" s="133" t="e">
        <v>#REF!</v>
      </c>
      <c r="EEH1573" s="133" t="e">
        <v>#REF!</v>
      </c>
      <c r="EEI1573" s="133" t="e">
        <v>#REF!</v>
      </c>
      <c r="EEJ1573" s="133" t="e">
        <v>#REF!</v>
      </c>
      <c r="EEK1573" s="133" t="e">
        <v>#REF!</v>
      </c>
      <c r="EEL1573" s="133" t="e">
        <v>#REF!</v>
      </c>
      <c r="EEM1573" s="133" t="e">
        <v>#REF!</v>
      </c>
      <c r="EEN1573" s="133" t="e">
        <v>#REF!</v>
      </c>
      <c r="EEO1573" s="133" t="e">
        <v>#REF!</v>
      </c>
      <c r="EEP1573" s="133" t="e">
        <v>#REF!</v>
      </c>
      <c r="EEQ1573" s="133" t="e">
        <v>#REF!</v>
      </c>
      <c r="EER1573" s="133" t="e">
        <v>#REF!</v>
      </c>
      <c r="EES1573" s="133" t="e">
        <v>#REF!</v>
      </c>
      <c r="EET1573" s="133" t="e">
        <v>#REF!</v>
      </c>
      <c r="EEU1573" s="133" t="e">
        <v>#REF!</v>
      </c>
      <c r="EEV1573" s="133" t="e">
        <v>#REF!</v>
      </c>
      <c r="EEW1573" s="133" t="e">
        <v>#REF!</v>
      </c>
      <c r="EEX1573" s="133" t="e">
        <v>#REF!</v>
      </c>
      <c r="EEY1573" s="133" t="e">
        <v>#REF!</v>
      </c>
      <c r="EEZ1573" s="133" t="e">
        <v>#REF!</v>
      </c>
      <c r="EFA1573" s="133" t="e">
        <v>#REF!</v>
      </c>
      <c r="EFB1573" s="133" t="e">
        <v>#REF!</v>
      </c>
      <c r="EFC1573" s="133" t="e">
        <v>#REF!</v>
      </c>
      <c r="EFD1573" s="133" t="e">
        <v>#REF!</v>
      </c>
      <c r="EFE1573" s="133" t="e">
        <v>#REF!</v>
      </c>
      <c r="EFF1573" s="133" t="e">
        <v>#REF!</v>
      </c>
      <c r="EFG1573" s="133" t="e">
        <v>#REF!</v>
      </c>
      <c r="EFH1573" s="133" t="e">
        <v>#REF!</v>
      </c>
      <c r="EFI1573" s="133" t="e">
        <v>#REF!</v>
      </c>
      <c r="EFJ1573" s="133" t="e">
        <v>#REF!</v>
      </c>
      <c r="EFK1573" s="133" t="e">
        <v>#REF!</v>
      </c>
      <c r="EFL1573" s="133" t="e">
        <v>#REF!</v>
      </c>
      <c r="EFM1573" s="133" t="e">
        <v>#REF!</v>
      </c>
      <c r="EFN1573" s="133" t="e">
        <v>#REF!</v>
      </c>
      <c r="EFO1573" s="133" t="e">
        <v>#REF!</v>
      </c>
      <c r="EFP1573" s="133" t="e">
        <v>#REF!</v>
      </c>
      <c r="EFQ1573" s="133" t="e">
        <v>#REF!</v>
      </c>
      <c r="EFR1573" s="133" t="e">
        <v>#REF!</v>
      </c>
      <c r="EFS1573" s="133" t="e">
        <v>#REF!</v>
      </c>
      <c r="EFT1573" s="133" t="e">
        <v>#REF!</v>
      </c>
      <c r="EFU1573" s="133" t="e">
        <v>#REF!</v>
      </c>
      <c r="EFV1573" s="133" t="e">
        <v>#REF!</v>
      </c>
      <c r="EFW1573" s="133" t="e">
        <v>#REF!</v>
      </c>
      <c r="EFX1573" s="133" t="e">
        <v>#REF!</v>
      </c>
      <c r="EFY1573" s="133" t="e">
        <v>#REF!</v>
      </c>
      <c r="EFZ1573" s="133" t="e">
        <v>#REF!</v>
      </c>
      <c r="EGA1573" s="133" t="e">
        <v>#REF!</v>
      </c>
      <c r="EGB1573" s="133" t="e">
        <v>#REF!</v>
      </c>
      <c r="EGC1573" s="133" t="e">
        <v>#REF!</v>
      </c>
      <c r="EGD1573" s="133" t="e">
        <v>#REF!</v>
      </c>
      <c r="EGE1573" s="133" t="e">
        <v>#REF!</v>
      </c>
      <c r="EGF1573" s="133" t="e">
        <v>#REF!</v>
      </c>
      <c r="EGG1573" s="133" t="e">
        <v>#REF!</v>
      </c>
      <c r="EGH1573" s="133" t="e">
        <v>#REF!</v>
      </c>
      <c r="EGI1573" s="133" t="e">
        <v>#REF!</v>
      </c>
      <c r="EGJ1573" s="133" t="e">
        <v>#REF!</v>
      </c>
      <c r="EGK1573" s="133" t="e">
        <v>#REF!</v>
      </c>
      <c r="EGL1573" s="133" t="e">
        <v>#REF!</v>
      </c>
      <c r="EGM1573" s="133" t="e">
        <v>#REF!</v>
      </c>
      <c r="EGN1573" s="133" t="e">
        <v>#REF!</v>
      </c>
      <c r="EGO1573" s="133" t="e">
        <v>#REF!</v>
      </c>
      <c r="EGP1573" s="133" t="e">
        <v>#REF!</v>
      </c>
      <c r="EGQ1573" s="133" t="e">
        <v>#REF!</v>
      </c>
      <c r="EGR1573" s="133" t="e">
        <v>#REF!</v>
      </c>
      <c r="EGS1573" s="133" t="e">
        <v>#REF!</v>
      </c>
      <c r="EGT1573" s="133" t="e">
        <v>#REF!</v>
      </c>
      <c r="EGU1573" s="133" t="e">
        <v>#REF!</v>
      </c>
      <c r="EGV1573" s="133" t="e">
        <v>#REF!</v>
      </c>
      <c r="EGW1573" s="133" t="e">
        <v>#REF!</v>
      </c>
      <c r="EGX1573" s="133" t="e">
        <v>#REF!</v>
      </c>
      <c r="EGY1573" s="133" t="e">
        <v>#REF!</v>
      </c>
      <c r="EGZ1573" s="133" t="e">
        <v>#REF!</v>
      </c>
      <c r="EHA1573" s="133" t="e">
        <v>#REF!</v>
      </c>
      <c r="EHB1573" s="133" t="e">
        <v>#REF!</v>
      </c>
      <c r="EHC1573" s="133" t="e">
        <v>#REF!</v>
      </c>
      <c r="EHD1573" s="133" t="e">
        <v>#REF!</v>
      </c>
      <c r="EHE1573" s="133" t="e">
        <v>#REF!</v>
      </c>
      <c r="EHF1573" s="133" t="e">
        <v>#REF!</v>
      </c>
      <c r="EHG1573" s="133" t="e">
        <v>#REF!</v>
      </c>
      <c r="EHH1573" s="133" t="e">
        <v>#REF!</v>
      </c>
      <c r="EHI1573" s="133" t="e">
        <v>#REF!</v>
      </c>
      <c r="EHJ1573" s="133" t="e">
        <v>#REF!</v>
      </c>
      <c r="EHK1573" s="133" t="e">
        <v>#REF!</v>
      </c>
      <c r="EHL1573" s="133" t="e">
        <v>#REF!</v>
      </c>
      <c r="EHM1573" s="133" t="e">
        <v>#REF!</v>
      </c>
      <c r="EHN1573" s="133" t="e">
        <v>#REF!</v>
      </c>
      <c r="EHO1573" s="133" t="e">
        <v>#REF!</v>
      </c>
      <c r="EHP1573" s="133" t="e">
        <v>#REF!</v>
      </c>
      <c r="EHQ1573" s="133" t="e">
        <v>#REF!</v>
      </c>
      <c r="EHR1573" s="133" t="e">
        <v>#REF!</v>
      </c>
      <c r="EHS1573" s="133" t="e">
        <v>#REF!</v>
      </c>
      <c r="EHT1573" s="133" t="e">
        <v>#REF!</v>
      </c>
      <c r="EHU1573" s="133" t="e">
        <v>#REF!</v>
      </c>
      <c r="EHV1573" s="133" t="e">
        <v>#REF!</v>
      </c>
      <c r="EHW1573" s="133" t="e">
        <v>#REF!</v>
      </c>
      <c r="EHX1573" s="133" t="e">
        <v>#REF!</v>
      </c>
      <c r="EHY1573" s="133" t="e">
        <v>#REF!</v>
      </c>
      <c r="EHZ1573" s="133" t="e">
        <v>#REF!</v>
      </c>
      <c r="EIA1573" s="133" t="e">
        <v>#REF!</v>
      </c>
      <c r="EIB1573" s="133" t="e">
        <v>#REF!</v>
      </c>
      <c r="EIC1573" s="133" t="e">
        <v>#REF!</v>
      </c>
      <c r="EID1573" s="133" t="e">
        <v>#REF!</v>
      </c>
      <c r="EIE1573" s="133" t="e">
        <v>#REF!</v>
      </c>
      <c r="EIF1573" s="133" t="e">
        <v>#REF!</v>
      </c>
      <c r="EIG1573" s="133" t="e">
        <v>#REF!</v>
      </c>
      <c r="EIH1573" s="133" t="e">
        <v>#REF!</v>
      </c>
      <c r="EII1573" s="133" t="e">
        <v>#REF!</v>
      </c>
      <c r="EIJ1573" s="133" t="e">
        <v>#REF!</v>
      </c>
      <c r="EIK1573" s="133" t="e">
        <v>#REF!</v>
      </c>
      <c r="EIL1573" s="133" t="e">
        <v>#REF!</v>
      </c>
      <c r="EIM1573" s="133" t="e">
        <v>#REF!</v>
      </c>
      <c r="EIN1573" s="133" t="e">
        <v>#REF!</v>
      </c>
      <c r="EIO1573" s="133" t="e">
        <v>#REF!</v>
      </c>
      <c r="EIP1573" s="133" t="e">
        <v>#REF!</v>
      </c>
      <c r="EIQ1573" s="133" t="e">
        <v>#REF!</v>
      </c>
      <c r="EIR1573" s="133" t="e">
        <v>#REF!</v>
      </c>
      <c r="EIS1573" s="133" t="e">
        <v>#REF!</v>
      </c>
      <c r="EIT1573" s="133" t="e">
        <v>#REF!</v>
      </c>
      <c r="EIU1573" s="133" t="e">
        <v>#REF!</v>
      </c>
      <c r="EIV1573" s="133" t="e">
        <v>#REF!</v>
      </c>
      <c r="EIW1573" s="133" t="e">
        <v>#REF!</v>
      </c>
      <c r="EIX1573" s="133" t="e">
        <v>#REF!</v>
      </c>
      <c r="EIY1573" s="133" t="e">
        <v>#REF!</v>
      </c>
      <c r="EIZ1573" s="133" t="e">
        <v>#REF!</v>
      </c>
      <c r="EJA1573" s="133" t="e">
        <v>#REF!</v>
      </c>
      <c r="EJB1573" s="133" t="e">
        <v>#REF!</v>
      </c>
      <c r="EJC1573" s="133" t="e">
        <v>#REF!</v>
      </c>
      <c r="EJD1573" s="133" t="e">
        <v>#REF!</v>
      </c>
      <c r="EJE1573" s="133" t="e">
        <v>#REF!</v>
      </c>
      <c r="EJF1573" s="133" t="e">
        <v>#REF!</v>
      </c>
      <c r="EJG1573" s="133" t="e">
        <v>#REF!</v>
      </c>
      <c r="EJH1573" s="133" t="e">
        <v>#REF!</v>
      </c>
      <c r="EJI1573" s="133" t="e">
        <v>#REF!</v>
      </c>
      <c r="EJJ1573" s="133" t="e">
        <v>#REF!</v>
      </c>
      <c r="EJK1573" s="133" t="e">
        <v>#REF!</v>
      </c>
      <c r="EJL1573" s="133" t="e">
        <v>#REF!</v>
      </c>
      <c r="EJM1573" s="133" t="e">
        <v>#REF!</v>
      </c>
      <c r="EJN1573" s="133" t="e">
        <v>#REF!</v>
      </c>
      <c r="EJO1573" s="133" t="e">
        <v>#REF!</v>
      </c>
      <c r="EJP1573" s="133" t="e">
        <v>#REF!</v>
      </c>
      <c r="EJQ1573" s="133" t="e">
        <v>#REF!</v>
      </c>
      <c r="EJR1573" s="133" t="e">
        <v>#REF!</v>
      </c>
      <c r="EJS1573" s="133" t="e">
        <v>#REF!</v>
      </c>
      <c r="EJT1573" s="133" t="e">
        <v>#REF!</v>
      </c>
      <c r="EJU1573" s="133" t="e">
        <v>#REF!</v>
      </c>
      <c r="EJV1573" s="133" t="e">
        <v>#REF!</v>
      </c>
      <c r="EJW1573" s="133" t="e">
        <v>#REF!</v>
      </c>
      <c r="EJX1573" s="133" t="e">
        <v>#REF!</v>
      </c>
      <c r="EJY1573" s="133" t="e">
        <v>#REF!</v>
      </c>
      <c r="EJZ1573" s="133" t="e">
        <v>#REF!</v>
      </c>
      <c r="EKA1573" s="133" t="e">
        <v>#REF!</v>
      </c>
      <c r="EKB1573" s="133" t="e">
        <v>#REF!</v>
      </c>
      <c r="EKC1573" s="133" t="e">
        <v>#REF!</v>
      </c>
      <c r="EKD1573" s="133" t="e">
        <v>#REF!</v>
      </c>
      <c r="EKE1573" s="133" t="e">
        <v>#REF!</v>
      </c>
      <c r="EKF1573" s="133" t="e">
        <v>#REF!</v>
      </c>
      <c r="EKG1573" s="133" t="e">
        <v>#REF!</v>
      </c>
      <c r="EKH1573" s="133" t="e">
        <v>#REF!</v>
      </c>
      <c r="EKI1573" s="133" t="e">
        <v>#REF!</v>
      </c>
      <c r="EKJ1573" s="133" t="e">
        <v>#REF!</v>
      </c>
      <c r="EKK1573" s="133" t="e">
        <v>#REF!</v>
      </c>
      <c r="EKL1573" s="133" t="e">
        <v>#REF!</v>
      </c>
      <c r="EKM1573" s="133" t="e">
        <v>#REF!</v>
      </c>
      <c r="EKN1573" s="133" t="e">
        <v>#REF!</v>
      </c>
      <c r="EKO1573" s="133" t="e">
        <v>#REF!</v>
      </c>
      <c r="EKP1573" s="133" t="e">
        <v>#REF!</v>
      </c>
      <c r="EKQ1573" s="133" t="e">
        <v>#REF!</v>
      </c>
      <c r="EKR1573" s="133" t="e">
        <v>#REF!</v>
      </c>
      <c r="EKS1573" s="133" t="e">
        <v>#REF!</v>
      </c>
      <c r="EKT1573" s="133" t="e">
        <v>#REF!</v>
      </c>
      <c r="EKU1573" s="133" t="e">
        <v>#REF!</v>
      </c>
      <c r="EKV1573" s="133" t="e">
        <v>#REF!</v>
      </c>
      <c r="EKW1573" s="133" t="e">
        <v>#REF!</v>
      </c>
      <c r="EKX1573" s="133" t="e">
        <v>#REF!</v>
      </c>
      <c r="EKY1573" s="133" t="e">
        <v>#REF!</v>
      </c>
      <c r="EKZ1573" s="133" t="e">
        <v>#REF!</v>
      </c>
      <c r="ELA1573" s="133" t="e">
        <v>#REF!</v>
      </c>
      <c r="ELB1573" s="133" t="e">
        <v>#REF!</v>
      </c>
      <c r="ELC1573" s="133" t="e">
        <v>#REF!</v>
      </c>
      <c r="ELD1573" s="133" t="e">
        <v>#REF!</v>
      </c>
      <c r="ELE1573" s="133" t="e">
        <v>#REF!</v>
      </c>
      <c r="ELF1573" s="133" t="e">
        <v>#REF!</v>
      </c>
      <c r="ELG1573" s="133" t="e">
        <v>#REF!</v>
      </c>
      <c r="ELH1573" s="133" t="e">
        <v>#REF!</v>
      </c>
      <c r="ELI1573" s="133" t="e">
        <v>#REF!</v>
      </c>
      <c r="ELJ1573" s="133" t="e">
        <v>#REF!</v>
      </c>
      <c r="ELK1573" s="133" t="e">
        <v>#REF!</v>
      </c>
      <c r="ELL1573" s="133" t="e">
        <v>#REF!</v>
      </c>
      <c r="ELM1573" s="133" t="e">
        <v>#REF!</v>
      </c>
      <c r="ELN1573" s="133" t="e">
        <v>#REF!</v>
      </c>
      <c r="ELO1573" s="133" t="e">
        <v>#REF!</v>
      </c>
      <c r="ELP1573" s="133" t="e">
        <v>#REF!</v>
      </c>
      <c r="ELQ1573" s="133" t="e">
        <v>#REF!</v>
      </c>
      <c r="ELR1573" s="133" t="e">
        <v>#REF!</v>
      </c>
      <c r="ELS1573" s="133" t="e">
        <v>#REF!</v>
      </c>
      <c r="ELT1573" s="133" t="e">
        <v>#REF!</v>
      </c>
      <c r="ELU1573" s="133" t="e">
        <v>#REF!</v>
      </c>
      <c r="ELV1573" s="133" t="e">
        <v>#REF!</v>
      </c>
      <c r="ELW1573" s="133" t="e">
        <v>#REF!</v>
      </c>
      <c r="ELX1573" s="133" t="e">
        <v>#REF!</v>
      </c>
      <c r="ELY1573" s="133" t="e">
        <v>#REF!</v>
      </c>
      <c r="ELZ1573" s="133" t="e">
        <v>#REF!</v>
      </c>
      <c r="EMA1573" s="133" t="e">
        <v>#REF!</v>
      </c>
      <c r="EMB1573" s="133" t="e">
        <v>#REF!</v>
      </c>
      <c r="EMC1573" s="133" t="e">
        <v>#REF!</v>
      </c>
      <c r="EMD1573" s="133" t="e">
        <v>#REF!</v>
      </c>
      <c r="EME1573" s="133" t="e">
        <v>#REF!</v>
      </c>
      <c r="EMF1573" s="133" t="e">
        <v>#REF!</v>
      </c>
      <c r="EMG1573" s="133" t="e">
        <v>#REF!</v>
      </c>
      <c r="EMH1573" s="133" t="e">
        <v>#REF!</v>
      </c>
      <c r="EMI1573" s="133" t="e">
        <v>#REF!</v>
      </c>
      <c r="EMJ1573" s="133" t="e">
        <v>#REF!</v>
      </c>
      <c r="EMK1573" s="133" t="e">
        <v>#REF!</v>
      </c>
      <c r="EML1573" s="133" t="e">
        <v>#REF!</v>
      </c>
      <c r="EMM1573" s="133" t="e">
        <v>#REF!</v>
      </c>
      <c r="EMN1573" s="133" t="e">
        <v>#REF!</v>
      </c>
      <c r="EMO1573" s="133" t="e">
        <v>#REF!</v>
      </c>
      <c r="EMP1573" s="133" t="e">
        <v>#REF!</v>
      </c>
      <c r="EMQ1573" s="133" t="e">
        <v>#REF!</v>
      </c>
      <c r="EMR1573" s="133" t="e">
        <v>#REF!</v>
      </c>
      <c r="EMS1573" s="133" t="e">
        <v>#REF!</v>
      </c>
      <c r="EMT1573" s="133" t="e">
        <v>#REF!</v>
      </c>
      <c r="EMU1573" s="133" t="e">
        <v>#REF!</v>
      </c>
      <c r="EMV1573" s="133" t="e">
        <v>#REF!</v>
      </c>
      <c r="EMW1573" s="133" t="e">
        <v>#REF!</v>
      </c>
      <c r="EMX1573" s="133" t="e">
        <v>#REF!</v>
      </c>
      <c r="EMY1573" s="133" t="e">
        <v>#REF!</v>
      </c>
      <c r="EMZ1573" s="133" t="e">
        <v>#REF!</v>
      </c>
      <c r="ENA1573" s="133" t="e">
        <v>#REF!</v>
      </c>
      <c r="ENB1573" s="133" t="e">
        <v>#REF!</v>
      </c>
      <c r="ENC1573" s="133" t="e">
        <v>#REF!</v>
      </c>
      <c r="END1573" s="133" t="e">
        <v>#REF!</v>
      </c>
      <c r="ENE1573" s="133" t="e">
        <v>#REF!</v>
      </c>
      <c r="ENF1573" s="133" t="e">
        <v>#REF!</v>
      </c>
      <c r="ENG1573" s="133" t="e">
        <v>#REF!</v>
      </c>
      <c r="ENH1573" s="133" t="e">
        <v>#REF!</v>
      </c>
      <c r="ENI1573" s="133" t="e">
        <v>#REF!</v>
      </c>
      <c r="ENJ1573" s="133" t="e">
        <v>#REF!</v>
      </c>
      <c r="ENK1573" s="133" t="e">
        <v>#REF!</v>
      </c>
      <c r="ENL1573" s="133" t="e">
        <v>#REF!</v>
      </c>
      <c r="ENM1573" s="133" t="e">
        <v>#REF!</v>
      </c>
      <c r="ENN1573" s="133" t="e">
        <v>#REF!</v>
      </c>
      <c r="ENO1573" s="133" t="e">
        <v>#REF!</v>
      </c>
      <c r="ENP1573" s="133" t="e">
        <v>#REF!</v>
      </c>
      <c r="ENQ1573" s="133" t="e">
        <v>#REF!</v>
      </c>
      <c r="ENR1573" s="133" t="e">
        <v>#REF!</v>
      </c>
      <c r="ENS1573" s="133" t="e">
        <v>#REF!</v>
      </c>
      <c r="ENT1573" s="133" t="e">
        <v>#REF!</v>
      </c>
      <c r="ENU1573" s="133" t="e">
        <v>#REF!</v>
      </c>
      <c r="ENV1573" s="133" t="e">
        <v>#REF!</v>
      </c>
      <c r="ENW1573" s="133" t="e">
        <v>#REF!</v>
      </c>
      <c r="ENX1573" s="133" t="e">
        <v>#REF!</v>
      </c>
      <c r="ENY1573" s="133" t="e">
        <v>#REF!</v>
      </c>
      <c r="ENZ1573" s="133" t="e">
        <v>#REF!</v>
      </c>
      <c r="EOA1573" s="133" t="e">
        <v>#REF!</v>
      </c>
      <c r="EOB1573" s="133" t="e">
        <v>#REF!</v>
      </c>
      <c r="EOC1573" s="133" t="e">
        <v>#REF!</v>
      </c>
      <c r="EOD1573" s="133" t="e">
        <v>#REF!</v>
      </c>
      <c r="EOE1573" s="133" t="e">
        <v>#REF!</v>
      </c>
      <c r="EOF1573" s="133" t="e">
        <v>#REF!</v>
      </c>
      <c r="EOG1573" s="133" t="e">
        <v>#REF!</v>
      </c>
      <c r="EOH1573" s="133" t="e">
        <v>#REF!</v>
      </c>
      <c r="EOI1573" s="133" t="e">
        <v>#REF!</v>
      </c>
      <c r="EOJ1573" s="133" t="e">
        <v>#REF!</v>
      </c>
      <c r="EOK1573" s="133" t="e">
        <v>#REF!</v>
      </c>
      <c r="EOL1573" s="133" t="e">
        <v>#REF!</v>
      </c>
      <c r="EOM1573" s="133" t="e">
        <v>#REF!</v>
      </c>
      <c r="EON1573" s="133" t="e">
        <v>#REF!</v>
      </c>
      <c r="EOO1573" s="133" t="e">
        <v>#REF!</v>
      </c>
      <c r="EOP1573" s="133" t="e">
        <v>#REF!</v>
      </c>
      <c r="EOQ1573" s="133" t="e">
        <v>#REF!</v>
      </c>
      <c r="EOR1573" s="133" t="e">
        <v>#REF!</v>
      </c>
      <c r="EOS1573" s="133" t="e">
        <v>#REF!</v>
      </c>
      <c r="EOT1573" s="133" t="e">
        <v>#REF!</v>
      </c>
      <c r="EOU1573" s="133" t="e">
        <v>#REF!</v>
      </c>
      <c r="EOV1573" s="133" t="e">
        <v>#REF!</v>
      </c>
      <c r="EOW1573" s="133" t="e">
        <v>#REF!</v>
      </c>
      <c r="EOX1573" s="133" t="e">
        <v>#REF!</v>
      </c>
      <c r="EOY1573" s="133" t="e">
        <v>#REF!</v>
      </c>
      <c r="EOZ1573" s="133" t="e">
        <v>#REF!</v>
      </c>
      <c r="EPA1573" s="133" t="e">
        <v>#REF!</v>
      </c>
      <c r="EPB1573" s="133" t="e">
        <v>#REF!</v>
      </c>
      <c r="EPC1573" s="133" t="e">
        <v>#REF!</v>
      </c>
      <c r="EPD1573" s="133" t="e">
        <v>#REF!</v>
      </c>
      <c r="EPE1573" s="133" t="e">
        <v>#REF!</v>
      </c>
      <c r="EPF1573" s="133" t="e">
        <v>#REF!</v>
      </c>
      <c r="EPG1573" s="133" t="e">
        <v>#REF!</v>
      </c>
      <c r="EPH1573" s="133" t="e">
        <v>#REF!</v>
      </c>
      <c r="EPI1573" s="133" t="e">
        <v>#REF!</v>
      </c>
      <c r="EPJ1573" s="133" t="e">
        <v>#REF!</v>
      </c>
      <c r="EPK1573" s="133" t="e">
        <v>#REF!</v>
      </c>
      <c r="EPL1573" s="133" t="e">
        <v>#REF!</v>
      </c>
      <c r="EPM1573" s="133" t="e">
        <v>#REF!</v>
      </c>
      <c r="EPN1573" s="133" t="e">
        <v>#REF!</v>
      </c>
      <c r="EPO1573" s="133" t="e">
        <v>#REF!</v>
      </c>
      <c r="EPP1573" s="133" t="e">
        <v>#REF!</v>
      </c>
      <c r="EPQ1573" s="133" t="e">
        <v>#REF!</v>
      </c>
      <c r="EPR1573" s="133" t="e">
        <v>#REF!</v>
      </c>
      <c r="EPS1573" s="133" t="e">
        <v>#REF!</v>
      </c>
      <c r="EPT1573" s="133" t="e">
        <v>#REF!</v>
      </c>
      <c r="EPU1573" s="133" t="e">
        <v>#REF!</v>
      </c>
      <c r="EPV1573" s="133" t="e">
        <v>#REF!</v>
      </c>
      <c r="EPW1573" s="133" t="e">
        <v>#REF!</v>
      </c>
      <c r="EPX1573" s="133" t="e">
        <v>#REF!</v>
      </c>
      <c r="EPY1573" s="133" t="e">
        <v>#REF!</v>
      </c>
      <c r="EPZ1573" s="133" t="e">
        <v>#REF!</v>
      </c>
      <c r="EQA1573" s="133" t="e">
        <v>#REF!</v>
      </c>
      <c r="EQB1573" s="133" t="e">
        <v>#REF!</v>
      </c>
      <c r="EQC1573" s="133" t="e">
        <v>#REF!</v>
      </c>
      <c r="EQD1573" s="133" t="e">
        <v>#REF!</v>
      </c>
      <c r="EQE1573" s="133" t="e">
        <v>#REF!</v>
      </c>
      <c r="EQF1573" s="133" t="e">
        <v>#REF!</v>
      </c>
      <c r="EQG1573" s="133" t="e">
        <v>#REF!</v>
      </c>
      <c r="EQH1573" s="133" t="e">
        <v>#REF!</v>
      </c>
      <c r="EQI1573" s="133" t="e">
        <v>#REF!</v>
      </c>
      <c r="EQJ1573" s="133" t="e">
        <v>#REF!</v>
      </c>
      <c r="EQK1573" s="133" t="e">
        <v>#REF!</v>
      </c>
      <c r="EQL1573" s="133" t="e">
        <v>#REF!</v>
      </c>
      <c r="EQM1573" s="133" t="e">
        <v>#REF!</v>
      </c>
      <c r="EQN1573" s="133" t="e">
        <v>#REF!</v>
      </c>
      <c r="EQO1573" s="133" t="e">
        <v>#REF!</v>
      </c>
      <c r="EQP1573" s="133" t="e">
        <v>#REF!</v>
      </c>
      <c r="EQQ1573" s="133" t="e">
        <v>#REF!</v>
      </c>
      <c r="EQR1573" s="133" t="e">
        <v>#REF!</v>
      </c>
      <c r="EQS1573" s="133" t="e">
        <v>#REF!</v>
      </c>
      <c r="EQT1573" s="133" t="e">
        <v>#REF!</v>
      </c>
      <c r="EQU1573" s="133" t="e">
        <v>#REF!</v>
      </c>
      <c r="EQV1573" s="133" t="e">
        <v>#REF!</v>
      </c>
      <c r="EQW1573" s="133" t="e">
        <v>#REF!</v>
      </c>
      <c r="EQX1573" s="133" t="e">
        <v>#REF!</v>
      </c>
      <c r="EQY1573" s="133" t="e">
        <v>#REF!</v>
      </c>
      <c r="EQZ1573" s="133" t="e">
        <v>#REF!</v>
      </c>
      <c r="ERA1573" s="133" t="e">
        <v>#REF!</v>
      </c>
      <c r="ERB1573" s="133" t="e">
        <v>#REF!</v>
      </c>
      <c r="ERC1573" s="133" t="e">
        <v>#REF!</v>
      </c>
      <c r="ERD1573" s="133" t="e">
        <v>#REF!</v>
      </c>
      <c r="ERE1573" s="133" t="e">
        <v>#REF!</v>
      </c>
      <c r="ERF1573" s="133" t="e">
        <v>#REF!</v>
      </c>
      <c r="ERG1573" s="133" t="e">
        <v>#REF!</v>
      </c>
      <c r="ERH1573" s="133" t="e">
        <v>#REF!</v>
      </c>
      <c r="ERI1573" s="133" t="e">
        <v>#REF!</v>
      </c>
      <c r="ERJ1573" s="133" t="e">
        <v>#REF!</v>
      </c>
      <c r="ERK1573" s="133" t="e">
        <v>#REF!</v>
      </c>
      <c r="ERL1573" s="133" t="e">
        <v>#REF!</v>
      </c>
      <c r="ERM1573" s="133" t="e">
        <v>#REF!</v>
      </c>
      <c r="ERN1573" s="133" t="e">
        <v>#REF!</v>
      </c>
      <c r="ERO1573" s="133" t="e">
        <v>#REF!</v>
      </c>
      <c r="ERP1573" s="133" t="e">
        <v>#REF!</v>
      </c>
      <c r="ERQ1573" s="133" t="e">
        <v>#REF!</v>
      </c>
      <c r="ERR1573" s="133" t="e">
        <v>#REF!</v>
      </c>
      <c r="ERS1573" s="133" t="e">
        <v>#REF!</v>
      </c>
      <c r="ERT1573" s="133" t="e">
        <v>#REF!</v>
      </c>
      <c r="ERU1573" s="133" t="e">
        <v>#REF!</v>
      </c>
      <c r="ERV1573" s="133" t="e">
        <v>#REF!</v>
      </c>
      <c r="ERW1573" s="133" t="e">
        <v>#REF!</v>
      </c>
      <c r="ERX1573" s="133" t="e">
        <v>#REF!</v>
      </c>
      <c r="ERY1573" s="133" t="e">
        <v>#REF!</v>
      </c>
      <c r="ERZ1573" s="133" t="e">
        <v>#REF!</v>
      </c>
      <c r="ESA1573" s="133" t="e">
        <v>#REF!</v>
      </c>
      <c r="ESB1573" s="133" t="e">
        <v>#REF!</v>
      </c>
      <c r="ESC1573" s="133" t="e">
        <v>#REF!</v>
      </c>
      <c r="ESD1573" s="133" t="e">
        <v>#REF!</v>
      </c>
      <c r="ESE1573" s="133" t="e">
        <v>#REF!</v>
      </c>
      <c r="ESF1573" s="133" t="e">
        <v>#REF!</v>
      </c>
      <c r="ESG1573" s="133" t="e">
        <v>#REF!</v>
      </c>
      <c r="ESH1573" s="133" t="e">
        <v>#REF!</v>
      </c>
      <c r="ESI1573" s="133" t="e">
        <v>#REF!</v>
      </c>
      <c r="ESJ1573" s="133" t="e">
        <v>#REF!</v>
      </c>
      <c r="ESK1573" s="133" t="e">
        <v>#REF!</v>
      </c>
      <c r="ESL1573" s="133" t="e">
        <v>#REF!</v>
      </c>
      <c r="ESM1573" s="133" t="e">
        <v>#REF!</v>
      </c>
      <c r="ESN1573" s="133" t="e">
        <v>#REF!</v>
      </c>
      <c r="ESO1573" s="133" t="e">
        <v>#REF!</v>
      </c>
      <c r="ESP1573" s="133" t="e">
        <v>#REF!</v>
      </c>
      <c r="ESQ1573" s="133" t="e">
        <v>#REF!</v>
      </c>
      <c r="ESR1573" s="133" t="e">
        <v>#REF!</v>
      </c>
      <c r="ESS1573" s="133" t="e">
        <v>#REF!</v>
      </c>
      <c r="EST1573" s="133" t="e">
        <v>#REF!</v>
      </c>
      <c r="ESU1573" s="133" t="e">
        <v>#REF!</v>
      </c>
      <c r="ESV1573" s="133" t="e">
        <v>#REF!</v>
      </c>
      <c r="ESW1573" s="133" t="e">
        <v>#REF!</v>
      </c>
      <c r="ESX1573" s="133" t="e">
        <v>#REF!</v>
      </c>
      <c r="ESY1573" s="133" t="e">
        <v>#REF!</v>
      </c>
      <c r="ESZ1573" s="133" t="e">
        <v>#REF!</v>
      </c>
      <c r="ETA1573" s="133" t="e">
        <v>#REF!</v>
      </c>
      <c r="ETB1573" s="133" t="e">
        <v>#REF!</v>
      </c>
      <c r="ETC1573" s="133" t="e">
        <v>#REF!</v>
      </c>
      <c r="ETD1573" s="133" t="e">
        <v>#REF!</v>
      </c>
      <c r="ETE1573" s="133" t="e">
        <v>#REF!</v>
      </c>
      <c r="ETF1573" s="133" t="e">
        <v>#REF!</v>
      </c>
      <c r="ETG1573" s="133" t="e">
        <v>#REF!</v>
      </c>
      <c r="ETH1573" s="133" t="e">
        <v>#REF!</v>
      </c>
      <c r="ETI1573" s="133" t="e">
        <v>#REF!</v>
      </c>
      <c r="ETJ1573" s="133" t="e">
        <v>#REF!</v>
      </c>
      <c r="ETK1573" s="133" t="e">
        <v>#REF!</v>
      </c>
      <c r="ETL1573" s="133" t="e">
        <v>#REF!</v>
      </c>
      <c r="ETM1573" s="133" t="e">
        <v>#REF!</v>
      </c>
      <c r="ETN1573" s="133" t="e">
        <v>#REF!</v>
      </c>
      <c r="ETO1573" s="133" t="e">
        <v>#REF!</v>
      </c>
      <c r="ETP1573" s="133" t="e">
        <v>#REF!</v>
      </c>
      <c r="ETQ1573" s="133" t="e">
        <v>#REF!</v>
      </c>
      <c r="ETR1573" s="133" t="e">
        <v>#REF!</v>
      </c>
      <c r="ETS1573" s="133" t="e">
        <v>#REF!</v>
      </c>
      <c r="ETT1573" s="133" t="e">
        <v>#REF!</v>
      </c>
      <c r="ETU1573" s="133" t="e">
        <v>#REF!</v>
      </c>
      <c r="ETV1573" s="133" t="e">
        <v>#REF!</v>
      </c>
      <c r="ETW1573" s="133" t="e">
        <v>#REF!</v>
      </c>
      <c r="ETX1573" s="133" t="e">
        <v>#REF!</v>
      </c>
      <c r="ETY1573" s="133" t="e">
        <v>#REF!</v>
      </c>
      <c r="ETZ1573" s="133" t="e">
        <v>#REF!</v>
      </c>
      <c r="EUA1573" s="133" t="e">
        <v>#REF!</v>
      </c>
      <c r="EUB1573" s="133" t="e">
        <v>#REF!</v>
      </c>
      <c r="EUC1573" s="133" t="e">
        <v>#REF!</v>
      </c>
      <c r="EUD1573" s="133" t="e">
        <v>#REF!</v>
      </c>
      <c r="EUE1573" s="133" t="e">
        <v>#REF!</v>
      </c>
      <c r="EUF1573" s="133" t="e">
        <v>#REF!</v>
      </c>
      <c r="EUG1573" s="133" t="e">
        <v>#REF!</v>
      </c>
      <c r="EUH1573" s="133" t="e">
        <v>#REF!</v>
      </c>
      <c r="EUI1573" s="133" t="e">
        <v>#REF!</v>
      </c>
      <c r="EUJ1573" s="133" t="e">
        <v>#REF!</v>
      </c>
      <c r="EUK1573" s="133" t="e">
        <v>#REF!</v>
      </c>
      <c r="EUL1573" s="133" t="e">
        <v>#REF!</v>
      </c>
      <c r="EUM1573" s="133" t="e">
        <v>#REF!</v>
      </c>
      <c r="EUN1573" s="133" t="e">
        <v>#REF!</v>
      </c>
      <c r="EUO1573" s="133" t="e">
        <v>#REF!</v>
      </c>
      <c r="EUP1573" s="133" t="e">
        <v>#REF!</v>
      </c>
      <c r="EUQ1573" s="133" t="e">
        <v>#REF!</v>
      </c>
      <c r="EUR1573" s="133" t="e">
        <v>#REF!</v>
      </c>
      <c r="EUS1573" s="133" t="e">
        <v>#REF!</v>
      </c>
      <c r="EUT1573" s="133" t="e">
        <v>#REF!</v>
      </c>
      <c r="EUU1573" s="133" t="e">
        <v>#REF!</v>
      </c>
      <c r="EUV1573" s="133" t="e">
        <v>#REF!</v>
      </c>
      <c r="EUW1573" s="133" t="e">
        <v>#REF!</v>
      </c>
      <c r="EUX1573" s="133" t="e">
        <v>#REF!</v>
      </c>
      <c r="EUY1573" s="133" t="e">
        <v>#REF!</v>
      </c>
      <c r="EUZ1573" s="133" t="e">
        <v>#REF!</v>
      </c>
      <c r="EVA1573" s="133" t="e">
        <v>#REF!</v>
      </c>
      <c r="EVB1573" s="133" t="e">
        <v>#REF!</v>
      </c>
      <c r="EVC1573" s="133" t="e">
        <v>#REF!</v>
      </c>
      <c r="EVD1573" s="133" t="e">
        <v>#REF!</v>
      </c>
      <c r="EVE1573" s="133" t="e">
        <v>#REF!</v>
      </c>
      <c r="EVF1573" s="133" t="e">
        <v>#REF!</v>
      </c>
      <c r="EVG1573" s="133" t="e">
        <v>#REF!</v>
      </c>
      <c r="EVH1573" s="133" t="e">
        <v>#REF!</v>
      </c>
      <c r="EVI1573" s="133" t="e">
        <v>#REF!</v>
      </c>
      <c r="EVJ1573" s="133" t="e">
        <v>#REF!</v>
      </c>
      <c r="EVK1573" s="133" t="e">
        <v>#REF!</v>
      </c>
      <c r="EVL1573" s="133" t="e">
        <v>#REF!</v>
      </c>
      <c r="EVM1573" s="133" t="e">
        <v>#REF!</v>
      </c>
      <c r="EVN1573" s="133" t="e">
        <v>#REF!</v>
      </c>
      <c r="EVO1573" s="133" t="e">
        <v>#REF!</v>
      </c>
      <c r="EVP1573" s="133" t="e">
        <v>#REF!</v>
      </c>
      <c r="EVQ1573" s="133" t="e">
        <v>#REF!</v>
      </c>
      <c r="EVR1573" s="133" t="e">
        <v>#REF!</v>
      </c>
      <c r="EVS1573" s="133" t="e">
        <v>#REF!</v>
      </c>
      <c r="EVT1573" s="133" t="e">
        <v>#REF!</v>
      </c>
      <c r="EVU1573" s="133" t="e">
        <v>#REF!</v>
      </c>
      <c r="EVV1573" s="133" t="e">
        <v>#REF!</v>
      </c>
      <c r="EVW1573" s="133" t="e">
        <v>#REF!</v>
      </c>
      <c r="EVX1573" s="133" t="e">
        <v>#REF!</v>
      </c>
      <c r="EVY1573" s="133" t="e">
        <v>#REF!</v>
      </c>
      <c r="EVZ1573" s="133" t="e">
        <v>#REF!</v>
      </c>
      <c r="EWA1573" s="133" t="e">
        <v>#REF!</v>
      </c>
      <c r="EWB1573" s="133" t="e">
        <v>#REF!</v>
      </c>
      <c r="EWC1573" s="133" t="e">
        <v>#REF!</v>
      </c>
      <c r="EWD1573" s="133" t="e">
        <v>#REF!</v>
      </c>
      <c r="EWE1573" s="133" t="e">
        <v>#REF!</v>
      </c>
      <c r="EWF1573" s="133" t="e">
        <v>#REF!</v>
      </c>
      <c r="EWG1573" s="133" t="e">
        <v>#REF!</v>
      </c>
      <c r="EWH1573" s="133" t="e">
        <v>#REF!</v>
      </c>
      <c r="EWI1573" s="133" t="e">
        <v>#REF!</v>
      </c>
      <c r="EWJ1573" s="133" t="e">
        <v>#REF!</v>
      </c>
      <c r="EWK1573" s="133" t="e">
        <v>#REF!</v>
      </c>
      <c r="EWL1573" s="133" t="e">
        <v>#REF!</v>
      </c>
      <c r="EWM1573" s="133" t="e">
        <v>#REF!</v>
      </c>
      <c r="EWN1573" s="133" t="e">
        <v>#REF!</v>
      </c>
      <c r="EWO1573" s="133" t="e">
        <v>#REF!</v>
      </c>
      <c r="EWP1573" s="133" t="e">
        <v>#REF!</v>
      </c>
      <c r="EWQ1573" s="133" t="e">
        <v>#REF!</v>
      </c>
      <c r="EWR1573" s="133" t="e">
        <v>#REF!</v>
      </c>
      <c r="EWS1573" s="133" t="e">
        <v>#REF!</v>
      </c>
      <c r="EWT1573" s="133" t="e">
        <v>#REF!</v>
      </c>
      <c r="EWU1573" s="133" t="e">
        <v>#REF!</v>
      </c>
      <c r="EWV1573" s="133" t="e">
        <v>#REF!</v>
      </c>
      <c r="EWW1573" s="133" t="e">
        <v>#REF!</v>
      </c>
      <c r="EWX1573" s="133" t="e">
        <v>#REF!</v>
      </c>
      <c r="EWY1573" s="133" t="e">
        <v>#REF!</v>
      </c>
      <c r="EWZ1573" s="133" t="e">
        <v>#REF!</v>
      </c>
      <c r="EXA1573" s="133" t="e">
        <v>#REF!</v>
      </c>
      <c r="EXB1573" s="133" t="e">
        <v>#REF!</v>
      </c>
      <c r="EXC1573" s="133" t="e">
        <v>#REF!</v>
      </c>
      <c r="EXD1573" s="133" t="e">
        <v>#REF!</v>
      </c>
      <c r="EXE1573" s="133" t="e">
        <v>#REF!</v>
      </c>
      <c r="EXF1573" s="133" t="e">
        <v>#REF!</v>
      </c>
      <c r="EXG1573" s="133" t="e">
        <v>#REF!</v>
      </c>
      <c r="EXH1573" s="133" t="e">
        <v>#REF!</v>
      </c>
      <c r="EXI1573" s="133" t="e">
        <v>#REF!</v>
      </c>
      <c r="EXJ1573" s="133" t="e">
        <v>#REF!</v>
      </c>
      <c r="EXK1573" s="133" t="e">
        <v>#REF!</v>
      </c>
      <c r="EXL1573" s="133" t="e">
        <v>#REF!</v>
      </c>
      <c r="EXM1573" s="133" t="e">
        <v>#REF!</v>
      </c>
      <c r="EXN1573" s="133" t="e">
        <v>#REF!</v>
      </c>
      <c r="EXO1573" s="133" t="e">
        <v>#REF!</v>
      </c>
      <c r="EXP1573" s="133" t="e">
        <v>#REF!</v>
      </c>
      <c r="EXQ1573" s="133" t="e">
        <v>#REF!</v>
      </c>
      <c r="EXR1573" s="133" t="e">
        <v>#REF!</v>
      </c>
      <c r="EXS1573" s="133" t="e">
        <v>#REF!</v>
      </c>
      <c r="EXT1573" s="133" t="e">
        <v>#REF!</v>
      </c>
      <c r="EXU1573" s="133" t="e">
        <v>#REF!</v>
      </c>
      <c r="EXV1573" s="133" t="e">
        <v>#REF!</v>
      </c>
      <c r="EXW1573" s="133" t="e">
        <v>#REF!</v>
      </c>
      <c r="EXX1573" s="133" t="e">
        <v>#REF!</v>
      </c>
      <c r="EXY1573" s="133" t="e">
        <v>#REF!</v>
      </c>
      <c r="EXZ1573" s="133" t="e">
        <v>#REF!</v>
      </c>
      <c r="EYA1573" s="133" t="e">
        <v>#REF!</v>
      </c>
      <c r="EYB1573" s="133" t="e">
        <v>#REF!</v>
      </c>
      <c r="EYC1573" s="133" t="e">
        <v>#REF!</v>
      </c>
      <c r="EYD1573" s="133" t="e">
        <v>#REF!</v>
      </c>
      <c r="EYE1573" s="133" t="e">
        <v>#REF!</v>
      </c>
      <c r="EYF1573" s="133" t="e">
        <v>#REF!</v>
      </c>
      <c r="EYG1573" s="133" t="e">
        <v>#REF!</v>
      </c>
      <c r="EYH1573" s="133" t="e">
        <v>#REF!</v>
      </c>
      <c r="EYI1573" s="133" t="e">
        <v>#REF!</v>
      </c>
      <c r="EYJ1573" s="133" t="e">
        <v>#REF!</v>
      </c>
      <c r="EYK1573" s="133" t="e">
        <v>#REF!</v>
      </c>
      <c r="EYL1573" s="133" t="e">
        <v>#REF!</v>
      </c>
      <c r="EYM1573" s="133" t="e">
        <v>#REF!</v>
      </c>
      <c r="EYN1573" s="133" t="e">
        <v>#REF!</v>
      </c>
      <c r="EYO1573" s="133" t="e">
        <v>#REF!</v>
      </c>
      <c r="EYP1573" s="133" t="e">
        <v>#REF!</v>
      </c>
      <c r="EYQ1573" s="133" t="e">
        <v>#REF!</v>
      </c>
      <c r="EYR1573" s="133" t="e">
        <v>#REF!</v>
      </c>
      <c r="EYS1573" s="133" t="e">
        <v>#REF!</v>
      </c>
      <c r="EYT1573" s="133" t="e">
        <v>#REF!</v>
      </c>
      <c r="EYU1573" s="133" t="e">
        <v>#REF!</v>
      </c>
      <c r="EYV1573" s="133" t="e">
        <v>#REF!</v>
      </c>
      <c r="EYW1573" s="133" t="e">
        <v>#REF!</v>
      </c>
      <c r="EYX1573" s="133" t="e">
        <v>#REF!</v>
      </c>
      <c r="EYY1573" s="133" t="e">
        <v>#REF!</v>
      </c>
      <c r="EYZ1573" s="133" t="e">
        <v>#REF!</v>
      </c>
      <c r="EZA1573" s="133" t="e">
        <v>#REF!</v>
      </c>
      <c r="EZB1573" s="133" t="e">
        <v>#REF!</v>
      </c>
      <c r="EZC1573" s="133" t="e">
        <v>#REF!</v>
      </c>
      <c r="EZD1573" s="133" t="e">
        <v>#REF!</v>
      </c>
      <c r="EZE1573" s="133" t="e">
        <v>#REF!</v>
      </c>
      <c r="EZF1573" s="133" t="e">
        <v>#REF!</v>
      </c>
      <c r="EZG1573" s="133" t="e">
        <v>#REF!</v>
      </c>
      <c r="EZH1573" s="133" t="e">
        <v>#REF!</v>
      </c>
      <c r="EZI1573" s="133" t="e">
        <v>#REF!</v>
      </c>
      <c r="EZJ1573" s="133" t="e">
        <v>#REF!</v>
      </c>
      <c r="EZK1573" s="133" t="e">
        <v>#REF!</v>
      </c>
      <c r="EZL1573" s="133" t="e">
        <v>#REF!</v>
      </c>
      <c r="EZM1573" s="133" t="e">
        <v>#REF!</v>
      </c>
      <c r="EZN1573" s="133" t="e">
        <v>#REF!</v>
      </c>
      <c r="EZO1573" s="133" t="e">
        <v>#REF!</v>
      </c>
      <c r="EZP1573" s="133" t="e">
        <v>#REF!</v>
      </c>
      <c r="EZQ1573" s="133" t="e">
        <v>#REF!</v>
      </c>
      <c r="EZR1573" s="133" t="e">
        <v>#REF!</v>
      </c>
      <c r="EZS1573" s="133" t="e">
        <v>#REF!</v>
      </c>
      <c r="EZT1573" s="133" t="e">
        <v>#REF!</v>
      </c>
      <c r="EZU1573" s="133" t="e">
        <v>#REF!</v>
      </c>
      <c r="EZV1573" s="133" t="e">
        <v>#REF!</v>
      </c>
      <c r="EZW1573" s="133" t="e">
        <v>#REF!</v>
      </c>
      <c r="EZX1573" s="133" t="e">
        <v>#REF!</v>
      </c>
      <c r="EZY1573" s="133" t="e">
        <v>#REF!</v>
      </c>
      <c r="EZZ1573" s="133" t="e">
        <v>#REF!</v>
      </c>
      <c r="FAA1573" s="133" t="e">
        <v>#REF!</v>
      </c>
      <c r="FAB1573" s="133" t="e">
        <v>#REF!</v>
      </c>
      <c r="FAC1573" s="133" t="e">
        <v>#REF!</v>
      </c>
      <c r="FAD1573" s="133" t="e">
        <v>#REF!</v>
      </c>
      <c r="FAE1573" s="133" t="e">
        <v>#REF!</v>
      </c>
      <c r="FAF1573" s="133" t="e">
        <v>#REF!</v>
      </c>
      <c r="FAG1573" s="133" t="e">
        <v>#REF!</v>
      </c>
      <c r="FAH1573" s="133" t="e">
        <v>#REF!</v>
      </c>
      <c r="FAI1573" s="133" t="e">
        <v>#REF!</v>
      </c>
      <c r="FAJ1573" s="133" t="e">
        <v>#REF!</v>
      </c>
      <c r="FAK1573" s="133" t="e">
        <v>#REF!</v>
      </c>
      <c r="FAL1573" s="133" t="e">
        <v>#REF!</v>
      </c>
      <c r="FAM1573" s="133" t="e">
        <v>#REF!</v>
      </c>
      <c r="FAN1573" s="133" t="e">
        <v>#REF!</v>
      </c>
      <c r="FAO1573" s="133" t="e">
        <v>#REF!</v>
      </c>
      <c r="FAP1573" s="133" t="e">
        <v>#REF!</v>
      </c>
      <c r="FAQ1573" s="133" t="e">
        <v>#REF!</v>
      </c>
      <c r="FAR1573" s="133" t="e">
        <v>#REF!</v>
      </c>
      <c r="FAS1573" s="133" t="e">
        <v>#REF!</v>
      </c>
      <c r="FAT1573" s="133" t="e">
        <v>#REF!</v>
      </c>
      <c r="FAU1573" s="133" t="e">
        <v>#REF!</v>
      </c>
      <c r="FAV1573" s="133" t="e">
        <v>#REF!</v>
      </c>
      <c r="FAW1573" s="133" t="e">
        <v>#REF!</v>
      </c>
      <c r="FAX1573" s="133" t="e">
        <v>#REF!</v>
      </c>
      <c r="FAY1573" s="133" t="e">
        <v>#REF!</v>
      </c>
      <c r="FAZ1573" s="133" t="e">
        <v>#REF!</v>
      </c>
      <c r="FBA1573" s="133" t="e">
        <v>#REF!</v>
      </c>
      <c r="FBB1573" s="133" t="e">
        <v>#REF!</v>
      </c>
      <c r="FBC1573" s="133" t="e">
        <v>#REF!</v>
      </c>
      <c r="FBD1573" s="133" t="e">
        <v>#REF!</v>
      </c>
      <c r="FBE1573" s="133" t="e">
        <v>#REF!</v>
      </c>
      <c r="FBF1573" s="133" t="e">
        <v>#REF!</v>
      </c>
      <c r="FBG1573" s="133" t="e">
        <v>#REF!</v>
      </c>
      <c r="FBH1573" s="133" t="e">
        <v>#REF!</v>
      </c>
      <c r="FBI1573" s="133" t="e">
        <v>#REF!</v>
      </c>
      <c r="FBJ1573" s="133" t="e">
        <v>#REF!</v>
      </c>
      <c r="FBK1573" s="133" t="e">
        <v>#REF!</v>
      </c>
      <c r="FBL1573" s="133" t="e">
        <v>#REF!</v>
      </c>
      <c r="FBM1573" s="133" t="e">
        <v>#REF!</v>
      </c>
      <c r="FBN1573" s="133" t="e">
        <v>#REF!</v>
      </c>
      <c r="FBO1573" s="133" t="e">
        <v>#REF!</v>
      </c>
      <c r="FBP1573" s="133" t="e">
        <v>#REF!</v>
      </c>
      <c r="FBQ1573" s="133" t="e">
        <v>#REF!</v>
      </c>
      <c r="FBR1573" s="133" t="e">
        <v>#REF!</v>
      </c>
      <c r="FBS1573" s="133" t="e">
        <v>#REF!</v>
      </c>
      <c r="FBT1573" s="133" t="e">
        <v>#REF!</v>
      </c>
      <c r="FBU1573" s="133" t="e">
        <v>#REF!</v>
      </c>
      <c r="FBV1573" s="133" t="e">
        <v>#REF!</v>
      </c>
      <c r="FBW1573" s="133" t="e">
        <v>#REF!</v>
      </c>
      <c r="FBX1573" s="133" t="e">
        <v>#REF!</v>
      </c>
      <c r="FBY1573" s="133" t="e">
        <v>#REF!</v>
      </c>
      <c r="FBZ1573" s="133" t="e">
        <v>#REF!</v>
      </c>
      <c r="FCA1573" s="133" t="e">
        <v>#REF!</v>
      </c>
      <c r="FCB1573" s="133" t="e">
        <v>#REF!</v>
      </c>
      <c r="FCC1573" s="133" t="e">
        <v>#REF!</v>
      </c>
      <c r="FCD1573" s="133" t="e">
        <v>#REF!</v>
      </c>
      <c r="FCE1573" s="133" t="e">
        <v>#REF!</v>
      </c>
      <c r="FCF1573" s="133" t="e">
        <v>#REF!</v>
      </c>
      <c r="FCG1573" s="133" t="e">
        <v>#REF!</v>
      </c>
      <c r="FCH1573" s="133" t="e">
        <v>#REF!</v>
      </c>
      <c r="FCI1573" s="133" t="e">
        <v>#REF!</v>
      </c>
      <c r="FCJ1573" s="133" t="e">
        <v>#REF!</v>
      </c>
      <c r="FCK1573" s="133" t="e">
        <v>#REF!</v>
      </c>
      <c r="FCL1573" s="133" t="e">
        <v>#REF!</v>
      </c>
      <c r="FCM1573" s="133" t="e">
        <v>#REF!</v>
      </c>
      <c r="FCN1573" s="133" t="e">
        <v>#REF!</v>
      </c>
      <c r="FCO1573" s="133" t="e">
        <v>#REF!</v>
      </c>
      <c r="FCP1573" s="133" t="e">
        <v>#REF!</v>
      </c>
      <c r="FCQ1573" s="133" t="e">
        <v>#REF!</v>
      </c>
      <c r="FCR1573" s="133" t="e">
        <v>#REF!</v>
      </c>
      <c r="FCS1573" s="133" t="e">
        <v>#REF!</v>
      </c>
      <c r="FCT1573" s="133" t="e">
        <v>#REF!</v>
      </c>
      <c r="FCU1573" s="133" t="e">
        <v>#REF!</v>
      </c>
      <c r="FCV1573" s="133" t="e">
        <v>#REF!</v>
      </c>
      <c r="FCW1573" s="133" t="e">
        <v>#REF!</v>
      </c>
      <c r="FCX1573" s="133" t="e">
        <v>#REF!</v>
      </c>
      <c r="FCY1573" s="133" t="e">
        <v>#REF!</v>
      </c>
      <c r="FCZ1573" s="133" t="e">
        <v>#REF!</v>
      </c>
      <c r="FDA1573" s="133" t="e">
        <v>#REF!</v>
      </c>
      <c r="FDB1573" s="133" t="e">
        <v>#REF!</v>
      </c>
      <c r="FDC1573" s="133" t="e">
        <v>#REF!</v>
      </c>
      <c r="FDD1573" s="133" t="e">
        <v>#REF!</v>
      </c>
      <c r="FDE1573" s="133" t="e">
        <v>#REF!</v>
      </c>
      <c r="FDF1573" s="133" t="e">
        <v>#REF!</v>
      </c>
      <c r="FDG1573" s="133" t="e">
        <v>#REF!</v>
      </c>
      <c r="FDH1573" s="133" t="e">
        <v>#REF!</v>
      </c>
      <c r="FDI1573" s="133" t="e">
        <v>#REF!</v>
      </c>
      <c r="FDJ1573" s="133" t="e">
        <v>#REF!</v>
      </c>
      <c r="FDK1573" s="133" t="e">
        <v>#REF!</v>
      </c>
      <c r="FDL1573" s="133" t="e">
        <v>#REF!</v>
      </c>
      <c r="FDM1573" s="133" t="e">
        <v>#REF!</v>
      </c>
      <c r="FDN1573" s="133" t="e">
        <v>#REF!</v>
      </c>
      <c r="FDO1573" s="133" t="e">
        <v>#REF!</v>
      </c>
      <c r="FDP1573" s="133" t="e">
        <v>#REF!</v>
      </c>
      <c r="FDQ1573" s="133" t="e">
        <v>#REF!</v>
      </c>
      <c r="FDR1573" s="133" t="e">
        <v>#REF!</v>
      </c>
      <c r="FDS1573" s="133" t="e">
        <v>#REF!</v>
      </c>
      <c r="FDT1573" s="133" t="e">
        <v>#REF!</v>
      </c>
      <c r="FDU1573" s="133" t="e">
        <v>#REF!</v>
      </c>
      <c r="FDV1573" s="133" t="e">
        <v>#REF!</v>
      </c>
      <c r="FDW1573" s="133" t="e">
        <v>#REF!</v>
      </c>
      <c r="FDX1573" s="133" t="e">
        <v>#REF!</v>
      </c>
      <c r="FDY1573" s="133" t="e">
        <v>#REF!</v>
      </c>
      <c r="FDZ1573" s="133" t="e">
        <v>#REF!</v>
      </c>
      <c r="FEA1573" s="133" t="e">
        <v>#REF!</v>
      </c>
      <c r="FEB1573" s="133" t="e">
        <v>#REF!</v>
      </c>
      <c r="FEC1573" s="133" t="e">
        <v>#REF!</v>
      </c>
      <c r="FED1573" s="133" t="e">
        <v>#REF!</v>
      </c>
      <c r="FEE1573" s="133" t="e">
        <v>#REF!</v>
      </c>
      <c r="FEF1573" s="133" t="e">
        <v>#REF!</v>
      </c>
      <c r="FEG1573" s="133" t="e">
        <v>#REF!</v>
      </c>
      <c r="FEH1573" s="133" t="e">
        <v>#REF!</v>
      </c>
      <c r="FEI1573" s="133" t="e">
        <v>#REF!</v>
      </c>
      <c r="FEJ1573" s="133" t="e">
        <v>#REF!</v>
      </c>
      <c r="FEK1573" s="133" t="e">
        <v>#REF!</v>
      </c>
      <c r="FEL1573" s="133" t="e">
        <v>#REF!</v>
      </c>
      <c r="FEM1573" s="133" t="e">
        <v>#REF!</v>
      </c>
      <c r="FEN1573" s="133" t="e">
        <v>#REF!</v>
      </c>
      <c r="FEO1573" s="133" t="e">
        <v>#REF!</v>
      </c>
      <c r="FEP1573" s="133" t="e">
        <v>#REF!</v>
      </c>
      <c r="FEQ1573" s="133" t="e">
        <v>#REF!</v>
      </c>
      <c r="FER1573" s="133" t="e">
        <v>#REF!</v>
      </c>
      <c r="FES1573" s="133" t="e">
        <v>#REF!</v>
      </c>
      <c r="FET1573" s="133" t="e">
        <v>#REF!</v>
      </c>
      <c r="FEU1573" s="133" t="e">
        <v>#REF!</v>
      </c>
      <c r="FEV1573" s="133" t="e">
        <v>#REF!</v>
      </c>
      <c r="FEW1573" s="133" t="e">
        <v>#REF!</v>
      </c>
      <c r="FEX1573" s="133" t="e">
        <v>#REF!</v>
      </c>
      <c r="FEY1573" s="133" t="e">
        <v>#REF!</v>
      </c>
      <c r="FEZ1573" s="133" t="e">
        <v>#REF!</v>
      </c>
      <c r="FFA1573" s="133" t="e">
        <v>#REF!</v>
      </c>
      <c r="FFB1573" s="133" t="e">
        <v>#REF!</v>
      </c>
      <c r="FFC1573" s="133" t="e">
        <v>#REF!</v>
      </c>
      <c r="FFD1573" s="133" t="e">
        <v>#REF!</v>
      </c>
      <c r="FFE1573" s="133" t="e">
        <v>#REF!</v>
      </c>
      <c r="FFF1573" s="133" t="e">
        <v>#REF!</v>
      </c>
      <c r="FFG1573" s="133" t="e">
        <v>#REF!</v>
      </c>
      <c r="FFH1573" s="133" t="e">
        <v>#REF!</v>
      </c>
      <c r="FFI1573" s="133" t="e">
        <v>#REF!</v>
      </c>
      <c r="FFJ1573" s="133" t="e">
        <v>#REF!</v>
      </c>
      <c r="FFK1573" s="133" t="e">
        <v>#REF!</v>
      </c>
      <c r="FFL1573" s="133" t="e">
        <v>#REF!</v>
      </c>
      <c r="FFM1573" s="133" t="e">
        <v>#REF!</v>
      </c>
      <c r="FFN1573" s="133" t="e">
        <v>#REF!</v>
      </c>
      <c r="FFO1573" s="133" t="e">
        <v>#REF!</v>
      </c>
      <c r="FFP1573" s="133" t="e">
        <v>#REF!</v>
      </c>
      <c r="FFQ1573" s="133" t="e">
        <v>#REF!</v>
      </c>
      <c r="FFR1573" s="133" t="e">
        <v>#REF!</v>
      </c>
      <c r="FFS1573" s="133" t="e">
        <v>#REF!</v>
      </c>
      <c r="FFT1573" s="133" t="e">
        <v>#REF!</v>
      </c>
      <c r="FFU1573" s="133" t="e">
        <v>#REF!</v>
      </c>
      <c r="FFV1573" s="133" t="e">
        <v>#REF!</v>
      </c>
      <c r="FFW1573" s="133" t="e">
        <v>#REF!</v>
      </c>
      <c r="FFX1573" s="133" t="e">
        <v>#REF!</v>
      </c>
      <c r="FFY1573" s="133" t="e">
        <v>#REF!</v>
      </c>
      <c r="FFZ1573" s="133" t="e">
        <v>#REF!</v>
      </c>
      <c r="FGA1573" s="133" t="e">
        <v>#REF!</v>
      </c>
      <c r="FGB1573" s="133" t="e">
        <v>#REF!</v>
      </c>
      <c r="FGC1573" s="133" t="e">
        <v>#REF!</v>
      </c>
      <c r="FGD1573" s="133" t="e">
        <v>#REF!</v>
      </c>
      <c r="FGE1573" s="133" t="e">
        <v>#REF!</v>
      </c>
      <c r="FGF1573" s="133" t="e">
        <v>#REF!</v>
      </c>
      <c r="FGG1573" s="133" t="e">
        <v>#REF!</v>
      </c>
      <c r="FGH1573" s="133" t="e">
        <v>#REF!</v>
      </c>
      <c r="FGI1573" s="133" t="e">
        <v>#REF!</v>
      </c>
      <c r="FGJ1573" s="133" t="e">
        <v>#REF!</v>
      </c>
      <c r="FGK1573" s="133" t="e">
        <v>#REF!</v>
      </c>
      <c r="FGL1573" s="133" t="e">
        <v>#REF!</v>
      </c>
      <c r="FGM1573" s="133" t="e">
        <v>#REF!</v>
      </c>
      <c r="FGN1573" s="133" t="e">
        <v>#REF!</v>
      </c>
      <c r="FGO1573" s="133" t="e">
        <v>#REF!</v>
      </c>
      <c r="FGP1573" s="133" t="e">
        <v>#REF!</v>
      </c>
      <c r="FGQ1573" s="133" t="e">
        <v>#REF!</v>
      </c>
      <c r="FGR1573" s="133" t="e">
        <v>#REF!</v>
      </c>
      <c r="FGS1573" s="133" t="e">
        <v>#REF!</v>
      </c>
      <c r="FGT1573" s="133" t="e">
        <v>#REF!</v>
      </c>
      <c r="FGU1573" s="133" t="e">
        <v>#REF!</v>
      </c>
      <c r="FGV1573" s="133" t="e">
        <v>#REF!</v>
      </c>
      <c r="FGW1573" s="133" t="e">
        <v>#REF!</v>
      </c>
      <c r="FGX1573" s="133" t="e">
        <v>#REF!</v>
      </c>
      <c r="FGY1573" s="133" t="e">
        <v>#REF!</v>
      </c>
      <c r="FGZ1573" s="133" t="e">
        <v>#REF!</v>
      </c>
      <c r="FHA1573" s="133" t="e">
        <v>#REF!</v>
      </c>
      <c r="FHB1573" s="133" t="e">
        <v>#REF!</v>
      </c>
      <c r="FHC1573" s="133" t="e">
        <v>#REF!</v>
      </c>
      <c r="FHD1573" s="133" t="e">
        <v>#REF!</v>
      </c>
      <c r="FHE1573" s="133" t="e">
        <v>#REF!</v>
      </c>
      <c r="FHF1573" s="133" t="e">
        <v>#REF!</v>
      </c>
      <c r="FHG1573" s="133" t="e">
        <v>#REF!</v>
      </c>
      <c r="FHH1573" s="133" t="e">
        <v>#REF!</v>
      </c>
      <c r="FHI1573" s="133" t="e">
        <v>#REF!</v>
      </c>
      <c r="FHJ1573" s="133" t="e">
        <v>#REF!</v>
      </c>
      <c r="FHK1573" s="133" t="e">
        <v>#REF!</v>
      </c>
      <c r="FHL1573" s="133" t="e">
        <v>#REF!</v>
      </c>
      <c r="FHM1573" s="133" t="e">
        <v>#REF!</v>
      </c>
      <c r="FHN1573" s="133" t="e">
        <v>#REF!</v>
      </c>
      <c r="FHO1573" s="133" t="e">
        <v>#REF!</v>
      </c>
      <c r="FHP1573" s="133" t="e">
        <v>#REF!</v>
      </c>
      <c r="FHQ1573" s="133" t="e">
        <v>#REF!</v>
      </c>
      <c r="FHR1573" s="133" t="e">
        <v>#REF!</v>
      </c>
      <c r="FHS1573" s="133" t="e">
        <v>#REF!</v>
      </c>
      <c r="FHT1573" s="133" t="e">
        <v>#REF!</v>
      </c>
      <c r="FHU1573" s="133" t="e">
        <v>#REF!</v>
      </c>
      <c r="FHV1573" s="133" t="e">
        <v>#REF!</v>
      </c>
      <c r="FHW1573" s="133" t="e">
        <v>#REF!</v>
      </c>
      <c r="FHX1573" s="133" t="e">
        <v>#REF!</v>
      </c>
      <c r="FHY1573" s="133" t="e">
        <v>#REF!</v>
      </c>
      <c r="FHZ1573" s="133" t="e">
        <v>#REF!</v>
      </c>
      <c r="FIA1573" s="133" t="e">
        <v>#REF!</v>
      </c>
      <c r="FIB1573" s="133" t="e">
        <v>#REF!</v>
      </c>
      <c r="FIC1573" s="133" t="e">
        <v>#REF!</v>
      </c>
      <c r="FID1573" s="133" t="e">
        <v>#REF!</v>
      </c>
      <c r="FIE1573" s="133" t="e">
        <v>#REF!</v>
      </c>
      <c r="FIF1573" s="133" t="e">
        <v>#REF!</v>
      </c>
      <c r="FIG1573" s="133" t="e">
        <v>#REF!</v>
      </c>
      <c r="FIH1573" s="133" t="e">
        <v>#REF!</v>
      </c>
      <c r="FII1573" s="133" t="e">
        <v>#REF!</v>
      </c>
      <c r="FIJ1573" s="133" t="e">
        <v>#REF!</v>
      </c>
      <c r="FIK1573" s="133" t="e">
        <v>#REF!</v>
      </c>
      <c r="FIL1573" s="133" t="e">
        <v>#REF!</v>
      </c>
      <c r="FIM1573" s="133" t="e">
        <v>#REF!</v>
      </c>
      <c r="FIN1573" s="133" t="e">
        <v>#REF!</v>
      </c>
      <c r="FIO1573" s="133" t="e">
        <v>#REF!</v>
      </c>
      <c r="FIP1573" s="133" t="e">
        <v>#REF!</v>
      </c>
      <c r="FIQ1573" s="133" t="e">
        <v>#REF!</v>
      </c>
      <c r="FIR1573" s="133" t="e">
        <v>#REF!</v>
      </c>
      <c r="FIS1573" s="133" t="e">
        <v>#REF!</v>
      </c>
      <c r="FIT1573" s="133" t="e">
        <v>#REF!</v>
      </c>
      <c r="FIU1573" s="133" t="e">
        <v>#REF!</v>
      </c>
      <c r="FIV1573" s="133" t="e">
        <v>#REF!</v>
      </c>
      <c r="FIW1573" s="133" t="e">
        <v>#REF!</v>
      </c>
      <c r="FIX1573" s="133" t="e">
        <v>#REF!</v>
      </c>
      <c r="FIY1573" s="133" t="e">
        <v>#REF!</v>
      </c>
      <c r="FIZ1573" s="133" t="e">
        <v>#REF!</v>
      </c>
      <c r="FJA1573" s="133" t="e">
        <v>#REF!</v>
      </c>
      <c r="FJB1573" s="133" t="e">
        <v>#REF!</v>
      </c>
      <c r="FJC1573" s="133" t="e">
        <v>#REF!</v>
      </c>
      <c r="FJD1573" s="133" t="e">
        <v>#REF!</v>
      </c>
      <c r="FJE1573" s="133" t="e">
        <v>#REF!</v>
      </c>
      <c r="FJF1573" s="133" t="e">
        <v>#REF!</v>
      </c>
      <c r="FJG1573" s="133" t="e">
        <v>#REF!</v>
      </c>
      <c r="FJH1573" s="133" t="e">
        <v>#REF!</v>
      </c>
      <c r="FJI1573" s="133" t="e">
        <v>#REF!</v>
      </c>
      <c r="FJJ1573" s="133" t="e">
        <v>#REF!</v>
      </c>
      <c r="FJK1573" s="133" t="e">
        <v>#REF!</v>
      </c>
      <c r="FJL1573" s="133" t="e">
        <v>#REF!</v>
      </c>
      <c r="FJM1573" s="133" t="e">
        <v>#REF!</v>
      </c>
      <c r="FJN1573" s="133" t="e">
        <v>#REF!</v>
      </c>
      <c r="FJO1573" s="133" t="e">
        <v>#REF!</v>
      </c>
      <c r="FJP1573" s="133" t="e">
        <v>#REF!</v>
      </c>
      <c r="FJQ1573" s="133" t="e">
        <v>#REF!</v>
      </c>
      <c r="FJR1573" s="133" t="e">
        <v>#REF!</v>
      </c>
      <c r="FJS1573" s="133" t="e">
        <v>#REF!</v>
      </c>
      <c r="FJT1573" s="133" t="e">
        <v>#REF!</v>
      </c>
      <c r="FJU1573" s="133" t="e">
        <v>#REF!</v>
      </c>
      <c r="FJV1573" s="133" t="e">
        <v>#REF!</v>
      </c>
      <c r="FJW1573" s="133" t="e">
        <v>#REF!</v>
      </c>
      <c r="FJX1573" s="133" t="e">
        <v>#REF!</v>
      </c>
      <c r="FJY1573" s="133" t="e">
        <v>#REF!</v>
      </c>
      <c r="FJZ1573" s="133" t="e">
        <v>#REF!</v>
      </c>
      <c r="FKA1573" s="133" t="e">
        <v>#REF!</v>
      </c>
      <c r="FKB1573" s="133" t="e">
        <v>#REF!</v>
      </c>
      <c r="FKC1573" s="133" t="e">
        <v>#REF!</v>
      </c>
      <c r="FKD1573" s="133" t="e">
        <v>#REF!</v>
      </c>
      <c r="FKE1573" s="133" t="e">
        <v>#REF!</v>
      </c>
      <c r="FKF1573" s="133" t="e">
        <v>#REF!</v>
      </c>
      <c r="FKG1573" s="133" t="e">
        <v>#REF!</v>
      </c>
      <c r="FKH1573" s="133" t="e">
        <v>#REF!</v>
      </c>
      <c r="FKI1573" s="133" t="e">
        <v>#REF!</v>
      </c>
      <c r="FKJ1573" s="133" t="e">
        <v>#REF!</v>
      </c>
      <c r="FKK1573" s="133" t="e">
        <v>#REF!</v>
      </c>
      <c r="FKL1573" s="133" t="e">
        <v>#REF!</v>
      </c>
      <c r="FKM1573" s="133" t="e">
        <v>#REF!</v>
      </c>
      <c r="FKN1573" s="133" t="e">
        <v>#REF!</v>
      </c>
      <c r="FKO1573" s="133" t="e">
        <v>#REF!</v>
      </c>
      <c r="FKP1573" s="133" t="e">
        <v>#REF!</v>
      </c>
      <c r="FKQ1573" s="133" t="e">
        <v>#REF!</v>
      </c>
      <c r="FKR1573" s="133" t="e">
        <v>#REF!</v>
      </c>
      <c r="FKS1573" s="133" t="e">
        <v>#REF!</v>
      </c>
      <c r="FKT1573" s="133" t="e">
        <v>#REF!</v>
      </c>
      <c r="FKU1573" s="133" t="e">
        <v>#REF!</v>
      </c>
      <c r="FKV1573" s="133" t="e">
        <v>#REF!</v>
      </c>
      <c r="FKW1573" s="133" t="e">
        <v>#REF!</v>
      </c>
      <c r="FKX1573" s="133" t="e">
        <v>#REF!</v>
      </c>
      <c r="FKY1573" s="133" t="e">
        <v>#REF!</v>
      </c>
      <c r="FKZ1573" s="133" t="e">
        <v>#REF!</v>
      </c>
      <c r="FLA1573" s="133" t="e">
        <v>#REF!</v>
      </c>
      <c r="FLB1573" s="133" t="e">
        <v>#REF!</v>
      </c>
      <c r="FLC1573" s="133" t="e">
        <v>#REF!</v>
      </c>
      <c r="FLD1573" s="133" t="e">
        <v>#REF!</v>
      </c>
      <c r="FLE1573" s="133" t="e">
        <v>#REF!</v>
      </c>
      <c r="FLF1573" s="133" t="e">
        <v>#REF!</v>
      </c>
      <c r="FLG1573" s="133" t="e">
        <v>#REF!</v>
      </c>
      <c r="FLH1573" s="133" t="e">
        <v>#REF!</v>
      </c>
      <c r="FLI1573" s="133" t="e">
        <v>#REF!</v>
      </c>
      <c r="FLJ1573" s="133" t="e">
        <v>#REF!</v>
      </c>
      <c r="FLK1573" s="133" t="e">
        <v>#REF!</v>
      </c>
      <c r="FLL1573" s="133" t="e">
        <v>#REF!</v>
      </c>
      <c r="FLM1573" s="133" t="e">
        <v>#REF!</v>
      </c>
      <c r="FLN1573" s="133" t="e">
        <v>#REF!</v>
      </c>
      <c r="FLO1573" s="133" t="e">
        <v>#REF!</v>
      </c>
      <c r="FLP1573" s="133" t="e">
        <v>#REF!</v>
      </c>
      <c r="FLQ1573" s="133" t="e">
        <v>#REF!</v>
      </c>
      <c r="FLR1573" s="133" t="e">
        <v>#REF!</v>
      </c>
      <c r="FLS1573" s="133" t="e">
        <v>#REF!</v>
      </c>
      <c r="FLT1573" s="133" t="e">
        <v>#REF!</v>
      </c>
      <c r="FLU1573" s="133" t="e">
        <v>#REF!</v>
      </c>
      <c r="FLV1573" s="133" t="e">
        <v>#REF!</v>
      </c>
      <c r="FLW1573" s="133" t="e">
        <v>#REF!</v>
      </c>
      <c r="FLX1573" s="133" t="e">
        <v>#REF!</v>
      </c>
      <c r="FLY1573" s="133" t="e">
        <v>#REF!</v>
      </c>
      <c r="FLZ1573" s="133" t="e">
        <v>#REF!</v>
      </c>
      <c r="FMA1573" s="133" t="e">
        <v>#REF!</v>
      </c>
      <c r="FMB1573" s="133" t="e">
        <v>#REF!</v>
      </c>
      <c r="FMC1573" s="133" t="e">
        <v>#REF!</v>
      </c>
      <c r="FMD1573" s="133" t="e">
        <v>#REF!</v>
      </c>
      <c r="FME1573" s="133" t="e">
        <v>#REF!</v>
      </c>
      <c r="FMF1573" s="133" t="e">
        <v>#REF!</v>
      </c>
      <c r="FMG1573" s="133" t="e">
        <v>#REF!</v>
      </c>
      <c r="FMH1573" s="133" t="e">
        <v>#REF!</v>
      </c>
      <c r="FMI1573" s="133" t="e">
        <v>#REF!</v>
      </c>
      <c r="FMJ1573" s="133" t="e">
        <v>#REF!</v>
      </c>
      <c r="FMK1573" s="133" t="e">
        <v>#REF!</v>
      </c>
      <c r="FML1573" s="133" t="e">
        <v>#REF!</v>
      </c>
      <c r="FMM1573" s="133" t="e">
        <v>#REF!</v>
      </c>
      <c r="FMN1573" s="133" t="e">
        <v>#REF!</v>
      </c>
      <c r="FMO1573" s="133" t="e">
        <v>#REF!</v>
      </c>
      <c r="FMP1573" s="133" t="e">
        <v>#REF!</v>
      </c>
      <c r="FMQ1573" s="133" t="e">
        <v>#REF!</v>
      </c>
      <c r="FMR1573" s="133" t="e">
        <v>#REF!</v>
      </c>
      <c r="FMS1573" s="133" t="e">
        <v>#REF!</v>
      </c>
      <c r="FMT1573" s="133" t="e">
        <v>#REF!</v>
      </c>
      <c r="FMU1573" s="133" t="e">
        <v>#REF!</v>
      </c>
      <c r="FMV1573" s="133" t="e">
        <v>#REF!</v>
      </c>
      <c r="FMW1573" s="133" t="e">
        <v>#REF!</v>
      </c>
      <c r="FMX1573" s="133" t="e">
        <v>#REF!</v>
      </c>
      <c r="FMY1573" s="133" t="e">
        <v>#REF!</v>
      </c>
      <c r="FMZ1573" s="133" t="e">
        <v>#REF!</v>
      </c>
      <c r="FNA1573" s="133" t="e">
        <v>#REF!</v>
      </c>
      <c r="FNB1573" s="133" t="e">
        <v>#REF!</v>
      </c>
      <c r="FNC1573" s="133" t="e">
        <v>#REF!</v>
      </c>
      <c r="FND1573" s="133" t="e">
        <v>#REF!</v>
      </c>
      <c r="FNE1573" s="133" t="e">
        <v>#REF!</v>
      </c>
      <c r="FNF1573" s="133" t="e">
        <v>#REF!</v>
      </c>
      <c r="FNG1573" s="133" t="e">
        <v>#REF!</v>
      </c>
      <c r="FNH1573" s="133" t="e">
        <v>#REF!</v>
      </c>
      <c r="FNI1573" s="133" t="e">
        <v>#REF!</v>
      </c>
      <c r="FNJ1573" s="133" t="e">
        <v>#REF!</v>
      </c>
      <c r="FNK1573" s="133" t="e">
        <v>#REF!</v>
      </c>
      <c r="FNL1573" s="133" t="e">
        <v>#REF!</v>
      </c>
      <c r="FNM1573" s="133" t="e">
        <v>#REF!</v>
      </c>
      <c r="FNN1573" s="133" t="e">
        <v>#REF!</v>
      </c>
      <c r="FNO1573" s="133" t="e">
        <v>#REF!</v>
      </c>
      <c r="FNP1573" s="133" t="e">
        <v>#REF!</v>
      </c>
      <c r="FNQ1573" s="133" t="e">
        <v>#REF!</v>
      </c>
      <c r="FNR1573" s="133" t="e">
        <v>#REF!</v>
      </c>
      <c r="FNS1573" s="133" t="e">
        <v>#REF!</v>
      </c>
      <c r="FNT1573" s="133" t="e">
        <v>#REF!</v>
      </c>
      <c r="FNU1573" s="133" t="e">
        <v>#REF!</v>
      </c>
      <c r="FNV1573" s="133" t="e">
        <v>#REF!</v>
      </c>
      <c r="FNW1573" s="133" t="e">
        <v>#REF!</v>
      </c>
      <c r="FNX1573" s="133" t="e">
        <v>#REF!</v>
      </c>
      <c r="FNY1573" s="133" t="e">
        <v>#REF!</v>
      </c>
      <c r="FNZ1573" s="133" t="e">
        <v>#REF!</v>
      </c>
      <c r="FOA1573" s="133" t="e">
        <v>#REF!</v>
      </c>
      <c r="FOB1573" s="133" t="e">
        <v>#REF!</v>
      </c>
      <c r="FOC1573" s="133" t="e">
        <v>#REF!</v>
      </c>
      <c r="FOD1573" s="133" t="e">
        <v>#REF!</v>
      </c>
      <c r="FOE1573" s="133" t="e">
        <v>#REF!</v>
      </c>
      <c r="FOF1573" s="133" t="e">
        <v>#REF!</v>
      </c>
      <c r="FOG1573" s="133" t="e">
        <v>#REF!</v>
      </c>
      <c r="FOH1573" s="133" t="e">
        <v>#REF!</v>
      </c>
      <c r="FOI1573" s="133" t="e">
        <v>#REF!</v>
      </c>
      <c r="FOJ1573" s="133" t="e">
        <v>#REF!</v>
      </c>
      <c r="FOK1573" s="133" t="e">
        <v>#REF!</v>
      </c>
      <c r="FOL1573" s="133" t="e">
        <v>#REF!</v>
      </c>
      <c r="FOM1573" s="133" t="e">
        <v>#REF!</v>
      </c>
      <c r="FON1573" s="133" t="e">
        <v>#REF!</v>
      </c>
      <c r="FOO1573" s="133" t="e">
        <v>#REF!</v>
      </c>
      <c r="FOP1573" s="133" t="e">
        <v>#REF!</v>
      </c>
      <c r="FOQ1573" s="133" t="e">
        <v>#REF!</v>
      </c>
      <c r="FOR1573" s="133" t="e">
        <v>#REF!</v>
      </c>
      <c r="FOS1573" s="133" t="e">
        <v>#REF!</v>
      </c>
      <c r="FOT1573" s="133" t="e">
        <v>#REF!</v>
      </c>
      <c r="FOU1573" s="133" t="e">
        <v>#REF!</v>
      </c>
      <c r="FOV1573" s="133" t="e">
        <v>#REF!</v>
      </c>
      <c r="FOW1573" s="133" t="e">
        <v>#REF!</v>
      </c>
      <c r="FOX1573" s="133" t="e">
        <v>#REF!</v>
      </c>
      <c r="FOY1573" s="133" t="e">
        <v>#REF!</v>
      </c>
      <c r="FOZ1573" s="133" t="e">
        <v>#REF!</v>
      </c>
      <c r="FPA1573" s="133" t="e">
        <v>#REF!</v>
      </c>
      <c r="FPB1573" s="133" t="e">
        <v>#REF!</v>
      </c>
      <c r="FPC1573" s="133" t="e">
        <v>#REF!</v>
      </c>
      <c r="FPD1573" s="133" t="e">
        <v>#REF!</v>
      </c>
      <c r="FPE1573" s="133" t="e">
        <v>#REF!</v>
      </c>
      <c r="FPF1573" s="133" t="e">
        <v>#REF!</v>
      </c>
      <c r="FPG1573" s="133" t="e">
        <v>#REF!</v>
      </c>
      <c r="FPH1573" s="133" t="e">
        <v>#REF!</v>
      </c>
      <c r="FPI1573" s="133" t="e">
        <v>#REF!</v>
      </c>
      <c r="FPJ1573" s="133" t="e">
        <v>#REF!</v>
      </c>
      <c r="FPK1573" s="133" t="e">
        <v>#REF!</v>
      </c>
      <c r="FPL1573" s="133" t="e">
        <v>#REF!</v>
      </c>
      <c r="FPM1573" s="133" t="e">
        <v>#REF!</v>
      </c>
      <c r="FPN1573" s="133" t="e">
        <v>#REF!</v>
      </c>
      <c r="FPO1573" s="133" t="e">
        <v>#REF!</v>
      </c>
      <c r="FPP1573" s="133" t="e">
        <v>#REF!</v>
      </c>
      <c r="FPQ1573" s="133" t="e">
        <v>#REF!</v>
      </c>
      <c r="FPR1573" s="133" t="e">
        <v>#REF!</v>
      </c>
      <c r="FPS1573" s="133" t="e">
        <v>#REF!</v>
      </c>
      <c r="FPT1573" s="133" t="e">
        <v>#REF!</v>
      </c>
      <c r="FPU1573" s="133" t="e">
        <v>#REF!</v>
      </c>
      <c r="FPV1573" s="133" t="e">
        <v>#REF!</v>
      </c>
      <c r="FPW1573" s="133" t="e">
        <v>#REF!</v>
      </c>
      <c r="FPX1573" s="133" t="e">
        <v>#REF!</v>
      </c>
      <c r="FPY1573" s="133" t="e">
        <v>#REF!</v>
      </c>
      <c r="FPZ1573" s="133" t="e">
        <v>#REF!</v>
      </c>
      <c r="FQA1573" s="133" t="e">
        <v>#REF!</v>
      </c>
      <c r="FQB1573" s="133" t="e">
        <v>#REF!</v>
      </c>
      <c r="FQC1573" s="133" t="e">
        <v>#REF!</v>
      </c>
      <c r="FQD1573" s="133" t="e">
        <v>#REF!</v>
      </c>
      <c r="FQE1573" s="133" t="e">
        <v>#REF!</v>
      </c>
      <c r="FQF1573" s="133" t="e">
        <v>#REF!</v>
      </c>
      <c r="FQG1573" s="133" t="e">
        <v>#REF!</v>
      </c>
      <c r="FQH1573" s="133" t="e">
        <v>#REF!</v>
      </c>
      <c r="FQI1573" s="133" t="e">
        <v>#REF!</v>
      </c>
      <c r="FQJ1573" s="133" t="e">
        <v>#REF!</v>
      </c>
      <c r="FQK1573" s="133" t="e">
        <v>#REF!</v>
      </c>
      <c r="FQL1573" s="133" t="e">
        <v>#REF!</v>
      </c>
      <c r="FQM1573" s="133" t="e">
        <v>#REF!</v>
      </c>
      <c r="FQN1573" s="133" t="e">
        <v>#REF!</v>
      </c>
      <c r="FQO1573" s="133" t="e">
        <v>#REF!</v>
      </c>
      <c r="FQP1573" s="133" t="e">
        <v>#REF!</v>
      </c>
      <c r="FQQ1573" s="133" t="e">
        <v>#REF!</v>
      </c>
      <c r="FQR1573" s="133" t="e">
        <v>#REF!</v>
      </c>
      <c r="FQS1573" s="133" t="e">
        <v>#REF!</v>
      </c>
      <c r="FQT1573" s="133" t="e">
        <v>#REF!</v>
      </c>
      <c r="FQU1573" s="133" t="e">
        <v>#REF!</v>
      </c>
      <c r="FQV1573" s="133" t="e">
        <v>#REF!</v>
      </c>
      <c r="FQW1573" s="133" t="e">
        <v>#REF!</v>
      </c>
      <c r="FQX1573" s="133" t="e">
        <v>#REF!</v>
      </c>
      <c r="FQY1573" s="133" t="e">
        <v>#REF!</v>
      </c>
      <c r="FQZ1573" s="133" t="e">
        <v>#REF!</v>
      </c>
      <c r="FRA1573" s="133" t="e">
        <v>#REF!</v>
      </c>
      <c r="FRB1573" s="133" t="e">
        <v>#REF!</v>
      </c>
      <c r="FRC1573" s="133" t="e">
        <v>#REF!</v>
      </c>
      <c r="FRD1573" s="133" t="e">
        <v>#REF!</v>
      </c>
      <c r="FRE1573" s="133" t="e">
        <v>#REF!</v>
      </c>
      <c r="FRF1573" s="133" t="e">
        <v>#REF!</v>
      </c>
      <c r="FRG1573" s="133" t="e">
        <v>#REF!</v>
      </c>
      <c r="FRH1573" s="133" t="e">
        <v>#REF!</v>
      </c>
      <c r="FRI1573" s="133" t="e">
        <v>#REF!</v>
      </c>
      <c r="FRJ1573" s="133" t="e">
        <v>#REF!</v>
      </c>
      <c r="FRK1573" s="133" t="e">
        <v>#REF!</v>
      </c>
      <c r="FRL1573" s="133" t="e">
        <v>#REF!</v>
      </c>
      <c r="FRM1573" s="133" t="e">
        <v>#REF!</v>
      </c>
      <c r="FRN1573" s="133" t="e">
        <v>#REF!</v>
      </c>
      <c r="FRO1573" s="133" t="e">
        <v>#REF!</v>
      </c>
      <c r="FRP1573" s="133" t="e">
        <v>#REF!</v>
      </c>
      <c r="FRQ1573" s="133" t="e">
        <v>#REF!</v>
      </c>
      <c r="FRR1573" s="133" t="e">
        <v>#REF!</v>
      </c>
      <c r="FRS1573" s="133" t="e">
        <v>#REF!</v>
      </c>
      <c r="FRT1573" s="133" t="e">
        <v>#REF!</v>
      </c>
      <c r="FRU1573" s="133" t="e">
        <v>#REF!</v>
      </c>
      <c r="FRV1573" s="133" t="e">
        <v>#REF!</v>
      </c>
      <c r="FRW1573" s="133" t="e">
        <v>#REF!</v>
      </c>
      <c r="FRX1573" s="133" t="e">
        <v>#REF!</v>
      </c>
      <c r="FRY1573" s="133" t="e">
        <v>#REF!</v>
      </c>
      <c r="FRZ1573" s="133" t="e">
        <v>#REF!</v>
      </c>
      <c r="FSA1573" s="133" t="e">
        <v>#REF!</v>
      </c>
      <c r="FSB1573" s="133" t="e">
        <v>#REF!</v>
      </c>
      <c r="FSC1573" s="133" t="e">
        <v>#REF!</v>
      </c>
      <c r="FSD1573" s="133" t="e">
        <v>#REF!</v>
      </c>
      <c r="FSE1573" s="133" t="e">
        <v>#REF!</v>
      </c>
      <c r="FSF1573" s="133" t="e">
        <v>#REF!</v>
      </c>
      <c r="FSG1573" s="133" t="e">
        <v>#REF!</v>
      </c>
      <c r="FSH1573" s="133" t="e">
        <v>#REF!</v>
      </c>
      <c r="FSI1573" s="133" t="e">
        <v>#REF!</v>
      </c>
      <c r="FSJ1573" s="133" t="e">
        <v>#REF!</v>
      </c>
      <c r="FSK1573" s="133" t="e">
        <v>#REF!</v>
      </c>
      <c r="FSL1573" s="133" t="e">
        <v>#REF!</v>
      </c>
      <c r="FSM1573" s="133" t="e">
        <v>#REF!</v>
      </c>
      <c r="FSN1573" s="133" t="e">
        <v>#REF!</v>
      </c>
      <c r="FSO1573" s="133" t="e">
        <v>#REF!</v>
      </c>
      <c r="FSP1573" s="133" t="e">
        <v>#REF!</v>
      </c>
      <c r="FSQ1573" s="133" t="e">
        <v>#REF!</v>
      </c>
      <c r="FSR1573" s="133" t="e">
        <v>#REF!</v>
      </c>
      <c r="FSS1573" s="133" t="e">
        <v>#REF!</v>
      </c>
      <c r="FST1573" s="133" t="e">
        <v>#REF!</v>
      </c>
      <c r="FSU1573" s="133" t="e">
        <v>#REF!</v>
      </c>
      <c r="FSV1573" s="133" t="e">
        <v>#REF!</v>
      </c>
      <c r="FSW1573" s="133" t="e">
        <v>#REF!</v>
      </c>
      <c r="FSX1573" s="133" t="e">
        <v>#REF!</v>
      </c>
      <c r="FSY1573" s="133" t="e">
        <v>#REF!</v>
      </c>
      <c r="FSZ1573" s="133" t="e">
        <v>#REF!</v>
      </c>
      <c r="FTA1573" s="133" t="e">
        <v>#REF!</v>
      </c>
      <c r="FTB1573" s="133" t="e">
        <v>#REF!</v>
      </c>
      <c r="FTC1573" s="133" t="e">
        <v>#REF!</v>
      </c>
      <c r="FTD1573" s="133" t="e">
        <v>#REF!</v>
      </c>
      <c r="FTE1573" s="133" t="e">
        <v>#REF!</v>
      </c>
      <c r="FTF1573" s="133" t="e">
        <v>#REF!</v>
      </c>
      <c r="FTG1573" s="133" t="e">
        <v>#REF!</v>
      </c>
      <c r="FTH1573" s="133" t="e">
        <v>#REF!</v>
      </c>
      <c r="FTI1573" s="133" t="e">
        <v>#REF!</v>
      </c>
      <c r="FTJ1573" s="133" t="e">
        <v>#REF!</v>
      </c>
      <c r="FTK1573" s="133" t="e">
        <v>#REF!</v>
      </c>
      <c r="FTL1573" s="133" t="e">
        <v>#REF!</v>
      </c>
      <c r="FTM1573" s="133" t="e">
        <v>#REF!</v>
      </c>
      <c r="FTN1573" s="133" t="e">
        <v>#REF!</v>
      </c>
      <c r="FTO1573" s="133" t="e">
        <v>#REF!</v>
      </c>
      <c r="FTP1573" s="133" t="e">
        <v>#REF!</v>
      </c>
      <c r="FTQ1573" s="133" t="e">
        <v>#REF!</v>
      </c>
      <c r="FTR1573" s="133" t="e">
        <v>#REF!</v>
      </c>
      <c r="FTS1573" s="133" t="e">
        <v>#REF!</v>
      </c>
      <c r="FTT1573" s="133" t="e">
        <v>#REF!</v>
      </c>
      <c r="FTU1573" s="133" t="e">
        <v>#REF!</v>
      </c>
      <c r="FTV1573" s="133" t="e">
        <v>#REF!</v>
      </c>
      <c r="FTW1573" s="133" t="e">
        <v>#REF!</v>
      </c>
      <c r="FTX1573" s="133" t="e">
        <v>#REF!</v>
      </c>
      <c r="FTY1573" s="133" t="e">
        <v>#REF!</v>
      </c>
      <c r="FTZ1573" s="133" t="e">
        <v>#REF!</v>
      </c>
      <c r="FUA1573" s="133" t="e">
        <v>#REF!</v>
      </c>
      <c r="FUB1573" s="133" t="e">
        <v>#REF!</v>
      </c>
      <c r="FUC1573" s="133" t="e">
        <v>#REF!</v>
      </c>
      <c r="FUD1573" s="133" t="e">
        <v>#REF!</v>
      </c>
      <c r="FUE1573" s="133" t="e">
        <v>#REF!</v>
      </c>
      <c r="FUF1573" s="133" t="e">
        <v>#REF!</v>
      </c>
      <c r="FUG1573" s="133" t="e">
        <v>#REF!</v>
      </c>
      <c r="FUH1573" s="133" t="e">
        <v>#REF!</v>
      </c>
      <c r="FUI1573" s="133" t="e">
        <v>#REF!</v>
      </c>
      <c r="FUJ1573" s="133" t="e">
        <v>#REF!</v>
      </c>
      <c r="FUK1573" s="133" t="e">
        <v>#REF!</v>
      </c>
      <c r="FUL1573" s="133" t="e">
        <v>#REF!</v>
      </c>
      <c r="FUM1573" s="133" t="e">
        <v>#REF!</v>
      </c>
      <c r="FUN1573" s="133" t="e">
        <v>#REF!</v>
      </c>
      <c r="FUO1573" s="133" t="e">
        <v>#REF!</v>
      </c>
      <c r="FUP1573" s="133" t="e">
        <v>#REF!</v>
      </c>
      <c r="FUQ1573" s="133" t="e">
        <v>#REF!</v>
      </c>
      <c r="FUR1573" s="133" t="e">
        <v>#REF!</v>
      </c>
      <c r="FUS1573" s="133" t="e">
        <v>#REF!</v>
      </c>
      <c r="FUT1573" s="133" t="e">
        <v>#REF!</v>
      </c>
      <c r="FUU1573" s="133" t="e">
        <v>#REF!</v>
      </c>
      <c r="FUV1573" s="133" t="e">
        <v>#REF!</v>
      </c>
      <c r="FUW1573" s="133" t="e">
        <v>#REF!</v>
      </c>
      <c r="FUX1573" s="133" t="e">
        <v>#REF!</v>
      </c>
      <c r="FUY1573" s="133" t="e">
        <v>#REF!</v>
      </c>
      <c r="FUZ1573" s="133" t="e">
        <v>#REF!</v>
      </c>
      <c r="FVA1573" s="133" t="e">
        <v>#REF!</v>
      </c>
      <c r="FVB1573" s="133" t="e">
        <v>#REF!</v>
      </c>
      <c r="FVC1573" s="133" t="e">
        <v>#REF!</v>
      </c>
      <c r="FVD1573" s="133" t="e">
        <v>#REF!</v>
      </c>
      <c r="FVE1573" s="133" t="e">
        <v>#REF!</v>
      </c>
      <c r="FVF1573" s="133" t="e">
        <v>#REF!</v>
      </c>
      <c r="FVG1573" s="133" t="e">
        <v>#REF!</v>
      </c>
      <c r="FVH1573" s="133" t="e">
        <v>#REF!</v>
      </c>
      <c r="FVI1573" s="133" t="e">
        <v>#REF!</v>
      </c>
      <c r="FVJ1573" s="133" t="e">
        <v>#REF!</v>
      </c>
      <c r="FVK1573" s="133" t="e">
        <v>#REF!</v>
      </c>
      <c r="FVL1573" s="133" t="e">
        <v>#REF!</v>
      </c>
      <c r="FVM1573" s="133" t="e">
        <v>#REF!</v>
      </c>
      <c r="FVN1573" s="133" t="e">
        <v>#REF!</v>
      </c>
      <c r="FVO1573" s="133" t="e">
        <v>#REF!</v>
      </c>
      <c r="FVP1573" s="133" t="e">
        <v>#REF!</v>
      </c>
      <c r="FVQ1573" s="133" t="e">
        <v>#REF!</v>
      </c>
      <c r="FVR1573" s="133" t="e">
        <v>#REF!</v>
      </c>
      <c r="FVS1573" s="133" t="e">
        <v>#REF!</v>
      </c>
      <c r="FVT1573" s="133" t="e">
        <v>#REF!</v>
      </c>
      <c r="FVU1573" s="133" t="e">
        <v>#REF!</v>
      </c>
      <c r="FVV1573" s="133" t="e">
        <v>#REF!</v>
      </c>
      <c r="FVW1573" s="133" t="e">
        <v>#REF!</v>
      </c>
      <c r="FVX1573" s="133" t="e">
        <v>#REF!</v>
      </c>
      <c r="FVY1573" s="133" t="e">
        <v>#REF!</v>
      </c>
      <c r="FVZ1573" s="133" t="e">
        <v>#REF!</v>
      </c>
      <c r="FWA1573" s="133" t="e">
        <v>#REF!</v>
      </c>
      <c r="FWB1573" s="133" t="e">
        <v>#REF!</v>
      </c>
      <c r="FWC1573" s="133" t="e">
        <v>#REF!</v>
      </c>
      <c r="FWD1573" s="133" t="e">
        <v>#REF!</v>
      </c>
      <c r="FWE1573" s="133" t="e">
        <v>#REF!</v>
      </c>
      <c r="FWF1573" s="133" t="e">
        <v>#REF!</v>
      </c>
      <c r="FWG1573" s="133" t="e">
        <v>#REF!</v>
      </c>
      <c r="FWH1573" s="133" t="e">
        <v>#REF!</v>
      </c>
      <c r="FWI1573" s="133" t="e">
        <v>#REF!</v>
      </c>
      <c r="FWJ1573" s="133" t="e">
        <v>#REF!</v>
      </c>
      <c r="FWK1573" s="133" t="e">
        <v>#REF!</v>
      </c>
      <c r="FWL1573" s="133" t="e">
        <v>#REF!</v>
      </c>
      <c r="FWM1573" s="133" t="e">
        <v>#REF!</v>
      </c>
      <c r="FWN1573" s="133" t="e">
        <v>#REF!</v>
      </c>
      <c r="FWO1573" s="133" t="e">
        <v>#REF!</v>
      </c>
      <c r="FWP1573" s="133" t="e">
        <v>#REF!</v>
      </c>
      <c r="FWQ1573" s="133" t="e">
        <v>#REF!</v>
      </c>
      <c r="FWR1573" s="133" t="e">
        <v>#REF!</v>
      </c>
      <c r="FWS1573" s="133" t="e">
        <v>#REF!</v>
      </c>
      <c r="FWT1573" s="133" t="e">
        <v>#REF!</v>
      </c>
      <c r="FWU1573" s="133" t="e">
        <v>#REF!</v>
      </c>
      <c r="FWV1573" s="133" t="e">
        <v>#REF!</v>
      </c>
      <c r="FWW1573" s="133" t="e">
        <v>#REF!</v>
      </c>
      <c r="FWX1573" s="133" t="e">
        <v>#REF!</v>
      </c>
      <c r="FWY1573" s="133" t="e">
        <v>#REF!</v>
      </c>
      <c r="FWZ1573" s="133" t="e">
        <v>#REF!</v>
      </c>
      <c r="FXA1573" s="133" t="e">
        <v>#REF!</v>
      </c>
      <c r="FXB1573" s="133" t="e">
        <v>#REF!</v>
      </c>
      <c r="FXC1573" s="133" t="e">
        <v>#REF!</v>
      </c>
      <c r="FXD1573" s="133" t="e">
        <v>#REF!</v>
      </c>
      <c r="FXE1573" s="133" t="e">
        <v>#REF!</v>
      </c>
      <c r="FXF1573" s="133" t="e">
        <v>#REF!</v>
      </c>
      <c r="FXG1573" s="133" t="e">
        <v>#REF!</v>
      </c>
      <c r="FXH1573" s="133" t="e">
        <v>#REF!</v>
      </c>
      <c r="FXI1573" s="133" t="e">
        <v>#REF!</v>
      </c>
      <c r="FXJ1573" s="133" t="e">
        <v>#REF!</v>
      </c>
      <c r="FXK1573" s="133" t="e">
        <v>#REF!</v>
      </c>
      <c r="FXL1573" s="133" t="e">
        <v>#REF!</v>
      </c>
      <c r="FXM1573" s="133" t="e">
        <v>#REF!</v>
      </c>
      <c r="FXN1573" s="133" t="e">
        <v>#REF!</v>
      </c>
      <c r="FXO1573" s="133" t="e">
        <v>#REF!</v>
      </c>
      <c r="FXP1573" s="133" t="e">
        <v>#REF!</v>
      </c>
      <c r="FXQ1573" s="133" t="e">
        <v>#REF!</v>
      </c>
      <c r="FXR1573" s="133" t="e">
        <v>#REF!</v>
      </c>
      <c r="FXS1573" s="133" t="e">
        <v>#REF!</v>
      </c>
      <c r="FXT1573" s="133" t="e">
        <v>#REF!</v>
      </c>
      <c r="FXU1573" s="133" t="e">
        <v>#REF!</v>
      </c>
      <c r="FXV1573" s="133" t="e">
        <v>#REF!</v>
      </c>
      <c r="FXW1573" s="133" t="e">
        <v>#REF!</v>
      </c>
      <c r="FXX1573" s="133" t="e">
        <v>#REF!</v>
      </c>
      <c r="FXY1573" s="133" t="e">
        <v>#REF!</v>
      </c>
      <c r="FXZ1573" s="133" t="e">
        <v>#REF!</v>
      </c>
      <c r="FYA1573" s="133" t="e">
        <v>#REF!</v>
      </c>
      <c r="FYB1573" s="133" t="e">
        <v>#REF!</v>
      </c>
      <c r="FYC1573" s="133" t="e">
        <v>#REF!</v>
      </c>
      <c r="FYD1573" s="133" t="e">
        <v>#REF!</v>
      </c>
      <c r="FYE1573" s="133" t="e">
        <v>#REF!</v>
      </c>
      <c r="FYF1573" s="133" t="e">
        <v>#REF!</v>
      </c>
      <c r="FYG1573" s="133" t="e">
        <v>#REF!</v>
      </c>
      <c r="FYH1573" s="133" t="e">
        <v>#REF!</v>
      </c>
      <c r="FYI1573" s="133" t="e">
        <v>#REF!</v>
      </c>
      <c r="FYJ1573" s="133" t="e">
        <v>#REF!</v>
      </c>
      <c r="FYK1573" s="133" t="e">
        <v>#REF!</v>
      </c>
      <c r="FYL1573" s="133" t="e">
        <v>#REF!</v>
      </c>
      <c r="FYM1573" s="133" t="e">
        <v>#REF!</v>
      </c>
      <c r="FYN1573" s="133" t="e">
        <v>#REF!</v>
      </c>
      <c r="FYO1573" s="133" t="e">
        <v>#REF!</v>
      </c>
      <c r="FYP1573" s="133" t="e">
        <v>#REF!</v>
      </c>
      <c r="FYQ1573" s="133" t="e">
        <v>#REF!</v>
      </c>
      <c r="FYR1573" s="133" t="e">
        <v>#REF!</v>
      </c>
      <c r="FYS1573" s="133" t="e">
        <v>#REF!</v>
      </c>
      <c r="FYT1573" s="133" t="e">
        <v>#REF!</v>
      </c>
      <c r="FYU1573" s="133" t="e">
        <v>#REF!</v>
      </c>
      <c r="FYV1573" s="133" t="e">
        <v>#REF!</v>
      </c>
      <c r="FYW1573" s="133" t="e">
        <v>#REF!</v>
      </c>
      <c r="FYX1573" s="133" t="e">
        <v>#REF!</v>
      </c>
      <c r="FYY1573" s="133" t="e">
        <v>#REF!</v>
      </c>
      <c r="FYZ1573" s="133" t="e">
        <v>#REF!</v>
      </c>
      <c r="FZA1573" s="133" t="e">
        <v>#REF!</v>
      </c>
      <c r="FZB1573" s="133" t="e">
        <v>#REF!</v>
      </c>
      <c r="FZC1573" s="133" t="e">
        <v>#REF!</v>
      </c>
      <c r="FZD1573" s="133" t="e">
        <v>#REF!</v>
      </c>
      <c r="FZE1573" s="133" t="e">
        <v>#REF!</v>
      </c>
      <c r="FZF1573" s="133" t="e">
        <v>#REF!</v>
      </c>
      <c r="FZG1573" s="133" t="e">
        <v>#REF!</v>
      </c>
      <c r="FZH1573" s="133" t="e">
        <v>#REF!</v>
      </c>
      <c r="FZI1573" s="133" t="e">
        <v>#REF!</v>
      </c>
      <c r="FZJ1573" s="133" t="e">
        <v>#REF!</v>
      </c>
      <c r="FZK1573" s="133" t="e">
        <v>#REF!</v>
      </c>
      <c r="FZL1573" s="133" t="e">
        <v>#REF!</v>
      </c>
      <c r="FZM1573" s="133" t="e">
        <v>#REF!</v>
      </c>
      <c r="FZN1573" s="133" t="e">
        <v>#REF!</v>
      </c>
      <c r="FZO1573" s="133" t="e">
        <v>#REF!</v>
      </c>
      <c r="FZP1573" s="133" t="e">
        <v>#REF!</v>
      </c>
      <c r="FZQ1573" s="133" t="e">
        <v>#REF!</v>
      </c>
      <c r="FZR1573" s="133" t="e">
        <v>#REF!</v>
      </c>
      <c r="FZS1573" s="133" t="e">
        <v>#REF!</v>
      </c>
      <c r="FZT1573" s="133" t="e">
        <v>#REF!</v>
      </c>
      <c r="FZU1573" s="133" t="e">
        <v>#REF!</v>
      </c>
      <c r="FZV1573" s="133" t="e">
        <v>#REF!</v>
      </c>
      <c r="FZW1573" s="133" t="e">
        <v>#REF!</v>
      </c>
      <c r="FZX1573" s="133" t="e">
        <v>#REF!</v>
      </c>
      <c r="FZY1573" s="133" t="e">
        <v>#REF!</v>
      </c>
      <c r="FZZ1573" s="133" t="e">
        <v>#REF!</v>
      </c>
      <c r="GAA1573" s="133" t="e">
        <v>#REF!</v>
      </c>
      <c r="GAB1573" s="133" t="e">
        <v>#REF!</v>
      </c>
      <c r="GAC1573" s="133" t="e">
        <v>#REF!</v>
      </c>
      <c r="GAD1573" s="133" t="e">
        <v>#REF!</v>
      </c>
      <c r="GAE1573" s="133" t="e">
        <v>#REF!</v>
      </c>
      <c r="GAF1573" s="133" t="e">
        <v>#REF!</v>
      </c>
      <c r="GAG1573" s="133" t="e">
        <v>#REF!</v>
      </c>
      <c r="GAH1573" s="133" t="e">
        <v>#REF!</v>
      </c>
      <c r="GAI1573" s="133" t="e">
        <v>#REF!</v>
      </c>
      <c r="GAJ1573" s="133" t="e">
        <v>#REF!</v>
      </c>
      <c r="GAK1573" s="133" t="e">
        <v>#REF!</v>
      </c>
      <c r="GAL1573" s="133" t="e">
        <v>#REF!</v>
      </c>
      <c r="GAM1573" s="133" t="e">
        <v>#REF!</v>
      </c>
      <c r="GAN1573" s="133" t="e">
        <v>#REF!</v>
      </c>
      <c r="GAO1573" s="133" t="e">
        <v>#REF!</v>
      </c>
      <c r="GAP1573" s="133" t="e">
        <v>#REF!</v>
      </c>
      <c r="GAQ1573" s="133" t="e">
        <v>#REF!</v>
      </c>
      <c r="GAR1573" s="133" t="e">
        <v>#REF!</v>
      </c>
      <c r="GAS1573" s="133" t="e">
        <v>#REF!</v>
      </c>
      <c r="GAT1573" s="133" t="e">
        <v>#REF!</v>
      </c>
      <c r="GAU1573" s="133" t="e">
        <v>#REF!</v>
      </c>
      <c r="GAV1573" s="133" t="e">
        <v>#REF!</v>
      </c>
      <c r="GAW1573" s="133" t="e">
        <v>#REF!</v>
      </c>
      <c r="GAX1573" s="133" t="e">
        <v>#REF!</v>
      </c>
      <c r="GAY1573" s="133" t="e">
        <v>#REF!</v>
      </c>
      <c r="GAZ1573" s="133" t="e">
        <v>#REF!</v>
      </c>
      <c r="GBA1573" s="133" t="e">
        <v>#REF!</v>
      </c>
      <c r="GBB1573" s="133" t="e">
        <v>#REF!</v>
      </c>
      <c r="GBC1573" s="133" t="e">
        <v>#REF!</v>
      </c>
      <c r="GBD1573" s="133" t="e">
        <v>#REF!</v>
      </c>
      <c r="GBE1573" s="133" t="e">
        <v>#REF!</v>
      </c>
      <c r="GBF1573" s="133" t="e">
        <v>#REF!</v>
      </c>
      <c r="GBG1573" s="133" t="e">
        <v>#REF!</v>
      </c>
      <c r="GBH1573" s="133" t="e">
        <v>#REF!</v>
      </c>
      <c r="GBI1573" s="133" t="e">
        <v>#REF!</v>
      </c>
      <c r="GBJ1573" s="133" t="e">
        <v>#REF!</v>
      </c>
      <c r="GBK1573" s="133" t="e">
        <v>#REF!</v>
      </c>
      <c r="GBL1573" s="133" t="e">
        <v>#REF!</v>
      </c>
      <c r="GBM1573" s="133" t="e">
        <v>#REF!</v>
      </c>
      <c r="GBN1573" s="133" t="e">
        <v>#REF!</v>
      </c>
      <c r="GBO1573" s="133" t="e">
        <v>#REF!</v>
      </c>
      <c r="GBP1573" s="133" t="e">
        <v>#REF!</v>
      </c>
      <c r="GBQ1573" s="133" t="e">
        <v>#REF!</v>
      </c>
      <c r="GBR1573" s="133" t="e">
        <v>#REF!</v>
      </c>
      <c r="GBS1573" s="133" t="e">
        <v>#REF!</v>
      </c>
      <c r="GBT1573" s="133" t="e">
        <v>#REF!</v>
      </c>
      <c r="GBU1573" s="133" t="e">
        <v>#REF!</v>
      </c>
      <c r="GBV1573" s="133" t="e">
        <v>#REF!</v>
      </c>
      <c r="GBW1573" s="133" t="e">
        <v>#REF!</v>
      </c>
      <c r="GBX1573" s="133" t="e">
        <v>#REF!</v>
      </c>
      <c r="GBY1573" s="133" t="e">
        <v>#REF!</v>
      </c>
      <c r="GBZ1573" s="133" t="e">
        <v>#REF!</v>
      </c>
      <c r="GCA1573" s="133" t="e">
        <v>#REF!</v>
      </c>
      <c r="GCB1573" s="133" t="e">
        <v>#REF!</v>
      </c>
      <c r="GCC1573" s="133" t="e">
        <v>#REF!</v>
      </c>
      <c r="GCD1573" s="133" t="e">
        <v>#REF!</v>
      </c>
      <c r="GCE1573" s="133" t="e">
        <v>#REF!</v>
      </c>
      <c r="GCF1573" s="133" t="e">
        <v>#REF!</v>
      </c>
      <c r="GCG1573" s="133" t="e">
        <v>#REF!</v>
      </c>
      <c r="GCH1573" s="133" t="e">
        <v>#REF!</v>
      </c>
      <c r="GCI1573" s="133" t="e">
        <v>#REF!</v>
      </c>
      <c r="GCJ1573" s="133" t="e">
        <v>#REF!</v>
      </c>
      <c r="GCK1573" s="133" t="e">
        <v>#REF!</v>
      </c>
      <c r="GCL1573" s="133" t="e">
        <v>#REF!</v>
      </c>
      <c r="GCM1573" s="133" t="e">
        <v>#REF!</v>
      </c>
      <c r="GCN1573" s="133" t="e">
        <v>#REF!</v>
      </c>
      <c r="GCO1573" s="133" t="e">
        <v>#REF!</v>
      </c>
      <c r="GCP1573" s="133" t="e">
        <v>#REF!</v>
      </c>
      <c r="GCQ1573" s="133" t="e">
        <v>#REF!</v>
      </c>
      <c r="GCR1573" s="133" t="e">
        <v>#REF!</v>
      </c>
      <c r="GCS1573" s="133" t="e">
        <v>#REF!</v>
      </c>
      <c r="GCT1573" s="133" t="e">
        <v>#REF!</v>
      </c>
      <c r="GCU1573" s="133" t="e">
        <v>#REF!</v>
      </c>
      <c r="GCV1573" s="133" t="e">
        <v>#REF!</v>
      </c>
      <c r="GCW1573" s="133" t="e">
        <v>#REF!</v>
      </c>
      <c r="GCX1573" s="133" t="e">
        <v>#REF!</v>
      </c>
      <c r="GCY1573" s="133" t="e">
        <v>#REF!</v>
      </c>
      <c r="GCZ1573" s="133" t="e">
        <v>#REF!</v>
      </c>
      <c r="GDA1573" s="133" t="e">
        <v>#REF!</v>
      </c>
      <c r="GDB1573" s="133" t="e">
        <v>#REF!</v>
      </c>
      <c r="GDC1573" s="133" t="e">
        <v>#REF!</v>
      </c>
      <c r="GDD1573" s="133" t="e">
        <v>#REF!</v>
      </c>
      <c r="GDE1573" s="133" t="e">
        <v>#REF!</v>
      </c>
      <c r="GDF1573" s="133" t="e">
        <v>#REF!</v>
      </c>
      <c r="GDG1573" s="133" t="e">
        <v>#REF!</v>
      </c>
      <c r="GDH1573" s="133" t="e">
        <v>#REF!</v>
      </c>
      <c r="GDI1573" s="133" t="e">
        <v>#REF!</v>
      </c>
      <c r="GDJ1573" s="133" t="e">
        <v>#REF!</v>
      </c>
      <c r="GDK1573" s="133" t="e">
        <v>#REF!</v>
      </c>
      <c r="GDL1573" s="133" t="e">
        <v>#REF!</v>
      </c>
      <c r="GDM1573" s="133" t="e">
        <v>#REF!</v>
      </c>
      <c r="GDN1573" s="133" t="e">
        <v>#REF!</v>
      </c>
      <c r="GDO1573" s="133" t="e">
        <v>#REF!</v>
      </c>
      <c r="GDP1573" s="133" t="e">
        <v>#REF!</v>
      </c>
      <c r="GDQ1573" s="133" t="e">
        <v>#REF!</v>
      </c>
      <c r="GDR1573" s="133" t="e">
        <v>#REF!</v>
      </c>
      <c r="GDS1573" s="133" t="e">
        <v>#REF!</v>
      </c>
      <c r="GDT1573" s="133" t="e">
        <v>#REF!</v>
      </c>
      <c r="GDU1573" s="133" t="e">
        <v>#REF!</v>
      </c>
      <c r="GDV1573" s="133" t="e">
        <v>#REF!</v>
      </c>
      <c r="GDW1573" s="133" t="e">
        <v>#REF!</v>
      </c>
      <c r="GDX1573" s="133" t="e">
        <v>#REF!</v>
      </c>
      <c r="GDY1573" s="133" t="e">
        <v>#REF!</v>
      </c>
      <c r="GDZ1573" s="133" t="e">
        <v>#REF!</v>
      </c>
      <c r="GEA1573" s="133" t="e">
        <v>#REF!</v>
      </c>
      <c r="GEB1573" s="133" t="e">
        <v>#REF!</v>
      </c>
      <c r="GEC1573" s="133" t="e">
        <v>#REF!</v>
      </c>
      <c r="GED1573" s="133" t="e">
        <v>#REF!</v>
      </c>
      <c r="GEE1573" s="133" t="e">
        <v>#REF!</v>
      </c>
      <c r="GEF1573" s="133" t="e">
        <v>#REF!</v>
      </c>
      <c r="GEG1573" s="133" t="e">
        <v>#REF!</v>
      </c>
      <c r="GEH1573" s="133" t="e">
        <v>#REF!</v>
      </c>
      <c r="GEI1573" s="133" t="e">
        <v>#REF!</v>
      </c>
      <c r="GEJ1573" s="133" t="e">
        <v>#REF!</v>
      </c>
      <c r="GEK1573" s="133" t="e">
        <v>#REF!</v>
      </c>
      <c r="GEL1573" s="133" t="e">
        <v>#REF!</v>
      </c>
      <c r="GEM1573" s="133" t="e">
        <v>#REF!</v>
      </c>
      <c r="GEN1573" s="133" t="e">
        <v>#REF!</v>
      </c>
      <c r="GEO1573" s="133" t="e">
        <v>#REF!</v>
      </c>
      <c r="GEP1573" s="133" t="e">
        <v>#REF!</v>
      </c>
      <c r="GEQ1573" s="133" t="e">
        <v>#REF!</v>
      </c>
      <c r="GER1573" s="133" t="e">
        <v>#REF!</v>
      </c>
      <c r="GES1573" s="133" t="e">
        <v>#REF!</v>
      </c>
      <c r="GET1573" s="133" t="e">
        <v>#REF!</v>
      </c>
      <c r="GEU1573" s="133" t="e">
        <v>#REF!</v>
      </c>
      <c r="GEV1573" s="133" t="e">
        <v>#REF!</v>
      </c>
      <c r="GEW1573" s="133" t="e">
        <v>#REF!</v>
      </c>
      <c r="GEX1573" s="133" t="e">
        <v>#REF!</v>
      </c>
      <c r="GEY1573" s="133" t="e">
        <v>#REF!</v>
      </c>
      <c r="GEZ1573" s="133" t="e">
        <v>#REF!</v>
      </c>
      <c r="GFA1573" s="133" t="e">
        <v>#REF!</v>
      </c>
      <c r="GFB1573" s="133" t="e">
        <v>#REF!</v>
      </c>
      <c r="GFC1573" s="133" t="e">
        <v>#REF!</v>
      </c>
      <c r="GFD1573" s="133" t="e">
        <v>#REF!</v>
      </c>
      <c r="GFE1573" s="133" t="e">
        <v>#REF!</v>
      </c>
      <c r="GFF1573" s="133" t="e">
        <v>#REF!</v>
      </c>
      <c r="GFG1573" s="133" t="e">
        <v>#REF!</v>
      </c>
      <c r="GFH1573" s="133" t="e">
        <v>#REF!</v>
      </c>
      <c r="GFI1573" s="133" t="e">
        <v>#REF!</v>
      </c>
      <c r="GFJ1573" s="133" t="e">
        <v>#REF!</v>
      </c>
      <c r="GFK1573" s="133" t="e">
        <v>#REF!</v>
      </c>
      <c r="GFL1573" s="133" t="e">
        <v>#REF!</v>
      </c>
      <c r="GFM1573" s="133" t="e">
        <v>#REF!</v>
      </c>
      <c r="GFN1573" s="133" t="e">
        <v>#REF!</v>
      </c>
      <c r="GFO1573" s="133" t="e">
        <v>#REF!</v>
      </c>
      <c r="GFP1573" s="133" t="e">
        <v>#REF!</v>
      </c>
      <c r="GFQ1573" s="133" t="e">
        <v>#REF!</v>
      </c>
      <c r="GFR1573" s="133" t="e">
        <v>#REF!</v>
      </c>
      <c r="GFS1573" s="133" t="e">
        <v>#REF!</v>
      </c>
      <c r="GFT1573" s="133" t="e">
        <v>#REF!</v>
      </c>
      <c r="GFU1573" s="133" t="e">
        <v>#REF!</v>
      </c>
      <c r="GFV1573" s="133" t="e">
        <v>#REF!</v>
      </c>
      <c r="GFW1573" s="133" t="e">
        <v>#REF!</v>
      </c>
      <c r="GFX1573" s="133" t="e">
        <v>#REF!</v>
      </c>
      <c r="GFY1573" s="133" t="e">
        <v>#REF!</v>
      </c>
      <c r="GFZ1573" s="133" t="e">
        <v>#REF!</v>
      </c>
      <c r="GGA1573" s="133" t="e">
        <v>#REF!</v>
      </c>
      <c r="GGB1573" s="133" t="e">
        <v>#REF!</v>
      </c>
      <c r="GGC1573" s="133" t="e">
        <v>#REF!</v>
      </c>
      <c r="GGD1573" s="133" t="e">
        <v>#REF!</v>
      </c>
      <c r="GGE1573" s="133" t="e">
        <v>#REF!</v>
      </c>
      <c r="GGF1573" s="133" t="e">
        <v>#REF!</v>
      </c>
      <c r="GGG1573" s="133" t="e">
        <v>#REF!</v>
      </c>
      <c r="GGH1573" s="133" t="e">
        <v>#REF!</v>
      </c>
      <c r="GGI1573" s="133" t="e">
        <v>#REF!</v>
      </c>
      <c r="GGJ1573" s="133" t="e">
        <v>#REF!</v>
      </c>
      <c r="GGK1573" s="133" t="e">
        <v>#REF!</v>
      </c>
      <c r="GGL1573" s="133" t="e">
        <v>#REF!</v>
      </c>
      <c r="GGM1573" s="133" t="e">
        <v>#REF!</v>
      </c>
      <c r="GGN1573" s="133" t="e">
        <v>#REF!</v>
      </c>
      <c r="GGO1573" s="133" t="e">
        <v>#REF!</v>
      </c>
      <c r="GGP1573" s="133" t="e">
        <v>#REF!</v>
      </c>
      <c r="GGQ1573" s="133" t="e">
        <v>#REF!</v>
      </c>
      <c r="GGR1573" s="133" t="e">
        <v>#REF!</v>
      </c>
      <c r="GGS1573" s="133" t="e">
        <v>#REF!</v>
      </c>
      <c r="GGT1573" s="133" t="e">
        <v>#REF!</v>
      </c>
      <c r="GGU1573" s="133" t="e">
        <v>#REF!</v>
      </c>
      <c r="GGV1573" s="133" t="e">
        <v>#REF!</v>
      </c>
      <c r="GGW1573" s="133" t="e">
        <v>#REF!</v>
      </c>
      <c r="GGX1573" s="133" t="e">
        <v>#REF!</v>
      </c>
      <c r="GGY1573" s="133" t="e">
        <v>#REF!</v>
      </c>
      <c r="GGZ1573" s="133" t="e">
        <v>#REF!</v>
      </c>
      <c r="GHA1573" s="133" t="e">
        <v>#REF!</v>
      </c>
      <c r="GHB1573" s="133" t="e">
        <v>#REF!</v>
      </c>
      <c r="GHC1573" s="133" t="e">
        <v>#REF!</v>
      </c>
      <c r="GHD1573" s="133" t="e">
        <v>#REF!</v>
      </c>
      <c r="GHE1573" s="133" t="e">
        <v>#REF!</v>
      </c>
      <c r="GHF1573" s="133" t="e">
        <v>#REF!</v>
      </c>
      <c r="GHG1573" s="133" t="e">
        <v>#REF!</v>
      </c>
      <c r="GHH1573" s="133" t="e">
        <v>#REF!</v>
      </c>
      <c r="GHI1573" s="133" t="e">
        <v>#REF!</v>
      </c>
      <c r="GHJ1573" s="133" t="e">
        <v>#REF!</v>
      </c>
      <c r="GHK1573" s="133" t="e">
        <v>#REF!</v>
      </c>
      <c r="GHL1573" s="133" t="e">
        <v>#REF!</v>
      </c>
      <c r="GHM1573" s="133" t="e">
        <v>#REF!</v>
      </c>
      <c r="GHN1573" s="133" t="e">
        <v>#REF!</v>
      </c>
      <c r="GHO1573" s="133" t="e">
        <v>#REF!</v>
      </c>
      <c r="GHP1573" s="133" t="e">
        <v>#REF!</v>
      </c>
      <c r="GHQ1573" s="133" t="e">
        <v>#REF!</v>
      </c>
      <c r="GHR1573" s="133" t="e">
        <v>#REF!</v>
      </c>
      <c r="GHS1573" s="133" t="e">
        <v>#REF!</v>
      </c>
      <c r="GHT1573" s="133" t="e">
        <v>#REF!</v>
      </c>
      <c r="GHU1573" s="133" t="e">
        <v>#REF!</v>
      </c>
      <c r="GHV1573" s="133" t="e">
        <v>#REF!</v>
      </c>
      <c r="GHW1573" s="133" t="e">
        <v>#REF!</v>
      </c>
      <c r="GHX1573" s="133" t="e">
        <v>#REF!</v>
      </c>
      <c r="GHY1573" s="133" t="e">
        <v>#REF!</v>
      </c>
      <c r="GHZ1573" s="133" t="e">
        <v>#REF!</v>
      </c>
      <c r="GIA1573" s="133" t="e">
        <v>#REF!</v>
      </c>
      <c r="GIB1573" s="133" t="e">
        <v>#REF!</v>
      </c>
      <c r="GIC1573" s="133" t="e">
        <v>#REF!</v>
      </c>
      <c r="GID1573" s="133" t="e">
        <v>#REF!</v>
      </c>
      <c r="GIE1573" s="133" t="e">
        <v>#REF!</v>
      </c>
      <c r="GIF1573" s="133" t="e">
        <v>#REF!</v>
      </c>
      <c r="GIG1573" s="133" t="e">
        <v>#REF!</v>
      </c>
      <c r="GIH1573" s="133" t="e">
        <v>#REF!</v>
      </c>
      <c r="GII1573" s="133" t="e">
        <v>#REF!</v>
      </c>
      <c r="GIJ1573" s="133" t="e">
        <v>#REF!</v>
      </c>
      <c r="GIK1573" s="133" t="e">
        <v>#REF!</v>
      </c>
      <c r="GIL1573" s="133" t="e">
        <v>#REF!</v>
      </c>
      <c r="GIM1573" s="133" t="e">
        <v>#REF!</v>
      </c>
      <c r="GIN1573" s="133" t="e">
        <v>#REF!</v>
      </c>
      <c r="GIO1573" s="133" t="e">
        <v>#REF!</v>
      </c>
      <c r="GIP1573" s="133" t="e">
        <v>#REF!</v>
      </c>
      <c r="GIQ1573" s="133" t="e">
        <v>#REF!</v>
      </c>
      <c r="GIR1573" s="133" t="e">
        <v>#REF!</v>
      </c>
      <c r="GIS1573" s="133" t="e">
        <v>#REF!</v>
      </c>
      <c r="GIT1573" s="133" t="e">
        <v>#REF!</v>
      </c>
      <c r="GIU1573" s="133" t="e">
        <v>#REF!</v>
      </c>
      <c r="GIV1573" s="133" t="e">
        <v>#REF!</v>
      </c>
      <c r="GIW1573" s="133" t="e">
        <v>#REF!</v>
      </c>
      <c r="GIX1573" s="133" t="e">
        <v>#REF!</v>
      </c>
      <c r="GIY1573" s="133" t="e">
        <v>#REF!</v>
      </c>
      <c r="GIZ1573" s="133" t="e">
        <v>#REF!</v>
      </c>
      <c r="GJA1573" s="133" t="e">
        <v>#REF!</v>
      </c>
      <c r="GJB1573" s="133" t="e">
        <v>#REF!</v>
      </c>
      <c r="GJC1573" s="133" t="e">
        <v>#REF!</v>
      </c>
      <c r="GJD1573" s="133" t="e">
        <v>#REF!</v>
      </c>
      <c r="GJE1573" s="133" t="e">
        <v>#REF!</v>
      </c>
      <c r="GJF1573" s="133" t="e">
        <v>#REF!</v>
      </c>
      <c r="GJG1573" s="133" t="e">
        <v>#REF!</v>
      </c>
      <c r="GJH1573" s="133" t="e">
        <v>#REF!</v>
      </c>
      <c r="GJI1573" s="133" t="e">
        <v>#REF!</v>
      </c>
      <c r="GJJ1573" s="133" t="e">
        <v>#REF!</v>
      </c>
      <c r="GJK1573" s="133" t="e">
        <v>#REF!</v>
      </c>
      <c r="GJL1573" s="133" t="e">
        <v>#REF!</v>
      </c>
      <c r="GJM1573" s="133" t="e">
        <v>#REF!</v>
      </c>
      <c r="GJN1573" s="133" t="e">
        <v>#REF!</v>
      </c>
      <c r="GJO1573" s="133" t="e">
        <v>#REF!</v>
      </c>
      <c r="GJP1573" s="133" t="e">
        <v>#REF!</v>
      </c>
      <c r="GJQ1573" s="133" t="e">
        <v>#REF!</v>
      </c>
      <c r="GJR1573" s="133" t="e">
        <v>#REF!</v>
      </c>
      <c r="GJS1573" s="133" t="e">
        <v>#REF!</v>
      </c>
      <c r="GJT1573" s="133" t="e">
        <v>#REF!</v>
      </c>
      <c r="GJU1573" s="133" t="e">
        <v>#REF!</v>
      </c>
      <c r="GJV1573" s="133" t="e">
        <v>#REF!</v>
      </c>
      <c r="GJW1573" s="133" t="e">
        <v>#REF!</v>
      </c>
      <c r="GJX1573" s="133" t="e">
        <v>#REF!</v>
      </c>
      <c r="GJY1573" s="133" t="e">
        <v>#REF!</v>
      </c>
      <c r="GJZ1573" s="133" t="e">
        <v>#REF!</v>
      </c>
      <c r="GKA1573" s="133" t="e">
        <v>#REF!</v>
      </c>
      <c r="GKB1573" s="133" t="e">
        <v>#REF!</v>
      </c>
      <c r="GKC1573" s="133" t="e">
        <v>#REF!</v>
      </c>
      <c r="GKD1573" s="133" t="e">
        <v>#REF!</v>
      </c>
      <c r="GKE1573" s="133" t="e">
        <v>#REF!</v>
      </c>
      <c r="GKF1573" s="133" t="e">
        <v>#REF!</v>
      </c>
      <c r="GKG1573" s="133" t="e">
        <v>#REF!</v>
      </c>
      <c r="GKH1573" s="133" t="e">
        <v>#REF!</v>
      </c>
      <c r="GKI1573" s="133" t="e">
        <v>#REF!</v>
      </c>
      <c r="GKJ1573" s="133" t="e">
        <v>#REF!</v>
      </c>
      <c r="GKK1573" s="133" t="e">
        <v>#REF!</v>
      </c>
      <c r="GKL1573" s="133" t="e">
        <v>#REF!</v>
      </c>
      <c r="GKM1573" s="133" t="e">
        <v>#REF!</v>
      </c>
      <c r="GKN1573" s="133" t="e">
        <v>#REF!</v>
      </c>
      <c r="GKO1573" s="133" t="e">
        <v>#REF!</v>
      </c>
      <c r="GKP1573" s="133" t="e">
        <v>#REF!</v>
      </c>
      <c r="GKQ1573" s="133" t="e">
        <v>#REF!</v>
      </c>
      <c r="GKR1573" s="133" t="e">
        <v>#REF!</v>
      </c>
      <c r="GKS1573" s="133" t="e">
        <v>#REF!</v>
      </c>
      <c r="GKT1573" s="133" t="e">
        <v>#REF!</v>
      </c>
      <c r="GKU1573" s="133" t="e">
        <v>#REF!</v>
      </c>
      <c r="GKV1573" s="133" t="e">
        <v>#REF!</v>
      </c>
      <c r="GKW1573" s="133" t="e">
        <v>#REF!</v>
      </c>
      <c r="GKX1573" s="133" t="e">
        <v>#REF!</v>
      </c>
      <c r="GKY1573" s="133" t="e">
        <v>#REF!</v>
      </c>
      <c r="GKZ1573" s="133" t="e">
        <v>#REF!</v>
      </c>
      <c r="GLA1573" s="133" t="e">
        <v>#REF!</v>
      </c>
      <c r="GLB1573" s="133" t="e">
        <v>#REF!</v>
      </c>
      <c r="GLC1573" s="133" t="e">
        <v>#REF!</v>
      </c>
      <c r="GLD1573" s="133" t="e">
        <v>#REF!</v>
      </c>
      <c r="GLE1573" s="133" t="e">
        <v>#REF!</v>
      </c>
      <c r="GLF1573" s="133" t="e">
        <v>#REF!</v>
      </c>
      <c r="GLG1573" s="133" t="e">
        <v>#REF!</v>
      </c>
      <c r="GLH1573" s="133" t="e">
        <v>#REF!</v>
      </c>
      <c r="GLI1573" s="133" t="e">
        <v>#REF!</v>
      </c>
      <c r="GLJ1573" s="133" t="e">
        <v>#REF!</v>
      </c>
      <c r="GLK1573" s="133" t="e">
        <v>#REF!</v>
      </c>
      <c r="GLL1573" s="133" t="e">
        <v>#REF!</v>
      </c>
      <c r="GLM1573" s="133" t="e">
        <v>#REF!</v>
      </c>
      <c r="GLN1573" s="133" t="e">
        <v>#REF!</v>
      </c>
      <c r="GLO1573" s="133" t="e">
        <v>#REF!</v>
      </c>
      <c r="GLP1573" s="133" t="e">
        <v>#REF!</v>
      </c>
      <c r="GLQ1573" s="133" t="e">
        <v>#REF!</v>
      </c>
      <c r="GLR1573" s="133" t="e">
        <v>#REF!</v>
      </c>
      <c r="GLS1573" s="133" t="e">
        <v>#REF!</v>
      </c>
      <c r="GLT1573" s="133" t="e">
        <v>#REF!</v>
      </c>
      <c r="GLU1573" s="133" t="e">
        <v>#REF!</v>
      </c>
      <c r="GLV1573" s="133" t="e">
        <v>#REF!</v>
      </c>
      <c r="GLW1573" s="133" t="e">
        <v>#REF!</v>
      </c>
      <c r="GLX1573" s="133" t="e">
        <v>#REF!</v>
      </c>
      <c r="GLY1573" s="133" t="e">
        <v>#REF!</v>
      </c>
      <c r="GLZ1573" s="133" t="e">
        <v>#REF!</v>
      </c>
      <c r="GMA1573" s="133" t="e">
        <v>#REF!</v>
      </c>
      <c r="GMB1573" s="133" t="e">
        <v>#REF!</v>
      </c>
      <c r="GMC1573" s="133" t="e">
        <v>#REF!</v>
      </c>
      <c r="GMD1573" s="133" t="e">
        <v>#REF!</v>
      </c>
      <c r="GME1573" s="133" t="e">
        <v>#REF!</v>
      </c>
      <c r="GMF1573" s="133" t="e">
        <v>#REF!</v>
      </c>
      <c r="GMG1573" s="133" t="e">
        <v>#REF!</v>
      </c>
      <c r="GMH1573" s="133" t="e">
        <v>#REF!</v>
      </c>
      <c r="GMI1573" s="133" t="e">
        <v>#REF!</v>
      </c>
      <c r="GMJ1573" s="133" t="e">
        <v>#REF!</v>
      </c>
      <c r="GMK1573" s="133" t="e">
        <v>#REF!</v>
      </c>
      <c r="GML1573" s="133" t="e">
        <v>#REF!</v>
      </c>
      <c r="GMM1573" s="133" t="e">
        <v>#REF!</v>
      </c>
      <c r="GMN1573" s="133" t="e">
        <v>#REF!</v>
      </c>
      <c r="GMO1573" s="133" t="e">
        <v>#REF!</v>
      </c>
      <c r="GMP1573" s="133" t="e">
        <v>#REF!</v>
      </c>
      <c r="GMQ1573" s="133" t="e">
        <v>#REF!</v>
      </c>
      <c r="GMR1573" s="133" t="e">
        <v>#REF!</v>
      </c>
      <c r="GMS1573" s="133" t="e">
        <v>#REF!</v>
      </c>
      <c r="GMT1573" s="133" t="e">
        <v>#REF!</v>
      </c>
      <c r="GMU1573" s="133" t="e">
        <v>#REF!</v>
      </c>
      <c r="GMV1573" s="133" t="e">
        <v>#REF!</v>
      </c>
      <c r="GMW1573" s="133" t="e">
        <v>#REF!</v>
      </c>
      <c r="GMX1573" s="133" t="e">
        <v>#REF!</v>
      </c>
      <c r="GMY1573" s="133" t="e">
        <v>#REF!</v>
      </c>
      <c r="GMZ1573" s="133" t="e">
        <v>#REF!</v>
      </c>
      <c r="GNA1573" s="133" t="e">
        <v>#REF!</v>
      </c>
      <c r="GNB1573" s="133" t="e">
        <v>#REF!</v>
      </c>
      <c r="GNC1573" s="133" t="e">
        <v>#REF!</v>
      </c>
      <c r="GND1573" s="133" t="e">
        <v>#REF!</v>
      </c>
      <c r="GNE1573" s="133" t="e">
        <v>#REF!</v>
      </c>
      <c r="GNF1573" s="133" t="e">
        <v>#REF!</v>
      </c>
      <c r="GNG1573" s="133" t="e">
        <v>#REF!</v>
      </c>
      <c r="GNH1573" s="133" t="e">
        <v>#REF!</v>
      </c>
      <c r="GNI1573" s="133" t="e">
        <v>#REF!</v>
      </c>
      <c r="GNJ1573" s="133" t="e">
        <v>#REF!</v>
      </c>
      <c r="GNK1573" s="133" t="e">
        <v>#REF!</v>
      </c>
      <c r="GNL1573" s="133" t="e">
        <v>#REF!</v>
      </c>
      <c r="GNM1573" s="133" t="e">
        <v>#REF!</v>
      </c>
      <c r="GNN1573" s="133" t="e">
        <v>#REF!</v>
      </c>
      <c r="GNO1573" s="133" t="e">
        <v>#REF!</v>
      </c>
      <c r="GNP1573" s="133" t="e">
        <v>#REF!</v>
      </c>
      <c r="GNQ1573" s="133" t="e">
        <v>#REF!</v>
      </c>
      <c r="GNR1573" s="133" t="e">
        <v>#REF!</v>
      </c>
      <c r="GNS1573" s="133" t="e">
        <v>#REF!</v>
      </c>
      <c r="GNT1573" s="133" t="e">
        <v>#REF!</v>
      </c>
      <c r="GNU1573" s="133" t="e">
        <v>#REF!</v>
      </c>
      <c r="GNV1573" s="133" t="e">
        <v>#REF!</v>
      </c>
      <c r="GNW1573" s="133" t="e">
        <v>#REF!</v>
      </c>
      <c r="GNX1573" s="133" t="e">
        <v>#REF!</v>
      </c>
      <c r="GNY1573" s="133" t="e">
        <v>#REF!</v>
      </c>
      <c r="GNZ1573" s="133" t="e">
        <v>#REF!</v>
      </c>
      <c r="GOA1573" s="133" t="e">
        <v>#REF!</v>
      </c>
      <c r="GOB1573" s="133" t="e">
        <v>#REF!</v>
      </c>
      <c r="GOC1573" s="133" t="e">
        <v>#REF!</v>
      </c>
      <c r="GOD1573" s="133" t="e">
        <v>#REF!</v>
      </c>
      <c r="GOE1573" s="133" t="e">
        <v>#REF!</v>
      </c>
      <c r="GOF1573" s="133" t="e">
        <v>#REF!</v>
      </c>
      <c r="GOG1573" s="133" t="e">
        <v>#REF!</v>
      </c>
      <c r="GOH1573" s="133" t="e">
        <v>#REF!</v>
      </c>
      <c r="GOI1573" s="133" t="e">
        <v>#REF!</v>
      </c>
      <c r="GOJ1573" s="133" t="e">
        <v>#REF!</v>
      </c>
      <c r="GOK1573" s="133" t="e">
        <v>#REF!</v>
      </c>
      <c r="GOL1573" s="133" t="e">
        <v>#REF!</v>
      </c>
      <c r="GOM1573" s="133" t="e">
        <v>#REF!</v>
      </c>
      <c r="GON1573" s="133" t="e">
        <v>#REF!</v>
      </c>
      <c r="GOO1573" s="133" t="e">
        <v>#REF!</v>
      </c>
      <c r="GOP1573" s="133" t="e">
        <v>#REF!</v>
      </c>
      <c r="GOQ1573" s="133" t="e">
        <v>#REF!</v>
      </c>
      <c r="GOR1573" s="133" t="e">
        <v>#REF!</v>
      </c>
      <c r="GOS1573" s="133" t="e">
        <v>#REF!</v>
      </c>
      <c r="GOT1573" s="133" t="e">
        <v>#REF!</v>
      </c>
      <c r="GOU1573" s="133" t="e">
        <v>#REF!</v>
      </c>
      <c r="GOV1573" s="133" t="e">
        <v>#REF!</v>
      </c>
      <c r="GOW1573" s="133" t="e">
        <v>#REF!</v>
      </c>
      <c r="GOX1573" s="133" t="e">
        <v>#REF!</v>
      </c>
      <c r="GOY1573" s="133" t="e">
        <v>#REF!</v>
      </c>
      <c r="GOZ1573" s="133" t="e">
        <v>#REF!</v>
      </c>
      <c r="GPA1573" s="133" t="e">
        <v>#REF!</v>
      </c>
      <c r="GPB1573" s="133" t="e">
        <v>#REF!</v>
      </c>
      <c r="GPC1573" s="133" t="e">
        <v>#REF!</v>
      </c>
      <c r="GPD1573" s="133" t="e">
        <v>#REF!</v>
      </c>
      <c r="GPE1573" s="133" t="e">
        <v>#REF!</v>
      </c>
      <c r="GPF1573" s="133" t="e">
        <v>#REF!</v>
      </c>
      <c r="GPG1573" s="133" t="e">
        <v>#REF!</v>
      </c>
      <c r="GPH1573" s="133" t="e">
        <v>#REF!</v>
      </c>
      <c r="GPI1573" s="133" t="e">
        <v>#REF!</v>
      </c>
      <c r="GPJ1573" s="133" t="e">
        <v>#REF!</v>
      </c>
      <c r="GPK1573" s="133" t="e">
        <v>#REF!</v>
      </c>
      <c r="GPL1573" s="133" t="e">
        <v>#REF!</v>
      </c>
      <c r="GPM1573" s="133" t="e">
        <v>#REF!</v>
      </c>
      <c r="GPN1573" s="133" t="e">
        <v>#REF!</v>
      </c>
      <c r="GPO1573" s="133" t="e">
        <v>#REF!</v>
      </c>
      <c r="GPP1573" s="133" t="e">
        <v>#REF!</v>
      </c>
      <c r="GPQ1573" s="133" t="e">
        <v>#REF!</v>
      </c>
      <c r="GPR1573" s="133" t="e">
        <v>#REF!</v>
      </c>
      <c r="GPS1573" s="133" t="e">
        <v>#REF!</v>
      </c>
      <c r="GPT1573" s="133" t="e">
        <v>#REF!</v>
      </c>
      <c r="GPU1573" s="133" t="e">
        <v>#REF!</v>
      </c>
      <c r="GPV1573" s="133" t="e">
        <v>#REF!</v>
      </c>
      <c r="GPW1573" s="133" t="e">
        <v>#REF!</v>
      </c>
      <c r="GPX1573" s="133" t="e">
        <v>#REF!</v>
      </c>
      <c r="GPY1573" s="133" t="e">
        <v>#REF!</v>
      </c>
      <c r="GPZ1573" s="133" t="e">
        <v>#REF!</v>
      </c>
      <c r="GQA1573" s="133" t="e">
        <v>#REF!</v>
      </c>
      <c r="GQB1573" s="133" t="e">
        <v>#REF!</v>
      </c>
      <c r="GQC1573" s="133" t="e">
        <v>#REF!</v>
      </c>
      <c r="GQD1573" s="133" t="e">
        <v>#REF!</v>
      </c>
      <c r="GQE1573" s="133" t="e">
        <v>#REF!</v>
      </c>
      <c r="GQF1573" s="133" t="e">
        <v>#REF!</v>
      </c>
      <c r="GQG1573" s="133" t="e">
        <v>#REF!</v>
      </c>
      <c r="GQH1573" s="133" t="e">
        <v>#REF!</v>
      </c>
      <c r="GQI1573" s="133" t="e">
        <v>#REF!</v>
      </c>
      <c r="GQJ1573" s="133" t="e">
        <v>#REF!</v>
      </c>
      <c r="GQK1573" s="133" t="e">
        <v>#REF!</v>
      </c>
      <c r="GQL1573" s="133" t="e">
        <v>#REF!</v>
      </c>
      <c r="GQM1573" s="133" t="e">
        <v>#REF!</v>
      </c>
      <c r="GQN1573" s="133" t="e">
        <v>#REF!</v>
      </c>
      <c r="GQO1573" s="133" t="e">
        <v>#REF!</v>
      </c>
      <c r="GQP1573" s="133" t="e">
        <v>#REF!</v>
      </c>
      <c r="GQQ1573" s="133" t="e">
        <v>#REF!</v>
      </c>
      <c r="GQR1573" s="133" t="e">
        <v>#REF!</v>
      </c>
      <c r="GQS1573" s="133" t="e">
        <v>#REF!</v>
      </c>
      <c r="GQT1573" s="133" t="e">
        <v>#REF!</v>
      </c>
      <c r="GQU1573" s="133" t="e">
        <v>#REF!</v>
      </c>
      <c r="GQV1573" s="133" t="e">
        <v>#REF!</v>
      </c>
      <c r="GQW1573" s="133" t="e">
        <v>#REF!</v>
      </c>
      <c r="GQX1573" s="133" t="e">
        <v>#REF!</v>
      </c>
      <c r="GQY1573" s="133" t="e">
        <v>#REF!</v>
      </c>
      <c r="GQZ1573" s="133" t="e">
        <v>#REF!</v>
      </c>
      <c r="GRA1573" s="133" t="e">
        <v>#REF!</v>
      </c>
      <c r="GRB1573" s="133" t="e">
        <v>#REF!</v>
      </c>
      <c r="GRC1573" s="133" t="e">
        <v>#REF!</v>
      </c>
      <c r="GRD1573" s="133" t="e">
        <v>#REF!</v>
      </c>
      <c r="GRE1573" s="133" t="e">
        <v>#REF!</v>
      </c>
      <c r="GRF1573" s="133" t="e">
        <v>#REF!</v>
      </c>
      <c r="GRG1573" s="133" t="e">
        <v>#REF!</v>
      </c>
      <c r="GRH1573" s="133" t="e">
        <v>#REF!</v>
      </c>
      <c r="GRI1573" s="133" t="e">
        <v>#REF!</v>
      </c>
      <c r="GRJ1573" s="133" t="e">
        <v>#REF!</v>
      </c>
      <c r="GRK1573" s="133" t="e">
        <v>#REF!</v>
      </c>
      <c r="GRL1573" s="133" t="e">
        <v>#REF!</v>
      </c>
      <c r="GRM1573" s="133" t="e">
        <v>#REF!</v>
      </c>
      <c r="GRN1573" s="133" t="e">
        <v>#REF!</v>
      </c>
      <c r="GRO1573" s="133" t="e">
        <v>#REF!</v>
      </c>
      <c r="GRP1573" s="133" t="e">
        <v>#REF!</v>
      </c>
      <c r="GRQ1573" s="133" t="e">
        <v>#REF!</v>
      </c>
      <c r="GRR1573" s="133" t="e">
        <v>#REF!</v>
      </c>
      <c r="GRS1573" s="133" t="e">
        <v>#REF!</v>
      </c>
      <c r="GRT1573" s="133" t="e">
        <v>#REF!</v>
      </c>
      <c r="GRU1573" s="133" t="e">
        <v>#REF!</v>
      </c>
      <c r="GRV1573" s="133" t="e">
        <v>#REF!</v>
      </c>
      <c r="GRW1573" s="133" t="e">
        <v>#REF!</v>
      </c>
      <c r="GRX1573" s="133" t="e">
        <v>#REF!</v>
      </c>
      <c r="GRY1573" s="133" t="e">
        <v>#REF!</v>
      </c>
      <c r="GRZ1573" s="133" t="e">
        <v>#REF!</v>
      </c>
      <c r="GSA1573" s="133" t="e">
        <v>#REF!</v>
      </c>
      <c r="GSB1573" s="133" t="e">
        <v>#REF!</v>
      </c>
      <c r="GSC1573" s="133" t="e">
        <v>#REF!</v>
      </c>
      <c r="GSD1573" s="133" t="e">
        <v>#REF!</v>
      </c>
      <c r="GSE1573" s="133" t="e">
        <v>#REF!</v>
      </c>
      <c r="GSF1573" s="133" t="e">
        <v>#REF!</v>
      </c>
      <c r="GSG1573" s="133" t="e">
        <v>#REF!</v>
      </c>
      <c r="GSH1573" s="133" t="e">
        <v>#REF!</v>
      </c>
      <c r="GSI1573" s="133" t="e">
        <v>#REF!</v>
      </c>
      <c r="GSJ1573" s="133" t="e">
        <v>#REF!</v>
      </c>
      <c r="GSK1573" s="133" t="e">
        <v>#REF!</v>
      </c>
      <c r="GSL1573" s="133" t="e">
        <v>#REF!</v>
      </c>
      <c r="GSM1573" s="133" t="e">
        <v>#REF!</v>
      </c>
      <c r="GSN1573" s="133" t="e">
        <v>#REF!</v>
      </c>
      <c r="GSO1573" s="133" t="e">
        <v>#REF!</v>
      </c>
      <c r="GSP1573" s="133" t="e">
        <v>#REF!</v>
      </c>
      <c r="GSQ1573" s="133" t="e">
        <v>#REF!</v>
      </c>
      <c r="GSR1573" s="133" t="e">
        <v>#REF!</v>
      </c>
      <c r="GSS1573" s="133" t="e">
        <v>#REF!</v>
      </c>
      <c r="GST1573" s="133" t="e">
        <v>#REF!</v>
      </c>
      <c r="GSU1573" s="133" t="e">
        <v>#REF!</v>
      </c>
      <c r="GSV1573" s="133" t="e">
        <v>#REF!</v>
      </c>
      <c r="GSW1573" s="133" t="e">
        <v>#REF!</v>
      </c>
      <c r="GSX1573" s="133" t="e">
        <v>#REF!</v>
      </c>
      <c r="GSY1573" s="133" t="e">
        <v>#REF!</v>
      </c>
      <c r="GSZ1573" s="133" t="e">
        <v>#REF!</v>
      </c>
      <c r="GTA1573" s="133" t="e">
        <v>#REF!</v>
      </c>
      <c r="GTB1573" s="133" t="e">
        <v>#REF!</v>
      </c>
      <c r="GTC1573" s="133" t="e">
        <v>#REF!</v>
      </c>
      <c r="GTD1573" s="133" t="e">
        <v>#REF!</v>
      </c>
      <c r="GTE1573" s="133" t="e">
        <v>#REF!</v>
      </c>
      <c r="GTF1573" s="133" t="e">
        <v>#REF!</v>
      </c>
      <c r="GTG1573" s="133" t="e">
        <v>#REF!</v>
      </c>
      <c r="GTH1573" s="133" t="e">
        <v>#REF!</v>
      </c>
      <c r="GTI1573" s="133" t="e">
        <v>#REF!</v>
      </c>
      <c r="GTJ1573" s="133" t="e">
        <v>#REF!</v>
      </c>
      <c r="GTK1573" s="133" t="e">
        <v>#REF!</v>
      </c>
      <c r="GTL1573" s="133" t="e">
        <v>#REF!</v>
      </c>
      <c r="GTM1573" s="133" t="e">
        <v>#REF!</v>
      </c>
      <c r="GTN1573" s="133" t="e">
        <v>#REF!</v>
      </c>
      <c r="GTO1573" s="133" t="e">
        <v>#REF!</v>
      </c>
      <c r="GTP1573" s="133" t="e">
        <v>#REF!</v>
      </c>
      <c r="GTQ1573" s="133" t="e">
        <v>#REF!</v>
      </c>
      <c r="GTR1573" s="133" t="e">
        <v>#REF!</v>
      </c>
      <c r="GTS1573" s="133" t="e">
        <v>#REF!</v>
      </c>
      <c r="GTT1573" s="133" t="e">
        <v>#REF!</v>
      </c>
      <c r="GTU1573" s="133" t="e">
        <v>#REF!</v>
      </c>
      <c r="GTV1573" s="133" t="e">
        <v>#REF!</v>
      </c>
      <c r="GTW1573" s="133" t="e">
        <v>#REF!</v>
      </c>
      <c r="GTX1573" s="133" t="e">
        <v>#REF!</v>
      </c>
      <c r="GTY1573" s="133" t="e">
        <v>#REF!</v>
      </c>
      <c r="GTZ1573" s="133" t="e">
        <v>#REF!</v>
      </c>
      <c r="GUA1573" s="133" t="e">
        <v>#REF!</v>
      </c>
      <c r="GUB1573" s="133" t="e">
        <v>#REF!</v>
      </c>
      <c r="GUC1573" s="133" t="e">
        <v>#REF!</v>
      </c>
      <c r="GUD1573" s="133" t="e">
        <v>#REF!</v>
      </c>
      <c r="GUE1573" s="133" t="e">
        <v>#REF!</v>
      </c>
      <c r="GUF1573" s="133" t="e">
        <v>#REF!</v>
      </c>
      <c r="GUG1573" s="133" t="e">
        <v>#REF!</v>
      </c>
      <c r="GUH1573" s="133" t="e">
        <v>#REF!</v>
      </c>
      <c r="GUI1573" s="133" t="e">
        <v>#REF!</v>
      </c>
      <c r="GUJ1573" s="133" t="e">
        <v>#REF!</v>
      </c>
      <c r="GUK1573" s="133" t="e">
        <v>#REF!</v>
      </c>
      <c r="GUL1573" s="133" t="e">
        <v>#REF!</v>
      </c>
      <c r="GUM1573" s="133" t="e">
        <v>#REF!</v>
      </c>
      <c r="GUN1573" s="133" t="e">
        <v>#REF!</v>
      </c>
      <c r="GUO1573" s="133" t="e">
        <v>#REF!</v>
      </c>
      <c r="GUP1573" s="133" t="e">
        <v>#REF!</v>
      </c>
      <c r="GUQ1573" s="133" t="e">
        <v>#REF!</v>
      </c>
      <c r="GUR1573" s="133" t="e">
        <v>#REF!</v>
      </c>
      <c r="GUS1573" s="133" t="e">
        <v>#REF!</v>
      </c>
      <c r="GUT1573" s="133" t="e">
        <v>#REF!</v>
      </c>
      <c r="GUU1573" s="133" t="e">
        <v>#REF!</v>
      </c>
      <c r="GUV1573" s="133" t="e">
        <v>#REF!</v>
      </c>
      <c r="GUW1573" s="133" t="e">
        <v>#REF!</v>
      </c>
      <c r="GUX1573" s="133" t="e">
        <v>#REF!</v>
      </c>
      <c r="GUY1573" s="133" t="e">
        <v>#REF!</v>
      </c>
      <c r="GUZ1573" s="133" t="e">
        <v>#REF!</v>
      </c>
      <c r="GVA1573" s="133" t="e">
        <v>#REF!</v>
      </c>
      <c r="GVB1573" s="133" t="e">
        <v>#REF!</v>
      </c>
      <c r="GVC1573" s="133" t="e">
        <v>#REF!</v>
      </c>
      <c r="GVD1573" s="133" t="e">
        <v>#REF!</v>
      </c>
      <c r="GVE1573" s="133" t="e">
        <v>#REF!</v>
      </c>
      <c r="GVF1573" s="133" t="e">
        <v>#REF!</v>
      </c>
      <c r="GVG1573" s="133" t="e">
        <v>#REF!</v>
      </c>
      <c r="GVH1573" s="133" t="e">
        <v>#REF!</v>
      </c>
      <c r="GVI1573" s="133" t="e">
        <v>#REF!</v>
      </c>
      <c r="GVJ1573" s="133" t="e">
        <v>#REF!</v>
      </c>
      <c r="GVK1573" s="133" t="e">
        <v>#REF!</v>
      </c>
      <c r="GVL1573" s="133" t="e">
        <v>#REF!</v>
      </c>
      <c r="GVM1573" s="133" t="e">
        <v>#REF!</v>
      </c>
      <c r="GVN1573" s="133" t="e">
        <v>#REF!</v>
      </c>
      <c r="GVO1573" s="133" t="e">
        <v>#REF!</v>
      </c>
      <c r="GVP1573" s="133" t="e">
        <v>#REF!</v>
      </c>
      <c r="GVQ1573" s="133" t="e">
        <v>#REF!</v>
      </c>
      <c r="GVR1573" s="133" t="e">
        <v>#REF!</v>
      </c>
      <c r="GVS1573" s="133" t="e">
        <v>#REF!</v>
      </c>
      <c r="GVT1573" s="133" t="e">
        <v>#REF!</v>
      </c>
      <c r="GVU1573" s="133" t="e">
        <v>#REF!</v>
      </c>
      <c r="GVV1573" s="133" t="e">
        <v>#REF!</v>
      </c>
      <c r="GVW1573" s="133" t="e">
        <v>#REF!</v>
      </c>
      <c r="GVX1573" s="133" t="e">
        <v>#REF!</v>
      </c>
      <c r="GVY1573" s="133" t="e">
        <v>#REF!</v>
      </c>
      <c r="GVZ1573" s="133" t="e">
        <v>#REF!</v>
      </c>
      <c r="GWA1573" s="133" t="e">
        <v>#REF!</v>
      </c>
      <c r="GWB1573" s="133" t="e">
        <v>#REF!</v>
      </c>
      <c r="GWC1573" s="133" t="e">
        <v>#REF!</v>
      </c>
      <c r="GWD1573" s="133" t="e">
        <v>#REF!</v>
      </c>
      <c r="GWE1573" s="133" t="e">
        <v>#REF!</v>
      </c>
      <c r="GWF1573" s="133" t="e">
        <v>#REF!</v>
      </c>
      <c r="GWG1573" s="133" t="e">
        <v>#REF!</v>
      </c>
      <c r="GWH1573" s="133" t="e">
        <v>#REF!</v>
      </c>
      <c r="GWI1573" s="133" t="e">
        <v>#REF!</v>
      </c>
      <c r="GWJ1573" s="133" t="e">
        <v>#REF!</v>
      </c>
      <c r="GWK1573" s="133" t="e">
        <v>#REF!</v>
      </c>
      <c r="GWL1573" s="133" t="e">
        <v>#REF!</v>
      </c>
      <c r="GWM1573" s="133" t="e">
        <v>#REF!</v>
      </c>
      <c r="GWN1573" s="133" t="e">
        <v>#REF!</v>
      </c>
      <c r="GWO1573" s="133" t="e">
        <v>#REF!</v>
      </c>
      <c r="GWP1573" s="133" t="e">
        <v>#REF!</v>
      </c>
      <c r="GWQ1573" s="133" t="e">
        <v>#REF!</v>
      </c>
      <c r="GWR1573" s="133" t="e">
        <v>#REF!</v>
      </c>
      <c r="GWS1573" s="133" t="e">
        <v>#REF!</v>
      </c>
      <c r="GWT1573" s="133" t="e">
        <v>#REF!</v>
      </c>
      <c r="GWU1573" s="133" t="e">
        <v>#REF!</v>
      </c>
      <c r="GWV1573" s="133" t="e">
        <v>#REF!</v>
      </c>
      <c r="GWW1573" s="133" t="e">
        <v>#REF!</v>
      </c>
      <c r="GWX1573" s="133" t="e">
        <v>#REF!</v>
      </c>
      <c r="GWY1573" s="133" t="e">
        <v>#REF!</v>
      </c>
      <c r="GWZ1573" s="133" t="e">
        <v>#REF!</v>
      </c>
      <c r="GXA1573" s="133" t="e">
        <v>#REF!</v>
      </c>
      <c r="GXB1573" s="133" t="e">
        <v>#REF!</v>
      </c>
      <c r="GXC1573" s="133" t="e">
        <v>#REF!</v>
      </c>
      <c r="GXD1573" s="133" t="e">
        <v>#REF!</v>
      </c>
      <c r="GXE1573" s="133" t="e">
        <v>#REF!</v>
      </c>
      <c r="GXF1573" s="133" t="e">
        <v>#REF!</v>
      </c>
      <c r="GXG1573" s="133" t="e">
        <v>#REF!</v>
      </c>
      <c r="GXH1573" s="133" t="e">
        <v>#REF!</v>
      </c>
      <c r="GXI1573" s="133" t="e">
        <v>#REF!</v>
      </c>
      <c r="GXJ1573" s="133" t="e">
        <v>#REF!</v>
      </c>
      <c r="GXK1573" s="133" t="e">
        <v>#REF!</v>
      </c>
      <c r="GXL1573" s="133" t="e">
        <v>#REF!</v>
      </c>
      <c r="GXM1573" s="133" t="e">
        <v>#REF!</v>
      </c>
      <c r="GXN1573" s="133" t="e">
        <v>#REF!</v>
      </c>
      <c r="GXO1573" s="133" t="e">
        <v>#REF!</v>
      </c>
      <c r="GXP1573" s="133" t="e">
        <v>#REF!</v>
      </c>
      <c r="GXQ1573" s="133" t="e">
        <v>#REF!</v>
      </c>
      <c r="GXR1573" s="133" t="e">
        <v>#REF!</v>
      </c>
      <c r="GXS1573" s="133" t="e">
        <v>#REF!</v>
      </c>
      <c r="GXT1573" s="133" t="e">
        <v>#REF!</v>
      </c>
      <c r="GXU1573" s="133" t="e">
        <v>#REF!</v>
      </c>
      <c r="GXV1573" s="133" t="e">
        <v>#REF!</v>
      </c>
      <c r="GXW1573" s="133" t="e">
        <v>#REF!</v>
      </c>
      <c r="GXX1573" s="133" t="e">
        <v>#REF!</v>
      </c>
      <c r="GXY1573" s="133" t="e">
        <v>#REF!</v>
      </c>
      <c r="GXZ1573" s="133" t="e">
        <v>#REF!</v>
      </c>
      <c r="GYA1573" s="133" t="e">
        <v>#REF!</v>
      </c>
      <c r="GYB1573" s="133" t="e">
        <v>#REF!</v>
      </c>
      <c r="GYC1573" s="133" t="e">
        <v>#REF!</v>
      </c>
      <c r="GYD1573" s="133" t="e">
        <v>#REF!</v>
      </c>
      <c r="GYE1573" s="133" t="e">
        <v>#REF!</v>
      </c>
      <c r="GYF1573" s="133" t="e">
        <v>#REF!</v>
      </c>
      <c r="GYG1573" s="133" t="e">
        <v>#REF!</v>
      </c>
      <c r="GYH1573" s="133" t="e">
        <v>#REF!</v>
      </c>
      <c r="GYI1573" s="133" t="e">
        <v>#REF!</v>
      </c>
      <c r="GYJ1573" s="133" t="e">
        <v>#REF!</v>
      </c>
      <c r="GYK1573" s="133" t="e">
        <v>#REF!</v>
      </c>
      <c r="GYL1573" s="133" t="e">
        <v>#REF!</v>
      </c>
      <c r="GYM1573" s="133" t="e">
        <v>#REF!</v>
      </c>
      <c r="GYN1573" s="133" t="e">
        <v>#REF!</v>
      </c>
      <c r="GYO1573" s="133" t="e">
        <v>#REF!</v>
      </c>
      <c r="GYP1573" s="133" t="e">
        <v>#REF!</v>
      </c>
      <c r="GYQ1573" s="133" t="e">
        <v>#REF!</v>
      </c>
      <c r="GYR1573" s="133" t="e">
        <v>#REF!</v>
      </c>
      <c r="GYS1573" s="133" t="e">
        <v>#REF!</v>
      </c>
      <c r="GYT1573" s="133" t="e">
        <v>#REF!</v>
      </c>
      <c r="GYU1573" s="133" t="e">
        <v>#REF!</v>
      </c>
      <c r="GYV1573" s="133" t="e">
        <v>#REF!</v>
      </c>
      <c r="GYW1573" s="133" t="e">
        <v>#REF!</v>
      </c>
      <c r="GYX1573" s="133" t="e">
        <v>#REF!</v>
      </c>
      <c r="GYY1573" s="133" t="e">
        <v>#REF!</v>
      </c>
      <c r="GYZ1573" s="133" t="e">
        <v>#REF!</v>
      </c>
      <c r="GZA1573" s="133" t="e">
        <v>#REF!</v>
      </c>
      <c r="GZB1573" s="133" t="e">
        <v>#REF!</v>
      </c>
      <c r="GZC1573" s="133" t="e">
        <v>#REF!</v>
      </c>
      <c r="GZD1573" s="133" t="e">
        <v>#REF!</v>
      </c>
      <c r="GZE1573" s="133" t="e">
        <v>#REF!</v>
      </c>
      <c r="GZF1573" s="133" t="e">
        <v>#REF!</v>
      </c>
      <c r="GZG1573" s="133" t="e">
        <v>#REF!</v>
      </c>
      <c r="GZH1573" s="133" t="e">
        <v>#REF!</v>
      </c>
      <c r="GZI1573" s="133" t="e">
        <v>#REF!</v>
      </c>
      <c r="GZJ1573" s="133" t="e">
        <v>#REF!</v>
      </c>
      <c r="GZK1573" s="133" t="e">
        <v>#REF!</v>
      </c>
      <c r="GZL1573" s="133" t="e">
        <v>#REF!</v>
      </c>
      <c r="GZM1573" s="133" t="e">
        <v>#REF!</v>
      </c>
      <c r="GZN1573" s="133" t="e">
        <v>#REF!</v>
      </c>
      <c r="GZO1573" s="133" t="e">
        <v>#REF!</v>
      </c>
      <c r="GZP1573" s="133" t="e">
        <v>#REF!</v>
      </c>
      <c r="GZQ1573" s="133" t="e">
        <v>#REF!</v>
      </c>
      <c r="GZR1573" s="133" t="e">
        <v>#REF!</v>
      </c>
      <c r="GZS1573" s="133" t="e">
        <v>#REF!</v>
      </c>
      <c r="GZT1573" s="133" t="e">
        <v>#REF!</v>
      </c>
      <c r="GZU1573" s="133" t="e">
        <v>#REF!</v>
      </c>
      <c r="GZV1573" s="133" t="e">
        <v>#REF!</v>
      </c>
      <c r="GZW1573" s="133" t="e">
        <v>#REF!</v>
      </c>
      <c r="GZX1573" s="133" t="e">
        <v>#REF!</v>
      </c>
      <c r="GZY1573" s="133" t="e">
        <v>#REF!</v>
      </c>
      <c r="GZZ1573" s="133" t="e">
        <v>#REF!</v>
      </c>
      <c r="HAA1573" s="133" t="e">
        <v>#REF!</v>
      </c>
      <c r="HAB1573" s="133" t="e">
        <v>#REF!</v>
      </c>
      <c r="HAC1573" s="133" t="e">
        <v>#REF!</v>
      </c>
      <c r="HAD1573" s="133" t="e">
        <v>#REF!</v>
      </c>
      <c r="HAE1573" s="133" t="e">
        <v>#REF!</v>
      </c>
      <c r="HAF1573" s="133" t="e">
        <v>#REF!</v>
      </c>
      <c r="HAG1573" s="133" t="e">
        <v>#REF!</v>
      </c>
      <c r="HAH1573" s="133" t="e">
        <v>#REF!</v>
      </c>
      <c r="HAI1573" s="133" t="e">
        <v>#REF!</v>
      </c>
      <c r="HAJ1573" s="133" t="e">
        <v>#REF!</v>
      </c>
      <c r="HAK1573" s="133" t="e">
        <v>#REF!</v>
      </c>
      <c r="HAL1573" s="133" t="e">
        <v>#REF!</v>
      </c>
      <c r="HAM1573" s="133" t="e">
        <v>#REF!</v>
      </c>
      <c r="HAN1573" s="133" t="e">
        <v>#REF!</v>
      </c>
      <c r="HAO1573" s="133" t="e">
        <v>#REF!</v>
      </c>
      <c r="HAP1573" s="133" t="e">
        <v>#REF!</v>
      </c>
      <c r="HAQ1573" s="133" t="e">
        <v>#REF!</v>
      </c>
      <c r="HAR1573" s="133" t="e">
        <v>#REF!</v>
      </c>
      <c r="HAS1573" s="133" t="e">
        <v>#REF!</v>
      </c>
      <c r="HAT1573" s="133" t="e">
        <v>#REF!</v>
      </c>
      <c r="HAU1573" s="133" t="e">
        <v>#REF!</v>
      </c>
      <c r="HAV1573" s="133" t="e">
        <v>#REF!</v>
      </c>
      <c r="HAW1573" s="133" t="e">
        <v>#REF!</v>
      </c>
      <c r="HAX1573" s="133" t="e">
        <v>#REF!</v>
      </c>
      <c r="HAY1573" s="133" t="e">
        <v>#REF!</v>
      </c>
      <c r="HAZ1573" s="133" t="e">
        <v>#REF!</v>
      </c>
      <c r="HBA1573" s="133" t="e">
        <v>#REF!</v>
      </c>
      <c r="HBB1573" s="133" t="e">
        <v>#REF!</v>
      </c>
      <c r="HBC1573" s="133" t="e">
        <v>#REF!</v>
      </c>
      <c r="HBD1573" s="133" t="e">
        <v>#REF!</v>
      </c>
      <c r="HBE1573" s="133" t="e">
        <v>#REF!</v>
      </c>
      <c r="HBF1573" s="133" t="e">
        <v>#REF!</v>
      </c>
      <c r="HBG1573" s="133" t="e">
        <v>#REF!</v>
      </c>
      <c r="HBH1573" s="133" t="e">
        <v>#REF!</v>
      </c>
      <c r="HBI1573" s="133" t="e">
        <v>#REF!</v>
      </c>
      <c r="HBJ1573" s="133" t="e">
        <v>#REF!</v>
      </c>
      <c r="HBK1573" s="133" t="e">
        <v>#REF!</v>
      </c>
      <c r="HBL1573" s="133" t="e">
        <v>#REF!</v>
      </c>
      <c r="HBM1573" s="133" t="e">
        <v>#REF!</v>
      </c>
      <c r="HBN1573" s="133" t="e">
        <v>#REF!</v>
      </c>
      <c r="HBO1573" s="133" t="e">
        <v>#REF!</v>
      </c>
      <c r="HBP1573" s="133" t="e">
        <v>#REF!</v>
      </c>
      <c r="HBQ1573" s="133" t="e">
        <v>#REF!</v>
      </c>
      <c r="HBR1573" s="133" t="e">
        <v>#REF!</v>
      </c>
      <c r="HBS1573" s="133" t="e">
        <v>#REF!</v>
      </c>
      <c r="HBT1573" s="133" t="e">
        <v>#REF!</v>
      </c>
      <c r="HBU1573" s="133" t="e">
        <v>#REF!</v>
      </c>
      <c r="HBV1573" s="133" t="e">
        <v>#REF!</v>
      </c>
      <c r="HBW1573" s="133" t="e">
        <v>#REF!</v>
      </c>
      <c r="HBX1573" s="133" t="e">
        <v>#REF!</v>
      </c>
      <c r="HBY1573" s="133" t="e">
        <v>#REF!</v>
      </c>
      <c r="HBZ1573" s="133" t="e">
        <v>#REF!</v>
      </c>
      <c r="HCA1573" s="133" t="e">
        <v>#REF!</v>
      </c>
      <c r="HCB1573" s="133" t="e">
        <v>#REF!</v>
      </c>
      <c r="HCC1573" s="133" t="e">
        <v>#REF!</v>
      </c>
      <c r="HCD1573" s="133" t="e">
        <v>#REF!</v>
      </c>
      <c r="HCE1573" s="133" t="e">
        <v>#REF!</v>
      </c>
      <c r="HCF1573" s="133" t="e">
        <v>#REF!</v>
      </c>
      <c r="HCG1573" s="133" t="e">
        <v>#REF!</v>
      </c>
      <c r="HCH1573" s="133" t="e">
        <v>#REF!</v>
      </c>
      <c r="HCI1573" s="133" t="e">
        <v>#REF!</v>
      </c>
      <c r="HCJ1573" s="133" t="e">
        <v>#REF!</v>
      </c>
      <c r="HCK1573" s="133" t="e">
        <v>#REF!</v>
      </c>
      <c r="HCL1573" s="133" t="e">
        <v>#REF!</v>
      </c>
      <c r="HCM1573" s="133" t="e">
        <v>#REF!</v>
      </c>
      <c r="HCN1573" s="133" t="e">
        <v>#REF!</v>
      </c>
      <c r="HCO1573" s="133" t="e">
        <v>#REF!</v>
      </c>
      <c r="HCP1573" s="133" t="e">
        <v>#REF!</v>
      </c>
      <c r="HCQ1573" s="133" t="e">
        <v>#REF!</v>
      </c>
      <c r="HCR1573" s="133" t="e">
        <v>#REF!</v>
      </c>
      <c r="HCS1573" s="133" t="e">
        <v>#REF!</v>
      </c>
      <c r="HCT1573" s="133" t="e">
        <v>#REF!</v>
      </c>
      <c r="HCU1573" s="133" t="e">
        <v>#REF!</v>
      </c>
      <c r="HCV1573" s="133" t="e">
        <v>#REF!</v>
      </c>
      <c r="HCW1573" s="133" t="e">
        <v>#REF!</v>
      </c>
      <c r="HCX1573" s="133" t="e">
        <v>#REF!</v>
      </c>
      <c r="HCY1573" s="133" t="e">
        <v>#REF!</v>
      </c>
      <c r="HCZ1573" s="133" t="e">
        <v>#REF!</v>
      </c>
      <c r="HDA1573" s="133" t="e">
        <v>#REF!</v>
      </c>
      <c r="HDB1573" s="133" t="e">
        <v>#REF!</v>
      </c>
      <c r="HDC1573" s="133" t="e">
        <v>#REF!</v>
      </c>
      <c r="HDD1573" s="133" t="e">
        <v>#REF!</v>
      </c>
      <c r="HDE1573" s="133" t="e">
        <v>#REF!</v>
      </c>
      <c r="HDF1573" s="133" t="e">
        <v>#REF!</v>
      </c>
      <c r="HDG1573" s="133" t="e">
        <v>#REF!</v>
      </c>
      <c r="HDH1573" s="133" t="e">
        <v>#REF!</v>
      </c>
      <c r="HDI1573" s="133" t="e">
        <v>#REF!</v>
      </c>
      <c r="HDJ1573" s="133" t="e">
        <v>#REF!</v>
      </c>
      <c r="HDK1573" s="133" t="e">
        <v>#REF!</v>
      </c>
      <c r="HDL1573" s="133" t="e">
        <v>#REF!</v>
      </c>
      <c r="HDM1573" s="133" t="e">
        <v>#REF!</v>
      </c>
      <c r="HDN1573" s="133" t="e">
        <v>#REF!</v>
      </c>
      <c r="HDO1573" s="133" t="e">
        <v>#REF!</v>
      </c>
      <c r="HDP1573" s="133" t="e">
        <v>#REF!</v>
      </c>
      <c r="HDQ1573" s="133" t="e">
        <v>#REF!</v>
      </c>
      <c r="HDR1573" s="133" t="e">
        <v>#REF!</v>
      </c>
      <c r="HDS1573" s="133" t="e">
        <v>#REF!</v>
      </c>
      <c r="HDT1573" s="133" t="e">
        <v>#REF!</v>
      </c>
      <c r="HDU1573" s="133" t="e">
        <v>#REF!</v>
      </c>
      <c r="HDV1573" s="133" t="e">
        <v>#REF!</v>
      </c>
      <c r="HDW1573" s="133" t="e">
        <v>#REF!</v>
      </c>
      <c r="HDX1573" s="133" t="e">
        <v>#REF!</v>
      </c>
      <c r="HDY1573" s="133" t="e">
        <v>#REF!</v>
      </c>
      <c r="HDZ1573" s="133" t="e">
        <v>#REF!</v>
      </c>
      <c r="HEA1573" s="133" t="e">
        <v>#REF!</v>
      </c>
      <c r="HEB1573" s="133" t="e">
        <v>#REF!</v>
      </c>
      <c r="HEC1573" s="133" t="e">
        <v>#REF!</v>
      </c>
      <c r="HED1573" s="133" t="e">
        <v>#REF!</v>
      </c>
      <c r="HEE1573" s="133" t="e">
        <v>#REF!</v>
      </c>
      <c r="HEF1573" s="133" t="e">
        <v>#REF!</v>
      </c>
      <c r="HEG1573" s="133" t="e">
        <v>#REF!</v>
      </c>
      <c r="HEH1573" s="133" t="e">
        <v>#REF!</v>
      </c>
      <c r="HEI1573" s="133" t="e">
        <v>#REF!</v>
      </c>
      <c r="HEJ1573" s="133" t="e">
        <v>#REF!</v>
      </c>
      <c r="HEK1573" s="133" t="e">
        <v>#REF!</v>
      </c>
      <c r="HEL1573" s="133" t="e">
        <v>#REF!</v>
      </c>
      <c r="HEM1573" s="133" t="e">
        <v>#REF!</v>
      </c>
      <c r="HEN1573" s="133" t="e">
        <v>#REF!</v>
      </c>
      <c r="HEO1573" s="133" t="e">
        <v>#REF!</v>
      </c>
      <c r="HEP1573" s="133" t="e">
        <v>#REF!</v>
      </c>
      <c r="HEQ1573" s="133" t="e">
        <v>#REF!</v>
      </c>
      <c r="HER1573" s="133" t="e">
        <v>#REF!</v>
      </c>
      <c r="HES1573" s="133" t="e">
        <v>#REF!</v>
      </c>
      <c r="HET1573" s="133" t="e">
        <v>#REF!</v>
      </c>
      <c r="HEU1573" s="133" t="e">
        <v>#REF!</v>
      </c>
      <c r="HEV1573" s="133" t="e">
        <v>#REF!</v>
      </c>
      <c r="HEW1573" s="133" t="e">
        <v>#REF!</v>
      </c>
      <c r="HEX1573" s="133" t="e">
        <v>#REF!</v>
      </c>
      <c r="HEY1573" s="133" t="e">
        <v>#REF!</v>
      </c>
      <c r="HEZ1573" s="133" t="e">
        <v>#REF!</v>
      </c>
      <c r="HFA1573" s="133" t="e">
        <v>#REF!</v>
      </c>
      <c r="HFB1573" s="133" t="e">
        <v>#REF!</v>
      </c>
      <c r="HFC1573" s="133" t="e">
        <v>#REF!</v>
      </c>
      <c r="HFD1573" s="133" t="e">
        <v>#REF!</v>
      </c>
      <c r="HFE1573" s="133" t="e">
        <v>#REF!</v>
      </c>
      <c r="HFF1573" s="133" t="e">
        <v>#REF!</v>
      </c>
      <c r="HFG1573" s="133" t="e">
        <v>#REF!</v>
      </c>
      <c r="HFH1573" s="133" t="e">
        <v>#REF!</v>
      </c>
      <c r="HFI1573" s="133" t="e">
        <v>#REF!</v>
      </c>
      <c r="HFJ1573" s="133" t="e">
        <v>#REF!</v>
      </c>
      <c r="HFK1573" s="133" t="e">
        <v>#REF!</v>
      </c>
      <c r="HFL1573" s="133" t="e">
        <v>#REF!</v>
      </c>
      <c r="HFM1573" s="133" t="e">
        <v>#REF!</v>
      </c>
      <c r="HFN1573" s="133" t="e">
        <v>#REF!</v>
      </c>
      <c r="HFO1573" s="133" t="e">
        <v>#REF!</v>
      </c>
      <c r="HFP1573" s="133" t="e">
        <v>#REF!</v>
      </c>
      <c r="HFQ1573" s="133" t="e">
        <v>#REF!</v>
      </c>
      <c r="HFR1573" s="133" t="e">
        <v>#REF!</v>
      </c>
      <c r="HFS1573" s="133" t="e">
        <v>#REF!</v>
      </c>
      <c r="HFT1573" s="133" t="e">
        <v>#REF!</v>
      </c>
      <c r="HFU1573" s="133" t="e">
        <v>#REF!</v>
      </c>
      <c r="HFV1573" s="133" t="e">
        <v>#REF!</v>
      </c>
      <c r="HFW1573" s="133" t="e">
        <v>#REF!</v>
      </c>
      <c r="HFX1573" s="133" t="e">
        <v>#REF!</v>
      </c>
      <c r="HFY1573" s="133" t="e">
        <v>#REF!</v>
      </c>
      <c r="HFZ1573" s="133" t="e">
        <v>#REF!</v>
      </c>
      <c r="HGA1573" s="133" t="e">
        <v>#REF!</v>
      </c>
      <c r="HGB1573" s="133" t="e">
        <v>#REF!</v>
      </c>
      <c r="HGC1573" s="133" t="e">
        <v>#REF!</v>
      </c>
      <c r="HGD1573" s="133" t="e">
        <v>#REF!</v>
      </c>
      <c r="HGE1573" s="133" t="e">
        <v>#REF!</v>
      </c>
      <c r="HGF1573" s="133" t="e">
        <v>#REF!</v>
      </c>
      <c r="HGG1573" s="133" t="e">
        <v>#REF!</v>
      </c>
      <c r="HGH1573" s="133" t="e">
        <v>#REF!</v>
      </c>
      <c r="HGI1573" s="133" t="e">
        <v>#REF!</v>
      </c>
      <c r="HGJ1573" s="133" t="e">
        <v>#REF!</v>
      </c>
      <c r="HGK1573" s="133" t="e">
        <v>#REF!</v>
      </c>
      <c r="HGL1573" s="133" t="e">
        <v>#REF!</v>
      </c>
      <c r="HGM1573" s="133" t="e">
        <v>#REF!</v>
      </c>
      <c r="HGN1573" s="133" t="e">
        <v>#REF!</v>
      </c>
      <c r="HGO1573" s="133" t="e">
        <v>#REF!</v>
      </c>
      <c r="HGP1573" s="133" t="e">
        <v>#REF!</v>
      </c>
      <c r="HGQ1573" s="133" t="e">
        <v>#REF!</v>
      </c>
      <c r="HGR1573" s="133" t="e">
        <v>#REF!</v>
      </c>
      <c r="HGS1573" s="133" t="e">
        <v>#REF!</v>
      </c>
      <c r="HGT1573" s="133" t="e">
        <v>#REF!</v>
      </c>
      <c r="HGU1573" s="133" t="e">
        <v>#REF!</v>
      </c>
      <c r="HGV1573" s="133" t="e">
        <v>#REF!</v>
      </c>
      <c r="HGW1573" s="133" t="e">
        <v>#REF!</v>
      </c>
      <c r="HGX1573" s="133" t="e">
        <v>#REF!</v>
      </c>
      <c r="HGY1573" s="133" t="e">
        <v>#REF!</v>
      </c>
      <c r="HGZ1573" s="133" t="e">
        <v>#REF!</v>
      </c>
      <c r="HHA1573" s="133" t="e">
        <v>#REF!</v>
      </c>
      <c r="HHB1573" s="133" t="e">
        <v>#REF!</v>
      </c>
      <c r="HHC1573" s="133" t="e">
        <v>#REF!</v>
      </c>
      <c r="HHD1573" s="133" t="e">
        <v>#REF!</v>
      </c>
      <c r="HHE1573" s="133" t="e">
        <v>#REF!</v>
      </c>
      <c r="HHF1573" s="133" t="e">
        <v>#REF!</v>
      </c>
      <c r="HHG1573" s="133" t="e">
        <v>#REF!</v>
      </c>
      <c r="HHH1573" s="133" t="e">
        <v>#REF!</v>
      </c>
      <c r="HHI1573" s="133" t="e">
        <v>#REF!</v>
      </c>
      <c r="HHJ1573" s="133" t="e">
        <v>#REF!</v>
      </c>
      <c r="HHK1573" s="133" t="e">
        <v>#REF!</v>
      </c>
      <c r="HHL1573" s="133" t="e">
        <v>#REF!</v>
      </c>
      <c r="HHM1573" s="133" t="e">
        <v>#REF!</v>
      </c>
      <c r="HHN1573" s="133" t="e">
        <v>#REF!</v>
      </c>
      <c r="HHO1573" s="133" t="e">
        <v>#REF!</v>
      </c>
      <c r="HHP1573" s="133" t="e">
        <v>#REF!</v>
      </c>
      <c r="HHQ1573" s="133" t="e">
        <v>#REF!</v>
      </c>
      <c r="HHR1573" s="133" t="e">
        <v>#REF!</v>
      </c>
      <c r="HHS1573" s="133" t="e">
        <v>#REF!</v>
      </c>
      <c r="HHT1573" s="133" t="e">
        <v>#REF!</v>
      </c>
      <c r="HHU1573" s="133" t="e">
        <v>#REF!</v>
      </c>
      <c r="HHV1573" s="133" t="e">
        <v>#REF!</v>
      </c>
      <c r="HHW1573" s="133" t="e">
        <v>#REF!</v>
      </c>
      <c r="HHX1573" s="133" t="e">
        <v>#REF!</v>
      </c>
      <c r="HHY1573" s="133" t="e">
        <v>#REF!</v>
      </c>
      <c r="HHZ1573" s="133" t="e">
        <v>#REF!</v>
      </c>
      <c r="HIA1573" s="133" t="e">
        <v>#REF!</v>
      </c>
      <c r="HIB1573" s="133" t="e">
        <v>#REF!</v>
      </c>
      <c r="HIC1573" s="133" t="e">
        <v>#REF!</v>
      </c>
      <c r="HID1573" s="133" t="e">
        <v>#REF!</v>
      </c>
      <c r="HIE1573" s="133" t="e">
        <v>#REF!</v>
      </c>
      <c r="HIF1573" s="133" t="e">
        <v>#REF!</v>
      </c>
      <c r="HIG1573" s="133" t="e">
        <v>#REF!</v>
      </c>
      <c r="HIH1573" s="133" t="e">
        <v>#REF!</v>
      </c>
      <c r="HII1573" s="133" t="e">
        <v>#REF!</v>
      </c>
      <c r="HIJ1573" s="133" t="e">
        <v>#REF!</v>
      </c>
      <c r="HIK1573" s="133" t="e">
        <v>#REF!</v>
      </c>
      <c r="HIL1573" s="133" t="e">
        <v>#REF!</v>
      </c>
      <c r="HIM1573" s="133" t="e">
        <v>#REF!</v>
      </c>
      <c r="HIN1573" s="133" t="e">
        <v>#REF!</v>
      </c>
      <c r="HIO1573" s="133" t="e">
        <v>#REF!</v>
      </c>
      <c r="HIP1573" s="133" t="e">
        <v>#REF!</v>
      </c>
      <c r="HIQ1573" s="133" t="e">
        <v>#REF!</v>
      </c>
      <c r="HIR1573" s="133" t="e">
        <v>#REF!</v>
      </c>
      <c r="HIS1573" s="133" t="e">
        <v>#REF!</v>
      </c>
      <c r="HIT1573" s="133" t="e">
        <v>#REF!</v>
      </c>
      <c r="HIU1573" s="133" t="e">
        <v>#REF!</v>
      </c>
      <c r="HIV1573" s="133" t="e">
        <v>#REF!</v>
      </c>
      <c r="HIW1573" s="133" t="e">
        <v>#REF!</v>
      </c>
      <c r="HIX1573" s="133" t="e">
        <v>#REF!</v>
      </c>
      <c r="HIY1573" s="133" t="e">
        <v>#REF!</v>
      </c>
      <c r="HIZ1573" s="133" t="e">
        <v>#REF!</v>
      </c>
      <c r="HJA1573" s="133" t="e">
        <v>#REF!</v>
      </c>
      <c r="HJB1573" s="133" t="e">
        <v>#REF!</v>
      </c>
      <c r="HJC1573" s="133" t="e">
        <v>#REF!</v>
      </c>
      <c r="HJD1573" s="133" t="e">
        <v>#REF!</v>
      </c>
      <c r="HJE1573" s="133" t="e">
        <v>#REF!</v>
      </c>
      <c r="HJF1573" s="133" t="e">
        <v>#REF!</v>
      </c>
      <c r="HJG1573" s="133" t="e">
        <v>#REF!</v>
      </c>
      <c r="HJH1573" s="133" t="e">
        <v>#REF!</v>
      </c>
      <c r="HJI1573" s="133" t="e">
        <v>#REF!</v>
      </c>
      <c r="HJJ1573" s="133" t="e">
        <v>#REF!</v>
      </c>
      <c r="HJK1573" s="133" t="e">
        <v>#REF!</v>
      </c>
      <c r="HJL1573" s="133" t="e">
        <v>#REF!</v>
      </c>
      <c r="HJM1573" s="133" t="e">
        <v>#REF!</v>
      </c>
      <c r="HJN1573" s="133" t="e">
        <v>#REF!</v>
      </c>
      <c r="HJO1573" s="133" t="e">
        <v>#REF!</v>
      </c>
      <c r="HJP1573" s="133" t="e">
        <v>#REF!</v>
      </c>
      <c r="HJQ1573" s="133" t="e">
        <v>#REF!</v>
      </c>
      <c r="HJR1573" s="133" t="e">
        <v>#REF!</v>
      </c>
      <c r="HJS1573" s="133" t="e">
        <v>#REF!</v>
      </c>
      <c r="HJT1573" s="133" t="e">
        <v>#REF!</v>
      </c>
      <c r="HJU1573" s="133" t="e">
        <v>#REF!</v>
      </c>
      <c r="HJV1573" s="133" t="e">
        <v>#REF!</v>
      </c>
      <c r="HJW1573" s="133" t="e">
        <v>#REF!</v>
      </c>
      <c r="HJX1573" s="133" t="e">
        <v>#REF!</v>
      </c>
      <c r="HJY1573" s="133" t="e">
        <v>#REF!</v>
      </c>
      <c r="HJZ1573" s="133" t="e">
        <v>#REF!</v>
      </c>
      <c r="HKA1573" s="133" t="e">
        <v>#REF!</v>
      </c>
      <c r="HKB1573" s="133" t="e">
        <v>#REF!</v>
      </c>
      <c r="HKC1573" s="133" t="e">
        <v>#REF!</v>
      </c>
      <c r="HKD1573" s="133" t="e">
        <v>#REF!</v>
      </c>
      <c r="HKE1573" s="133" t="e">
        <v>#REF!</v>
      </c>
      <c r="HKF1573" s="133" t="e">
        <v>#REF!</v>
      </c>
      <c r="HKG1573" s="133" t="e">
        <v>#REF!</v>
      </c>
      <c r="HKH1573" s="133" t="e">
        <v>#REF!</v>
      </c>
      <c r="HKI1573" s="133" t="e">
        <v>#REF!</v>
      </c>
      <c r="HKJ1573" s="133" t="e">
        <v>#REF!</v>
      </c>
      <c r="HKK1573" s="133" t="e">
        <v>#REF!</v>
      </c>
      <c r="HKL1573" s="133" t="e">
        <v>#REF!</v>
      </c>
      <c r="HKM1573" s="133" t="e">
        <v>#REF!</v>
      </c>
      <c r="HKN1573" s="133" t="e">
        <v>#REF!</v>
      </c>
      <c r="HKO1573" s="133" t="e">
        <v>#REF!</v>
      </c>
      <c r="HKP1573" s="133" t="e">
        <v>#REF!</v>
      </c>
      <c r="HKQ1573" s="133" t="e">
        <v>#REF!</v>
      </c>
      <c r="HKR1573" s="133" t="e">
        <v>#REF!</v>
      </c>
      <c r="HKS1573" s="133" t="e">
        <v>#REF!</v>
      </c>
      <c r="HKT1573" s="133" t="e">
        <v>#REF!</v>
      </c>
      <c r="HKU1573" s="133" t="e">
        <v>#REF!</v>
      </c>
      <c r="HKV1573" s="133" t="e">
        <v>#REF!</v>
      </c>
      <c r="HKW1573" s="133" t="e">
        <v>#REF!</v>
      </c>
      <c r="HKX1573" s="133" t="e">
        <v>#REF!</v>
      </c>
      <c r="HKY1573" s="133" t="e">
        <v>#REF!</v>
      </c>
      <c r="HKZ1573" s="133" t="e">
        <v>#REF!</v>
      </c>
      <c r="HLA1573" s="133" t="e">
        <v>#REF!</v>
      </c>
      <c r="HLB1573" s="133" t="e">
        <v>#REF!</v>
      </c>
      <c r="HLC1573" s="133" t="e">
        <v>#REF!</v>
      </c>
      <c r="HLD1573" s="133" t="e">
        <v>#REF!</v>
      </c>
      <c r="HLE1573" s="133" t="e">
        <v>#REF!</v>
      </c>
      <c r="HLF1573" s="133" t="e">
        <v>#REF!</v>
      </c>
      <c r="HLG1573" s="133" t="e">
        <v>#REF!</v>
      </c>
      <c r="HLH1573" s="133" t="e">
        <v>#REF!</v>
      </c>
      <c r="HLI1573" s="133" t="e">
        <v>#REF!</v>
      </c>
      <c r="HLJ1573" s="133" t="e">
        <v>#REF!</v>
      </c>
      <c r="HLK1573" s="133" t="e">
        <v>#REF!</v>
      </c>
      <c r="HLL1573" s="133" t="e">
        <v>#REF!</v>
      </c>
      <c r="HLM1573" s="133" t="e">
        <v>#REF!</v>
      </c>
      <c r="HLN1573" s="133" t="e">
        <v>#REF!</v>
      </c>
      <c r="HLO1573" s="133" t="e">
        <v>#REF!</v>
      </c>
      <c r="HLP1573" s="133" t="e">
        <v>#REF!</v>
      </c>
      <c r="HLQ1573" s="133" t="e">
        <v>#REF!</v>
      </c>
      <c r="HLR1573" s="133" t="e">
        <v>#REF!</v>
      </c>
      <c r="HLS1573" s="133" t="e">
        <v>#REF!</v>
      </c>
      <c r="HLT1573" s="133" t="e">
        <v>#REF!</v>
      </c>
      <c r="HLU1573" s="133" t="e">
        <v>#REF!</v>
      </c>
      <c r="HLV1573" s="133" t="e">
        <v>#REF!</v>
      </c>
      <c r="HLW1573" s="133" t="e">
        <v>#REF!</v>
      </c>
      <c r="HLX1573" s="133" t="e">
        <v>#REF!</v>
      </c>
      <c r="HLY1573" s="133" t="e">
        <v>#REF!</v>
      </c>
      <c r="HLZ1573" s="133" t="e">
        <v>#REF!</v>
      </c>
      <c r="HMA1573" s="133" t="e">
        <v>#REF!</v>
      </c>
      <c r="HMB1573" s="133" t="e">
        <v>#REF!</v>
      </c>
      <c r="HMC1573" s="133" t="e">
        <v>#REF!</v>
      </c>
      <c r="HMD1573" s="133" t="e">
        <v>#REF!</v>
      </c>
      <c r="HME1573" s="133" t="e">
        <v>#REF!</v>
      </c>
      <c r="HMF1573" s="133" t="e">
        <v>#REF!</v>
      </c>
      <c r="HMG1573" s="133" t="e">
        <v>#REF!</v>
      </c>
      <c r="HMH1573" s="133" t="e">
        <v>#REF!</v>
      </c>
      <c r="HMI1573" s="133" t="e">
        <v>#REF!</v>
      </c>
      <c r="HMJ1573" s="133" t="e">
        <v>#REF!</v>
      </c>
      <c r="HMK1573" s="133" t="e">
        <v>#REF!</v>
      </c>
      <c r="HML1573" s="133" t="e">
        <v>#REF!</v>
      </c>
      <c r="HMM1573" s="133" t="e">
        <v>#REF!</v>
      </c>
      <c r="HMN1573" s="133" t="e">
        <v>#REF!</v>
      </c>
      <c r="HMO1573" s="133" t="e">
        <v>#REF!</v>
      </c>
      <c r="HMP1573" s="133" t="e">
        <v>#REF!</v>
      </c>
      <c r="HMQ1573" s="133" t="e">
        <v>#REF!</v>
      </c>
      <c r="HMR1573" s="133" t="e">
        <v>#REF!</v>
      </c>
      <c r="HMS1573" s="133" t="e">
        <v>#REF!</v>
      </c>
      <c r="HMT1573" s="133" t="e">
        <v>#REF!</v>
      </c>
      <c r="HMU1573" s="133" t="e">
        <v>#REF!</v>
      </c>
      <c r="HMV1573" s="133" t="e">
        <v>#REF!</v>
      </c>
      <c r="HMW1573" s="133" t="e">
        <v>#REF!</v>
      </c>
      <c r="HMX1573" s="133" t="e">
        <v>#REF!</v>
      </c>
      <c r="HMY1573" s="133" t="e">
        <v>#REF!</v>
      </c>
      <c r="HMZ1573" s="133" t="e">
        <v>#REF!</v>
      </c>
      <c r="HNA1573" s="133" t="e">
        <v>#REF!</v>
      </c>
      <c r="HNB1573" s="133" t="e">
        <v>#REF!</v>
      </c>
      <c r="HNC1573" s="133" t="e">
        <v>#REF!</v>
      </c>
      <c r="HND1573" s="133" t="e">
        <v>#REF!</v>
      </c>
      <c r="HNE1573" s="133" t="e">
        <v>#REF!</v>
      </c>
      <c r="HNF1573" s="133" t="e">
        <v>#REF!</v>
      </c>
      <c r="HNG1573" s="133" t="e">
        <v>#REF!</v>
      </c>
      <c r="HNH1573" s="133" t="e">
        <v>#REF!</v>
      </c>
      <c r="HNI1573" s="133" t="e">
        <v>#REF!</v>
      </c>
      <c r="HNJ1573" s="133" t="e">
        <v>#REF!</v>
      </c>
      <c r="HNK1573" s="133" t="e">
        <v>#REF!</v>
      </c>
      <c r="HNL1573" s="133" t="e">
        <v>#REF!</v>
      </c>
      <c r="HNM1573" s="133" t="e">
        <v>#REF!</v>
      </c>
      <c r="HNN1573" s="133" t="e">
        <v>#REF!</v>
      </c>
      <c r="HNO1573" s="133" t="e">
        <v>#REF!</v>
      </c>
      <c r="HNP1573" s="133" t="e">
        <v>#REF!</v>
      </c>
      <c r="HNQ1573" s="133" t="e">
        <v>#REF!</v>
      </c>
      <c r="HNR1573" s="133" t="e">
        <v>#REF!</v>
      </c>
      <c r="HNS1573" s="133" t="e">
        <v>#REF!</v>
      </c>
      <c r="HNT1573" s="133" t="e">
        <v>#REF!</v>
      </c>
      <c r="HNU1573" s="133" t="e">
        <v>#REF!</v>
      </c>
      <c r="HNV1573" s="133" t="e">
        <v>#REF!</v>
      </c>
      <c r="HNW1573" s="133" t="e">
        <v>#REF!</v>
      </c>
      <c r="HNX1573" s="133" t="e">
        <v>#REF!</v>
      </c>
      <c r="HNY1573" s="133" t="e">
        <v>#REF!</v>
      </c>
      <c r="HNZ1573" s="133" t="e">
        <v>#REF!</v>
      </c>
      <c r="HOA1573" s="133" t="e">
        <v>#REF!</v>
      </c>
      <c r="HOB1573" s="133" t="e">
        <v>#REF!</v>
      </c>
      <c r="HOC1573" s="133" t="e">
        <v>#REF!</v>
      </c>
      <c r="HOD1573" s="133" t="e">
        <v>#REF!</v>
      </c>
      <c r="HOE1573" s="133" t="e">
        <v>#REF!</v>
      </c>
      <c r="HOF1573" s="133" t="e">
        <v>#REF!</v>
      </c>
      <c r="HOG1573" s="133" t="e">
        <v>#REF!</v>
      </c>
      <c r="HOH1573" s="133" t="e">
        <v>#REF!</v>
      </c>
      <c r="HOI1573" s="133" t="e">
        <v>#REF!</v>
      </c>
      <c r="HOJ1573" s="133" t="e">
        <v>#REF!</v>
      </c>
      <c r="HOK1573" s="133" t="e">
        <v>#REF!</v>
      </c>
      <c r="HOL1573" s="133" t="e">
        <v>#REF!</v>
      </c>
      <c r="HOM1573" s="133" t="e">
        <v>#REF!</v>
      </c>
      <c r="HON1573" s="133" t="e">
        <v>#REF!</v>
      </c>
      <c r="HOO1573" s="133" t="e">
        <v>#REF!</v>
      </c>
      <c r="HOP1573" s="133" t="e">
        <v>#REF!</v>
      </c>
      <c r="HOQ1573" s="133" t="e">
        <v>#REF!</v>
      </c>
      <c r="HOR1573" s="133" t="e">
        <v>#REF!</v>
      </c>
      <c r="HOS1573" s="133" t="e">
        <v>#REF!</v>
      </c>
      <c r="HOT1573" s="133" t="e">
        <v>#REF!</v>
      </c>
      <c r="HOU1573" s="133" t="e">
        <v>#REF!</v>
      </c>
      <c r="HOV1573" s="133" t="e">
        <v>#REF!</v>
      </c>
      <c r="HOW1573" s="133" t="e">
        <v>#REF!</v>
      </c>
      <c r="HOX1573" s="133" t="e">
        <v>#REF!</v>
      </c>
      <c r="HOY1573" s="133" t="e">
        <v>#REF!</v>
      </c>
      <c r="HOZ1573" s="133" t="e">
        <v>#REF!</v>
      </c>
      <c r="HPA1573" s="133" t="e">
        <v>#REF!</v>
      </c>
      <c r="HPB1573" s="133" t="e">
        <v>#REF!</v>
      </c>
      <c r="HPC1573" s="133" t="e">
        <v>#REF!</v>
      </c>
      <c r="HPD1573" s="133" t="e">
        <v>#REF!</v>
      </c>
      <c r="HPE1573" s="133" t="e">
        <v>#REF!</v>
      </c>
      <c r="HPF1573" s="133" t="e">
        <v>#REF!</v>
      </c>
      <c r="HPG1573" s="133" t="e">
        <v>#REF!</v>
      </c>
      <c r="HPH1573" s="133" t="e">
        <v>#REF!</v>
      </c>
      <c r="HPI1573" s="133" t="e">
        <v>#REF!</v>
      </c>
      <c r="HPJ1573" s="133" t="e">
        <v>#REF!</v>
      </c>
      <c r="HPK1573" s="133" t="e">
        <v>#REF!</v>
      </c>
      <c r="HPL1573" s="133" t="e">
        <v>#REF!</v>
      </c>
      <c r="HPM1573" s="133" t="e">
        <v>#REF!</v>
      </c>
      <c r="HPN1573" s="133" t="e">
        <v>#REF!</v>
      </c>
      <c r="HPO1573" s="133" t="e">
        <v>#REF!</v>
      </c>
      <c r="HPP1573" s="133" t="e">
        <v>#REF!</v>
      </c>
      <c r="HPQ1573" s="133" t="e">
        <v>#REF!</v>
      </c>
      <c r="HPR1573" s="133" t="e">
        <v>#REF!</v>
      </c>
      <c r="HPS1573" s="133" t="e">
        <v>#REF!</v>
      </c>
      <c r="HPT1573" s="133" t="e">
        <v>#REF!</v>
      </c>
      <c r="HPU1573" s="133" t="e">
        <v>#REF!</v>
      </c>
      <c r="HPV1573" s="133" t="e">
        <v>#REF!</v>
      </c>
      <c r="HPW1573" s="133" t="e">
        <v>#REF!</v>
      </c>
      <c r="HPX1573" s="133" t="e">
        <v>#REF!</v>
      </c>
      <c r="HPY1573" s="133" t="e">
        <v>#REF!</v>
      </c>
      <c r="HPZ1573" s="133" t="e">
        <v>#REF!</v>
      </c>
      <c r="HQA1573" s="133" t="e">
        <v>#REF!</v>
      </c>
      <c r="HQB1573" s="133" t="e">
        <v>#REF!</v>
      </c>
      <c r="HQC1573" s="133" t="e">
        <v>#REF!</v>
      </c>
      <c r="HQD1573" s="133" t="e">
        <v>#REF!</v>
      </c>
      <c r="HQE1573" s="133" t="e">
        <v>#REF!</v>
      </c>
      <c r="HQF1573" s="133" t="e">
        <v>#REF!</v>
      </c>
      <c r="HQG1573" s="133" t="e">
        <v>#REF!</v>
      </c>
      <c r="HQH1573" s="133" t="e">
        <v>#REF!</v>
      </c>
      <c r="HQI1573" s="133" t="e">
        <v>#REF!</v>
      </c>
      <c r="HQJ1573" s="133" t="e">
        <v>#REF!</v>
      </c>
      <c r="HQK1573" s="133" t="e">
        <v>#REF!</v>
      </c>
      <c r="HQL1573" s="133" t="e">
        <v>#REF!</v>
      </c>
      <c r="HQM1573" s="133" t="e">
        <v>#REF!</v>
      </c>
      <c r="HQN1573" s="133" t="e">
        <v>#REF!</v>
      </c>
      <c r="HQO1573" s="133" t="e">
        <v>#REF!</v>
      </c>
      <c r="HQP1573" s="133" t="e">
        <v>#REF!</v>
      </c>
      <c r="HQQ1573" s="133" t="e">
        <v>#REF!</v>
      </c>
      <c r="HQR1573" s="133" t="e">
        <v>#REF!</v>
      </c>
      <c r="HQS1573" s="133" t="e">
        <v>#REF!</v>
      </c>
      <c r="HQT1573" s="133" t="e">
        <v>#REF!</v>
      </c>
      <c r="HQU1573" s="133" t="e">
        <v>#REF!</v>
      </c>
      <c r="HQV1573" s="133" t="e">
        <v>#REF!</v>
      </c>
      <c r="HQW1573" s="133" t="e">
        <v>#REF!</v>
      </c>
      <c r="HQX1573" s="133" t="e">
        <v>#REF!</v>
      </c>
      <c r="HQY1573" s="133" t="e">
        <v>#REF!</v>
      </c>
      <c r="HQZ1573" s="133" t="e">
        <v>#REF!</v>
      </c>
      <c r="HRA1573" s="133" t="e">
        <v>#REF!</v>
      </c>
      <c r="HRB1573" s="133" t="e">
        <v>#REF!</v>
      </c>
      <c r="HRC1573" s="133" t="e">
        <v>#REF!</v>
      </c>
      <c r="HRD1573" s="133" t="e">
        <v>#REF!</v>
      </c>
      <c r="HRE1573" s="133" t="e">
        <v>#REF!</v>
      </c>
      <c r="HRF1573" s="133" t="e">
        <v>#REF!</v>
      </c>
      <c r="HRG1573" s="133" t="e">
        <v>#REF!</v>
      </c>
      <c r="HRH1573" s="133" t="e">
        <v>#REF!</v>
      </c>
      <c r="HRI1573" s="133" t="e">
        <v>#REF!</v>
      </c>
      <c r="HRJ1573" s="133" t="e">
        <v>#REF!</v>
      </c>
      <c r="HRK1573" s="133" t="e">
        <v>#REF!</v>
      </c>
      <c r="HRL1573" s="133" t="e">
        <v>#REF!</v>
      </c>
      <c r="HRM1573" s="133" t="e">
        <v>#REF!</v>
      </c>
      <c r="HRN1573" s="133" t="e">
        <v>#REF!</v>
      </c>
      <c r="HRO1573" s="133" t="e">
        <v>#REF!</v>
      </c>
      <c r="HRP1573" s="133" t="e">
        <v>#REF!</v>
      </c>
      <c r="HRQ1573" s="133" t="e">
        <v>#REF!</v>
      </c>
      <c r="HRR1573" s="133" t="e">
        <v>#REF!</v>
      </c>
      <c r="HRS1573" s="133" t="e">
        <v>#REF!</v>
      </c>
      <c r="HRT1573" s="133" t="e">
        <v>#REF!</v>
      </c>
      <c r="HRU1573" s="133" t="e">
        <v>#REF!</v>
      </c>
      <c r="HRV1573" s="133" t="e">
        <v>#REF!</v>
      </c>
      <c r="HRW1573" s="133" t="e">
        <v>#REF!</v>
      </c>
      <c r="HRX1573" s="133" t="e">
        <v>#REF!</v>
      </c>
      <c r="HRY1573" s="133" t="e">
        <v>#REF!</v>
      </c>
      <c r="HRZ1573" s="133" t="e">
        <v>#REF!</v>
      </c>
      <c r="HSA1573" s="133" t="e">
        <v>#REF!</v>
      </c>
      <c r="HSB1573" s="133" t="e">
        <v>#REF!</v>
      </c>
      <c r="HSC1573" s="133" t="e">
        <v>#REF!</v>
      </c>
      <c r="HSD1573" s="133" t="e">
        <v>#REF!</v>
      </c>
      <c r="HSE1573" s="133" t="e">
        <v>#REF!</v>
      </c>
      <c r="HSF1573" s="133" t="e">
        <v>#REF!</v>
      </c>
      <c r="HSG1573" s="133" t="e">
        <v>#REF!</v>
      </c>
      <c r="HSH1573" s="133" t="e">
        <v>#REF!</v>
      </c>
      <c r="HSI1573" s="133" t="e">
        <v>#REF!</v>
      </c>
      <c r="HSJ1573" s="133" t="e">
        <v>#REF!</v>
      </c>
      <c r="HSK1573" s="133" t="e">
        <v>#REF!</v>
      </c>
      <c r="HSL1573" s="133" t="e">
        <v>#REF!</v>
      </c>
      <c r="HSM1573" s="133" t="e">
        <v>#REF!</v>
      </c>
      <c r="HSN1573" s="133" t="e">
        <v>#REF!</v>
      </c>
      <c r="HSO1573" s="133" t="e">
        <v>#REF!</v>
      </c>
      <c r="HSP1573" s="133" t="e">
        <v>#REF!</v>
      </c>
      <c r="HSQ1573" s="133" t="e">
        <v>#REF!</v>
      </c>
      <c r="HSR1573" s="133" t="e">
        <v>#REF!</v>
      </c>
      <c r="HSS1573" s="133" t="e">
        <v>#REF!</v>
      </c>
      <c r="HST1573" s="133" t="e">
        <v>#REF!</v>
      </c>
      <c r="HSU1573" s="133" t="e">
        <v>#REF!</v>
      </c>
      <c r="HSV1573" s="133" t="e">
        <v>#REF!</v>
      </c>
      <c r="HSW1573" s="133" t="e">
        <v>#REF!</v>
      </c>
      <c r="HSX1573" s="133" t="e">
        <v>#REF!</v>
      </c>
      <c r="HSY1573" s="133" t="e">
        <v>#REF!</v>
      </c>
      <c r="HSZ1573" s="133" t="e">
        <v>#REF!</v>
      </c>
      <c r="HTA1573" s="133" t="e">
        <v>#REF!</v>
      </c>
      <c r="HTB1573" s="133" t="e">
        <v>#REF!</v>
      </c>
      <c r="HTC1573" s="133" t="e">
        <v>#REF!</v>
      </c>
      <c r="HTD1573" s="133" t="e">
        <v>#REF!</v>
      </c>
      <c r="HTE1573" s="133" t="e">
        <v>#REF!</v>
      </c>
      <c r="HTF1573" s="133" t="e">
        <v>#REF!</v>
      </c>
      <c r="HTG1573" s="133" t="e">
        <v>#REF!</v>
      </c>
      <c r="HTH1573" s="133" t="e">
        <v>#REF!</v>
      </c>
      <c r="HTI1573" s="133" t="e">
        <v>#REF!</v>
      </c>
      <c r="HTJ1573" s="133" t="e">
        <v>#REF!</v>
      </c>
      <c r="HTK1573" s="133" t="e">
        <v>#REF!</v>
      </c>
      <c r="HTL1573" s="133" t="e">
        <v>#REF!</v>
      </c>
      <c r="HTM1573" s="133" t="e">
        <v>#REF!</v>
      </c>
      <c r="HTN1573" s="133" t="e">
        <v>#REF!</v>
      </c>
      <c r="HTO1573" s="133" t="e">
        <v>#REF!</v>
      </c>
      <c r="HTP1573" s="133" t="e">
        <v>#REF!</v>
      </c>
      <c r="HTQ1573" s="133" t="e">
        <v>#REF!</v>
      </c>
      <c r="HTR1573" s="133" t="e">
        <v>#REF!</v>
      </c>
      <c r="HTS1573" s="133" t="e">
        <v>#REF!</v>
      </c>
      <c r="HTT1573" s="133" t="e">
        <v>#REF!</v>
      </c>
      <c r="HTU1573" s="133" t="e">
        <v>#REF!</v>
      </c>
      <c r="HTV1573" s="133" t="e">
        <v>#REF!</v>
      </c>
      <c r="HTW1573" s="133" t="e">
        <v>#REF!</v>
      </c>
      <c r="HTX1573" s="133" t="e">
        <v>#REF!</v>
      </c>
      <c r="HTY1573" s="133" t="e">
        <v>#REF!</v>
      </c>
      <c r="HTZ1573" s="133" t="e">
        <v>#REF!</v>
      </c>
      <c r="HUA1573" s="133" t="e">
        <v>#REF!</v>
      </c>
      <c r="HUB1573" s="133" t="e">
        <v>#REF!</v>
      </c>
      <c r="HUC1573" s="133" t="e">
        <v>#REF!</v>
      </c>
      <c r="HUD1573" s="133" t="e">
        <v>#REF!</v>
      </c>
      <c r="HUE1573" s="133" t="e">
        <v>#REF!</v>
      </c>
      <c r="HUF1573" s="133" t="e">
        <v>#REF!</v>
      </c>
      <c r="HUG1573" s="133" t="e">
        <v>#REF!</v>
      </c>
      <c r="HUH1573" s="133" t="e">
        <v>#REF!</v>
      </c>
      <c r="HUI1573" s="133" t="e">
        <v>#REF!</v>
      </c>
      <c r="HUJ1573" s="133" t="e">
        <v>#REF!</v>
      </c>
      <c r="HUK1573" s="133" t="e">
        <v>#REF!</v>
      </c>
      <c r="HUL1573" s="133" t="e">
        <v>#REF!</v>
      </c>
      <c r="HUM1573" s="133" t="e">
        <v>#REF!</v>
      </c>
      <c r="HUN1573" s="133" t="e">
        <v>#REF!</v>
      </c>
      <c r="HUO1573" s="133" t="e">
        <v>#REF!</v>
      </c>
      <c r="HUP1573" s="133" t="e">
        <v>#REF!</v>
      </c>
      <c r="HUQ1573" s="133" t="e">
        <v>#REF!</v>
      </c>
      <c r="HUR1573" s="133" t="e">
        <v>#REF!</v>
      </c>
      <c r="HUS1573" s="133" t="e">
        <v>#REF!</v>
      </c>
      <c r="HUT1573" s="133" t="e">
        <v>#REF!</v>
      </c>
      <c r="HUU1573" s="133" t="e">
        <v>#REF!</v>
      </c>
      <c r="HUV1573" s="133" t="e">
        <v>#REF!</v>
      </c>
      <c r="HUW1573" s="133" t="e">
        <v>#REF!</v>
      </c>
      <c r="HUX1573" s="133" t="e">
        <v>#REF!</v>
      </c>
      <c r="HUY1573" s="133" t="e">
        <v>#REF!</v>
      </c>
      <c r="HUZ1573" s="133" t="e">
        <v>#REF!</v>
      </c>
      <c r="HVA1573" s="133" t="e">
        <v>#REF!</v>
      </c>
      <c r="HVB1573" s="133" t="e">
        <v>#REF!</v>
      </c>
      <c r="HVC1573" s="133" t="e">
        <v>#REF!</v>
      </c>
      <c r="HVD1573" s="133" t="e">
        <v>#REF!</v>
      </c>
      <c r="HVE1573" s="133" t="e">
        <v>#REF!</v>
      </c>
      <c r="HVF1573" s="133" t="e">
        <v>#REF!</v>
      </c>
      <c r="HVG1573" s="133" t="e">
        <v>#REF!</v>
      </c>
      <c r="HVH1573" s="133" t="e">
        <v>#REF!</v>
      </c>
      <c r="HVI1573" s="133" t="e">
        <v>#REF!</v>
      </c>
      <c r="HVJ1573" s="133" t="e">
        <v>#REF!</v>
      </c>
      <c r="HVK1573" s="133" t="e">
        <v>#REF!</v>
      </c>
      <c r="HVL1573" s="133" t="e">
        <v>#REF!</v>
      </c>
      <c r="HVM1573" s="133" t="e">
        <v>#REF!</v>
      </c>
      <c r="HVN1573" s="133" t="e">
        <v>#REF!</v>
      </c>
      <c r="HVO1573" s="133" t="e">
        <v>#REF!</v>
      </c>
      <c r="HVP1573" s="133" t="e">
        <v>#REF!</v>
      </c>
      <c r="HVQ1573" s="133" t="e">
        <v>#REF!</v>
      </c>
      <c r="HVR1573" s="133" t="e">
        <v>#REF!</v>
      </c>
      <c r="HVS1573" s="133" t="e">
        <v>#REF!</v>
      </c>
      <c r="HVT1573" s="133" t="e">
        <v>#REF!</v>
      </c>
      <c r="HVU1573" s="133" t="e">
        <v>#REF!</v>
      </c>
      <c r="HVV1573" s="133" t="e">
        <v>#REF!</v>
      </c>
      <c r="HVW1573" s="133" t="e">
        <v>#REF!</v>
      </c>
      <c r="HVX1573" s="133" t="e">
        <v>#REF!</v>
      </c>
      <c r="HVY1573" s="133" t="e">
        <v>#REF!</v>
      </c>
      <c r="HVZ1573" s="133" t="e">
        <v>#REF!</v>
      </c>
      <c r="HWA1573" s="133" t="e">
        <v>#REF!</v>
      </c>
      <c r="HWB1573" s="133" t="e">
        <v>#REF!</v>
      </c>
      <c r="HWC1573" s="133" t="e">
        <v>#REF!</v>
      </c>
      <c r="HWD1573" s="133" t="e">
        <v>#REF!</v>
      </c>
      <c r="HWE1573" s="133" t="e">
        <v>#REF!</v>
      </c>
      <c r="HWF1573" s="133" t="e">
        <v>#REF!</v>
      </c>
      <c r="HWG1573" s="133" t="e">
        <v>#REF!</v>
      </c>
      <c r="HWH1573" s="133" t="e">
        <v>#REF!</v>
      </c>
      <c r="HWI1573" s="133" t="e">
        <v>#REF!</v>
      </c>
      <c r="HWJ1573" s="133" t="e">
        <v>#REF!</v>
      </c>
      <c r="HWK1573" s="133" t="e">
        <v>#REF!</v>
      </c>
      <c r="HWL1573" s="133" t="e">
        <v>#REF!</v>
      </c>
      <c r="HWM1573" s="133" t="e">
        <v>#REF!</v>
      </c>
      <c r="HWN1573" s="133" t="e">
        <v>#REF!</v>
      </c>
      <c r="HWO1573" s="133" t="e">
        <v>#REF!</v>
      </c>
      <c r="HWP1573" s="133" t="e">
        <v>#REF!</v>
      </c>
      <c r="HWQ1573" s="133" t="e">
        <v>#REF!</v>
      </c>
      <c r="HWR1573" s="133" t="e">
        <v>#REF!</v>
      </c>
      <c r="HWS1573" s="133" t="e">
        <v>#REF!</v>
      </c>
      <c r="HWT1573" s="133" t="e">
        <v>#REF!</v>
      </c>
      <c r="HWU1573" s="133" t="e">
        <v>#REF!</v>
      </c>
      <c r="HWV1573" s="133" t="e">
        <v>#REF!</v>
      </c>
      <c r="HWW1573" s="133" t="e">
        <v>#REF!</v>
      </c>
      <c r="HWX1573" s="133" t="e">
        <v>#REF!</v>
      </c>
      <c r="HWY1573" s="133" t="e">
        <v>#REF!</v>
      </c>
      <c r="HWZ1573" s="133" t="e">
        <v>#REF!</v>
      </c>
      <c r="HXA1573" s="133" t="e">
        <v>#REF!</v>
      </c>
      <c r="HXB1573" s="133" t="e">
        <v>#REF!</v>
      </c>
      <c r="HXC1573" s="133" t="e">
        <v>#REF!</v>
      </c>
      <c r="HXD1573" s="133" t="e">
        <v>#REF!</v>
      </c>
      <c r="HXE1573" s="133" t="e">
        <v>#REF!</v>
      </c>
      <c r="HXF1573" s="133" t="e">
        <v>#REF!</v>
      </c>
      <c r="HXG1573" s="133" t="e">
        <v>#REF!</v>
      </c>
      <c r="HXH1573" s="133" t="e">
        <v>#REF!</v>
      </c>
      <c r="HXI1573" s="133" t="e">
        <v>#REF!</v>
      </c>
      <c r="HXJ1573" s="133" t="e">
        <v>#REF!</v>
      </c>
      <c r="HXK1573" s="133" t="e">
        <v>#REF!</v>
      </c>
      <c r="HXL1573" s="133" t="e">
        <v>#REF!</v>
      </c>
      <c r="HXM1573" s="133" t="e">
        <v>#REF!</v>
      </c>
      <c r="HXN1573" s="133" t="e">
        <v>#REF!</v>
      </c>
      <c r="HXO1573" s="133" t="e">
        <v>#REF!</v>
      </c>
      <c r="HXP1573" s="133" t="e">
        <v>#REF!</v>
      </c>
      <c r="HXQ1573" s="133" t="e">
        <v>#REF!</v>
      </c>
      <c r="HXR1573" s="133" t="e">
        <v>#REF!</v>
      </c>
      <c r="HXS1573" s="133" t="e">
        <v>#REF!</v>
      </c>
      <c r="HXT1573" s="133" t="e">
        <v>#REF!</v>
      </c>
      <c r="HXU1573" s="133" t="e">
        <v>#REF!</v>
      </c>
      <c r="HXV1573" s="133" t="e">
        <v>#REF!</v>
      </c>
      <c r="HXW1573" s="133" t="e">
        <v>#REF!</v>
      </c>
      <c r="HXX1573" s="133" t="e">
        <v>#REF!</v>
      </c>
      <c r="HXY1573" s="133" t="e">
        <v>#REF!</v>
      </c>
      <c r="HXZ1573" s="133" t="e">
        <v>#REF!</v>
      </c>
      <c r="HYA1573" s="133" t="e">
        <v>#REF!</v>
      </c>
      <c r="HYB1573" s="133" t="e">
        <v>#REF!</v>
      </c>
      <c r="HYC1573" s="133" t="e">
        <v>#REF!</v>
      </c>
      <c r="HYD1573" s="133" t="e">
        <v>#REF!</v>
      </c>
      <c r="HYE1573" s="133" t="e">
        <v>#REF!</v>
      </c>
      <c r="HYF1573" s="133" t="e">
        <v>#REF!</v>
      </c>
      <c r="HYG1573" s="133" t="e">
        <v>#REF!</v>
      </c>
      <c r="HYH1573" s="133" t="e">
        <v>#REF!</v>
      </c>
      <c r="HYI1573" s="133" t="e">
        <v>#REF!</v>
      </c>
      <c r="HYJ1573" s="133" t="e">
        <v>#REF!</v>
      </c>
      <c r="HYK1573" s="133" t="e">
        <v>#REF!</v>
      </c>
      <c r="HYL1573" s="133" t="e">
        <v>#REF!</v>
      </c>
      <c r="HYM1573" s="133" t="e">
        <v>#REF!</v>
      </c>
      <c r="HYN1573" s="133" t="e">
        <v>#REF!</v>
      </c>
      <c r="HYO1573" s="133" t="e">
        <v>#REF!</v>
      </c>
      <c r="HYP1573" s="133" t="e">
        <v>#REF!</v>
      </c>
      <c r="HYQ1573" s="133" t="e">
        <v>#REF!</v>
      </c>
      <c r="HYR1573" s="133" t="e">
        <v>#REF!</v>
      </c>
      <c r="HYS1573" s="133" t="e">
        <v>#REF!</v>
      </c>
      <c r="HYT1573" s="133" t="e">
        <v>#REF!</v>
      </c>
      <c r="HYU1573" s="133" t="e">
        <v>#REF!</v>
      </c>
      <c r="HYV1573" s="133" t="e">
        <v>#REF!</v>
      </c>
      <c r="HYW1573" s="133" t="e">
        <v>#REF!</v>
      </c>
      <c r="HYX1573" s="133" t="e">
        <v>#REF!</v>
      </c>
      <c r="HYY1573" s="133" t="e">
        <v>#REF!</v>
      </c>
      <c r="HYZ1573" s="133" t="e">
        <v>#REF!</v>
      </c>
      <c r="HZA1573" s="133" t="e">
        <v>#REF!</v>
      </c>
      <c r="HZB1573" s="133" t="e">
        <v>#REF!</v>
      </c>
      <c r="HZC1573" s="133" t="e">
        <v>#REF!</v>
      </c>
      <c r="HZD1573" s="133" t="e">
        <v>#REF!</v>
      </c>
      <c r="HZE1573" s="133" t="e">
        <v>#REF!</v>
      </c>
      <c r="HZF1573" s="133" t="e">
        <v>#REF!</v>
      </c>
      <c r="HZG1573" s="133" t="e">
        <v>#REF!</v>
      </c>
      <c r="HZH1573" s="133" t="e">
        <v>#REF!</v>
      </c>
      <c r="HZI1573" s="133" t="e">
        <v>#REF!</v>
      </c>
      <c r="HZJ1573" s="133" t="e">
        <v>#REF!</v>
      </c>
      <c r="HZK1573" s="133" t="e">
        <v>#REF!</v>
      </c>
      <c r="HZL1573" s="133" t="e">
        <v>#REF!</v>
      </c>
      <c r="HZM1573" s="133" t="e">
        <v>#REF!</v>
      </c>
      <c r="HZN1573" s="133" t="e">
        <v>#REF!</v>
      </c>
      <c r="HZO1573" s="133" t="e">
        <v>#REF!</v>
      </c>
      <c r="HZP1573" s="133" t="e">
        <v>#REF!</v>
      </c>
      <c r="HZQ1573" s="133" t="e">
        <v>#REF!</v>
      </c>
      <c r="HZR1573" s="133" t="e">
        <v>#REF!</v>
      </c>
      <c r="HZS1573" s="133" t="e">
        <v>#REF!</v>
      </c>
      <c r="HZT1573" s="133" t="e">
        <v>#REF!</v>
      </c>
      <c r="HZU1573" s="133" t="e">
        <v>#REF!</v>
      </c>
      <c r="HZV1573" s="133" t="e">
        <v>#REF!</v>
      </c>
      <c r="HZW1573" s="133" t="e">
        <v>#REF!</v>
      </c>
      <c r="HZX1573" s="133" t="e">
        <v>#REF!</v>
      </c>
      <c r="HZY1573" s="133" t="e">
        <v>#REF!</v>
      </c>
      <c r="HZZ1573" s="133" t="e">
        <v>#REF!</v>
      </c>
      <c r="IAA1573" s="133" t="e">
        <v>#REF!</v>
      </c>
      <c r="IAB1573" s="133" t="e">
        <v>#REF!</v>
      </c>
      <c r="IAC1573" s="133" t="e">
        <v>#REF!</v>
      </c>
      <c r="IAD1573" s="133" t="e">
        <v>#REF!</v>
      </c>
      <c r="IAE1573" s="133" t="e">
        <v>#REF!</v>
      </c>
      <c r="IAF1573" s="133" t="e">
        <v>#REF!</v>
      </c>
      <c r="IAG1573" s="133" t="e">
        <v>#REF!</v>
      </c>
      <c r="IAH1573" s="133" t="e">
        <v>#REF!</v>
      </c>
      <c r="IAI1573" s="133" t="e">
        <v>#REF!</v>
      </c>
      <c r="IAJ1573" s="133" t="e">
        <v>#REF!</v>
      </c>
      <c r="IAK1573" s="133" t="e">
        <v>#REF!</v>
      </c>
      <c r="IAL1573" s="133" t="e">
        <v>#REF!</v>
      </c>
      <c r="IAM1573" s="133" t="e">
        <v>#REF!</v>
      </c>
      <c r="IAN1573" s="133" t="e">
        <v>#REF!</v>
      </c>
      <c r="IAO1573" s="133" t="e">
        <v>#REF!</v>
      </c>
      <c r="IAP1573" s="133" t="e">
        <v>#REF!</v>
      </c>
      <c r="IAQ1573" s="133" t="e">
        <v>#REF!</v>
      </c>
      <c r="IAR1573" s="133" t="e">
        <v>#REF!</v>
      </c>
      <c r="IAS1573" s="133" t="e">
        <v>#REF!</v>
      </c>
      <c r="IAT1573" s="133" t="e">
        <v>#REF!</v>
      </c>
      <c r="IAU1573" s="133" t="e">
        <v>#REF!</v>
      </c>
      <c r="IAV1573" s="133" t="e">
        <v>#REF!</v>
      </c>
      <c r="IAW1573" s="133" t="e">
        <v>#REF!</v>
      </c>
      <c r="IAX1573" s="133" t="e">
        <v>#REF!</v>
      </c>
      <c r="IAY1573" s="133" t="e">
        <v>#REF!</v>
      </c>
      <c r="IAZ1573" s="133" t="e">
        <v>#REF!</v>
      </c>
      <c r="IBA1573" s="133" t="e">
        <v>#REF!</v>
      </c>
      <c r="IBB1573" s="133" t="e">
        <v>#REF!</v>
      </c>
      <c r="IBC1573" s="133" t="e">
        <v>#REF!</v>
      </c>
      <c r="IBD1573" s="133" t="e">
        <v>#REF!</v>
      </c>
      <c r="IBE1573" s="133" t="e">
        <v>#REF!</v>
      </c>
      <c r="IBF1573" s="133" t="e">
        <v>#REF!</v>
      </c>
      <c r="IBG1573" s="133" t="e">
        <v>#REF!</v>
      </c>
      <c r="IBH1573" s="133" t="e">
        <v>#REF!</v>
      </c>
      <c r="IBI1573" s="133" t="e">
        <v>#REF!</v>
      </c>
      <c r="IBJ1573" s="133" t="e">
        <v>#REF!</v>
      </c>
      <c r="IBK1573" s="133" t="e">
        <v>#REF!</v>
      </c>
      <c r="IBL1573" s="133" t="e">
        <v>#REF!</v>
      </c>
      <c r="IBM1573" s="133" t="e">
        <v>#REF!</v>
      </c>
      <c r="IBN1573" s="133" t="e">
        <v>#REF!</v>
      </c>
      <c r="IBO1573" s="133" t="e">
        <v>#REF!</v>
      </c>
      <c r="IBP1573" s="133" t="e">
        <v>#REF!</v>
      </c>
      <c r="IBQ1573" s="133" t="e">
        <v>#REF!</v>
      </c>
      <c r="IBR1573" s="133" t="e">
        <v>#REF!</v>
      </c>
      <c r="IBS1573" s="133" t="e">
        <v>#REF!</v>
      </c>
      <c r="IBT1573" s="133" t="e">
        <v>#REF!</v>
      </c>
      <c r="IBU1573" s="133" t="e">
        <v>#REF!</v>
      </c>
      <c r="IBV1573" s="133" t="e">
        <v>#REF!</v>
      </c>
      <c r="IBW1573" s="133" t="e">
        <v>#REF!</v>
      </c>
      <c r="IBX1573" s="133" t="e">
        <v>#REF!</v>
      </c>
      <c r="IBY1573" s="133" t="e">
        <v>#REF!</v>
      </c>
      <c r="IBZ1573" s="133" t="e">
        <v>#REF!</v>
      </c>
      <c r="ICA1573" s="133" t="e">
        <v>#REF!</v>
      </c>
      <c r="ICB1573" s="133" t="e">
        <v>#REF!</v>
      </c>
      <c r="ICC1573" s="133" t="e">
        <v>#REF!</v>
      </c>
      <c r="ICD1573" s="133" t="e">
        <v>#REF!</v>
      </c>
      <c r="ICE1573" s="133" t="e">
        <v>#REF!</v>
      </c>
      <c r="ICF1573" s="133" t="e">
        <v>#REF!</v>
      </c>
      <c r="ICG1573" s="133" t="e">
        <v>#REF!</v>
      </c>
      <c r="ICH1573" s="133" t="e">
        <v>#REF!</v>
      </c>
      <c r="ICI1573" s="133" t="e">
        <v>#REF!</v>
      </c>
      <c r="ICJ1573" s="133" t="e">
        <v>#REF!</v>
      </c>
      <c r="ICK1573" s="133" t="e">
        <v>#REF!</v>
      </c>
      <c r="ICL1573" s="133" t="e">
        <v>#REF!</v>
      </c>
      <c r="ICM1573" s="133" t="e">
        <v>#REF!</v>
      </c>
      <c r="ICN1573" s="133" t="e">
        <v>#REF!</v>
      </c>
      <c r="ICO1573" s="133" t="e">
        <v>#REF!</v>
      </c>
      <c r="ICP1573" s="133" t="e">
        <v>#REF!</v>
      </c>
      <c r="ICQ1573" s="133" t="e">
        <v>#REF!</v>
      </c>
      <c r="ICR1573" s="133" t="e">
        <v>#REF!</v>
      </c>
      <c r="ICS1573" s="133" t="e">
        <v>#REF!</v>
      </c>
      <c r="ICT1573" s="133" t="e">
        <v>#REF!</v>
      </c>
      <c r="ICU1573" s="133" t="e">
        <v>#REF!</v>
      </c>
      <c r="ICV1573" s="133" t="e">
        <v>#REF!</v>
      </c>
      <c r="ICW1573" s="133" t="e">
        <v>#REF!</v>
      </c>
      <c r="ICX1573" s="133" t="e">
        <v>#REF!</v>
      </c>
      <c r="ICY1573" s="133" t="e">
        <v>#REF!</v>
      </c>
      <c r="ICZ1573" s="133" t="e">
        <v>#REF!</v>
      </c>
      <c r="IDA1573" s="133" t="e">
        <v>#REF!</v>
      </c>
      <c r="IDB1573" s="133" t="e">
        <v>#REF!</v>
      </c>
      <c r="IDC1573" s="133" t="e">
        <v>#REF!</v>
      </c>
      <c r="IDD1573" s="133" t="e">
        <v>#REF!</v>
      </c>
      <c r="IDE1573" s="133" t="e">
        <v>#REF!</v>
      </c>
      <c r="IDF1573" s="133" t="e">
        <v>#REF!</v>
      </c>
      <c r="IDG1573" s="133" t="e">
        <v>#REF!</v>
      </c>
      <c r="IDH1573" s="133" t="e">
        <v>#REF!</v>
      </c>
      <c r="IDI1573" s="133" t="e">
        <v>#REF!</v>
      </c>
      <c r="IDJ1573" s="133" t="e">
        <v>#REF!</v>
      </c>
      <c r="IDK1573" s="133" t="e">
        <v>#REF!</v>
      </c>
      <c r="IDL1573" s="133" t="e">
        <v>#REF!</v>
      </c>
      <c r="IDM1573" s="133" t="e">
        <v>#REF!</v>
      </c>
      <c r="IDN1573" s="133" t="e">
        <v>#REF!</v>
      </c>
      <c r="IDO1573" s="133" t="e">
        <v>#REF!</v>
      </c>
      <c r="IDP1573" s="133" t="e">
        <v>#REF!</v>
      </c>
      <c r="IDQ1573" s="133" t="e">
        <v>#REF!</v>
      </c>
      <c r="IDR1573" s="133" t="e">
        <v>#REF!</v>
      </c>
      <c r="IDS1573" s="133" t="e">
        <v>#REF!</v>
      </c>
      <c r="IDT1573" s="133" t="e">
        <v>#REF!</v>
      </c>
      <c r="IDU1573" s="133" t="e">
        <v>#REF!</v>
      </c>
      <c r="IDV1573" s="133" t="e">
        <v>#REF!</v>
      </c>
      <c r="IDW1573" s="133" t="e">
        <v>#REF!</v>
      </c>
      <c r="IDX1573" s="133" t="e">
        <v>#REF!</v>
      </c>
      <c r="IDY1573" s="133" t="e">
        <v>#REF!</v>
      </c>
      <c r="IDZ1573" s="133" t="e">
        <v>#REF!</v>
      </c>
      <c r="IEA1573" s="133" t="e">
        <v>#REF!</v>
      </c>
      <c r="IEB1573" s="133" t="e">
        <v>#REF!</v>
      </c>
      <c r="IEC1573" s="133" t="e">
        <v>#REF!</v>
      </c>
      <c r="IED1573" s="133" t="e">
        <v>#REF!</v>
      </c>
      <c r="IEE1573" s="133" t="e">
        <v>#REF!</v>
      </c>
      <c r="IEF1573" s="133" t="e">
        <v>#REF!</v>
      </c>
      <c r="IEG1573" s="133" t="e">
        <v>#REF!</v>
      </c>
      <c r="IEH1573" s="133" t="e">
        <v>#REF!</v>
      </c>
      <c r="IEI1573" s="133" t="e">
        <v>#REF!</v>
      </c>
      <c r="IEJ1573" s="133" t="e">
        <v>#REF!</v>
      </c>
      <c r="IEK1573" s="133" t="e">
        <v>#REF!</v>
      </c>
      <c r="IEL1573" s="133" t="e">
        <v>#REF!</v>
      </c>
      <c r="IEM1573" s="133" t="e">
        <v>#REF!</v>
      </c>
      <c r="IEN1573" s="133" t="e">
        <v>#REF!</v>
      </c>
      <c r="IEO1573" s="133" t="e">
        <v>#REF!</v>
      </c>
      <c r="IEP1573" s="133" t="e">
        <v>#REF!</v>
      </c>
      <c r="IEQ1573" s="133" t="e">
        <v>#REF!</v>
      </c>
      <c r="IER1573" s="133" t="e">
        <v>#REF!</v>
      </c>
      <c r="IES1573" s="133" t="e">
        <v>#REF!</v>
      </c>
      <c r="IET1573" s="133" t="e">
        <v>#REF!</v>
      </c>
      <c r="IEU1573" s="133" t="e">
        <v>#REF!</v>
      </c>
      <c r="IEV1573" s="133" t="e">
        <v>#REF!</v>
      </c>
      <c r="IEW1573" s="133" t="e">
        <v>#REF!</v>
      </c>
      <c r="IEX1573" s="133" t="e">
        <v>#REF!</v>
      </c>
      <c r="IEY1573" s="133" t="e">
        <v>#REF!</v>
      </c>
      <c r="IEZ1573" s="133" t="e">
        <v>#REF!</v>
      </c>
      <c r="IFA1573" s="133" t="e">
        <v>#REF!</v>
      </c>
      <c r="IFB1573" s="133" t="e">
        <v>#REF!</v>
      </c>
      <c r="IFC1573" s="133" t="e">
        <v>#REF!</v>
      </c>
      <c r="IFD1573" s="133" t="e">
        <v>#REF!</v>
      </c>
      <c r="IFE1573" s="133" t="e">
        <v>#REF!</v>
      </c>
      <c r="IFF1573" s="133" t="e">
        <v>#REF!</v>
      </c>
      <c r="IFG1573" s="133" t="e">
        <v>#REF!</v>
      </c>
      <c r="IFH1573" s="133" t="e">
        <v>#REF!</v>
      </c>
      <c r="IFI1573" s="133" t="e">
        <v>#REF!</v>
      </c>
      <c r="IFJ1573" s="133" t="e">
        <v>#REF!</v>
      </c>
      <c r="IFK1573" s="133" t="e">
        <v>#REF!</v>
      </c>
      <c r="IFL1573" s="133" t="e">
        <v>#REF!</v>
      </c>
      <c r="IFM1573" s="133" t="e">
        <v>#REF!</v>
      </c>
      <c r="IFN1573" s="133" t="e">
        <v>#REF!</v>
      </c>
      <c r="IFO1573" s="133" t="e">
        <v>#REF!</v>
      </c>
      <c r="IFP1573" s="133" t="e">
        <v>#REF!</v>
      </c>
      <c r="IFQ1573" s="133" t="e">
        <v>#REF!</v>
      </c>
      <c r="IFR1573" s="133" t="e">
        <v>#REF!</v>
      </c>
      <c r="IFS1573" s="133" t="e">
        <v>#REF!</v>
      </c>
      <c r="IFT1573" s="133" t="e">
        <v>#REF!</v>
      </c>
      <c r="IFU1573" s="133" t="e">
        <v>#REF!</v>
      </c>
      <c r="IFV1573" s="133" t="e">
        <v>#REF!</v>
      </c>
      <c r="IFW1573" s="133" t="e">
        <v>#REF!</v>
      </c>
      <c r="IFX1573" s="133" t="e">
        <v>#REF!</v>
      </c>
      <c r="IFY1573" s="133" t="e">
        <v>#REF!</v>
      </c>
      <c r="IFZ1573" s="133" t="e">
        <v>#REF!</v>
      </c>
      <c r="IGA1573" s="133" t="e">
        <v>#REF!</v>
      </c>
      <c r="IGB1573" s="133" t="e">
        <v>#REF!</v>
      </c>
      <c r="IGC1573" s="133" t="e">
        <v>#REF!</v>
      </c>
      <c r="IGD1573" s="133" t="e">
        <v>#REF!</v>
      </c>
      <c r="IGE1573" s="133" t="e">
        <v>#REF!</v>
      </c>
      <c r="IGF1573" s="133" t="e">
        <v>#REF!</v>
      </c>
      <c r="IGG1573" s="133" t="e">
        <v>#REF!</v>
      </c>
      <c r="IGH1573" s="133" t="e">
        <v>#REF!</v>
      </c>
      <c r="IGI1573" s="133" t="e">
        <v>#REF!</v>
      </c>
      <c r="IGJ1573" s="133" t="e">
        <v>#REF!</v>
      </c>
      <c r="IGK1573" s="133" t="e">
        <v>#REF!</v>
      </c>
      <c r="IGL1573" s="133" t="e">
        <v>#REF!</v>
      </c>
      <c r="IGM1573" s="133" t="e">
        <v>#REF!</v>
      </c>
      <c r="IGN1573" s="133" t="e">
        <v>#REF!</v>
      </c>
      <c r="IGO1573" s="133" t="e">
        <v>#REF!</v>
      </c>
      <c r="IGP1573" s="133" t="e">
        <v>#REF!</v>
      </c>
      <c r="IGQ1573" s="133" t="e">
        <v>#REF!</v>
      </c>
      <c r="IGR1573" s="133" t="e">
        <v>#REF!</v>
      </c>
      <c r="IGS1573" s="133" t="e">
        <v>#REF!</v>
      </c>
      <c r="IGT1573" s="133" t="e">
        <v>#REF!</v>
      </c>
      <c r="IGU1573" s="133" t="e">
        <v>#REF!</v>
      </c>
      <c r="IGV1573" s="133" t="e">
        <v>#REF!</v>
      </c>
      <c r="IGW1573" s="133" t="e">
        <v>#REF!</v>
      </c>
      <c r="IGX1573" s="133" t="e">
        <v>#REF!</v>
      </c>
      <c r="IGY1573" s="133" t="e">
        <v>#REF!</v>
      </c>
      <c r="IGZ1573" s="133" t="e">
        <v>#REF!</v>
      </c>
      <c r="IHA1573" s="133" t="e">
        <v>#REF!</v>
      </c>
      <c r="IHB1573" s="133" t="e">
        <v>#REF!</v>
      </c>
      <c r="IHC1573" s="133" t="e">
        <v>#REF!</v>
      </c>
      <c r="IHD1573" s="133" t="e">
        <v>#REF!</v>
      </c>
      <c r="IHE1573" s="133" t="e">
        <v>#REF!</v>
      </c>
      <c r="IHF1573" s="133" t="e">
        <v>#REF!</v>
      </c>
      <c r="IHG1573" s="133" t="e">
        <v>#REF!</v>
      </c>
      <c r="IHH1573" s="133" t="e">
        <v>#REF!</v>
      </c>
      <c r="IHI1573" s="133" t="e">
        <v>#REF!</v>
      </c>
      <c r="IHJ1573" s="133" t="e">
        <v>#REF!</v>
      </c>
      <c r="IHK1573" s="133" t="e">
        <v>#REF!</v>
      </c>
      <c r="IHL1573" s="133" t="e">
        <v>#REF!</v>
      </c>
      <c r="IHM1573" s="133" t="e">
        <v>#REF!</v>
      </c>
      <c r="IHN1573" s="133" t="e">
        <v>#REF!</v>
      </c>
      <c r="IHO1573" s="133" t="e">
        <v>#REF!</v>
      </c>
      <c r="IHP1573" s="133" t="e">
        <v>#REF!</v>
      </c>
      <c r="IHQ1573" s="133" t="e">
        <v>#REF!</v>
      </c>
      <c r="IHR1573" s="133" t="e">
        <v>#REF!</v>
      </c>
      <c r="IHS1573" s="133" t="e">
        <v>#REF!</v>
      </c>
      <c r="IHT1573" s="133" t="e">
        <v>#REF!</v>
      </c>
      <c r="IHU1573" s="133" t="e">
        <v>#REF!</v>
      </c>
      <c r="IHV1573" s="133" t="e">
        <v>#REF!</v>
      </c>
      <c r="IHW1573" s="133" t="e">
        <v>#REF!</v>
      </c>
      <c r="IHX1573" s="133" t="e">
        <v>#REF!</v>
      </c>
      <c r="IHY1573" s="133" t="e">
        <v>#REF!</v>
      </c>
      <c r="IHZ1573" s="133" t="e">
        <v>#REF!</v>
      </c>
      <c r="IIA1573" s="133" t="e">
        <v>#REF!</v>
      </c>
      <c r="IIB1573" s="133" t="e">
        <v>#REF!</v>
      </c>
      <c r="IIC1573" s="133" t="e">
        <v>#REF!</v>
      </c>
      <c r="IID1573" s="133" t="e">
        <v>#REF!</v>
      </c>
      <c r="IIE1573" s="133" t="e">
        <v>#REF!</v>
      </c>
      <c r="IIF1573" s="133" t="e">
        <v>#REF!</v>
      </c>
      <c r="IIG1573" s="133" t="e">
        <v>#REF!</v>
      </c>
      <c r="IIH1573" s="133" t="e">
        <v>#REF!</v>
      </c>
      <c r="III1573" s="133" t="e">
        <v>#REF!</v>
      </c>
      <c r="IIJ1573" s="133" t="e">
        <v>#REF!</v>
      </c>
      <c r="IIK1573" s="133" t="e">
        <v>#REF!</v>
      </c>
      <c r="IIL1573" s="133" t="e">
        <v>#REF!</v>
      </c>
      <c r="IIM1573" s="133" t="e">
        <v>#REF!</v>
      </c>
      <c r="IIN1573" s="133" t="e">
        <v>#REF!</v>
      </c>
      <c r="IIO1573" s="133" t="e">
        <v>#REF!</v>
      </c>
      <c r="IIP1573" s="133" t="e">
        <v>#REF!</v>
      </c>
      <c r="IIQ1573" s="133" t="e">
        <v>#REF!</v>
      </c>
      <c r="IIR1573" s="133" t="e">
        <v>#REF!</v>
      </c>
      <c r="IIS1573" s="133" t="e">
        <v>#REF!</v>
      </c>
      <c r="IIT1573" s="133" t="e">
        <v>#REF!</v>
      </c>
      <c r="IIU1573" s="133" t="e">
        <v>#REF!</v>
      </c>
      <c r="IIV1573" s="133" t="e">
        <v>#REF!</v>
      </c>
      <c r="IIW1573" s="133" t="e">
        <v>#REF!</v>
      </c>
      <c r="IIX1573" s="133" t="e">
        <v>#REF!</v>
      </c>
      <c r="IIY1573" s="133" t="e">
        <v>#REF!</v>
      </c>
      <c r="IIZ1573" s="133" t="e">
        <v>#REF!</v>
      </c>
      <c r="IJA1573" s="133" t="e">
        <v>#REF!</v>
      </c>
      <c r="IJB1573" s="133" t="e">
        <v>#REF!</v>
      </c>
      <c r="IJC1573" s="133" t="e">
        <v>#REF!</v>
      </c>
      <c r="IJD1573" s="133" t="e">
        <v>#REF!</v>
      </c>
      <c r="IJE1573" s="133" t="e">
        <v>#REF!</v>
      </c>
      <c r="IJF1573" s="133" t="e">
        <v>#REF!</v>
      </c>
      <c r="IJG1573" s="133" t="e">
        <v>#REF!</v>
      </c>
      <c r="IJH1573" s="133" t="e">
        <v>#REF!</v>
      </c>
      <c r="IJI1573" s="133" t="e">
        <v>#REF!</v>
      </c>
      <c r="IJJ1573" s="133" t="e">
        <v>#REF!</v>
      </c>
      <c r="IJK1573" s="133" t="e">
        <v>#REF!</v>
      </c>
      <c r="IJL1573" s="133" t="e">
        <v>#REF!</v>
      </c>
      <c r="IJM1573" s="133" t="e">
        <v>#REF!</v>
      </c>
      <c r="IJN1573" s="133" t="e">
        <v>#REF!</v>
      </c>
      <c r="IJO1573" s="133" t="e">
        <v>#REF!</v>
      </c>
      <c r="IJP1573" s="133" t="e">
        <v>#REF!</v>
      </c>
      <c r="IJQ1573" s="133" t="e">
        <v>#REF!</v>
      </c>
      <c r="IJR1573" s="133" t="e">
        <v>#REF!</v>
      </c>
      <c r="IJS1573" s="133" t="e">
        <v>#REF!</v>
      </c>
      <c r="IJT1573" s="133" t="e">
        <v>#REF!</v>
      </c>
      <c r="IJU1573" s="133" t="e">
        <v>#REF!</v>
      </c>
      <c r="IJV1573" s="133" t="e">
        <v>#REF!</v>
      </c>
      <c r="IJW1573" s="133" t="e">
        <v>#REF!</v>
      </c>
      <c r="IJX1573" s="133" t="e">
        <v>#REF!</v>
      </c>
      <c r="IJY1573" s="133" t="e">
        <v>#REF!</v>
      </c>
      <c r="IJZ1573" s="133" t="e">
        <v>#REF!</v>
      </c>
      <c r="IKA1573" s="133" t="e">
        <v>#REF!</v>
      </c>
      <c r="IKB1573" s="133" t="e">
        <v>#REF!</v>
      </c>
      <c r="IKC1573" s="133" t="e">
        <v>#REF!</v>
      </c>
      <c r="IKD1573" s="133" t="e">
        <v>#REF!</v>
      </c>
      <c r="IKE1573" s="133" t="e">
        <v>#REF!</v>
      </c>
      <c r="IKF1573" s="133" t="e">
        <v>#REF!</v>
      </c>
      <c r="IKG1573" s="133" t="e">
        <v>#REF!</v>
      </c>
      <c r="IKH1573" s="133" t="e">
        <v>#REF!</v>
      </c>
      <c r="IKI1573" s="133" t="e">
        <v>#REF!</v>
      </c>
      <c r="IKJ1573" s="133" t="e">
        <v>#REF!</v>
      </c>
      <c r="IKK1573" s="133" t="e">
        <v>#REF!</v>
      </c>
      <c r="IKL1573" s="133" t="e">
        <v>#REF!</v>
      </c>
      <c r="IKM1573" s="133" t="e">
        <v>#REF!</v>
      </c>
      <c r="IKN1573" s="133" t="e">
        <v>#REF!</v>
      </c>
      <c r="IKO1573" s="133" t="e">
        <v>#REF!</v>
      </c>
      <c r="IKP1573" s="133" t="e">
        <v>#REF!</v>
      </c>
      <c r="IKQ1573" s="133" t="e">
        <v>#REF!</v>
      </c>
      <c r="IKR1573" s="133" t="e">
        <v>#REF!</v>
      </c>
      <c r="IKS1573" s="133" t="e">
        <v>#REF!</v>
      </c>
      <c r="IKT1573" s="133" t="e">
        <v>#REF!</v>
      </c>
      <c r="IKU1573" s="133" t="e">
        <v>#REF!</v>
      </c>
      <c r="IKV1573" s="133" t="e">
        <v>#REF!</v>
      </c>
      <c r="IKW1573" s="133" t="e">
        <v>#REF!</v>
      </c>
      <c r="IKX1573" s="133" t="e">
        <v>#REF!</v>
      </c>
      <c r="IKY1573" s="133" t="e">
        <v>#REF!</v>
      </c>
      <c r="IKZ1573" s="133" t="e">
        <v>#REF!</v>
      </c>
      <c r="ILA1573" s="133" t="e">
        <v>#REF!</v>
      </c>
      <c r="ILB1573" s="133" t="e">
        <v>#REF!</v>
      </c>
      <c r="ILC1573" s="133" t="e">
        <v>#REF!</v>
      </c>
      <c r="ILD1573" s="133" t="e">
        <v>#REF!</v>
      </c>
      <c r="ILE1573" s="133" t="e">
        <v>#REF!</v>
      </c>
      <c r="ILF1573" s="133" t="e">
        <v>#REF!</v>
      </c>
      <c r="ILG1573" s="133" t="e">
        <v>#REF!</v>
      </c>
      <c r="ILH1573" s="133" t="e">
        <v>#REF!</v>
      </c>
      <c r="ILI1573" s="133" t="e">
        <v>#REF!</v>
      </c>
      <c r="ILJ1573" s="133" t="e">
        <v>#REF!</v>
      </c>
      <c r="ILK1573" s="133" t="e">
        <v>#REF!</v>
      </c>
      <c r="ILL1573" s="133" t="e">
        <v>#REF!</v>
      </c>
      <c r="ILM1573" s="133" t="e">
        <v>#REF!</v>
      </c>
      <c r="ILN1573" s="133" t="e">
        <v>#REF!</v>
      </c>
      <c r="ILO1573" s="133" t="e">
        <v>#REF!</v>
      </c>
      <c r="ILP1573" s="133" t="e">
        <v>#REF!</v>
      </c>
      <c r="ILQ1573" s="133" t="e">
        <v>#REF!</v>
      </c>
      <c r="ILR1573" s="133" t="e">
        <v>#REF!</v>
      </c>
      <c r="ILS1573" s="133" t="e">
        <v>#REF!</v>
      </c>
      <c r="ILT1573" s="133" t="e">
        <v>#REF!</v>
      </c>
      <c r="ILU1573" s="133" t="e">
        <v>#REF!</v>
      </c>
      <c r="ILV1573" s="133" t="e">
        <v>#REF!</v>
      </c>
      <c r="ILW1573" s="133" t="e">
        <v>#REF!</v>
      </c>
      <c r="ILX1573" s="133" t="e">
        <v>#REF!</v>
      </c>
      <c r="ILY1573" s="133" t="e">
        <v>#REF!</v>
      </c>
      <c r="ILZ1573" s="133" t="e">
        <v>#REF!</v>
      </c>
      <c r="IMA1573" s="133" t="e">
        <v>#REF!</v>
      </c>
      <c r="IMB1573" s="133" t="e">
        <v>#REF!</v>
      </c>
      <c r="IMC1573" s="133" t="e">
        <v>#REF!</v>
      </c>
      <c r="IMD1573" s="133" t="e">
        <v>#REF!</v>
      </c>
      <c r="IME1573" s="133" t="e">
        <v>#REF!</v>
      </c>
      <c r="IMF1573" s="133" t="e">
        <v>#REF!</v>
      </c>
      <c r="IMG1573" s="133" t="e">
        <v>#REF!</v>
      </c>
      <c r="IMH1573" s="133" t="e">
        <v>#REF!</v>
      </c>
      <c r="IMI1573" s="133" t="e">
        <v>#REF!</v>
      </c>
      <c r="IMJ1573" s="133" t="e">
        <v>#REF!</v>
      </c>
      <c r="IMK1573" s="133" t="e">
        <v>#REF!</v>
      </c>
      <c r="IML1573" s="133" t="e">
        <v>#REF!</v>
      </c>
      <c r="IMM1573" s="133" t="e">
        <v>#REF!</v>
      </c>
      <c r="IMN1573" s="133" t="e">
        <v>#REF!</v>
      </c>
      <c r="IMO1573" s="133" t="e">
        <v>#REF!</v>
      </c>
      <c r="IMP1573" s="133" t="e">
        <v>#REF!</v>
      </c>
      <c r="IMQ1573" s="133" t="e">
        <v>#REF!</v>
      </c>
      <c r="IMR1573" s="133" t="e">
        <v>#REF!</v>
      </c>
      <c r="IMS1573" s="133" t="e">
        <v>#REF!</v>
      </c>
      <c r="IMT1573" s="133" t="e">
        <v>#REF!</v>
      </c>
      <c r="IMU1573" s="133" t="e">
        <v>#REF!</v>
      </c>
      <c r="IMV1573" s="133" t="e">
        <v>#REF!</v>
      </c>
      <c r="IMW1573" s="133" t="e">
        <v>#REF!</v>
      </c>
      <c r="IMX1573" s="133" t="e">
        <v>#REF!</v>
      </c>
      <c r="IMY1573" s="133" t="e">
        <v>#REF!</v>
      </c>
      <c r="IMZ1573" s="133" t="e">
        <v>#REF!</v>
      </c>
      <c r="INA1573" s="133" t="e">
        <v>#REF!</v>
      </c>
      <c r="INB1573" s="133" t="e">
        <v>#REF!</v>
      </c>
      <c r="INC1573" s="133" t="e">
        <v>#REF!</v>
      </c>
      <c r="IND1573" s="133" t="e">
        <v>#REF!</v>
      </c>
      <c r="INE1573" s="133" t="e">
        <v>#REF!</v>
      </c>
      <c r="INF1573" s="133" t="e">
        <v>#REF!</v>
      </c>
      <c r="ING1573" s="133" t="e">
        <v>#REF!</v>
      </c>
      <c r="INH1573" s="133" t="e">
        <v>#REF!</v>
      </c>
      <c r="INI1573" s="133" t="e">
        <v>#REF!</v>
      </c>
      <c r="INJ1573" s="133" t="e">
        <v>#REF!</v>
      </c>
      <c r="INK1573" s="133" t="e">
        <v>#REF!</v>
      </c>
      <c r="INL1573" s="133" t="e">
        <v>#REF!</v>
      </c>
      <c r="INM1573" s="133" t="e">
        <v>#REF!</v>
      </c>
      <c r="INN1573" s="133" t="e">
        <v>#REF!</v>
      </c>
      <c r="INO1573" s="133" t="e">
        <v>#REF!</v>
      </c>
      <c r="INP1573" s="133" t="e">
        <v>#REF!</v>
      </c>
      <c r="INQ1573" s="133" t="e">
        <v>#REF!</v>
      </c>
      <c r="INR1573" s="133" t="e">
        <v>#REF!</v>
      </c>
      <c r="INS1573" s="133" t="e">
        <v>#REF!</v>
      </c>
      <c r="INT1573" s="133" t="e">
        <v>#REF!</v>
      </c>
      <c r="INU1573" s="133" t="e">
        <v>#REF!</v>
      </c>
      <c r="INV1573" s="133" t="e">
        <v>#REF!</v>
      </c>
      <c r="INW1573" s="133" t="e">
        <v>#REF!</v>
      </c>
      <c r="INX1573" s="133" t="e">
        <v>#REF!</v>
      </c>
      <c r="INY1573" s="133" t="e">
        <v>#REF!</v>
      </c>
      <c r="INZ1573" s="133" t="e">
        <v>#REF!</v>
      </c>
      <c r="IOA1573" s="133" t="e">
        <v>#REF!</v>
      </c>
      <c r="IOB1573" s="133" t="e">
        <v>#REF!</v>
      </c>
      <c r="IOC1573" s="133" t="e">
        <v>#REF!</v>
      </c>
      <c r="IOD1573" s="133" t="e">
        <v>#REF!</v>
      </c>
      <c r="IOE1573" s="133" t="e">
        <v>#REF!</v>
      </c>
      <c r="IOF1573" s="133" t="e">
        <v>#REF!</v>
      </c>
      <c r="IOG1573" s="133" t="e">
        <v>#REF!</v>
      </c>
      <c r="IOH1573" s="133" t="e">
        <v>#REF!</v>
      </c>
      <c r="IOI1573" s="133" t="e">
        <v>#REF!</v>
      </c>
      <c r="IOJ1573" s="133" t="e">
        <v>#REF!</v>
      </c>
      <c r="IOK1573" s="133" t="e">
        <v>#REF!</v>
      </c>
      <c r="IOL1573" s="133" t="e">
        <v>#REF!</v>
      </c>
      <c r="IOM1573" s="133" t="e">
        <v>#REF!</v>
      </c>
      <c r="ION1573" s="133" t="e">
        <v>#REF!</v>
      </c>
      <c r="IOO1573" s="133" t="e">
        <v>#REF!</v>
      </c>
      <c r="IOP1573" s="133" t="e">
        <v>#REF!</v>
      </c>
      <c r="IOQ1573" s="133" t="e">
        <v>#REF!</v>
      </c>
      <c r="IOR1573" s="133" t="e">
        <v>#REF!</v>
      </c>
      <c r="IOS1573" s="133" t="e">
        <v>#REF!</v>
      </c>
      <c r="IOT1573" s="133" t="e">
        <v>#REF!</v>
      </c>
      <c r="IOU1573" s="133" t="e">
        <v>#REF!</v>
      </c>
      <c r="IOV1573" s="133" t="e">
        <v>#REF!</v>
      </c>
      <c r="IOW1573" s="133" t="e">
        <v>#REF!</v>
      </c>
      <c r="IOX1573" s="133" t="e">
        <v>#REF!</v>
      </c>
      <c r="IOY1573" s="133" t="e">
        <v>#REF!</v>
      </c>
      <c r="IOZ1573" s="133" t="e">
        <v>#REF!</v>
      </c>
      <c r="IPA1573" s="133" t="e">
        <v>#REF!</v>
      </c>
      <c r="IPB1573" s="133" t="e">
        <v>#REF!</v>
      </c>
      <c r="IPC1573" s="133" t="e">
        <v>#REF!</v>
      </c>
      <c r="IPD1573" s="133" t="e">
        <v>#REF!</v>
      </c>
      <c r="IPE1573" s="133" t="e">
        <v>#REF!</v>
      </c>
      <c r="IPF1573" s="133" t="e">
        <v>#REF!</v>
      </c>
      <c r="IPG1573" s="133" t="e">
        <v>#REF!</v>
      </c>
      <c r="IPH1573" s="133" t="e">
        <v>#REF!</v>
      </c>
      <c r="IPI1573" s="133" t="e">
        <v>#REF!</v>
      </c>
      <c r="IPJ1573" s="133" t="e">
        <v>#REF!</v>
      </c>
      <c r="IPK1573" s="133" t="e">
        <v>#REF!</v>
      </c>
      <c r="IPL1573" s="133" t="e">
        <v>#REF!</v>
      </c>
      <c r="IPM1573" s="133" t="e">
        <v>#REF!</v>
      </c>
      <c r="IPN1573" s="133" t="e">
        <v>#REF!</v>
      </c>
      <c r="IPO1573" s="133" t="e">
        <v>#REF!</v>
      </c>
      <c r="IPP1573" s="133" t="e">
        <v>#REF!</v>
      </c>
      <c r="IPQ1573" s="133" t="e">
        <v>#REF!</v>
      </c>
      <c r="IPR1573" s="133" t="e">
        <v>#REF!</v>
      </c>
      <c r="IPS1573" s="133" t="e">
        <v>#REF!</v>
      </c>
      <c r="IPT1573" s="133" t="e">
        <v>#REF!</v>
      </c>
      <c r="IPU1573" s="133" t="e">
        <v>#REF!</v>
      </c>
      <c r="IPV1573" s="133" t="e">
        <v>#REF!</v>
      </c>
      <c r="IPW1573" s="133" t="e">
        <v>#REF!</v>
      </c>
      <c r="IPX1573" s="133" t="e">
        <v>#REF!</v>
      </c>
      <c r="IPY1573" s="133" t="e">
        <v>#REF!</v>
      </c>
      <c r="IPZ1573" s="133" t="e">
        <v>#REF!</v>
      </c>
      <c r="IQA1573" s="133" t="e">
        <v>#REF!</v>
      </c>
      <c r="IQB1573" s="133" t="e">
        <v>#REF!</v>
      </c>
      <c r="IQC1573" s="133" t="e">
        <v>#REF!</v>
      </c>
      <c r="IQD1573" s="133" t="e">
        <v>#REF!</v>
      </c>
      <c r="IQE1573" s="133" t="e">
        <v>#REF!</v>
      </c>
      <c r="IQF1573" s="133" t="e">
        <v>#REF!</v>
      </c>
      <c r="IQG1573" s="133" t="e">
        <v>#REF!</v>
      </c>
      <c r="IQH1573" s="133" t="e">
        <v>#REF!</v>
      </c>
      <c r="IQI1573" s="133" t="e">
        <v>#REF!</v>
      </c>
      <c r="IQJ1573" s="133" t="e">
        <v>#REF!</v>
      </c>
      <c r="IQK1573" s="133" t="e">
        <v>#REF!</v>
      </c>
      <c r="IQL1573" s="133" t="e">
        <v>#REF!</v>
      </c>
      <c r="IQM1573" s="133" t="e">
        <v>#REF!</v>
      </c>
      <c r="IQN1573" s="133" t="e">
        <v>#REF!</v>
      </c>
      <c r="IQO1573" s="133" t="e">
        <v>#REF!</v>
      </c>
      <c r="IQP1573" s="133" t="e">
        <v>#REF!</v>
      </c>
      <c r="IQQ1573" s="133" t="e">
        <v>#REF!</v>
      </c>
      <c r="IQR1573" s="133" t="e">
        <v>#REF!</v>
      </c>
      <c r="IQS1573" s="133" t="e">
        <v>#REF!</v>
      </c>
      <c r="IQT1573" s="133" t="e">
        <v>#REF!</v>
      </c>
      <c r="IQU1573" s="133" t="e">
        <v>#REF!</v>
      </c>
      <c r="IQV1573" s="133" t="e">
        <v>#REF!</v>
      </c>
      <c r="IQW1573" s="133" t="e">
        <v>#REF!</v>
      </c>
      <c r="IQX1573" s="133" t="e">
        <v>#REF!</v>
      </c>
      <c r="IQY1573" s="133" t="e">
        <v>#REF!</v>
      </c>
      <c r="IQZ1573" s="133" t="e">
        <v>#REF!</v>
      </c>
      <c r="IRA1573" s="133" t="e">
        <v>#REF!</v>
      </c>
      <c r="IRB1573" s="133" t="e">
        <v>#REF!</v>
      </c>
      <c r="IRC1573" s="133" t="e">
        <v>#REF!</v>
      </c>
      <c r="IRD1573" s="133" t="e">
        <v>#REF!</v>
      </c>
      <c r="IRE1573" s="133" t="e">
        <v>#REF!</v>
      </c>
      <c r="IRF1573" s="133" t="e">
        <v>#REF!</v>
      </c>
      <c r="IRG1573" s="133" t="e">
        <v>#REF!</v>
      </c>
      <c r="IRH1573" s="133" t="e">
        <v>#REF!</v>
      </c>
      <c r="IRI1573" s="133" t="e">
        <v>#REF!</v>
      </c>
      <c r="IRJ1573" s="133" t="e">
        <v>#REF!</v>
      </c>
      <c r="IRK1573" s="133" t="e">
        <v>#REF!</v>
      </c>
      <c r="IRL1573" s="133" t="e">
        <v>#REF!</v>
      </c>
      <c r="IRM1573" s="133" t="e">
        <v>#REF!</v>
      </c>
      <c r="IRN1573" s="133" t="e">
        <v>#REF!</v>
      </c>
      <c r="IRO1573" s="133" t="e">
        <v>#REF!</v>
      </c>
      <c r="IRP1573" s="133" t="e">
        <v>#REF!</v>
      </c>
      <c r="IRQ1573" s="133" t="e">
        <v>#REF!</v>
      </c>
      <c r="IRR1573" s="133" t="e">
        <v>#REF!</v>
      </c>
      <c r="IRS1573" s="133" t="e">
        <v>#REF!</v>
      </c>
      <c r="IRT1573" s="133" t="e">
        <v>#REF!</v>
      </c>
      <c r="IRU1573" s="133" t="e">
        <v>#REF!</v>
      </c>
      <c r="IRV1573" s="133" t="e">
        <v>#REF!</v>
      </c>
      <c r="IRW1573" s="133" t="e">
        <v>#REF!</v>
      </c>
      <c r="IRX1573" s="133" t="e">
        <v>#REF!</v>
      </c>
      <c r="IRY1573" s="133" t="e">
        <v>#REF!</v>
      </c>
      <c r="IRZ1573" s="133" t="e">
        <v>#REF!</v>
      </c>
      <c r="ISA1573" s="133" t="e">
        <v>#REF!</v>
      </c>
      <c r="ISB1573" s="133" t="e">
        <v>#REF!</v>
      </c>
      <c r="ISC1573" s="133" t="e">
        <v>#REF!</v>
      </c>
      <c r="ISD1573" s="133" t="e">
        <v>#REF!</v>
      </c>
      <c r="ISE1573" s="133" t="e">
        <v>#REF!</v>
      </c>
      <c r="ISF1573" s="133" t="e">
        <v>#REF!</v>
      </c>
      <c r="ISG1573" s="133" t="e">
        <v>#REF!</v>
      </c>
      <c r="ISH1573" s="133" t="e">
        <v>#REF!</v>
      </c>
      <c r="ISI1573" s="133" t="e">
        <v>#REF!</v>
      </c>
      <c r="ISJ1573" s="133" t="e">
        <v>#REF!</v>
      </c>
      <c r="ISK1573" s="133" t="e">
        <v>#REF!</v>
      </c>
      <c r="ISL1573" s="133" t="e">
        <v>#REF!</v>
      </c>
      <c r="ISM1573" s="133" t="e">
        <v>#REF!</v>
      </c>
      <c r="ISN1573" s="133" t="e">
        <v>#REF!</v>
      </c>
      <c r="ISO1573" s="133" t="e">
        <v>#REF!</v>
      </c>
      <c r="ISP1573" s="133" t="e">
        <v>#REF!</v>
      </c>
      <c r="ISQ1573" s="133" t="e">
        <v>#REF!</v>
      </c>
      <c r="ISR1573" s="133" t="e">
        <v>#REF!</v>
      </c>
      <c r="ISS1573" s="133" t="e">
        <v>#REF!</v>
      </c>
      <c r="IST1573" s="133" t="e">
        <v>#REF!</v>
      </c>
      <c r="ISU1573" s="133" t="e">
        <v>#REF!</v>
      </c>
      <c r="ISV1573" s="133" t="e">
        <v>#REF!</v>
      </c>
      <c r="ISW1573" s="133" t="e">
        <v>#REF!</v>
      </c>
      <c r="ISX1573" s="133" t="e">
        <v>#REF!</v>
      </c>
      <c r="ISY1573" s="133" t="e">
        <v>#REF!</v>
      </c>
      <c r="ISZ1573" s="133" t="e">
        <v>#REF!</v>
      </c>
      <c r="ITA1573" s="133" t="e">
        <v>#REF!</v>
      </c>
      <c r="ITB1573" s="133" t="e">
        <v>#REF!</v>
      </c>
      <c r="ITC1573" s="133" t="e">
        <v>#REF!</v>
      </c>
      <c r="ITD1573" s="133" t="e">
        <v>#REF!</v>
      </c>
      <c r="ITE1573" s="133" t="e">
        <v>#REF!</v>
      </c>
      <c r="ITF1573" s="133" t="e">
        <v>#REF!</v>
      </c>
      <c r="ITG1573" s="133" t="e">
        <v>#REF!</v>
      </c>
      <c r="ITH1573" s="133" t="e">
        <v>#REF!</v>
      </c>
      <c r="ITI1573" s="133" t="e">
        <v>#REF!</v>
      </c>
      <c r="ITJ1573" s="133" t="e">
        <v>#REF!</v>
      </c>
      <c r="ITK1573" s="133" t="e">
        <v>#REF!</v>
      </c>
      <c r="ITL1573" s="133" t="e">
        <v>#REF!</v>
      </c>
      <c r="ITM1573" s="133" t="e">
        <v>#REF!</v>
      </c>
      <c r="ITN1573" s="133" t="e">
        <v>#REF!</v>
      </c>
      <c r="ITO1573" s="133" t="e">
        <v>#REF!</v>
      </c>
      <c r="ITP1573" s="133" t="e">
        <v>#REF!</v>
      </c>
      <c r="ITQ1573" s="133" t="e">
        <v>#REF!</v>
      </c>
      <c r="ITR1573" s="133" t="e">
        <v>#REF!</v>
      </c>
      <c r="ITS1573" s="133" t="e">
        <v>#REF!</v>
      </c>
      <c r="ITT1573" s="133" t="e">
        <v>#REF!</v>
      </c>
      <c r="ITU1573" s="133" t="e">
        <v>#REF!</v>
      </c>
      <c r="ITV1573" s="133" t="e">
        <v>#REF!</v>
      </c>
      <c r="ITW1573" s="133" t="e">
        <v>#REF!</v>
      </c>
      <c r="ITX1573" s="133" t="e">
        <v>#REF!</v>
      </c>
      <c r="ITY1573" s="133" t="e">
        <v>#REF!</v>
      </c>
      <c r="ITZ1573" s="133" t="e">
        <v>#REF!</v>
      </c>
      <c r="IUA1573" s="133" t="e">
        <v>#REF!</v>
      </c>
      <c r="IUB1573" s="133" t="e">
        <v>#REF!</v>
      </c>
      <c r="IUC1573" s="133" t="e">
        <v>#REF!</v>
      </c>
      <c r="IUD1573" s="133" t="e">
        <v>#REF!</v>
      </c>
      <c r="IUE1573" s="133" t="e">
        <v>#REF!</v>
      </c>
      <c r="IUF1573" s="133" t="e">
        <v>#REF!</v>
      </c>
      <c r="IUG1573" s="133" t="e">
        <v>#REF!</v>
      </c>
      <c r="IUH1573" s="133" t="e">
        <v>#REF!</v>
      </c>
      <c r="IUI1573" s="133" t="e">
        <v>#REF!</v>
      </c>
      <c r="IUJ1573" s="133" t="e">
        <v>#REF!</v>
      </c>
      <c r="IUK1573" s="133" t="e">
        <v>#REF!</v>
      </c>
      <c r="IUL1573" s="133" t="e">
        <v>#REF!</v>
      </c>
      <c r="IUM1573" s="133" t="e">
        <v>#REF!</v>
      </c>
      <c r="IUN1573" s="133" t="e">
        <v>#REF!</v>
      </c>
      <c r="IUO1573" s="133" t="e">
        <v>#REF!</v>
      </c>
      <c r="IUP1573" s="133" t="e">
        <v>#REF!</v>
      </c>
      <c r="IUQ1573" s="133" t="e">
        <v>#REF!</v>
      </c>
      <c r="IUR1573" s="133" t="e">
        <v>#REF!</v>
      </c>
      <c r="IUS1573" s="133" t="e">
        <v>#REF!</v>
      </c>
      <c r="IUT1573" s="133" t="e">
        <v>#REF!</v>
      </c>
      <c r="IUU1573" s="133" t="e">
        <v>#REF!</v>
      </c>
      <c r="IUV1573" s="133" t="e">
        <v>#REF!</v>
      </c>
      <c r="IUW1573" s="133" t="e">
        <v>#REF!</v>
      </c>
      <c r="IUX1573" s="133" t="e">
        <v>#REF!</v>
      </c>
      <c r="IUY1573" s="133" t="e">
        <v>#REF!</v>
      </c>
      <c r="IUZ1573" s="133" t="e">
        <v>#REF!</v>
      </c>
      <c r="IVA1573" s="133" t="e">
        <v>#REF!</v>
      </c>
      <c r="IVB1573" s="133" t="e">
        <v>#REF!</v>
      </c>
      <c r="IVC1573" s="133" t="e">
        <v>#REF!</v>
      </c>
      <c r="IVD1573" s="133" t="e">
        <v>#REF!</v>
      </c>
      <c r="IVE1573" s="133" t="e">
        <v>#REF!</v>
      </c>
      <c r="IVF1573" s="133" t="e">
        <v>#REF!</v>
      </c>
      <c r="IVG1573" s="133" t="e">
        <v>#REF!</v>
      </c>
      <c r="IVH1573" s="133" t="e">
        <v>#REF!</v>
      </c>
      <c r="IVI1573" s="133" t="e">
        <v>#REF!</v>
      </c>
      <c r="IVJ1573" s="133" t="e">
        <v>#REF!</v>
      </c>
      <c r="IVK1573" s="133" t="e">
        <v>#REF!</v>
      </c>
      <c r="IVL1573" s="133" t="e">
        <v>#REF!</v>
      </c>
      <c r="IVM1573" s="133" t="e">
        <v>#REF!</v>
      </c>
      <c r="IVN1573" s="133" t="e">
        <v>#REF!</v>
      </c>
      <c r="IVO1573" s="133" t="e">
        <v>#REF!</v>
      </c>
      <c r="IVP1573" s="133" t="e">
        <v>#REF!</v>
      </c>
      <c r="IVQ1573" s="133" t="e">
        <v>#REF!</v>
      </c>
      <c r="IVR1573" s="133" t="e">
        <v>#REF!</v>
      </c>
      <c r="IVS1573" s="133" t="e">
        <v>#REF!</v>
      </c>
      <c r="IVT1573" s="133" t="e">
        <v>#REF!</v>
      </c>
      <c r="IVU1573" s="133" t="e">
        <v>#REF!</v>
      </c>
      <c r="IVV1573" s="133" t="e">
        <v>#REF!</v>
      </c>
      <c r="IVW1573" s="133" t="e">
        <v>#REF!</v>
      </c>
      <c r="IVX1573" s="133" t="e">
        <v>#REF!</v>
      </c>
      <c r="IVY1573" s="133" t="e">
        <v>#REF!</v>
      </c>
      <c r="IVZ1573" s="133" t="e">
        <v>#REF!</v>
      </c>
      <c r="IWA1573" s="133" t="e">
        <v>#REF!</v>
      </c>
      <c r="IWB1573" s="133" t="e">
        <v>#REF!</v>
      </c>
      <c r="IWC1573" s="133" t="e">
        <v>#REF!</v>
      </c>
      <c r="IWD1573" s="133" t="e">
        <v>#REF!</v>
      </c>
      <c r="IWE1573" s="133" t="e">
        <v>#REF!</v>
      </c>
      <c r="IWF1573" s="133" t="e">
        <v>#REF!</v>
      </c>
      <c r="IWG1573" s="133" t="e">
        <v>#REF!</v>
      </c>
      <c r="IWH1573" s="133" t="e">
        <v>#REF!</v>
      </c>
      <c r="IWI1573" s="133" t="e">
        <v>#REF!</v>
      </c>
      <c r="IWJ1573" s="133" t="e">
        <v>#REF!</v>
      </c>
      <c r="IWK1573" s="133" t="e">
        <v>#REF!</v>
      </c>
      <c r="IWL1573" s="133" t="e">
        <v>#REF!</v>
      </c>
      <c r="IWM1573" s="133" t="e">
        <v>#REF!</v>
      </c>
      <c r="IWN1573" s="133" t="e">
        <v>#REF!</v>
      </c>
      <c r="IWO1573" s="133" t="e">
        <v>#REF!</v>
      </c>
      <c r="IWP1573" s="133" t="e">
        <v>#REF!</v>
      </c>
      <c r="IWQ1573" s="133" t="e">
        <v>#REF!</v>
      </c>
      <c r="IWR1573" s="133" t="e">
        <v>#REF!</v>
      </c>
      <c r="IWS1573" s="133" t="e">
        <v>#REF!</v>
      </c>
      <c r="IWT1573" s="133" t="e">
        <v>#REF!</v>
      </c>
      <c r="IWU1573" s="133" t="e">
        <v>#REF!</v>
      </c>
      <c r="IWV1573" s="133" t="e">
        <v>#REF!</v>
      </c>
      <c r="IWW1573" s="133" t="e">
        <v>#REF!</v>
      </c>
      <c r="IWX1573" s="133" t="e">
        <v>#REF!</v>
      </c>
      <c r="IWY1573" s="133" t="e">
        <v>#REF!</v>
      </c>
      <c r="IWZ1573" s="133" t="e">
        <v>#REF!</v>
      </c>
      <c r="IXA1573" s="133" t="e">
        <v>#REF!</v>
      </c>
      <c r="IXB1573" s="133" t="e">
        <v>#REF!</v>
      </c>
      <c r="IXC1573" s="133" t="e">
        <v>#REF!</v>
      </c>
      <c r="IXD1573" s="133" t="e">
        <v>#REF!</v>
      </c>
      <c r="IXE1573" s="133" t="e">
        <v>#REF!</v>
      </c>
      <c r="IXF1573" s="133" t="e">
        <v>#REF!</v>
      </c>
      <c r="IXG1573" s="133" t="e">
        <v>#REF!</v>
      </c>
      <c r="IXH1573" s="133" t="e">
        <v>#REF!</v>
      </c>
      <c r="IXI1573" s="133" t="e">
        <v>#REF!</v>
      </c>
      <c r="IXJ1573" s="133" t="e">
        <v>#REF!</v>
      </c>
      <c r="IXK1573" s="133" t="e">
        <v>#REF!</v>
      </c>
      <c r="IXL1573" s="133" t="e">
        <v>#REF!</v>
      </c>
      <c r="IXM1573" s="133" t="e">
        <v>#REF!</v>
      </c>
      <c r="IXN1573" s="133" t="e">
        <v>#REF!</v>
      </c>
      <c r="IXO1573" s="133" t="e">
        <v>#REF!</v>
      </c>
      <c r="IXP1573" s="133" t="e">
        <v>#REF!</v>
      </c>
      <c r="IXQ1573" s="133" t="e">
        <v>#REF!</v>
      </c>
      <c r="IXR1573" s="133" t="e">
        <v>#REF!</v>
      </c>
      <c r="IXS1573" s="133" t="e">
        <v>#REF!</v>
      </c>
      <c r="IXT1573" s="133" t="e">
        <v>#REF!</v>
      </c>
      <c r="IXU1573" s="133" t="e">
        <v>#REF!</v>
      </c>
      <c r="IXV1573" s="133" t="e">
        <v>#REF!</v>
      </c>
      <c r="IXW1573" s="133" t="e">
        <v>#REF!</v>
      </c>
      <c r="IXX1573" s="133" t="e">
        <v>#REF!</v>
      </c>
      <c r="IXY1573" s="133" t="e">
        <v>#REF!</v>
      </c>
      <c r="IXZ1573" s="133" t="e">
        <v>#REF!</v>
      </c>
      <c r="IYA1573" s="133" t="e">
        <v>#REF!</v>
      </c>
      <c r="IYB1573" s="133" t="e">
        <v>#REF!</v>
      </c>
      <c r="IYC1573" s="133" t="e">
        <v>#REF!</v>
      </c>
      <c r="IYD1573" s="133" t="e">
        <v>#REF!</v>
      </c>
      <c r="IYE1573" s="133" t="e">
        <v>#REF!</v>
      </c>
      <c r="IYF1573" s="133" t="e">
        <v>#REF!</v>
      </c>
      <c r="IYG1573" s="133" t="e">
        <v>#REF!</v>
      </c>
      <c r="IYH1573" s="133" t="e">
        <v>#REF!</v>
      </c>
      <c r="IYI1573" s="133" t="e">
        <v>#REF!</v>
      </c>
      <c r="IYJ1573" s="133" t="e">
        <v>#REF!</v>
      </c>
      <c r="IYK1573" s="133" t="e">
        <v>#REF!</v>
      </c>
      <c r="IYL1573" s="133" t="e">
        <v>#REF!</v>
      </c>
      <c r="IYM1573" s="133" t="e">
        <v>#REF!</v>
      </c>
      <c r="IYN1573" s="133" t="e">
        <v>#REF!</v>
      </c>
      <c r="IYO1573" s="133" t="e">
        <v>#REF!</v>
      </c>
      <c r="IYP1573" s="133" t="e">
        <v>#REF!</v>
      </c>
      <c r="IYQ1573" s="133" t="e">
        <v>#REF!</v>
      </c>
      <c r="IYR1573" s="133" t="e">
        <v>#REF!</v>
      </c>
      <c r="IYS1573" s="133" t="e">
        <v>#REF!</v>
      </c>
      <c r="IYT1573" s="133" t="e">
        <v>#REF!</v>
      </c>
      <c r="IYU1573" s="133" t="e">
        <v>#REF!</v>
      </c>
      <c r="IYV1573" s="133" t="e">
        <v>#REF!</v>
      </c>
      <c r="IYW1573" s="133" t="e">
        <v>#REF!</v>
      </c>
      <c r="IYX1573" s="133" t="e">
        <v>#REF!</v>
      </c>
      <c r="IYY1573" s="133" t="e">
        <v>#REF!</v>
      </c>
      <c r="IYZ1573" s="133" t="e">
        <v>#REF!</v>
      </c>
      <c r="IZA1573" s="133" t="e">
        <v>#REF!</v>
      </c>
      <c r="IZB1573" s="133" t="e">
        <v>#REF!</v>
      </c>
      <c r="IZC1573" s="133" t="e">
        <v>#REF!</v>
      </c>
      <c r="IZD1573" s="133" t="e">
        <v>#REF!</v>
      </c>
      <c r="IZE1573" s="133" t="e">
        <v>#REF!</v>
      </c>
      <c r="IZF1573" s="133" t="e">
        <v>#REF!</v>
      </c>
      <c r="IZG1573" s="133" t="e">
        <v>#REF!</v>
      </c>
      <c r="IZH1573" s="133" t="e">
        <v>#REF!</v>
      </c>
      <c r="IZI1573" s="133" t="e">
        <v>#REF!</v>
      </c>
      <c r="IZJ1573" s="133" t="e">
        <v>#REF!</v>
      </c>
      <c r="IZK1573" s="133" t="e">
        <v>#REF!</v>
      </c>
      <c r="IZL1573" s="133" t="e">
        <v>#REF!</v>
      </c>
      <c r="IZM1573" s="133" t="e">
        <v>#REF!</v>
      </c>
      <c r="IZN1573" s="133" t="e">
        <v>#REF!</v>
      </c>
      <c r="IZO1573" s="133" t="e">
        <v>#REF!</v>
      </c>
      <c r="IZP1573" s="133" t="e">
        <v>#REF!</v>
      </c>
      <c r="IZQ1573" s="133" t="e">
        <v>#REF!</v>
      </c>
      <c r="IZR1573" s="133" t="e">
        <v>#REF!</v>
      </c>
      <c r="IZS1573" s="133" t="e">
        <v>#REF!</v>
      </c>
      <c r="IZT1573" s="133" t="e">
        <v>#REF!</v>
      </c>
      <c r="IZU1573" s="133" t="e">
        <v>#REF!</v>
      </c>
      <c r="IZV1573" s="133" t="e">
        <v>#REF!</v>
      </c>
      <c r="IZW1573" s="133" t="e">
        <v>#REF!</v>
      </c>
      <c r="IZX1573" s="133" t="e">
        <v>#REF!</v>
      </c>
      <c r="IZY1573" s="133" t="e">
        <v>#REF!</v>
      </c>
      <c r="IZZ1573" s="133" t="e">
        <v>#REF!</v>
      </c>
      <c r="JAA1573" s="133" t="e">
        <v>#REF!</v>
      </c>
      <c r="JAB1573" s="133" t="e">
        <v>#REF!</v>
      </c>
      <c r="JAC1573" s="133" t="e">
        <v>#REF!</v>
      </c>
      <c r="JAD1573" s="133" t="e">
        <v>#REF!</v>
      </c>
      <c r="JAE1573" s="133" t="e">
        <v>#REF!</v>
      </c>
      <c r="JAF1573" s="133" t="e">
        <v>#REF!</v>
      </c>
      <c r="JAG1573" s="133" t="e">
        <v>#REF!</v>
      </c>
      <c r="JAH1573" s="133" t="e">
        <v>#REF!</v>
      </c>
      <c r="JAI1573" s="133" t="e">
        <v>#REF!</v>
      </c>
      <c r="JAJ1573" s="133" t="e">
        <v>#REF!</v>
      </c>
      <c r="JAK1573" s="133" t="e">
        <v>#REF!</v>
      </c>
      <c r="JAL1573" s="133" t="e">
        <v>#REF!</v>
      </c>
      <c r="JAM1573" s="133" t="e">
        <v>#REF!</v>
      </c>
      <c r="JAN1573" s="133" t="e">
        <v>#REF!</v>
      </c>
      <c r="JAO1573" s="133" t="e">
        <v>#REF!</v>
      </c>
      <c r="JAP1573" s="133" t="e">
        <v>#REF!</v>
      </c>
      <c r="JAQ1573" s="133" t="e">
        <v>#REF!</v>
      </c>
      <c r="JAR1573" s="133" t="e">
        <v>#REF!</v>
      </c>
      <c r="JAS1573" s="133" t="e">
        <v>#REF!</v>
      </c>
      <c r="JAT1573" s="133" t="e">
        <v>#REF!</v>
      </c>
      <c r="JAU1573" s="133" t="e">
        <v>#REF!</v>
      </c>
      <c r="JAV1573" s="133" t="e">
        <v>#REF!</v>
      </c>
      <c r="JAW1573" s="133" t="e">
        <v>#REF!</v>
      </c>
      <c r="JAX1573" s="133" t="e">
        <v>#REF!</v>
      </c>
      <c r="JAY1573" s="133" t="e">
        <v>#REF!</v>
      </c>
      <c r="JAZ1573" s="133" t="e">
        <v>#REF!</v>
      </c>
      <c r="JBA1573" s="133" t="e">
        <v>#REF!</v>
      </c>
      <c r="JBB1573" s="133" t="e">
        <v>#REF!</v>
      </c>
      <c r="JBC1573" s="133" t="e">
        <v>#REF!</v>
      </c>
      <c r="JBD1573" s="133" t="e">
        <v>#REF!</v>
      </c>
      <c r="JBE1573" s="133" t="e">
        <v>#REF!</v>
      </c>
      <c r="JBF1573" s="133" t="e">
        <v>#REF!</v>
      </c>
      <c r="JBG1573" s="133" t="e">
        <v>#REF!</v>
      </c>
      <c r="JBH1573" s="133" t="e">
        <v>#REF!</v>
      </c>
      <c r="JBI1573" s="133" t="e">
        <v>#REF!</v>
      </c>
      <c r="JBJ1573" s="133" t="e">
        <v>#REF!</v>
      </c>
      <c r="JBK1573" s="133" t="e">
        <v>#REF!</v>
      </c>
      <c r="JBL1573" s="133" t="e">
        <v>#REF!</v>
      </c>
      <c r="JBM1573" s="133" t="e">
        <v>#REF!</v>
      </c>
      <c r="JBN1573" s="133" t="e">
        <v>#REF!</v>
      </c>
      <c r="JBO1573" s="133" t="e">
        <v>#REF!</v>
      </c>
      <c r="JBP1573" s="133" t="e">
        <v>#REF!</v>
      </c>
      <c r="JBQ1573" s="133" t="e">
        <v>#REF!</v>
      </c>
      <c r="JBR1573" s="133" t="e">
        <v>#REF!</v>
      </c>
      <c r="JBS1573" s="133" t="e">
        <v>#REF!</v>
      </c>
      <c r="JBT1573" s="133" t="e">
        <v>#REF!</v>
      </c>
      <c r="JBU1573" s="133" t="e">
        <v>#REF!</v>
      </c>
      <c r="JBV1573" s="133" t="e">
        <v>#REF!</v>
      </c>
      <c r="JBW1573" s="133" t="e">
        <v>#REF!</v>
      </c>
      <c r="JBX1573" s="133" t="e">
        <v>#REF!</v>
      </c>
      <c r="JBY1573" s="133" t="e">
        <v>#REF!</v>
      </c>
      <c r="JBZ1573" s="133" t="e">
        <v>#REF!</v>
      </c>
      <c r="JCA1573" s="133" t="e">
        <v>#REF!</v>
      </c>
      <c r="JCB1573" s="133" t="e">
        <v>#REF!</v>
      </c>
      <c r="JCC1573" s="133" t="e">
        <v>#REF!</v>
      </c>
      <c r="JCD1573" s="133" t="e">
        <v>#REF!</v>
      </c>
      <c r="JCE1573" s="133" t="e">
        <v>#REF!</v>
      </c>
      <c r="JCF1573" s="133" t="e">
        <v>#REF!</v>
      </c>
      <c r="JCG1573" s="133" t="e">
        <v>#REF!</v>
      </c>
      <c r="JCH1573" s="133" t="e">
        <v>#REF!</v>
      </c>
      <c r="JCI1573" s="133" t="e">
        <v>#REF!</v>
      </c>
      <c r="JCJ1573" s="133" t="e">
        <v>#REF!</v>
      </c>
      <c r="JCK1573" s="133" t="e">
        <v>#REF!</v>
      </c>
      <c r="JCL1573" s="133" t="e">
        <v>#REF!</v>
      </c>
      <c r="JCM1573" s="133" t="e">
        <v>#REF!</v>
      </c>
      <c r="JCN1573" s="133" t="e">
        <v>#REF!</v>
      </c>
      <c r="JCO1573" s="133" t="e">
        <v>#REF!</v>
      </c>
      <c r="JCP1573" s="133" t="e">
        <v>#REF!</v>
      </c>
      <c r="JCQ1573" s="133" t="e">
        <v>#REF!</v>
      </c>
      <c r="JCR1573" s="133" t="e">
        <v>#REF!</v>
      </c>
      <c r="JCS1573" s="133" t="e">
        <v>#REF!</v>
      </c>
      <c r="JCT1573" s="133" t="e">
        <v>#REF!</v>
      </c>
      <c r="JCU1573" s="133" t="e">
        <v>#REF!</v>
      </c>
      <c r="JCV1573" s="133" t="e">
        <v>#REF!</v>
      </c>
      <c r="JCW1573" s="133" t="e">
        <v>#REF!</v>
      </c>
      <c r="JCX1573" s="133" t="e">
        <v>#REF!</v>
      </c>
      <c r="JCY1573" s="133" t="e">
        <v>#REF!</v>
      </c>
      <c r="JCZ1573" s="133" t="e">
        <v>#REF!</v>
      </c>
      <c r="JDA1573" s="133" t="e">
        <v>#REF!</v>
      </c>
      <c r="JDB1573" s="133" t="e">
        <v>#REF!</v>
      </c>
      <c r="JDC1573" s="133" t="e">
        <v>#REF!</v>
      </c>
      <c r="JDD1573" s="133" t="e">
        <v>#REF!</v>
      </c>
      <c r="JDE1573" s="133" t="e">
        <v>#REF!</v>
      </c>
      <c r="JDF1573" s="133" t="e">
        <v>#REF!</v>
      </c>
      <c r="JDG1573" s="133" t="e">
        <v>#REF!</v>
      </c>
      <c r="JDH1573" s="133" t="e">
        <v>#REF!</v>
      </c>
      <c r="JDI1573" s="133" t="e">
        <v>#REF!</v>
      </c>
      <c r="JDJ1573" s="133" t="e">
        <v>#REF!</v>
      </c>
      <c r="JDK1573" s="133" t="e">
        <v>#REF!</v>
      </c>
      <c r="JDL1573" s="133" t="e">
        <v>#REF!</v>
      </c>
      <c r="JDM1573" s="133" t="e">
        <v>#REF!</v>
      </c>
      <c r="JDN1573" s="133" t="e">
        <v>#REF!</v>
      </c>
      <c r="JDO1573" s="133" t="e">
        <v>#REF!</v>
      </c>
      <c r="JDP1573" s="133" t="e">
        <v>#REF!</v>
      </c>
      <c r="JDQ1573" s="133" t="e">
        <v>#REF!</v>
      </c>
      <c r="JDR1573" s="133" t="e">
        <v>#REF!</v>
      </c>
      <c r="JDS1573" s="133" t="e">
        <v>#REF!</v>
      </c>
      <c r="JDT1573" s="133" t="e">
        <v>#REF!</v>
      </c>
      <c r="JDU1573" s="133" t="e">
        <v>#REF!</v>
      </c>
      <c r="JDV1573" s="133" t="e">
        <v>#REF!</v>
      </c>
      <c r="JDW1573" s="133" t="e">
        <v>#REF!</v>
      </c>
      <c r="JDX1573" s="133" t="e">
        <v>#REF!</v>
      </c>
      <c r="JDY1573" s="133" t="e">
        <v>#REF!</v>
      </c>
      <c r="JDZ1573" s="133" t="e">
        <v>#REF!</v>
      </c>
      <c r="JEA1573" s="133" t="e">
        <v>#REF!</v>
      </c>
      <c r="JEB1573" s="133" t="e">
        <v>#REF!</v>
      </c>
      <c r="JEC1573" s="133" t="e">
        <v>#REF!</v>
      </c>
      <c r="JED1573" s="133" t="e">
        <v>#REF!</v>
      </c>
      <c r="JEE1573" s="133" t="e">
        <v>#REF!</v>
      </c>
      <c r="JEF1573" s="133" t="e">
        <v>#REF!</v>
      </c>
      <c r="JEG1573" s="133" t="e">
        <v>#REF!</v>
      </c>
      <c r="JEH1573" s="133" t="e">
        <v>#REF!</v>
      </c>
      <c r="JEI1573" s="133" t="e">
        <v>#REF!</v>
      </c>
      <c r="JEJ1573" s="133" t="e">
        <v>#REF!</v>
      </c>
      <c r="JEK1573" s="133" t="e">
        <v>#REF!</v>
      </c>
      <c r="JEL1573" s="133" t="e">
        <v>#REF!</v>
      </c>
      <c r="JEM1573" s="133" t="e">
        <v>#REF!</v>
      </c>
      <c r="JEN1573" s="133" t="e">
        <v>#REF!</v>
      </c>
      <c r="JEO1573" s="133" t="e">
        <v>#REF!</v>
      </c>
      <c r="JEP1573" s="133" t="e">
        <v>#REF!</v>
      </c>
      <c r="JEQ1573" s="133" t="e">
        <v>#REF!</v>
      </c>
      <c r="JER1573" s="133" t="e">
        <v>#REF!</v>
      </c>
      <c r="JES1573" s="133" t="e">
        <v>#REF!</v>
      </c>
      <c r="JET1573" s="133" t="e">
        <v>#REF!</v>
      </c>
      <c r="JEU1573" s="133" t="e">
        <v>#REF!</v>
      </c>
      <c r="JEV1573" s="133" t="e">
        <v>#REF!</v>
      </c>
      <c r="JEW1573" s="133" t="e">
        <v>#REF!</v>
      </c>
      <c r="JEX1573" s="133" t="e">
        <v>#REF!</v>
      </c>
      <c r="JEY1573" s="133" t="e">
        <v>#REF!</v>
      </c>
      <c r="JEZ1573" s="133" t="e">
        <v>#REF!</v>
      </c>
      <c r="JFA1573" s="133" t="e">
        <v>#REF!</v>
      </c>
      <c r="JFB1573" s="133" t="e">
        <v>#REF!</v>
      </c>
      <c r="JFC1573" s="133" t="e">
        <v>#REF!</v>
      </c>
      <c r="JFD1573" s="133" t="e">
        <v>#REF!</v>
      </c>
      <c r="JFE1573" s="133" t="e">
        <v>#REF!</v>
      </c>
      <c r="JFF1573" s="133" t="e">
        <v>#REF!</v>
      </c>
      <c r="JFG1573" s="133" t="e">
        <v>#REF!</v>
      </c>
      <c r="JFH1573" s="133" t="e">
        <v>#REF!</v>
      </c>
      <c r="JFI1573" s="133" t="e">
        <v>#REF!</v>
      </c>
      <c r="JFJ1573" s="133" t="e">
        <v>#REF!</v>
      </c>
      <c r="JFK1573" s="133" t="e">
        <v>#REF!</v>
      </c>
      <c r="JFL1573" s="133" t="e">
        <v>#REF!</v>
      </c>
      <c r="JFM1573" s="133" t="e">
        <v>#REF!</v>
      </c>
      <c r="JFN1573" s="133" t="e">
        <v>#REF!</v>
      </c>
      <c r="JFO1573" s="133" t="e">
        <v>#REF!</v>
      </c>
      <c r="JFP1573" s="133" t="e">
        <v>#REF!</v>
      </c>
      <c r="JFQ1573" s="133" t="e">
        <v>#REF!</v>
      </c>
      <c r="JFR1573" s="133" t="e">
        <v>#REF!</v>
      </c>
      <c r="JFS1573" s="133" t="e">
        <v>#REF!</v>
      </c>
      <c r="JFT1573" s="133" t="e">
        <v>#REF!</v>
      </c>
      <c r="JFU1573" s="133" t="e">
        <v>#REF!</v>
      </c>
      <c r="JFV1573" s="133" t="e">
        <v>#REF!</v>
      </c>
      <c r="JFW1573" s="133" t="e">
        <v>#REF!</v>
      </c>
      <c r="JFX1573" s="133" t="e">
        <v>#REF!</v>
      </c>
      <c r="JFY1573" s="133" t="e">
        <v>#REF!</v>
      </c>
      <c r="JFZ1573" s="133" t="e">
        <v>#REF!</v>
      </c>
      <c r="JGA1573" s="133" t="e">
        <v>#REF!</v>
      </c>
      <c r="JGB1573" s="133" t="e">
        <v>#REF!</v>
      </c>
      <c r="JGC1573" s="133" t="e">
        <v>#REF!</v>
      </c>
      <c r="JGD1573" s="133" t="e">
        <v>#REF!</v>
      </c>
      <c r="JGE1573" s="133" t="e">
        <v>#REF!</v>
      </c>
      <c r="JGF1573" s="133" t="e">
        <v>#REF!</v>
      </c>
      <c r="JGG1573" s="133" t="e">
        <v>#REF!</v>
      </c>
      <c r="JGH1573" s="133" t="e">
        <v>#REF!</v>
      </c>
      <c r="JGI1573" s="133" t="e">
        <v>#REF!</v>
      </c>
      <c r="JGJ1573" s="133" t="e">
        <v>#REF!</v>
      </c>
      <c r="JGK1573" s="133" t="e">
        <v>#REF!</v>
      </c>
      <c r="JGL1573" s="133" t="e">
        <v>#REF!</v>
      </c>
      <c r="JGM1573" s="133" t="e">
        <v>#REF!</v>
      </c>
      <c r="JGN1573" s="133" t="e">
        <v>#REF!</v>
      </c>
      <c r="JGO1573" s="133" t="e">
        <v>#REF!</v>
      </c>
      <c r="JGP1573" s="133" t="e">
        <v>#REF!</v>
      </c>
      <c r="JGQ1573" s="133" t="e">
        <v>#REF!</v>
      </c>
      <c r="JGR1573" s="133" t="e">
        <v>#REF!</v>
      </c>
      <c r="JGS1573" s="133" t="e">
        <v>#REF!</v>
      </c>
      <c r="JGT1573" s="133" t="e">
        <v>#REF!</v>
      </c>
      <c r="JGU1573" s="133" t="e">
        <v>#REF!</v>
      </c>
      <c r="JGV1573" s="133" t="e">
        <v>#REF!</v>
      </c>
      <c r="JGW1573" s="133" t="e">
        <v>#REF!</v>
      </c>
      <c r="JGX1573" s="133" t="e">
        <v>#REF!</v>
      </c>
      <c r="JGY1573" s="133" t="e">
        <v>#REF!</v>
      </c>
      <c r="JGZ1573" s="133" t="e">
        <v>#REF!</v>
      </c>
      <c r="JHA1573" s="133" t="e">
        <v>#REF!</v>
      </c>
      <c r="JHB1573" s="133" t="e">
        <v>#REF!</v>
      </c>
      <c r="JHC1573" s="133" t="e">
        <v>#REF!</v>
      </c>
      <c r="JHD1573" s="133" t="e">
        <v>#REF!</v>
      </c>
      <c r="JHE1573" s="133" t="e">
        <v>#REF!</v>
      </c>
      <c r="JHF1573" s="133" t="e">
        <v>#REF!</v>
      </c>
      <c r="JHG1573" s="133" t="e">
        <v>#REF!</v>
      </c>
      <c r="JHH1573" s="133" t="e">
        <v>#REF!</v>
      </c>
      <c r="JHI1573" s="133" t="e">
        <v>#REF!</v>
      </c>
      <c r="JHJ1573" s="133" t="e">
        <v>#REF!</v>
      </c>
      <c r="JHK1573" s="133" t="e">
        <v>#REF!</v>
      </c>
      <c r="JHL1573" s="133" t="e">
        <v>#REF!</v>
      </c>
      <c r="JHM1573" s="133" t="e">
        <v>#REF!</v>
      </c>
      <c r="JHN1573" s="133" t="e">
        <v>#REF!</v>
      </c>
      <c r="JHO1573" s="133" t="e">
        <v>#REF!</v>
      </c>
      <c r="JHP1573" s="133" t="e">
        <v>#REF!</v>
      </c>
      <c r="JHQ1573" s="133" t="e">
        <v>#REF!</v>
      </c>
      <c r="JHR1573" s="133" t="e">
        <v>#REF!</v>
      </c>
      <c r="JHS1573" s="133" t="e">
        <v>#REF!</v>
      </c>
      <c r="JHT1573" s="133" t="e">
        <v>#REF!</v>
      </c>
      <c r="JHU1573" s="133" t="e">
        <v>#REF!</v>
      </c>
      <c r="JHV1573" s="133" t="e">
        <v>#REF!</v>
      </c>
      <c r="JHW1573" s="133" t="e">
        <v>#REF!</v>
      </c>
      <c r="JHX1573" s="133" t="e">
        <v>#REF!</v>
      </c>
      <c r="JHY1573" s="133" t="e">
        <v>#REF!</v>
      </c>
      <c r="JHZ1573" s="133" t="e">
        <v>#REF!</v>
      </c>
      <c r="JIA1573" s="133" t="e">
        <v>#REF!</v>
      </c>
      <c r="JIB1573" s="133" t="e">
        <v>#REF!</v>
      </c>
      <c r="JIC1573" s="133" t="e">
        <v>#REF!</v>
      </c>
      <c r="JID1573" s="133" t="e">
        <v>#REF!</v>
      </c>
      <c r="JIE1573" s="133" t="e">
        <v>#REF!</v>
      </c>
      <c r="JIF1573" s="133" t="e">
        <v>#REF!</v>
      </c>
      <c r="JIG1573" s="133" t="e">
        <v>#REF!</v>
      </c>
      <c r="JIH1573" s="133" t="e">
        <v>#REF!</v>
      </c>
      <c r="JII1573" s="133" t="e">
        <v>#REF!</v>
      </c>
      <c r="JIJ1573" s="133" t="e">
        <v>#REF!</v>
      </c>
      <c r="JIK1573" s="133" t="e">
        <v>#REF!</v>
      </c>
      <c r="JIL1573" s="133" t="e">
        <v>#REF!</v>
      </c>
      <c r="JIM1573" s="133" t="e">
        <v>#REF!</v>
      </c>
      <c r="JIN1573" s="133" t="e">
        <v>#REF!</v>
      </c>
      <c r="JIO1573" s="133" t="e">
        <v>#REF!</v>
      </c>
      <c r="JIP1573" s="133" t="e">
        <v>#REF!</v>
      </c>
      <c r="JIQ1573" s="133" t="e">
        <v>#REF!</v>
      </c>
      <c r="JIR1573" s="133" t="e">
        <v>#REF!</v>
      </c>
      <c r="JIS1573" s="133" t="e">
        <v>#REF!</v>
      </c>
      <c r="JIT1573" s="133" t="e">
        <v>#REF!</v>
      </c>
      <c r="JIU1573" s="133" t="e">
        <v>#REF!</v>
      </c>
      <c r="JIV1573" s="133" t="e">
        <v>#REF!</v>
      </c>
      <c r="JIW1573" s="133" t="e">
        <v>#REF!</v>
      </c>
      <c r="JIX1573" s="133" t="e">
        <v>#REF!</v>
      </c>
      <c r="JIY1573" s="133" t="e">
        <v>#REF!</v>
      </c>
      <c r="JIZ1573" s="133" t="e">
        <v>#REF!</v>
      </c>
      <c r="JJA1573" s="133" t="e">
        <v>#REF!</v>
      </c>
      <c r="JJB1573" s="133" t="e">
        <v>#REF!</v>
      </c>
      <c r="JJC1573" s="133" t="e">
        <v>#REF!</v>
      </c>
      <c r="JJD1573" s="133" t="e">
        <v>#REF!</v>
      </c>
      <c r="JJE1573" s="133" t="e">
        <v>#REF!</v>
      </c>
      <c r="JJF1573" s="133" t="e">
        <v>#REF!</v>
      </c>
      <c r="JJG1573" s="133" t="e">
        <v>#REF!</v>
      </c>
      <c r="JJH1573" s="133" t="e">
        <v>#REF!</v>
      </c>
      <c r="JJI1573" s="133" t="e">
        <v>#REF!</v>
      </c>
      <c r="JJJ1573" s="133" t="e">
        <v>#REF!</v>
      </c>
      <c r="JJK1573" s="133" t="e">
        <v>#REF!</v>
      </c>
      <c r="JJL1573" s="133" t="e">
        <v>#REF!</v>
      </c>
      <c r="JJM1573" s="133" t="e">
        <v>#REF!</v>
      </c>
      <c r="JJN1573" s="133" t="e">
        <v>#REF!</v>
      </c>
      <c r="JJO1573" s="133" t="e">
        <v>#REF!</v>
      </c>
      <c r="JJP1573" s="133" t="e">
        <v>#REF!</v>
      </c>
      <c r="JJQ1573" s="133" t="e">
        <v>#REF!</v>
      </c>
      <c r="JJR1573" s="133" t="e">
        <v>#REF!</v>
      </c>
      <c r="JJS1573" s="133" t="e">
        <v>#REF!</v>
      </c>
      <c r="JJT1573" s="133" t="e">
        <v>#REF!</v>
      </c>
      <c r="JJU1573" s="133" t="e">
        <v>#REF!</v>
      </c>
      <c r="JJV1573" s="133" t="e">
        <v>#REF!</v>
      </c>
      <c r="JJW1573" s="133" t="e">
        <v>#REF!</v>
      </c>
      <c r="JJX1573" s="133" t="e">
        <v>#REF!</v>
      </c>
      <c r="JJY1573" s="133" t="e">
        <v>#REF!</v>
      </c>
      <c r="JJZ1573" s="133" t="e">
        <v>#REF!</v>
      </c>
      <c r="JKA1573" s="133" t="e">
        <v>#REF!</v>
      </c>
      <c r="JKB1573" s="133" t="e">
        <v>#REF!</v>
      </c>
      <c r="JKC1573" s="133" t="e">
        <v>#REF!</v>
      </c>
      <c r="JKD1573" s="133" t="e">
        <v>#REF!</v>
      </c>
      <c r="JKE1573" s="133" t="e">
        <v>#REF!</v>
      </c>
      <c r="JKF1573" s="133" t="e">
        <v>#REF!</v>
      </c>
      <c r="JKG1573" s="133" t="e">
        <v>#REF!</v>
      </c>
      <c r="JKH1573" s="133" t="e">
        <v>#REF!</v>
      </c>
      <c r="JKI1573" s="133" t="e">
        <v>#REF!</v>
      </c>
      <c r="JKJ1573" s="133" t="e">
        <v>#REF!</v>
      </c>
      <c r="JKK1573" s="133" t="e">
        <v>#REF!</v>
      </c>
      <c r="JKL1573" s="133" t="e">
        <v>#REF!</v>
      </c>
      <c r="JKM1573" s="133" t="e">
        <v>#REF!</v>
      </c>
      <c r="JKN1573" s="133" t="e">
        <v>#REF!</v>
      </c>
      <c r="JKO1573" s="133" t="e">
        <v>#REF!</v>
      </c>
      <c r="JKP1573" s="133" t="e">
        <v>#REF!</v>
      </c>
      <c r="JKQ1573" s="133" t="e">
        <v>#REF!</v>
      </c>
      <c r="JKR1573" s="133" t="e">
        <v>#REF!</v>
      </c>
      <c r="JKS1573" s="133" t="e">
        <v>#REF!</v>
      </c>
      <c r="JKT1573" s="133" t="e">
        <v>#REF!</v>
      </c>
      <c r="JKU1573" s="133" t="e">
        <v>#REF!</v>
      </c>
      <c r="JKV1573" s="133" t="e">
        <v>#REF!</v>
      </c>
      <c r="JKW1573" s="133" t="e">
        <v>#REF!</v>
      </c>
      <c r="JKX1573" s="133" t="e">
        <v>#REF!</v>
      </c>
      <c r="JKY1573" s="133" t="e">
        <v>#REF!</v>
      </c>
      <c r="JKZ1573" s="133" t="e">
        <v>#REF!</v>
      </c>
      <c r="JLA1573" s="133" t="e">
        <v>#REF!</v>
      </c>
      <c r="JLB1573" s="133" t="e">
        <v>#REF!</v>
      </c>
      <c r="JLC1573" s="133" t="e">
        <v>#REF!</v>
      </c>
      <c r="JLD1573" s="133" t="e">
        <v>#REF!</v>
      </c>
      <c r="JLE1573" s="133" t="e">
        <v>#REF!</v>
      </c>
      <c r="JLF1573" s="133" t="e">
        <v>#REF!</v>
      </c>
      <c r="JLG1573" s="133" t="e">
        <v>#REF!</v>
      </c>
      <c r="JLH1573" s="133" t="e">
        <v>#REF!</v>
      </c>
      <c r="JLI1573" s="133" t="e">
        <v>#REF!</v>
      </c>
      <c r="JLJ1573" s="133" t="e">
        <v>#REF!</v>
      </c>
      <c r="JLK1573" s="133" t="e">
        <v>#REF!</v>
      </c>
      <c r="JLL1573" s="133" t="e">
        <v>#REF!</v>
      </c>
      <c r="JLM1573" s="133" t="e">
        <v>#REF!</v>
      </c>
      <c r="JLN1573" s="133" t="e">
        <v>#REF!</v>
      </c>
      <c r="JLO1573" s="133" t="e">
        <v>#REF!</v>
      </c>
      <c r="JLP1573" s="133" t="e">
        <v>#REF!</v>
      </c>
      <c r="JLQ1573" s="133" t="e">
        <v>#REF!</v>
      </c>
      <c r="JLR1573" s="133" t="e">
        <v>#REF!</v>
      </c>
      <c r="JLS1573" s="133" t="e">
        <v>#REF!</v>
      </c>
      <c r="JLT1573" s="133" t="e">
        <v>#REF!</v>
      </c>
      <c r="JLU1573" s="133" t="e">
        <v>#REF!</v>
      </c>
      <c r="JLV1573" s="133" t="e">
        <v>#REF!</v>
      </c>
      <c r="JLW1573" s="133" t="e">
        <v>#REF!</v>
      </c>
      <c r="JLX1573" s="133" t="e">
        <v>#REF!</v>
      </c>
      <c r="JLY1573" s="133" t="e">
        <v>#REF!</v>
      </c>
      <c r="JLZ1573" s="133" t="e">
        <v>#REF!</v>
      </c>
      <c r="JMA1573" s="133" t="e">
        <v>#REF!</v>
      </c>
      <c r="JMB1573" s="133" t="e">
        <v>#REF!</v>
      </c>
      <c r="JMC1573" s="133" t="e">
        <v>#REF!</v>
      </c>
      <c r="JMD1573" s="133" t="e">
        <v>#REF!</v>
      </c>
      <c r="JME1573" s="133" t="e">
        <v>#REF!</v>
      </c>
      <c r="JMF1573" s="133" t="e">
        <v>#REF!</v>
      </c>
      <c r="JMG1573" s="133" t="e">
        <v>#REF!</v>
      </c>
      <c r="JMH1573" s="133" t="e">
        <v>#REF!</v>
      </c>
      <c r="JMI1573" s="133" t="e">
        <v>#REF!</v>
      </c>
      <c r="JMJ1573" s="133" t="e">
        <v>#REF!</v>
      </c>
      <c r="JMK1573" s="133" t="e">
        <v>#REF!</v>
      </c>
      <c r="JML1573" s="133" t="e">
        <v>#REF!</v>
      </c>
      <c r="JMM1573" s="133" t="e">
        <v>#REF!</v>
      </c>
      <c r="JMN1573" s="133" t="e">
        <v>#REF!</v>
      </c>
      <c r="JMO1573" s="133" t="e">
        <v>#REF!</v>
      </c>
      <c r="JMP1573" s="133" t="e">
        <v>#REF!</v>
      </c>
      <c r="JMQ1573" s="133" t="e">
        <v>#REF!</v>
      </c>
      <c r="JMR1573" s="133" t="e">
        <v>#REF!</v>
      </c>
      <c r="JMS1573" s="133" t="e">
        <v>#REF!</v>
      </c>
      <c r="JMT1573" s="133" t="e">
        <v>#REF!</v>
      </c>
      <c r="JMU1573" s="133" t="e">
        <v>#REF!</v>
      </c>
      <c r="JMV1573" s="133" t="e">
        <v>#REF!</v>
      </c>
      <c r="JMW1573" s="133" t="e">
        <v>#REF!</v>
      </c>
      <c r="JMX1573" s="133" t="e">
        <v>#REF!</v>
      </c>
      <c r="JMY1573" s="133" t="e">
        <v>#REF!</v>
      </c>
      <c r="JMZ1573" s="133" t="e">
        <v>#REF!</v>
      </c>
      <c r="JNA1573" s="133" t="e">
        <v>#REF!</v>
      </c>
      <c r="JNB1573" s="133" t="e">
        <v>#REF!</v>
      </c>
      <c r="JNC1573" s="133" t="e">
        <v>#REF!</v>
      </c>
      <c r="JND1573" s="133" t="e">
        <v>#REF!</v>
      </c>
      <c r="JNE1573" s="133" t="e">
        <v>#REF!</v>
      </c>
      <c r="JNF1573" s="133" t="e">
        <v>#REF!</v>
      </c>
      <c r="JNG1573" s="133" t="e">
        <v>#REF!</v>
      </c>
      <c r="JNH1573" s="133" t="e">
        <v>#REF!</v>
      </c>
      <c r="JNI1573" s="133" t="e">
        <v>#REF!</v>
      </c>
      <c r="JNJ1573" s="133" t="e">
        <v>#REF!</v>
      </c>
      <c r="JNK1573" s="133" t="e">
        <v>#REF!</v>
      </c>
      <c r="JNL1573" s="133" t="e">
        <v>#REF!</v>
      </c>
      <c r="JNM1573" s="133" t="e">
        <v>#REF!</v>
      </c>
      <c r="JNN1573" s="133" t="e">
        <v>#REF!</v>
      </c>
      <c r="JNO1573" s="133" t="e">
        <v>#REF!</v>
      </c>
      <c r="JNP1573" s="133" t="e">
        <v>#REF!</v>
      </c>
      <c r="JNQ1573" s="133" t="e">
        <v>#REF!</v>
      </c>
      <c r="JNR1573" s="133" t="e">
        <v>#REF!</v>
      </c>
      <c r="JNS1573" s="133" t="e">
        <v>#REF!</v>
      </c>
      <c r="JNT1573" s="133" t="e">
        <v>#REF!</v>
      </c>
      <c r="JNU1573" s="133" t="e">
        <v>#REF!</v>
      </c>
      <c r="JNV1573" s="133" t="e">
        <v>#REF!</v>
      </c>
      <c r="JNW1573" s="133" t="e">
        <v>#REF!</v>
      </c>
      <c r="JNX1573" s="133" t="e">
        <v>#REF!</v>
      </c>
      <c r="JNY1573" s="133" t="e">
        <v>#REF!</v>
      </c>
      <c r="JNZ1573" s="133" t="e">
        <v>#REF!</v>
      </c>
      <c r="JOA1573" s="133" t="e">
        <v>#REF!</v>
      </c>
      <c r="JOB1573" s="133" t="e">
        <v>#REF!</v>
      </c>
      <c r="JOC1573" s="133" t="e">
        <v>#REF!</v>
      </c>
      <c r="JOD1573" s="133" t="e">
        <v>#REF!</v>
      </c>
      <c r="JOE1573" s="133" t="e">
        <v>#REF!</v>
      </c>
      <c r="JOF1573" s="133" t="e">
        <v>#REF!</v>
      </c>
      <c r="JOG1573" s="133" t="e">
        <v>#REF!</v>
      </c>
      <c r="JOH1573" s="133" t="e">
        <v>#REF!</v>
      </c>
      <c r="JOI1573" s="133" t="e">
        <v>#REF!</v>
      </c>
      <c r="JOJ1573" s="133" t="e">
        <v>#REF!</v>
      </c>
      <c r="JOK1573" s="133" t="e">
        <v>#REF!</v>
      </c>
      <c r="JOL1573" s="133" t="e">
        <v>#REF!</v>
      </c>
      <c r="JOM1573" s="133" t="e">
        <v>#REF!</v>
      </c>
      <c r="JON1573" s="133" t="e">
        <v>#REF!</v>
      </c>
      <c r="JOO1573" s="133" t="e">
        <v>#REF!</v>
      </c>
      <c r="JOP1573" s="133" t="e">
        <v>#REF!</v>
      </c>
      <c r="JOQ1573" s="133" t="e">
        <v>#REF!</v>
      </c>
      <c r="JOR1573" s="133" t="e">
        <v>#REF!</v>
      </c>
      <c r="JOS1573" s="133" t="e">
        <v>#REF!</v>
      </c>
      <c r="JOT1573" s="133" t="e">
        <v>#REF!</v>
      </c>
      <c r="JOU1573" s="133" t="e">
        <v>#REF!</v>
      </c>
      <c r="JOV1573" s="133" t="e">
        <v>#REF!</v>
      </c>
      <c r="JOW1573" s="133" t="e">
        <v>#REF!</v>
      </c>
      <c r="JOX1573" s="133" t="e">
        <v>#REF!</v>
      </c>
      <c r="JOY1573" s="133" t="e">
        <v>#REF!</v>
      </c>
      <c r="JOZ1573" s="133" t="e">
        <v>#REF!</v>
      </c>
      <c r="JPA1573" s="133" t="e">
        <v>#REF!</v>
      </c>
      <c r="JPB1573" s="133" t="e">
        <v>#REF!</v>
      </c>
      <c r="JPC1573" s="133" t="e">
        <v>#REF!</v>
      </c>
      <c r="JPD1573" s="133" t="e">
        <v>#REF!</v>
      </c>
      <c r="JPE1573" s="133" t="e">
        <v>#REF!</v>
      </c>
      <c r="JPF1573" s="133" t="e">
        <v>#REF!</v>
      </c>
      <c r="JPG1573" s="133" t="e">
        <v>#REF!</v>
      </c>
      <c r="JPH1573" s="133" t="e">
        <v>#REF!</v>
      </c>
      <c r="JPI1573" s="133" t="e">
        <v>#REF!</v>
      </c>
      <c r="JPJ1573" s="133" t="e">
        <v>#REF!</v>
      </c>
      <c r="JPK1573" s="133" t="e">
        <v>#REF!</v>
      </c>
      <c r="JPL1573" s="133" t="e">
        <v>#REF!</v>
      </c>
      <c r="JPM1573" s="133" t="e">
        <v>#REF!</v>
      </c>
      <c r="JPN1573" s="133" t="e">
        <v>#REF!</v>
      </c>
      <c r="JPO1573" s="133" t="e">
        <v>#REF!</v>
      </c>
      <c r="JPP1573" s="133" t="e">
        <v>#REF!</v>
      </c>
      <c r="JPQ1573" s="133" t="e">
        <v>#REF!</v>
      </c>
      <c r="JPR1573" s="133" t="e">
        <v>#REF!</v>
      </c>
      <c r="JPS1573" s="133" t="e">
        <v>#REF!</v>
      </c>
      <c r="JPT1573" s="133" t="e">
        <v>#REF!</v>
      </c>
      <c r="JPU1573" s="133" t="e">
        <v>#REF!</v>
      </c>
      <c r="JPV1573" s="133" t="e">
        <v>#REF!</v>
      </c>
      <c r="JPW1573" s="133" t="e">
        <v>#REF!</v>
      </c>
      <c r="JPX1573" s="133" t="e">
        <v>#REF!</v>
      </c>
      <c r="JPY1573" s="133" t="e">
        <v>#REF!</v>
      </c>
      <c r="JPZ1573" s="133" t="e">
        <v>#REF!</v>
      </c>
      <c r="JQA1573" s="133" t="e">
        <v>#REF!</v>
      </c>
      <c r="JQB1573" s="133" t="e">
        <v>#REF!</v>
      </c>
      <c r="JQC1573" s="133" t="e">
        <v>#REF!</v>
      </c>
      <c r="JQD1573" s="133" t="e">
        <v>#REF!</v>
      </c>
      <c r="JQE1573" s="133" t="e">
        <v>#REF!</v>
      </c>
      <c r="JQF1573" s="133" t="e">
        <v>#REF!</v>
      </c>
      <c r="JQG1573" s="133" t="e">
        <v>#REF!</v>
      </c>
      <c r="JQH1573" s="133" t="e">
        <v>#REF!</v>
      </c>
      <c r="JQI1573" s="133" t="e">
        <v>#REF!</v>
      </c>
      <c r="JQJ1573" s="133" t="e">
        <v>#REF!</v>
      </c>
      <c r="JQK1573" s="133" t="e">
        <v>#REF!</v>
      </c>
      <c r="JQL1573" s="133" t="e">
        <v>#REF!</v>
      </c>
      <c r="JQM1573" s="133" t="e">
        <v>#REF!</v>
      </c>
      <c r="JQN1573" s="133" t="e">
        <v>#REF!</v>
      </c>
      <c r="JQO1573" s="133" t="e">
        <v>#REF!</v>
      </c>
      <c r="JQP1573" s="133" t="e">
        <v>#REF!</v>
      </c>
      <c r="JQQ1573" s="133" t="e">
        <v>#REF!</v>
      </c>
      <c r="JQR1573" s="133" t="e">
        <v>#REF!</v>
      </c>
      <c r="JQS1573" s="133" t="e">
        <v>#REF!</v>
      </c>
      <c r="JQT1573" s="133" t="e">
        <v>#REF!</v>
      </c>
      <c r="JQU1573" s="133" t="e">
        <v>#REF!</v>
      </c>
      <c r="JQV1573" s="133" t="e">
        <v>#REF!</v>
      </c>
      <c r="JQW1573" s="133" t="e">
        <v>#REF!</v>
      </c>
      <c r="JQX1573" s="133" t="e">
        <v>#REF!</v>
      </c>
      <c r="JQY1573" s="133" t="e">
        <v>#REF!</v>
      </c>
      <c r="JQZ1573" s="133" t="e">
        <v>#REF!</v>
      </c>
      <c r="JRA1573" s="133" t="e">
        <v>#REF!</v>
      </c>
      <c r="JRB1573" s="133" t="e">
        <v>#REF!</v>
      </c>
      <c r="JRC1573" s="133" t="e">
        <v>#REF!</v>
      </c>
      <c r="JRD1573" s="133" t="e">
        <v>#REF!</v>
      </c>
      <c r="JRE1573" s="133" t="e">
        <v>#REF!</v>
      </c>
      <c r="JRF1573" s="133" t="e">
        <v>#REF!</v>
      </c>
      <c r="JRG1573" s="133" t="e">
        <v>#REF!</v>
      </c>
      <c r="JRH1573" s="133" t="e">
        <v>#REF!</v>
      </c>
      <c r="JRI1573" s="133" t="e">
        <v>#REF!</v>
      </c>
      <c r="JRJ1573" s="133" t="e">
        <v>#REF!</v>
      </c>
      <c r="JRK1573" s="133" t="e">
        <v>#REF!</v>
      </c>
      <c r="JRL1573" s="133" t="e">
        <v>#REF!</v>
      </c>
      <c r="JRM1573" s="133" t="e">
        <v>#REF!</v>
      </c>
      <c r="JRN1573" s="133" t="e">
        <v>#REF!</v>
      </c>
      <c r="JRO1573" s="133" t="e">
        <v>#REF!</v>
      </c>
      <c r="JRP1573" s="133" t="e">
        <v>#REF!</v>
      </c>
      <c r="JRQ1573" s="133" t="e">
        <v>#REF!</v>
      </c>
      <c r="JRR1573" s="133" t="e">
        <v>#REF!</v>
      </c>
      <c r="JRS1573" s="133" t="e">
        <v>#REF!</v>
      </c>
      <c r="JRT1573" s="133" t="e">
        <v>#REF!</v>
      </c>
      <c r="JRU1573" s="133" t="e">
        <v>#REF!</v>
      </c>
      <c r="JRV1573" s="133" t="e">
        <v>#REF!</v>
      </c>
      <c r="JRW1573" s="133" t="e">
        <v>#REF!</v>
      </c>
      <c r="JRX1573" s="133" t="e">
        <v>#REF!</v>
      </c>
      <c r="JRY1573" s="133" t="e">
        <v>#REF!</v>
      </c>
      <c r="JRZ1573" s="133" t="e">
        <v>#REF!</v>
      </c>
      <c r="JSA1573" s="133" t="e">
        <v>#REF!</v>
      </c>
      <c r="JSB1573" s="133" t="e">
        <v>#REF!</v>
      </c>
      <c r="JSC1573" s="133" t="e">
        <v>#REF!</v>
      </c>
      <c r="JSD1573" s="133" t="e">
        <v>#REF!</v>
      </c>
      <c r="JSE1573" s="133" t="e">
        <v>#REF!</v>
      </c>
      <c r="JSF1573" s="133" t="e">
        <v>#REF!</v>
      </c>
      <c r="JSG1573" s="133" t="e">
        <v>#REF!</v>
      </c>
      <c r="JSH1573" s="133" t="e">
        <v>#REF!</v>
      </c>
      <c r="JSI1573" s="133" t="e">
        <v>#REF!</v>
      </c>
      <c r="JSJ1573" s="133" t="e">
        <v>#REF!</v>
      </c>
      <c r="JSK1573" s="133" t="e">
        <v>#REF!</v>
      </c>
      <c r="JSL1573" s="133" t="e">
        <v>#REF!</v>
      </c>
      <c r="JSM1573" s="133" t="e">
        <v>#REF!</v>
      </c>
      <c r="JSN1573" s="133" t="e">
        <v>#REF!</v>
      </c>
      <c r="JSO1573" s="133" t="e">
        <v>#REF!</v>
      </c>
      <c r="JSP1573" s="133" t="e">
        <v>#REF!</v>
      </c>
      <c r="JSQ1573" s="133" t="e">
        <v>#REF!</v>
      </c>
      <c r="JSR1573" s="133" t="e">
        <v>#REF!</v>
      </c>
      <c r="JSS1573" s="133" t="e">
        <v>#REF!</v>
      </c>
      <c r="JST1573" s="133" t="e">
        <v>#REF!</v>
      </c>
      <c r="JSU1573" s="133" t="e">
        <v>#REF!</v>
      </c>
      <c r="JSV1573" s="133" t="e">
        <v>#REF!</v>
      </c>
      <c r="JSW1573" s="133" t="e">
        <v>#REF!</v>
      </c>
      <c r="JSX1573" s="133" t="e">
        <v>#REF!</v>
      </c>
      <c r="JSY1573" s="133" t="e">
        <v>#REF!</v>
      </c>
      <c r="JSZ1573" s="133" t="e">
        <v>#REF!</v>
      </c>
      <c r="JTA1573" s="133" t="e">
        <v>#REF!</v>
      </c>
      <c r="JTB1573" s="133" t="e">
        <v>#REF!</v>
      </c>
      <c r="JTC1573" s="133" t="e">
        <v>#REF!</v>
      </c>
      <c r="JTD1573" s="133" t="e">
        <v>#REF!</v>
      </c>
      <c r="JTE1573" s="133" t="e">
        <v>#REF!</v>
      </c>
      <c r="JTF1573" s="133" t="e">
        <v>#REF!</v>
      </c>
      <c r="JTG1573" s="133" t="e">
        <v>#REF!</v>
      </c>
      <c r="JTH1573" s="133" t="e">
        <v>#REF!</v>
      </c>
      <c r="JTI1573" s="133" t="e">
        <v>#REF!</v>
      </c>
      <c r="JTJ1573" s="133" t="e">
        <v>#REF!</v>
      </c>
      <c r="JTK1573" s="133" t="e">
        <v>#REF!</v>
      </c>
      <c r="JTL1573" s="133" t="e">
        <v>#REF!</v>
      </c>
      <c r="JTM1573" s="133" t="e">
        <v>#REF!</v>
      </c>
      <c r="JTN1573" s="133" t="e">
        <v>#REF!</v>
      </c>
      <c r="JTO1573" s="133" t="e">
        <v>#REF!</v>
      </c>
      <c r="JTP1573" s="133" t="e">
        <v>#REF!</v>
      </c>
      <c r="JTQ1573" s="133" t="e">
        <v>#REF!</v>
      </c>
      <c r="JTR1573" s="133" t="e">
        <v>#REF!</v>
      </c>
      <c r="JTS1573" s="133" t="e">
        <v>#REF!</v>
      </c>
      <c r="JTT1573" s="133" t="e">
        <v>#REF!</v>
      </c>
      <c r="JTU1573" s="133" t="e">
        <v>#REF!</v>
      </c>
      <c r="JTV1573" s="133" t="e">
        <v>#REF!</v>
      </c>
      <c r="JTW1573" s="133" t="e">
        <v>#REF!</v>
      </c>
      <c r="JTX1573" s="133" t="e">
        <v>#REF!</v>
      </c>
      <c r="JTY1573" s="133" t="e">
        <v>#REF!</v>
      </c>
      <c r="JTZ1573" s="133" t="e">
        <v>#REF!</v>
      </c>
      <c r="JUA1573" s="133" t="e">
        <v>#REF!</v>
      </c>
      <c r="JUB1573" s="133" t="e">
        <v>#REF!</v>
      </c>
      <c r="JUC1573" s="133" t="e">
        <v>#REF!</v>
      </c>
      <c r="JUD1573" s="133" t="e">
        <v>#REF!</v>
      </c>
      <c r="JUE1573" s="133" t="e">
        <v>#REF!</v>
      </c>
      <c r="JUF1573" s="133" t="e">
        <v>#REF!</v>
      </c>
      <c r="JUG1573" s="133" t="e">
        <v>#REF!</v>
      </c>
      <c r="JUH1573" s="133" t="e">
        <v>#REF!</v>
      </c>
      <c r="JUI1573" s="133" t="e">
        <v>#REF!</v>
      </c>
      <c r="JUJ1573" s="133" t="e">
        <v>#REF!</v>
      </c>
      <c r="JUK1573" s="133" t="e">
        <v>#REF!</v>
      </c>
      <c r="JUL1573" s="133" t="e">
        <v>#REF!</v>
      </c>
      <c r="JUM1573" s="133" t="e">
        <v>#REF!</v>
      </c>
      <c r="JUN1573" s="133" t="e">
        <v>#REF!</v>
      </c>
      <c r="JUO1573" s="133" t="e">
        <v>#REF!</v>
      </c>
      <c r="JUP1573" s="133" t="e">
        <v>#REF!</v>
      </c>
      <c r="JUQ1573" s="133" t="e">
        <v>#REF!</v>
      </c>
      <c r="JUR1573" s="133" t="e">
        <v>#REF!</v>
      </c>
      <c r="JUS1573" s="133" t="e">
        <v>#REF!</v>
      </c>
      <c r="JUT1573" s="133" t="e">
        <v>#REF!</v>
      </c>
      <c r="JUU1573" s="133" t="e">
        <v>#REF!</v>
      </c>
      <c r="JUV1573" s="133" t="e">
        <v>#REF!</v>
      </c>
      <c r="JUW1573" s="133" t="e">
        <v>#REF!</v>
      </c>
      <c r="JUX1573" s="133" t="e">
        <v>#REF!</v>
      </c>
      <c r="JUY1573" s="133" t="e">
        <v>#REF!</v>
      </c>
      <c r="JUZ1573" s="133" t="e">
        <v>#REF!</v>
      </c>
      <c r="JVA1573" s="133" t="e">
        <v>#REF!</v>
      </c>
      <c r="JVB1573" s="133" t="e">
        <v>#REF!</v>
      </c>
      <c r="JVC1573" s="133" t="e">
        <v>#REF!</v>
      </c>
      <c r="JVD1573" s="133" t="e">
        <v>#REF!</v>
      </c>
      <c r="JVE1573" s="133" t="e">
        <v>#REF!</v>
      </c>
      <c r="JVF1573" s="133" t="e">
        <v>#REF!</v>
      </c>
      <c r="JVG1573" s="133" t="e">
        <v>#REF!</v>
      </c>
      <c r="JVH1573" s="133" t="e">
        <v>#REF!</v>
      </c>
      <c r="JVI1573" s="133" t="e">
        <v>#REF!</v>
      </c>
      <c r="JVJ1573" s="133" t="e">
        <v>#REF!</v>
      </c>
      <c r="JVK1573" s="133" t="e">
        <v>#REF!</v>
      </c>
      <c r="JVL1573" s="133" t="e">
        <v>#REF!</v>
      </c>
      <c r="JVM1573" s="133" t="e">
        <v>#REF!</v>
      </c>
      <c r="JVN1573" s="133" t="e">
        <v>#REF!</v>
      </c>
      <c r="JVO1573" s="133" t="e">
        <v>#REF!</v>
      </c>
      <c r="JVP1573" s="133" t="e">
        <v>#REF!</v>
      </c>
      <c r="JVQ1573" s="133" t="e">
        <v>#REF!</v>
      </c>
      <c r="JVR1573" s="133" t="e">
        <v>#REF!</v>
      </c>
      <c r="JVS1573" s="133" t="e">
        <v>#REF!</v>
      </c>
      <c r="JVT1573" s="133" t="e">
        <v>#REF!</v>
      </c>
      <c r="JVU1573" s="133" t="e">
        <v>#REF!</v>
      </c>
      <c r="JVV1573" s="133" t="e">
        <v>#REF!</v>
      </c>
      <c r="JVW1573" s="133" t="e">
        <v>#REF!</v>
      </c>
      <c r="JVX1573" s="133" t="e">
        <v>#REF!</v>
      </c>
      <c r="JVY1573" s="133" t="e">
        <v>#REF!</v>
      </c>
      <c r="JVZ1573" s="133" t="e">
        <v>#REF!</v>
      </c>
      <c r="JWA1573" s="133" t="e">
        <v>#REF!</v>
      </c>
      <c r="JWB1573" s="133" t="e">
        <v>#REF!</v>
      </c>
      <c r="JWC1573" s="133" t="e">
        <v>#REF!</v>
      </c>
      <c r="JWD1573" s="133" t="e">
        <v>#REF!</v>
      </c>
      <c r="JWE1573" s="133" t="e">
        <v>#REF!</v>
      </c>
      <c r="JWF1573" s="133" t="e">
        <v>#REF!</v>
      </c>
      <c r="JWG1573" s="133" t="e">
        <v>#REF!</v>
      </c>
      <c r="JWH1573" s="133" t="e">
        <v>#REF!</v>
      </c>
      <c r="JWI1573" s="133" t="e">
        <v>#REF!</v>
      </c>
      <c r="JWJ1573" s="133" t="e">
        <v>#REF!</v>
      </c>
      <c r="JWK1573" s="133" t="e">
        <v>#REF!</v>
      </c>
      <c r="JWL1573" s="133" t="e">
        <v>#REF!</v>
      </c>
      <c r="JWM1573" s="133" t="e">
        <v>#REF!</v>
      </c>
      <c r="JWN1573" s="133" t="e">
        <v>#REF!</v>
      </c>
      <c r="JWO1573" s="133" t="e">
        <v>#REF!</v>
      </c>
      <c r="JWP1573" s="133" t="e">
        <v>#REF!</v>
      </c>
      <c r="JWQ1573" s="133" t="e">
        <v>#REF!</v>
      </c>
      <c r="JWR1573" s="133" t="e">
        <v>#REF!</v>
      </c>
      <c r="JWS1573" s="133" t="e">
        <v>#REF!</v>
      </c>
      <c r="JWT1573" s="133" t="e">
        <v>#REF!</v>
      </c>
      <c r="JWU1573" s="133" t="e">
        <v>#REF!</v>
      </c>
      <c r="JWV1573" s="133" t="e">
        <v>#REF!</v>
      </c>
      <c r="JWW1573" s="133" t="e">
        <v>#REF!</v>
      </c>
      <c r="JWX1573" s="133" t="e">
        <v>#REF!</v>
      </c>
      <c r="JWY1573" s="133" t="e">
        <v>#REF!</v>
      </c>
      <c r="JWZ1573" s="133" t="e">
        <v>#REF!</v>
      </c>
      <c r="JXA1573" s="133" t="e">
        <v>#REF!</v>
      </c>
      <c r="JXB1573" s="133" t="e">
        <v>#REF!</v>
      </c>
      <c r="JXC1573" s="133" t="e">
        <v>#REF!</v>
      </c>
      <c r="JXD1573" s="133" t="e">
        <v>#REF!</v>
      </c>
      <c r="JXE1573" s="133" t="e">
        <v>#REF!</v>
      </c>
      <c r="JXF1573" s="133" t="e">
        <v>#REF!</v>
      </c>
      <c r="JXG1573" s="133" t="e">
        <v>#REF!</v>
      </c>
      <c r="JXH1573" s="133" t="e">
        <v>#REF!</v>
      </c>
      <c r="JXI1573" s="133" t="e">
        <v>#REF!</v>
      </c>
      <c r="JXJ1573" s="133" t="e">
        <v>#REF!</v>
      </c>
      <c r="JXK1573" s="133" t="e">
        <v>#REF!</v>
      </c>
      <c r="JXL1573" s="133" t="e">
        <v>#REF!</v>
      </c>
      <c r="JXM1573" s="133" t="e">
        <v>#REF!</v>
      </c>
      <c r="JXN1573" s="133" t="e">
        <v>#REF!</v>
      </c>
      <c r="JXO1573" s="133" t="e">
        <v>#REF!</v>
      </c>
      <c r="JXP1573" s="133" t="e">
        <v>#REF!</v>
      </c>
      <c r="JXQ1573" s="133" t="e">
        <v>#REF!</v>
      </c>
      <c r="JXR1573" s="133" t="e">
        <v>#REF!</v>
      </c>
      <c r="JXS1573" s="133" t="e">
        <v>#REF!</v>
      </c>
      <c r="JXT1573" s="133" t="e">
        <v>#REF!</v>
      </c>
      <c r="JXU1573" s="133" t="e">
        <v>#REF!</v>
      </c>
      <c r="JXV1573" s="133" t="e">
        <v>#REF!</v>
      </c>
      <c r="JXW1573" s="133" t="e">
        <v>#REF!</v>
      </c>
      <c r="JXX1573" s="133" t="e">
        <v>#REF!</v>
      </c>
      <c r="JXY1573" s="133" t="e">
        <v>#REF!</v>
      </c>
      <c r="JXZ1573" s="133" t="e">
        <v>#REF!</v>
      </c>
      <c r="JYA1573" s="133" t="e">
        <v>#REF!</v>
      </c>
      <c r="JYB1573" s="133" t="e">
        <v>#REF!</v>
      </c>
      <c r="JYC1573" s="133" t="e">
        <v>#REF!</v>
      </c>
      <c r="JYD1573" s="133" t="e">
        <v>#REF!</v>
      </c>
      <c r="JYE1573" s="133" t="e">
        <v>#REF!</v>
      </c>
      <c r="JYF1573" s="133" t="e">
        <v>#REF!</v>
      </c>
      <c r="JYG1573" s="133" t="e">
        <v>#REF!</v>
      </c>
      <c r="JYH1573" s="133" t="e">
        <v>#REF!</v>
      </c>
      <c r="JYI1573" s="133" t="e">
        <v>#REF!</v>
      </c>
      <c r="JYJ1573" s="133" t="e">
        <v>#REF!</v>
      </c>
      <c r="JYK1573" s="133" t="e">
        <v>#REF!</v>
      </c>
      <c r="JYL1573" s="133" t="e">
        <v>#REF!</v>
      </c>
      <c r="JYM1573" s="133" t="e">
        <v>#REF!</v>
      </c>
      <c r="JYN1573" s="133" t="e">
        <v>#REF!</v>
      </c>
      <c r="JYO1573" s="133" t="e">
        <v>#REF!</v>
      </c>
      <c r="JYP1573" s="133" t="e">
        <v>#REF!</v>
      </c>
      <c r="JYQ1573" s="133" t="e">
        <v>#REF!</v>
      </c>
      <c r="JYR1573" s="133" t="e">
        <v>#REF!</v>
      </c>
      <c r="JYS1573" s="133" t="e">
        <v>#REF!</v>
      </c>
      <c r="JYT1573" s="133" t="e">
        <v>#REF!</v>
      </c>
      <c r="JYU1573" s="133" t="e">
        <v>#REF!</v>
      </c>
      <c r="JYV1573" s="133" t="e">
        <v>#REF!</v>
      </c>
      <c r="JYW1573" s="133" t="e">
        <v>#REF!</v>
      </c>
      <c r="JYX1573" s="133" t="e">
        <v>#REF!</v>
      </c>
      <c r="JYY1573" s="133" t="e">
        <v>#REF!</v>
      </c>
      <c r="JYZ1573" s="133" t="e">
        <v>#REF!</v>
      </c>
      <c r="JZA1573" s="133" t="e">
        <v>#REF!</v>
      </c>
      <c r="JZB1573" s="133" t="e">
        <v>#REF!</v>
      </c>
      <c r="JZC1573" s="133" t="e">
        <v>#REF!</v>
      </c>
      <c r="JZD1573" s="133" t="e">
        <v>#REF!</v>
      </c>
      <c r="JZE1573" s="133" t="e">
        <v>#REF!</v>
      </c>
      <c r="JZF1573" s="133" t="e">
        <v>#REF!</v>
      </c>
      <c r="JZG1573" s="133" t="e">
        <v>#REF!</v>
      </c>
      <c r="JZH1573" s="133" t="e">
        <v>#REF!</v>
      </c>
      <c r="JZI1573" s="133" t="e">
        <v>#REF!</v>
      </c>
      <c r="JZJ1573" s="133" t="e">
        <v>#REF!</v>
      </c>
      <c r="JZK1573" s="133" t="e">
        <v>#REF!</v>
      </c>
      <c r="JZL1573" s="133" t="e">
        <v>#REF!</v>
      </c>
      <c r="JZM1573" s="133" t="e">
        <v>#REF!</v>
      </c>
      <c r="JZN1573" s="133" t="e">
        <v>#REF!</v>
      </c>
      <c r="JZO1573" s="133" t="e">
        <v>#REF!</v>
      </c>
      <c r="JZP1573" s="133" t="e">
        <v>#REF!</v>
      </c>
      <c r="JZQ1573" s="133" t="e">
        <v>#REF!</v>
      </c>
      <c r="JZR1573" s="133" t="e">
        <v>#REF!</v>
      </c>
      <c r="JZS1573" s="133" t="e">
        <v>#REF!</v>
      </c>
      <c r="JZT1573" s="133" t="e">
        <v>#REF!</v>
      </c>
      <c r="JZU1573" s="133" t="e">
        <v>#REF!</v>
      </c>
      <c r="JZV1573" s="133" t="e">
        <v>#REF!</v>
      </c>
      <c r="JZW1573" s="133" t="e">
        <v>#REF!</v>
      </c>
      <c r="JZX1573" s="133" t="e">
        <v>#REF!</v>
      </c>
      <c r="JZY1573" s="133" t="e">
        <v>#REF!</v>
      </c>
      <c r="JZZ1573" s="133" t="e">
        <v>#REF!</v>
      </c>
      <c r="KAA1573" s="133" t="e">
        <v>#REF!</v>
      </c>
      <c r="KAB1573" s="133" t="e">
        <v>#REF!</v>
      </c>
      <c r="KAC1573" s="133" t="e">
        <v>#REF!</v>
      </c>
      <c r="KAD1573" s="133" t="e">
        <v>#REF!</v>
      </c>
      <c r="KAE1573" s="133" t="e">
        <v>#REF!</v>
      </c>
      <c r="KAF1573" s="133" t="e">
        <v>#REF!</v>
      </c>
      <c r="KAG1573" s="133" t="e">
        <v>#REF!</v>
      </c>
      <c r="KAH1573" s="133" t="e">
        <v>#REF!</v>
      </c>
      <c r="KAI1573" s="133" t="e">
        <v>#REF!</v>
      </c>
      <c r="KAJ1573" s="133" t="e">
        <v>#REF!</v>
      </c>
      <c r="KAK1573" s="133" t="e">
        <v>#REF!</v>
      </c>
      <c r="KAL1573" s="133" t="e">
        <v>#REF!</v>
      </c>
      <c r="KAM1573" s="133" t="e">
        <v>#REF!</v>
      </c>
      <c r="KAN1573" s="133" t="e">
        <v>#REF!</v>
      </c>
      <c r="KAO1573" s="133" t="e">
        <v>#REF!</v>
      </c>
      <c r="KAP1573" s="133" t="e">
        <v>#REF!</v>
      </c>
      <c r="KAQ1573" s="133" t="e">
        <v>#REF!</v>
      </c>
      <c r="KAR1573" s="133" t="e">
        <v>#REF!</v>
      </c>
      <c r="KAS1573" s="133" t="e">
        <v>#REF!</v>
      </c>
      <c r="KAT1573" s="133" t="e">
        <v>#REF!</v>
      </c>
      <c r="KAU1573" s="133" t="e">
        <v>#REF!</v>
      </c>
      <c r="KAV1573" s="133" t="e">
        <v>#REF!</v>
      </c>
      <c r="KAW1573" s="133" t="e">
        <v>#REF!</v>
      </c>
      <c r="KAX1573" s="133" t="e">
        <v>#REF!</v>
      </c>
      <c r="KAY1573" s="133" t="e">
        <v>#REF!</v>
      </c>
      <c r="KAZ1573" s="133" t="e">
        <v>#REF!</v>
      </c>
      <c r="KBA1573" s="133" t="e">
        <v>#REF!</v>
      </c>
      <c r="KBB1573" s="133" t="e">
        <v>#REF!</v>
      </c>
      <c r="KBC1573" s="133" t="e">
        <v>#REF!</v>
      </c>
      <c r="KBD1573" s="133" t="e">
        <v>#REF!</v>
      </c>
      <c r="KBE1573" s="133" t="e">
        <v>#REF!</v>
      </c>
      <c r="KBF1573" s="133" t="e">
        <v>#REF!</v>
      </c>
      <c r="KBG1573" s="133" t="e">
        <v>#REF!</v>
      </c>
      <c r="KBH1573" s="133" t="e">
        <v>#REF!</v>
      </c>
      <c r="KBI1573" s="133" t="e">
        <v>#REF!</v>
      </c>
      <c r="KBJ1573" s="133" t="e">
        <v>#REF!</v>
      </c>
      <c r="KBK1573" s="133" t="e">
        <v>#REF!</v>
      </c>
      <c r="KBL1573" s="133" t="e">
        <v>#REF!</v>
      </c>
      <c r="KBM1573" s="133" t="e">
        <v>#REF!</v>
      </c>
      <c r="KBN1573" s="133" t="e">
        <v>#REF!</v>
      </c>
      <c r="KBO1573" s="133" t="e">
        <v>#REF!</v>
      </c>
      <c r="KBP1573" s="133" t="e">
        <v>#REF!</v>
      </c>
      <c r="KBQ1573" s="133" t="e">
        <v>#REF!</v>
      </c>
      <c r="KBR1573" s="133" t="e">
        <v>#REF!</v>
      </c>
      <c r="KBS1573" s="133" t="e">
        <v>#REF!</v>
      </c>
      <c r="KBT1573" s="133" t="e">
        <v>#REF!</v>
      </c>
      <c r="KBU1573" s="133" t="e">
        <v>#REF!</v>
      </c>
      <c r="KBV1573" s="133" t="e">
        <v>#REF!</v>
      </c>
      <c r="KBW1573" s="133" t="e">
        <v>#REF!</v>
      </c>
      <c r="KBX1573" s="133" t="e">
        <v>#REF!</v>
      </c>
      <c r="KBY1573" s="133" t="e">
        <v>#REF!</v>
      </c>
      <c r="KBZ1573" s="133" t="e">
        <v>#REF!</v>
      </c>
      <c r="KCA1573" s="133" t="e">
        <v>#REF!</v>
      </c>
      <c r="KCB1573" s="133" t="e">
        <v>#REF!</v>
      </c>
      <c r="KCC1573" s="133" t="e">
        <v>#REF!</v>
      </c>
      <c r="KCD1573" s="133" t="e">
        <v>#REF!</v>
      </c>
      <c r="KCE1573" s="133" t="e">
        <v>#REF!</v>
      </c>
      <c r="KCF1573" s="133" t="e">
        <v>#REF!</v>
      </c>
      <c r="KCG1573" s="133" t="e">
        <v>#REF!</v>
      </c>
      <c r="KCH1573" s="133" t="e">
        <v>#REF!</v>
      </c>
      <c r="KCI1573" s="133" t="e">
        <v>#REF!</v>
      </c>
      <c r="KCJ1573" s="133" t="e">
        <v>#REF!</v>
      </c>
      <c r="KCK1573" s="133" t="e">
        <v>#REF!</v>
      </c>
      <c r="KCL1573" s="133" t="e">
        <v>#REF!</v>
      </c>
      <c r="KCM1573" s="133" t="e">
        <v>#REF!</v>
      </c>
      <c r="KCN1573" s="133" t="e">
        <v>#REF!</v>
      </c>
      <c r="KCO1573" s="133" t="e">
        <v>#REF!</v>
      </c>
      <c r="KCP1573" s="133" t="e">
        <v>#REF!</v>
      </c>
      <c r="KCQ1573" s="133" t="e">
        <v>#REF!</v>
      </c>
      <c r="KCR1573" s="133" t="e">
        <v>#REF!</v>
      </c>
      <c r="KCS1573" s="133" t="e">
        <v>#REF!</v>
      </c>
      <c r="KCT1573" s="133" t="e">
        <v>#REF!</v>
      </c>
      <c r="KCU1573" s="133" t="e">
        <v>#REF!</v>
      </c>
      <c r="KCV1573" s="133" t="e">
        <v>#REF!</v>
      </c>
      <c r="KCW1573" s="133" t="e">
        <v>#REF!</v>
      </c>
      <c r="KCX1573" s="133" t="e">
        <v>#REF!</v>
      </c>
      <c r="KCY1573" s="133" t="e">
        <v>#REF!</v>
      </c>
      <c r="KCZ1573" s="133" t="e">
        <v>#REF!</v>
      </c>
      <c r="KDA1573" s="133" t="e">
        <v>#REF!</v>
      </c>
      <c r="KDB1573" s="133" t="e">
        <v>#REF!</v>
      </c>
      <c r="KDC1573" s="133" t="e">
        <v>#REF!</v>
      </c>
      <c r="KDD1573" s="133" t="e">
        <v>#REF!</v>
      </c>
      <c r="KDE1573" s="133" t="e">
        <v>#REF!</v>
      </c>
      <c r="KDF1573" s="133" t="e">
        <v>#REF!</v>
      </c>
      <c r="KDG1573" s="133" t="e">
        <v>#REF!</v>
      </c>
      <c r="KDH1573" s="133" t="e">
        <v>#REF!</v>
      </c>
      <c r="KDI1573" s="133" t="e">
        <v>#REF!</v>
      </c>
      <c r="KDJ1573" s="133" t="e">
        <v>#REF!</v>
      </c>
      <c r="KDK1573" s="133" t="e">
        <v>#REF!</v>
      </c>
      <c r="KDL1573" s="133" t="e">
        <v>#REF!</v>
      </c>
      <c r="KDM1573" s="133" t="e">
        <v>#REF!</v>
      </c>
      <c r="KDN1573" s="133" t="e">
        <v>#REF!</v>
      </c>
      <c r="KDO1573" s="133" t="e">
        <v>#REF!</v>
      </c>
      <c r="KDP1573" s="133" t="e">
        <v>#REF!</v>
      </c>
      <c r="KDQ1573" s="133" t="e">
        <v>#REF!</v>
      </c>
      <c r="KDR1573" s="133" t="e">
        <v>#REF!</v>
      </c>
      <c r="KDS1573" s="133" t="e">
        <v>#REF!</v>
      </c>
      <c r="KDT1573" s="133" t="e">
        <v>#REF!</v>
      </c>
      <c r="KDU1573" s="133" t="e">
        <v>#REF!</v>
      </c>
      <c r="KDV1573" s="133" t="e">
        <v>#REF!</v>
      </c>
      <c r="KDW1573" s="133" t="e">
        <v>#REF!</v>
      </c>
      <c r="KDX1573" s="133" t="e">
        <v>#REF!</v>
      </c>
      <c r="KDY1573" s="133" t="e">
        <v>#REF!</v>
      </c>
      <c r="KDZ1573" s="133" t="e">
        <v>#REF!</v>
      </c>
      <c r="KEA1573" s="133" t="e">
        <v>#REF!</v>
      </c>
      <c r="KEB1573" s="133" t="e">
        <v>#REF!</v>
      </c>
      <c r="KEC1573" s="133" t="e">
        <v>#REF!</v>
      </c>
      <c r="KED1573" s="133" t="e">
        <v>#REF!</v>
      </c>
      <c r="KEE1573" s="133" t="e">
        <v>#REF!</v>
      </c>
      <c r="KEF1573" s="133" t="e">
        <v>#REF!</v>
      </c>
      <c r="KEG1573" s="133" t="e">
        <v>#REF!</v>
      </c>
      <c r="KEH1573" s="133" t="e">
        <v>#REF!</v>
      </c>
      <c r="KEI1573" s="133" t="e">
        <v>#REF!</v>
      </c>
      <c r="KEJ1573" s="133" t="e">
        <v>#REF!</v>
      </c>
      <c r="KEK1573" s="133" t="e">
        <v>#REF!</v>
      </c>
      <c r="KEL1573" s="133" t="e">
        <v>#REF!</v>
      </c>
      <c r="KEM1573" s="133" t="e">
        <v>#REF!</v>
      </c>
      <c r="KEN1573" s="133" t="e">
        <v>#REF!</v>
      </c>
      <c r="KEO1573" s="133" t="e">
        <v>#REF!</v>
      </c>
      <c r="KEP1573" s="133" t="e">
        <v>#REF!</v>
      </c>
      <c r="KEQ1573" s="133" t="e">
        <v>#REF!</v>
      </c>
      <c r="KER1573" s="133" t="e">
        <v>#REF!</v>
      </c>
      <c r="KES1573" s="133" t="e">
        <v>#REF!</v>
      </c>
      <c r="KET1573" s="133" t="e">
        <v>#REF!</v>
      </c>
      <c r="KEU1573" s="133" t="e">
        <v>#REF!</v>
      </c>
      <c r="KEV1573" s="133" t="e">
        <v>#REF!</v>
      </c>
      <c r="KEW1573" s="133" t="e">
        <v>#REF!</v>
      </c>
      <c r="KEX1573" s="133" t="e">
        <v>#REF!</v>
      </c>
      <c r="KEY1573" s="133" t="e">
        <v>#REF!</v>
      </c>
      <c r="KEZ1573" s="133" t="e">
        <v>#REF!</v>
      </c>
      <c r="KFA1573" s="133" t="e">
        <v>#REF!</v>
      </c>
      <c r="KFB1573" s="133" t="e">
        <v>#REF!</v>
      </c>
      <c r="KFC1573" s="133" t="e">
        <v>#REF!</v>
      </c>
      <c r="KFD1573" s="133" t="e">
        <v>#REF!</v>
      </c>
      <c r="KFE1573" s="133" t="e">
        <v>#REF!</v>
      </c>
      <c r="KFF1573" s="133" t="e">
        <v>#REF!</v>
      </c>
      <c r="KFG1573" s="133" t="e">
        <v>#REF!</v>
      </c>
      <c r="KFH1573" s="133" t="e">
        <v>#REF!</v>
      </c>
      <c r="KFI1573" s="133" t="e">
        <v>#REF!</v>
      </c>
      <c r="KFJ1573" s="133" t="e">
        <v>#REF!</v>
      </c>
      <c r="KFK1573" s="133" t="e">
        <v>#REF!</v>
      </c>
      <c r="KFL1573" s="133" t="e">
        <v>#REF!</v>
      </c>
      <c r="KFM1573" s="133" t="e">
        <v>#REF!</v>
      </c>
      <c r="KFN1573" s="133" t="e">
        <v>#REF!</v>
      </c>
      <c r="KFO1573" s="133" t="e">
        <v>#REF!</v>
      </c>
      <c r="KFP1573" s="133" t="e">
        <v>#REF!</v>
      </c>
      <c r="KFQ1573" s="133" t="e">
        <v>#REF!</v>
      </c>
      <c r="KFR1573" s="133" t="e">
        <v>#REF!</v>
      </c>
      <c r="KFS1573" s="133" t="e">
        <v>#REF!</v>
      </c>
      <c r="KFT1573" s="133" t="e">
        <v>#REF!</v>
      </c>
      <c r="KFU1573" s="133" t="e">
        <v>#REF!</v>
      </c>
      <c r="KFV1573" s="133" t="e">
        <v>#REF!</v>
      </c>
      <c r="KFW1573" s="133" t="e">
        <v>#REF!</v>
      </c>
      <c r="KFX1573" s="133" t="e">
        <v>#REF!</v>
      </c>
      <c r="KFY1573" s="133" t="e">
        <v>#REF!</v>
      </c>
      <c r="KFZ1573" s="133" t="e">
        <v>#REF!</v>
      </c>
      <c r="KGA1573" s="133" t="e">
        <v>#REF!</v>
      </c>
      <c r="KGB1573" s="133" t="e">
        <v>#REF!</v>
      </c>
      <c r="KGC1573" s="133" t="e">
        <v>#REF!</v>
      </c>
      <c r="KGD1573" s="133" t="e">
        <v>#REF!</v>
      </c>
      <c r="KGE1573" s="133" t="e">
        <v>#REF!</v>
      </c>
      <c r="KGF1573" s="133" t="e">
        <v>#REF!</v>
      </c>
      <c r="KGG1573" s="133" t="e">
        <v>#REF!</v>
      </c>
      <c r="KGH1573" s="133" t="e">
        <v>#REF!</v>
      </c>
      <c r="KGI1573" s="133" t="e">
        <v>#REF!</v>
      </c>
      <c r="KGJ1573" s="133" t="e">
        <v>#REF!</v>
      </c>
      <c r="KGK1573" s="133" t="e">
        <v>#REF!</v>
      </c>
      <c r="KGL1573" s="133" t="e">
        <v>#REF!</v>
      </c>
      <c r="KGM1573" s="133" t="e">
        <v>#REF!</v>
      </c>
      <c r="KGN1573" s="133" t="e">
        <v>#REF!</v>
      </c>
      <c r="KGO1573" s="133" t="e">
        <v>#REF!</v>
      </c>
      <c r="KGP1573" s="133" t="e">
        <v>#REF!</v>
      </c>
      <c r="KGQ1573" s="133" t="e">
        <v>#REF!</v>
      </c>
      <c r="KGR1573" s="133" t="e">
        <v>#REF!</v>
      </c>
      <c r="KGS1573" s="133" t="e">
        <v>#REF!</v>
      </c>
      <c r="KGT1573" s="133" t="e">
        <v>#REF!</v>
      </c>
      <c r="KGU1573" s="133" t="e">
        <v>#REF!</v>
      </c>
      <c r="KGV1573" s="133" t="e">
        <v>#REF!</v>
      </c>
      <c r="KGW1573" s="133" t="e">
        <v>#REF!</v>
      </c>
      <c r="KGX1573" s="133" t="e">
        <v>#REF!</v>
      </c>
      <c r="KGY1573" s="133" t="e">
        <v>#REF!</v>
      </c>
      <c r="KGZ1573" s="133" t="e">
        <v>#REF!</v>
      </c>
      <c r="KHA1573" s="133" t="e">
        <v>#REF!</v>
      </c>
      <c r="KHB1573" s="133" t="e">
        <v>#REF!</v>
      </c>
      <c r="KHC1573" s="133" t="e">
        <v>#REF!</v>
      </c>
      <c r="KHD1573" s="133" t="e">
        <v>#REF!</v>
      </c>
      <c r="KHE1573" s="133" t="e">
        <v>#REF!</v>
      </c>
      <c r="KHF1573" s="133" t="e">
        <v>#REF!</v>
      </c>
      <c r="KHG1573" s="133" t="e">
        <v>#REF!</v>
      </c>
      <c r="KHH1573" s="133" t="e">
        <v>#REF!</v>
      </c>
      <c r="KHI1573" s="133" t="e">
        <v>#REF!</v>
      </c>
      <c r="KHJ1573" s="133" t="e">
        <v>#REF!</v>
      </c>
      <c r="KHK1573" s="133" t="e">
        <v>#REF!</v>
      </c>
      <c r="KHL1573" s="133" t="e">
        <v>#REF!</v>
      </c>
      <c r="KHM1573" s="133" t="e">
        <v>#REF!</v>
      </c>
      <c r="KHN1573" s="133" t="e">
        <v>#REF!</v>
      </c>
      <c r="KHO1573" s="133" t="e">
        <v>#REF!</v>
      </c>
      <c r="KHP1573" s="133" t="e">
        <v>#REF!</v>
      </c>
      <c r="KHQ1573" s="133" t="e">
        <v>#REF!</v>
      </c>
      <c r="KHR1573" s="133" t="e">
        <v>#REF!</v>
      </c>
      <c r="KHS1573" s="133" t="e">
        <v>#REF!</v>
      </c>
      <c r="KHT1573" s="133" t="e">
        <v>#REF!</v>
      </c>
      <c r="KHU1573" s="133" t="e">
        <v>#REF!</v>
      </c>
      <c r="KHV1573" s="133" t="e">
        <v>#REF!</v>
      </c>
      <c r="KHW1573" s="133" t="e">
        <v>#REF!</v>
      </c>
      <c r="KHX1573" s="133" t="e">
        <v>#REF!</v>
      </c>
      <c r="KHY1573" s="133" t="e">
        <v>#REF!</v>
      </c>
      <c r="KHZ1573" s="133" t="e">
        <v>#REF!</v>
      </c>
      <c r="KIA1573" s="133" t="e">
        <v>#REF!</v>
      </c>
      <c r="KIB1573" s="133" t="e">
        <v>#REF!</v>
      </c>
      <c r="KIC1573" s="133" t="e">
        <v>#REF!</v>
      </c>
      <c r="KID1573" s="133" t="e">
        <v>#REF!</v>
      </c>
      <c r="KIE1573" s="133" t="e">
        <v>#REF!</v>
      </c>
      <c r="KIF1573" s="133" t="e">
        <v>#REF!</v>
      </c>
      <c r="KIG1573" s="133" t="e">
        <v>#REF!</v>
      </c>
      <c r="KIH1573" s="133" t="e">
        <v>#REF!</v>
      </c>
      <c r="KII1573" s="133" t="e">
        <v>#REF!</v>
      </c>
      <c r="KIJ1573" s="133" t="e">
        <v>#REF!</v>
      </c>
      <c r="KIK1573" s="133" t="e">
        <v>#REF!</v>
      </c>
      <c r="KIL1573" s="133" t="e">
        <v>#REF!</v>
      </c>
      <c r="KIM1573" s="133" t="e">
        <v>#REF!</v>
      </c>
      <c r="KIN1573" s="133" t="e">
        <v>#REF!</v>
      </c>
      <c r="KIO1573" s="133" t="e">
        <v>#REF!</v>
      </c>
      <c r="KIP1573" s="133" t="e">
        <v>#REF!</v>
      </c>
      <c r="KIQ1573" s="133" t="e">
        <v>#REF!</v>
      </c>
      <c r="KIR1573" s="133" t="e">
        <v>#REF!</v>
      </c>
      <c r="KIS1573" s="133" t="e">
        <v>#REF!</v>
      </c>
      <c r="KIT1573" s="133" t="e">
        <v>#REF!</v>
      </c>
      <c r="KIU1573" s="133" t="e">
        <v>#REF!</v>
      </c>
      <c r="KIV1573" s="133" t="e">
        <v>#REF!</v>
      </c>
      <c r="KIW1573" s="133" t="e">
        <v>#REF!</v>
      </c>
      <c r="KIX1573" s="133" t="e">
        <v>#REF!</v>
      </c>
      <c r="KIY1573" s="133" t="e">
        <v>#REF!</v>
      </c>
      <c r="KIZ1573" s="133" t="e">
        <v>#REF!</v>
      </c>
      <c r="KJA1573" s="133" t="e">
        <v>#REF!</v>
      </c>
      <c r="KJB1573" s="133" t="e">
        <v>#REF!</v>
      </c>
      <c r="KJC1573" s="133" t="e">
        <v>#REF!</v>
      </c>
      <c r="KJD1573" s="133" t="e">
        <v>#REF!</v>
      </c>
      <c r="KJE1573" s="133" t="e">
        <v>#REF!</v>
      </c>
      <c r="KJF1573" s="133" t="e">
        <v>#REF!</v>
      </c>
      <c r="KJG1573" s="133" t="e">
        <v>#REF!</v>
      </c>
      <c r="KJH1573" s="133" t="e">
        <v>#REF!</v>
      </c>
      <c r="KJI1573" s="133" t="e">
        <v>#REF!</v>
      </c>
      <c r="KJJ1573" s="133" t="e">
        <v>#REF!</v>
      </c>
      <c r="KJK1573" s="133" t="e">
        <v>#REF!</v>
      </c>
      <c r="KJL1573" s="133" t="e">
        <v>#REF!</v>
      </c>
      <c r="KJM1573" s="133" t="e">
        <v>#REF!</v>
      </c>
      <c r="KJN1573" s="133" t="e">
        <v>#REF!</v>
      </c>
      <c r="KJO1573" s="133" t="e">
        <v>#REF!</v>
      </c>
      <c r="KJP1573" s="133" t="e">
        <v>#REF!</v>
      </c>
      <c r="KJQ1573" s="133" t="e">
        <v>#REF!</v>
      </c>
      <c r="KJR1573" s="133" t="e">
        <v>#REF!</v>
      </c>
      <c r="KJS1573" s="133" t="e">
        <v>#REF!</v>
      </c>
      <c r="KJT1573" s="133" t="e">
        <v>#REF!</v>
      </c>
      <c r="KJU1573" s="133" t="e">
        <v>#REF!</v>
      </c>
      <c r="KJV1573" s="133" t="e">
        <v>#REF!</v>
      </c>
      <c r="KJW1573" s="133" t="e">
        <v>#REF!</v>
      </c>
      <c r="KJX1573" s="133" t="e">
        <v>#REF!</v>
      </c>
      <c r="KJY1573" s="133" t="e">
        <v>#REF!</v>
      </c>
      <c r="KJZ1573" s="133" t="e">
        <v>#REF!</v>
      </c>
      <c r="KKA1573" s="133" t="e">
        <v>#REF!</v>
      </c>
      <c r="KKB1573" s="133" t="e">
        <v>#REF!</v>
      </c>
      <c r="KKC1573" s="133" t="e">
        <v>#REF!</v>
      </c>
      <c r="KKD1573" s="133" t="e">
        <v>#REF!</v>
      </c>
      <c r="KKE1573" s="133" t="e">
        <v>#REF!</v>
      </c>
      <c r="KKF1573" s="133" t="e">
        <v>#REF!</v>
      </c>
      <c r="KKG1573" s="133" t="e">
        <v>#REF!</v>
      </c>
      <c r="KKH1573" s="133" t="e">
        <v>#REF!</v>
      </c>
      <c r="KKI1573" s="133" t="e">
        <v>#REF!</v>
      </c>
      <c r="KKJ1573" s="133" t="e">
        <v>#REF!</v>
      </c>
      <c r="KKK1573" s="133" t="e">
        <v>#REF!</v>
      </c>
      <c r="KKL1573" s="133" t="e">
        <v>#REF!</v>
      </c>
      <c r="KKM1573" s="133" t="e">
        <v>#REF!</v>
      </c>
      <c r="KKN1573" s="133" t="e">
        <v>#REF!</v>
      </c>
      <c r="KKO1573" s="133" t="e">
        <v>#REF!</v>
      </c>
      <c r="KKP1573" s="133" t="e">
        <v>#REF!</v>
      </c>
      <c r="KKQ1573" s="133" t="e">
        <v>#REF!</v>
      </c>
      <c r="KKR1573" s="133" t="e">
        <v>#REF!</v>
      </c>
      <c r="KKS1573" s="133" t="e">
        <v>#REF!</v>
      </c>
      <c r="KKT1573" s="133" t="e">
        <v>#REF!</v>
      </c>
      <c r="KKU1573" s="133" t="e">
        <v>#REF!</v>
      </c>
      <c r="KKV1573" s="133" t="e">
        <v>#REF!</v>
      </c>
      <c r="KKW1573" s="133" t="e">
        <v>#REF!</v>
      </c>
      <c r="KKX1573" s="133" t="e">
        <v>#REF!</v>
      </c>
      <c r="KKY1573" s="133" t="e">
        <v>#REF!</v>
      </c>
      <c r="KKZ1573" s="133" t="e">
        <v>#REF!</v>
      </c>
      <c r="KLA1573" s="133" t="e">
        <v>#REF!</v>
      </c>
      <c r="KLB1573" s="133" t="e">
        <v>#REF!</v>
      </c>
      <c r="KLC1573" s="133" t="e">
        <v>#REF!</v>
      </c>
      <c r="KLD1573" s="133" t="e">
        <v>#REF!</v>
      </c>
      <c r="KLE1573" s="133" t="e">
        <v>#REF!</v>
      </c>
      <c r="KLF1573" s="133" t="e">
        <v>#REF!</v>
      </c>
      <c r="KLG1573" s="133" t="e">
        <v>#REF!</v>
      </c>
      <c r="KLH1573" s="133" t="e">
        <v>#REF!</v>
      </c>
      <c r="KLI1573" s="133" t="e">
        <v>#REF!</v>
      </c>
      <c r="KLJ1573" s="133" t="e">
        <v>#REF!</v>
      </c>
      <c r="KLK1573" s="133" t="e">
        <v>#REF!</v>
      </c>
      <c r="KLL1573" s="133" t="e">
        <v>#REF!</v>
      </c>
      <c r="KLM1573" s="133" t="e">
        <v>#REF!</v>
      </c>
      <c r="KLN1573" s="133" t="e">
        <v>#REF!</v>
      </c>
      <c r="KLO1573" s="133" t="e">
        <v>#REF!</v>
      </c>
      <c r="KLP1573" s="133" t="e">
        <v>#REF!</v>
      </c>
      <c r="KLQ1573" s="133" t="e">
        <v>#REF!</v>
      </c>
      <c r="KLR1573" s="133" t="e">
        <v>#REF!</v>
      </c>
      <c r="KLS1573" s="133" t="e">
        <v>#REF!</v>
      </c>
      <c r="KLT1573" s="133" t="e">
        <v>#REF!</v>
      </c>
      <c r="KLU1573" s="133" t="e">
        <v>#REF!</v>
      </c>
      <c r="KLV1573" s="133" t="e">
        <v>#REF!</v>
      </c>
      <c r="KLW1573" s="133" t="e">
        <v>#REF!</v>
      </c>
      <c r="KLX1573" s="133" t="e">
        <v>#REF!</v>
      </c>
      <c r="KLY1573" s="133" t="e">
        <v>#REF!</v>
      </c>
      <c r="KLZ1573" s="133" t="e">
        <v>#REF!</v>
      </c>
      <c r="KMA1573" s="133" t="e">
        <v>#REF!</v>
      </c>
      <c r="KMB1573" s="133" t="e">
        <v>#REF!</v>
      </c>
      <c r="KMC1573" s="133" t="e">
        <v>#REF!</v>
      </c>
      <c r="KMD1573" s="133" t="e">
        <v>#REF!</v>
      </c>
      <c r="KME1573" s="133" t="e">
        <v>#REF!</v>
      </c>
      <c r="KMF1573" s="133" t="e">
        <v>#REF!</v>
      </c>
      <c r="KMG1573" s="133" t="e">
        <v>#REF!</v>
      </c>
      <c r="KMH1573" s="133" t="e">
        <v>#REF!</v>
      </c>
      <c r="KMI1573" s="133" t="e">
        <v>#REF!</v>
      </c>
      <c r="KMJ1573" s="133" t="e">
        <v>#REF!</v>
      </c>
      <c r="KMK1573" s="133" t="e">
        <v>#REF!</v>
      </c>
      <c r="KML1573" s="133" t="e">
        <v>#REF!</v>
      </c>
      <c r="KMM1573" s="133" t="e">
        <v>#REF!</v>
      </c>
      <c r="KMN1573" s="133" t="e">
        <v>#REF!</v>
      </c>
      <c r="KMO1573" s="133" t="e">
        <v>#REF!</v>
      </c>
      <c r="KMP1573" s="133" t="e">
        <v>#REF!</v>
      </c>
      <c r="KMQ1573" s="133" t="e">
        <v>#REF!</v>
      </c>
      <c r="KMR1573" s="133" t="e">
        <v>#REF!</v>
      </c>
      <c r="KMS1573" s="133" t="e">
        <v>#REF!</v>
      </c>
      <c r="KMT1573" s="133" t="e">
        <v>#REF!</v>
      </c>
      <c r="KMU1573" s="133" t="e">
        <v>#REF!</v>
      </c>
      <c r="KMV1573" s="133" t="e">
        <v>#REF!</v>
      </c>
      <c r="KMW1573" s="133" t="e">
        <v>#REF!</v>
      </c>
      <c r="KMX1573" s="133" t="e">
        <v>#REF!</v>
      </c>
      <c r="KMY1573" s="133" t="e">
        <v>#REF!</v>
      </c>
      <c r="KMZ1573" s="133" t="e">
        <v>#REF!</v>
      </c>
      <c r="KNA1573" s="133" t="e">
        <v>#REF!</v>
      </c>
      <c r="KNB1573" s="133" t="e">
        <v>#REF!</v>
      </c>
      <c r="KNC1573" s="133" t="e">
        <v>#REF!</v>
      </c>
      <c r="KND1573" s="133" t="e">
        <v>#REF!</v>
      </c>
      <c r="KNE1573" s="133" t="e">
        <v>#REF!</v>
      </c>
      <c r="KNF1573" s="133" t="e">
        <v>#REF!</v>
      </c>
      <c r="KNG1573" s="133" t="e">
        <v>#REF!</v>
      </c>
      <c r="KNH1573" s="133" t="e">
        <v>#REF!</v>
      </c>
      <c r="KNI1573" s="133" t="e">
        <v>#REF!</v>
      </c>
      <c r="KNJ1573" s="133" t="e">
        <v>#REF!</v>
      </c>
      <c r="KNK1573" s="133" t="e">
        <v>#REF!</v>
      </c>
      <c r="KNL1573" s="133" t="e">
        <v>#REF!</v>
      </c>
      <c r="KNM1573" s="133" t="e">
        <v>#REF!</v>
      </c>
      <c r="KNN1573" s="133" t="e">
        <v>#REF!</v>
      </c>
      <c r="KNO1573" s="133" t="e">
        <v>#REF!</v>
      </c>
      <c r="KNP1573" s="133" t="e">
        <v>#REF!</v>
      </c>
      <c r="KNQ1573" s="133" t="e">
        <v>#REF!</v>
      </c>
      <c r="KNR1573" s="133" t="e">
        <v>#REF!</v>
      </c>
      <c r="KNS1573" s="133" t="e">
        <v>#REF!</v>
      </c>
      <c r="KNT1573" s="133" t="e">
        <v>#REF!</v>
      </c>
      <c r="KNU1573" s="133" t="e">
        <v>#REF!</v>
      </c>
      <c r="KNV1573" s="133" t="e">
        <v>#REF!</v>
      </c>
      <c r="KNW1573" s="133" t="e">
        <v>#REF!</v>
      </c>
      <c r="KNX1573" s="133" t="e">
        <v>#REF!</v>
      </c>
      <c r="KNY1573" s="133" t="e">
        <v>#REF!</v>
      </c>
      <c r="KNZ1573" s="133" t="e">
        <v>#REF!</v>
      </c>
      <c r="KOA1573" s="133" t="e">
        <v>#REF!</v>
      </c>
      <c r="KOB1573" s="133" t="e">
        <v>#REF!</v>
      </c>
      <c r="KOC1573" s="133" t="e">
        <v>#REF!</v>
      </c>
      <c r="KOD1573" s="133" t="e">
        <v>#REF!</v>
      </c>
      <c r="KOE1573" s="133" t="e">
        <v>#REF!</v>
      </c>
      <c r="KOF1573" s="133" t="e">
        <v>#REF!</v>
      </c>
      <c r="KOG1573" s="133" t="e">
        <v>#REF!</v>
      </c>
      <c r="KOH1573" s="133" t="e">
        <v>#REF!</v>
      </c>
      <c r="KOI1573" s="133" t="e">
        <v>#REF!</v>
      </c>
      <c r="KOJ1573" s="133" t="e">
        <v>#REF!</v>
      </c>
      <c r="KOK1573" s="133" t="e">
        <v>#REF!</v>
      </c>
      <c r="KOL1573" s="133" t="e">
        <v>#REF!</v>
      </c>
      <c r="KOM1573" s="133" t="e">
        <v>#REF!</v>
      </c>
      <c r="KON1573" s="133" t="e">
        <v>#REF!</v>
      </c>
      <c r="KOO1573" s="133" t="e">
        <v>#REF!</v>
      </c>
      <c r="KOP1573" s="133" t="e">
        <v>#REF!</v>
      </c>
      <c r="KOQ1573" s="133" t="e">
        <v>#REF!</v>
      </c>
      <c r="KOR1573" s="133" t="e">
        <v>#REF!</v>
      </c>
      <c r="KOS1573" s="133" t="e">
        <v>#REF!</v>
      </c>
      <c r="KOT1573" s="133" t="e">
        <v>#REF!</v>
      </c>
      <c r="KOU1573" s="133" t="e">
        <v>#REF!</v>
      </c>
      <c r="KOV1573" s="133" t="e">
        <v>#REF!</v>
      </c>
      <c r="KOW1573" s="133" t="e">
        <v>#REF!</v>
      </c>
      <c r="KOX1573" s="133" t="e">
        <v>#REF!</v>
      </c>
      <c r="KOY1573" s="133" t="e">
        <v>#REF!</v>
      </c>
      <c r="KOZ1573" s="133" t="e">
        <v>#REF!</v>
      </c>
      <c r="KPA1573" s="133" t="e">
        <v>#REF!</v>
      </c>
      <c r="KPB1573" s="133" t="e">
        <v>#REF!</v>
      </c>
      <c r="KPC1573" s="133" t="e">
        <v>#REF!</v>
      </c>
      <c r="KPD1573" s="133" t="e">
        <v>#REF!</v>
      </c>
      <c r="KPE1573" s="133" t="e">
        <v>#REF!</v>
      </c>
      <c r="KPF1573" s="133" t="e">
        <v>#REF!</v>
      </c>
      <c r="KPG1573" s="133" t="e">
        <v>#REF!</v>
      </c>
      <c r="KPH1573" s="133" t="e">
        <v>#REF!</v>
      </c>
      <c r="KPI1573" s="133" t="e">
        <v>#REF!</v>
      </c>
      <c r="KPJ1573" s="133" t="e">
        <v>#REF!</v>
      </c>
      <c r="KPK1573" s="133" t="e">
        <v>#REF!</v>
      </c>
      <c r="KPL1573" s="133" t="e">
        <v>#REF!</v>
      </c>
      <c r="KPM1573" s="133" t="e">
        <v>#REF!</v>
      </c>
      <c r="KPN1573" s="133" t="e">
        <v>#REF!</v>
      </c>
      <c r="KPO1573" s="133" t="e">
        <v>#REF!</v>
      </c>
      <c r="KPP1573" s="133" t="e">
        <v>#REF!</v>
      </c>
      <c r="KPQ1573" s="133" t="e">
        <v>#REF!</v>
      </c>
      <c r="KPR1573" s="133" t="e">
        <v>#REF!</v>
      </c>
      <c r="KPS1573" s="133" t="e">
        <v>#REF!</v>
      </c>
      <c r="KPT1573" s="133" t="e">
        <v>#REF!</v>
      </c>
      <c r="KPU1573" s="133" t="e">
        <v>#REF!</v>
      </c>
      <c r="KPV1573" s="133" t="e">
        <v>#REF!</v>
      </c>
      <c r="KPW1573" s="133" t="e">
        <v>#REF!</v>
      </c>
      <c r="KPX1573" s="133" t="e">
        <v>#REF!</v>
      </c>
      <c r="KPY1573" s="133" t="e">
        <v>#REF!</v>
      </c>
      <c r="KPZ1573" s="133" t="e">
        <v>#REF!</v>
      </c>
      <c r="KQA1573" s="133" t="e">
        <v>#REF!</v>
      </c>
      <c r="KQB1573" s="133" t="e">
        <v>#REF!</v>
      </c>
      <c r="KQC1573" s="133" t="e">
        <v>#REF!</v>
      </c>
      <c r="KQD1573" s="133" t="e">
        <v>#REF!</v>
      </c>
      <c r="KQE1573" s="133" t="e">
        <v>#REF!</v>
      </c>
      <c r="KQF1573" s="133" t="e">
        <v>#REF!</v>
      </c>
      <c r="KQG1573" s="133" t="e">
        <v>#REF!</v>
      </c>
      <c r="KQH1573" s="133" t="e">
        <v>#REF!</v>
      </c>
      <c r="KQI1573" s="133" t="e">
        <v>#REF!</v>
      </c>
      <c r="KQJ1573" s="133" t="e">
        <v>#REF!</v>
      </c>
      <c r="KQK1573" s="133" t="e">
        <v>#REF!</v>
      </c>
      <c r="KQL1573" s="133" t="e">
        <v>#REF!</v>
      </c>
      <c r="KQM1573" s="133" t="e">
        <v>#REF!</v>
      </c>
      <c r="KQN1573" s="133" t="e">
        <v>#REF!</v>
      </c>
      <c r="KQO1573" s="133" t="e">
        <v>#REF!</v>
      </c>
      <c r="KQP1573" s="133" t="e">
        <v>#REF!</v>
      </c>
      <c r="KQQ1573" s="133" t="e">
        <v>#REF!</v>
      </c>
      <c r="KQR1573" s="133" t="e">
        <v>#REF!</v>
      </c>
      <c r="KQS1573" s="133" t="e">
        <v>#REF!</v>
      </c>
      <c r="KQT1573" s="133" t="e">
        <v>#REF!</v>
      </c>
      <c r="KQU1573" s="133" t="e">
        <v>#REF!</v>
      </c>
      <c r="KQV1573" s="133" t="e">
        <v>#REF!</v>
      </c>
      <c r="KQW1573" s="133" t="e">
        <v>#REF!</v>
      </c>
      <c r="KQX1573" s="133" t="e">
        <v>#REF!</v>
      </c>
      <c r="KQY1573" s="133" t="e">
        <v>#REF!</v>
      </c>
      <c r="KQZ1573" s="133" t="e">
        <v>#REF!</v>
      </c>
      <c r="KRA1573" s="133" t="e">
        <v>#REF!</v>
      </c>
      <c r="KRB1573" s="133" t="e">
        <v>#REF!</v>
      </c>
      <c r="KRC1573" s="133" t="e">
        <v>#REF!</v>
      </c>
      <c r="KRD1573" s="133" t="e">
        <v>#REF!</v>
      </c>
      <c r="KRE1573" s="133" t="e">
        <v>#REF!</v>
      </c>
      <c r="KRF1573" s="133" t="e">
        <v>#REF!</v>
      </c>
      <c r="KRG1573" s="133" t="e">
        <v>#REF!</v>
      </c>
      <c r="KRH1573" s="133" t="e">
        <v>#REF!</v>
      </c>
      <c r="KRI1573" s="133" t="e">
        <v>#REF!</v>
      </c>
      <c r="KRJ1573" s="133" t="e">
        <v>#REF!</v>
      </c>
      <c r="KRK1573" s="133" t="e">
        <v>#REF!</v>
      </c>
      <c r="KRL1573" s="133" t="e">
        <v>#REF!</v>
      </c>
      <c r="KRM1573" s="133" t="e">
        <v>#REF!</v>
      </c>
      <c r="KRN1573" s="133" t="e">
        <v>#REF!</v>
      </c>
      <c r="KRO1573" s="133" t="e">
        <v>#REF!</v>
      </c>
      <c r="KRP1573" s="133" t="e">
        <v>#REF!</v>
      </c>
      <c r="KRQ1573" s="133" t="e">
        <v>#REF!</v>
      </c>
      <c r="KRR1573" s="133" t="e">
        <v>#REF!</v>
      </c>
      <c r="KRS1573" s="133" t="e">
        <v>#REF!</v>
      </c>
      <c r="KRT1573" s="133" t="e">
        <v>#REF!</v>
      </c>
      <c r="KRU1573" s="133" t="e">
        <v>#REF!</v>
      </c>
      <c r="KRV1573" s="133" t="e">
        <v>#REF!</v>
      </c>
      <c r="KRW1573" s="133" t="e">
        <v>#REF!</v>
      </c>
      <c r="KRX1573" s="133" t="e">
        <v>#REF!</v>
      </c>
      <c r="KRY1573" s="133" t="e">
        <v>#REF!</v>
      </c>
      <c r="KRZ1573" s="133" t="e">
        <v>#REF!</v>
      </c>
      <c r="KSA1573" s="133" t="e">
        <v>#REF!</v>
      </c>
      <c r="KSB1573" s="133" t="e">
        <v>#REF!</v>
      </c>
      <c r="KSC1573" s="133" t="e">
        <v>#REF!</v>
      </c>
      <c r="KSD1573" s="133" t="e">
        <v>#REF!</v>
      </c>
      <c r="KSE1573" s="133" t="e">
        <v>#REF!</v>
      </c>
      <c r="KSF1573" s="133" t="e">
        <v>#REF!</v>
      </c>
      <c r="KSG1573" s="133" t="e">
        <v>#REF!</v>
      </c>
      <c r="KSH1573" s="133" t="e">
        <v>#REF!</v>
      </c>
      <c r="KSI1573" s="133" t="e">
        <v>#REF!</v>
      </c>
      <c r="KSJ1573" s="133" t="e">
        <v>#REF!</v>
      </c>
      <c r="KSK1573" s="133" t="e">
        <v>#REF!</v>
      </c>
      <c r="KSL1573" s="133" t="e">
        <v>#REF!</v>
      </c>
      <c r="KSM1573" s="133" t="e">
        <v>#REF!</v>
      </c>
      <c r="KSN1573" s="133" t="e">
        <v>#REF!</v>
      </c>
      <c r="KSO1573" s="133" t="e">
        <v>#REF!</v>
      </c>
      <c r="KSP1573" s="133" t="e">
        <v>#REF!</v>
      </c>
      <c r="KSQ1573" s="133" t="e">
        <v>#REF!</v>
      </c>
      <c r="KSR1573" s="133" t="e">
        <v>#REF!</v>
      </c>
      <c r="KSS1573" s="133" t="e">
        <v>#REF!</v>
      </c>
      <c r="KST1573" s="133" t="e">
        <v>#REF!</v>
      </c>
      <c r="KSU1573" s="133" t="e">
        <v>#REF!</v>
      </c>
      <c r="KSV1573" s="133" t="e">
        <v>#REF!</v>
      </c>
      <c r="KSW1573" s="133" t="e">
        <v>#REF!</v>
      </c>
      <c r="KSX1573" s="133" t="e">
        <v>#REF!</v>
      </c>
      <c r="KSY1573" s="133" t="e">
        <v>#REF!</v>
      </c>
      <c r="KSZ1573" s="133" t="e">
        <v>#REF!</v>
      </c>
      <c r="KTA1573" s="133" t="e">
        <v>#REF!</v>
      </c>
      <c r="KTB1573" s="133" t="e">
        <v>#REF!</v>
      </c>
      <c r="KTC1573" s="133" t="e">
        <v>#REF!</v>
      </c>
      <c r="KTD1573" s="133" t="e">
        <v>#REF!</v>
      </c>
      <c r="KTE1573" s="133" t="e">
        <v>#REF!</v>
      </c>
      <c r="KTF1573" s="133" t="e">
        <v>#REF!</v>
      </c>
      <c r="KTG1573" s="133" t="e">
        <v>#REF!</v>
      </c>
      <c r="KTH1573" s="133" t="e">
        <v>#REF!</v>
      </c>
      <c r="KTI1573" s="133" t="e">
        <v>#REF!</v>
      </c>
      <c r="KTJ1573" s="133" t="e">
        <v>#REF!</v>
      </c>
      <c r="KTK1573" s="133" t="e">
        <v>#REF!</v>
      </c>
      <c r="KTL1573" s="133" t="e">
        <v>#REF!</v>
      </c>
      <c r="KTM1573" s="133" t="e">
        <v>#REF!</v>
      </c>
      <c r="KTN1573" s="133" t="e">
        <v>#REF!</v>
      </c>
      <c r="KTO1573" s="133" t="e">
        <v>#REF!</v>
      </c>
      <c r="KTP1573" s="133" t="e">
        <v>#REF!</v>
      </c>
      <c r="KTQ1573" s="133" t="e">
        <v>#REF!</v>
      </c>
      <c r="KTR1573" s="133" t="e">
        <v>#REF!</v>
      </c>
      <c r="KTS1573" s="133" t="e">
        <v>#REF!</v>
      </c>
      <c r="KTT1573" s="133" t="e">
        <v>#REF!</v>
      </c>
      <c r="KTU1573" s="133" t="e">
        <v>#REF!</v>
      </c>
      <c r="KTV1573" s="133" t="e">
        <v>#REF!</v>
      </c>
      <c r="KTW1573" s="133" t="e">
        <v>#REF!</v>
      </c>
      <c r="KTX1573" s="133" t="e">
        <v>#REF!</v>
      </c>
      <c r="KTY1573" s="133" t="e">
        <v>#REF!</v>
      </c>
      <c r="KTZ1573" s="133" t="e">
        <v>#REF!</v>
      </c>
      <c r="KUA1573" s="133" t="e">
        <v>#REF!</v>
      </c>
      <c r="KUB1573" s="133" t="e">
        <v>#REF!</v>
      </c>
      <c r="KUC1573" s="133" t="e">
        <v>#REF!</v>
      </c>
      <c r="KUD1573" s="133" t="e">
        <v>#REF!</v>
      </c>
      <c r="KUE1573" s="133" t="e">
        <v>#REF!</v>
      </c>
      <c r="KUF1573" s="133" t="e">
        <v>#REF!</v>
      </c>
      <c r="KUG1573" s="133" t="e">
        <v>#REF!</v>
      </c>
      <c r="KUH1573" s="133" t="e">
        <v>#REF!</v>
      </c>
      <c r="KUI1573" s="133" t="e">
        <v>#REF!</v>
      </c>
      <c r="KUJ1573" s="133" t="e">
        <v>#REF!</v>
      </c>
      <c r="KUK1573" s="133" t="e">
        <v>#REF!</v>
      </c>
      <c r="KUL1573" s="133" t="e">
        <v>#REF!</v>
      </c>
      <c r="KUM1573" s="133" t="e">
        <v>#REF!</v>
      </c>
      <c r="KUN1573" s="133" t="e">
        <v>#REF!</v>
      </c>
      <c r="KUO1573" s="133" t="e">
        <v>#REF!</v>
      </c>
      <c r="KUP1573" s="133" t="e">
        <v>#REF!</v>
      </c>
      <c r="KUQ1573" s="133" t="e">
        <v>#REF!</v>
      </c>
      <c r="KUR1573" s="133" t="e">
        <v>#REF!</v>
      </c>
      <c r="KUS1573" s="133" t="e">
        <v>#REF!</v>
      </c>
      <c r="KUT1573" s="133" t="e">
        <v>#REF!</v>
      </c>
      <c r="KUU1573" s="133" t="e">
        <v>#REF!</v>
      </c>
      <c r="KUV1573" s="133" t="e">
        <v>#REF!</v>
      </c>
      <c r="KUW1573" s="133" t="e">
        <v>#REF!</v>
      </c>
      <c r="KUX1573" s="133" t="e">
        <v>#REF!</v>
      </c>
      <c r="KUY1573" s="133" t="e">
        <v>#REF!</v>
      </c>
      <c r="KUZ1573" s="133" t="e">
        <v>#REF!</v>
      </c>
      <c r="KVA1573" s="133" t="e">
        <v>#REF!</v>
      </c>
      <c r="KVB1573" s="133" t="e">
        <v>#REF!</v>
      </c>
      <c r="KVC1573" s="133" t="e">
        <v>#REF!</v>
      </c>
      <c r="KVD1573" s="133" t="e">
        <v>#REF!</v>
      </c>
      <c r="KVE1573" s="133" t="e">
        <v>#REF!</v>
      </c>
      <c r="KVF1573" s="133" t="e">
        <v>#REF!</v>
      </c>
      <c r="KVG1573" s="133" t="e">
        <v>#REF!</v>
      </c>
      <c r="KVH1573" s="133" t="e">
        <v>#REF!</v>
      </c>
      <c r="KVI1573" s="133" t="e">
        <v>#REF!</v>
      </c>
      <c r="KVJ1573" s="133" t="e">
        <v>#REF!</v>
      </c>
      <c r="KVK1573" s="133" t="e">
        <v>#REF!</v>
      </c>
      <c r="KVL1573" s="133" t="e">
        <v>#REF!</v>
      </c>
      <c r="KVM1573" s="133" t="e">
        <v>#REF!</v>
      </c>
      <c r="KVN1573" s="133" t="e">
        <v>#REF!</v>
      </c>
      <c r="KVO1573" s="133" t="e">
        <v>#REF!</v>
      </c>
      <c r="KVP1573" s="133" t="e">
        <v>#REF!</v>
      </c>
      <c r="KVQ1573" s="133" t="e">
        <v>#REF!</v>
      </c>
      <c r="KVR1573" s="133" t="e">
        <v>#REF!</v>
      </c>
      <c r="KVS1573" s="133" t="e">
        <v>#REF!</v>
      </c>
      <c r="KVT1573" s="133" t="e">
        <v>#REF!</v>
      </c>
      <c r="KVU1573" s="133" t="e">
        <v>#REF!</v>
      </c>
      <c r="KVV1573" s="133" t="e">
        <v>#REF!</v>
      </c>
      <c r="KVW1573" s="133" t="e">
        <v>#REF!</v>
      </c>
      <c r="KVX1573" s="133" t="e">
        <v>#REF!</v>
      </c>
      <c r="KVY1573" s="133" t="e">
        <v>#REF!</v>
      </c>
      <c r="KVZ1573" s="133" t="e">
        <v>#REF!</v>
      </c>
      <c r="KWA1573" s="133" t="e">
        <v>#REF!</v>
      </c>
      <c r="KWB1573" s="133" t="e">
        <v>#REF!</v>
      </c>
      <c r="KWC1573" s="133" t="e">
        <v>#REF!</v>
      </c>
      <c r="KWD1573" s="133" t="e">
        <v>#REF!</v>
      </c>
      <c r="KWE1573" s="133" t="e">
        <v>#REF!</v>
      </c>
      <c r="KWF1573" s="133" t="e">
        <v>#REF!</v>
      </c>
      <c r="KWG1573" s="133" t="e">
        <v>#REF!</v>
      </c>
      <c r="KWH1573" s="133" t="e">
        <v>#REF!</v>
      </c>
      <c r="KWI1573" s="133" t="e">
        <v>#REF!</v>
      </c>
      <c r="KWJ1573" s="133" t="e">
        <v>#REF!</v>
      </c>
      <c r="KWK1573" s="133" t="e">
        <v>#REF!</v>
      </c>
      <c r="KWL1573" s="133" t="e">
        <v>#REF!</v>
      </c>
      <c r="KWM1573" s="133" t="e">
        <v>#REF!</v>
      </c>
      <c r="KWN1573" s="133" t="e">
        <v>#REF!</v>
      </c>
      <c r="KWO1573" s="133" t="e">
        <v>#REF!</v>
      </c>
      <c r="KWP1573" s="133" t="e">
        <v>#REF!</v>
      </c>
      <c r="KWQ1573" s="133" t="e">
        <v>#REF!</v>
      </c>
      <c r="KWR1573" s="133" t="e">
        <v>#REF!</v>
      </c>
      <c r="KWS1573" s="133" t="e">
        <v>#REF!</v>
      </c>
      <c r="KWT1573" s="133" t="e">
        <v>#REF!</v>
      </c>
      <c r="KWU1573" s="133" t="e">
        <v>#REF!</v>
      </c>
      <c r="KWV1573" s="133" t="e">
        <v>#REF!</v>
      </c>
      <c r="KWW1573" s="133" t="e">
        <v>#REF!</v>
      </c>
      <c r="KWX1573" s="133" t="e">
        <v>#REF!</v>
      </c>
      <c r="KWY1573" s="133" t="e">
        <v>#REF!</v>
      </c>
      <c r="KWZ1573" s="133" t="e">
        <v>#REF!</v>
      </c>
      <c r="KXA1573" s="133" t="e">
        <v>#REF!</v>
      </c>
      <c r="KXB1573" s="133" t="e">
        <v>#REF!</v>
      </c>
      <c r="KXC1573" s="133" t="e">
        <v>#REF!</v>
      </c>
      <c r="KXD1573" s="133" t="e">
        <v>#REF!</v>
      </c>
      <c r="KXE1573" s="133" t="e">
        <v>#REF!</v>
      </c>
      <c r="KXF1573" s="133" t="e">
        <v>#REF!</v>
      </c>
      <c r="KXG1573" s="133" t="e">
        <v>#REF!</v>
      </c>
      <c r="KXH1573" s="133" t="e">
        <v>#REF!</v>
      </c>
      <c r="KXI1573" s="133" t="e">
        <v>#REF!</v>
      </c>
      <c r="KXJ1573" s="133" t="e">
        <v>#REF!</v>
      </c>
      <c r="KXK1573" s="133" t="e">
        <v>#REF!</v>
      </c>
      <c r="KXL1573" s="133" t="e">
        <v>#REF!</v>
      </c>
      <c r="KXM1573" s="133" t="e">
        <v>#REF!</v>
      </c>
      <c r="KXN1573" s="133" t="e">
        <v>#REF!</v>
      </c>
      <c r="KXO1573" s="133" t="e">
        <v>#REF!</v>
      </c>
      <c r="KXP1573" s="133" t="e">
        <v>#REF!</v>
      </c>
      <c r="KXQ1573" s="133" t="e">
        <v>#REF!</v>
      </c>
      <c r="KXR1573" s="133" t="e">
        <v>#REF!</v>
      </c>
      <c r="KXS1573" s="133" t="e">
        <v>#REF!</v>
      </c>
      <c r="KXT1573" s="133" t="e">
        <v>#REF!</v>
      </c>
      <c r="KXU1573" s="133" t="e">
        <v>#REF!</v>
      </c>
      <c r="KXV1573" s="133" t="e">
        <v>#REF!</v>
      </c>
      <c r="KXW1573" s="133" t="e">
        <v>#REF!</v>
      </c>
      <c r="KXX1573" s="133" t="e">
        <v>#REF!</v>
      </c>
      <c r="KXY1573" s="133" t="e">
        <v>#REF!</v>
      </c>
      <c r="KXZ1573" s="133" t="e">
        <v>#REF!</v>
      </c>
      <c r="KYA1573" s="133" t="e">
        <v>#REF!</v>
      </c>
      <c r="KYB1573" s="133" t="e">
        <v>#REF!</v>
      </c>
      <c r="KYC1573" s="133" t="e">
        <v>#REF!</v>
      </c>
      <c r="KYD1573" s="133" t="e">
        <v>#REF!</v>
      </c>
      <c r="KYE1573" s="133" t="e">
        <v>#REF!</v>
      </c>
      <c r="KYF1573" s="133" t="e">
        <v>#REF!</v>
      </c>
      <c r="KYG1573" s="133" t="e">
        <v>#REF!</v>
      </c>
      <c r="KYH1573" s="133" t="e">
        <v>#REF!</v>
      </c>
      <c r="KYI1573" s="133" t="e">
        <v>#REF!</v>
      </c>
      <c r="KYJ1573" s="133" t="e">
        <v>#REF!</v>
      </c>
      <c r="KYK1573" s="133" t="e">
        <v>#REF!</v>
      </c>
      <c r="KYL1573" s="133" t="e">
        <v>#REF!</v>
      </c>
      <c r="KYM1573" s="133" t="e">
        <v>#REF!</v>
      </c>
      <c r="KYN1573" s="133" t="e">
        <v>#REF!</v>
      </c>
      <c r="KYO1573" s="133" t="e">
        <v>#REF!</v>
      </c>
      <c r="KYP1573" s="133" t="e">
        <v>#REF!</v>
      </c>
      <c r="KYQ1573" s="133" t="e">
        <v>#REF!</v>
      </c>
      <c r="KYR1573" s="133" t="e">
        <v>#REF!</v>
      </c>
      <c r="KYS1573" s="133" t="e">
        <v>#REF!</v>
      </c>
      <c r="KYT1573" s="133" t="e">
        <v>#REF!</v>
      </c>
      <c r="KYU1573" s="133" t="e">
        <v>#REF!</v>
      </c>
      <c r="KYV1573" s="133" t="e">
        <v>#REF!</v>
      </c>
      <c r="KYW1573" s="133" t="e">
        <v>#REF!</v>
      </c>
      <c r="KYX1573" s="133" t="e">
        <v>#REF!</v>
      </c>
      <c r="KYY1573" s="133" t="e">
        <v>#REF!</v>
      </c>
      <c r="KYZ1573" s="133" t="e">
        <v>#REF!</v>
      </c>
      <c r="KZA1573" s="133" t="e">
        <v>#REF!</v>
      </c>
      <c r="KZB1573" s="133" t="e">
        <v>#REF!</v>
      </c>
      <c r="KZC1573" s="133" t="e">
        <v>#REF!</v>
      </c>
      <c r="KZD1573" s="133" t="e">
        <v>#REF!</v>
      </c>
      <c r="KZE1573" s="133" t="e">
        <v>#REF!</v>
      </c>
      <c r="KZF1573" s="133" t="e">
        <v>#REF!</v>
      </c>
      <c r="KZG1573" s="133" t="e">
        <v>#REF!</v>
      </c>
      <c r="KZH1573" s="133" t="e">
        <v>#REF!</v>
      </c>
      <c r="KZI1573" s="133" t="e">
        <v>#REF!</v>
      </c>
      <c r="KZJ1573" s="133" t="e">
        <v>#REF!</v>
      </c>
      <c r="KZK1573" s="133" t="e">
        <v>#REF!</v>
      </c>
      <c r="KZL1573" s="133" t="e">
        <v>#REF!</v>
      </c>
      <c r="KZM1573" s="133" t="e">
        <v>#REF!</v>
      </c>
      <c r="KZN1573" s="133" t="e">
        <v>#REF!</v>
      </c>
      <c r="KZO1573" s="133" t="e">
        <v>#REF!</v>
      </c>
      <c r="KZP1573" s="133" t="e">
        <v>#REF!</v>
      </c>
      <c r="KZQ1573" s="133" t="e">
        <v>#REF!</v>
      </c>
      <c r="KZR1573" s="133" t="e">
        <v>#REF!</v>
      </c>
      <c r="KZS1573" s="133" t="e">
        <v>#REF!</v>
      </c>
      <c r="KZT1573" s="133" t="e">
        <v>#REF!</v>
      </c>
      <c r="KZU1573" s="133" t="e">
        <v>#REF!</v>
      </c>
      <c r="KZV1573" s="133" t="e">
        <v>#REF!</v>
      </c>
      <c r="KZW1573" s="133" t="e">
        <v>#REF!</v>
      </c>
      <c r="KZX1573" s="133" t="e">
        <v>#REF!</v>
      </c>
      <c r="KZY1573" s="133" t="e">
        <v>#REF!</v>
      </c>
      <c r="KZZ1573" s="133" t="e">
        <v>#REF!</v>
      </c>
      <c r="LAA1573" s="133" t="e">
        <v>#REF!</v>
      </c>
      <c r="LAB1573" s="133" t="e">
        <v>#REF!</v>
      </c>
      <c r="LAC1573" s="133" t="e">
        <v>#REF!</v>
      </c>
      <c r="LAD1573" s="133" t="e">
        <v>#REF!</v>
      </c>
      <c r="LAE1573" s="133" t="e">
        <v>#REF!</v>
      </c>
      <c r="LAF1573" s="133" t="e">
        <v>#REF!</v>
      </c>
      <c r="LAG1573" s="133" t="e">
        <v>#REF!</v>
      </c>
      <c r="LAH1573" s="133" t="e">
        <v>#REF!</v>
      </c>
      <c r="LAI1573" s="133" t="e">
        <v>#REF!</v>
      </c>
      <c r="LAJ1573" s="133" t="e">
        <v>#REF!</v>
      </c>
      <c r="LAK1573" s="133" t="e">
        <v>#REF!</v>
      </c>
      <c r="LAL1573" s="133" t="e">
        <v>#REF!</v>
      </c>
      <c r="LAM1573" s="133" t="e">
        <v>#REF!</v>
      </c>
      <c r="LAN1573" s="133" t="e">
        <v>#REF!</v>
      </c>
      <c r="LAO1573" s="133" t="e">
        <v>#REF!</v>
      </c>
      <c r="LAP1573" s="133" t="e">
        <v>#REF!</v>
      </c>
      <c r="LAQ1573" s="133" t="e">
        <v>#REF!</v>
      </c>
      <c r="LAR1573" s="133" t="e">
        <v>#REF!</v>
      </c>
      <c r="LAS1573" s="133" t="e">
        <v>#REF!</v>
      </c>
      <c r="LAT1573" s="133" t="e">
        <v>#REF!</v>
      </c>
      <c r="LAU1573" s="133" t="e">
        <v>#REF!</v>
      </c>
      <c r="LAV1573" s="133" t="e">
        <v>#REF!</v>
      </c>
      <c r="LAW1573" s="133" t="e">
        <v>#REF!</v>
      </c>
      <c r="LAX1573" s="133" t="e">
        <v>#REF!</v>
      </c>
      <c r="LAY1573" s="133" t="e">
        <v>#REF!</v>
      </c>
      <c r="LAZ1573" s="133" t="e">
        <v>#REF!</v>
      </c>
      <c r="LBA1573" s="133" t="e">
        <v>#REF!</v>
      </c>
      <c r="LBB1573" s="133" t="e">
        <v>#REF!</v>
      </c>
      <c r="LBC1573" s="133" t="e">
        <v>#REF!</v>
      </c>
      <c r="LBD1573" s="133" t="e">
        <v>#REF!</v>
      </c>
      <c r="LBE1573" s="133" t="e">
        <v>#REF!</v>
      </c>
      <c r="LBF1573" s="133" t="e">
        <v>#REF!</v>
      </c>
      <c r="LBG1573" s="133" t="e">
        <v>#REF!</v>
      </c>
      <c r="LBH1573" s="133" t="e">
        <v>#REF!</v>
      </c>
      <c r="LBI1573" s="133" t="e">
        <v>#REF!</v>
      </c>
      <c r="LBJ1573" s="133" t="e">
        <v>#REF!</v>
      </c>
      <c r="LBK1573" s="133" t="e">
        <v>#REF!</v>
      </c>
      <c r="LBL1573" s="133" t="e">
        <v>#REF!</v>
      </c>
      <c r="LBM1573" s="133" t="e">
        <v>#REF!</v>
      </c>
      <c r="LBN1573" s="133" t="e">
        <v>#REF!</v>
      </c>
      <c r="LBO1573" s="133" t="e">
        <v>#REF!</v>
      </c>
      <c r="LBP1573" s="133" t="e">
        <v>#REF!</v>
      </c>
      <c r="LBQ1573" s="133" t="e">
        <v>#REF!</v>
      </c>
      <c r="LBR1573" s="133" t="e">
        <v>#REF!</v>
      </c>
      <c r="LBS1573" s="133" t="e">
        <v>#REF!</v>
      </c>
      <c r="LBT1573" s="133" t="e">
        <v>#REF!</v>
      </c>
      <c r="LBU1573" s="133" t="e">
        <v>#REF!</v>
      </c>
      <c r="LBV1573" s="133" t="e">
        <v>#REF!</v>
      </c>
      <c r="LBW1573" s="133" t="e">
        <v>#REF!</v>
      </c>
      <c r="LBX1573" s="133" t="e">
        <v>#REF!</v>
      </c>
      <c r="LBY1573" s="133" t="e">
        <v>#REF!</v>
      </c>
      <c r="LBZ1573" s="133" t="e">
        <v>#REF!</v>
      </c>
      <c r="LCA1573" s="133" t="e">
        <v>#REF!</v>
      </c>
      <c r="LCB1573" s="133" t="e">
        <v>#REF!</v>
      </c>
      <c r="LCC1573" s="133" t="e">
        <v>#REF!</v>
      </c>
      <c r="LCD1573" s="133" t="e">
        <v>#REF!</v>
      </c>
      <c r="LCE1573" s="133" t="e">
        <v>#REF!</v>
      </c>
      <c r="LCF1573" s="133" t="e">
        <v>#REF!</v>
      </c>
      <c r="LCG1573" s="133" t="e">
        <v>#REF!</v>
      </c>
      <c r="LCH1573" s="133" t="e">
        <v>#REF!</v>
      </c>
      <c r="LCI1573" s="133" t="e">
        <v>#REF!</v>
      </c>
      <c r="LCJ1573" s="133" t="e">
        <v>#REF!</v>
      </c>
      <c r="LCK1573" s="133" t="e">
        <v>#REF!</v>
      </c>
      <c r="LCL1573" s="133" t="e">
        <v>#REF!</v>
      </c>
      <c r="LCM1573" s="133" t="e">
        <v>#REF!</v>
      </c>
      <c r="LCN1573" s="133" t="e">
        <v>#REF!</v>
      </c>
      <c r="LCO1573" s="133" t="e">
        <v>#REF!</v>
      </c>
      <c r="LCP1573" s="133" t="e">
        <v>#REF!</v>
      </c>
      <c r="LCQ1573" s="133" t="e">
        <v>#REF!</v>
      </c>
      <c r="LCR1573" s="133" t="e">
        <v>#REF!</v>
      </c>
      <c r="LCS1573" s="133" t="e">
        <v>#REF!</v>
      </c>
      <c r="LCT1573" s="133" t="e">
        <v>#REF!</v>
      </c>
      <c r="LCU1573" s="133" t="e">
        <v>#REF!</v>
      </c>
      <c r="LCV1573" s="133" t="e">
        <v>#REF!</v>
      </c>
      <c r="LCW1573" s="133" t="e">
        <v>#REF!</v>
      </c>
      <c r="LCX1573" s="133" t="e">
        <v>#REF!</v>
      </c>
      <c r="LCY1573" s="133" t="e">
        <v>#REF!</v>
      </c>
      <c r="LCZ1573" s="133" t="e">
        <v>#REF!</v>
      </c>
      <c r="LDA1573" s="133" t="e">
        <v>#REF!</v>
      </c>
      <c r="LDB1573" s="133" t="e">
        <v>#REF!</v>
      </c>
      <c r="LDC1573" s="133" t="e">
        <v>#REF!</v>
      </c>
      <c r="LDD1573" s="133" t="e">
        <v>#REF!</v>
      </c>
      <c r="LDE1573" s="133" t="e">
        <v>#REF!</v>
      </c>
      <c r="LDF1573" s="133" t="e">
        <v>#REF!</v>
      </c>
      <c r="LDG1573" s="133" t="e">
        <v>#REF!</v>
      </c>
      <c r="LDH1573" s="133" t="e">
        <v>#REF!</v>
      </c>
      <c r="LDI1573" s="133" t="e">
        <v>#REF!</v>
      </c>
      <c r="LDJ1573" s="133" t="e">
        <v>#REF!</v>
      </c>
      <c r="LDK1573" s="133" t="e">
        <v>#REF!</v>
      </c>
      <c r="LDL1573" s="133" t="e">
        <v>#REF!</v>
      </c>
      <c r="LDM1573" s="133" t="e">
        <v>#REF!</v>
      </c>
      <c r="LDN1573" s="133" t="e">
        <v>#REF!</v>
      </c>
      <c r="LDO1573" s="133" t="e">
        <v>#REF!</v>
      </c>
      <c r="LDP1573" s="133" t="e">
        <v>#REF!</v>
      </c>
      <c r="LDQ1573" s="133" t="e">
        <v>#REF!</v>
      </c>
      <c r="LDR1573" s="133" t="e">
        <v>#REF!</v>
      </c>
      <c r="LDS1573" s="133" t="e">
        <v>#REF!</v>
      </c>
      <c r="LDT1573" s="133" t="e">
        <v>#REF!</v>
      </c>
      <c r="LDU1573" s="133" t="e">
        <v>#REF!</v>
      </c>
      <c r="LDV1573" s="133" t="e">
        <v>#REF!</v>
      </c>
      <c r="LDW1573" s="133" t="e">
        <v>#REF!</v>
      </c>
      <c r="LDX1573" s="133" t="e">
        <v>#REF!</v>
      </c>
      <c r="LDY1573" s="133" t="e">
        <v>#REF!</v>
      </c>
      <c r="LDZ1573" s="133" t="e">
        <v>#REF!</v>
      </c>
      <c r="LEA1573" s="133" t="e">
        <v>#REF!</v>
      </c>
      <c r="LEB1573" s="133" t="e">
        <v>#REF!</v>
      </c>
      <c r="LEC1573" s="133" t="e">
        <v>#REF!</v>
      </c>
      <c r="LED1573" s="133" t="e">
        <v>#REF!</v>
      </c>
      <c r="LEE1573" s="133" t="e">
        <v>#REF!</v>
      </c>
      <c r="LEF1573" s="133" t="e">
        <v>#REF!</v>
      </c>
      <c r="LEG1573" s="133" t="e">
        <v>#REF!</v>
      </c>
      <c r="LEH1573" s="133" t="e">
        <v>#REF!</v>
      </c>
      <c r="LEI1573" s="133" t="e">
        <v>#REF!</v>
      </c>
      <c r="LEJ1573" s="133" t="e">
        <v>#REF!</v>
      </c>
      <c r="LEK1573" s="133" t="e">
        <v>#REF!</v>
      </c>
      <c r="LEL1573" s="133" t="e">
        <v>#REF!</v>
      </c>
      <c r="LEM1573" s="133" t="e">
        <v>#REF!</v>
      </c>
      <c r="LEN1573" s="133" t="e">
        <v>#REF!</v>
      </c>
      <c r="LEO1573" s="133" t="e">
        <v>#REF!</v>
      </c>
      <c r="LEP1573" s="133" t="e">
        <v>#REF!</v>
      </c>
      <c r="LEQ1573" s="133" t="e">
        <v>#REF!</v>
      </c>
      <c r="LER1573" s="133" t="e">
        <v>#REF!</v>
      </c>
      <c r="LES1573" s="133" t="e">
        <v>#REF!</v>
      </c>
      <c r="LET1573" s="133" t="e">
        <v>#REF!</v>
      </c>
      <c r="LEU1573" s="133" t="e">
        <v>#REF!</v>
      </c>
      <c r="LEV1573" s="133" t="e">
        <v>#REF!</v>
      </c>
      <c r="LEW1573" s="133" t="e">
        <v>#REF!</v>
      </c>
      <c r="LEX1573" s="133" t="e">
        <v>#REF!</v>
      </c>
      <c r="LEY1573" s="133" t="e">
        <v>#REF!</v>
      </c>
      <c r="LEZ1573" s="133" t="e">
        <v>#REF!</v>
      </c>
      <c r="LFA1573" s="133" t="e">
        <v>#REF!</v>
      </c>
      <c r="LFB1573" s="133" t="e">
        <v>#REF!</v>
      </c>
      <c r="LFC1573" s="133" t="e">
        <v>#REF!</v>
      </c>
      <c r="LFD1573" s="133" t="e">
        <v>#REF!</v>
      </c>
      <c r="LFE1573" s="133" t="e">
        <v>#REF!</v>
      </c>
      <c r="LFF1573" s="133" t="e">
        <v>#REF!</v>
      </c>
      <c r="LFG1573" s="133" t="e">
        <v>#REF!</v>
      </c>
      <c r="LFH1573" s="133" t="e">
        <v>#REF!</v>
      </c>
      <c r="LFI1573" s="133" t="e">
        <v>#REF!</v>
      </c>
      <c r="LFJ1573" s="133" t="e">
        <v>#REF!</v>
      </c>
      <c r="LFK1573" s="133" t="e">
        <v>#REF!</v>
      </c>
      <c r="LFL1573" s="133" t="e">
        <v>#REF!</v>
      </c>
      <c r="LFM1573" s="133" t="e">
        <v>#REF!</v>
      </c>
      <c r="LFN1573" s="133" t="e">
        <v>#REF!</v>
      </c>
      <c r="LFO1573" s="133" t="e">
        <v>#REF!</v>
      </c>
      <c r="LFP1573" s="133" t="e">
        <v>#REF!</v>
      </c>
      <c r="LFQ1573" s="133" t="e">
        <v>#REF!</v>
      </c>
      <c r="LFR1573" s="133" t="e">
        <v>#REF!</v>
      </c>
      <c r="LFS1573" s="133" t="e">
        <v>#REF!</v>
      </c>
      <c r="LFT1573" s="133" t="e">
        <v>#REF!</v>
      </c>
      <c r="LFU1573" s="133" t="e">
        <v>#REF!</v>
      </c>
      <c r="LFV1573" s="133" t="e">
        <v>#REF!</v>
      </c>
      <c r="LFW1573" s="133" t="e">
        <v>#REF!</v>
      </c>
      <c r="LFX1573" s="133" t="e">
        <v>#REF!</v>
      </c>
      <c r="LFY1573" s="133" t="e">
        <v>#REF!</v>
      </c>
      <c r="LFZ1573" s="133" t="e">
        <v>#REF!</v>
      </c>
      <c r="LGA1573" s="133" t="e">
        <v>#REF!</v>
      </c>
      <c r="LGB1573" s="133" t="e">
        <v>#REF!</v>
      </c>
      <c r="LGC1573" s="133" t="e">
        <v>#REF!</v>
      </c>
      <c r="LGD1573" s="133" t="e">
        <v>#REF!</v>
      </c>
      <c r="LGE1573" s="133" t="e">
        <v>#REF!</v>
      </c>
      <c r="LGF1573" s="133" t="e">
        <v>#REF!</v>
      </c>
      <c r="LGG1573" s="133" t="e">
        <v>#REF!</v>
      </c>
      <c r="LGH1573" s="133" t="e">
        <v>#REF!</v>
      </c>
      <c r="LGI1573" s="133" t="e">
        <v>#REF!</v>
      </c>
      <c r="LGJ1573" s="133" t="e">
        <v>#REF!</v>
      </c>
      <c r="LGK1573" s="133" t="e">
        <v>#REF!</v>
      </c>
      <c r="LGL1573" s="133" t="e">
        <v>#REF!</v>
      </c>
      <c r="LGM1573" s="133" t="e">
        <v>#REF!</v>
      </c>
      <c r="LGN1573" s="133" t="e">
        <v>#REF!</v>
      </c>
      <c r="LGO1573" s="133" t="e">
        <v>#REF!</v>
      </c>
      <c r="LGP1573" s="133" t="e">
        <v>#REF!</v>
      </c>
      <c r="LGQ1573" s="133" t="e">
        <v>#REF!</v>
      </c>
      <c r="LGR1573" s="133" t="e">
        <v>#REF!</v>
      </c>
      <c r="LGS1573" s="133" t="e">
        <v>#REF!</v>
      </c>
      <c r="LGT1573" s="133" t="e">
        <v>#REF!</v>
      </c>
      <c r="LGU1573" s="133" t="e">
        <v>#REF!</v>
      </c>
      <c r="LGV1573" s="133" t="e">
        <v>#REF!</v>
      </c>
      <c r="LGW1573" s="133" t="e">
        <v>#REF!</v>
      </c>
      <c r="LGX1573" s="133" t="e">
        <v>#REF!</v>
      </c>
      <c r="LGY1573" s="133" t="e">
        <v>#REF!</v>
      </c>
      <c r="LGZ1573" s="133" t="e">
        <v>#REF!</v>
      </c>
      <c r="LHA1573" s="133" t="e">
        <v>#REF!</v>
      </c>
      <c r="LHB1573" s="133" t="e">
        <v>#REF!</v>
      </c>
      <c r="LHC1573" s="133" t="e">
        <v>#REF!</v>
      </c>
      <c r="LHD1573" s="133" t="e">
        <v>#REF!</v>
      </c>
      <c r="LHE1573" s="133" t="e">
        <v>#REF!</v>
      </c>
      <c r="LHF1573" s="133" t="e">
        <v>#REF!</v>
      </c>
      <c r="LHG1573" s="133" t="e">
        <v>#REF!</v>
      </c>
      <c r="LHH1573" s="133" t="e">
        <v>#REF!</v>
      </c>
      <c r="LHI1573" s="133" t="e">
        <v>#REF!</v>
      </c>
      <c r="LHJ1573" s="133" t="e">
        <v>#REF!</v>
      </c>
      <c r="LHK1573" s="133" t="e">
        <v>#REF!</v>
      </c>
      <c r="LHL1573" s="133" t="e">
        <v>#REF!</v>
      </c>
      <c r="LHM1573" s="133" t="e">
        <v>#REF!</v>
      </c>
      <c r="LHN1573" s="133" t="e">
        <v>#REF!</v>
      </c>
      <c r="LHO1573" s="133" t="e">
        <v>#REF!</v>
      </c>
      <c r="LHP1573" s="133" t="e">
        <v>#REF!</v>
      </c>
      <c r="LHQ1573" s="133" t="e">
        <v>#REF!</v>
      </c>
      <c r="LHR1573" s="133" t="e">
        <v>#REF!</v>
      </c>
      <c r="LHS1573" s="133" t="e">
        <v>#REF!</v>
      </c>
      <c r="LHT1573" s="133" t="e">
        <v>#REF!</v>
      </c>
      <c r="LHU1573" s="133" t="e">
        <v>#REF!</v>
      </c>
      <c r="LHV1573" s="133" t="e">
        <v>#REF!</v>
      </c>
      <c r="LHW1573" s="133" t="e">
        <v>#REF!</v>
      </c>
      <c r="LHX1573" s="133" t="e">
        <v>#REF!</v>
      </c>
      <c r="LHY1573" s="133" t="e">
        <v>#REF!</v>
      </c>
      <c r="LHZ1573" s="133" t="e">
        <v>#REF!</v>
      </c>
      <c r="LIA1573" s="133" t="e">
        <v>#REF!</v>
      </c>
      <c r="LIB1573" s="133" t="e">
        <v>#REF!</v>
      </c>
      <c r="LIC1573" s="133" t="e">
        <v>#REF!</v>
      </c>
      <c r="LID1573" s="133" t="e">
        <v>#REF!</v>
      </c>
      <c r="LIE1573" s="133" t="e">
        <v>#REF!</v>
      </c>
      <c r="LIF1573" s="133" t="e">
        <v>#REF!</v>
      </c>
      <c r="LIG1573" s="133" t="e">
        <v>#REF!</v>
      </c>
      <c r="LIH1573" s="133" t="e">
        <v>#REF!</v>
      </c>
      <c r="LII1573" s="133" t="e">
        <v>#REF!</v>
      </c>
      <c r="LIJ1573" s="133" t="e">
        <v>#REF!</v>
      </c>
      <c r="LIK1573" s="133" t="e">
        <v>#REF!</v>
      </c>
      <c r="LIL1573" s="133" t="e">
        <v>#REF!</v>
      </c>
      <c r="LIM1573" s="133" t="e">
        <v>#REF!</v>
      </c>
      <c r="LIN1573" s="133" t="e">
        <v>#REF!</v>
      </c>
      <c r="LIO1573" s="133" t="e">
        <v>#REF!</v>
      </c>
      <c r="LIP1573" s="133" t="e">
        <v>#REF!</v>
      </c>
      <c r="LIQ1573" s="133" t="e">
        <v>#REF!</v>
      </c>
      <c r="LIR1573" s="133" t="e">
        <v>#REF!</v>
      </c>
      <c r="LIS1573" s="133" t="e">
        <v>#REF!</v>
      </c>
      <c r="LIT1573" s="133" t="e">
        <v>#REF!</v>
      </c>
      <c r="LIU1573" s="133" t="e">
        <v>#REF!</v>
      </c>
      <c r="LIV1573" s="133" t="e">
        <v>#REF!</v>
      </c>
      <c r="LIW1573" s="133" t="e">
        <v>#REF!</v>
      </c>
      <c r="LIX1573" s="133" t="e">
        <v>#REF!</v>
      </c>
      <c r="LIY1573" s="133" t="e">
        <v>#REF!</v>
      </c>
      <c r="LIZ1573" s="133" t="e">
        <v>#REF!</v>
      </c>
      <c r="LJA1573" s="133" t="e">
        <v>#REF!</v>
      </c>
      <c r="LJB1573" s="133" t="e">
        <v>#REF!</v>
      </c>
      <c r="LJC1573" s="133" t="e">
        <v>#REF!</v>
      </c>
      <c r="LJD1573" s="133" t="e">
        <v>#REF!</v>
      </c>
      <c r="LJE1573" s="133" t="e">
        <v>#REF!</v>
      </c>
      <c r="LJF1573" s="133" t="e">
        <v>#REF!</v>
      </c>
      <c r="LJG1573" s="133" t="e">
        <v>#REF!</v>
      </c>
      <c r="LJH1573" s="133" t="e">
        <v>#REF!</v>
      </c>
      <c r="LJI1573" s="133" t="e">
        <v>#REF!</v>
      </c>
      <c r="LJJ1573" s="133" t="e">
        <v>#REF!</v>
      </c>
      <c r="LJK1573" s="133" t="e">
        <v>#REF!</v>
      </c>
      <c r="LJL1573" s="133" t="e">
        <v>#REF!</v>
      </c>
      <c r="LJM1573" s="133" t="e">
        <v>#REF!</v>
      </c>
      <c r="LJN1573" s="133" t="e">
        <v>#REF!</v>
      </c>
      <c r="LJO1573" s="133" t="e">
        <v>#REF!</v>
      </c>
      <c r="LJP1573" s="133" t="e">
        <v>#REF!</v>
      </c>
      <c r="LJQ1573" s="133" t="e">
        <v>#REF!</v>
      </c>
      <c r="LJR1573" s="133" t="e">
        <v>#REF!</v>
      </c>
      <c r="LJS1573" s="133" t="e">
        <v>#REF!</v>
      </c>
      <c r="LJT1573" s="133" t="e">
        <v>#REF!</v>
      </c>
      <c r="LJU1573" s="133" t="e">
        <v>#REF!</v>
      </c>
      <c r="LJV1573" s="133" t="e">
        <v>#REF!</v>
      </c>
      <c r="LJW1573" s="133" t="e">
        <v>#REF!</v>
      </c>
      <c r="LJX1573" s="133" t="e">
        <v>#REF!</v>
      </c>
      <c r="LJY1573" s="133" t="e">
        <v>#REF!</v>
      </c>
      <c r="LJZ1573" s="133" t="e">
        <v>#REF!</v>
      </c>
      <c r="LKA1573" s="133" t="e">
        <v>#REF!</v>
      </c>
      <c r="LKB1573" s="133" t="e">
        <v>#REF!</v>
      </c>
      <c r="LKC1573" s="133" t="e">
        <v>#REF!</v>
      </c>
      <c r="LKD1573" s="133" t="e">
        <v>#REF!</v>
      </c>
      <c r="LKE1573" s="133" t="e">
        <v>#REF!</v>
      </c>
      <c r="LKF1573" s="133" t="e">
        <v>#REF!</v>
      </c>
      <c r="LKG1573" s="133" t="e">
        <v>#REF!</v>
      </c>
      <c r="LKH1573" s="133" t="e">
        <v>#REF!</v>
      </c>
      <c r="LKI1573" s="133" t="e">
        <v>#REF!</v>
      </c>
      <c r="LKJ1573" s="133" t="e">
        <v>#REF!</v>
      </c>
      <c r="LKK1573" s="133" t="e">
        <v>#REF!</v>
      </c>
      <c r="LKL1573" s="133" t="e">
        <v>#REF!</v>
      </c>
      <c r="LKM1573" s="133" t="e">
        <v>#REF!</v>
      </c>
      <c r="LKN1573" s="133" t="e">
        <v>#REF!</v>
      </c>
      <c r="LKO1573" s="133" t="e">
        <v>#REF!</v>
      </c>
      <c r="LKP1573" s="133" t="e">
        <v>#REF!</v>
      </c>
      <c r="LKQ1573" s="133" t="e">
        <v>#REF!</v>
      </c>
      <c r="LKR1573" s="133" t="e">
        <v>#REF!</v>
      </c>
      <c r="LKS1573" s="133" t="e">
        <v>#REF!</v>
      </c>
      <c r="LKT1573" s="133" t="e">
        <v>#REF!</v>
      </c>
      <c r="LKU1573" s="133" t="e">
        <v>#REF!</v>
      </c>
      <c r="LKV1573" s="133" t="e">
        <v>#REF!</v>
      </c>
      <c r="LKW1573" s="133" t="e">
        <v>#REF!</v>
      </c>
      <c r="LKX1573" s="133" t="e">
        <v>#REF!</v>
      </c>
      <c r="LKY1573" s="133" t="e">
        <v>#REF!</v>
      </c>
      <c r="LKZ1573" s="133" t="e">
        <v>#REF!</v>
      </c>
      <c r="LLA1573" s="133" t="e">
        <v>#REF!</v>
      </c>
      <c r="LLB1573" s="133" t="e">
        <v>#REF!</v>
      </c>
      <c r="LLC1573" s="133" t="e">
        <v>#REF!</v>
      </c>
      <c r="LLD1573" s="133" t="e">
        <v>#REF!</v>
      </c>
      <c r="LLE1573" s="133" t="e">
        <v>#REF!</v>
      </c>
      <c r="LLF1573" s="133" t="e">
        <v>#REF!</v>
      </c>
      <c r="LLG1573" s="133" t="e">
        <v>#REF!</v>
      </c>
      <c r="LLH1573" s="133" t="e">
        <v>#REF!</v>
      </c>
      <c r="LLI1573" s="133" t="e">
        <v>#REF!</v>
      </c>
      <c r="LLJ1573" s="133" t="e">
        <v>#REF!</v>
      </c>
      <c r="LLK1573" s="133" t="e">
        <v>#REF!</v>
      </c>
      <c r="LLL1573" s="133" t="e">
        <v>#REF!</v>
      </c>
      <c r="LLM1573" s="133" t="e">
        <v>#REF!</v>
      </c>
      <c r="LLN1573" s="133" t="e">
        <v>#REF!</v>
      </c>
      <c r="LLO1573" s="133" t="e">
        <v>#REF!</v>
      </c>
      <c r="LLP1573" s="133" t="e">
        <v>#REF!</v>
      </c>
      <c r="LLQ1573" s="133" t="e">
        <v>#REF!</v>
      </c>
      <c r="LLR1573" s="133" t="e">
        <v>#REF!</v>
      </c>
      <c r="LLS1573" s="133" t="e">
        <v>#REF!</v>
      </c>
      <c r="LLT1573" s="133" t="e">
        <v>#REF!</v>
      </c>
      <c r="LLU1573" s="133" t="e">
        <v>#REF!</v>
      </c>
      <c r="LLV1573" s="133" t="e">
        <v>#REF!</v>
      </c>
      <c r="LLW1573" s="133" t="e">
        <v>#REF!</v>
      </c>
      <c r="LLX1573" s="133" t="e">
        <v>#REF!</v>
      </c>
      <c r="LLY1573" s="133" t="e">
        <v>#REF!</v>
      </c>
      <c r="LLZ1573" s="133" t="e">
        <v>#REF!</v>
      </c>
      <c r="LMA1573" s="133" t="e">
        <v>#REF!</v>
      </c>
      <c r="LMB1573" s="133" t="e">
        <v>#REF!</v>
      </c>
      <c r="LMC1573" s="133" t="e">
        <v>#REF!</v>
      </c>
      <c r="LMD1573" s="133" t="e">
        <v>#REF!</v>
      </c>
      <c r="LME1573" s="133" t="e">
        <v>#REF!</v>
      </c>
      <c r="LMF1573" s="133" t="e">
        <v>#REF!</v>
      </c>
      <c r="LMG1573" s="133" t="e">
        <v>#REF!</v>
      </c>
      <c r="LMH1573" s="133" t="e">
        <v>#REF!</v>
      </c>
      <c r="LMI1573" s="133" t="e">
        <v>#REF!</v>
      </c>
      <c r="LMJ1573" s="133" t="e">
        <v>#REF!</v>
      </c>
      <c r="LMK1573" s="133" t="e">
        <v>#REF!</v>
      </c>
      <c r="LML1573" s="133" t="e">
        <v>#REF!</v>
      </c>
      <c r="LMM1573" s="133" t="e">
        <v>#REF!</v>
      </c>
      <c r="LMN1573" s="133" t="e">
        <v>#REF!</v>
      </c>
      <c r="LMO1573" s="133" t="e">
        <v>#REF!</v>
      </c>
      <c r="LMP1573" s="133" t="e">
        <v>#REF!</v>
      </c>
      <c r="LMQ1573" s="133" t="e">
        <v>#REF!</v>
      </c>
      <c r="LMR1573" s="133" t="e">
        <v>#REF!</v>
      </c>
      <c r="LMS1573" s="133" t="e">
        <v>#REF!</v>
      </c>
      <c r="LMT1573" s="133" t="e">
        <v>#REF!</v>
      </c>
      <c r="LMU1573" s="133" t="e">
        <v>#REF!</v>
      </c>
      <c r="LMV1573" s="133" t="e">
        <v>#REF!</v>
      </c>
      <c r="LMW1573" s="133" t="e">
        <v>#REF!</v>
      </c>
      <c r="LMX1573" s="133" t="e">
        <v>#REF!</v>
      </c>
      <c r="LMY1573" s="133" t="e">
        <v>#REF!</v>
      </c>
      <c r="LMZ1573" s="133" t="e">
        <v>#REF!</v>
      </c>
      <c r="LNA1573" s="133" t="e">
        <v>#REF!</v>
      </c>
      <c r="LNB1573" s="133" t="e">
        <v>#REF!</v>
      </c>
      <c r="LNC1573" s="133" t="e">
        <v>#REF!</v>
      </c>
      <c r="LND1573" s="133" t="e">
        <v>#REF!</v>
      </c>
      <c r="LNE1573" s="133" t="e">
        <v>#REF!</v>
      </c>
      <c r="LNF1573" s="133" t="e">
        <v>#REF!</v>
      </c>
      <c r="LNG1573" s="133" t="e">
        <v>#REF!</v>
      </c>
      <c r="LNH1573" s="133" t="e">
        <v>#REF!</v>
      </c>
      <c r="LNI1573" s="133" t="e">
        <v>#REF!</v>
      </c>
      <c r="LNJ1573" s="133" t="e">
        <v>#REF!</v>
      </c>
      <c r="LNK1573" s="133" t="e">
        <v>#REF!</v>
      </c>
      <c r="LNL1573" s="133" t="e">
        <v>#REF!</v>
      </c>
      <c r="LNM1573" s="133" t="e">
        <v>#REF!</v>
      </c>
      <c r="LNN1573" s="133" t="e">
        <v>#REF!</v>
      </c>
      <c r="LNO1573" s="133" t="e">
        <v>#REF!</v>
      </c>
      <c r="LNP1573" s="133" t="e">
        <v>#REF!</v>
      </c>
      <c r="LNQ1573" s="133" t="e">
        <v>#REF!</v>
      </c>
      <c r="LNR1573" s="133" t="e">
        <v>#REF!</v>
      </c>
      <c r="LNS1573" s="133" t="e">
        <v>#REF!</v>
      </c>
      <c r="LNT1573" s="133" t="e">
        <v>#REF!</v>
      </c>
      <c r="LNU1573" s="133" t="e">
        <v>#REF!</v>
      </c>
      <c r="LNV1573" s="133" t="e">
        <v>#REF!</v>
      </c>
      <c r="LNW1573" s="133" t="e">
        <v>#REF!</v>
      </c>
      <c r="LNX1573" s="133" t="e">
        <v>#REF!</v>
      </c>
      <c r="LNY1573" s="133" t="e">
        <v>#REF!</v>
      </c>
      <c r="LNZ1573" s="133" t="e">
        <v>#REF!</v>
      </c>
      <c r="LOA1573" s="133" t="e">
        <v>#REF!</v>
      </c>
      <c r="LOB1573" s="133" t="e">
        <v>#REF!</v>
      </c>
      <c r="LOC1573" s="133" t="e">
        <v>#REF!</v>
      </c>
      <c r="LOD1573" s="133" t="e">
        <v>#REF!</v>
      </c>
      <c r="LOE1573" s="133" t="e">
        <v>#REF!</v>
      </c>
      <c r="LOF1573" s="133" t="e">
        <v>#REF!</v>
      </c>
      <c r="LOG1573" s="133" t="e">
        <v>#REF!</v>
      </c>
      <c r="LOH1573" s="133" t="e">
        <v>#REF!</v>
      </c>
      <c r="LOI1573" s="133" t="e">
        <v>#REF!</v>
      </c>
      <c r="LOJ1573" s="133" t="e">
        <v>#REF!</v>
      </c>
      <c r="LOK1573" s="133" t="e">
        <v>#REF!</v>
      </c>
      <c r="LOL1573" s="133" t="e">
        <v>#REF!</v>
      </c>
      <c r="LOM1573" s="133" t="e">
        <v>#REF!</v>
      </c>
      <c r="LON1573" s="133" t="e">
        <v>#REF!</v>
      </c>
      <c r="LOO1573" s="133" t="e">
        <v>#REF!</v>
      </c>
      <c r="LOP1573" s="133" t="e">
        <v>#REF!</v>
      </c>
      <c r="LOQ1573" s="133" t="e">
        <v>#REF!</v>
      </c>
      <c r="LOR1573" s="133" t="e">
        <v>#REF!</v>
      </c>
      <c r="LOS1573" s="133" t="e">
        <v>#REF!</v>
      </c>
      <c r="LOT1573" s="133" t="e">
        <v>#REF!</v>
      </c>
      <c r="LOU1573" s="133" t="e">
        <v>#REF!</v>
      </c>
      <c r="LOV1573" s="133" t="e">
        <v>#REF!</v>
      </c>
      <c r="LOW1573" s="133" t="e">
        <v>#REF!</v>
      </c>
      <c r="LOX1573" s="133" t="e">
        <v>#REF!</v>
      </c>
      <c r="LOY1573" s="133" t="e">
        <v>#REF!</v>
      </c>
      <c r="LOZ1573" s="133" t="e">
        <v>#REF!</v>
      </c>
      <c r="LPA1573" s="133" t="e">
        <v>#REF!</v>
      </c>
      <c r="LPB1573" s="133" t="e">
        <v>#REF!</v>
      </c>
      <c r="LPC1573" s="133" t="e">
        <v>#REF!</v>
      </c>
      <c r="LPD1573" s="133" t="e">
        <v>#REF!</v>
      </c>
      <c r="LPE1573" s="133" t="e">
        <v>#REF!</v>
      </c>
      <c r="LPF1573" s="133" t="e">
        <v>#REF!</v>
      </c>
      <c r="LPG1573" s="133" t="e">
        <v>#REF!</v>
      </c>
      <c r="LPH1573" s="133" t="e">
        <v>#REF!</v>
      </c>
      <c r="LPI1573" s="133" t="e">
        <v>#REF!</v>
      </c>
      <c r="LPJ1573" s="133" t="e">
        <v>#REF!</v>
      </c>
      <c r="LPK1573" s="133" t="e">
        <v>#REF!</v>
      </c>
      <c r="LPL1573" s="133" t="e">
        <v>#REF!</v>
      </c>
      <c r="LPM1573" s="133" t="e">
        <v>#REF!</v>
      </c>
      <c r="LPN1573" s="133" t="e">
        <v>#REF!</v>
      </c>
      <c r="LPO1573" s="133" t="e">
        <v>#REF!</v>
      </c>
      <c r="LPP1573" s="133" t="e">
        <v>#REF!</v>
      </c>
      <c r="LPQ1573" s="133" t="e">
        <v>#REF!</v>
      </c>
      <c r="LPR1573" s="133" t="e">
        <v>#REF!</v>
      </c>
      <c r="LPS1573" s="133" t="e">
        <v>#REF!</v>
      </c>
      <c r="LPT1573" s="133" t="e">
        <v>#REF!</v>
      </c>
      <c r="LPU1573" s="133" t="e">
        <v>#REF!</v>
      </c>
      <c r="LPV1573" s="133" t="e">
        <v>#REF!</v>
      </c>
      <c r="LPW1573" s="133" t="e">
        <v>#REF!</v>
      </c>
      <c r="LPX1573" s="133" t="e">
        <v>#REF!</v>
      </c>
      <c r="LPY1573" s="133" t="e">
        <v>#REF!</v>
      </c>
      <c r="LPZ1573" s="133" t="e">
        <v>#REF!</v>
      </c>
      <c r="LQA1573" s="133" t="e">
        <v>#REF!</v>
      </c>
      <c r="LQB1573" s="133" t="e">
        <v>#REF!</v>
      </c>
      <c r="LQC1573" s="133" t="e">
        <v>#REF!</v>
      </c>
      <c r="LQD1573" s="133" t="e">
        <v>#REF!</v>
      </c>
      <c r="LQE1573" s="133" t="e">
        <v>#REF!</v>
      </c>
      <c r="LQF1573" s="133" t="e">
        <v>#REF!</v>
      </c>
      <c r="LQG1573" s="133" t="e">
        <v>#REF!</v>
      </c>
      <c r="LQH1573" s="133" t="e">
        <v>#REF!</v>
      </c>
      <c r="LQI1573" s="133" t="e">
        <v>#REF!</v>
      </c>
      <c r="LQJ1573" s="133" t="e">
        <v>#REF!</v>
      </c>
      <c r="LQK1573" s="133" t="e">
        <v>#REF!</v>
      </c>
      <c r="LQL1573" s="133" t="e">
        <v>#REF!</v>
      </c>
      <c r="LQM1573" s="133" t="e">
        <v>#REF!</v>
      </c>
      <c r="LQN1573" s="133" t="e">
        <v>#REF!</v>
      </c>
      <c r="LQO1573" s="133" t="e">
        <v>#REF!</v>
      </c>
      <c r="LQP1573" s="133" t="e">
        <v>#REF!</v>
      </c>
      <c r="LQQ1573" s="133" t="e">
        <v>#REF!</v>
      </c>
      <c r="LQR1573" s="133" t="e">
        <v>#REF!</v>
      </c>
      <c r="LQS1573" s="133" t="e">
        <v>#REF!</v>
      </c>
      <c r="LQT1573" s="133" t="e">
        <v>#REF!</v>
      </c>
      <c r="LQU1573" s="133" t="e">
        <v>#REF!</v>
      </c>
      <c r="LQV1573" s="133" t="e">
        <v>#REF!</v>
      </c>
      <c r="LQW1573" s="133" t="e">
        <v>#REF!</v>
      </c>
      <c r="LQX1573" s="133" t="e">
        <v>#REF!</v>
      </c>
      <c r="LQY1573" s="133" t="e">
        <v>#REF!</v>
      </c>
      <c r="LQZ1573" s="133" t="e">
        <v>#REF!</v>
      </c>
      <c r="LRA1573" s="133" t="e">
        <v>#REF!</v>
      </c>
      <c r="LRB1573" s="133" t="e">
        <v>#REF!</v>
      </c>
      <c r="LRC1573" s="133" t="e">
        <v>#REF!</v>
      </c>
      <c r="LRD1573" s="133" t="e">
        <v>#REF!</v>
      </c>
      <c r="LRE1573" s="133" t="e">
        <v>#REF!</v>
      </c>
      <c r="LRF1573" s="133" t="e">
        <v>#REF!</v>
      </c>
      <c r="LRG1573" s="133" t="e">
        <v>#REF!</v>
      </c>
      <c r="LRH1573" s="133" t="e">
        <v>#REF!</v>
      </c>
      <c r="LRI1573" s="133" t="e">
        <v>#REF!</v>
      </c>
      <c r="LRJ1573" s="133" t="e">
        <v>#REF!</v>
      </c>
      <c r="LRK1573" s="133" t="e">
        <v>#REF!</v>
      </c>
      <c r="LRL1573" s="133" t="e">
        <v>#REF!</v>
      </c>
      <c r="LRM1573" s="133" t="e">
        <v>#REF!</v>
      </c>
      <c r="LRN1573" s="133" t="e">
        <v>#REF!</v>
      </c>
      <c r="LRO1573" s="133" t="e">
        <v>#REF!</v>
      </c>
      <c r="LRP1573" s="133" t="e">
        <v>#REF!</v>
      </c>
      <c r="LRQ1573" s="133" t="e">
        <v>#REF!</v>
      </c>
      <c r="LRR1573" s="133" t="e">
        <v>#REF!</v>
      </c>
      <c r="LRS1573" s="133" t="e">
        <v>#REF!</v>
      </c>
      <c r="LRT1573" s="133" t="e">
        <v>#REF!</v>
      </c>
      <c r="LRU1573" s="133" t="e">
        <v>#REF!</v>
      </c>
      <c r="LRV1573" s="133" t="e">
        <v>#REF!</v>
      </c>
      <c r="LRW1573" s="133" t="e">
        <v>#REF!</v>
      </c>
      <c r="LRX1573" s="133" t="e">
        <v>#REF!</v>
      </c>
      <c r="LRY1573" s="133" t="e">
        <v>#REF!</v>
      </c>
      <c r="LRZ1573" s="133" t="e">
        <v>#REF!</v>
      </c>
      <c r="LSA1573" s="133" t="e">
        <v>#REF!</v>
      </c>
      <c r="LSB1573" s="133" t="e">
        <v>#REF!</v>
      </c>
      <c r="LSC1573" s="133" t="e">
        <v>#REF!</v>
      </c>
      <c r="LSD1573" s="133" t="e">
        <v>#REF!</v>
      </c>
      <c r="LSE1573" s="133" t="e">
        <v>#REF!</v>
      </c>
      <c r="LSF1573" s="133" t="e">
        <v>#REF!</v>
      </c>
      <c r="LSG1573" s="133" t="e">
        <v>#REF!</v>
      </c>
      <c r="LSH1573" s="133" t="e">
        <v>#REF!</v>
      </c>
      <c r="LSI1573" s="133" t="e">
        <v>#REF!</v>
      </c>
      <c r="LSJ1573" s="133" t="e">
        <v>#REF!</v>
      </c>
      <c r="LSK1573" s="133" t="e">
        <v>#REF!</v>
      </c>
      <c r="LSL1573" s="133" t="e">
        <v>#REF!</v>
      </c>
      <c r="LSM1573" s="133" t="e">
        <v>#REF!</v>
      </c>
      <c r="LSN1573" s="133" t="e">
        <v>#REF!</v>
      </c>
      <c r="LSO1573" s="133" t="e">
        <v>#REF!</v>
      </c>
      <c r="LSP1573" s="133" t="e">
        <v>#REF!</v>
      </c>
      <c r="LSQ1573" s="133" t="e">
        <v>#REF!</v>
      </c>
      <c r="LSR1573" s="133" t="e">
        <v>#REF!</v>
      </c>
      <c r="LSS1573" s="133" t="e">
        <v>#REF!</v>
      </c>
      <c r="LST1573" s="133" t="e">
        <v>#REF!</v>
      </c>
      <c r="LSU1573" s="133" t="e">
        <v>#REF!</v>
      </c>
      <c r="LSV1573" s="133" t="e">
        <v>#REF!</v>
      </c>
      <c r="LSW1573" s="133" t="e">
        <v>#REF!</v>
      </c>
      <c r="LSX1573" s="133" t="e">
        <v>#REF!</v>
      </c>
      <c r="LSY1573" s="133" t="e">
        <v>#REF!</v>
      </c>
      <c r="LSZ1573" s="133" t="e">
        <v>#REF!</v>
      </c>
      <c r="LTA1573" s="133" t="e">
        <v>#REF!</v>
      </c>
      <c r="LTB1573" s="133" t="e">
        <v>#REF!</v>
      </c>
      <c r="LTC1573" s="133" t="e">
        <v>#REF!</v>
      </c>
      <c r="LTD1573" s="133" t="e">
        <v>#REF!</v>
      </c>
      <c r="LTE1573" s="133" t="e">
        <v>#REF!</v>
      </c>
      <c r="LTF1573" s="133" t="e">
        <v>#REF!</v>
      </c>
      <c r="LTG1573" s="133" t="e">
        <v>#REF!</v>
      </c>
      <c r="LTH1573" s="133" t="e">
        <v>#REF!</v>
      </c>
      <c r="LTI1573" s="133" t="e">
        <v>#REF!</v>
      </c>
      <c r="LTJ1573" s="133" t="e">
        <v>#REF!</v>
      </c>
      <c r="LTK1573" s="133" t="e">
        <v>#REF!</v>
      </c>
      <c r="LTL1573" s="133" t="e">
        <v>#REF!</v>
      </c>
      <c r="LTM1573" s="133" t="e">
        <v>#REF!</v>
      </c>
      <c r="LTN1573" s="133" t="e">
        <v>#REF!</v>
      </c>
      <c r="LTO1573" s="133" t="e">
        <v>#REF!</v>
      </c>
      <c r="LTP1573" s="133" t="e">
        <v>#REF!</v>
      </c>
      <c r="LTQ1573" s="133" t="e">
        <v>#REF!</v>
      </c>
      <c r="LTR1573" s="133" t="e">
        <v>#REF!</v>
      </c>
      <c r="LTS1573" s="133" t="e">
        <v>#REF!</v>
      </c>
      <c r="LTT1573" s="133" t="e">
        <v>#REF!</v>
      </c>
      <c r="LTU1573" s="133" t="e">
        <v>#REF!</v>
      </c>
      <c r="LTV1573" s="133" t="e">
        <v>#REF!</v>
      </c>
      <c r="LTW1573" s="133" t="e">
        <v>#REF!</v>
      </c>
      <c r="LTX1573" s="133" t="e">
        <v>#REF!</v>
      </c>
      <c r="LTY1573" s="133" t="e">
        <v>#REF!</v>
      </c>
      <c r="LTZ1573" s="133" t="e">
        <v>#REF!</v>
      </c>
      <c r="LUA1573" s="133" t="e">
        <v>#REF!</v>
      </c>
      <c r="LUB1573" s="133" t="e">
        <v>#REF!</v>
      </c>
      <c r="LUC1573" s="133" t="e">
        <v>#REF!</v>
      </c>
      <c r="LUD1573" s="133" t="e">
        <v>#REF!</v>
      </c>
      <c r="LUE1573" s="133" t="e">
        <v>#REF!</v>
      </c>
      <c r="LUF1573" s="133" t="e">
        <v>#REF!</v>
      </c>
      <c r="LUG1573" s="133" t="e">
        <v>#REF!</v>
      </c>
      <c r="LUH1573" s="133" t="e">
        <v>#REF!</v>
      </c>
      <c r="LUI1573" s="133" t="e">
        <v>#REF!</v>
      </c>
      <c r="LUJ1573" s="133" t="e">
        <v>#REF!</v>
      </c>
      <c r="LUK1573" s="133" t="e">
        <v>#REF!</v>
      </c>
      <c r="LUL1573" s="133" t="e">
        <v>#REF!</v>
      </c>
      <c r="LUM1573" s="133" t="e">
        <v>#REF!</v>
      </c>
      <c r="LUN1573" s="133" t="e">
        <v>#REF!</v>
      </c>
      <c r="LUO1573" s="133" t="e">
        <v>#REF!</v>
      </c>
      <c r="LUP1573" s="133" t="e">
        <v>#REF!</v>
      </c>
      <c r="LUQ1573" s="133" t="e">
        <v>#REF!</v>
      </c>
      <c r="LUR1573" s="133" t="e">
        <v>#REF!</v>
      </c>
      <c r="LUS1573" s="133" t="e">
        <v>#REF!</v>
      </c>
      <c r="LUT1573" s="133" t="e">
        <v>#REF!</v>
      </c>
      <c r="LUU1573" s="133" t="e">
        <v>#REF!</v>
      </c>
      <c r="LUV1573" s="133" t="e">
        <v>#REF!</v>
      </c>
      <c r="LUW1573" s="133" t="e">
        <v>#REF!</v>
      </c>
      <c r="LUX1573" s="133" t="e">
        <v>#REF!</v>
      </c>
      <c r="LUY1573" s="133" t="e">
        <v>#REF!</v>
      </c>
      <c r="LUZ1573" s="133" t="e">
        <v>#REF!</v>
      </c>
      <c r="LVA1573" s="133" t="e">
        <v>#REF!</v>
      </c>
      <c r="LVB1573" s="133" t="e">
        <v>#REF!</v>
      </c>
      <c r="LVC1573" s="133" t="e">
        <v>#REF!</v>
      </c>
      <c r="LVD1573" s="133" t="e">
        <v>#REF!</v>
      </c>
      <c r="LVE1573" s="133" t="e">
        <v>#REF!</v>
      </c>
      <c r="LVF1573" s="133" t="e">
        <v>#REF!</v>
      </c>
      <c r="LVG1573" s="133" t="e">
        <v>#REF!</v>
      </c>
      <c r="LVH1573" s="133" t="e">
        <v>#REF!</v>
      </c>
      <c r="LVI1573" s="133" t="e">
        <v>#REF!</v>
      </c>
      <c r="LVJ1573" s="133" t="e">
        <v>#REF!</v>
      </c>
      <c r="LVK1573" s="133" t="e">
        <v>#REF!</v>
      </c>
      <c r="LVL1573" s="133" t="e">
        <v>#REF!</v>
      </c>
      <c r="LVM1573" s="133" t="e">
        <v>#REF!</v>
      </c>
      <c r="LVN1573" s="133" t="e">
        <v>#REF!</v>
      </c>
      <c r="LVO1573" s="133" t="e">
        <v>#REF!</v>
      </c>
      <c r="LVP1573" s="133" t="e">
        <v>#REF!</v>
      </c>
      <c r="LVQ1573" s="133" t="e">
        <v>#REF!</v>
      </c>
      <c r="LVR1573" s="133" t="e">
        <v>#REF!</v>
      </c>
      <c r="LVS1573" s="133" t="e">
        <v>#REF!</v>
      </c>
      <c r="LVT1573" s="133" t="e">
        <v>#REF!</v>
      </c>
      <c r="LVU1573" s="133" t="e">
        <v>#REF!</v>
      </c>
      <c r="LVV1573" s="133" t="e">
        <v>#REF!</v>
      </c>
      <c r="LVW1573" s="133" t="e">
        <v>#REF!</v>
      </c>
      <c r="LVX1573" s="133" t="e">
        <v>#REF!</v>
      </c>
      <c r="LVY1573" s="133" t="e">
        <v>#REF!</v>
      </c>
      <c r="LVZ1573" s="133" t="e">
        <v>#REF!</v>
      </c>
      <c r="LWA1573" s="133" t="e">
        <v>#REF!</v>
      </c>
      <c r="LWB1573" s="133" t="e">
        <v>#REF!</v>
      </c>
      <c r="LWC1573" s="133" t="e">
        <v>#REF!</v>
      </c>
      <c r="LWD1573" s="133" t="e">
        <v>#REF!</v>
      </c>
      <c r="LWE1573" s="133" t="e">
        <v>#REF!</v>
      </c>
      <c r="LWF1573" s="133" t="e">
        <v>#REF!</v>
      </c>
      <c r="LWG1573" s="133" t="e">
        <v>#REF!</v>
      </c>
      <c r="LWH1573" s="133" t="e">
        <v>#REF!</v>
      </c>
      <c r="LWI1573" s="133" t="e">
        <v>#REF!</v>
      </c>
      <c r="LWJ1573" s="133" t="e">
        <v>#REF!</v>
      </c>
      <c r="LWK1573" s="133" t="e">
        <v>#REF!</v>
      </c>
      <c r="LWL1573" s="133" t="e">
        <v>#REF!</v>
      </c>
      <c r="LWM1573" s="133" t="e">
        <v>#REF!</v>
      </c>
      <c r="LWN1573" s="133" t="e">
        <v>#REF!</v>
      </c>
      <c r="LWO1573" s="133" t="e">
        <v>#REF!</v>
      </c>
      <c r="LWP1573" s="133" t="e">
        <v>#REF!</v>
      </c>
      <c r="LWQ1573" s="133" t="e">
        <v>#REF!</v>
      </c>
      <c r="LWR1573" s="133" t="e">
        <v>#REF!</v>
      </c>
      <c r="LWS1573" s="133" t="e">
        <v>#REF!</v>
      </c>
      <c r="LWT1573" s="133" t="e">
        <v>#REF!</v>
      </c>
      <c r="LWU1573" s="133" t="e">
        <v>#REF!</v>
      </c>
      <c r="LWV1573" s="133" t="e">
        <v>#REF!</v>
      </c>
      <c r="LWW1573" s="133" t="e">
        <v>#REF!</v>
      </c>
      <c r="LWX1573" s="133" t="e">
        <v>#REF!</v>
      </c>
      <c r="LWY1573" s="133" t="e">
        <v>#REF!</v>
      </c>
      <c r="LWZ1573" s="133" t="e">
        <v>#REF!</v>
      </c>
      <c r="LXA1573" s="133" t="e">
        <v>#REF!</v>
      </c>
      <c r="LXB1573" s="133" t="e">
        <v>#REF!</v>
      </c>
      <c r="LXC1573" s="133" t="e">
        <v>#REF!</v>
      </c>
      <c r="LXD1573" s="133" t="e">
        <v>#REF!</v>
      </c>
      <c r="LXE1573" s="133" t="e">
        <v>#REF!</v>
      </c>
      <c r="LXF1573" s="133" t="e">
        <v>#REF!</v>
      </c>
      <c r="LXG1573" s="133" t="e">
        <v>#REF!</v>
      </c>
      <c r="LXH1573" s="133" t="e">
        <v>#REF!</v>
      </c>
      <c r="LXI1573" s="133" t="e">
        <v>#REF!</v>
      </c>
      <c r="LXJ1573" s="133" t="e">
        <v>#REF!</v>
      </c>
      <c r="LXK1573" s="133" t="e">
        <v>#REF!</v>
      </c>
      <c r="LXL1573" s="133" t="e">
        <v>#REF!</v>
      </c>
      <c r="LXM1573" s="133" t="e">
        <v>#REF!</v>
      </c>
      <c r="LXN1573" s="133" t="e">
        <v>#REF!</v>
      </c>
      <c r="LXO1573" s="133" t="e">
        <v>#REF!</v>
      </c>
      <c r="LXP1573" s="133" t="e">
        <v>#REF!</v>
      </c>
      <c r="LXQ1573" s="133" t="e">
        <v>#REF!</v>
      </c>
      <c r="LXR1573" s="133" t="e">
        <v>#REF!</v>
      </c>
      <c r="LXS1573" s="133" t="e">
        <v>#REF!</v>
      </c>
      <c r="LXT1573" s="133" t="e">
        <v>#REF!</v>
      </c>
      <c r="LXU1573" s="133" t="e">
        <v>#REF!</v>
      </c>
      <c r="LXV1573" s="133" t="e">
        <v>#REF!</v>
      </c>
      <c r="LXW1573" s="133" t="e">
        <v>#REF!</v>
      </c>
      <c r="LXX1573" s="133" t="e">
        <v>#REF!</v>
      </c>
      <c r="LXY1573" s="133" t="e">
        <v>#REF!</v>
      </c>
      <c r="LXZ1573" s="133" t="e">
        <v>#REF!</v>
      </c>
      <c r="LYA1573" s="133" t="e">
        <v>#REF!</v>
      </c>
      <c r="LYB1573" s="133" t="e">
        <v>#REF!</v>
      </c>
      <c r="LYC1573" s="133" t="e">
        <v>#REF!</v>
      </c>
      <c r="LYD1573" s="133" t="e">
        <v>#REF!</v>
      </c>
      <c r="LYE1573" s="133" t="e">
        <v>#REF!</v>
      </c>
      <c r="LYF1573" s="133" t="e">
        <v>#REF!</v>
      </c>
      <c r="LYG1573" s="133" t="e">
        <v>#REF!</v>
      </c>
      <c r="LYH1573" s="133" t="e">
        <v>#REF!</v>
      </c>
      <c r="LYI1573" s="133" t="e">
        <v>#REF!</v>
      </c>
      <c r="LYJ1573" s="133" t="e">
        <v>#REF!</v>
      </c>
      <c r="LYK1573" s="133" t="e">
        <v>#REF!</v>
      </c>
      <c r="LYL1573" s="133" t="e">
        <v>#REF!</v>
      </c>
      <c r="LYM1573" s="133" t="e">
        <v>#REF!</v>
      </c>
      <c r="LYN1573" s="133" t="e">
        <v>#REF!</v>
      </c>
      <c r="LYO1573" s="133" t="e">
        <v>#REF!</v>
      </c>
      <c r="LYP1573" s="133" t="e">
        <v>#REF!</v>
      </c>
      <c r="LYQ1573" s="133" t="e">
        <v>#REF!</v>
      </c>
      <c r="LYR1573" s="133" t="e">
        <v>#REF!</v>
      </c>
      <c r="LYS1573" s="133" t="e">
        <v>#REF!</v>
      </c>
      <c r="LYT1573" s="133" t="e">
        <v>#REF!</v>
      </c>
      <c r="LYU1573" s="133" t="e">
        <v>#REF!</v>
      </c>
      <c r="LYV1573" s="133" t="e">
        <v>#REF!</v>
      </c>
      <c r="LYW1573" s="133" t="e">
        <v>#REF!</v>
      </c>
      <c r="LYX1573" s="133" t="e">
        <v>#REF!</v>
      </c>
      <c r="LYY1573" s="133" t="e">
        <v>#REF!</v>
      </c>
      <c r="LYZ1573" s="133" t="e">
        <v>#REF!</v>
      </c>
      <c r="LZA1573" s="133" t="e">
        <v>#REF!</v>
      </c>
      <c r="LZB1573" s="133" t="e">
        <v>#REF!</v>
      </c>
      <c r="LZC1573" s="133" t="e">
        <v>#REF!</v>
      </c>
      <c r="LZD1573" s="133" t="e">
        <v>#REF!</v>
      </c>
      <c r="LZE1573" s="133" t="e">
        <v>#REF!</v>
      </c>
      <c r="LZF1573" s="133" t="e">
        <v>#REF!</v>
      </c>
      <c r="LZG1573" s="133" t="e">
        <v>#REF!</v>
      </c>
      <c r="LZH1573" s="133" t="e">
        <v>#REF!</v>
      </c>
      <c r="LZI1573" s="133" t="e">
        <v>#REF!</v>
      </c>
      <c r="LZJ1573" s="133" t="e">
        <v>#REF!</v>
      </c>
      <c r="LZK1573" s="133" t="e">
        <v>#REF!</v>
      </c>
      <c r="LZL1573" s="133" t="e">
        <v>#REF!</v>
      </c>
      <c r="LZM1573" s="133" t="e">
        <v>#REF!</v>
      </c>
      <c r="LZN1573" s="133" t="e">
        <v>#REF!</v>
      </c>
      <c r="LZO1573" s="133" t="e">
        <v>#REF!</v>
      </c>
      <c r="LZP1573" s="133" t="e">
        <v>#REF!</v>
      </c>
      <c r="LZQ1573" s="133" t="e">
        <v>#REF!</v>
      </c>
      <c r="LZR1573" s="133" t="e">
        <v>#REF!</v>
      </c>
      <c r="LZS1573" s="133" t="e">
        <v>#REF!</v>
      </c>
      <c r="LZT1573" s="133" t="e">
        <v>#REF!</v>
      </c>
      <c r="LZU1573" s="133" t="e">
        <v>#REF!</v>
      </c>
      <c r="LZV1573" s="133" t="e">
        <v>#REF!</v>
      </c>
      <c r="LZW1573" s="133" t="e">
        <v>#REF!</v>
      </c>
      <c r="LZX1573" s="133" t="e">
        <v>#REF!</v>
      </c>
      <c r="LZY1573" s="133" t="e">
        <v>#REF!</v>
      </c>
      <c r="LZZ1573" s="133" t="e">
        <v>#REF!</v>
      </c>
      <c r="MAA1573" s="133" t="e">
        <v>#REF!</v>
      </c>
      <c r="MAB1573" s="133" t="e">
        <v>#REF!</v>
      </c>
      <c r="MAC1573" s="133" t="e">
        <v>#REF!</v>
      </c>
      <c r="MAD1573" s="133" t="e">
        <v>#REF!</v>
      </c>
      <c r="MAE1573" s="133" t="e">
        <v>#REF!</v>
      </c>
      <c r="MAF1573" s="133" t="e">
        <v>#REF!</v>
      </c>
      <c r="MAG1573" s="133" t="e">
        <v>#REF!</v>
      </c>
      <c r="MAH1573" s="133" t="e">
        <v>#REF!</v>
      </c>
      <c r="MAI1573" s="133" t="e">
        <v>#REF!</v>
      </c>
      <c r="MAJ1573" s="133" t="e">
        <v>#REF!</v>
      </c>
      <c r="MAK1573" s="133" t="e">
        <v>#REF!</v>
      </c>
      <c r="MAL1573" s="133" t="e">
        <v>#REF!</v>
      </c>
      <c r="MAM1573" s="133" t="e">
        <v>#REF!</v>
      </c>
      <c r="MAN1573" s="133" t="e">
        <v>#REF!</v>
      </c>
      <c r="MAO1573" s="133" t="e">
        <v>#REF!</v>
      </c>
      <c r="MAP1573" s="133" t="e">
        <v>#REF!</v>
      </c>
      <c r="MAQ1573" s="133" t="e">
        <v>#REF!</v>
      </c>
      <c r="MAR1573" s="133" t="e">
        <v>#REF!</v>
      </c>
      <c r="MAS1573" s="133" t="e">
        <v>#REF!</v>
      </c>
      <c r="MAT1573" s="133" t="e">
        <v>#REF!</v>
      </c>
      <c r="MAU1573" s="133" t="e">
        <v>#REF!</v>
      </c>
      <c r="MAV1573" s="133" t="e">
        <v>#REF!</v>
      </c>
      <c r="MAW1573" s="133" t="e">
        <v>#REF!</v>
      </c>
      <c r="MAX1573" s="133" t="e">
        <v>#REF!</v>
      </c>
      <c r="MAY1573" s="133" t="e">
        <v>#REF!</v>
      </c>
      <c r="MAZ1573" s="133" t="e">
        <v>#REF!</v>
      </c>
      <c r="MBA1573" s="133" t="e">
        <v>#REF!</v>
      </c>
      <c r="MBB1573" s="133" t="e">
        <v>#REF!</v>
      </c>
      <c r="MBC1573" s="133" t="e">
        <v>#REF!</v>
      </c>
      <c r="MBD1573" s="133" t="e">
        <v>#REF!</v>
      </c>
      <c r="MBE1573" s="133" t="e">
        <v>#REF!</v>
      </c>
      <c r="MBF1573" s="133" t="e">
        <v>#REF!</v>
      </c>
      <c r="MBG1573" s="133" t="e">
        <v>#REF!</v>
      </c>
      <c r="MBH1573" s="133" t="e">
        <v>#REF!</v>
      </c>
      <c r="MBI1573" s="133" t="e">
        <v>#REF!</v>
      </c>
      <c r="MBJ1573" s="133" t="e">
        <v>#REF!</v>
      </c>
      <c r="MBK1573" s="133" t="e">
        <v>#REF!</v>
      </c>
      <c r="MBL1573" s="133" t="e">
        <v>#REF!</v>
      </c>
      <c r="MBM1573" s="133" t="e">
        <v>#REF!</v>
      </c>
      <c r="MBN1573" s="133" t="e">
        <v>#REF!</v>
      </c>
      <c r="MBO1573" s="133" t="e">
        <v>#REF!</v>
      </c>
      <c r="MBP1573" s="133" t="e">
        <v>#REF!</v>
      </c>
      <c r="MBQ1573" s="133" t="e">
        <v>#REF!</v>
      </c>
      <c r="MBR1573" s="133" t="e">
        <v>#REF!</v>
      </c>
      <c r="MBS1573" s="133" t="e">
        <v>#REF!</v>
      </c>
      <c r="MBT1573" s="133" t="e">
        <v>#REF!</v>
      </c>
      <c r="MBU1573" s="133" t="e">
        <v>#REF!</v>
      </c>
      <c r="MBV1573" s="133" t="e">
        <v>#REF!</v>
      </c>
      <c r="MBW1573" s="133" t="e">
        <v>#REF!</v>
      </c>
      <c r="MBX1573" s="133" t="e">
        <v>#REF!</v>
      </c>
      <c r="MBY1573" s="133" t="e">
        <v>#REF!</v>
      </c>
      <c r="MBZ1573" s="133" t="e">
        <v>#REF!</v>
      </c>
      <c r="MCA1573" s="133" t="e">
        <v>#REF!</v>
      </c>
      <c r="MCB1573" s="133" t="e">
        <v>#REF!</v>
      </c>
      <c r="MCC1573" s="133" t="e">
        <v>#REF!</v>
      </c>
      <c r="MCD1573" s="133" t="e">
        <v>#REF!</v>
      </c>
      <c r="MCE1573" s="133" t="e">
        <v>#REF!</v>
      </c>
      <c r="MCF1573" s="133" t="e">
        <v>#REF!</v>
      </c>
      <c r="MCG1573" s="133" t="e">
        <v>#REF!</v>
      </c>
      <c r="MCH1573" s="133" t="e">
        <v>#REF!</v>
      </c>
      <c r="MCI1573" s="133" t="e">
        <v>#REF!</v>
      </c>
      <c r="MCJ1573" s="133" t="e">
        <v>#REF!</v>
      </c>
      <c r="MCK1573" s="133" t="e">
        <v>#REF!</v>
      </c>
      <c r="MCL1573" s="133" t="e">
        <v>#REF!</v>
      </c>
      <c r="MCM1573" s="133" t="e">
        <v>#REF!</v>
      </c>
      <c r="MCN1573" s="133" t="e">
        <v>#REF!</v>
      </c>
      <c r="MCO1573" s="133" t="e">
        <v>#REF!</v>
      </c>
      <c r="MCP1573" s="133" t="e">
        <v>#REF!</v>
      </c>
      <c r="MCQ1573" s="133" t="e">
        <v>#REF!</v>
      </c>
      <c r="MCR1573" s="133" t="e">
        <v>#REF!</v>
      </c>
      <c r="MCS1573" s="133" t="e">
        <v>#REF!</v>
      </c>
      <c r="MCT1573" s="133" t="e">
        <v>#REF!</v>
      </c>
      <c r="MCU1573" s="133" t="e">
        <v>#REF!</v>
      </c>
      <c r="MCV1573" s="133" t="e">
        <v>#REF!</v>
      </c>
      <c r="MCW1573" s="133" t="e">
        <v>#REF!</v>
      </c>
      <c r="MCX1573" s="133" t="e">
        <v>#REF!</v>
      </c>
      <c r="MCY1573" s="133" t="e">
        <v>#REF!</v>
      </c>
      <c r="MCZ1573" s="133" t="e">
        <v>#REF!</v>
      </c>
      <c r="MDA1573" s="133" t="e">
        <v>#REF!</v>
      </c>
      <c r="MDB1573" s="133" t="e">
        <v>#REF!</v>
      </c>
      <c r="MDC1573" s="133" t="e">
        <v>#REF!</v>
      </c>
      <c r="MDD1573" s="133" t="e">
        <v>#REF!</v>
      </c>
      <c r="MDE1573" s="133" t="e">
        <v>#REF!</v>
      </c>
      <c r="MDF1573" s="133" t="e">
        <v>#REF!</v>
      </c>
      <c r="MDG1573" s="133" t="e">
        <v>#REF!</v>
      </c>
      <c r="MDH1573" s="133" t="e">
        <v>#REF!</v>
      </c>
      <c r="MDI1573" s="133" t="e">
        <v>#REF!</v>
      </c>
      <c r="MDJ1573" s="133" t="e">
        <v>#REF!</v>
      </c>
      <c r="MDK1573" s="133" t="e">
        <v>#REF!</v>
      </c>
      <c r="MDL1573" s="133" t="e">
        <v>#REF!</v>
      </c>
      <c r="MDM1573" s="133" t="e">
        <v>#REF!</v>
      </c>
      <c r="MDN1573" s="133" t="e">
        <v>#REF!</v>
      </c>
      <c r="MDO1573" s="133" t="e">
        <v>#REF!</v>
      </c>
      <c r="MDP1573" s="133" t="e">
        <v>#REF!</v>
      </c>
      <c r="MDQ1573" s="133" t="e">
        <v>#REF!</v>
      </c>
      <c r="MDR1573" s="133" t="e">
        <v>#REF!</v>
      </c>
      <c r="MDS1573" s="133" t="e">
        <v>#REF!</v>
      </c>
      <c r="MDT1573" s="133" t="e">
        <v>#REF!</v>
      </c>
      <c r="MDU1573" s="133" t="e">
        <v>#REF!</v>
      </c>
      <c r="MDV1573" s="133" t="e">
        <v>#REF!</v>
      </c>
      <c r="MDW1573" s="133" t="e">
        <v>#REF!</v>
      </c>
      <c r="MDX1573" s="133" t="e">
        <v>#REF!</v>
      </c>
      <c r="MDY1573" s="133" t="e">
        <v>#REF!</v>
      </c>
      <c r="MDZ1573" s="133" t="e">
        <v>#REF!</v>
      </c>
      <c r="MEA1573" s="133" t="e">
        <v>#REF!</v>
      </c>
      <c r="MEB1573" s="133" t="e">
        <v>#REF!</v>
      </c>
      <c r="MEC1573" s="133" t="e">
        <v>#REF!</v>
      </c>
      <c r="MED1573" s="133" t="e">
        <v>#REF!</v>
      </c>
      <c r="MEE1573" s="133" t="e">
        <v>#REF!</v>
      </c>
      <c r="MEF1573" s="133" t="e">
        <v>#REF!</v>
      </c>
      <c r="MEG1573" s="133" t="e">
        <v>#REF!</v>
      </c>
      <c r="MEH1573" s="133" t="e">
        <v>#REF!</v>
      </c>
      <c r="MEI1573" s="133" t="e">
        <v>#REF!</v>
      </c>
      <c r="MEJ1573" s="133" t="e">
        <v>#REF!</v>
      </c>
      <c r="MEK1573" s="133" t="e">
        <v>#REF!</v>
      </c>
      <c r="MEL1573" s="133" t="e">
        <v>#REF!</v>
      </c>
      <c r="MEM1573" s="133" t="e">
        <v>#REF!</v>
      </c>
      <c r="MEN1573" s="133" t="e">
        <v>#REF!</v>
      </c>
      <c r="MEO1573" s="133" t="e">
        <v>#REF!</v>
      </c>
      <c r="MEP1573" s="133" t="e">
        <v>#REF!</v>
      </c>
      <c r="MEQ1573" s="133" t="e">
        <v>#REF!</v>
      </c>
      <c r="MER1573" s="133" t="e">
        <v>#REF!</v>
      </c>
      <c r="MES1573" s="133" t="e">
        <v>#REF!</v>
      </c>
      <c r="MET1573" s="133" t="e">
        <v>#REF!</v>
      </c>
      <c r="MEU1573" s="133" t="e">
        <v>#REF!</v>
      </c>
      <c r="MEV1573" s="133" t="e">
        <v>#REF!</v>
      </c>
      <c r="MEW1573" s="133" t="e">
        <v>#REF!</v>
      </c>
      <c r="MEX1573" s="133" t="e">
        <v>#REF!</v>
      </c>
      <c r="MEY1573" s="133" t="e">
        <v>#REF!</v>
      </c>
      <c r="MEZ1573" s="133" t="e">
        <v>#REF!</v>
      </c>
      <c r="MFA1573" s="133" t="e">
        <v>#REF!</v>
      </c>
      <c r="MFB1573" s="133" t="e">
        <v>#REF!</v>
      </c>
      <c r="MFC1573" s="133" t="e">
        <v>#REF!</v>
      </c>
      <c r="MFD1573" s="133" t="e">
        <v>#REF!</v>
      </c>
      <c r="MFE1573" s="133" t="e">
        <v>#REF!</v>
      </c>
      <c r="MFF1573" s="133" t="e">
        <v>#REF!</v>
      </c>
      <c r="MFG1573" s="133" t="e">
        <v>#REF!</v>
      </c>
      <c r="MFH1573" s="133" t="e">
        <v>#REF!</v>
      </c>
      <c r="MFI1573" s="133" t="e">
        <v>#REF!</v>
      </c>
      <c r="MFJ1573" s="133" t="e">
        <v>#REF!</v>
      </c>
      <c r="MFK1573" s="133" t="e">
        <v>#REF!</v>
      </c>
      <c r="MFL1573" s="133" t="e">
        <v>#REF!</v>
      </c>
      <c r="MFM1573" s="133" t="e">
        <v>#REF!</v>
      </c>
      <c r="MFN1573" s="133" t="e">
        <v>#REF!</v>
      </c>
      <c r="MFO1573" s="133" t="e">
        <v>#REF!</v>
      </c>
      <c r="MFP1573" s="133" t="e">
        <v>#REF!</v>
      </c>
      <c r="MFQ1573" s="133" t="e">
        <v>#REF!</v>
      </c>
      <c r="MFR1573" s="133" t="e">
        <v>#REF!</v>
      </c>
      <c r="MFS1573" s="133" t="e">
        <v>#REF!</v>
      </c>
      <c r="MFT1573" s="133" t="e">
        <v>#REF!</v>
      </c>
      <c r="MFU1573" s="133" t="e">
        <v>#REF!</v>
      </c>
      <c r="MFV1573" s="133" t="e">
        <v>#REF!</v>
      </c>
      <c r="MFW1573" s="133" t="e">
        <v>#REF!</v>
      </c>
      <c r="MFX1573" s="133" t="e">
        <v>#REF!</v>
      </c>
      <c r="MFY1573" s="133" t="e">
        <v>#REF!</v>
      </c>
      <c r="MFZ1573" s="133" t="e">
        <v>#REF!</v>
      </c>
      <c r="MGA1573" s="133" t="e">
        <v>#REF!</v>
      </c>
      <c r="MGB1573" s="133" t="e">
        <v>#REF!</v>
      </c>
      <c r="MGC1573" s="133" t="e">
        <v>#REF!</v>
      </c>
      <c r="MGD1573" s="133" t="e">
        <v>#REF!</v>
      </c>
      <c r="MGE1573" s="133" t="e">
        <v>#REF!</v>
      </c>
      <c r="MGF1573" s="133" t="e">
        <v>#REF!</v>
      </c>
      <c r="MGG1573" s="133" t="e">
        <v>#REF!</v>
      </c>
      <c r="MGH1573" s="133" t="e">
        <v>#REF!</v>
      </c>
      <c r="MGI1573" s="133" t="e">
        <v>#REF!</v>
      </c>
      <c r="MGJ1573" s="133" t="e">
        <v>#REF!</v>
      </c>
      <c r="MGK1573" s="133" t="e">
        <v>#REF!</v>
      </c>
      <c r="MGL1573" s="133" t="e">
        <v>#REF!</v>
      </c>
      <c r="MGM1573" s="133" t="e">
        <v>#REF!</v>
      </c>
      <c r="MGN1573" s="133" t="e">
        <v>#REF!</v>
      </c>
      <c r="MGO1573" s="133" t="e">
        <v>#REF!</v>
      </c>
      <c r="MGP1573" s="133" t="e">
        <v>#REF!</v>
      </c>
      <c r="MGQ1573" s="133" t="e">
        <v>#REF!</v>
      </c>
      <c r="MGR1573" s="133" t="e">
        <v>#REF!</v>
      </c>
      <c r="MGS1573" s="133" t="e">
        <v>#REF!</v>
      </c>
      <c r="MGT1573" s="133" t="e">
        <v>#REF!</v>
      </c>
      <c r="MGU1573" s="133" t="e">
        <v>#REF!</v>
      </c>
      <c r="MGV1573" s="133" t="e">
        <v>#REF!</v>
      </c>
      <c r="MGW1573" s="133" t="e">
        <v>#REF!</v>
      </c>
      <c r="MGX1573" s="133" t="e">
        <v>#REF!</v>
      </c>
      <c r="MGY1573" s="133" t="e">
        <v>#REF!</v>
      </c>
      <c r="MGZ1573" s="133" t="e">
        <v>#REF!</v>
      </c>
      <c r="MHA1573" s="133" t="e">
        <v>#REF!</v>
      </c>
      <c r="MHB1573" s="133" t="e">
        <v>#REF!</v>
      </c>
      <c r="MHC1573" s="133" t="e">
        <v>#REF!</v>
      </c>
      <c r="MHD1573" s="133" t="e">
        <v>#REF!</v>
      </c>
      <c r="MHE1573" s="133" t="e">
        <v>#REF!</v>
      </c>
      <c r="MHF1573" s="133" t="e">
        <v>#REF!</v>
      </c>
      <c r="MHG1573" s="133" t="e">
        <v>#REF!</v>
      </c>
      <c r="MHH1573" s="133" t="e">
        <v>#REF!</v>
      </c>
      <c r="MHI1573" s="133" t="e">
        <v>#REF!</v>
      </c>
      <c r="MHJ1573" s="133" t="e">
        <v>#REF!</v>
      </c>
      <c r="MHK1573" s="133" t="e">
        <v>#REF!</v>
      </c>
      <c r="MHL1573" s="133" t="e">
        <v>#REF!</v>
      </c>
      <c r="MHM1573" s="133" t="e">
        <v>#REF!</v>
      </c>
      <c r="MHN1573" s="133" t="e">
        <v>#REF!</v>
      </c>
      <c r="MHO1573" s="133" t="e">
        <v>#REF!</v>
      </c>
      <c r="MHP1573" s="133" t="e">
        <v>#REF!</v>
      </c>
      <c r="MHQ1573" s="133" t="e">
        <v>#REF!</v>
      </c>
      <c r="MHR1573" s="133" t="e">
        <v>#REF!</v>
      </c>
      <c r="MHS1573" s="133" t="e">
        <v>#REF!</v>
      </c>
      <c r="MHT1573" s="133" t="e">
        <v>#REF!</v>
      </c>
      <c r="MHU1573" s="133" t="e">
        <v>#REF!</v>
      </c>
      <c r="MHV1573" s="133" t="e">
        <v>#REF!</v>
      </c>
      <c r="MHW1573" s="133" t="e">
        <v>#REF!</v>
      </c>
      <c r="MHX1573" s="133" t="e">
        <v>#REF!</v>
      </c>
      <c r="MHY1573" s="133" t="e">
        <v>#REF!</v>
      </c>
      <c r="MHZ1573" s="133" t="e">
        <v>#REF!</v>
      </c>
      <c r="MIA1573" s="133" t="e">
        <v>#REF!</v>
      </c>
      <c r="MIB1573" s="133" t="e">
        <v>#REF!</v>
      </c>
      <c r="MIC1573" s="133" t="e">
        <v>#REF!</v>
      </c>
      <c r="MID1573" s="133" t="e">
        <v>#REF!</v>
      </c>
      <c r="MIE1573" s="133" t="e">
        <v>#REF!</v>
      </c>
      <c r="MIF1573" s="133" t="e">
        <v>#REF!</v>
      </c>
      <c r="MIG1573" s="133" t="e">
        <v>#REF!</v>
      </c>
      <c r="MIH1573" s="133" t="e">
        <v>#REF!</v>
      </c>
      <c r="MII1573" s="133" t="e">
        <v>#REF!</v>
      </c>
      <c r="MIJ1573" s="133" t="e">
        <v>#REF!</v>
      </c>
      <c r="MIK1573" s="133" t="e">
        <v>#REF!</v>
      </c>
      <c r="MIL1573" s="133" t="e">
        <v>#REF!</v>
      </c>
      <c r="MIM1573" s="133" t="e">
        <v>#REF!</v>
      </c>
      <c r="MIN1573" s="133" t="e">
        <v>#REF!</v>
      </c>
      <c r="MIO1573" s="133" t="e">
        <v>#REF!</v>
      </c>
      <c r="MIP1573" s="133" t="e">
        <v>#REF!</v>
      </c>
      <c r="MIQ1573" s="133" t="e">
        <v>#REF!</v>
      </c>
      <c r="MIR1573" s="133" t="e">
        <v>#REF!</v>
      </c>
      <c r="MIS1573" s="133" t="e">
        <v>#REF!</v>
      </c>
      <c r="MIT1573" s="133" t="e">
        <v>#REF!</v>
      </c>
      <c r="MIU1573" s="133" t="e">
        <v>#REF!</v>
      </c>
      <c r="MIV1573" s="133" t="e">
        <v>#REF!</v>
      </c>
      <c r="MIW1573" s="133" t="e">
        <v>#REF!</v>
      </c>
      <c r="MIX1573" s="133" t="e">
        <v>#REF!</v>
      </c>
      <c r="MIY1573" s="133" t="e">
        <v>#REF!</v>
      </c>
      <c r="MIZ1573" s="133" t="e">
        <v>#REF!</v>
      </c>
      <c r="MJA1573" s="133" t="e">
        <v>#REF!</v>
      </c>
      <c r="MJB1573" s="133" t="e">
        <v>#REF!</v>
      </c>
      <c r="MJC1573" s="133" t="e">
        <v>#REF!</v>
      </c>
      <c r="MJD1573" s="133" t="e">
        <v>#REF!</v>
      </c>
      <c r="MJE1573" s="133" t="e">
        <v>#REF!</v>
      </c>
      <c r="MJF1573" s="133" t="e">
        <v>#REF!</v>
      </c>
      <c r="MJG1573" s="133" t="e">
        <v>#REF!</v>
      </c>
      <c r="MJH1573" s="133" t="e">
        <v>#REF!</v>
      </c>
      <c r="MJI1573" s="133" t="e">
        <v>#REF!</v>
      </c>
      <c r="MJJ1573" s="133" t="e">
        <v>#REF!</v>
      </c>
      <c r="MJK1573" s="133" t="e">
        <v>#REF!</v>
      </c>
      <c r="MJL1573" s="133" t="e">
        <v>#REF!</v>
      </c>
      <c r="MJM1573" s="133" t="e">
        <v>#REF!</v>
      </c>
      <c r="MJN1573" s="133" t="e">
        <v>#REF!</v>
      </c>
      <c r="MJO1573" s="133" t="e">
        <v>#REF!</v>
      </c>
      <c r="MJP1573" s="133" t="e">
        <v>#REF!</v>
      </c>
      <c r="MJQ1573" s="133" t="e">
        <v>#REF!</v>
      </c>
      <c r="MJR1573" s="133" t="e">
        <v>#REF!</v>
      </c>
      <c r="MJS1573" s="133" t="e">
        <v>#REF!</v>
      </c>
      <c r="MJT1573" s="133" t="e">
        <v>#REF!</v>
      </c>
      <c r="MJU1573" s="133" t="e">
        <v>#REF!</v>
      </c>
      <c r="MJV1573" s="133" t="e">
        <v>#REF!</v>
      </c>
      <c r="MJW1573" s="133" t="e">
        <v>#REF!</v>
      </c>
      <c r="MJX1573" s="133" t="e">
        <v>#REF!</v>
      </c>
      <c r="MJY1573" s="133" t="e">
        <v>#REF!</v>
      </c>
      <c r="MJZ1573" s="133" t="e">
        <v>#REF!</v>
      </c>
      <c r="MKA1573" s="133" t="e">
        <v>#REF!</v>
      </c>
      <c r="MKB1573" s="133" t="e">
        <v>#REF!</v>
      </c>
      <c r="MKC1573" s="133" t="e">
        <v>#REF!</v>
      </c>
      <c r="MKD1573" s="133" t="e">
        <v>#REF!</v>
      </c>
      <c r="MKE1573" s="133" t="e">
        <v>#REF!</v>
      </c>
      <c r="MKF1573" s="133" t="e">
        <v>#REF!</v>
      </c>
      <c r="MKG1573" s="133" t="e">
        <v>#REF!</v>
      </c>
      <c r="MKH1573" s="133" t="e">
        <v>#REF!</v>
      </c>
      <c r="MKI1573" s="133" t="e">
        <v>#REF!</v>
      </c>
      <c r="MKJ1573" s="133" t="e">
        <v>#REF!</v>
      </c>
      <c r="MKK1573" s="133" t="e">
        <v>#REF!</v>
      </c>
      <c r="MKL1573" s="133" t="e">
        <v>#REF!</v>
      </c>
      <c r="MKM1573" s="133" t="e">
        <v>#REF!</v>
      </c>
      <c r="MKN1573" s="133" t="e">
        <v>#REF!</v>
      </c>
      <c r="MKO1573" s="133" t="e">
        <v>#REF!</v>
      </c>
      <c r="MKP1573" s="133" t="e">
        <v>#REF!</v>
      </c>
      <c r="MKQ1573" s="133" t="e">
        <v>#REF!</v>
      </c>
      <c r="MKR1573" s="133" t="e">
        <v>#REF!</v>
      </c>
      <c r="MKS1573" s="133" t="e">
        <v>#REF!</v>
      </c>
      <c r="MKT1573" s="133" t="e">
        <v>#REF!</v>
      </c>
      <c r="MKU1573" s="133" t="e">
        <v>#REF!</v>
      </c>
      <c r="MKV1573" s="133" t="e">
        <v>#REF!</v>
      </c>
      <c r="MKW1573" s="133" t="e">
        <v>#REF!</v>
      </c>
      <c r="MKX1573" s="133" t="e">
        <v>#REF!</v>
      </c>
      <c r="MKY1573" s="133" t="e">
        <v>#REF!</v>
      </c>
      <c r="MKZ1573" s="133" t="e">
        <v>#REF!</v>
      </c>
      <c r="MLA1573" s="133" t="e">
        <v>#REF!</v>
      </c>
      <c r="MLB1573" s="133" t="e">
        <v>#REF!</v>
      </c>
      <c r="MLC1573" s="133" t="e">
        <v>#REF!</v>
      </c>
      <c r="MLD1573" s="133" t="e">
        <v>#REF!</v>
      </c>
      <c r="MLE1573" s="133" t="e">
        <v>#REF!</v>
      </c>
      <c r="MLF1573" s="133" t="e">
        <v>#REF!</v>
      </c>
      <c r="MLG1573" s="133" t="e">
        <v>#REF!</v>
      </c>
      <c r="MLH1573" s="133" t="e">
        <v>#REF!</v>
      </c>
      <c r="MLI1573" s="133" t="e">
        <v>#REF!</v>
      </c>
      <c r="MLJ1573" s="133" t="e">
        <v>#REF!</v>
      </c>
      <c r="MLK1573" s="133" t="e">
        <v>#REF!</v>
      </c>
      <c r="MLL1573" s="133" t="e">
        <v>#REF!</v>
      </c>
      <c r="MLM1573" s="133" t="e">
        <v>#REF!</v>
      </c>
      <c r="MLN1573" s="133" t="e">
        <v>#REF!</v>
      </c>
      <c r="MLO1573" s="133" t="e">
        <v>#REF!</v>
      </c>
      <c r="MLP1573" s="133" t="e">
        <v>#REF!</v>
      </c>
      <c r="MLQ1573" s="133" t="e">
        <v>#REF!</v>
      </c>
      <c r="MLR1573" s="133" t="e">
        <v>#REF!</v>
      </c>
      <c r="MLS1573" s="133" t="e">
        <v>#REF!</v>
      </c>
      <c r="MLT1573" s="133" t="e">
        <v>#REF!</v>
      </c>
      <c r="MLU1573" s="133" t="e">
        <v>#REF!</v>
      </c>
      <c r="MLV1573" s="133" t="e">
        <v>#REF!</v>
      </c>
      <c r="MLW1573" s="133" t="e">
        <v>#REF!</v>
      </c>
      <c r="MLX1573" s="133" t="e">
        <v>#REF!</v>
      </c>
      <c r="MLY1573" s="133" t="e">
        <v>#REF!</v>
      </c>
      <c r="MLZ1573" s="133" t="e">
        <v>#REF!</v>
      </c>
      <c r="MMA1573" s="133" t="e">
        <v>#REF!</v>
      </c>
      <c r="MMB1573" s="133" t="e">
        <v>#REF!</v>
      </c>
      <c r="MMC1573" s="133" t="e">
        <v>#REF!</v>
      </c>
      <c r="MMD1573" s="133" t="e">
        <v>#REF!</v>
      </c>
      <c r="MME1573" s="133" t="e">
        <v>#REF!</v>
      </c>
      <c r="MMF1573" s="133" t="e">
        <v>#REF!</v>
      </c>
      <c r="MMG1573" s="133" t="e">
        <v>#REF!</v>
      </c>
      <c r="MMH1573" s="133" t="e">
        <v>#REF!</v>
      </c>
      <c r="MMI1573" s="133" t="e">
        <v>#REF!</v>
      </c>
      <c r="MMJ1573" s="133" t="e">
        <v>#REF!</v>
      </c>
      <c r="MMK1573" s="133" t="e">
        <v>#REF!</v>
      </c>
      <c r="MML1573" s="133" t="e">
        <v>#REF!</v>
      </c>
      <c r="MMM1573" s="133" t="e">
        <v>#REF!</v>
      </c>
      <c r="MMN1573" s="133" t="e">
        <v>#REF!</v>
      </c>
      <c r="MMO1573" s="133" t="e">
        <v>#REF!</v>
      </c>
      <c r="MMP1573" s="133" t="e">
        <v>#REF!</v>
      </c>
      <c r="MMQ1573" s="133" t="e">
        <v>#REF!</v>
      </c>
      <c r="MMR1573" s="133" t="e">
        <v>#REF!</v>
      </c>
      <c r="MMS1573" s="133" t="e">
        <v>#REF!</v>
      </c>
      <c r="MMT1573" s="133" t="e">
        <v>#REF!</v>
      </c>
      <c r="MMU1573" s="133" t="e">
        <v>#REF!</v>
      </c>
      <c r="MMV1573" s="133" t="e">
        <v>#REF!</v>
      </c>
      <c r="MMW1573" s="133" t="e">
        <v>#REF!</v>
      </c>
      <c r="MMX1573" s="133" t="e">
        <v>#REF!</v>
      </c>
      <c r="MMY1573" s="133" t="e">
        <v>#REF!</v>
      </c>
      <c r="MMZ1573" s="133" t="e">
        <v>#REF!</v>
      </c>
      <c r="MNA1573" s="133" t="e">
        <v>#REF!</v>
      </c>
      <c r="MNB1573" s="133" t="e">
        <v>#REF!</v>
      </c>
      <c r="MNC1573" s="133" t="e">
        <v>#REF!</v>
      </c>
      <c r="MND1573" s="133" t="e">
        <v>#REF!</v>
      </c>
      <c r="MNE1573" s="133" t="e">
        <v>#REF!</v>
      </c>
      <c r="MNF1573" s="133" t="e">
        <v>#REF!</v>
      </c>
      <c r="MNG1573" s="133" t="e">
        <v>#REF!</v>
      </c>
      <c r="MNH1573" s="133" t="e">
        <v>#REF!</v>
      </c>
      <c r="MNI1573" s="133" t="e">
        <v>#REF!</v>
      </c>
      <c r="MNJ1573" s="133" t="e">
        <v>#REF!</v>
      </c>
      <c r="MNK1573" s="133" t="e">
        <v>#REF!</v>
      </c>
      <c r="MNL1573" s="133" t="e">
        <v>#REF!</v>
      </c>
      <c r="MNM1573" s="133" t="e">
        <v>#REF!</v>
      </c>
      <c r="MNN1573" s="133" t="e">
        <v>#REF!</v>
      </c>
      <c r="MNO1573" s="133" t="e">
        <v>#REF!</v>
      </c>
      <c r="MNP1573" s="133" t="e">
        <v>#REF!</v>
      </c>
      <c r="MNQ1573" s="133" t="e">
        <v>#REF!</v>
      </c>
      <c r="MNR1573" s="133" t="e">
        <v>#REF!</v>
      </c>
      <c r="MNS1573" s="133" t="e">
        <v>#REF!</v>
      </c>
      <c r="MNT1573" s="133" t="e">
        <v>#REF!</v>
      </c>
      <c r="MNU1573" s="133" t="e">
        <v>#REF!</v>
      </c>
      <c r="MNV1573" s="133" t="e">
        <v>#REF!</v>
      </c>
      <c r="MNW1573" s="133" t="e">
        <v>#REF!</v>
      </c>
      <c r="MNX1573" s="133" t="e">
        <v>#REF!</v>
      </c>
      <c r="MNY1573" s="133" t="e">
        <v>#REF!</v>
      </c>
      <c r="MNZ1573" s="133" t="e">
        <v>#REF!</v>
      </c>
      <c r="MOA1573" s="133" t="e">
        <v>#REF!</v>
      </c>
      <c r="MOB1573" s="133" t="e">
        <v>#REF!</v>
      </c>
      <c r="MOC1573" s="133" t="e">
        <v>#REF!</v>
      </c>
      <c r="MOD1573" s="133" t="e">
        <v>#REF!</v>
      </c>
      <c r="MOE1573" s="133" t="e">
        <v>#REF!</v>
      </c>
      <c r="MOF1573" s="133" t="e">
        <v>#REF!</v>
      </c>
      <c r="MOG1573" s="133" t="e">
        <v>#REF!</v>
      </c>
      <c r="MOH1573" s="133" t="e">
        <v>#REF!</v>
      </c>
      <c r="MOI1573" s="133" t="e">
        <v>#REF!</v>
      </c>
      <c r="MOJ1573" s="133" t="e">
        <v>#REF!</v>
      </c>
      <c r="MOK1573" s="133" t="e">
        <v>#REF!</v>
      </c>
      <c r="MOL1573" s="133" t="e">
        <v>#REF!</v>
      </c>
      <c r="MOM1573" s="133" t="e">
        <v>#REF!</v>
      </c>
      <c r="MON1573" s="133" t="e">
        <v>#REF!</v>
      </c>
      <c r="MOO1573" s="133" t="e">
        <v>#REF!</v>
      </c>
      <c r="MOP1573" s="133" t="e">
        <v>#REF!</v>
      </c>
      <c r="MOQ1573" s="133" t="e">
        <v>#REF!</v>
      </c>
      <c r="MOR1573" s="133" t="e">
        <v>#REF!</v>
      </c>
      <c r="MOS1573" s="133" t="e">
        <v>#REF!</v>
      </c>
      <c r="MOT1573" s="133" t="e">
        <v>#REF!</v>
      </c>
      <c r="MOU1573" s="133" t="e">
        <v>#REF!</v>
      </c>
      <c r="MOV1573" s="133" t="e">
        <v>#REF!</v>
      </c>
      <c r="MOW1573" s="133" t="e">
        <v>#REF!</v>
      </c>
      <c r="MOX1573" s="133" t="e">
        <v>#REF!</v>
      </c>
      <c r="MOY1573" s="133" t="e">
        <v>#REF!</v>
      </c>
      <c r="MOZ1573" s="133" t="e">
        <v>#REF!</v>
      </c>
      <c r="MPA1573" s="133" t="e">
        <v>#REF!</v>
      </c>
      <c r="MPB1573" s="133" t="e">
        <v>#REF!</v>
      </c>
      <c r="MPC1573" s="133" t="e">
        <v>#REF!</v>
      </c>
      <c r="MPD1573" s="133" t="e">
        <v>#REF!</v>
      </c>
      <c r="MPE1573" s="133" t="e">
        <v>#REF!</v>
      </c>
      <c r="MPF1573" s="133" t="e">
        <v>#REF!</v>
      </c>
      <c r="MPG1573" s="133" t="e">
        <v>#REF!</v>
      </c>
      <c r="MPH1573" s="133" t="e">
        <v>#REF!</v>
      </c>
      <c r="MPI1573" s="133" t="e">
        <v>#REF!</v>
      </c>
      <c r="MPJ1573" s="133" t="e">
        <v>#REF!</v>
      </c>
      <c r="MPK1573" s="133" t="e">
        <v>#REF!</v>
      </c>
      <c r="MPL1573" s="133" t="e">
        <v>#REF!</v>
      </c>
      <c r="MPM1573" s="133" t="e">
        <v>#REF!</v>
      </c>
      <c r="MPN1573" s="133" t="e">
        <v>#REF!</v>
      </c>
      <c r="MPO1573" s="133" t="e">
        <v>#REF!</v>
      </c>
      <c r="MPP1573" s="133" t="e">
        <v>#REF!</v>
      </c>
      <c r="MPQ1573" s="133" t="e">
        <v>#REF!</v>
      </c>
      <c r="MPR1573" s="133" t="e">
        <v>#REF!</v>
      </c>
      <c r="MPS1573" s="133" t="e">
        <v>#REF!</v>
      </c>
      <c r="MPT1573" s="133" t="e">
        <v>#REF!</v>
      </c>
      <c r="MPU1573" s="133" t="e">
        <v>#REF!</v>
      </c>
      <c r="MPV1573" s="133" t="e">
        <v>#REF!</v>
      </c>
      <c r="MPW1573" s="133" t="e">
        <v>#REF!</v>
      </c>
      <c r="MPX1573" s="133" t="e">
        <v>#REF!</v>
      </c>
      <c r="MPY1573" s="133" t="e">
        <v>#REF!</v>
      </c>
      <c r="MPZ1573" s="133" t="e">
        <v>#REF!</v>
      </c>
      <c r="MQA1573" s="133" t="e">
        <v>#REF!</v>
      </c>
      <c r="MQB1573" s="133" t="e">
        <v>#REF!</v>
      </c>
      <c r="MQC1573" s="133" t="e">
        <v>#REF!</v>
      </c>
      <c r="MQD1573" s="133" t="e">
        <v>#REF!</v>
      </c>
      <c r="MQE1573" s="133" t="e">
        <v>#REF!</v>
      </c>
      <c r="MQF1573" s="133" t="e">
        <v>#REF!</v>
      </c>
      <c r="MQG1573" s="133" t="e">
        <v>#REF!</v>
      </c>
      <c r="MQH1573" s="133" t="e">
        <v>#REF!</v>
      </c>
      <c r="MQI1573" s="133" t="e">
        <v>#REF!</v>
      </c>
      <c r="MQJ1573" s="133" t="e">
        <v>#REF!</v>
      </c>
      <c r="MQK1573" s="133" t="e">
        <v>#REF!</v>
      </c>
      <c r="MQL1573" s="133" t="e">
        <v>#REF!</v>
      </c>
      <c r="MQM1573" s="133" t="e">
        <v>#REF!</v>
      </c>
      <c r="MQN1573" s="133" t="e">
        <v>#REF!</v>
      </c>
      <c r="MQO1573" s="133" t="e">
        <v>#REF!</v>
      </c>
      <c r="MQP1573" s="133" t="e">
        <v>#REF!</v>
      </c>
      <c r="MQQ1573" s="133" t="e">
        <v>#REF!</v>
      </c>
      <c r="MQR1573" s="133" t="e">
        <v>#REF!</v>
      </c>
      <c r="MQS1573" s="133" t="e">
        <v>#REF!</v>
      </c>
      <c r="MQT1573" s="133" t="e">
        <v>#REF!</v>
      </c>
      <c r="MQU1573" s="133" t="e">
        <v>#REF!</v>
      </c>
      <c r="MQV1573" s="133" t="e">
        <v>#REF!</v>
      </c>
      <c r="MQW1573" s="133" t="e">
        <v>#REF!</v>
      </c>
      <c r="MQX1573" s="133" t="e">
        <v>#REF!</v>
      </c>
      <c r="MQY1573" s="133" t="e">
        <v>#REF!</v>
      </c>
      <c r="MQZ1573" s="133" t="e">
        <v>#REF!</v>
      </c>
      <c r="MRA1573" s="133" t="e">
        <v>#REF!</v>
      </c>
      <c r="MRB1573" s="133" t="e">
        <v>#REF!</v>
      </c>
      <c r="MRC1573" s="133" t="e">
        <v>#REF!</v>
      </c>
      <c r="MRD1573" s="133" t="e">
        <v>#REF!</v>
      </c>
      <c r="MRE1573" s="133" t="e">
        <v>#REF!</v>
      </c>
      <c r="MRF1573" s="133" t="e">
        <v>#REF!</v>
      </c>
      <c r="MRG1573" s="133" t="e">
        <v>#REF!</v>
      </c>
      <c r="MRH1573" s="133" t="e">
        <v>#REF!</v>
      </c>
      <c r="MRI1573" s="133" t="e">
        <v>#REF!</v>
      </c>
      <c r="MRJ1573" s="133" t="e">
        <v>#REF!</v>
      </c>
      <c r="MRK1573" s="133" t="e">
        <v>#REF!</v>
      </c>
      <c r="MRL1573" s="133" t="e">
        <v>#REF!</v>
      </c>
      <c r="MRM1573" s="133" t="e">
        <v>#REF!</v>
      </c>
      <c r="MRN1573" s="133" t="e">
        <v>#REF!</v>
      </c>
      <c r="MRO1573" s="133" t="e">
        <v>#REF!</v>
      </c>
      <c r="MRP1573" s="133" t="e">
        <v>#REF!</v>
      </c>
      <c r="MRQ1573" s="133" t="e">
        <v>#REF!</v>
      </c>
      <c r="MRR1573" s="133" t="e">
        <v>#REF!</v>
      </c>
      <c r="MRS1573" s="133" t="e">
        <v>#REF!</v>
      </c>
      <c r="MRT1573" s="133" t="e">
        <v>#REF!</v>
      </c>
      <c r="MRU1573" s="133" t="e">
        <v>#REF!</v>
      </c>
      <c r="MRV1573" s="133" t="e">
        <v>#REF!</v>
      </c>
      <c r="MRW1573" s="133" t="e">
        <v>#REF!</v>
      </c>
      <c r="MRX1573" s="133" t="e">
        <v>#REF!</v>
      </c>
      <c r="MRY1573" s="133" t="e">
        <v>#REF!</v>
      </c>
      <c r="MRZ1573" s="133" t="e">
        <v>#REF!</v>
      </c>
      <c r="MSA1573" s="133" t="e">
        <v>#REF!</v>
      </c>
      <c r="MSB1573" s="133" t="e">
        <v>#REF!</v>
      </c>
      <c r="MSC1573" s="133" t="e">
        <v>#REF!</v>
      </c>
      <c r="MSD1573" s="133" t="e">
        <v>#REF!</v>
      </c>
      <c r="MSE1573" s="133" t="e">
        <v>#REF!</v>
      </c>
      <c r="MSF1573" s="133" t="e">
        <v>#REF!</v>
      </c>
      <c r="MSG1573" s="133" t="e">
        <v>#REF!</v>
      </c>
      <c r="MSH1573" s="133" t="e">
        <v>#REF!</v>
      </c>
      <c r="MSI1573" s="133" t="e">
        <v>#REF!</v>
      </c>
      <c r="MSJ1573" s="133" t="e">
        <v>#REF!</v>
      </c>
      <c r="MSK1573" s="133" t="e">
        <v>#REF!</v>
      </c>
      <c r="MSL1573" s="133" t="e">
        <v>#REF!</v>
      </c>
      <c r="MSM1573" s="133" t="e">
        <v>#REF!</v>
      </c>
      <c r="MSN1573" s="133" t="e">
        <v>#REF!</v>
      </c>
      <c r="MSO1573" s="133" t="e">
        <v>#REF!</v>
      </c>
      <c r="MSP1573" s="133" t="e">
        <v>#REF!</v>
      </c>
      <c r="MSQ1573" s="133" t="e">
        <v>#REF!</v>
      </c>
      <c r="MSR1573" s="133" t="e">
        <v>#REF!</v>
      </c>
      <c r="MSS1573" s="133" t="e">
        <v>#REF!</v>
      </c>
      <c r="MST1573" s="133" t="e">
        <v>#REF!</v>
      </c>
      <c r="MSU1573" s="133" t="e">
        <v>#REF!</v>
      </c>
      <c r="MSV1573" s="133" t="e">
        <v>#REF!</v>
      </c>
      <c r="MSW1573" s="133" t="e">
        <v>#REF!</v>
      </c>
      <c r="MSX1573" s="133" t="e">
        <v>#REF!</v>
      </c>
      <c r="MSY1573" s="133" t="e">
        <v>#REF!</v>
      </c>
      <c r="MSZ1573" s="133" t="e">
        <v>#REF!</v>
      </c>
      <c r="MTA1573" s="133" t="e">
        <v>#REF!</v>
      </c>
      <c r="MTB1573" s="133" t="e">
        <v>#REF!</v>
      </c>
      <c r="MTC1573" s="133" t="e">
        <v>#REF!</v>
      </c>
      <c r="MTD1573" s="133" t="e">
        <v>#REF!</v>
      </c>
      <c r="MTE1573" s="133" t="e">
        <v>#REF!</v>
      </c>
      <c r="MTF1573" s="133" t="e">
        <v>#REF!</v>
      </c>
      <c r="MTG1573" s="133" t="e">
        <v>#REF!</v>
      </c>
      <c r="MTH1573" s="133" t="e">
        <v>#REF!</v>
      </c>
      <c r="MTI1573" s="133" t="e">
        <v>#REF!</v>
      </c>
      <c r="MTJ1573" s="133" t="e">
        <v>#REF!</v>
      </c>
      <c r="MTK1573" s="133" t="e">
        <v>#REF!</v>
      </c>
      <c r="MTL1573" s="133" t="e">
        <v>#REF!</v>
      </c>
      <c r="MTM1573" s="133" t="e">
        <v>#REF!</v>
      </c>
      <c r="MTN1573" s="133" t="e">
        <v>#REF!</v>
      </c>
      <c r="MTO1573" s="133" t="e">
        <v>#REF!</v>
      </c>
      <c r="MTP1573" s="133" t="e">
        <v>#REF!</v>
      </c>
      <c r="MTQ1573" s="133" t="e">
        <v>#REF!</v>
      </c>
      <c r="MTR1573" s="133" t="e">
        <v>#REF!</v>
      </c>
      <c r="MTS1573" s="133" t="e">
        <v>#REF!</v>
      </c>
      <c r="MTT1573" s="133" t="e">
        <v>#REF!</v>
      </c>
      <c r="MTU1573" s="133" t="e">
        <v>#REF!</v>
      </c>
      <c r="MTV1573" s="133" t="e">
        <v>#REF!</v>
      </c>
      <c r="MTW1573" s="133" t="e">
        <v>#REF!</v>
      </c>
      <c r="MTX1573" s="133" t="e">
        <v>#REF!</v>
      </c>
      <c r="MTY1573" s="133" t="e">
        <v>#REF!</v>
      </c>
      <c r="MTZ1573" s="133" t="e">
        <v>#REF!</v>
      </c>
      <c r="MUA1573" s="133" t="e">
        <v>#REF!</v>
      </c>
      <c r="MUB1573" s="133" t="e">
        <v>#REF!</v>
      </c>
      <c r="MUC1573" s="133" t="e">
        <v>#REF!</v>
      </c>
      <c r="MUD1573" s="133" t="e">
        <v>#REF!</v>
      </c>
      <c r="MUE1573" s="133" t="e">
        <v>#REF!</v>
      </c>
      <c r="MUF1573" s="133" t="e">
        <v>#REF!</v>
      </c>
      <c r="MUG1573" s="133" t="e">
        <v>#REF!</v>
      </c>
      <c r="MUH1573" s="133" t="e">
        <v>#REF!</v>
      </c>
      <c r="MUI1573" s="133" t="e">
        <v>#REF!</v>
      </c>
      <c r="MUJ1573" s="133" t="e">
        <v>#REF!</v>
      </c>
      <c r="MUK1573" s="133" t="e">
        <v>#REF!</v>
      </c>
      <c r="MUL1573" s="133" t="e">
        <v>#REF!</v>
      </c>
      <c r="MUM1573" s="133" t="e">
        <v>#REF!</v>
      </c>
      <c r="MUN1573" s="133" t="e">
        <v>#REF!</v>
      </c>
      <c r="MUO1573" s="133" t="e">
        <v>#REF!</v>
      </c>
      <c r="MUP1573" s="133" t="e">
        <v>#REF!</v>
      </c>
      <c r="MUQ1573" s="133" t="e">
        <v>#REF!</v>
      </c>
      <c r="MUR1573" s="133" t="e">
        <v>#REF!</v>
      </c>
      <c r="MUS1573" s="133" t="e">
        <v>#REF!</v>
      </c>
      <c r="MUT1573" s="133" t="e">
        <v>#REF!</v>
      </c>
      <c r="MUU1573" s="133" t="e">
        <v>#REF!</v>
      </c>
      <c r="MUV1573" s="133" t="e">
        <v>#REF!</v>
      </c>
      <c r="MUW1573" s="133" t="e">
        <v>#REF!</v>
      </c>
      <c r="MUX1573" s="133" t="e">
        <v>#REF!</v>
      </c>
      <c r="MUY1573" s="133" t="e">
        <v>#REF!</v>
      </c>
      <c r="MUZ1573" s="133" t="e">
        <v>#REF!</v>
      </c>
      <c r="MVA1573" s="133" t="e">
        <v>#REF!</v>
      </c>
      <c r="MVB1573" s="133" t="e">
        <v>#REF!</v>
      </c>
      <c r="MVC1573" s="133" t="e">
        <v>#REF!</v>
      </c>
      <c r="MVD1573" s="133" t="e">
        <v>#REF!</v>
      </c>
      <c r="MVE1573" s="133" t="e">
        <v>#REF!</v>
      </c>
      <c r="MVF1573" s="133" t="e">
        <v>#REF!</v>
      </c>
      <c r="MVG1573" s="133" t="e">
        <v>#REF!</v>
      </c>
      <c r="MVH1573" s="133" t="e">
        <v>#REF!</v>
      </c>
      <c r="MVI1573" s="133" t="e">
        <v>#REF!</v>
      </c>
      <c r="MVJ1573" s="133" t="e">
        <v>#REF!</v>
      </c>
      <c r="MVK1573" s="133" t="e">
        <v>#REF!</v>
      </c>
      <c r="MVL1573" s="133" t="e">
        <v>#REF!</v>
      </c>
      <c r="MVM1573" s="133" t="e">
        <v>#REF!</v>
      </c>
      <c r="MVN1573" s="133" t="e">
        <v>#REF!</v>
      </c>
      <c r="MVO1573" s="133" t="e">
        <v>#REF!</v>
      </c>
      <c r="MVP1573" s="133" t="e">
        <v>#REF!</v>
      </c>
      <c r="MVQ1573" s="133" t="e">
        <v>#REF!</v>
      </c>
      <c r="MVR1573" s="133" t="e">
        <v>#REF!</v>
      </c>
      <c r="MVS1573" s="133" t="e">
        <v>#REF!</v>
      </c>
      <c r="MVT1573" s="133" t="e">
        <v>#REF!</v>
      </c>
      <c r="MVU1573" s="133" t="e">
        <v>#REF!</v>
      </c>
      <c r="MVV1573" s="133" t="e">
        <v>#REF!</v>
      </c>
      <c r="MVW1573" s="133" t="e">
        <v>#REF!</v>
      </c>
      <c r="MVX1573" s="133" t="e">
        <v>#REF!</v>
      </c>
      <c r="MVY1573" s="133" t="e">
        <v>#REF!</v>
      </c>
      <c r="MVZ1573" s="133" t="e">
        <v>#REF!</v>
      </c>
      <c r="MWA1573" s="133" t="e">
        <v>#REF!</v>
      </c>
      <c r="MWB1573" s="133" t="e">
        <v>#REF!</v>
      </c>
      <c r="MWC1573" s="133" t="e">
        <v>#REF!</v>
      </c>
      <c r="MWD1573" s="133" t="e">
        <v>#REF!</v>
      </c>
      <c r="MWE1573" s="133" t="e">
        <v>#REF!</v>
      </c>
      <c r="MWF1573" s="133" t="e">
        <v>#REF!</v>
      </c>
      <c r="MWG1573" s="133" t="e">
        <v>#REF!</v>
      </c>
      <c r="MWH1573" s="133" t="e">
        <v>#REF!</v>
      </c>
      <c r="MWI1573" s="133" t="e">
        <v>#REF!</v>
      </c>
      <c r="MWJ1573" s="133" t="e">
        <v>#REF!</v>
      </c>
      <c r="MWK1573" s="133" t="e">
        <v>#REF!</v>
      </c>
      <c r="MWL1573" s="133" t="e">
        <v>#REF!</v>
      </c>
      <c r="MWM1573" s="133" t="e">
        <v>#REF!</v>
      </c>
      <c r="MWN1573" s="133" t="e">
        <v>#REF!</v>
      </c>
      <c r="MWO1573" s="133" t="e">
        <v>#REF!</v>
      </c>
      <c r="MWP1573" s="133" t="e">
        <v>#REF!</v>
      </c>
      <c r="MWQ1573" s="133" t="e">
        <v>#REF!</v>
      </c>
      <c r="MWR1573" s="133" t="e">
        <v>#REF!</v>
      </c>
      <c r="MWS1573" s="133" t="e">
        <v>#REF!</v>
      </c>
      <c r="MWT1573" s="133" t="e">
        <v>#REF!</v>
      </c>
      <c r="MWU1573" s="133" t="e">
        <v>#REF!</v>
      </c>
      <c r="MWV1573" s="133" t="e">
        <v>#REF!</v>
      </c>
      <c r="MWW1573" s="133" t="e">
        <v>#REF!</v>
      </c>
      <c r="MWX1573" s="133" t="e">
        <v>#REF!</v>
      </c>
      <c r="MWY1573" s="133" t="e">
        <v>#REF!</v>
      </c>
      <c r="MWZ1573" s="133" t="e">
        <v>#REF!</v>
      </c>
      <c r="MXA1573" s="133" t="e">
        <v>#REF!</v>
      </c>
      <c r="MXB1573" s="133" t="e">
        <v>#REF!</v>
      </c>
      <c r="MXC1573" s="133" t="e">
        <v>#REF!</v>
      </c>
      <c r="MXD1573" s="133" t="e">
        <v>#REF!</v>
      </c>
      <c r="MXE1573" s="133" t="e">
        <v>#REF!</v>
      </c>
      <c r="MXF1573" s="133" t="e">
        <v>#REF!</v>
      </c>
      <c r="MXG1573" s="133" t="e">
        <v>#REF!</v>
      </c>
      <c r="MXH1573" s="133" t="e">
        <v>#REF!</v>
      </c>
      <c r="MXI1573" s="133" t="e">
        <v>#REF!</v>
      </c>
      <c r="MXJ1573" s="133" t="e">
        <v>#REF!</v>
      </c>
      <c r="MXK1573" s="133" t="e">
        <v>#REF!</v>
      </c>
      <c r="MXL1573" s="133" t="e">
        <v>#REF!</v>
      </c>
      <c r="MXM1573" s="133" t="e">
        <v>#REF!</v>
      </c>
      <c r="MXN1573" s="133" t="e">
        <v>#REF!</v>
      </c>
      <c r="MXO1573" s="133" t="e">
        <v>#REF!</v>
      </c>
      <c r="MXP1573" s="133" t="e">
        <v>#REF!</v>
      </c>
      <c r="MXQ1573" s="133" t="e">
        <v>#REF!</v>
      </c>
      <c r="MXR1573" s="133" t="e">
        <v>#REF!</v>
      </c>
      <c r="MXS1573" s="133" t="e">
        <v>#REF!</v>
      </c>
      <c r="MXT1573" s="133" t="e">
        <v>#REF!</v>
      </c>
      <c r="MXU1573" s="133" t="e">
        <v>#REF!</v>
      </c>
      <c r="MXV1573" s="133" t="e">
        <v>#REF!</v>
      </c>
      <c r="MXW1573" s="133" t="e">
        <v>#REF!</v>
      </c>
      <c r="MXX1573" s="133" t="e">
        <v>#REF!</v>
      </c>
      <c r="MXY1573" s="133" t="e">
        <v>#REF!</v>
      </c>
      <c r="MXZ1573" s="133" t="e">
        <v>#REF!</v>
      </c>
      <c r="MYA1573" s="133" t="e">
        <v>#REF!</v>
      </c>
      <c r="MYB1573" s="133" t="e">
        <v>#REF!</v>
      </c>
      <c r="MYC1573" s="133" t="e">
        <v>#REF!</v>
      </c>
      <c r="MYD1573" s="133" t="e">
        <v>#REF!</v>
      </c>
      <c r="MYE1573" s="133" t="e">
        <v>#REF!</v>
      </c>
      <c r="MYF1573" s="133" t="e">
        <v>#REF!</v>
      </c>
      <c r="MYG1573" s="133" t="e">
        <v>#REF!</v>
      </c>
      <c r="MYH1573" s="133" t="e">
        <v>#REF!</v>
      </c>
      <c r="MYI1573" s="133" t="e">
        <v>#REF!</v>
      </c>
      <c r="MYJ1573" s="133" t="e">
        <v>#REF!</v>
      </c>
      <c r="MYK1573" s="133" t="e">
        <v>#REF!</v>
      </c>
      <c r="MYL1573" s="133" t="e">
        <v>#REF!</v>
      </c>
      <c r="MYM1573" s="133" t="e">
        <v>#REF!</v>
      </c>
      <c r="MYN1573" s="133" t="e">
        <v>#REF!</v>
      </c>
      <c r="MYO1573" s="133" t="e">
        <v>#REF!</v>
      </c>
      <c r="MYP1573" s="133" t="e">
        <v>#REF!</v>
      </c>
      <c r="MYQ1573" s="133" t="e">
        <v>#REF!</v>
      </c>
      <c r="MYR1573" s="133" t="e">
        <v>#REF!</v>
      </c>
      <c r="MYS1573" s="133" t="e">
        <v>#REF!</v>
      </c>
      <c r="MYT1573" s="133" t="e">
        <v>#REF!</v>
      </c>
      <c r="MYU1573" s="133" t="e">
        <v>#REF!</v>
      </c>
      <c r="MYV1573" s="133" t="e">
        <v>#REF!</v>
      </c>
      <c r="MYW1573" s="133" t="e">
        <v>#REF!</v>
      </c>
      <c r="MYX1573" s="133" t="e">
        <v>#REF!</v>
      </c>
      <c r="MYY1573" s="133" t="e">
        <v>#REF!</v>
      </c>
      <c r="MYZ1573" s="133" t="e">
        <v>#REF!</v>
      </c>
      <c r="MZA1573" s="133" t="e">
        <v>#REF!</v>
      </c>
      <c r="MZB1573" s="133" t="e">
        <v>#REF!</v>
      </c>
      <c r="MZC1573" s="133" t="e">
        <v>#REF!</v>
      </c>
      <c r="MZD1573" s="133" t="e">
        <v>#REF!</v>
      </c>
      <c r="MZE1573" s="133" t="e">
        <v>#REF!</v>
      </c>
      <c r="MZF1573" s="133" t="e">
        <v>#REF!</v>
      </c>
      <c r="MZG1573" s="133" t="e">
        <v>#REF!</v>
      </c>
      <c r="MZH1573" s="133" t="e">
        <v>#REF!</v>
      </c>
      <c r="MZI1573" s="133" t="e">
        <v>#REF!</v>
      </c>
      <c r="MZJ1573" s="133" t="e">
        <v>#REF!</v>
      </c>
      <c r="MZK1573" s="133" t="e">
        <v>#REF!</v>
      </c>
      <c r="MZL1573" s="133" t="e">
        <v>#REF!</v>
      </c>
      <c r="MZM1573" s="133" t="e">
        <v>#REF!</v>
      </c>
      <c r="MZN1573" s="133" t="e">
        <v>#REF!</v>
      </c>
      <c r="MZO1573" s="133" t="e">
        <v>#REF!</v>
      </c>
      <c r="MZP1573" s="133" t="e">
        <v>#REF!</v>
      </c>
      <c r="MZQ1573" s="133" t="e">
        <v>#REF!</v>
      </c>
      <c r="MZR1573" s="133" t="e">
        <v>#REF!</v>
      </c>
      <c r="MZS1573" s="133" t="e">
        <v>#REF!</v>
      </c>
      <c r="MZT1573" s="133" t="e">
        <v>#REF!</v>
      </c>
      <c r="MZU1573" s="133" t="e">
        <v>#REF!</v>
      </c>
      <c r="MZV1573" s="133" t="e">
        <v>#REF!</v>
      </c>
      <c r="MZW1573" s="133" t="e">
        <v>#REF!</v>
      </c>
      <c r="MZX1573" s="133" t="e">
        <v>#REF!</v>
      </c>
      <c r="MZY1573" s="133" t="e">
        <v>#REF!</v>
      </c>
      <c r="MZZ1573" s="133" t="e">
        <v>#REF!</v>
      </c>
      <c r="NAA1573" s="133" t="e">
        <v>#REF!</v>
      </c>
      <c r="NAB1573" s="133" t="e">
        <v>#REF!</v>
      </c>
      <c r="NAC1573" s="133" t="e">
        <v>#REF!</v>
      </c>
      <c r="NAD1573" s="133" t="e">
        <v>#REF!</v>
      </c>
      <c r="NAE1573" s="133" t="e">
        <v>#REF!</v>
      </c>
      <c r="NAF1573" s="133" t="e">
        <v>#REF!</v>
      </c>
      <c r="NAG1573" s="133" t="e">
        <v>#REF!</v>
      </c>
      <c r="NAH1573" s="133" t="e">
        <v>#REF!</v>
      </c>
      <c r="NAI1573" s="133" t="e">
        <v>#REF!</v>
      </c>
      <c r="NAJ1573" s="133" t="e">
        <v>#REF!</v>
      </c>
      <c r="NAK1573" s="133" t="e">
        <v>#REF!</v>
      </c>
      <c r="NAL1573" s="133" t="e">
        <v>#REF!</v>
      </c>
      <c r="NAM1573" s="133" t="e">
        <v>#REF!</v>
      </c>
      <c r="NAN1573" s="133" t="e">
        <v>#REF!</v>
      </c>
      <c r="NAO1573" s="133" t="e">
        <v>#REF!</v>
      </c>
      <c r="NAP1573" s="133" t="e">
        <v>#REF!</v>
      </c>
      <c r="NAQ1573" s="133" t="e">
        <v>#REF!</v>
      </c>
      <c r="NAR1573" s="133" t="e">
        <v>#REF!</v>
      </c>
      <c r="NAS1573" s="133" t="e">
        <v>#REF!</v>
      </c>
      <c r="NAT1573" s="133" t="e">
        <v>#REF!</v>
      </c>
      <c r="NAU1573" s="133" t="e">
        <v>#REF!</v>
      </c>
      <c r="NAV1573" s="133" t="e">
        <v>#REF!</v>
      </c>
      <c r="NAW1573" s="133" t="e">
        <v>#REF!</v>
      </c>
      <c r="NAX1573" s="133" t="e">
        <v>#REF!</v>
      </c>
      <c r="NAY1573" s="133" t="e">
        <v>#REF!</v>
      </c>
      <c r="NAZ1573" s="133" t="e">
        <v>#REF!</v>
      </c>
      <c r="NBA1573" s="133" t="e">
        <v>#REF!</v>
      </c>
      <c r="NBB1573" s="133" t="e">
        <v>#REF!</v>
      </c>
      <c r="NBC1573" s="133" t="e">
        <v>#REF!</v>
      </c>
      <c r="NBD1573" s="133" t="e">
        <v>#REF!</v>
      </c>
      <c r="NBE1573" s="133" t="e">
        <v>#REF!</v>
      </c>
      <c r="NBF1573" s="133" t="e">
        <v>#REF!</v>
      </c>
      <c r="NBG1573" s="133" t="e">
        <v>#REF!</v>
      </c>
      <c r="NBH1573" s="133" t="e">
        <v>#REF!</v>
      </c>
      <c r="NBI1573" s="133" t="e">
        <v>#REF!</v>
      </c>
      <c r="NBJ1573" s="133" t="e">
        <v>#REF!</v>
      </c>
      <c r="NBK1573" s="133" t="e">
        <v>#REF!</v>
      </c>
      <c r="NBL1573" s="133" t="e">
        <v>#REF!</v>
      </c>
      <c r="NBM1573" s="133" t="e">
        <v>#REF!</v>
      </c>
      <c r="NBN1573" s="133" t="e">
        <v>#REF!</v>
      </c>
      <c r="NBO1573" s="133" t="e">
        <v>#REF!</v>
      </c>
      <c r="NBP1573" s="133" t="e">
        <v>#REF!</v>
      </c>
      <c r="NBQ1573" s="133" t="e">
        <v>#REF!</v>
      </c>
      <c r="NBR1573" s="133" t="e">
        <v>#REF!</v>
      </c>
      <c r="NBS1573" s="133" t="e">
        <v>#REF!</v>
      </c>
      <c r="NBT1573" s="133" t="e">
        <v>#REF!</v>
      </c>
      <c r="NBU1573" s="133" t="e">
        <v>#REF!</v>
      </c>
      <c r="NBV1573" s="133" t="e">
        <v>#REF!</v>
      </c>
      <c r="NBW1573" s="133" t="e">
        <v>#REF!</v>
      </c>
      <c r="NBX1573" s="133" t="e">
        <v>#REF!</v>
      </c>
      <c r="NBY1573" s="133" t="e">
        <v>#REF!</v>
      </c>
      <c r="NBZ1573" s="133" t="e">
        <v>#REF!</v>
      </c>
      <c r="NCA1573" s="133" t="e">
        <v>#REF!</v>
      </c>
      <c r="NCB1573" s="133" t="e">
        <v>#REF!</v>
      </c>
      <c r="NCC1573" s="133" t="e">
        <v>#REF!</v>
      </c>
      <c r="NCD1573" s="133" t="e">
        <v>#REF!</v>
      </c>
      <c r="NCE1573" s="133" t="e">
        <v>#REF!</v>
      </c>
      <c r="NCF1573" s="133" t="e">
        <v>#REF!</v>
      </c>
      <c r="NCG1573" s="133" t="e">
        <v>#REF!</v>
      </c>
      <c r="NCH1573" s="133" t="e">
        <v>#REF!</v>
      </c>
      <c r="NCI1573" s="133" t="e">
        <v>#REF!</v>
      </c>
      <c r="NCJ1573" s="133" t="e">
        <v>#REF!</v>
      </c>
      <c r="NCK1573" s="133" t="e">
        <v>#REF!</v>
      </c>
      <c r="NCL1573" s="133" t="e">
        <v>#REF!</v>
      </c>
      <c r="NCM1573" s="133" t="e">
        <v>#REF!</v>
      </c>
      <c r="NCN1573" s="133" t="e">
        <v>#REF!</v>
      </c>
      <c r="NCO1573" s="133" t="e">
        <v>#REF!</v>
      </c>
      <c r="NCP1573" s="133" t="e">
        <v>#REF!</v>
      </c>
      <c r="NCQ1573" s="133" t="e">
        <v>#REF!</v>
      </c>
      <c r="NCR1573" s="133" t="e">
        <v>#REF!</v>
      </c>
      <c r="NCS1573" s="133" t="e">
        <v>#REF!</v>
      </c>
      <c r="NCT1573" s="133" t="e">
        <v>#REF!</v>
      </c>
      <c r="NCU1573" s="133" t="e">
        <v>#REF!</v>
      </c>
      <c r="NCV1573" s="133" t="e">
        <v>#REF!</v>
      </c>
      <c r="NCW1573" s="133" t="e">
        <v>#REF!</v>
      </c>
      <c r="NCX1573" s="133" t="e">
        <v>#REF!</v>
      </c>
      <c r="NCY1573" s="133" t="e">
        <v>#REF!</v>
      </c>
      <c r="NCZ1573" s="133" t="e">
        <v>#REF!</v>
      </c>
      <c r="NDA1573" s="133" t="e">
        <v>#REF!</v>
      </c>
      <c r="NDB1573" s="133" t="e">
        <v>#REF!</v>
      </c>
      <c r="NDC1573" s="133" t="e">
        <v>#REF!</v>
      </c>
      <c r="NDD1573" s="133" t="e">
        <v>#REF!</v>
      </c>
      <c r="NDE1573" s="133" t="e">
        <v>#REF!</v>
      </c>
      <c r="NDF1573" s="133" t="e">
        <v>#REF!</v>
      </c>
      <c r="NDG1573" s="133" t="e">
        <v>#REF!</v>
      </c>
      <c r="NDH1573" s="133" t="e">
        <v>#REF!</v>
      </c>
      <c r="NDI1573" s="133" t="e">
        <v>#REF!</v>
      </c>
      <c r="NDJ1573" s="133" t="e">
        <v>#REF!</v>
      </c>
      <c r="NDK1573" s="133" t="e">
        <v>#REF!</v>
      </c>
      <c r="NDL1573" s="133" t="e">
        <v>#REF!</v>
      </c>
      <c r="NDM1573" s="133" t="e">
        <v>#REF!</v>
      </c>
      <c r="NDN1573" s="133" t="e">
        <v>#REF!</v>
      </c>
      <c r="NDO1573" s="133" t="e">
        <v>#REF!</v>
      </c>
      <c r="NDP1573" s="133" t="e">
        <v>#REF!</v>
      </c>
      <c r="NDQ1573" s="133" t="e">
        <v>#REF!</v>
      </c>
      <c r="NDR1573" s="133" t="e">
        <v>#REF!</v>
      </c>
      <c r="NDS1573" s="133" t="e">
        <v>#REF!</v>
      </c>
      <c r="NDT1573" s="133" t="e">
        <v>#REF!</v>
      </c>
      <c r="NDU1573" s="133" t="e">
        <v>#REF!</v>
      </c>
      <c r="NDV1573" s="133" t="e">
        <v>#REF!</v>
      </c>
      <c r="NDW1573" s="133" t="e">
        <v>#REF!</v>
      </c>
      <c r="NDX1573" s="133" t="e">
        <v>#REF!</v>
      </c>
      <c r="NDY1573" s="133" t="e">
        <v>#REF!</v>
      </c>
      <c r="NDZ1573" s="133" t="e">
        <v>#REF!</v>
      </c>
      <c r="NEA1573" s="133" t="e">
        <v>#REF!</v>
      </c>
      <c r="NEB1573" s="133" t="e">
        <v>#REF!</v>
      </c>
      <c r="NEC1573" s="133" t="e">
        <v>#REF!</v>
      </c>
      <c r="NED1573" s="133" t="e">
        <v>#REF!</v>
      </c>
      <c r="NEE1573" s="133" t="e">
        <v>#REF!</v>
      </c>
      <c r="NEF1573" s="133" t="e">
        <v>#REF!</v>
      </c>
      <c r="NEG1573" s="133" t="e">
        <v>#REF!</v>
      </c>
      <c r="NEH1573" s="133" t="e">
        <v>#REF!</v>
      </c>
      <c r="NEI1573" s="133" t="e">
        <v>#REF!</v>
      </c>
      <c r="NEJ1573" s="133" t="e">
        <v>#REF!</v>
      </c>
      <c r="NEK1573" s="133" t="e">
        <v>#REF!</v>
      </c>
      <c r="NEL1573" s="133" t="e">
        <v>#REF!</v>
      </c>
      <c r="NEM1573" s="133" t="e">
        <v>#REF!</v>
      </c>
      <c r="NEN1573" s="133" t="e">
        <v>#REF!</v>
      </c>
      <c r="NEO1573" s="133" t="e">
        <v>#REF!</v>
      </c>
      <c r="NEP1573" s="133" t="e">
        <v>#REF!</v>
      </c>
      <c r="NEQ1573" s="133" t="e">
        <v>#REF!</v>
      </c>
      <c r="NER1573" s="133" t="e">
        <v>#REF!</v>
      </c>
      <c r="NES1573" s="133" t="e">
        <v>#REF!</v>
      </c>
      <c r="NET1573" s="133" t="e">
        <v>#REF!</v>
      </c>
      <c r="NEU1573" s="133" t="e">
        <v>#REF!</v>
      </c>
      <c r="NEV1573" s="133" t="e">
        <v>#REF!</v>
      </c>
      <c r="NEW1573" s="133" t="e">
        <v>#REF!</v>
      </c>
      <c r="NEX1573" s="133" t="e">
        <v>#REF!</v>
      </c>
      <c r="NEY1573" s="133" t="e">
        <v>#REF!</v>
      </c>
      <c r="NEZ1573" s="133" t="e">
        <v>#REF!</v>
      </c>
      <c r="NFA1573" s="133" t="e">
        <v>#REF!</v>
      </c>
      <c r="NFB1573" s="133" t="e">
        <v>#REF!</v>
      </c>
      <c r="NFC1573" s="133" t="e">
        <v>#REF!</v>
      </c>
      <c r="NFD1573" s="133" t="e">
        <v>#REF!</v>
      </c>
      <c r="NFE1573" s="133" t="e">
        <v>#REF!</v>
      </c>
      <c r="NFF1573" s="133" t="e">
        <v>#REF!</v>
      </c>
      <c r="NFG1573" s="133" t="e">
        <v>#REF!</v>
      </c>
      <c r="NFH1573" s="133" t="e">
        <v>#REF!</v>
      </c>
      <c r="NFI1573" s="133" t="e">
        <v>#REF!</v>
      </c>
      <c r="NFJ1573" s="133" t="e">
        <v>#REF!</v>
      </c>
      <c r="NFK1573" s="133" t="e">
        <v>#REF!</v>
      </c>
      <c r="NFL1573" s="133" t="e">
        <v>#REF!</v>
      </c>
      <c r="NFM1573" s="133" t="e">
        <v>#REF!</v>
      </c>
      <c r="NFN1573" s="133" t="e">
        <v>#REF!</v>
      </c>
      <c r="NFO1573" s="133" t="e">
        <v>#REF!</v>
      </c>
      <c r="NFP1573" s="133" t="e">
        <v>#REF!</v>
      </c>
      <c r="NFQ1573" s="133" t="e">
        <v>#REF!</v>
      </c>
      <c r="NFR1573" s="133" t="e">
        <v>#REF!</v>
      </c>
      <c r="NFS1573" s="133" t="e">
        <v>#REF!</v>
      </c>
      <c r="NFT1573" s="133" t="e">
        <v>#REF!</v>
      </c>
      <c r="NFU1573" s="133" t="e">
        <v>#REF!</v>
      </c>
      <c r="NFV1573" s="133" t="e">
        <v>#REF!</v>
      </c>
      <c r="NFW1573" s="133" t="e">
        <v>#REF!</v>
      </c>
      <c r="NFX1573" s="133" t="e">
        <v>#REF!</v>
      </c>
      <c r="NFY1573" s="133" t="e">
        <v>#REF!</v>
      </c>
      <c r="NFZ1573" s="133" t="e">
        <v>#REF!</v>
      </c>
      <c r="NGA1573" s="133" t="e">
        <v>#REF!</v>
      </c>
      <c r="NGB1573" s="133" t="e">
        <v>#REF!</v>
      </c>
      <c r="NGC1573" s="133" t="e">
        <v>#REF!</v>
      </c>
      <c r="NGD1573" s="133" t="e">
        <v>#REF!</v>
      </c>
      <c r="NGE1573" s="133" t="e">
        <v>#REF!</v>
      </c>
      <c r="NGF1573" s="133" t="e">
        <v>#REF!</v>
      </c>
      <c r="NGG1573" s="133" t="e">
        <v>#REF!</v>
      </c>
      <c r="NGH1573" s="133" t="e">
        <v>#REF!</v>
      </c>
      <c r="NGI1573" s="133" t="e">
        <v>#REF!</v>
      </c>
      <c r="NGJ1573" s="133" t="e">
        <v>#REF!</v>
      </c>
      <c r="NGK1573" s="133" t="e">
        <v>#REF!</v>
      </c>
      <c r="NGL1573" s="133" t="e">
        <v>#REF!</v>
      </c>
      <c r="NGM1573" s="133" t="e">
        <v>#REF!</v>
      </c>
      <c r="NGN1573" s="133" t="e">
        <v>#REF!</v>
      </c>
      <c r="NGO1573" s="133" t="e">
        <v>#REF!</v>
      </c>
      <c r="NGP1573" s="133" t="e">
        <v>#REF!</v>
      </c>
      <c r="NGQ1573" s="133" t="e">
        <v>#REF!</v>
      </c>
      <c r="NGR1573" s="133" t="e">
        <v>#REF!</v>
      </c>
      <c r="NGS1573" s="133" t="e">
        <v>#REF!</v>
      </c>
      <c r="NGT1573" s="133" t="e">
        <v>#REF!</v>
      </c>
      <c r="NGU1573" s="133" t="e">
        <v>#REF!</v>
      </c>
      <c r="NGV1573" s="133" t="e">
        <v>#REF!</v>
      </c>
      <c r="NGW1573" s="133" t="e">
        <v>#REF!</v>
      </c>
      <c r="NGX1573" s="133" t="e">
        <v>#REF!</v>
      </c>
      <c r="NGY1573" s="133" t="e">
        <v>#REF!</v>
      </c>
      <c r="NGZ1573" s="133" t="e">
        <v>#REF!</v>
      </c>
      <c r="NHA1573" s="133" t="e">
        <v>#REF!</v>
      </c>
      <c r="NHB1573" s="133" t="e">
        <v>#REF!</v>
      </c>
      <c r="NHC1573" s="133" t="e">
        <v>#REF!</v>
      </c>
      <c r="NHD1573" s="133" t="e">
        <v>#REF!</v>
      </c>
      <c r="NHE1573" s="133" t="e">
        <v>#REF!</v>
      </c>
      <c r="NHF1573" s="133" t="e">
        <v>#REF!</v>
      </c>
      <c r="NHG1573" s="133" t="e">
        <v>#REF!</v>
      </c>
      <c r="NHH1573" s="133" t="e">
        <v>#REF!</v>
      </c>
      <c r="NHI1573" s="133" t="e">
        <v>#REF!</v>
      </c>
      <c r="NHJ1573" s="133" t="e">
        <v>#REF!</v>
      </c>
      <c r="NHK1573" s="133" t="e">
        <v>#REF!</v>
      </c>
      <c r="NHL1573" s="133" t="e">
        <v>#REF!</v>
      </c>
      <c r="NHM1573" s="133" t="e">
        <v>#REF!</v>
      </c>
      <c r="NHN1573" s="133" t="e">
        <v>#REF!</v>
      </c>
      <c r="NHO1573" s="133" t="e">
        <v>#REF!</v>
      </c>
      <c r="NHP1573" s="133" t="e">
        <v>#REF!</v>
      </c>
      <c r="NHQ1573" s="133" t="e">
        <v>#REF!</v>
      </c>
      <c r="NHR1573" s="133" t="e">
        <v>#REF!</v>
      </c>
      <c r="NHS1573" s="133" t="e">
        <v>#REF!</v>
      </c>
      <c r="NHT1573" s="133" t="e">
        <v>#REF!</v>
      </c>
      <c r="NHU1573" s="133" t="e">
        <v>#REF!</v>
      </c>
      <c r="NHV1573" s="133" t="e">
        <v>#REF!</v>
      </c>
      <c r="NHW1573" s="133" t="e">
        <v>#REF!</v>
      </c>
      <c r="NHX1573" s="133" t="e">
        <v>#REF!</v>
      </c>
      <c r="NHY1573" s="133" t="e">
        <v>#REF!</v>
      </c>
      <c r="NHZ1573" s="133" t="e">
        <v>#REF!</v>
      </c>
      <c r="NIA1573" s="133" t="e">
        <v>#REF!</v>
      </c>
      <c r="NIB1573" s="133" t="e">
        <v>#REF!</v>
      </c>
      <c r="NIC1573" s="133" t="e">
        <v>#REF!</v>
      </c>
      <c r="NID1573" s="133" t="e">
        <v>#REF!</v>
      </c>
      <c r="NIE1573" s="133" t="e">
        <v>#REF!</v>
      </c>
      <c r="NIF1573" s="133" t="e">
        <v>#REF!</v>
      </c>
      <c r="NIG1573" s="133" t="e">
        <v>#REF!</v>
      </c>
      <c r="NIH1573" s="133" t="e">
        <v>#REF!</v>
      </c>
      <c r="NII1573" s="133" t="e">
        <v>#REF!</v>
      </c>
      <c r="NIJ1573" s="133" t="e">
        <v>#REF!</v>
      </c>
      <c r="NIK1573" s="133" t="e">
        <v>#REF!</v>
      </c>
      <c r="NIL1573" s="133" t="e">
        <v>#REF!</v>
      </c>
      <c r="NIM1573" s="133" t="e">
        <v>#REF!</v>
      </c>
      <c r="NIN1573" s="133" t="e">
        <v>#REF!</v>
      </c>
      <c r="NIO1573" s="133" t="e">
        <v>#REF!</v>
      </c>
      <c r="NIP1573" s="133" t="e">
        <v>#REF!</v>
      </c>
      <c r="NIQ1573" s="133" t="e">
        <v>#REF!</v>
      </c>
      <c r="NIR1573" s="133" t="e">
        <v>#REF!</v>
      </c>
      <c r="NIS1573" s="133" t="e">
        <v>#REF!</v>
      </c>
      <c r="NIT1573" s="133" t="e">
        <v>#REF!</v>
      </c>
      <c r="NIU1573" s="133" t="e">
        <v>#REF!</v>
      </c>
      <c r="NIV1573" s="133" t="e">
        <v>#REF!</v>
      </c>
      <c r="NIW1573" s="133" t="e">
        <v>#REF!</v>
      </c>
      <c r="NIX1573" s="133" t="e">
        <v>#REF!</v>
      </c>
      <c r="NIY1573" s="133" t="e">
        <v>#REF!</v>
      </c>
      <c r="NIZ1573" s="133" t="e">
        <v>#REF!</v>
      </c>
      <c r="NJA1573" s="133" t="e">
        <v>#REF!</v>
      </c>
      <c r="NJB1573" s="133" t="e">
        <v>#REF!</v>
      </c>
      <c r="NJC1573" s="133" t="e">
        <v>#REF!</v>
      </c>
      <c r="NJD1573" s="133" t="e">
        <v>#REF!</v>
      </c>
      <c r="NJE1573" s="133" t="e">
        <v>#REF!</v>
      </c>
      <c r="NJF1573" s="133" t="e">
        <v>#REF!</v>
      </c>
      <c r="NJG1573" s="133" t="e">
        <v>#REF!</v>
      </c>
      <c r="NJH1573" s="133" t="e">
        <v>#REF!</v>
      </c>
      <c r="NJI1573" s="133" t="e">
        <v>#REF!</v>
      </c>
      <c r="NJJ1573" s="133" t="e">
        <v>#REF!</v>
      </c>
      <c r="NJK1573" s="133" t="e">
        <v>#REF!</v>
      </c>
      <c r="NJL1573" s="133" t="e">
        <v>#REF!</v>
      </c>
      <c r="NJM1573" s="133" t="e">
        <v>#REF!</v>
      </c>
      <c r="NJN1573" s="133" t="e">
        <v>#REF!</v>
      </c>
      <c r="NJO1573" s="133" t="e">
        <v>#REF!</v>
      </c>
      <c r="NJP1573" s="133" t="e">
        <v>#REF!</v>
      </c>
      <c r="NJQ1573" s="133" t="e">
        <v>#REF!</v>
      </c>
      <c r="NJR1573" s="133" t="e">
        <v>#REF!</v>
      </c>
      <c r="NJS1573" s="133" t="e">
        <v>#REF!</v>
      </c>
      <c r="NJT1573" s="133" t="e">
        <v>#REF!</v>
      </c>
      <c r="NJU1573" s="133" t="e">
        <v>#REF!</v>
      </c>
      <c r="NJV1573" s="133" t="e">
        <v>#REF!</v>
      </c>
      <c r="NJW1573" s="133" t="e">
        <v>#REF!</v>
      </c>
      <c r="NJX1573" s="133" t="e">
        <v>#REF!</v>
      </c>
      <c r="NJY1573" s="133" t="e">
        <v>#REF!</v>
      </c>
      <c r="NJZ1573" s="133" t="e">
        <v>#REF!</v>
      </c>
      <c r="NKA1573" s="133" t="e">
        <v>#REF!</v>
      </c>
      <c r="NKB1573" s="133" t="e">
        <v>#REF!</v>
      </c>
      <c r="NKC1573" s="133" t="e">
        <v>#REF!</v>
      </c>
      <c r="NKD1573" s="133" t="e">
        <v>#REF!</v>
      </c>
      <c r="NKE1573" s="133" t="e">
        <v>#REF!</v>
      </c>
      <c r="NKF1573" s="133" t="e">
        <v>#REF!</v>
      </c>
      <c r="NKG1573" s="133" t="e">
        <v>#REF!</v>
      </c>
      <c r="NKH1573" s="133" t="e">
        <v>#REF!</v>
      </c>
      <c r="NKI1573" s="133" t="e">
        <v>#REF!</v>
      </c>
      <c r="NKJ1573" s="133" t="e">
        <v>#REF!</v>
      </c>
      <c r="NKK1573" s="133" t="e">
        <v>#REF!</v>
      </c>
      <c r="NKL1573" s="133" t="e">
        <v>#REF!</v>
      </c>
      <c r="NKM1573" s="133" t="e">
        <v>#REF!</v>
      </c>
      <c r="NKN1573" s="133" t="e">
        <v>#REF!</v>
      </c>
      <c r="NKO1573" s="133" t="e">
        <v>#REF!</v>
      </c>
      <c r="NKP1573" s="133" t="e">
        <v>#REF!</v>
      </c>
      <c r="NKQ1573" s="133" t="e">
        <v>#REF!</v>
      </c>
      <c r="NKR1573" s="133" t="e">
        <v>#REF!</v>
      </c>
      <c r="NKS1573" s="133" t="e">
        <v>#REF!</v>
      </c>
      <c r="NKT1573" s="133" t="e">
        <v>#REF!</v>
      </c>
      <c r="NKU1573" s="133" t="e">
        <v>#REF!</v>
      </c>
      <c r="NKV1573" s="133" t="e">
        <v>#REF!</v>
      </c>
      <c r="NKW1573" s="133" t="e">
        <v>#REF!</v>
      </c>
      <c r="NKX1573" s="133" t="e">
        <v>#REF!</v>
      </c>
      <c r="NKY1573" s="133" t="e">
        <v>#REF!</v>
      </c>
      <c r="NKZ1573" s="133" t="e">
        <v>#REF!</v>
      </c>
      <c r="NLA1573" s="133" t="e">
        <v>#REF!</v>
      </c>
      <c r="NLB1573" s="133" t="e">
        <v>#REF!</v>
      </c>
      <c r="NLC1573" s="133" t="e">
        <v>#REF!</v>
      </c>
      <c r="NLD1573" s="133" t="e">
        <v>#REF!</v>
      </c>
      <c r="NLE1573" s="133" t="e">
        <v>#REF!</v>
      </c>
      <c r="NLF1573" s="133" t="e">
        <v>#REF!</v>
      </c>
      <c r="NLG1573" s="133" t="e">
        <v>#REF!</v>
      </c>
      <c r="NLH1573" s="133" t="e">
        <v>#REF!</v>
      </c>
      <c r="NLI1573" s="133" t="e">
        <v>#REF!</v>
      </c>
      <c r="NLJ1573" s="133" t="e">
        <v>#REF!</v>
      </c>
      <c r="NLK1573" s="133" t="e">
        <v>#REF!</v>
      </c>
      <c r="NLL1573" s="133" t="e">
        <v>#REF!</v>
      </c>
      <c r="NLM1573" s="133" t="e">
        <v>#REF!</v>
      </c>
      <c r="NLN1573" s="133" t="e">
        <v>#REF!</v>
      </c>
      <c r="NLO1573" s="133" t="e">
        <v>#REF!</v>
      </c>
      <c r="NLP1573" s="133" t="e">
        <v>#REF!</v>
      </c>
      <c r="NLQ1573" s="133" t="e">
        <v>#REF!</v>
      </c>
      <c r="NLR1573" s="133" t="e">
        <v>#REF!</v>
      </c>
      <c r="NLS1573" s="133" t="e">
        <v>#REF!</v>
      </c>
      <c r="NLT1573" s="133" t="e">
        <v>#REF!</v>
      </c>
      <c r="NLU1573" s="133" t="e">
        <v>#REF!</v>
      </c>
      <c r="NLV1573" s="133" t="e">
        <v>#REF!</v>
      </c>
      <c r="NLW1573" s="133" t="e">
        <v>#REF!</v>
      </c>
      <c r="NLX1573" s="133" t="e">
        <v>#REF!</v>
      </c>
      <c r="NLY1573" s="133" t="e">
        <v>#REF!</v>
      </c>
      <c r="NLZ1573" s="133" t="e">
        <v>#REF!</v>
      </c>
      <c r="NMA1573" s="133" t="e">
        <v>#REF!</v>
      </c>
      <c r="NMB1573" s="133" t="e">
        <v>#REF!</v>
      </c>
      <c r="NMC1573" s="133" t="e">
        <v>#REF!</v>
      </c>
      <c r="NMD1573" s="133" t="e">
        <v>#REF!</v>
      </c>
      <c r="NME1573" s="133" t="e">
        <v>#REF!</v>
      </c>
      <c r="NMF1573" s="133" t="e">
        <v>#REF!</v>
      </c>
      <c r="NMG1573" s="133" t="e">
        <v>#REF!</v>
      </c>
      <c r="NMH1573" s="133" t="e">
        <v>#REF!</v>
      </c>
      <c r="NMI1573" s="133" t="e">
        <v>#REF!</v>
      </c>
      <c r="NMJ1573" s="133" t="e">
        <v>#REF!</v>
      </c>
      <c r="NMK1573" s="133" t="e">
        <v>#REF!</v>
      </c>
      <c r="NML1573" s="133" t="e">
        <v>#REF!</v>
      </c>
      <c r="NMM1573" s="133" t="e">
        <v>#REF!</v>
      </c>
      <c r="NMN1573" s="133" t="e">
        <v>#REF!</v>
      </c>
      <c r="NMO1573" s="133" t="e">
        <v>#REF!</v>
      </c>
      <c r="NMP1573" s="133" t="e">
        <v>#REF!</v>
      </c>
      <c r="NMQ1573" s="133" t="e">
        <v>#REF!</v>
      </c>
      <c r="NMR1573" s="133" t="e">
        <v>#REF!</v>
      </c>
      <c r="NMS1573" s="133" t="e">
        <v>#REF!</v>
      </c>
      <c r="NMT1573" s="133" t="e">
        <v>#REF!</v>
      </c>
      <c r="NMU1573" s="133" t="e">
        <v>#REF!</v>
      </c>
      <c r="NMV1573" s="133" t="e">
        <v>#REF!</v>
      </c>
      <c r="NMW1573" s="133" t="e">
        <v>#REF!</v>
      </c>
      <c r="NMX1573" s="133" t="e">
        <v>#REF!</v>
      </c>
      <c r="NMY1573" s="133" t="e">
        <v>#REF!</v>
      </c>
      <c r="NMZ1573" s="133" t="e">
        <v>#REF!</v>
      </c>
      <c r="NNA1573" s="133" t="e">
        <v>#REF!</v>
      </c>
      <c r="NNB1573" s="133" t="e">
        <v>#REF!</v>
      </c>
      <c r="NNC1573" s="133" t="e">
        <v>#REF!</v>
      </c>
      <c r="NND1573" s="133" t="e">
        <v>#REF!</v>
      </c>
      <c r="NNE1573" s="133" t="e">
        <v>#REF!</v>
      </c>
      <c r="NNF1573" s="133" t="e">
        <v>#REF!</v>
      </c>
      <c r="NNG1573" s="133" t="e">
        <v>#REF!</v>
      </c>
      <c r="NNH1573" s="133" t="e">
        <v>#REF!</v>
      </c>
      <c r="NNI1573" s="133" t="e">
        <v>#REF!</v>
      </c>
      <c r="NNJ1573" s="133" t="e">
        <v>#REF!</v>
      </c>
      <c r="NNK1573" s="133" t="e">
        <v>#REF!</v>
      </c>
      <c r="NNL1573" s="133" t="e">
        <v>#REF!</v>
      </c>
      <c r="NNM1573" s="133" t="e">
        <v>#REF!</v>
      </c>
      <c r="NNN1573" s="133" t="e">
        <v>#REF!</v>
      </c>
      <c r="NNO1573" s="133" t="e">
        <v>#REF!</v>
      </c>
      <c r="NNP1573" s="133" t="e">
        <v>#REF!</v>
      </c>
      <c r="NNQ1573" s="133" t="e">
        <v>#REF!</v>
      </c>
      <c r="NNR1573" s="133" t="e">
        <v>#REF!</v>
      </c>
      <c r="NNS1573" s="133" t="e">
        <v>#REF!</v>
      </c>
      <c r="NNT1573" s="133" t="e">
        <v>#REF!</v>
      </c>
      <c r="NNU1573" s="133" t="e">
        <v>#REF!</v>
      </c>
      <c r="NNV1573" s="133" t="e">
        <v>#REF!</v>
      </c>
      <c r="NNW1573" s="133" t="e">
        <v>#REF!</v>
      </c>
      <c r="NNX1573" s="133" t="e">
        <v>#REF!</v>
      </c>
      <c r="NNY1573" s="133" t="e">
        <v>#REF!</v>
      </c>
      <c r="NNZ1573" s="133" t="e">
        <v>#REF!</v>
      </c>
      <c r="NOA1573" s="133" t="e">
        <v>#REF!</v>
      </c>
      <c r="NOB1573" s="133" t="e">
        <v>#REF!</v>
      </c>
      <c r="NOC1573" s="133" t="e">
        <v>#REF!</v>
      </c>
      <c r="NOD1573" s="133" t="e">
        <v>#REF!</v>
      </c>
      <c r="NOE1573" s="133" t="e">
        <v>#REF!</v>
      </c>
      <c r="NOF1573" s="133" t="e">
        <v>#REF!</v>
      </c>
      <c r="NOG1573" s="133" t="e">
        <v>#REF!</v>
      </c>
      <c r="NOH1573" s="133" t="e">
        <v>#REF!</v>
      </c>
      <c r="NOI1573" s="133" t="e">
        <v>#REF!</v>
      </c>
      <c r="NOJ1573" s="133" t="e">
        <v>#REF!</v>
      </c>
      <c r="NOK1573" s="133" t="e">
        <v>#REF!</v>
      </c>
      <c r="NOL1573" s="133" t="e">
        <v>#REF!</v>
      </c>
      <c r="NOM1573" s="133" t="e">
        <v>#REF!</v>
      </c>
      <c r="NON1573" s="133" t="e">
        <v>#REF!</v>
      </c>
      <c r="NOO1573" s="133" t="e">
        <v>#REF!</v>
      </c>
      <c r="NOP1573" s="133" t="e">
        <v>#REF!</v>
      </c>
      <c r="NOQ1573" s="133" t="e">
        <v>#REF!</v>
      </c>
      <c r="NOR1573" s="133" t="e">
        <v>#REF!</v>
      </c>
      <c r="NOS1573" s="133" t="e">
        <v>#REF!</v>
      </c>
      <c r="NOT1573" s="133" t="e">
        <v>#REF!</v>
      </c>
      <c r="NOU1573" s="133" t="e">
        <v>#REF!</v>
      </c>
      <c r="NOV1573" s="133" t="e">
        <v>#REF!</v>
      </c>
      <c r="NOW1573" s="133" t="e">
        <v>#REF!</v>
      </c>
      <c r="NOX1573" s="133" t="e">
        <v>#REF!</v>
      </c>
      <c r="NOY1573" s="133" t="e">
        <v>#REF!</v>
      </c>
      <c r="NOZ1573" s="133" t="e">
        <v>#REF!</v>
      </c>
      <c r="NPA1573" s="133" t="e">
        <v>#REF!</v>
      </c>
      <c r="NPB1573" s="133" t="e">
        <v>#REF!</v>
      </c>
      <c r="NPC1573" s="133" t="e">
        <v>#REF!</v>
      </c>
      <c r="NPD1573" s="133" t="e">
        <v>#REF!</v>
      </c>
      <c r="NPE1573" s="133" t="e">
        <v>#REF!</v>
      </c>
      <c r="NPF1573" s="133" t="e">
        <v>#REF!</v>
      </c>
      <c r="NPG1573" s="133" t="e">
        <v>#REF!</v>
      </c>
      <c r="NPH1573" s="133" t="e">
        <v>#REF!</v>
      </c>
      <c r="NPI1573" s="133" t="e">
        <v>#REF!</v>
      </c>
      <c r="NPJ1573" s="133" t="e">
        <v>#REF!</v>
      </c>
      <c r="NPK1573" s="133" t="e">
        <v>#REF!</v>
      </c>
      <c r="NPL1573" s="133" t="e">
        <v>#REF!</v>
      </c>
      <c r="NPM1573" s="133" t="e">
        <v>#REF!</v>
      </c>
      <c r="NPN1573" s="133" t="e">
        <v>#REF!</v>
      </c>
      <c r="NPO1573" s="133" t="e">
        <v>#REF!</v>
      </c>
      <c r="NPP1573" s="133" t="e">
        <v>#REF!</v>
      </c>
      <c r="NPQ1573" s="133" t="e">
        <v>#REF!</v>
      </c>
      <c r="NPR1573" s="133" t="e">
        <v>#REF!</v>
      </c>
      <c r="NPS1573" s="133" t="e">
        <v>#REF!</v>
      </c>
      <c r="NPT1573" s="133" t="e">
        <v>#REF!</v>
      </c>
      <c r="NPU1573" s="133" t="e">
        <v>#REF!</v>
      </c>
      <c r="NPV1573" s="133" t="e">
        <v>#REF!</v>
      </c>
      <c r="NPW1573" s="133" t="e">
        <v>#REF!</v>
      </c>
      <c r="NPX1573" s="133" t="e">
        <v>#REF!</v>
      </c>
      <c r="NPY1573" s="133" t="e">
        <v>#REF!</v>
      </c>
      <c r="NPZ1573" s="133" t="e">
        <v>#REF!</v>
      </c>
      <c r="NQA1573" s="133" t="e">
        <v>#REF!</v>
      </c>
      <c r="NQB1573" s="133" t="e">
        <v>#REF!</v>
      </c>
      <c r="NQC1573" s="133" t="e">
        <v>#REF!</v>
      </c>
      <c r="NQD1573" s="133" t="e">
        <v>#REF!</v>
      </c>
      <c r="NQE1573" s="133" t="e">
        <v>#REF!</v>
      </c>
      <c r="NQF1573" s="133" t="e">
        <v>#REF!</v>
      </c>
      <c r="NQG1573" s="133" t="e">
        <v>#REF!</v>
      </c>
      <c r="NQH1573" s="133" t="e">
        <v>#REF!</v>
      </c>
      <c r="NQI1573" s="133" t="e">
        <v>#REF!</v>
      </c>
      <c r="NQJ1573" s="133" t="e">
        <v>#REF!</v>
      </c>
      <c r="NQK1573" s="133" t="e">
        <v>#REF!</v>
      </c>
      <c r="NQL1573" s="133" t="e">
        <v>#REF!</v>
      </c>
      <c r="NQM1573" s="133" t="e">
        <v>#REF!</v>
      </c>
      <c r="NQN1573" s="133" t="e">
        <v>#REF!</v>
      </c>
      <c r="NQO1573" s="133" t="e">
        <v>#REF!</v>
      </c>
      <c r="NQP1573" s="133" t="e">
        <v>#REF!</v>
      </c>
      <c r="NQQ1573" s="133" t="e">
        <v>#REF!</v>
      </c>
      <c r="NQR1573" s="133" t="e">
        <v>#REF!</v>
      </c>
      <c r="NQS1573" s="133" t="e">
        <v>#REF!</v>
      </c>
      <c r="NQT1573" s="133" t="e">
        <v>#REF!</v>
      </c>
      <c r="NQU1573" s="133" t="e">
        <v>#REF!</v>
      </c>
      <c r="NQV1573" s="133" t="e">
        <v>#REF!</v>
      </c>
      <c r="NQW1573" s="133" t="e">
        <v>#REF!</v>
      </c>
      <c r="NQX1573" s="133" t="e">
        <v>#REF!</v>
      </c>
      <c r="NQY1573" s="133" t="e">
        <v>#REF!</v>
      </c>
      <c r="NQZ1573" s="133" t="e">
        <v>#REF!</v>
      </c>
      <c r="NRA1573" s="133" t="e">
        <v>#REF!</v>
      </c>
      <c r="NRB1573" s="133" t="e">
        <v>#REF!</v>
      </c>
      <c r="NRC1573" s="133" t="e">
        <v>#REF!</v>
      </c>
      <c r="NRD1573" s="133" t="e">
        <v>#REF!</v>
      </c>
      <c r="NRE1573" s="133" t="e">
        <v>#REF!</v>
      </c>
      <c r="NRF1573" s="133" t="e">
        <v>#REF!</v>
      </c>
      <c r="NRG1573" s="133" t="e">
        <v>#REF!</v>
      </c>
      <c r="NRH1573" s="133" t="e">
        <v>#REF!</v>
      </c>
      <c r="NRI1573" s="133" t="e">
        <v>#REF!</v>
      </c>
      <c r="NRJ1573" s="133" t="e">
        <v>#REF!</v>
      </c>
      <c r="NRK1573" s="133" t="e">
        <v>#REF!</v>
      </c>
      <c r="NRL1573" s="133" t="e">
        <v>#REF!</v>
      </c>
      <c r="NRM1573" s="133" t="e">
        <v>#REF!</v>
      </c>
      <c r="NRN1573" s="133" t="e">
        <v>#REF!</v>
      </c>
      <c r="NRO1573" s="133" t="e">
        <v>#REF!</v>
      </c>
      <c r="NRP1573" s="133" t="e">
        <v>#REF!</v>
      </c>
      <c r="NRQ1573" s="133" t="e">
        <v>#REF!</v>
      </c>
      <c r="NRR1573" s="133" t="e">
        <v>#REF!</v>
      </c>
      <c r="NRS1573" s="133" t="e">
        <v>#REF!</v>
      </c>
      <c r="NRT1573" s="133" t="e">
        <v>#REF!</v>
      </c>
      <c r="NRU1573" s="133" t="e">
        <v>#REF!</v>
      </c>
      <c r="NRV1573" s="133" t="e">
        <v>#REF!</v>
      </c>
      <c r="NRW1573" s="133" t="e">
        <v>#REF!</v>
      </c>
      <c r="NRX1573" s="133" t="e">
        <v>#REF!</v>
      </c>
      <c r="NRY1573" s="133" t="e">
        <v>#REF!</v>
      </c>
      <c r="NRZ1573" s="133" t="e">
        <v>#REF!</v>
      </c>
      <c r="NSA1573" s="133" t="e">
        <v>#REF!</v>
      </c>
      <c r="NSB1573" s="133" t="e">
        <v>#REF!</v>
      </c>
      <c r="NSC1573" s="133" t="e">
        <v>#REF!</v>
      </c>
      <c r="NSD1573" s="133" t="e">
        <v>#REF!</v>
      </c>
      <c r="NSE1573" s="133" t="e">
        <v>#REF!</v>
      </c>
      <c r="NSF1573" s="133" t="e">
        <v>#REF!</v>
      </c>
      <c r="NSG1573" s="133" t="e">
        <v>#REF!</v>
      </c>
      <c r="NSH1573" s="133" t="e">
        <v>#REF!</v>
      </c>
      <c r="NSI1573" s="133" t="e">
        <v>#REF!</v>
      </c>
      <c r="NSJ1573" s="133" t="e">
        <v>#REF!</v>
      </c>
      <c r="NSK1573" s="133" t="e">
        <v>#REF!</v>
      </c>
      <c r="NSL1573" s="133" t="e">
        <v>#REF!</v>
      </c>
      <c r="NSM1573" s="133" t="e">
        <v>#REF!</v>
      </c>
      <c r="NSN1573" s="133" t="e">
        <v>#REF!</v>
      </c>
      <c r="NSO1573" s="133" t="e">
        <v>#REF!</v>
      </c>
      <c r="NSP1573" s="133" t="e">
        <v>#REF!</v>
      </c>
      <c r="NSQ1573" s="133" t="e">
        <v>#REF!</v>
      </c>
      <c r="NSR1573" s="133" t="e">
        <v>#REF!</v>
      </c>
      <c r="NSS1573" s="133" t="e">
        <v>#REF!</v>
      </c>
      <c r="NST1573" s="133" t="e">
        <v>#REF!</v>
      </c>
      <c r="NSU1573" s="133" t="e">
        <v>#REF!</v>
      </c>
      <c r="NSV1573" s="133" t="e">
        <v>#REF!</v>
      </c>
      <c r="NSW1573" s="133" t="e">
        <v>#REF!</v>
      </c>
      <c r="NSX1573" s="133" t="e">
        <v>#REF!</v>
      </c>
      <c r="NSY1573" s="133" t="e">
        <v>#REF!</v>
      </c>
      <c r="NSZ1573" s="133" t="e">
        <v>#REF!</v>
      </c>
      <c r="NTA1573" s="133" t="e">
        <v>#REF!</v>
      </c>
      <c r="NTB1573" s="133" t="e">
        <v>#REF!</v>
      </c>
      <c r="NTC1573" s="133" t="e">
        <v>#REF!</v>
      </c>
      <c r="NTD1573" s="133" t="e">
        <v>#REF!</v>
      </c>
      <c r="NTE1573" s="133" t="e">
        <v>#REF!</v>
      </c>
      <c r="NTF1573" s="133" t="e">
        <v>#REF!</v>
      </c>
      <c r="NTG1573" s="133" t="e">
        <v>#REF!</v>
      </c>
      <c r="NTH1573" s="133" t="e">
        <v>#REF!</v>
      </c>
      <c r="NTI1573" s="133" t="e">
        <v>#REF!</v>
      </c>
      <c r="NTJ1573" s="133" t="e">
        <v>#REF!</v>
      </c>
      <c r="NTK1573" s="133" t="e">
        <v>#REF!</v>
      </c>
      <c r="NTL1573" s="133" t="e">
        <v>#REF!</v>
      </c>
      <c r="NTM1573" s="133" t="e">
        <v>#REF!</v>
      </c>
      <c r="NTN1573" s="133" t="e">
        <v>#REF!</v>
      </c>
      <c r="NTO1573" s="133" t="e">
        <v>#REF!</v>
      </c>
      <c r="NTP1573" s="133" t="e">
        <v>#REF!</v>
      </c>
      <c r="NTQ1573" s="133" t="e">
        <v>#REF!</v>
      </c>
      <c r="NTR1573" s="133" t="e">
        <v>#REF!</v>
      </c>
      <c r="NTS1573" s="133" t="e">
        <v>#REF!</v>
      </c>
      <c r="NTT1573" s="133" t="e">
        <v>#REF!</v>
      </c>
      <c r="NTU1573" s="133" t="e">
        <v>#REF!</v>
      </c>
      <c r="NTV1573" s="133" t="e">
        <v>#REF!</v>
      </c>
      <c r="NTW1573" s="133" t="e">
        <v>#REF!</v>
      </c>
      <c r="NTX1573" s="133" t="e">
        <v>#REF!</v>
      </c>
      <c r="NTY1573" s="133" t="e">
        <v>#REF!</v>
      </c>
      <c r="NTZ1573" s="133" t="e">
        <v>#REF!</v>
      </c>
      <c r="NUA1573" s="133" t="e">
        <v>#REF!</v>
      </c>
      <c r="NUB1573" s="133" t="e">
        <v>#REF!</v>
      </c>
      <c r="NUC1573" s="133" t="e">
        <v>#REF!</v>
      </c>
      <c r="NUD1573" s="133" t="e">
        <v>#REF!</v>
      </c>
      <c r="NUE1573" s="133" t="e">
        <v>#REF!</v>
      </c>
      <c r="NUF1573" s="133" t="e">
        <v>#REF!</v>
      </c>
      <c r="NUG1573" s="133" t="e">
        <v>#REF!</v>
      </c>
      <c r="NUH1573" s="133" t="e">
        <v>#REF!</v>
      </c>
      <c r="NUI1573" s="133" t="e">
        <v>#REF!</v>
      </c>
      <c r="NUJ1573" s="133" t="e">
        <v>#REF!</v>
      </c>
      <c r="NUK1573" s="133" t="e">
        <v>#REF!</v>
      </c>
      <c r="NUL1573" s="133" t="e">
        <v>#REF!</v>
      </c>
      <c r="NUM1573" s="133" t="e">
        <v>#REF!</v>
      </c>
      <c r="NUN1573" s="133" t="e">
        <v>#REF!</v>
      </c>
      <c r="NUO1573" s="133" t="e">
        <v>#REF!</v>
      </c>
      <c r="NUP1573" s="133" t="e">
        <v>#REF!</v>
      </c>
      <c r="NUQ1573" s="133" t="e">
        <v>#REF!</v>
      </c>
      <c r="NUR1573" s="133" t="e">
        <v>#REF!</v>
      </c>
      <c r="NUS1573" s="133" t="e">
        <v>#REF!</v>
      </c>
      <c r="NUT1573" s="133" t="e">
        <v>#REF!</v>
      </c>
      <c r="NUU1573" s="133" t="e">
        <v>#REF!</v>
      </c>
      <c r="NUV1573" s="133" t="e">
        <v>#REF!</v>
      </c>
      <c r="NUW1573" s="133" t="e">
        <v>#REF!</v>
      </c>
      <c r="NUX1573" s="133" t="e">
        <v>#REF!</v>
      </c>
      <c r="NUY1573" s="133" t="e">
        <v>#REF!</v>
      </c>
      <c r="NUZ1573" s="133" t="e">
        <v>#REF!</v>
      </c>
      <c r="NVA1573" s="133" t="e">
        <v>#REF!</v>
      </c>
      <c r="NVB1573" s="133" t="e">
        <v>#REF!</v>
      </c>
      <c r="NVC1573" s="133" t="e">
        <v>#REF!</v>
      </c>
      <c r="NVD1573" s="133" t="e">
        <v>#REF!</v>
      </c>
      <c r="NVE1573" s="133" t="e">
        <v>#REF!</v>
      </c>
      <c r="NVF1573" s="133" t="e">
        <v>#REF!</v>
      </c>
      <c r="NVG1573" s="133" t="e">
        <v>#REF!</v>
      </c>
      <c r="NVH1573" s="133" t="e">
        <v>#REF!</v>
      </c>
      <c r="NVI1573" s="133" t="e">
        <v>#REF!</v>
      </c>
      <c r="NVJ1573" s="133" t="e">
        <v>#REF!</v>
      </c>
      <c r="NVK1573" s="133" t="e">
        <v>#REF!</v>
      </c>
      <c r="NVL1573" s="133" t="e">
        <v>#REF!</v>
      </c>
      <c r="NVM1573" s="133" t="e">
        <v>#REF!</v>
      </c>
      <c r="NVN1573" s="133" t="e">
        <v>#REF!</v>
      </c>
      <c r="NVO1573" s="133" t="e">
        <v>#REF!</v>
      </c>
      <c r="NVP1573" s="133" t="e">
        <v>#REF!</v>
      </c>
      <c r="NVQ1573" s="133" t="e">
        <v>#REF!</v>
      </c>
      <c r="NVR1573" s="133" t="e">
        <v>#REF!</v>
      </c>
      <c r="NVS1573" s="133" t="e">
        <v>#REF!</v>
      </c>
      <c r="NVT1573" s="133" t="e">
        <v>#REF!</v>
      </c>
      <c r="NVU1573" s="133" t="e">
        <v>#REF!</v>
      </c>
      <c r="NVV1573" s="133" t="e">
        <v>#REF!</v>
      </c>
      <c r="NVW1573" s="133" t="e">
        <v>#REF!</v>
      </c>
      <c r="NVX1573" s="133" t="e">
        <v>#REF!</v>
      </c>
      <c r="NVY1573" s="133" t="e">
        <v>#REF!</v>
      </c>
      <c r="NVZ1573" s="133" t="e">
        <v>#REF!</v>
      </c>
      <c r="NWA1573" s="133" t="e">
        <v>#REF!</v>
      </c>
      <c r="NWB1573" s="133" t="e">
        <v>#REF!</v>
      </c>
      <c r="NWC1573" s="133" t="e">
        <v>#REF!</v>
      </c>
      <c r="NWD1573" s="133" t="e">
        <v>#REF!</v>
      </c>
      <c r="NWE1573" s="133" t="e">
        <v>#REF!</v>
      </c>
      <c r="NWF1573" s="133" t="e">
        <v>#REF!</v>
      </c>
      <c r="NWG1573" s="133" t="e">
        <v>#REF!</v>
      </c>
      <c r="NWH1573" s="133" t="e">
        <v>#REF!</v>
      </c>
      <c r="NWI1573" s="133" t="e">
        <v>#REF!</v>
      </c>
      <c r="NWJ1573" s="133" t="e">
        <v>#REF!</v>
      </c>
      <c r="NWK1573" s="133" t="e">
        <v>#REF!</v>
      </c>
      <c r="NWL1573" s="133" t="e">
        <v>#REF!</v>
      </c>
      <c r="NWM1573" s="133" t="e">
        <v>#REF!</v>
      </c>
      <c r="NWN1573" s="133" t="e">
        <v>#REF!</v>
      </c>
      <c r="NWO1573" s="133" t="e">
        <v>#REF!</v>
      </c>
      <c r="NWP1573" s="133" t="e">
        <v>#REF!</v>
      </c>
      <c r="NWQ1573" s="133" t="e">
        <v>#REF!</v>
      </c>
      <c r="NWR1573" s="133" t="e">
        <v>#REF!</v>
      </c>
      <c r="NWS1573" s="133" t="e">
        <v>#REF!</v>
      </c>
      <c r="NWT1573" s="133" t="e">
        <v>#REF!</v>
      </c>
      <c r="NWU1573" s="133" t="e">
        <v>#REF!</v>
      </c>
      <c r="NWV1573" s="133" t="e">
        <v>#REF!</v>
      </c>
      <c r="NWW1573" s="133" t="e">
        <v>#REF!</v>
      </c>
      <c r="NWX1573" s="133" t="e">
        <v>#REF!</v>
      </c>
      <c r="NWY1573" s="133" t="e">
        <v>#REF!</v>
      </c>
      <c r="NWZ1573" s="133" t="e">
        <v>#REF!</v>
      </c>
      <c r="NXA1573" s="133" t="e">
        <v>#REF!</v>
      </c>
      <c r="NXB1573" s="133" t="e">
        <v>#REF!</v>
      </c>
      <c r="NXC1573" s="133" t="e">
        <v>#REF!</v>
      </c>
      <c r="NXD1573" s="133" t="e">
        <v>#REF!</v>
      </c>
      <c r="NXE1573" s="133" t="e">
        <v>#REF!</v>
      </c>
      <c r="NXF1573" s="133" t="e">
        <v>#REF!</v>
      </c>
      <c r="NXG1573" s="133" t="e">
        <v>#REF!</v>
      </c>
      <c r="NXH1573" s="133" t="e">
        <v>#REF!</v>
      </c>
      <c r="NXI1573" s="133" t="e">
        <v>#REF!</v>
      </c>
      <c r="NXJ1573" s="133" t="e">
        <v>#REF!</v>
      </c>
      <c r="NXK1573" s="133" t="e">
        <v>#REF!</v>
      </c>
      <c r="NXL1573" s="133" t="e">
        <v>#REF!</v>
      </c>
      <c r="NXM1573" s="133" t="e">
        <v>#REF!</v>
      </c>
      <c r="NXN1573" s="133" t="e">
        <v>#REF!</v>
      </c>
      <c r="NXO1573" s="133" t="e">
        <v>#REF!</v>
      </c>
      <c r="NXP1573" s="133" t="e">
        <v>#REF!</v>
      </c>
      <c r="NXQ1573" s="133" t="e">
        <v>#REF!</v>
      </c>
      <c r="NXR1573" s="133" t="e">
        <v>#REF!</v>
      </c>
      <c r="NXS1573" s="133" t="e">
        <v>#REF!</v>
      </c>
      <c r="NXT1573" s="133" t="e">
        <v>#REF!</v>
      </c>
      <c r="NXU1573" s="133" t="e">
        <v>#REF!</v>
      </c>
      <c r="NXV1573" s="133" t="e">
        <v>#REF!</v>
      </c>
      <c r="NXW1573" s="133" t="e">
        <v>#REF!</v>
      </c>
      <c r="NXX1573" s="133" t="e">
        <v>#REF!</v>
      </c>
      <c r="NXY1573" s="133" t="e">
        <v>#REF!</v>
      </c>
      <c r="NXZ1573" s="133" t="e">
        <v>#REF!</v>
      </c>
      <c r="NYA1573" s="133" t="e">
        <v>#REF!</v>
      </c>
      <c r="NYB1573" s="133" t="e">
        <v>#REF!</v>
      </c>
      <c r="NYC1573" s="133" t="e">
        <v>#REF!</v>
      </c>
      <c r="NYD1573" s="133" t="e">
        <v>#REF!</v>
      </c>
      <c r="NYE1573" s="133" t="e">
        <v>#REF!</v>
      </c>
      <c r="NYF1573" s="133" t="e">
        <v>#REF!</v>
      </c>
      <c r="NYG1573" s="133" t="e">
        <v>#REF!</v>
      </c>
      <c r="NYH1573" s="133" t="e">
        <v>#REF!</v>
      </c>
      <c r="NYI1573" s="133" t="e">
        <v>#REF!</v>
      </c>
      <c r="NYJ1573" s="133" t="e">
        <v>#REF!</v>
      </c>
      <c r="NYK1573" s="133" t="e">
        <v>#REF!</v>
      </c>
      <c r="NYL1573" s="133" t="e">
        <v>#REF!</v>
      </c>
      <c r="NYM1573" s="133" t="e">
        <v>#REF!</v>
      </c>
      <c r="NYN1573" s="133" t="e">
        <v>#REF!</v>
      </c>
      <c r="NYO1573" s="133" t="e">
        <v>#REF!</v>
      </c>
      <c r="NYP1573" s="133" t="e">
        <v>#REF!</v>
      </c>
      <c r="NYQ1573" s="133" t="e">
        <v>#REF!</v>
      </c>
      <c r="NYR1573" s="133" t="e">
        <v>#REF!</v>
      </c>
      <c r="NYS1573" s="133" t="e">
        <v>#REF!</v>
      </c>
      <c r="NYT1573" s="133" t="e">
        <v>#REF!</v>
      </c>
      <c r="NYU1573" s="133" t="e">
        <v>#REF!</v>
      </c>
      <c r="NYV1573" s="133" t="e">
        <v>#REF!</v>
      </c>
      <c r="NYW1573" s="133" t="e">
        <v>#REF!</v>
      </c>
      <c r="NYX1573" s="133" t="e">
        <v>#REF!</v>
      </c>
      <c r="NYY1573" s="133" t="e">
        <v>#REF!</v>
      </c>
      <c r="NYZ1573" s="133" t="e">
        <v>#REF!</v>
      </c>
      <c r="NZA1573" s="133" t="e">
        <v>#REF!</v>
      </c>
      <c r="NZB1573" s="133" t="e">
        <v>#REF!</v>
      </c>
      <c r="NZC1573" s="133" t="e">
        <v>#REF!</v>
      </c>
      <c r="NZD1573" s="133" t="e">
        <v>#REF!</v>
      </c>
      <c r="NZE1573" s="133" t="e">
        <v>#REF!</v>
      </c>
      <c r="NZF1573" s="133" t="e">
        <v>#REF!</v>
      </c>
      <c r="NZG1573" s="133" t="e">
        <v>#REF!</v>
      </c>
      <c r="NZH1573" s="133" t="e">
        <v>#REF!</v>
      </c>
      <c r="NZI1573" s="133" t="e">
        <v>#REF!</v>
      </c>
      <c r="NZJ1573" s="133" t="e">
        <v>#REF!</v>
      </c>
      <c r="NZK1573" s="133" t="e">
        <v>#REF!</v>
      </c>
      <c r="NZL1573" s="133" t="e">
        <v>#REF!</v>
      </c>
      <c r="NZM1573" s="133" t="e">
        <v>#REF!</v>
      </c>
      <c r="NZN1573" s="133" t="e">
        <v>#REF!</v>
      </c>
      <c r="NZO1573" s="133" t="e">
        <v>#REF!</v>
      </c>
      <c r="NZP1573" s="133" t="e">
        <v>#REF!</v>
      </c>
      <c r="NZQ1573" s="133" t="e">
        <v>#REF!</v>
      </c>
      <c r="NZR1573" s="133" t="e">
        <v>#REF!</v>
      </c>
      <c r="NZS1573" s="133" t="e">
        <v>#REF!</v>
      </c>
      <c r="NZT1573" s="133" t="e">
        <v>#REF!</v>
      </c>
      <c r="NZU1573" s="133" t="e">
        <v>#REF!</v>
      </c>
      <c r="NZV1573" s="133" t="e">
        <v>#REF!</v>
      </c>
      <c r="NZW1573" s="133" t="e">
        <v>#REF!</v>
      </c>
      <c r="NZX1573" s="133" t="e">
        <v>#REF!</v>
      </c>
      <c r="NZY1573" s="133" t="e">
        <v>#REF!</v>
      </c>
      <c r="NZZ1573" s="133" t="e">
        <v>#REF!</v>
      </c>
      <c r="OAA1573" s="133" t="e">
        <v>#REF!</v>
      </c>
      <c r="OAB1573" s="133" t="e">
        <v>#REF!</v>
      </c>
      <c r="OAC1573" s="133" t="e">
        <v>#REF!</v>
      </c>
      <c r="OAD1573" s="133" t="e">
        <v>#REF!</v>
      </c>
      <c r="OAE1573" s="133" t="e">
        <v>#REF!</v>
      </c>
      <c r="OAF1573" s="133" t="e">
        <v>#REF!</v>
      </c>
      <c r="OAG1573" s="133" t="e">
        <v>#REF!</v>
      </c>
      <c r="OAH1573" s="133" t="e">
        <v>#REF!</v>
      </c>
      <c r="OAI1573" s="133" t="e">
        <v>#REF!</v>
      </c>
      <c r="OAJ1573" s="133" t="e">
        <v>#REF!</v>
      </c>
      <c r="OAK1573" s="133" t="e">
        <v>#REF!</v>
      </c>
      <c r="OAL1573" s="133" t="e">
        <v>#REF!</v>
      </c>
      <c r="OAM1573" s="133" t="e">
        <v>#REF!</v>
      </c>
      <c r="OAN1573" s="133" t="e">
        <v>#REF!</v>
      </c>
      <c r="OAO1573" s="133" t="e">
        <v>#REF!</v>
      </c>
      <c r="OAP1573" s="133" t="e">
        <v>#REF!</v>
      </c>
      <c r="OAQ1573" s="133" t="e">
        <v>#REF!</v>
      </c>
      <c r="OAR1573" s="133" t="e">
        <v>#REF!</v>
      </c>
      <c r="OAS1573" s="133" t="e">
        <v>#REF!</v>
      </c>
      <c r="OAT1573" s="133" t="e">
        <v>#REF!</v>
      </c>
      <c r="OAU1573" s="133" t="e">
        <v>#REF!</v>
      </c>
      <c r="OAV1573" s="133" t="e">
        <v>#REF!</v>
      </c>
      <c r="OAW1573" s="133" t="e">
        <v>#REF!</v>
      </c>
      <c r="OAX1573" s="133" t="e">
        <v>#REF!</v>
      </c>
      <c r="OAY1573" s="133" t="e">
        <v>#REF!</v>
      </c>
      <c r="OAZ1573" s="133" t="e">
        <v>#REF!</v>
      </c>
      <c r="OBA1573" s="133" t="e">
        <v>#REF!</v>
      </c>
      <c r="OBB1573" s="133" t="e">
        <v>#REF!</v>
      </c>
      <c r="OBC1573" s="133" t="e">
        <v>#REF!</v>
      </c>
      <c r="OBD1573" s="133" t="e">
        <v>#REF!</v>
      </c>
      <c r="OBE1573" s="133" t="e">
        <v>#REF!</v>
      </c>
      <c r="OBF1573" s="133" t="e">
        <v>#REF!</v>
      </c>
      <c r="OBG1573" s="133" t="e">
        <v>#REF!</v>
      </c>
      <c r="OBH1573" s="133" t="e">
        <v>#REF!</v>
      </c>
      <c r="OBI1573" s="133" t="e">
        <v>#REF!</v>
      </c>
      <c r="OBJ1573" s="133" t="e">
        <v>#REF!</v>
      </c>
      <c r="OBK1573" s="133" t="e">
        <v>#REF!</v>
      </c>
      <c r="OBL1573" s="133" t="e">
        <v>#REF!</v>
      </c>
      <c r="OBM1573" s="133" t="e">
        <v>#REF!</v>
      </c>
      <c r="OBN1573" s="133" t="e">
        <v>#REF!</v>
      </c>
      <c r="OBO1573" s="133" t="e">
        <v>#REF!</v>
      </c>
      <c r="OBP1573" s="133" t="e">
        <v>#REF!</v>
      </c>
      <c r="OBQ1573" s="133" t="e">
        <v>#REF!</v>
      </c>
      <c r="OBR1573" s="133" t="e">
        <v>#REF!</v>
      </c>
      <c r="OBS1573" s="133" t="e">
        <v>#REF!</v>
      </c>
      <c r="OBT1573" s="133" t="e">
        <v>#REF!</v>
      </c>
      <c r="OBU1573" s="133" t="e">
        <v>#REF!</v>
      </c>
      <c r="OBV1573" s="133" t="e">
        <v>#REF!</v>
      </c>
      <c r="OBW1573" s="133" t="e">
        <v>#REF!</v>
      </c>
      <c r="OBX1573" s="133" t="e">
        <v>#REF!</v>
      </c>
      <c r="OBY1573" s="133" t="e">
        <v>#REF!</v>
      </c>
      <c r="OBZ1573" s="133" t="e">
        <v>#REF!</v>
      </c>
      <c r="OCA1573" s="133" t="e">
        <v>#REF!</v>
      </c>
      <c r="OCB1573" s="133" t="e">
        <v>#REF!</v>
      </c>
      <c r="OCC1573" s="133" t="e">
        <v>#REF!</v>
      </c>
      <c r="OCD1573" s="133" t="e">
        <v>#REF!</v>
      </c>
      <c r="OCE1573" s="133" t="e">
        <v>#REF!</v>
      </c>
      <c r="OCF1573" s="133" t="e">
        <v>#REF!</v>
      </c>
      <c r="OCG1573" s="133" t="e">
        <v>#REF!</v>
      </c>
      <c r="OCH1573" s="133" t="e">
        <v>#REF!</v>
      </c>
      <c r="OCI1573" s="133" t="e">
        <v>#REF!</v>
      </c>
      <c r="OCJ1573" s="133" t="e">
        <v>#REF!</v>
      </c>
      <c r="OCK1573" s="133" t="e">
        <v>#REF!</v>
      </c>
      <c r="OCL1573" s="133" t="e">
        <v>#REF!</v>
      </c>
      <c r="OCM1573" s="133" t="e">
        <v>#REF!</v>
      </c>
      <c r="OCN1573" s="133" t="e">
        <v>#REF!</v>
      </c>
      <c r="OCO1573" s="133" t="e">
        <v>#REF!</v>
      </c>
      <c r="OCP1573" s="133" t="e">
        <v>#REF!</v>
      </c>
      <c r="OCQ1573" s="133" t="e">
        <v>#REF!</v>
      </c>
      <c r="OCR1573" s="133" t="e">
        <v>#REF!</v>
      </c>
      <c r="OCS1573" s="133" t="e">
        <v>#REF!</v>
      </c>
      <c r="OCT1573" s="133" t="e">
        <v>#REF!</v>
      </c>
      <c r="OCU1573" s="133" t="e">
        <v>#REF!</v>
      </c>
      <c r="OCV1573" s="133" t="e">
        <v>#REF!</v>
      </c>
      <c r="OCW1573" s="133" t="e">
        <v>#REF!</v>
      </c>
      <c r="OCX1573" s="133" t="e">
        <v>#REF!</v>
      </c>
      <c r="OCY1573" s="133" t="e">
        <v>#REF!</v>
      </c>
      <c r="OCZ1573" s="133" t="e">
        <v>#REF!</v>
      </c>
      <c r="ODA1573" s="133" t="e">
        <v>#REF!</v>
      </c>
      <c r="ODB1573" s="133" t="e">
        <v>#REF!</v>
      </c>
      <c r="ODC1573" s="133" t="e">
        <v>#REF!</v>
      </c>
      <c r="ODD1573" s="133" t="e">
        <v>#REF!</v>
      </c>
      <c r="ODE1573" s="133" t="e">
        <v>#REF!</v>
      </c>
      <c r="ODF1573" s="133" t="e">
        <v>#REF!</v>
      </c>
      <c r="ODG1573" s="133" t="e">
        <v>#REF!</v>
      </c>
      <c r="ODH1573" s="133" t="e">
        <v>#REF!</v>
      </c>
      <c r="ODI1573" s="133" t="e">
        <v>#REF!</v>
      </c>
      <c r="ODJ1573" s="133" t="e">
        <v>#REF!</v>
      </c>
      <c r="ODK1573" s="133" t="e">
        <v>#REF!</v>
      </c>
      <c r="ODL1573" s="133" t="e">
        <v>#REF!</v>
      </c>
      <c r="ODM1573" s="133" t="e">
        <v>#REF!</v>
      </c>
      <c r="ODN1573" s="133" t="e">
        <v>#REF!</v>
      </c>
      <c r="ODO1573" s="133" t="e">
        <v>#REF!</v>
      </c>
      <c r="ODP1573" s="133" t="e">
        <v>#REF!</v>
      </c>
      <c r="ODQ1573" s="133" t="e">
        <v>#REF!</v>
      </c>
      <c r="ODR1573" s="133" t="e">
        <v>#REF!</v>
      </c>
      <c r="ODS1573" s="133" t="e">
        <v>#REF!</v>
      </c>
      <c r="ODT1573" s="133" t="e">
        <v>#REF!</v>
      </c>
      <c r="ODU1573" s="133" t="e">
        <v>#REF!</v>
      </c>
      <c r="ODV1573" s="133" t="e">
        <v>#REF!</v>
      </c>
      <c r="ODW1573" s="133" t="e">
        <v>#REF!</v>
      </c>
      <c r="ODX1573" s="133" t="e">
        <v>#REF!</v>
      </c>
      <c r="ODY1573" s="133" t="e">
        <v>#REF!</v>
      </c>
      <c r="ODZ1573" s="133" t="e">
        <v>#REF!</v>
      </c>
      <c r="OEA1573" s="133" t="e">
        <v>#REF!</v>
      </c>
      <c r="OEB1573" s="133" t="e">
        <v>#REF!</v>
      </c>
      <c r="OEC1573" s="133" t="e">
        <v>#REF!</v>
      </c>
      <c r="OED1573" s="133" t="e">
        <v>#REF!</v>
      </c>
      <c r="OEE1573" s="133" t="e">
        <v>#REF!</v>
      </c>
      <c r="OEF1573" s="133" t="e">
        <v>#REF!</v>
      </c>
      <c r="OEG1573" s="133" t="e">
        <v>#REF!</v>
      </c>
      <c r="OEH1573" s="133" t="e">
        <v>#REF!</v>
      </c>
      <c r="OEI1573" s="133" t="e">
        <v>#REF!</v>
      </c>
      <c r="OEJ1573" s="133" t="e">
        <v>#REF!</v>
      </c>
      <c r="OEK1573" s="133" t="e">
        <v>#REF!</v>
      </c>
      <c r="OEL1573" s="133" t="e">
        <v>#REF!</v>
      </c>
      <c r="OEM1573" s="133" t="e">
        <v>#REF!</v>
      </c>
      <c r="OEN1573" s="133" t="e">
        <v>#REF!</v>
      </c>
      <c r="OEO1573" s="133" t="e">
        <v>#REF!</v>
      </c>
      <c r="OEP1573" s="133" t="e">
        <v>#REF!</v>
      </c>
      <c r="OEQ1573" s="133" t="e">
        <v>#REF!</v>
      </c>
      <c r="OER1573" s="133" t="e">
        <v>#REF!</v>
      </c>
      <c r="OES1573" s="133" t="e">
        <v>#REF!</v>
      </c>
      <c r="OET1573" s="133" t="e">
        <v>#REF!</v>
      </c>
      <c r="OEU1573" s="133" t="e">
        <v>#REF!</v>
      </c>
      <c r="OEV1573" s="133" t="e">
        <v>#REF!</v>
      </c>
      <c r="OEW1573" s="133" t="e">
        <v>#REF!</v>
      </c>
      <c r="OEX1573" s="133" t="e">
        <v>#REF!</v>
      </c>
      <c r="OEY1573" s="133" t="e">
        <v>#REF!</v>
      </c>
      <c r="OEZ1573" s="133" t="e">
        <v>#REF!</v>
      </c>
      <c r="OFA1573" s="133" t="e">
        <v>#REF!</v>
      </c>
      <c r="OFB1573" s="133" t="e">
        <v>#REF!</v>
      </c>
      <c r="OFC1573" s="133" t="e">
        <v>#REF!</v>
      </c>
      <c r="OFD1573" s="133" t="e">
        <v>#REF!</v>
      </c>
      <c r="OFE1573" s="133" t="e">
        <v>#REF!</v>
      </c>
      <c r="OFF1573" s="133" t="e">
        <v>#REF!</v>
      </c>
      <c r="OFG1573" s="133" t="e">
        <v>#REF!</v>
      </c>
      <c r="OFH1573" s="133" t="e">
        <v>#REF!</v>
      </c>
      <c r="OFI1573" s="133" t="e">
        <v>#REF!</v>
      </c>
      <c r="OFJ1573" s="133" t="e">
        <v>#REF!</v>
      </c>
      <c r="OFK1573" s="133" t="e">
        <v>#REF!</v>
      </c>
      <c r="OFL1573" s="133" t="e">
        <v>#REF!</v>
      </c>
      <c r="OFM1573" s="133" t="e">
        <v>#REF!</v>
      </c>
      <c r="OFN1573" s="133" t="e">
        <v>#REF!</v>
      </c>
      <c r="OFO1573" s="133" t="e">
        <v>#REF!</v>
      </c>
      <c r="OFP1573" s="133" t="e">
        <v>#REF!</v>
      </c>
      <c r="OFQ1573" s="133" t="e">
        <v>#REF!</v>
      </c>
      <c r="OFR1573" s="133" t="e">
        <v>#REF!</v>
      </c>
      <c r="OFS1573" s="133" t="e">
        <v>#REF!</v>
      </c>
      <c r="OFT1573" s="133" t="e">
        <v>#REF!</v>
      </c>
      <c r="OFU1573" s="133" t="e">
        <v>#REF!</v>
      </c>
      <c r="OFV1573" s="133" t="e">
        <v>#REF!</v>
      </c>
      <c r="OFW1573" s="133" t="e">
        <v>#REF!</v>
      </c>
      <c r="OFX1573" s="133" t="e">
        <v>#REF!</v>
      </c>
      <c r="OFY1573" s="133" t="e">
        <v>#REF!</v>
      </c>
      <c r="OFZ1573" s="133" t="e">
        <v>#REF!</v>
      </c>
      <c r="OGA1573" s="133" t="e">
        <v>#REF!</v>
      </c>
      <c r="OGB1573" s="133" t="e">
        <v>#REF!</v>
      </c>
      <c r="OGC1573" s="133" t="e">
        <v>#REF!</v>
      </c>
      <c r="OGD1573" s="133" t="e">
        <v>#REF!</v>
      </c>
      <c r="OGE1573" s="133" t="e">
        <v>#REF!</v>
      </c>
      <c r="OGF1573" s="133" t="e">
        <v>#REF!</v>
      </c>
      <c r="OGG1573" s="133" t="e">
        <v>#REF!</v>
      </c>
      <c r="OGH1573" s="133" t="e">
        <v>#REF!</v>
      </c>
      <c r="OGI1573" s="133" t="e">
        <v>#REF!</v>
      </c>
      <c r="OGJ1573" s="133" t="e">
        <v>#REF!</v>
      </c>
      <c r="OGK1573" s="133" t="e">
        <v>#REF!</v>
      </c>
      <c r="OGL1573" s="133" t="e">
        <v>#REF!</v>
      </c>
      <c r="OGM1573" s="133" t="e">
        <v>#REF!</v>
      </c>
      <c r="OGN1573" s="133" t="e">
        <v>#REF!</v>
      </c>
      <c r="OGO1573" s="133" t="e">
        <v>#REF!</v>
      </c>
      <c r="OGP1573" s="133" t="e">
        <v>#REF!</v>
      </c>
      <c r="OGQ1573" s="133" t="e">
        <v>#REF!</v>
      </c>
      <c r="OGR1573" s="133" t="e">
        <v>#REF!</v>
      </c>
      <c r="OGS1573" s="133" t="e">
        <v>#REF!</v>
      </c>
      <c r="OGT1573" s="133" t="e">
        <v>#REF!</v>
      </c>
      <c r="OGU1573" s="133" t="e">
        <v>#REF!</v>
      </c>
      <c r="OGV1573" s="133" t="e">
        <v>#REF!</v>
      </c>
      <c r="OGW1573" s="133" t="e">
        <v>#REF!</v>
      </c>
      <c r="OGX1573" s="133" t="e">
        <v>#REF!</v>
      </c>
      <c r="OGY1573" s="133" t="e">
        <v>#REF!</v>
      </c>
      <c r="OGZ1573" s="133" t="e">
        <v>#REF!</v>
      </c>
      <c r="OHA1573" s="133" t="e">
        <v>#REF!</v>
      </c>
      <c r="OHB1573" s="133" t="e">
        <v>#REF!</v>
      </c>
      <c r="OHC1573" s="133" t="e">
        <v>#REF!</v>
      </c>
      <c r="OHD1573" s="133" t="e">
        <v>#REF!</v>
      </c>
      <c r="OHE1573" s="133" t="e">
        <v>#REF!</v>
      </c>
      <c r="OHF1573" s="133" t="e">
        <v>#REF!</v>
      </c>
      <c r="OHG1573" s="133" t="e">
        <v>#REF!</v>
      </c>
      <c r="OHH1573" s="133" t="e">
        <v>#REF!</v>
      </c>
      <c r="OHI1573" s="133" t="e">
        <v>#REF!</v>
      </c>
      <c r="OHJ1573" s="133" t="e">
        <v>#REF!</v>
      </c>
      <c r="OHK1573" s="133" t="e">
        <v>#REF!</v>
      </c>
      <c r="OHL1573" s="133" t="e">
        <v>#REF!</v>
      </c>
      <c r="OHM1573" s="133" t="e">
        <v>#REF!</v>
      </c>
      <c r="OHN1573" s="133" t="e">
        <v>#REF!</v>
      </c>
      <c r="OHO1573" s="133" t="e">
        <v>#REF!</v>
      </c>
      <c r="OHP1573" s="133" t="e">
        <v>#REF!</v>
      </c>
      <c r="OHQ1573" s="133" t="e">
        <v>#REF!</v>
      </c>
      <c r="OHR1573" s="133" t="e">
        <v>#REF!</v>
      </c>
      <c r="OHS1573" s="133" t="e">
        <v>#REF!</v>
      </c>
      <c r="OHT1573" s="133" t="e">
        <v>#REF!</v>
      </c>
      <c r="OHU1573" s="133" t="e">
        <v>#REF!</v>
      </c>
      <c r="OHV1573" s="133" t="e">
        <v>#REF!</v>
      </c>
      <c r="OHW1573" s="133" t="e">
        <v>#REF!</v>
      </c>
      <c r="OHX1573" s="133" t="e">
        <v>#REF!</v>
      </c>
      <c r="OHY1573" s="133" t="e">
        <v>#REF!</v>
      </c>
      <c r="OHZ1573" s="133" t="e">
        <v>#REF!</v>
      </c>
      <c r="OIA1573" s="133" t="e">
        <v>#REF!</v>
      </c>
      <c r="OIB1573" s="133" t="e">
        <v>#REF!</v>
      </c>
      <c r="OIC1573" s="133" t="e">
        <v>#REF!</v>
      </c>
      <c r="OID1573" s="133" t="e">
        <v>#REF!</v>
      </c>
      <c r="OIE1573" s="133" t="e">
        <v>#REF!</v>
      </c>
      <c r="OIF1573" s="133" t="e">
        <v>#REF!</v>
      </c>
      <c r="OIG1573" s="133" t="e">
        <v>#REF!</v>
      </c>
      <c r="OIH1573" s="133" t="e">
        <v>#REF!</v>
      </c>
      <c r="OII1573" s="133" t="e">
        <v>#REF!</v>
      </c>
      <c r="OIJ1573" s="133" t="e">
        <v>#REF!</v>
      </c>
      <c r="OIK1573" s="133" t="e">
        <v>#REF!</v>
      </c>
      <c r="OIL1573" s="133" t="e">
        <v>#REF!</v>
      </c>
      <c r="OIM1573" s="133" t="e">
        <v>#REF!</v>
      </c>
      <c r="OIN1573" s="133" t="e">
        <v>#REF!</v>
      </c>
      <c r="OIO1573" s="133" t="e">
        <v>#REF!</v>
      </c>
      <c r="OIP1573" s="133" t="e">
        <v>#REF!</v>
      </c>
      <c r="OIQ1573" s="133" t="e">
        <v>#REF!</v>
      </c>
      <c r="OIR1573" s="133" t="e">
        <v>#REF!</v>
      </c>
      <c r="OIS1573" s="133" t="e">
        <v>#REF!</v>
      </c>
      <c r="OIT1573" s="133" t="e">
        <v>#REF!</v>
      </c>
      <c r="OIU1573" s="133" t="e">
        <v>#REF!</v>
      </c>
      <c r="OIV1573" s="133" t="e">
        <v>#REF!</v>
      </c>
      <c r="OIW1573" s="133" t="e">
        <v>#REF!</v>
      </c>
      <c r="OIX1573" s="133" t="e">
        <v>#REF!</v>
      </c>
      <c r="OIY1573" s="133" t="e">
        <v>#REF!</v>
      </c>
      <c r="OIZ1573" s="133" t="e">
        <v>#REF!</v>
      </c>
      <c r="OJA1573" s="133" t="e">
        <v>#REF!</v>
      </c>
      <c r="OJB1573" s="133" t="e">
        <v>#REF!</v>
      </c>
      <c r="OJC1573" s="133" t="e">
        <v>#REF!</v>
      </c>
      <c r="OJD1573" s="133" t="e">
        <v>#REF!</v>
      </c>
      <c r="OJE1573" s="133" t="e">
        <v>#REF!</v>
      </c>
      <c r="OJF1573" s="133" t="e">
        <v>#REF!</v>
      </c>
      <c r="OJG1573" s="133" t="e">
        <v>#REF!</v>
      </c>
      <c r="OJH1573" s="133" t="e">
        <v>#REF!</v>
      </c>
      <c r="OJI1573" s="133" t="e">
        <v>#REF!</v>
      </c>
      <c r="OJJ1573" s="133" t="e">
        <v>#REF!</v>
      </c>
      <c r="OJK1573" s="133" t="e">
        <v>#REF!</v>
      </c>
      <c r="OJL1573" s="133" t="e">
        <v>#REF!</v>
      </c>
      <c r="OJM1573" s="133" t="e">
        <v>#REF!</v>
      </c>
      <c r="OJN1573" s="133" t="e">
        <v>#REF!</v>
      </c>
      <c r="OJO1573" s="133" t="e">
        <v>#REF!</v>
      </c>
      <c r="OJP1573" s="133" t="e">
        <v>#REF!</v>
      </c>
      <c r="OJQ1573" s="133" t="e">
        <v>#REF!</v>
      </c>
      <c r="OJR1573" s="133" t="e">
        <v>#REF!</v>
      </c>
      <c r="OJS1573" s="133" t="e">
        <v>#REF!</v>
      </c>
      <c r="OJT1573" s="133" t="e">
        <v>#REF!</v>
      </c>
      <c r="OJU1573" s="133" t="e">
        <v>#REF!</v>
      </c>
      <c r="OJV1573" s="133" t="e">
        <v>#REF!</v>
      </c>
      <c r="OJW1573" s="133" t="e">
        <v>#REF!</v>
      </c>
      <c r="OJX1573" s="133" t="e">
        <v>#REF!</v>
      </c>
      <c r="OJY1573" s="133" t="e">
        <v>#REF!</v>
      </c>
      <c r="OJZ1573" s="133" t="e">
        <v>#REF!</v>
      </c>
      <c r="OKA1573" s="133" t="e">
        <v>#REF!</v>
      </c>
      <c r="OKB1573" s="133" t="e">
        <v>#REF!</v>
      </c>
      <c r="OKC1573" s="133" t="e">
        <v>#REF!</v>
      </c>
      <c r="OKD1573" s="133" t="e">
        <v>#REF!</v>
      </c>
      <c r="OKE1573" s="133" t="e">
        <v>#REF!</v>
      </c>
      <c r="OKF1573" s="133" t="e">
        <v>#REF!</v>
      </c>
      <c r="OKG1573" s="133" t="e">
        <v>#REF!</v>
      </c>
      <c r="OKH1573" s="133" t="e">
        <v>#REF!</v>
      </c>
      <c r="OKI1573" s="133" t="e">
        <v>#REF!</v>
      </c>
      <c r="OKJ1573" s="133" t="e">
        <v>#REF!</v>
      </c>
      <c r="OKK1573" s="133" t="e">
        <v>#REF!</v>
      </c>
      <c r="OKL1573" s="133" t="e">
        <v>#REF!</v>
      </c>
      <c r="OKM1573" s="133" t="e">
        <v>#REF!</v>
      </c>
      <c r="OKN1573" s="133" t="e">
        <v>#REF!</v>
      </c>
      <c r="OKO1573" s="133" t="e">
        <v>#REF!</v>
      </c>
      <c r="OKP1573" s="133" t="e">
        <v>#REF!</v>
      </c>
      <c r="OKQ1573" s="133" t="e">
        <v>#REF!</v>
      </c>
      <c r="OKR1573" s="133" t="e">
        <v>#REF!</v>
      </c>
      <c r="OKS1573" s="133" t="e">
        <v>#REF!</v>
      </c>
      <c r="OKT1573" s="133" t="e">
        <v>#REF!</v>
      </c>
      <c r="OKU1573" s="133" t="e">
        <v>#REF!</v>
      </c>
      <c r="OKV1573" s="133" t="e">
        <v>#REF!</v>
      </c>
      <c r="OKW1573" s="133" t="e">
        <v>#REF!</v>
      </c>
      <c r="OKX1573" s="133" t="e">
        <v>#REF!</v>
      </c>
      <c r="OKY1573" s="133" t="e">
        <v>#REF!</v>
      </c>
      <c r="OKZ1573" s="133" t="e">
        <v>#REF!</v>
      </c>
      <c r="OLA1573" s="133" t="e">
        <v>#REF!</v>
      </c>
      <c r="OLB1573" s="133" t="e">
        <v>#REF!</v>
      </c>
      <c r="OLC1573" s="133" t="e">
        <v>#REF!</v>
      </c>
      <c r="OLD1573" s="133" t="e">
        <v>#REF!</v>
      </c>
      <c r="OLE1573" s="133" t="e">
        <v>#REF!</v>
      </c>
      <c r="OLF1573" s="133" t="e">
        <v>#REF!</v>
      </c>
      <c r="OLG1573" s="133" t="e">
        <v>#REF!</v>
      </c>
      <c r="OLH1573" s="133" t="e">
        <v>#REF!</v>
      </c>
      <c r="OLI1573" s="133" t="e">
        <v>#REF!</v>
      </c>
      <c r="OLJ1573" s="133" t="e">
        <v>#REF!</v>
      </c>
      <c r="OLK1573" s="133" t="e">
        <v>#REF!</v>
      </c>
      <c r="OLL1573" s="133" t="e">
        <v>#REF!</v>
      </c>
      <c r="OLM1573" s="133" t="e">
        <v>#REF!</v>
      </c>
      <c r="OLN1573" s="133" t="e">
        <v>#REF!</v>
      </c>
      <c r="OLO1573" s="133" t="e">
        <v>#REF!</v>
      </c>
      <c r="OLP1573" s="133" t="e">
        <v>#REF!</v>
      </c>
      <c r="OLQ1573" s="133" t="e">
        <v>#REF!</v>
      </c>
      <c r="OLR1573" s="133" t="e">
        <v>#REF!</v>
      </c>
      <c r="OLS1573" s="133" t="e">
        <v>#REF!</v>
      </c>
      <c r="OLT1573" s="133" t="e">
        <v>#REF!</v>
      </c>
      <c r="OLU1573" s="133" t="e">
        <v>#REF!</v>
      </c>
      <c r="OLV1573" s="133" t="e">
        <v>#REF!</v>
      </c>
      <c r="OLW1573" s="133" t="e">
        <v>#REF!</v>
      </c>
      <c r="OLX1573" s="133" t="e">
        <v>#REF!</v>
      </c>
      <c r="OLY1573" s="133" t="e">
        <v>#REF!</v>
      </c>
      <c r="OLZ1573" s="133" t="e">
        <v>#REF!</v>
      </c>
      <c r="OMA1573" s="133" t="e">
        <v>#REF!</v>
      </c>
      <c r="OMB1573" s="133" t="e">
        <v>#REF!</v>
      </c>
      <c r="OMC1573" s="133" t="e">
        <v>#REF!</v>
      </c>
      <c r="OMD1573" s="133" t="e">
        <v>#REF!</v>
      </c>
      <c r="OME1573" s="133" t="e">
        <v>#REF!</v>
      </c>
      <c r="OMF1573" s="133" t="e">
        <v>#REF!</v>
      </c>
      <c r="OMG1573" s="133" t="e">
        <v>#REF!</v>
      </c>
      <c r="OMH1573" s="133" t="e">
        <v>#REF!</v>
      </c>
      <c r="OMI1573" s="133" t="e">
        <v>#REF!</v>
      </c>
      <c r="OMJ1573" s="133" t="e">
        <v>#REF!</v>
      </c>
      <c r="OMK1573" s="133" t="e">
        <v>#REF!</v>
      </c>
      <c r="OML1573" s="133" t="e">
        <v>#REF!</v>
      </c>
      <c r="OMM1573" s="133" t="e">
        <v>#REF!</v>
      </c>
      <c r="OMN1573" s="133" t="e">
        <v>#REF!</v>
      </c>
      <c r="OMO1573" s="133" t="e">
        <v>#REF!</v>
      </c>
      <c r="OMP1573" s="133" t="e">
        <v>#REF!</v>
      </c>
      <c r="OMQ1573" s="133" t="e">
        <v>#REF!</v>
      </c>
      <c r="OMR1573" s="133" t="e">
        <v>#REF!</v>
      </c>
      <c r="OMS1573" s="133" t="e">
        <v>#REF!</v>
      </c>
      <c r="OMT1573" s="133" t="e">
        <v>#REF!</v>
      </c>
      <c r="OMU1573" s="133" t="e">
        <v>#REF!</v>
      </c>
      <c r="OMV1573" s="133" t="e">
        <v>#REF!</v>
      </c>
      <c r="OMW1573" s="133" t="e">
        <v>#REF!</v>
      </c>
      <c r="OMX1573" s="133" t="e">
        <v>#REF!</v>
      </c>
      <c r="OMY1573" s="133" t="e">
        <v>#REF!</v>
      </c>
      <c r="OMZ1573" s="133" t="e">
        <v>#REF!</v>
      </c>
      <c r="ONA1573" s="133" t="e">
        <v>#REF!</v>
      </c>
      <c r="ONB1573" s="133" t="e">
        <v>#REF!</v>
      </c>
      <c r="ONC1573" s="133" t="e">
        <v>#REF!</v>
      </c>
      <c r="OND1573" s="133" t="e">
        <v>#REF!</v>
      </c>
      <c r="ONE1573" s="133" t="e">
        <v>#REF!</v>
      </c>
      <c r="ONF1573" s="133" t="e">
        <v>#REF!</v>
      </c>
      <c r="ONG1573" s="133" t="e">
        <v>#REF!</v>
      </c>
      <c r="ONH1573" s="133" t="e">
        <v>#REF!</v>
      </c>
      <c r="ONI1573" s="133" t="e">
        <v>#REF!</v>
      </c>
      <c r="ONJ1573" s="133" t="e">
        <v>#REF!</v>
      </c>
      <c r="ONK1573" s="133" t="e">
        <v>#REF!</v>
      </c>
      <c r="ONL1573" s="133" t="e">
        <v>#REF!</v>
      </c>
      <c r="ONM1573" s="133" t="e">
        <v>#REF!</v>
      </c>
      <c r="ONN1573" s="133" t="e">
        <v>#REF!</v>
      </c>
      <c r="ONO1573" s="133" t="e">
        <v>#REF!</v>
      </c>
      <c r="ONP1573" s="133" t="e">
        <v>#REF!</v>
      </c>
      <c r="ONQ1573" s="133" t="e">
        <v>#REF!</v>
      </c>
      <c r="ONR1573" s="133" t="e">
        <v>#REF!</v>
      </c>
      <c r="ONS1573" s="133" t="e">
        <v>#REF!</v>
      </c>
      <c r="ONT1573" s="133" t="e">
        <v>#REF!</v>
      </c>
      <c r="ONU1573" s="133" t="e">
        <v>#REF!</v>
      </c>
      <c r="ONV1573" s="133" t="e">
        <v>#REF!</v>
      </c>
      <c r="ONW1573" s="133" t="e">
        <v>#REF!</v>
      </c>
      <c r="ONX1573" s="133" t="e">
        <v>#REF!</v>
      </c>
      <c r="ONY1573" s="133" t="e">
        <v>#REF!</v>
      </c>
      <c r="ONZ1573" s="133" t="e">
        <v>#REF!</v>
      </c>
      <c r="OOA1573" s="133" t="e">
        <v>#REF!</v>
      </c>
      <c r="OOB1573" s="133" t="e">
        <v>#REF!</v>
      </c>
      <c r="OOC1573" s="133" t="e">
        <v>#REF!</v>
      </c>
      <c r="OOD1573" s="133" t="e">
        <v>#REF!</v>
      </c>
      <c r="OOE1573" s="133" t="e">
        <v>#REF!</v>
      </c>
      <c r="OOF1573" s="133" t="e">
        <v>#REF!</v>
      </c>
      <c r="OOG1573" s="133" t="e">
        <v>#REF!</v>
      </c>
      <c r="OOH1573" s="133" t="e">
        <v>#REF!</v>
      </c>
      <c r="OOI1573" s="133" t="e">
        <v>#REF!</v>
      </c>
      <c r="OOJ1573" s="133" t="e">
        <v>#REF!</v>
      </c>
      <c r="OOK1573" s="133" t="e">
        <v>#REF!</v>
      </c>
      <c r="OOL1573" s="133" t="e">
        <v>#REF!</v>
      </c>
      <c r="OOM1573" s="133" t="e">
        <v>#REF!</v>
      </c>
      <c r="OON1573" s="133" t="e">
        <v>#REF!</v>
      </c>
      <c r="OOO1573" s="133" t="e">
        <v>#REF!</v>
      </c>
      <c r="OOP1573" s="133" t="e">
        <v>#REF!</v>
      </c>
      <c r="OOQ1573" s="133" t="e">
        <v>#REF!</v>
      </c>
      <c r="OOR1573" s="133" t="e">
        <v>#REF!</v>
      </c>
      <c r="OOS1573" s="133" t="e">
        <v>#REF!</v>
      </c>
      <c r="OOT1573" s="133" t="e">
        <v>#REF!</v>
      </c>
      <c r="OOU1573" s="133" t="e">
        <v>#REF!</v>
      </c>
      <c r="OOV1573" s="133" t="e">
        <v>#REF!</v>
      </c>
      <c r="OOW1573" s="133" t="e">
        <v>#REF!</v>
      </c>
      <c r="OOX1573" s="133" t="e">
        <v>#REF!</v>
      </c>
      <c r="OOY1573" s="133" t="e">
        <v>#REF!</v>
      </c>
      <c r="OOZ1573" s="133" t="e">
        <v>#REF!</v>
      </c>
      <c r="OPA1573" s="133" t="e">
        <v>#REF!</v>
      </c>
      <c r="OPB1573" s="133" t="e">
        <v>#REF!</v>
      </c>
      <c r="OPC1573" s="133" t="e">
        <v>#REF!</v>
      </c>
      <c r="OPD1573" s="133" t="e">
        <v>#REF!</v>
      </c>
      <c r="OPE1573" s="133" t="e">
        <v>#REF!</v>
      </c>
      <c r="OPF1573" s="133" t="e">
        <v>#REF!</v>
      </c>
      <c r="OPG1573" s="133" t="e">
        <v>#REF!</v>
      </c>
      <c r="OPH1573" s="133" t="e">
        <v>#REF!</v>
      </c>
      <c r="OPI1573" s="133" t="e">
        <v>#REF!</v>
      </c>
      <c r="OPJ1573" s="133" t="e">
        <v>#REF!</v>
      </c>
      <c r="OPK1573" s="133" t="e">
        <v>#REF!</v>
      </c>
      <c r="OPL1573" s="133" t="e">
        <v>#REF!</v>
      </c>
      <c r="OPM1573" s="133" t="e">
        <v>#REF!</v>
      </c>
      <c r="OPN1573" s="133" t="e">
        <v>#REF!</v>
      </c>
      <c r="OPO1573" s="133" t="e">
        <v>#REF!</v>
      </c>
      <c r="OPP1573" s="133" t="e">
        <v>#REF!</v>
      </c>
      <c r="OPQ1573" s="133" t="e">
        <v>#REF!</v>
      </c>
      <c r="OPR1573" s="133" t="e">
        <v>#REF!</v>
      </c>
      <c r="OPS1573" s="133" t="e">
        <v>#REF!</v>
      </c>
      <c r="OPT1573" s="133" t="e">
        <v>#REF!</v>
      </c>
      <c r="OPU1573" s="133" t="e">
        <v>#REF!</v>
      </c>
      <c r="OPV1573" s="133" t="e">
        <v>#REF!</v>
      </c>
      <c r="OPW1573" s="133" t="e">
        <v>#REF!</v>
      </c>
      <c r="OPX1573" s="133" t="e">
        <v>#REF!</v>
      </c>
      <c r="OPY1573" s="133" t="e">
        <v>#REF!</v>
      </c>
      <c r="OPZ1573" s="133" t="e">
        <v>#REF!</v>
      </c>
      <c r="OQA1573" s="133" t="e">
        <v>#REF!</v>
      </c>
      <c r="OQB1573" s="133" t="e">
        <v>#REF!</v>
      </c>
      <c r="OQC1573" s="133" t="e">
        <v>#REF!</v>
      </c>
      <c r="OQD1573" s="133" t="e">
        <v>#REF!</v>
      </c>
      <c r="OQE1573" s="133" t="e">
        <v>#REF!</v>
      </c>
      <c r="OQF1573" s="133" t="e">
        <v>#REF!</v>
      </c>
      <c r="OQG1573" s="133" t="e">
        <v>#REF!</v>
      </c>
      <c r="OQH1573" s="133" t="e">
        <v>#REF!</v>
      </c>
      <c r="OQI1573" s="133" t="e">
        <v>#REF!</v>
      </c>
      <c r="OQJ1573" s="133" t="e">
        <v>#REF!</v>
      </c>
      <c r="OQK1573" s="133" t="e">
        <v>#REF!</v>
      </c>
      <c r="OQL1573" s="133" t="e">
        <v>#REF!</v>
      </c>
      <c r="OQM1573" s="133" t="e">
        <v>#REF!</v>
      </c>
      <c r="OQN1573" s="133" t="e">
        <v>#REF!</v>
      </c>
      <c r="OQO1573" s="133" t="e">
        <v>#REF!</v>
      </c>
      <c r="OQP1573" s="133" t="e">
        <v>#REF!</v>
      </c>
      <c r="OQQ1573" s="133" t="e">
        <v>#REF!</v>
      </c>
      <c r="OQR1573" s="133" t="e">
        <v>#REF!</v>
      </c>
      <c r="OQS1573" s="133" t="e">
        <v>#REF!</v>
      </c>
      <c r="OQT1573" s="133" t="e">
        <v>#REF!</v>
      </c>
      <c r="OQU1573" s="133" t="e">
        <v>#REF!</v>
      </c>
      <c r="OQV1573" s="133" t="e">
        <v>#REF!</v>
      </c>
      <c r="OQW1573" s="133" t="e">
        <v>#REF!</v>
      </c>
      <c r="OQX1573" s="133" t="e">
        <v>#REF!</v>
      </c>
      <c r="OQY1573" s="133" t="e">
        <v>#REF!</v>
      </c>
      <c r="OQZ1573" s="133" t="e">
        <v>#REF!</v>
      </c>
      <c r="ORA1573" s="133" t="e">
        <v>#REF!</v>
      </c>
      <c r="ORB1573" s="133" t="e">
        <v>#REF!</v>
      </c>
      <c r="ORC1573" s="133" t="e">
        <v>#REF!</v>
      </c>
      <c r="ORD1573" s="133" t="e">
        <v>#REF!</v>
      </c>
      <c r="ORE1573" s="133" t="e">
        <v>#REF!</v>
      </c>
      <c r="ORF1573" s="133" t="e">
        <v>#REF!</v>
      </c>
      <c r="ORG1573" s="133" t="e">
        <v>#REF!</v>
      </c>
      <c r="ORH1573" s="133" t="e">
        <v>#REF!</v>
      </c>
      <c r="ORI1573" s="133" t="e">
        <v>#REF!</v>
      </c>
      <c r="ORJ1573" s="133" t="e">
        <v>#REF!</v>
      </c>
      <c r="ORK1573" s="133" t="e">
        <v>#REF!</v>
      </c>
      <c r="ORL1573" s="133" t="e">
        <v>#REF!</v>
      </c>
      <c r="ORM1573" s="133" t="e">
        <v>#REF!</v>
      </c>
      <c r="ORN1573" s="133" t="e">
        <v>#REF!</v>
      </c>
      <c r="ORO1573" s="133" t="e">
        <v>#REF!</v>
      </c>
      <c r="ORP1573" s="133" t="e">
        <v>#REF!</v>
      </c>
      <c r="ORQ1573" s="133" t="e">
        <v>#REF!</v>
      </c>
      <c r="ORR1573" s="133" t="e">
        <v>#REF!</v>
      </c>
      <c r="ORS1573" s="133" t="e">
        <v>#REF!</v>
      </c>
      <c r="ORT1573" s="133" t="e">
        <v>#REF!</v>
      </c>
      <c r="ORU1573" s="133" t="e">
        <v>#REF!</v>
      </c>
      <c r="ORV1573" s="133" t="e">
        <v>#REF!</v>
      </c>
      <c r="ORW1573" s="133" t="e">
        <v>#REF!</v>
      </c>
      <c r="ORX1573" s="133" t="e">
        <v>#REF!</v>
      </c>
      <c r="ORY1573" s="133" t="e">
        <v>#REF!</v>
      </c>
      <c r="ORZ1573" s="133" t="e">
        <v>#REF!</v>
      </c>
      <c r="OSA1573" s="133" t="e">
        <v>#REF!</v>
      </c>
      <c r="OSB1573" s="133" t="e">
        <v>#REF!</v>
      </c>
      <c r="OSC1573" s="133" t="e">
        <v>#REF!</v>
      </c>
      <c r="OSD1573" s="133" t="e">
        <v>#REF!</v>
      </c>
      <c r="OSE1573" s="133" t="e">
        <v>#REF!</v>
      </c>
      <c r="OSF1573" s="133" t="e">
        <v>#REF!</v>
      </c>
      <c r="OSG1573" s="133" t="e">
        <v>#REF!</v>
      </c>
      <c r="OSH1573" s="133" t="e">
        <v>#REF!</v>
      </c>
      <c r="OSI1573" s="133" t="e">
        <v>#REF!</v>
      </c>
      <c r="OSJ1573" s="133" t="e">
        <v>#REF!</v>
      </c>
      <c r="OSK1573" s="133" t="e">
        <v>#REF!</v>
      </c>
      <c r="OSL1573" s="133" t="e">
        <v>#REF!</v>
      </c>
      <c r="OSM1573" s="133" t="e">
        <v>#REF!</v>
      </c>
      <c r="OSN1573" s="133" t="e">
        <v>#REF!</v>
      </c>
      <c r="OSO1573" s="133" t="e">
        <v>#REF!</v>
      </c>
      <c r="OSP1573" s="133" t="e">
        <v>#REF!</v>
      </c>
      <c r="OSQ1573" s="133" t="e">
        <v>#REF!</v>
      </c>
      <c r="OSR1573" s="133" t="e">
        <v>#REF!</v>
      </c>
      <c r="OSS1573" s="133" t="e">
        <v>#REF!</v>
      </c>
      <c r="OST1573" s="133" t="e">
        <v>#REF!</v>
      </c>
      <c r="OSU1573" s="133" t="e">
        <v>#REF!</v>
      </c>
      <c r="OSV1573" s="133" t="e">
        <v>#REF!</v>
      </c>
      <c r="OSW1573" s="133" t="e">
        <v>#REF!</v>
      </c>
      <c r="OSX1573" s="133" t="e">
        <v>#REF!</v>
      </c>
      <c r="OSY1573" s="133" t="e">
        <v>#REF!</v>
      </c>
      <c r="OSZ1573" s="133" t="e">
        <v>#REF!</v>
      </c>
      <c r="OTA1573" s="133" t="e">
        <v>#REF!</v>
      </c>
      <c r="OTB1573" s="133" t="e">
        <v>#REF!</v>
      </c>
      <c r="OTC1573" s="133" t="e">
        <v>#REF!</v>
      </c>
      <c r="OTD1573" s="133" t="e">
        <v>#REF!</v>
      </c>
      <c r="OTE1573" s="133" t="e">
        <v>#REF!</v>
      </c>
      <c r="OTF1573" s="133" t="e">
        <v>#REF!</v>
      </c>
      <c r="OTG1573" s="133" t="e">
        <v>#REF!</v>
      </c>
      <c r="OTH1573" s="133" t="e">
        <v>#REF!</v>
      </c>
      <c r="OTI1573" s="133" t="e">
        <v>#REF!</v>
      </c>
      <c r="OTJ1573" s="133" t="e">
        <v>#REF!</v>
      </c>
      <c r="OTK1573" s="133" t="e">
        <v>#REF!</v>
      </c>
      <c r="OTL1573" s="133" t="e">
        <v>#REF!</v>
      </c>
      <c r="OTM1573" s="133" t="e">
        <v>#REF!</v>
      </c>
      <c r="OTN1573" s="133" t="e">
        <v>#REF!</v>
      </c>
      <c r="OTO1573" s="133" t="e">
        <v>#REF!</v>
      </c>
      <c r="OTP1573" s="133" t="e">
        <v>#REF!</v>
      </c>
      <c r="OTQ1573" s="133" t="e">
        <v>#REF!</v>
      </c>
      <c r="OTR1573" s="133" t="e">
        <v>#REF!</v>
      </c>
      <c r="OTS1573" s="133" t="e">
        <v>#REF!</v>
      </c>
      <c r="OTT1573" s="133" t="e">
        <v>#REF!</v>
      </c>
      <c r="OTU1573" s="133" t="e">
        <v>#REF!</v>
      </c>
      <c r="OTV1573" s="133" t="e">
        <v>#REF!</v>
      </c>
      <c r="OTW1573" s="133" t="e">
        <v>#REF!</v>
      </c>
      <c r="OTX1573" s="133" t="e">
        <v>#REF!</v>
      </c>
      <c r="OTY1573" s="133" t="e">
        <v>#REF!</v>
      </c>
      <c r="OTZ1573" s="133" t="e">
        <v>#REF!</v>
      </c>
      <c r="OUA1573" s="133" t="e">
        <v>#REF!</v>
      </c>
      <c r="OUB1573" s="133" t="e">
        <v>#REF!</v>
      </c>
      <c r="OUC1573" s="133" t="e">
        <v>#REF!</v>
      </c>
      <c r="OUD1573" s="133" t="e">
        <v>#REF!</v>
      </c>
      <c r="OUE1573" s="133" t="e">
        <v>#REF!</v>
      </c>
      <c r="OUF1573" s="133" t="e">
        <v>#REF!</v>
      </c>
      <c r="OUG1573" s="133" t="e">
        <v>#REF!</v>
      </c>
      <c r="OUH1573" s="133" t="e">
        <v>#REF!</v>
      </c>
      <c r="OUI1573" s="133" t="e">
        <v>#REF!</v>
      </c>
      <c r="OUJ1573" s="133" t="e">
        <v>#REF!</v>
      </c>
      <c r="OUK1573" s="133" t="e">
        <v>#REF!</v>
      </c>
      <c r="OUL1573" s="133" t="e">
        <v>#REF!</v>
      </c>
      <c r="OUM1573" s="133" t="e">
        <v>#REF!</v>
      </c>
      <c r="OUN1573" s="133" t="e">
        <v>#REF!</v>
      </c>
      <c r="OUO1573" s="133" t="e">
        <v>#REF!</v>
      </c>
      <c r="OUP1573" s="133" t="e">
        <v>#REF!</v>
      </c>
      <c r="OUQ1573" s="133" t="e">
        <v>#REF!</v>
      </c>
      <c r="OUR1573" s="133" t="e">
        <v>#REF!</v>
      </c>
      <c r="OUS1573" s="133" t="e">
        <v>#REF!</v>
      </c>
      <c r="OUT1573" s="133" t="e">
        <v>#REF!</v>
      </c>
      <c r="OUU1573" s="133" t="e">
        <v>#REF!</v>
      </c>
      <c r="OUV1573" s="133" t="e">
        <v>#REF!</v>
      </c>
      <c r="OUW1573" s="133" t="e">
        <v>#REF!</v>
      </c>
      <c r="OUX1573" s="133" t="e">
        <v>#REF!</v>
      </c>
      <c r="OUY1573" s="133" t="e">
        <v>#REF!</v>
      </c>
      <c r="OUZ1573" s="133" t="e">
        <v>#REF!</v>
      </c>
      <c r="OVA1573" s="133" t="e">
        <v>#REF!</v>
      </c>
      <c r="OVB1573" s="133" t="e">
        <v>#REF!</v>
      </c>
      <c r="OVC1573" s="133" t="e">
        <v>#REF!</v>
      </c>
      <c r="OVD1573" s="133" t="e">
        <v>#REF!</v>
      </c>
      <c r="OVE1573" s="133" t="e">
        <v>#REF!</v>
      </c>
      <c r="OVF1573" s="133" t="e">
        <v>#REF!</v>
      </c>
      <c r="OVG1573" s="133" t="e">
        <v>#REF!</v>
      </c>
      <c r="OVH1573" s="133" t="e">
        <v>#REF!</v>
      </c>
      <c r="OVI1573" s="133" t="e">
        <v>#REF!</v>
      </c>
      <c r="OVJ1573" s="133" t="e">
        <v>#REF!</v>
      </c>
      <c r="OVK1573" s="133" t="e">
        <v>#REF!</v>
      </c>
      <c r="OVL1573" s="133" t="e">
        <v>#REF!</v>
      </c>
      <c r="OVM1573" s="133" t="e">
        <v>#REF!</v>
      </c>
      <c r="OVN1573" s="133" t="e">
        <v>#REF!</v>
      </c>
      <c r="OVO1573" s="133" t="e">
        <v>#REF!</v>
      </c>
      <c r="OVP1573" s="133" t="e">
        <v>#REF!</v>
      </c>
      <c r="OVQ1573" s="133" t="e">
        <v>#REF!</v>
      </c>
      <c r="OVR1573" s="133" t="e">
        <v>#REF!</v>
      </c>
      <c r="OVS1573" s="133" t="e">
        <v>#REF!</v>
      </c>
      <c r="OVT1573" s="133" t="e">
        <v>#REF!</v>
      </c>
      <c r="OVU1573" s="133" t="e">
        <v>#REF!</v>
      </c>
      <c r="OVV1573" s="133" t="e">
        <v>#REF!</v>
      </c>
      <c r="OVW1573" s="133" t="e">
        <v>#REF!</v>
      </c>
      <c r="OVX1573" s="133" t="e">
        <v>#REF!</v>
      </c>
      <c r="OVY1573" s="133" t="e">
        <v>#REF!</v>
      </c>
      <c r="OVZ1573" s="133" t="e">
        <v>#REF!</v>
      </c>
      <c r="OWA1573" s="133" t="e">
        <v>#REF!</v>
      </c>
      <c r="OWB1573" s="133" t="e">
        <v>#REF!</v>
      </c>
      <c r="OWC1573" s="133" t="e">
        <v>#REF!</v>
      </c>
      <c r="OWD1573" s="133" t="e">
        <v>#REF!</v>
      </c>
      <c r="OWE1573" s="133" t="e">
        <v>#REF!</v>
      </c>
      <c r="OWF1573" s="133" t="e">
        <v>#REF!</v>
      </c>
      <c r="OWG1573" s="133" t="e">
        <v>#REF!</v>
      </c>
      <c r="OWH1573" s="133" t="e">
        <v>#REF!</v>
      </c>
      <c r="OWI1573" s="133" t="e">
        <v>#REF!</v>
      </c>
      <c r="OWJ1573" s="133" t="e">
        <v>#REF!</v>
      </c>
      <c r="OWK1573" s="133" t="e">
        <v>#REF!</v>
      </c>
      <c r="OWL1573" s="133" t="e">
        <v>#REF!</v>
      </c>
      <c r="OWM1573" s="133" t="e">
        <v>#REF!</v>
      </c>
      <c r="OWN1573" s="133" t="e">
        <v>#REF!</v>
      </c>
      <c r="OWO1573" s="133" t="e">
        <v>#REF!</v>
      </c>
      <c r="OWP1573" s="133" t="e">
        <v>#REF!</v>
      </c>
      <c r="OWQ1573" s="133" t="e">
        <v>#REF!</v>
      </c>
      <c r="OWR1573" s="133" t="e">
        <v>#REF!</v>
      </c>
      <c r="OWS1573" s="133" t="e">
        <v>#REF!</v>
      </c>
      <c r="OWT1573" s="133" t="e">
        <v>#REF!</v>
      </c>
      <c r="OWU1573" s="133" t="e">
        <v>#REF!</v>
      </c>
      <c r="OWV1573" s="133" t="e">
        <v>#REF!</v>
      </c>
      <c r="OWW1573" s="133" t="e">
        <v>#REF!</v>
      </c>
      <c r="OWX1573" s="133" t="e">
        <v>#REF!</v>
      </c>
      <c r="OWY1573" s="133" t="e">
        <v>#REF!</v>
      </c>
      <c r="OWZ1573" s="133" t="e">
        <v>#REF!</v>
      </c>
      <c r="OXA1573" s="133" t="e">
        <v>#REF!</v>
      </c>
      <c r="OXB1573" s="133" t="e">
        <v>#REF!</v>
      </c>
      <c r="OXC1573" s="133" t="e">
        <v>#REF!</v>
      </c>
      <c r="OXD1573" s="133" t="e">
        <v>#REF!</v>
      </c>
      <c r="OXE1573" s="133" t="e">
        <v>#REF!</v>
      </c>
      <c r="OXF1573" s="133" t="e">
        <v>#REF!</v>
      </c>
      <c r="OXG1573" s="133" t="e">
        <v>#REF!</v>
      </c>
      <c r="OXH1573" s="133" t="e">
        <v>#REF!</v>
      </c>
      <c r="OXI1573" s="133" t="e">
        <v>#REF!</v>
      </c>
      <c r="OXJ1573" s="133" t="e">
        <v>#REF!</v>
      </c>
      <c r="OXK1573" s="133" t="e">
        <v>#REF!</v>
      </c>
      <c r="OXL1573" s="133" t="e">
        <v>#REF!</v>
      </c>
      <c r="OXM1573" s="133" t="e">
        <v>#REF!</v>
      </c>
      <c r="OXN1573" s="133" t="e">
        <v>#REF!</v>
      </c>
      <c r="OXO1573" s="133" t="e">
        <v>#REF!</v>
      </c>
      <c r="OXP1573" s="133" t="e">
        <v>#REF!</v>
      </c>
      <c r="OXQ1573" s="133" t="e">
        <v>#REF!</v>
      </c>
      <c r="OXR1573" s="133" t="e">
        <v>#REF!</v>
      </c>
      <c r="OXS1573" s="133" t="e">
        <v>#REF!</v>
      </c>
      <c r="OXT1573" s="133" t="e">
        <v>#REF!</v>
      </c>
      <c r="OXU1573" s="133" t="e">
        <v>#REF!</v>
      </c>
      <c r="OXV1573" s="133" t="e">
        <v>#REF!</v>
      </c>
      <c r="OXW1573" s="133" t="e">
        <v>#REF!</v>
      </c>
      <c r="OXX1573" s="133" t="e">
        <v>#REF!</v>
      </c>
      <c r="OXY1573" s="133" t="e">
        <v>#REF!</v>
      </c>
      <c r="OXZ1573" s="133" t="e">
        <v>#REF!</v>
      </c>
      <c r="OYA1573" s="133" t="e">
        <v>#REF!</v>
      </c>
      <c r="OYB1573" s="133" t="e">
        <v>#REF!</v>
      </c>
      <c r="OYC1573" s="133" t="e">
        <v>#REF!</v>
      </c>
      <c r="OYD1573" s="133" t="e">
        <v>#REF!</v>
      </c>
      <c r="OYE1573" s="133" t="e">
        <v>#REF!</v>
      </c>
      <c r="OYF1573" s="133" t="e">
        <v>#REF!</v>
      </c>
      <c r="OYG1573" s="133" t="e">
        <v>#REF!</v>
      </c>
      <c r="OYH1573" s="133" t="e">
        <v>#REF!</v>
      </c>
      <c r="OYI1573" s="133" t="e">
        <v>#REF!</v>
      </c>
      <c r="OYJ1573" s="133" t="e">
        <v>#REF!</v>
      </c>
      <c r="OYK1573" s="133" t="e">
        <v>#REF!</v>
      </c>
      <c r="OYL1573" s="133" t="e">
        <v>#REF!</v>
      </c>
      <c r="OYM1573" s="133" t="e">
        <v>#REF!</v>
      </c>
      <c r="OYN1573" s="133" t="e">
        <v>#REF!</v>
      </c>
      <c r="OYO1573" s="133" t="e">
        <v>#REF!</v>
      </c>
      <c r="OYP1573" s="133" t="e">
        <v>#REF!</v>
      </c>
      <c r="OYQ1573" s="133" t="e">
        <v>#REF!</v>
      </c>
      <c r="OYR1573" s="133" t="e">
        <v>#REF!</v>
      </c>
      <c r="OYS1573" s="133" t="e">
        <v>#REF!</v>
      </c>
      <c r="OYT1573" s="133" t="e">
        <v>#REF!</v>
      </c>
      <c r="OYU1573" s="133" t="e">
        <v>#REF!</v>
      </c>
      <c r="OYV1573" s="133" t="e">
        <v>#REF!</v>
      </c>
      <c r="OYW1573" s="133" t="e">
        <v>#REF!</v>
      </c>
      <c r="OYX1573" s="133" t="e">
        <v>#REF!</v>
      </c>
      <c r="OYY1573" s="133" t="e">
        <v>#REF!</v>
      </c>
      <c r="OYZ1573" s="133" t="e">
        <v>#REF!</v>
      </c>
      <c r="OZA1573" s="133" t="e">
        <v>#REF!</v>
      </c>
      <c r="OZB1573" s="133" t="e">
        <v>#REF!</v>
      </c>
      <c r="OZC1573" s="133" t="e">
        <v>#REF!</v>
      </c>
      <c r="OZD1573" s="133" t="e">
        <v>#REF!</v>
      </c>
      <c r="OZE1573" s="133" t="e">
        <v>#REF!</v>
      </c>
      <c r="OZF1573" s="133" t="e">
        <v>#REF!</v>
      </c>
      <c r="OZG1573" s="133" t="e">
        <v>#REF!</v>
      </c>
      <c r="OZH1573" s="133" t="e">
        <v>#REF!</v>
      </c>
      <c r="OZI1573" s="133" t="e">
        <v>#REF!</v>
      </c>
      <c r="OZJ1573" s="133" t="e">
        <v>#REF!</v>
      </c>
      <c r="OZK1573" s="133" t="e">
        <v>#REF!</v>
      </c>
      <c r="OZL1573" s="133" t="e">
        <v>#REF!</v>
      </c>
      <c r="OZM1573" s="133" t="e">
        <v>#REF!</v>
      </c>
      <c r="OZN1573" s="133" t="e">
        <v>#REF!</v>
      </c>
      <c r="OZO1573" s="133" t="e">
        <v>#REF!</v>
      </c>
      <c r="OZP1573" s="133" t="e">
        <v>#REF!</v>
      </c>
      <c r="OZQ1573" s="133" t="e">
        <v>#REF!</v>
      </c>
      <c r="OZR1573" s="133" t="e">
        <v>#REF!</v>
      </c>
      <c r="OZS1573" s="133" t="e">
        <v>#REF!</v>
      </c>
      <c r="OZT1573" s="133" t="e">
        <v>#REF!</v>
      </c>
      <c r="OZU1573" s="133" t="e">
        <v>#REF!</v>
      </c>
      <c r="OZV1573" s="133" t="e">
        <v>#REF!</v>
      </c>
      <c r="OZW1573" s="133" t="e">
        <v>#REF!</v>
      </c>
      <c r="OZX1573" s="133" t="e">
        <v>#REF!</v>
      </c>
      <c r="OZY1573" s="133" t="e">
        <v>#REF!</v>
      </c>
      <c r="OZZ1573" s="133" t="e">
        <v>#REF!</v>
      </c>
      <c r="PAA1573" s="133" t="e">
        <v>#REF!</v>
      </c>
      <c r="PAB1573" s="133" t="e">
        <v>#REF!</v>
      </c>
      <c r="PAC1573" s="133" t="e">
        <v>#REF!</v>
      </c>
      <c r="PAD1573" s="133" t="e">
        <v>#REF!</v>
      </c>
      <c r="PAE1573" s="133" t="e">
        <v>#REF!</v>
      </c>
      <c r="PAF1573" s="133" t="e">
        <v>#REF!</v>
      </c>
      <c r="PAG1573" s="133" t="e">
        <v>#REF!</v>
      </c>
      <c r="PAH1573" s="133" t="e">
        <v>#REF!</v>
      </c>
      <c r="PAI1573" s="133" t="e">
        <v>#REF!</v>
      </c>
      <c r="PAJ1573" s="133" t="e">
        <v>#REF!</v>
      </c>
      <c r="PAK1573" s="133" t="e">
        <v>#REF!</v>
      </c>
      <c r="PAL1573" s="133" t="e">
        <v>#REF!</v>
      </c>
      <c r="PAM1573" s="133" t="e">
        <v>#REF!</v>
      </c>
      <c r="PAN1573" s="133" t="e">
        <v>#REF!</v>
      </c>
      <c r="PAO1573" s="133" t="e">
        <v>#REF!</v>
      </c>
      <c r="PAP1573" s="133" t="e">
        <v>#REF!</v>
      </c>
      <c r="PAQ1573" s="133" t="e">
        <v>#REF!</v>
      </c>
      <c r="PAR1573" s="133" t="e">
        <v>#REF!</v>
      </c>
      <c r="PAS1573" s="133" t="e">
        <v>#REF!</v>
      </c>
      <c r="PAT1573" s="133" t="e">
        <v>#REF!</v>
      </c>
      <c r="PAU1573" s="133" t="e">
        <v>#REF!</v>
      </c>
      <c r="PAV1573" s="133" t="e">
        <v>#REF!</v>
      </c>
      <c r="PAW1573" s="133" t="e">
        <v>#REF!</v>
      </c>
      <c r="PAX1573" s="133" t="e">
        <v>#REF!</v>
      </c>
      <c r="PAY1573" s="133" t="e">
        <v>#REF!</v>
      </c>
      <c r="PAZ1573" s="133" t="e">
        <v>#REF!</v>
      </c>
      <c r="PBA1573" s="133" t="e">
        <v>#REF!</v>
      </c>
      <c r="PBB1573" s="133" t="e">
        <v>#REF!</v>
      </c>
      <c r="PBC1573" s="133" t="e">
        <v>#REF!</v>
      </c>
      <c r="PBD1573" s="133" t="e">
        <v>#REF!</v>
      </c>
      <c r="PBE1573" s="133" t="e">
        <v>#REF!</v>
      </c>
      <c r="PBF1573" s="133" t="e">
        <v>#REF!</v>
      </c>
      <c r="PBG1573" s="133" t="e">
        <v>#REF!</v>
      </c>
      <c r="PBH1573" s="133" t="e">
        <v>#REF!</v>
      </c>
      <c r="PBI1573" s="133" t="e">
        <v>#REF!</v>
      </c>
      <c r="PBJ1573" s="133" t="e">
        <v>#REF!</v>
      </c>
      <c r="PBK1573" s="133" t="e">
        <v>#REF!</v>
      </c>
      <c r="PBL1573" s="133" t="e">
        <v>#REF!</v>
      </c>
      <c r="PBM1573" s="133" t="e">
        <v>#REF!</v>
      </c>
      <c r="PBN1573" s="133" t="e">
        <v>#REF!</v>
      </c>
      <c r="PBO1573" s="133" t="e">
        <v>#REF!</v>
      </c>
      <c r="PBP1573" s="133" t="e">
        <v>#REF!</v>
      </c>
      <c r="PBQ1573" s="133" t="e">
        <v>#REF!</v>
      </c>
      <c r="PBR1573" s="133" t="e">
        <v>#REF!</v>
      </c>
      <c r="PBS1573" s="133" t="e">
        <v>#REF!</v>
      </c>
      <c r="PBT1573" s="133" t="e">
        <v>#REF!</v>
      </c>
      <c r="PBU1573" s="133" t="e">
        <v>#REF!</v>
      </c>
      <c r="PBV1573" s="133" t="e">
        <v>#REF!</v>
      </c>
      <c r="PBW1573" s="133" t="e">
        <v>#REF!</v>
      </c>
      <c r="PBX1573" s="133" t="e">
        <v>#REF!</v>
      </c>
      <c r="PBY1573" s="133" t="e">
        <v>#REF!</v>
      </c>
      <c r="PBZ1573" s="133" t="e">
        <v>#REF!</v>
      </c>
      <c r="PCA1573" s="133" t="e">
        <v>#REF!</v>
      </c>
      <c r="PCB1573" s="133" t="e">
        <v>#REF!</v>
      </c>
      <c r="PCC1573" s="133" t="e">
        <v>#REF!</v>
      </c>
      <c r="PCD1573" s="133" t="e">
        <v>#REF!</v>
      </c>
      <c r="PCE1573" s="133" t="e">
        <v>#REF!</v>
      </c>
      <c r="PCF1573" s="133" t="e">
        <v>#REF!</v>
      </c>
      <c r="PCG1573" s="133" t="e">
        <v>#REF!</v>
      </c>
      <c r="PCH1573" s="133" t="e">
        <v>#REF!</v>
      </c>
      <c r="PCI1573" s="133" t="e">
        <v>#REF!</v>
      </c>
      <c r="PCJ1573" s="133" t="e">
        <v>#REF!</v>
      </c>
      <c r="PCK1573" s="133" t="e">
        <v>#REF!</v>
      </c>
      <c r="PCL1573" s="133" t="e">
        <v>#REF!</v>
      </c>
      <c r="PCM1573" s="133" t="e">
        <v>#REF!</v>
      </c>
      <c r="PCN1573" s="133" t="e">
        <v>#REF!</v>
      </c>
      <c r="PCO1573" s="133" t="e">
        <v>#REF!</v>
      </c>
      <c r="PCP1573" s="133" t="e">
        <v>#REF!</v>
      </c>
      <c r="PCQ1573" s="133" t="e">
        <v>#REF!</v>
      </c>
      <c r="PCR1573" s="133" t="e">
        <v>#REF!</v>
      </c>
      <c r="PCS1573" s="133" t="e">
        <v>#REF!</v>
      </c>
      <c r="PCT1573" s="133" t="e">
        <v>#REF!</v>
      </c>
      <c r="PCU1573" s="133" t="e">
        <v>#REF!</v>
      </c>
      <c r="PCV1573" s="133" t="e">
        <v>#REF!</v>
      </c>
      <c r="PCW1573" s="133" t="e">
        <v>#REF!</v>
      </c>
      <c r="PCX1573" s="133" t="e">
        <v>#REF!</v>
      </c>
      <c r="PCY1573" s="133" t="e">
        <v>#REF!</v>
      </c>
      <c r="PCZ1573" s="133" t="e">
        <v>#REF!</v>
      </c>
      <c r="PDA1573" s="133" t="e">
        <v>#REF!</v>
      </c>
      <c r="PDB1573" s="133" t="e">
        <v>#REF!</v>
      </c>
      <c r="PDC1573" s="133" t="e">
        <v>#REF!</v>
      </c>
      <c r="PDD1573" s="133" t="e">
        <v>#REF!</v>
      </c>
      <c r="PDE1573" s="133" t="e">
        <v>#REF!</v>
      </c>
      <c r="PDF1573" s="133" t="e">
        <v>#REF!</v>
      </c>
      <c r="PDG1573" s="133" t="e">
        <v>#REF!</v>
      </c>
      <c r="PDH1573" s="133" t="e">
        <v>#REF!</v>
      </c>
      <c r="PDI1573" s="133" t="e">
        <v>#REF!</v>
      </c>
      <c r="PDJ1573" s="133" t="e">
        <v>#REF!</v>
      </c>
      <c r="PDK1573" s="133" t="e">
        <v>#REF!</v>
      </c>
      <c r="PDL1573" s="133" t="e">
        <v>#REF!</v>
      </c>
      <c r="PDM1573" s="133" t="e">
        <v>#REF!</v>
      </c>
      <c r="PDN1573" s="133" t="e">
        <v>#REF!</v>
      </c>
      <c r="PDO1573" s="133" t="e">
        <v>#REF!</v>
      </c>
      <c r="PDP1573" s="133" t="e">
        <v>#REF!</v>
      </c>
      <c r="PDQ1573" s="133" t="e">
        <v>#REF!</v>
      </c>
      <c r="PDR1573" s="133" t="e">
        <v>#REF!</v>
      </c>
      <c r="PDS1573" s="133" t="e">
        <v>#REF!</v>
      </c>
      <c r="PDT1573" s="133" t="e">
        <v>#REF!</v>
      </c>
      <c r="PDU1573" s="133" t="e">
        <v>#REF!</v>
      </c>
      <c r="PDV1573" s="133" t="e">
        <v>#REF!</v>
      </c>
      <c r="PDW1573" s="133" t="e">
        <v>#REF!</v>
      </c>
      <c r="PDX1573" s="133" t="e">
        <v>#REF!</v>
      </c>
      <c r="PDY1573" s="133" t="e">
        <v>#REF!</v>
      </c>
      <c r="PDZ1573" s="133" t="e">
        <v>#REF!</v>
      </c>
      <c r="PEA1573" s="133" t="e">
        <v>#REF!</v>
      </c>
      <c r="PEB1573" s="133" t="e">
        <v>#REF!</v>
      </c>
      <c r="PEC1573" s="133" t="e">
        <v>#REF!</v>
      </c>
      <c r="PED1573" s="133" t="e">
        <v>#REF!</v>
      </c>
      <c r="PEE1573" s="133" t="e">
        <v>#REF!</v>
      </c>
      <c r="PEF1573" s="133" t="e">
        <v>#REF!</v>
      </c>
      <c r="PEG1573" s="133" t="e">
        <v>#REF!</v>
      </c>
      <c r="PEH1573" s="133" t="e">
        <v>#REF!</v>
      </c>
      <c r="PEI1573" s="133" t="e">
        <v>#REF!</v>
      </c>
      <c r="PEJ1573" s="133" t="e">
        <v>#REF!</v>
      </c>
      <c r="PEK1573" s="133" t="e">
        <v>#REF!</v>
      </c>
      <c r="PEL1573" s="133" t="e">
        <v>#REF!</v>
      </c>
      <c r="PEM1573" s="133" t="e">
        <v>#REF!</v>
      </c>
      <c r="PEN1573" s="133" t="e">
        <v>#REF!</v>
      </c>
      <c r="PEO1573" s="133" t="e">
        <v>#REF!</v>
      </c>
      <c r="PEP1573" s="133" t="e">
        <v>#REF!</v>
      </c>
      <c r="PEQ1573" s="133" t="e">
        <v>#REF!</v>
      </c>
      <c r="PER1573" s="133" t="e">
        <v>#REF!</v>
      </c>
      <c r="PES1573" s="133" t="e">
        <v>#REF!</v>
      </c>
      <c r="PET1573" s="133" t="e">
        <v>#REF!</v>
      </c>
      <c r="PEU1573" s="133" t="e">
        <v>#REF!</v>
      </c>
      <c r="PEV1573" s="133" t="e">
        <v>#REF!</v>
      </c>
      <c r="PEW1573" s="133" t="e">
        <v>#REF!</v>
      </c>
      <c r="PEX1573" s="133" t="e">
        <v>#REF!</v>
      </c>
      <c r="PEY1573" s="133" t="e">
        <v>#REF!</v>
      </c>
      <c r="PEZ1573" s="133" t="e">
        <v>#REF!</v>
      </c>
      <c r="PFA1573" s="133" t="e">
        <v>#REF!</v>
      </c>
      <c r="PFB1573" s="133" t="e">
        <v>#REF!</v>
      </c>
      <c r="PFC1573" s="133" t="e">
        <v>#REF!</v>
      </c>
      <c r="PFD1573" s="133" t="e">
        <v>#REF!</v>
      </c>
      <c r="PFE1573" s="133" t="e">
        <v>#REF!</v>
      </c>
      <c r="PFF1573" s="133" t="e">
        <v>#REF!</v>
      </c>
      <c r="PFG1573" s="133" t="e">
        <v>#REF!</v>
      </c>
      <c r="PFH1573" s="133" t="e">
        <v>#REF!</v>
      </c>
      <c r="PFI1573" s="133" t="e">
        <v>#REF!</v>
      </c>
      <c r="PFJ1573" s="133" t="e">
        <v>#REF!</v>
      </c>
      <c r="PFK1573" s="133" t="e">
        <v>#REF!</v>
      </c>
      <c r="PFL1573" s="133" t="e">
        <v>#REF!</v>
      </c>
      <c r="PFM1573" s="133" t="e">
        <v>#REF!</v>
      </c>
      <c r="PFN1573" s="133" t="e">
        <v>#REF!</v>
      </c>
      <c r="PFO1573" s="133" t="e">
        <v>#REF!</v>
      </c>
      <c r="PFP1573" s="133" t="e">
        <v>#REF!</v>
      </c>
      <c r="PFQ1573" s="133" t="e">
        <v>#REF!</v>
      </c>
      <c r="PFR1573" s="133" t="e">
        <v>#REF!</v>
      </c>
      <c r="PFS1573" s="133" t="e">
        <v>#REF!</v>
      </c>
      <c r="PFT1573" s="133" t="e">
        <v>#REF!</v>
      </c>
      <c r="PFU1573" s="133" t="e">
        <v>#REF!</v>
      </c>
      <c r="PFV1573" s="133" t="e">
        <v>#REF!</v>
      </c>
      <c r="PFW1573" s="133" t="e">
        <v>#REF!</v>
      </c>
      <c r="PFX1573" s="133" t="e">
        <v>#REF!</v>
      </c>
      <c r="PFY1573" s="133" t="e">
        <v>#REF!</v>
      </c>
      <c r="PFZ1573" s="133" t="e">
        <v>#REF!</v>
      </c>
      <c r="PGA1573" s="133" t="e">
        <v>#REF!</v>
      </c>
      <c r="PGB1573" s="133" t="e">
        <v>#REF!</v>
      </c>
      <c r="PGC1573" s="133" t="e">
        <v>#REF!</v>
      </c>
      <c r="PGD1573" s="133" t="e">
        <v>#REF!</v>
      </c>
      <c r="PGE1573" s="133" t="e">
        <v>#REF!</v>
      </c>
      <c r="PGF1573" s="133" t="e">
        <v>#REF!</v>
      </c>
      <c r="PGG1573" s="133" t="e">
        <v>#REF!</v>
      </c>
      <c r="PGH1573" s="133" t="e">
        <v>#REF!</v>
      </c>
      <c r="PGI1573" s="133" t="e">
        <v>#REF!</v>
      </c>
      <c r="PGJ1573" s="133" t="e">
        <v>#REF!</v>
      </c>
      <c r="PGK1573" s="133" t="e">
        <v>#REF!</v>
      </c>
      <c r="PGL1573" s="133" t="e">
        <v>#REF!</v>
      </c>
      <c r="PGM1573" s="133" t="e">
        <v>#REF!</v>
      </c>
      <c r="PGN1573" s="133" t="e">
        <v>#REF!</v>
      </c>
      <c r="PGO1573" s="133" t="e">
        <v>#REF!</v>
      </c>
      <c r="PGP1573" s="133" t="e">
        <v>#REF!</v>
      </c>
      <c r="PGQ1573" s="133" t="e">
        <v>#REF!</v>
      </c>
      <c r="PGR1573" s="133" t="e">
        <v>#REF!</v>
      </c>
      <c r="PGS1573" s="133" t="e">
        <v>#REF!</v>
      </c>
      <c r="PGT1573" s="133" t="e">
        <v>#REF!</v>
      </c>
      <c r="PGU1573" s="133" t="e">
        <v>#REF!</v>
      </c>
      <c r="PGV1573" s="133" t="e">
        <v>#REF!</v>
      </c>
      <c r="PGW1573" s="133" t="e">
        <v>#REF!</v>
      </c>
      <c r="PGX1573" s="133" t="e">
        <v>#REF!</v>
      </c>
      <c r="PGY1573" s="133" t="e">
        <v>#REF!</v>
      </c>
      <c r="PGZ1573" s="133" t="e">
        <v>#REF!</v>
      </c>
      <c r="PHA1573" s="133" t="e">
        <v>#REF!</v>
      </c>
      <c r="PHB1573" s="133" t="e">
        <v>#REF!</v>
      </c>
      <c r="PHC1573" s="133" t="e">
        <v>#REF!</v>
      </c>
      <c r="PHD1573" s="133" t="e">
        <v>#REF!</v>
      </c>
      <c r="PHE1573" s="133" t="e">
        <v>#REF!</v>
      </c>
      <c r="PHF1573" s="133" t="e">
        <v>#REF!</v>
      </c>
      <c r="PHG1573" s="133" t="e">
        <v>#REF!</v>
      </c>
      <c r="PHH1573" s="133" t="e">
        <v>#REF!</v>
      </c>
      <c r="PHI1573" s="133" t="e">
        <v>#REF!</v>
      </c>
      <c r="PHJ1573" s="133" t="e">
        <v>#REF!</v>
      </c>
      <c r="PHK1573" s="133" t="e">
        <v>#REF!</v>
      </c>
      <c r="PHL1573" s="133" t="e">
        <v>#REF!</v>
      </c>
      <c r="PHM1573" s="133" t="e">
        <v>#REF!</v>
      </c>
      <c r="PHN1573" s="133" t="e">
        <v>#REF!</v>
      </c>
      <c r="PHO1573" s="133" t="e">
        <v>#REF!</v>
      </c>
      <c r="PHP1573" s="133" t="e">
        <v>#REF!</v>
      </c>
      <c r="PHQ1573" s="133" t="e">
        <v>#REF!</v>
      </c>
      <c r="PHR1573" s="133" t="e">
        <v>#REF!</v>
      </c>
      <c r="PHS1573" s="133" t="e">
        <v>#REF!</v>
      </c>
      <c r="PHT1573" s="133" t="e">
        <v>#REF!</v>
      </c>
      <c r="PHU1573" s="133" t="e">
        <v>#REF!</v>
      </c>
      <c r="PHV1573" s="133" t="e">
        <v>#REF!</v>
      </c>
      <c r="PHW1573" s="133" t="e">
        <v>#REF!</v>
      </c>
      <c r="PHX1573" s="133" t="e">
        <v>#REF!</v>
      </c>
      <c r="PHY1573" s="133" t="e">
        <v>#REF!</v>
      </c>
      <c r="PHZ1573" s="133" t="e">
        <v>#REF!</v>
      </c>
      <c r="PIA1573" s="133" t="e">
        <v>#REF!</v>
      </c>
      <c r="PIB1573" s="133" t="e">
        <v>#REF!</v>
      </c>
      <c r="PIC1573" s="133" t="e">
        <v>#REF!</v>
      </c>
      <c r="PID1573" s="133" t="e">
        <v>#REF!</v>
      </c>
      <c r="PIE1573" s="133" t="e">
        <v>#REF!</v>
      </c>
      <c r="PIF1573" s="133" t="e">
        <v>#REF!</v>
      </c>
      <c r="PIG1573" s="133" t="e">
        <v>#REF!</v>
      </c>
      <c r="PIH1573" s="133" t="e">
        <v>#REF!</v>
      </c>
      <c r="PII1573" s="133" t="e">
        <v>#REF!</v>
      </c>
      <c r="PIJ1573" s="133" t="e">
        <v>#REF!</v>
      </c>
      <c r="PIK1573" s="133" t="e">
        <v>#REF!</v>
      </c>
      <c r="PIL1573" s="133" t="e">
        <v>#REF!</v>
      </c>
      <c r="PIM1573" s="133" t="e">
        <v>#REF!</v>
      </c>
      <c r="PIN1573" s="133" t="e">
        <v>#REF!</v>
      </c>
      <c r="PIO1573" s="133" t="e">
        <v>#REF!</v>
      </c>
      <c r="PIP1573" s="133" t="e">
        <v>#REF!</v>
      </c>
      <c r="PIQ1573" s="133" t="e">
        <v>#REF!</v>
      </c>
      <c r="PIR1573" s="133" t="e">
        <v>#REF!</v>
      </c>
      <c r="PIS1573" s="133" t="e">
        <v>#REF!</v>
      </c>
      <c r="PIT1573" s="133" t="e">
        <v>#REF!</v>
      </c>
      <c r="PIU1573" s="133" t="e">
        <v>#REF!</v>
      </c>
      <c r="PIV1573" s="133" t="e">
        <v>#REF!</v>
      </c>
      <c r="PIW1573" s="133" t="e">
        <v>#REF!</v>
      </c>
      <c r="PIX1573" s="133" t="e">
        <v>#REF!</v>
      </c>
      <c r="PIY1573" s="133" t="e">
        <v>#REF!</v>
      </c>
      <c r="PIZ1573" s="133" t="e">
        <v>#REF!</v>
      </c>
      <c r="PJA1573" s="133" t="e">
        <v>#REF!</v>
      </c>
      <c r="PJB1573" s="133" t="e">
        <v>#REF!</v>
      </c>
      <c r="PJC1573" s="133" t="e">
        <v>#REF!</v>
      </c>
      <c r="PJD1573" s="133" t="e">
        <v>#REF!</v>
      </c>
      <c r="PJE1573" s="133" t="e">
        <v>#REF!</v>
      </c>
      <c r="PJF1573" s="133" t="e">
        <v>#REF!</v>
      </c>
      <c r="PJG1573" s="133" t="e">
        <v>#REF!</v>
      </c>
      <c r="PJH1573" s="133" t="e">
        <v>#REF!</v>
      </c>
      <c r="PJI1573" s="133" t="e">
        <v>#REF!</v>
      </c>
      <c r="PJJ1573" s="133" t="e">
        <v>#REF!</v>
      </c>
      <c r="PJK1573" s="133" t="e">
        <v>#REF!</v>
      </c>
      <c r="PJL1573" s="133" t="e">
        <v>#REF!</v>
      </c>
      <c r="PJM1573" s="133" t="e">
        <v>#REF!</v>
      </c>
      <c r="PJN1573" s="133" t="e">
        <v>#REF!</v>
      </c>
      <c r="PJO1573" s="133" t="e">
        <v>#REF!</v>
      </c>
      <c r="PJP1573" s="133" t="e">
        <v>#REF!</v>
      </c>
      <c r="PJQ1573" s="133" t="e">
        <v>#REF!</v>
      </c>
      <c r="PJR1573" s="133" t="e">
        <v>#REF!</v>
      </c>
      <c r="PJS1573" s="133" t="e">
        <v>#REF!</v>
      </c>
      <c r="PJT1573" s="133" t="e">
        <v>#REF!</v>
      </c>
      <c r="PJU1573" s="133" t="e">
        <v>#REF!</v>
      </c>
      <c r="PJV1573" s="133" t="e">
        <v>#REF!</v>
      </c>
      <c r="PJW1573" s="133" t="e">
        <v>#REF!</v>
      </c>
      <c r="PJX1573" s="133" t="e">
        <v>#REF!</v>
      </c>
      <c r="PJY1573" s="133" t="e">
        <v>#REF!</v>
      </c>
      <c r="PJZ1573" s="133" t="e">
        <v>#REF!</v>
      </c>
      <c r="PKA1573" s="133" t="e">
        <v>#REF!</v>
      </c>
      <c r="PKB1573" s="133" t="e">
        <v>#REF!</v>
      </c>
      <c r="PKC1573" s="133" t="e">
        <v>#REF!</v>
      </c>
      <c r="PKD1573" s="133" t="e">
        <v>#REF!</v>
      </c>
      <c r="PKE1573" s="133" t="e">
        <v>#REF!</v>
      </c>
      <c r="PKF1573" s="133" t="e">
        <v>#REF!</v>
      </c>
      <c r="PKG1573" s="133" t="e">
        <v>#REF!</v>
      </c>
      <c r="PKH1573" s="133" t="e">
        <v>#REF!</v>
      </c>
      <c r="PKI1573" s="133" t="e">
        <v>#REF!</v>
      </c>
      <c r="PKJ1573" s="133" t="e">
        <v>#REF!</v>
      </c>
      <c r="PKK1573" s="133" t="e">
        <v>#REF!</v>
      </c>
      <c r="PKL1573" s="133" t="e">
        <v>#REF!</v>
      </c>
      <c r="PKM1573" s="133" t="e">
        <v>#REF!</v>
      </c>
      <c r="PKN1573" s="133" t="e">
        <v>#REF!</v>
      </c>
      <c r="PKO1573" s="133" t="e">
        <v>#REF!</v>
      </c>
      <c r="PKP1573" s="133" t="e">
        <v>#REF!</v>
      </c>
      <c r="PKQ1573" s="133" t="e">
        <v>#REF!</v>
      </c>
      <c r="PKR1573" s="133" t="e">
        <v>#REF!</v>
      </c>
      <c r="PKS1573" s="133" t="e">
        <v>#REF!</v>
      </c>
      <c r="PKT1573" s="133" t="e">
        <v>#REF!</v>
      </c>
      <c r="PKU1573" s="133" t="e">
        <v>#REF!</v>
      </c>
      <c r="PKV1573" s="133" t="e">
        <v>#REF!</v>
      </c>
      <c r="PKW1573" s="133" t="e">
        <v>#REF!</v>
      </c>
      <c r="PKX1573" s="133" t="e">
        <v>#REF!</v>
      </c>
      <c r="PKY1573" s="133" t="e">
        <v>#REF!</v>
      </c>
      <c r="PKZ1573" s="133" t="e">
        <v>#REF!</v>
      </c>
      <c r="PLA1573" s="133" t="e">
        <v>#REF!</v>
      </c>
      <c r="PLB1573" s="133" t="e">
        <v>#REF!</v>
      </c>
      <c r="PLC1573" s="133" t="e">
        <v>#REF!</v>
      </c>
      <c r="PLD1573" s="133" t="e">
        <v>#REF!</v>
      </c>
      <c r="PLE1573" s="133" t="e">
        <v>#REF!</v>
      </c>
      <c r="PLF1573" s="133" t="e">
        <v>#REF!</v>
      </c>
      <c r="PLG1573" s="133" t="e">
        <v>#REF!</v>
      </c>
      <c r="PLH1573" s="133" t="e">
        <v>#REF!</v>
      </c>
      <c r="PLI1573" s="133" t="e">
        <v>#REF!</v>
      </c>
      <c r="PLJ1573" s="133" t="e">
        <v>#REF!</v>
      </c>
      <c r="PLK1573" s="133" t="e">
        <v>#REF!</v>
      </c>
      <c r="PLL1573" s="133" t="e">
        <v>#REF!</v>
      </c>
      <c r="PLM1573" s="133" t="e">
        <v>#REF!</v>
      </c>
      <c r="PLN1573" s="133" t="e">
        <v>#REF!</v>
      </c>
      <c r="PLO1573" s="133" t="e">
        <v>#REF!</v>
      </c>
      <c r="PLP1573" s="133" t="e">
        <v>#REF!</v>
      </c>
      <c r="PLQ1573" s="133" t="e">
        <v>#REF!</v>
      </c>
      <c r="PLR1573" s="133" t="e">
        <v>#REF!</v>
      </c>
      <c r="PLS1573" s="133" t="e">
        <v>#REF!</v>
      </c>
      <c r="PLT1573" s="133" t="e">
        <v>#REF!</v>
      </c>
      <c r="PLU1573" s="133" t="e">
        <v>#REF!</v>
      </c>
      <c r="PLV1573" s="133" t="e">
        <v>#REF!</v>
      </c>
      <c r="PLW1573" s="133" t="e">
        <v>#REF!</v>
      </c>
      <c r="PLX1573" s="133" t="e">
        <v>#REF!</v>
      </c>
      <c r="PLY1573" s="133" t="e">
        <v>#REF!</v>
      </c>
      <c r="PLZ1573" s="133" t="e">
        <v>#REF!</v>
      </c>
      <c r="PMA1573" s="133" t="e">
        <v>#REF!</v>
      </c>
      <c r="PMB1573" s="133" t="e">
        <v>#REF!</v>
      </c>
      <c r="PMC1573" s="133" t="e">
        <v>#REF!</v>
      </c>
      <c r="PMD1573" s="133" t="e">
        <v>#REF!</v>
      </c>
      <c r="PME1573" s="133" t="e">
        <v>#REF!</v>
      </c>
      <c r="PMF1573" s="133" t="e">
        <v>#REF!</v>
      </c>
      <c r="PMG1573" s="133" t="e">
        <v>#REF!</v>
      </c>
      <c r="PMH1573" s="133" t="e">
        <v>#REF!</v>
      </c>
      <c r="PMI1573" s="133" t="e">
        <v>#REF!</v>
      </c>
      <c r="PMJ1573" s="133" t="e">
        <v>#REF!</v>
      </c>
      <c r="PMK1573" s="133" t="e">
        <v>#REF!</v>
      </c>
      <c r="PML1573" s="133" t="e">
        <v>#REF!</v>
      </c>
      <c r="PMM1573" s="133" t="e">
        <v>#REF!</v>
      </c>
      <c r="PMN1573" s="133" t="e">
        <v>#REF!</v>
      </c>
      <c r="PMO1573" s="133" t="e">
        <v>#REF!</v>
      </c>
      <c r="PMP1573" s="133" t="e">
        <v>#REF!</v>
      </c>
      <c r="PMQ1573" s="133" t="e">
        <v>#REF!</v>
      </c>
      <c r="PMR1573" s="133" t="e">
        <v>#REF!</v>
      </c>
      <c r="PMS1573" s="133" t="e">
        <v>#REF!</v>
      </c>
      <c r="PMT1573" s="133" t="e">
        <v>#REF!</v>
      </c>
      <c r="PMU1573" s="133" t="e">
        <v>#REF!</v>
      </c>
      <c r="PMV1573" s="133" t="e">
        <v>#REF!</v>
      </c>
      <c r="PMW1573" s="133" t="e">
        <v>#REF!</v>
      </c>
      <c r="PMX1573" s="133" t="e">
        <v>#REF!</v>
      </c>
      <c r="PMY1573" s="133" t="e">
        <v>#REF!</v>
      </c>
      <c r="PMZ1573" s="133" t="e">
        <v>#REF!</v>
      </c>
      <c r="PNA1573" s="133" t="e">
        <v>#REF!</v>
      </c>
      <c r="PNB1573" s="133" t="e">
        <v>#REF!</v>
      </c>
      <c r="PNC1573" s="133" t="e">
        <v>#REF!</v>
      </c>
      <c r="PND1573" s="133" t="e">
        <v>#REF!</v>
      </c>
      <c r="PNE1573" s="133" t="e">
        <v>#REF!</v>
      </c>
      <c r="PNF1573" s="133" t="e">
        <v>#REF!</v>
      </c>
      <c r="PNG1573" s="133" t="e">
        <v>#REF!</v>
      </c>
      <c r="PNH1573" s="133" t="e">
        <v>#REF!</v>
      </c>
      <c r="PNI1573" s="133" t="e">
        <v>#REF!</v>
      </c>
      <c r="PNJ1573" s="133" t="e">
        <v>#REF!</v>
      </c>
      <c r="PNK1573" s="133" t="e">
        <v>#REF!</v>
      </c>
      <c r="PNL1573" s="133" t="e">
        <v>#REF!</v>
      </c>
      <c r="PNM1573" s="133" t="e">
        <v>#REF!</v>
      </c>
      <c r="PNN1573" s="133" t="e">
        <v>#REF!</v>
      </c>
      <c r="PNO1573" s="133" t="e">
        <v>#REF!</v>
      </c>
      <c r="PNP1573" s="133" t="e">
        <v>#REF!</v>
      </c>
      <c r="PNQ1573" s="133" t="e">
        <v>#REF!</v>
      </c>
      <c r="PNR1573" s="133" t="e">
        <v>#REF!</v>
      </c>
      <c r="PNS1573" s="133" t="e">
        <v>#REF!</v>
      </c>
      <c r="PNT1573" s="133" t="e">
        <v>#REF!</v>
      </c>
      <c r="PNU1573" s="133" t="e">
        <v>#REF!</v>
      </c>
      <c r="PNV1573" s="133" t="e">
        <v>#REF!</v>
      </c>
      <c r="PNW1573" s="133" t="e">
        <v>#REF!</v>
      </c>
      <c r="PNX1573" s="133" t="e">
        <v>#REF!</v>
      </c>
      <c r="PNY1573" s="133" t="e">
        <v>#REF!</v>
      </c>
      <c r="PNZ1573" s="133" t="e">
        <v>#REF!</v>
      </c>
      <c r="POA1573" s="133" t="e">
        <v>#REF!</v>
      </c>
      <c r="POB1573" s="133" t="e">
        <v>#REF!</v>
      </c>
      <c r="POC1573" s="133" t="e">
        <v>#REF!</v>
      </c>
      <c r="POD1573" s="133" t="e">
        <v>#REF!</v>
      </c>
      <c r="POE1573" s="133" t="e">
        <v>#REF!</v>
      </c>
      <c r="POF1573" s="133" t="e">
        <v>#REF!</v>
      </c>
      <c r="POG1573" s="133" t="e">
        <v>#REF!</v>
      </c>
      <c r="POH1573" s="133" t="e">
        <v>#REF!</v>
      </c>
      <c r="POI1573" s="133" t="e">
        <v>#REF!</v>
      </c>
      <c r="POJ1573" s="133" t="e">
        <v>#REF!</v>
      </c>
      <c r="POK1573" s="133" t="e">
        <v>#REF!</v>
      </c>
      <c r="POL1573" s="133" t="e">
        <v>#REF!</v>
      </c>
      <c r="POM1573" s="133" t="e">
        <v>#REF!</v>
      </c>
      <c r="PON1573" s="133" t="e">
        <v>#REF!</v>
      </c>
      <c r="POO1573" s="133" t="e">
        <v>#REF!</v>
      </c>
      <c r="POP1573" s="133" t="e">
        <v>#REF!</v>
      </c>
      <c r="POQ1573" s="133" t="e">
        <v>#REF!</v>
      </c>
      <c r="POR1573" s="133" t="e">
        <v>#REF!</v>
      </c>
      <c r="POS1573" s="133" t="e">
        <v>#REF!</v>
      </c>
      <c r="POT1573" s="133" t="e">
        <v>#REF!</v>
      </c>
      <c r="POU1573" s="133" t="e">
        <v>#REF!</v>
      </c>
      <c r="POV1573" s="133" t="e">
        <v>#REF!</v>
      </c>
      <c r="POW1573" s="133" t="e">
        <v>#REF!</v>
      </c>
      <c r="POX1573" s="133" t="e">
        <v>#REF!</v>
      </c>
      <c r="POY1573" s="133" t="e">
        <v>#REF!</v>
      </c>
      <c r="POZ1573" s="133" t="e">
        <v>#REF!</v>
      </c>
      <c r="PPA1573" s="133" t="e">
        <v>#REF!</v>
      </c>
      <c r="PPB1573" s="133" t="e">
        <v>#REF!</v>
      </c>
      <c r="PPC1573" s="133" t="e">
        <v>#REF!</v>
      </c>
      <c r="PPD1573" s="133" t="e">
        <v>#REF!</v>
      </c>
      <c r="PPE1573" s="133" t="e">
        <v>#REF!</v>
      </c>
      <c r="PPF1573" s="133" t="e">
        <v>#REF!</v>
      </c>
      <c r="PPG1573" s="133" t="e">
        <v>#REF!</v>
      </c>
      <c r="PPH1573" s="133" t="e">
        <v>#REF!</v>
      </c>
      <c r="PPI1573" s="133" t="e">
        <v>#REF!</v>
      </c>
      <c r="PPJ1573" s="133" t="e">
        <v>#REF!</v>
      </c>
      <c r="PPK1573" s="133" t="e">
        <v>#REF!</v>
      </c>
      <c r="PPL1573" s="133" t="e">
        <v>#REF!</v>
      </c>
      <c r="PPM1573" s="133" t="e">
        <v>#REF!</v>
      </c>
      <c r="PPN1573" s="133" t="e">
        <v>#REF!</v>
      </c>
      <c r="PPO1573" s="133" t="e">
        <v>#REF!</v>
      </c>
      <c r="PPP1573" s="133" t="e">
        <v>#REF!</v>
      </c>
      <c r="PPQ1573" s="133" t="e">
        <v>#REF!</v>
      </c>
      <c r="PPR1573" s="133" t="e">
        <v>#REF!</v>
      </c>
      <c r="PPS1573" s="133" t="e">
        <v>#REF!</v>
      </c>
      <c r="PPT1573" s="133" t="e">
        <v>#REF!</v>
      </c>
      <c r="PPU1573" s="133" t="e">
        <v>#REF!</v>
      </c>
      <c r="PPV1573" s="133" t="e">
        <v>#REF!</v>
      </c>
      <c r="PPW1573" s="133" t="e">
        <v>#REF!</v>
      </c>
      <c r="PPX1573" s="133" t="e">
        <v>#REF!</v>
      </c>
      <c r="PPY1573" s="133" t="e">
        <v>#REF!</v>
      </c>
      <c r="PPZ1573" s="133" t="e">
        <v>#REF!</v>
      </c>
      <c r="PQA1573" s="133" t="e">
        <v>#REF!</v>
      </c>
      <c r="PQB1573" s="133" t="e">
        <v>#REF!</v>
      </c>
      <c r="PQC1573" s="133" t="e">
        <v>#REF!</v>
      </c>
      <c r="PQD1573" s="133" t="e">
        <v>#REF!</v>
      </c>
      <c r="PQE1573" s="133" t="e">
        <v>#REF!</v>
      </c>
      <c r="PQF1573" s="133" t="e">
        <v>#REF!</v>
      </c>
      <c r="PQG1573" s="133" t="e">
        <v>#REF!</v>
      </c>
      <c r="PQH1573" s="133" t="e">
        <v>#REF!</v>
      </c>
      <c r="PQI1573" s="133" t="e">
        <v>#REF!</v>
      </c>
      <c r="PQJ1573" s="133" t="e">
        <v>#REF!</v>
      </c>
      <c r="PQK1573" s="133" t="e">
        <v>#REF!</v>
      </c>
      <c r="PQL1573" s="133" t="e">
        <v>#REF!</v>
      </c>
      <c r="PQM1573" s="133" t="e">
        <v>#REF!</v>
      </c>
      <c r="PQN1573" s="133" t="e">
        <v>#REF!</v>
      </c>
      <c r="PQO1573" s="133" t="e">
        <v>#REF!</v>
      </c>
      <c r="PQP1573" s="133" t="e">
        <v>#REF!</v>
      </c>
      <c r="PQQ1573" s="133" t="e">
        <v>#REF!</v>
      </c>
      <c r="PQR1573" s="133" t="e">
        <v>#REF!</v>
      </c>
      <c r="PQS1573" s="133" t="e">
        <v>#REF!</v>
      </c>
      <c r="PQT1573" s="133" t="e">
        <v>#REF!</v>
      </c>
      <c r="PQU1573" s="133" t="e">
        <v>#REF!</v>
      </c>
      <c r="PQV1573" s="133" t="e">
        <v>#REF!</v>
      </c>
      <c r="PQW1573" s="133" t="e">
        <v>#REF!</v>
      </c>
      <c r="PQX1573" s="133" t="e">
        <v>#REF!</v>
      </c>
      <c r="PQY1573" s="133" t="e">
        <v>#REF!</v>
      </c>
      <c r="PQZ1573" s="133" t="e">
        <v>#REF!</v>
      </c>
      <c r="PRA1573" s="133" t="e">
        <v>#REF!</v>
      </c>
      <c r="PRB1573" s="133" t="e">
        <v>#REF!</v>
      </c>
      <c r="PRC1573" s="133" t="e">
        <v>#REF!</v>
      </c>
      <c r="PRD1573" s="133" t="e">
        <v>#REF!</v>
      </c>
      <c r="PRE1573" s="133" t="e">
        <v>#REF!</v>
      </c>
      <c r="PRF1573" s="133" t="e">
        <v>#REF!</v>
      </c>
      <c r="PRG1573" s="133" t="e">
        <v>#REF!</v>
      </c>
      <c r="PRH1573" s="133" t="e">
        <v>#REF!</v>
      </c>
      <c r="PRI1573" s="133" t="e">
        <v>#REF!</v>
      </c>
      <c r="PRJ1573" s="133" t="e">
        <v>#REF!</v>
      </c>
      <c r="PRK1573" s="133" t="e">
        <v>#REF!</v>
      </c>
      <c r="PRL1573" s="133" t="e">
        <v>#REF!</v>
      </c>
      <c r="PRM1573" s="133" t="e">
        <v>#REF!</v>
      </c>
      <c r="PRN1573" s="133" t="e">
        <v>#REF!</v>
      </c>
      <c r="PRO1573" s="133" t="e">
        <v>#REF!</v>
      </c>
      <c r="PRP1573" s="133" t="e">
        <v>#REF!</v>
      </c>
      <c r="PRQ1573" s="133" t="e">
        <v>#REF!</v>
      </c>
      <c r="PRR1573" s="133" t="e">
        <v>#REF!</v>
      </c>
      <c r="PRS1573" s="133" t="e">
        <v>#REF!</v>
      </c>
      <c r="PRT1573" s="133" t="e">
        <v>#REF!</v>
      </c>
      <c r="PRU1573" s="133" t="e">
        <v>#REF!</v>
      </c>
      <c r="PRV1573" s="133" t="e">
        <v>#REF!</v>
      </c>
      <c r="PRW1573" s="133" t="e">
        <v>#REF!</v>
      </c>
      <c r="PRX1573" s="133" t="e">
        <v>#REF!</v>
      </c>
      <c r="PRY1573" s="133" t="e">
        <v>#REF!</v>
      </c>
      <c r="PRZ1573" s="133" t="e">
        <v>#REF!</v>
      </c>
      <c r="PSA1573" s="133" t="e">
        <v>#REF!</v>
      </c>
      <c r="PSB1573" s="133" t="e">
        <v>#REF!</v>
      </c>
      <c r="PSC1573" s="133" t="e">
        <v>#REF!</v>
      </c>
      <c r="PSD1573" s="133" t="e">
        <v>#REF!</v>
      </c>
      <c r="PSE1573" s="133" t="e">
        <v>#REF!</v>
      </c>
      <c r="PSF1573" s="133" t="e">
        <v>#REF!</v>
      </c>
      <c r="PSG1573" s="133" t="e">
        <v>#REF!</v>
      </c>
      <c r="PSH1573" s="133" t="e">
        <v>#REF!</v>
      </c>
      <c r="PSI1573" s="133" t="e">
        <v>#REF!</v>
      </c>
      <c r="PSJ1573" s="133" t="e">
        <v>#REF!</v>
      </c>
      <c r="PSK1573" s="133" t="e">
        <v>#REF!</v>
      </c>
      <c r="PSL1573" s="133" t="e">
        <v>#REF!</v>
      </c>
      <c r="PSM1573" s="133" t="e">
        <v>#REF!</v>
      </c>
      <c r="PSN1573" s="133" t="e">
        <v>#REF!</v>
      </c>
      <c r="PSO1573" s="133" t="e">
        <v>#REF!</v>
      </c>
      <c r="PSP1573" s="133" t="e">
        <v>#REF!</v>
      </c>
      <c r="PSQ1573" s="133" t="e">
        <v>#REF!</v>
      </c>
      <c r="PSR1573" s="133" t="e">
        <v>#REF!</v>
      </c>
      <c r="PSS1573" s="133" t="e">
        <v>#REF!</v>
      </c>
      <c r="PST1573" s="133" t="e">
        <v>#REF!</v>
      </c>
      <c r="PSU1573" s="133" t="e">
        <v>#REF!</v>
      </c>
      <c r="PSV1573" s="133" t="e">
        <v>#REF!</v>
      </c>
      <c r="PSW1573" s="133" t="e">
        <v>#REF!</v>
      </c>
      <c r="PSX1573" s="133" t="e">
        <v>#REF!</v>
      </c>
      <c r="PSY1573" s="133" t="e">
        <v>#REF!</v>
      </c>
      <c r="PSZ1573" s="133" t="e">
        <v>#REF!</v>
      </c>
      <c r="PTA1573" s="133" t="e">
        <v>#REF!</v>
      </c>
      <c r="PTB1573" s="133" t="e">
        <v>#REF!</v>
      </c>
      <c r="PTC1573" s="133" t="e">
        <v>#REF!</v>
      </c>
      <c r="PTD1573" s="133" t="e">
        <v>#REF!</v>
      </c>
      <c r="PTE1573" s="133" t="e">
        <v>#REF!</v>
      </c>
      <c r="PTF1573" s="133" t="e">
        <v>#REF!</v>
      </c>
      <c r="PTG1573" s="133" t="e">
        <v>#REF!</v>
      </c>
      <c r="PTH1573" s="133" t="e">
        <v>#REF!</v>
      </c>
      <c r="PTI1573" s="133" t="e">
        <v>#REF!</v>
      </c>
      <c r="PTJ1573" s="133" t="e">
        <v>#REF!</v>
      </c>
      <c r="PTK1573" s="133" t="e">
        <v>#REF!</v>
      </c>
      <c r="PTL1573" s="133" t="e">
        <v>#REF!</v>
      </c>
      <c r="PTM1573" s="133" t="e">
        <v>#REF!</v>
      </c>
      <c r="PTN1573" s="133" t="e">
        <v>#REF!</v>
      </c>
      <c r="PTO1573" s="133" t="e">
        <v>#REF!</v>
      </c>
      <c r="PTP1573" s="133" t="e">
        <v>#REF!</v>
      </c>
      <c r="PTQ1573" s="133" t="e">
        <v>#REF!</v>
      </c>
      <c r="PTR1573" s="133" t="e">
        <v>#REF!</v>
      </c>
      <c r="PTS1573" s="133" t="e">
        <v>#REF!</v>
      </c>
      <c r="PTT1573" s="133" t="e">
        <v>#REF!</v>
      </c>
      <c r="PTU1573" s="133" t="e">
        <v>#REF!</v>
      </c>
      <c r="PTV1573" s="133" t="e">
        <v>#REF!</v>
      </c>
      <c r="PTW1573" s="133" t="e">
        <v>#REF!</v>
      </c>
      <c r="PTX1573" s="133" t="e">
        <v>#REF!</v>
      </c>
      <c r="PTY1573" s="133" t="e">
        <v>#REF!</v>
      </c>
      <c r="PTZ1573" s="133" t="e">
        <v>#REF!</v>
      </c>
      <c r="PUA1573" s="133" t="e">
        <v>#REF!</v>
      </c>
      <c r="PUB1573" s="133" t="e">
        <v>#REF!</v>
      </c>
      <c r="PUC1573" s="133" t="e">
        <v>#REF!</v>
      </c>
      <c r="PUD1573" s="133" t="e">
        <v>#REF!</v>
      </c>
      <c r="PUE1573" s="133" t="e">
        <v>#REF!</v>
      </c>
      <c r="PUF1573" s="133" t="e">
        <v>#REF!</v>
      </c>
      <c r="PUG1573" s="133" t="e">
        <v>#REF!</v>
      </c>
      <c r="PUH1573" s="133" t="e">
        <v>#REF!</v>
      </c>
      <c r="PUI1573" s="133" t="e">
        <v>#REF!</v>
      </c>
      <c r="PUJ1573" s="133" t="e">
        <v>#REF!</v>
      </c>
      <c r="PUK1573" s="133" t="e">
        <v>#REF!</v>
      </c>
      <c r="PUL1573" s="133" t="e">
        <v>#REF!</v>
      </c>
      <c r="PUM1573" s="133" t="e">
        <v>#REF!</v>
      </c>
      <c r="PUN1573" s="133" t="e">
        <v>#REF!</v>
      </c>
      <c r="PUO1573" s="133" t="e">
        <v>#REF!</v>
      </c>
      <c r="PUP1573" s="133" t="e">
        <v>#REF!</v>
      </c>
      <c r="PUQ1573" s="133" t="e">
        <v>#REF!</v>
      </c>
      <c r="PUR1573" s="133" t="e">
        <v>#REF!</v>
      </c>
      <c r="PUS1573" s="133" t="e">
        <v>#REF!</v>
      </c>
      <c r="PUT1573" s="133" t="e">
        <v>#REF!</v>
      </c>
      <c r="PUU1573" s="133" t="e">
        <v>#REF!</v>
      </c>
      <c r="PUV1573" s="133" t="e">
        <v>#REF!</v>
      </c>
      <c r="PUW1573" s="133" t="e">
        <v>#REF!</v>
      </c>
      <c r="PUX1573" s="133" t="e">
        <v>#REF!</v>
      </c>
      <c r="PUY1573" s="133" t="e">
        <v>#REF!</v>
      </c>
      <c r="PUZ1573" s="133" t="e">
        <v>#REF!</v>
      </c>
      <c r="PVA1573" s="133" t="e">
        <v>#REF!</v>
      </c>
      <c r="PVB1573" s="133" t="e">
        <v>#REF!</v>
      </c>
      <c r="PVC1573" s="133" t="e">
        <v>#REF!</v>
      </c>
      <c r="PVD1573" s="133" t="e">
        <v>#REF!</v>
      </c>
      <c r="PVE1573" s="133" t="e">
        <v>#REF!</v>
      </c>
      <c r="PVF1573" s="133" t="e">
        <v>#REF!</v>
      </c>
      <c r="PVG1573" s="133" t="e">
        <v>#REF!</v>
      </c>
      <c r="PVH1573" s="133" t="e">
        <v>#REF!</v>
      </c>
      <c r="PVI1573" s="133" t="e">
        <v>#REF!</v>
      </c>
      <c r="PVJ1573" s="133" t="e">
        <v>#REF!</v>
      </c>
      <c r="PVK1573" s="133" t="e">
        <v>#REF!</v>
      </c>
      <c r="PVL1573" s="133" t="e">
        <v>#REF!</v>
      </c>
      <c r="PVM1573" s="133" t="e">
        <v>#REF!</v>
      </c>
      <c r="PVN1573" s="133" t="e">
        <v>#REF!</v>
      </c>
      <c r="PVO1573" s="133" t="e">
        <v>#REF!</v>
      </c>
      <c r="PVP1573" s="133" t="e">
        <v>#REF!</v>
      </c>
      <c r="PVQ1573" s="133" t="e">
        <v>#REF!</v>
      </c>
      <c r="PVR1573" s="133" t="e">
        <v>#REF!</v>
      </c>
      <c r="PVS1573" s="133" t="e">
        <v>#REF!</v>
      </c>
      <c r="PVT1573" s="133" t="e">
        <v>#REF!</v>
      </c>
      <c r="PVU1573" s="133" t="e">
        <v>#REF!</v>
      </c>
      <c r="PVV1573" s="133" t="e">
        <v>#REF!</v>
      </c>
      <c r="PVW1573" s="133" t="e">
        <v>#REF!</v>
      </c>
      <c r="PVX1573" s="133" t="e">
        <v>#REF!</v>
      </c>
      <c r="PVY1573" s="133" t="e">
        <v>#REF!</v>
      </c>
      <c r="PVZ1573" s="133" t="e">
        <v>#REF!</v>
      </c>
      <c r="PWA1573" s="133" t="e">
        <v>#REF!</v>
      </c>
      <c r="PWB1573" s="133" t="e">
        <v>#REF!</v>
      </c>
      <c r="PWC1573" s="133" t="e">
        <v>#REF!</v>
      </c>
      <c r="PWD1573" s="133" t="e">
        <v>#REF!</v>
      </c>
      <c r="PWE1573" s="133" t="e">
        <v>#REF!</v>
      </c>
      <c r="PWF1573" s="133" t="e">
        <v>#REF!</v>
      </c>
      <c r="PWG1573" s="133" t="e">
        <v>#REF!</v>
      </c>
      <c r="PWH1573" s="133" t="e">
        <v>#REF!</v>
      </c>
      <c r="PWI1573" s="133" t="e">
        <v>#REF!</v>
      </c>
      <c r="PWJ1573" s="133" t="e">
        <v>#REF!</v>
      </c>
      <c r="PWK1573" s="133" t="e">
        <v>#REF!</v>
      </c>
      <c r="PWL1573" s="133" t="e">
        <v>#REF!</v>
      </c>
      <c r="PWM1573" s="133" t="e">
        <v>#REF!</v>
      </c>
      <c r="PWN1573" s="133" t="e">
        <v>#REF!</v>
      </c>
      <c r="PWO1573" s="133" t="e">
        <v>#REF!</v>
      </c>
      <c r="PWP1573" s="133" t="e">
        <v>#REF!</v>
      </c>
      <c r="PWQ1573" s="133" t="e">
        <v>#REF!</v>
      </c>
      <c r="PWR1573" s="133" t="e">
        <v>#REF!</v>
      </c>
      <c r="PWS1573" s="133" t="e">
        <v>#REF!</v>
      </c>
      <c r="PWT1573" s="133" t="e">
        <v>#REF!</v>
      </c>
      <c r="PWU1573" s="133" t="e">
        <v>#REF!</v>
      </c>
      <c r="PWV1573" s="133" t="e">
        <v>#REF!</v>
      </c>
      <c r="PWW1573" s="133" t="e">
        <v>#REF!</v>
      </c>
      <c r="PWX1573" s="133" t="e">
        <v>#REF!</v>
      </c>
      <c r="PWY1573" s="133" t="e">
        <v>#REF!</v>
      </c>
      <c r="PWZ1573" s="133" t="e">
        <v>#REF!</v>
      </c>
      <c r="PXA1573" s="133" t="e">
        <v>#REF!</v>
      </c>
      <c r="PXB1573" s="133" t="e">
        <v>#REF!</v>
      </c>
      <c r="PXC1573" s="133" t="e">
        <v>#REF!</v>
      </c>
      <c r="PXD1573" s="133" t="e">
        <v>#REF!</v>
      </c>
      <c r="PXE1573" s="133" t="e">
        <v>#REF!</v>
      </c>
      <c r="PXF1573" s="133" t="e">
        <v>#REF!</v>
      </c>
      <c r="PXG1573" s="133" t="e">
        <v>#REF!</v>
      </c>
      <c r="PXH1573" s="133" t="e">
        <v>#REF!</v>
      </c>
      <c r="PXI1573" s="133" t="e">
        <v>#REF!</v>
      </c>
      <c r="PXJ1573" s="133" t="e">
        <v>#REF!</v>
      </c>
      <c r="PXK1573" s="133" t="e">
        <v>#REF!</v>
      </c>
      <c r="PXL1573" s="133" t="e">
        <v>#REF!</v>
      </c>
      <c r="PXM1573" s="133" t="e">
        <v>#REF!</v>
      </c>
      <c r="PXN1573" s="133" t="e">
        <v>#REF!</v>
      </c>
      <c r="PXO1573" s="133" t="e">
        <v>#REF!</v>
      </c>
      <c r="PXP1573" s="133" t="e">
        <v>#REF!</v>
      </c>
      <c r="PXQ1573" s="133" t="e">
        <v>#REF!</v>
      </c>
      <c r="PXR1573" s="133" t="e">
        <v>#REF!</v>
      </c>
      <c r="PXS1573" s="133" t="e">
        <v>#REF!</v>
      </c>
      <c r="PXT1573" s="133" t="e">
        <v>#REF!</v>
      </c>
      <c r="PXU1573" s="133" t="e">
        <v>#REF!</v>
      </c>
      <c r="PXV1573" s="133" t="e">
        <v>#REF!</v>
      </c>
      <c r="PXW1573" s="133" t="e">
        <v>#REF!</v>
      </c>
      <c r="PXX1573" s="133" t="e">
        <v>#REF!</v>
      </c>
      <c r="PXY1573" s="133" t="e">
        <v>#REF!</v>
      </c>
      <c r="PXZ1573" s="133" t="e">
        <v>#REF!</v>
      </c>
      <c r="PYA1573" s="133" t="e">
        <v>#REF!</v>
      </c>
      <c r="PYB1573" s="133" t="e">
        <v>#REF!</v>
      </c>
      <c r="PYC1573" s="133" t="e">
        <v>#REF!</v>
      </c>
      <c r="PYD1573" s="133" t="e">
        <v>#REF!</v>
      </c>
      <c r="PYE1573" s="133" t="e">
        <v>#REF!</v>
      </c>
      <c r="PYF1573" s="133" t="e">
        <v>#REF!</v>
      </c>
      <c r="PYG1573" s="133" t="e">
        <v>#REF!</v>
      </c>
      <c r="PYH1573" s="133" t="e">
        <v>#REF!</v>
      </c>
      <c r="PYI1573" s="133" t="e">
        <v>#REF!</v>
      </c>
      <c r="PYJ1573" s="133" t="e">
        <v>#REF!</v>
      </c>
      <c r="PYK1573" s="133" t="e">
        <v>#REF!</v>
      </c>
      <c r="PYL1573" s="133" t="e">
        <v>#REF!</v>
      </c>
      <c r="PYM1573" s="133" t="e">
        <v>#REF!</v>
      </c>
      <c r="PYN1573" s="133" t="e">
        <v>#REF!</v>
      </c>
      <c r="PYO1573" s="133" t="e">
        <v>#REF!</v>
      </c>
      <c r="PYP1573" s="133" t="e">
        <v>#REF!</v>
      </c>
      <c r="PYQ1573" s="133" t="e">
        <v>#REF!</v>
      </c>
      <c r="PYR1573" s="133" t="e">
        <v>#REF!</v>
      </c>
      <c r="PYS1573" s="133" t="e">
        <v>#REF!</v>
      </c>
      <c r="PYT1573" s="133" t="e">
        <v>#REF!</v>
      </c>
      <c r="PYU1573" s="133" t="e">
        <v>#REF!</v>
      </c>
      <c r="PYV1573" s="133" t="e">
        <v>#REF!</v>
      </c>
      <c r="PYW1573" s="133" t="e">
        <v>#REF!</v>
      </c>
      <c r="PYX1573" s="133" t="e">
        <v>#REF!</v>
      </c>
      <c r="PYY1573" s="133" t="e">
        <v>#REF!</v>
      </c>
      <c r="PYZ1573" s="133" t="e">
        <v>#REF!</v>
      </c>
      <c r="PZA1573" s="133" t="e">
        <v>#REF!</v>
      </c>
      <c r="PZB1573" s="133" t="e">
        <v>#REF!</v>
      </c>
      <c r="PZC1573" s="133" t="e">
        <v>#REF!</v>
      </c>
      <c r="PZD1573" s="133" t="e">
        <v>#REF!</v>
      </c>
      <c r="PZE1573" s="133" t="e">
        <v>#REF!</v>
      </c>
      <c r="PZF1573" s="133" t="e">
        <v>#REF!</v>
      </c>
      <c r="PZG1573" s="133" t="e">
        <v>#REF!</v>
      </c>
      <c r="PZH1573" s="133" t="e">
        <v>#REF!</v>
      </c>
      <c r="PZI1573" s="133" t="e">
        <v>#REF!</v>
      </c>
      <c r="PZJ1573" s="133" t="e">
        <v>#REF!</v>
      </c>
      <c r="PZK1573" s="133" t="e">
        <v>#REF!</v>
      </c>
      <c r="PZL1573" s="133" t="e">
        <v>#REF!</v>
      </c>
      <c r="PZM1573" s="133" t="e">
        <v>#REF!</v>
      </c>
      <c r="PZN1573" s="133" t="e">
        <v>#REF!</v>
      </c>
      <c r="PZO1573" s="133" t="e">
        <v>#REF!</v>
      </c>
      <c r="PZP1573" s="133" t="e">
        <v>#REF!</v>
      </c>
      <c r="PZQ1573" s="133" t="e">
        <v>#REF!</v>
      </c>
      <c r="PZR1573" s="133" t="e">
        <v>#REF!</v>
      </c>
      <c r="PZS1573" s="133" t="e">
        <v>#REF!</v>
      </c>
      <c r="PZT1573" s="133" t="e">
        <v>#REF!</v>
      </c>
      <c r="PZU1573" s="133" t="e">
        <v>#REF!</v>
      </c>
      <c r="PZV1573" s="133" t="e">
        <v>#REF!</v>
      </c>
      <c r="PZW1573" s="133" t="e">
        <v>#REF!</v>
      </c>
      <c r="PZX1573" s="133" t="e">
        <v>#REF!</v>
      </c>
      <c r="PZY1573" s="133" t="e">
        <v>#REF!</v>
      </c>
      <c r="PZZ1573" s="133" t="e">
        <v>#REF!</v>
      </c>
      <c r="QAA1573" s="133" t="e">
        <v>#REF!</v>
      </c>
      <c r="QAB1573" s="133" t="e">
        <v>#REF!</v>
      </c>
      <c r="QAC1573" s="133" t="e">
        <v>#REF!</v>
      </c>
      <c r="QAD1573" s="133" t="e">
        <v>#REF!</v>
      </c>
      <c r="QAE1573" s="133" t="e">
        <v>#REF!</v>
      </c>
      <c r="QAF1573" s="133" t="e">
        <v>#REF!</v>
      </c>
      <c r="QAG1573" s="133" t="e">
        <v>#REF!</v>
      </c>
      <c r="QAH1573" s="133" t="e">
        <v>#REF!</v>
      </c>
      <c r="QAI1573" s="133" t="e">
        <v>#REF!</v>
      </c>
      <c r="QAJ1573" s="133" t="e">
        <v>#REF!</v>
      </c>
      <c r="QAK1573" s="133" t="e">
        <v>#REF!</v>
      </c>
      <c r="QAL1573" s="133" t="e">
        <v>#REF!</v>
      </c>
      <c r="QAM1573" s="133" t="e">
        <v>#REF!</v>
      </c>
      <c r="QAN1573" s="133" t="e">
        <v>#REF!</v>
      </c>
      <c r="QAO1573" s="133" t="e">
        <v>#REF!</v>
      </c>
      <c r="QAP1573" s="133" t="e">
        <v>#REF!</v>
      </c>
      <c r="QAQ1573" s="133" t="e">
        <v>#REF!</v>
      </c>
      <c r="QAR1573" s="133" t="e">
        <v>#REF!</v>
      </c>
      <c r="QAS1573" s="133" t="e">
        <v>#REF!</v>
      </c>
      <c r="QAT1573" s="133" t="e">
        <v>#REF!</v>
      </c>
      <c r="QAU1573" s="133" t="e">
        <v>#REF!</v>
      </c>
      <c r="QAV1573" s="133" t="e">
        <v>#REF!</v>
      </c>
      <c r="QAW1573" s="133" t="e">
        <v>#REF!</v>
      </c>
      <c r="QAX1573" s="133" t="e">
        <v>#REF!</v>
      </c>
      <c r="QAY1573" s="133" t="e">
        <v>#REF!</v>
      </c>
      <c r="QAZ1573" s="133" t="e">
        <v>#REF!</v>
      </c>
      <c r="QBA1573" s="133" t="e">
        <v>#REF!</v>
      </c>
      <c r="QBB1573" s="133" t="e">
        <v>#REF!</v>
      </c>
      <c r="QBC1573" s="133" t="e">
        <v>#REF!</v>
      </c>
      <c r="QBD1573" s="133" t="e">
        <v>#REF!</v>
      </c>
      <c r="QBE1573" s="133" t="e">
        <v>#REF!</v>
      </c>
      <c r="QBF1573" s="133" t="e">
        <v>#REF!</v>
      </c>
      <c r="QBG1573" s="133" t="e">
        <v>#REF!</v>
      </c>
      <c r="QBH1573" s="133" t="e">
        <v>#REF!</v>
      </c>
      <c r="QBI1573" s="133" t="e">
        <v>#REF!</v>
      </c>
      <c r="QBJ1573" s="133" t="e">
        <v>#REF!</v>
      </c>
      <c r="QBK1573" s="133" t="e">
        <v>#REF!</v>
      </c>
      <c r="QBL1573" s="133" t="e">
        <v>#REF!</v>
      </c>
      <c r="QBM1573" s="133" t="e">
        <v>#REF!</v>
      </c>
      <c r="QBN1573" s="133" t="e">
        <v>#REF!</v>
      </c>
      <c r="QBO1573" s="133" t="e">
        <v>#REF!</v>
      </c>
      <c r="QBP1573" s="133" t="e">
        <v>#REF!</v>
      </c>
      <c r="QBQ1573" s="133" t="e">
        <v>#REF!</v>
      </c>
      <c r="QBR1573" s="133" t="e">
        <v>#REF!</v>
      </c>
      <c r="QBS1573" s="133" t="e">
        <v>#REF!</v>
      </c>
      <c r="QBT1573" s="133" t="e">
        <v>#REF!</v>
      </c>
      <c r="QBU1573" s="133" t="e">
        <v>#REF!</v>
      </c>
      <c r="QBV1573" s="133" t="e">
        <v>#REF!</v>
      </c>
      <c r="QBW1573" s="133" t="e">
        <v>#REF!</v>
      </c>
      <c r="QBX1573" s="133" t="e">
        <v>#REF!</v>
      </c>
      <c r="QBY1573" s="133" t="e">
        <v>#REF!</v>
      </c>
      <c r="QBZ1573" s="133" t="e">
        <v>#REF!</v>
      </c>
      <c r="QCA1573" s="133" t="e">
        <v>#REF!</v>
      </c>
      <c r="QCB1573" s="133" t="e">
        <v>#REF!</v>
      </c>
      <c r="QCC1573" s="133" t="e">
        <v>#REF!</v>
      </c>
      <c r="QCD1573" s="133" t="e">
        <v>#REF!</v>
      </c>
      <c r="QCE1573" s="133" t="e">
        <v>#REF!</v>
      </c>
      <c r="QCF1573" s="133" t="e">
        <v>#REF!</v>
      </c>
      <c r="QCG1573" s="133" t="e">
        <v>#REF!</v>
      </c>
      <c r="QCH1573" s="133" t="e">
        <v>#REF!</v>
      </c>
      <c r="QCI1573" s="133" t="e">
        <v>#REF!</v>
      </c>
      <c r="QCJ1573" s="133" t="e">
        <v>#REF!</v>
      </c>
      <c r="QCK1573" s="133" t="e">
        <v>#REF!</v>
      </c>
      <c r="QCL1573" s="133" t="e">
        <v>#REF!</v>
      </c>
      <c r="QCM1573" s="133" t="e">
        <v>#REF!</v>
      </c>
      <c r="QCN1573" s="133" t="e">
        <v>#REF!</v>
      </c>
      <c r="QCO1573" s="133" t="e">
        <v>#REF!</v>
      </c>
      <c r="QCP1573" s="133" t="e">
        <v>#REF!</v>
      </c>
      <c r="QCQ1573" s="133" t="e">
        <v>#REF!</v>
      </c>
      <c r="QCR1573" s="133" t="e">
        <v>#REF!</v>
      </c>
      <c r="QCS1573" s="133" t="e">
        <v>#REF!</v>
      </c>
      <c r="QCT1573" s="133" t="e">
        <v>#REF!</v>
      </c>
      <c r="QCU1573" s="133" t="e">
        <v>#REF!</v>
      </c>
      <c r="QCV1573" s="133" t="e">
        <v>#REF!</v>
      </c>
      <c r="QCW1573" s="133" t="e">
        <v>#REF!</v>
      </c>
      <c r="QCX1573" s="133" t="e">
        <v>#REF!</v>
      </c>
      <c r="QCY1573" s="133" t="e">
        <v>#REF!</v>
      </c>
      <c r="QCZ1573" s="133" t="e">
        <v>#REF!</v>
      </c>
      <c r="QDA1573" s="133" t="e">
        <v>#REF!</v>
      </c>
      <c r="QDB1573" s="133" t="e">
        <v>#REF!</v>
      </c>
      <c r="QDC1573" s="133" t="e">
        <v>#REF!</v>
      </c>
      <c r="QDD1573" s="133" t="e">
        <v>#REF!</v>
      </c>
      <c r="QDE1573" s="133" t="e">
        <v>#REF!</v>
      </c>
      <c r="QDF1573" s="133" t="e">
        <v>#REF!</v>
      </c>
      <c r="QDG1573" s="133" t="e">
        <v>#REF!</v>
      </c>
      <c r="QDH1573" s="133" t="e">
        <v>#REF!</v>
      </c>
      <c r="QDI1573" s="133" t="e">
        <v>#REF!</v>
      </c>
      <c r="QDJ1573" s="133" t="e">
        <v>#REF!</v>
      </c>
      <c r="QDK1573" s="133" t="e">
        <v>#REF!</v>
      </c>
      <c r="QDL1573" s="133" t="e">
        <v>#REF!</v>
      </c>
      <c r="QDM1573" s="133" t="e">
        <v>#REF!</v>
      </c>
      <c r="QDN1573" s="133" t="e">
        <v>#REF!</v>
      </c>
      <c r="QDO1573" s="133" t="e">
        <v>#REF!</v>
      </c>
      <c r="QDP1573" s="133" t="e">
        <v>#REF!</v>
      </c>
      <c r="QDQ1573" s="133" t="e">
        <v>#REF!</v>
      </c>
      <c r="QDR1573" s="133" t="e">
        <v>#REF!</v>
      </c>
      <c r="QDS1573" s="133" t="e">
        <v>#REF!</v>
      </c>
      <c r="QDT1573" s="133" t="e">
        <v>#REF!</v>
      </c>
      <c r="QDU1573" s="133" t="e">
        <v>#REF!</v>
      </c>
      <c r="QDV1573" s="133" t="e">
        <v>#REF!</v>
      </c>
      <c r="QDW1573" s="133" t="e">
        <v>#REF!</v>
      </c>
      <c r="QDX1573" s="133" t="e">
        <v>#REF!</v>
      </c>
      <c r="QDY1573" s="133" t="e">
        <v>#REF!</v>
      </c>
      <c r="QDZ1573" s="133" t="e">
        <v>#REF!</v>
      </c>
      <c r="QEA1573" s="133" t="e">
        <v>#REF!</v>
      </c>
      <c r="QEB1573" s="133" t="e">
        <v>#REF!</v>
      </c>
      <c r="QEC1573" s="133" t="e">
        <v>#REF!</v>
      </c>
      <c r="QED1573" s="133" t="e">
        <v>#REF!</v>
      </c>
      <c r="QEE1573" s="133" t="e">
        <v>#REF!</v>
      </c>
      <c r="QEF1573" s="133" t="e">
        <v>#REF!</v>
      </c>
      <c r="QEG1573" s="133" t="e">
        <v>#REF!</v>
      </c>
      <c r="QEH1573" s="133" t="e">
        <v>#REF!</v>
      </c>
      <c r="QEI1573" s="133" t="e">
        <v>#REF!</v>
      </c>
      <c r="QEJ1573" s="133" t="e">
        <v>#REF!</v>
      </c>
      <c r="QEK1573" s="133" t="e">
        <v>#REF!</v>
      </c>
      <c r="QEL1573" s="133" t="e">
        <v>#REF!</v>
      </c>
      <c r="QEM1573" s="133" t="e">
        <v>#REF!</v>
      </c>
      <c r="QEN1573" s="133" t="e">
        <v>#REF!</v>
      </c>
      <c r="QEO1573" s="133" t="e">
        <v>#REF!</v>
      </c>
      <c r="QEP1573" s="133" t="e">
        <v>#REF!</v>
      </c>
      <c r="QEQ1573" s="133" t="e">
        <v>#REF!</v>
      </c>
      <c r="QER1573" s="133" t="e">
        <v>#REF!</v>
      </c>
      <c r="QES1573" s="133" t="e">
        <v>#REF!</v>
      </c>
      <c r="QET1573" s="133" t="e">
        <v>#REF!</v>
      </c>
      <c r="QEU1573" s="133" t="e">
        <v>#REF!</v>
      </c>
      <c r="QEV1573" s="133" t="e">
        <v>#REF!</v>
      </c>
      <c r="QEW1573" s="133" t="e">
        <v>#REF!</v>
      </c>
      <c r="QEX1573" s="133" t="e">
        <v>#REF!</v>
      </c>
      <c r="QEY1573" s="133" t="e">
        <v>#REF!</v>
      </c>
      <c r="QEZ1573" s="133" t="e">
        <v>#REF!</v>
      </c>
      <c r="QFA1573" s="133" t="e">
        <v>#REF!</v>
      </c>
      <c r="QFB1573" s="133" t="e">
        <v>#REF!</v>
      </c>
      <c r="QFC1573" s="133" t="e">
        <v>#REF!</v>
      </c>
      <c r="QFD1573" s="133" t="e">
        <v>#REF!</v>
      </c>
      <c r="QFE1573" s="133" t="e">
        <v>#REF!</v>
      </c>
      <c r="QFF1573" s="133" t="e">
        <v>#REF!</v>
      </c>
      <c r="QFG1573" s="133" t="e">
        <v>#REF!</v>
      </c>
      <c r="QFH1573" s="133" t="e">
        <v>#REF!</v>
      </c>
      <c r="QFI1573" s="133" t="e">
        <v>#REF!</v>
      </c>
      <c r="QFJ1573" s="133" t="e">
        <v>#REF!</v>
      </c>
      <c r="QFK1573" s="133" t="e">
        <v>#REF!</v>
      </c>
      <c r="QFL1573" s="133" t="e">
        <v>#REF!</v>
      </c>
      <c r="QFM1573" s="133" t="e">
        <v>#REF!</v>
      </c>
      <c r="QFN1573" s="133" t="e">
        <v>#REF!</v>
      </c>
      <c r="QFO1573" s="133" t="e">
        <v>#REF!</v>
      </c>
      <c r="QFP1573" s="133" t="e">
        <v>#REF!</v>
      </c>
      <c r="QFQ1573" s="133" t="e">
        <v>#REF!</v>
      </c>
      <c r="QFR1573" s="133" t="e">
        <v>#REF!</v>
      </c>
      <c r="QFS1573" s="133" t="e">
        <v>#REF!</v>
      </c>
      <c r="QFT1573" s="133" t="e">
        <v>#REF!</v>
      </c>
      <c r="QFU1573" s="133" t="e">
        <v>#REF!</v>
      </c>
      <c r="QFV1573" s="133" t="e">
        <v>#REF!</v>
      </c>
      <c r="QFW1573" s="133" t="e">
        <v>#REF!</v>
      </c>
      <c r="QFX1573" s="133" t="e">
        <v>#REF!</v>
      </c>
      <c r="QFY1573" s="133" t="e">
        <v>#REF!</v>
      </c>
      <c r="QFZ1573" s="133" t="e">
        <v>#REF!</v>
      </c>
      <c r="QGA1573" s="133" t="e">
        <v>#REF!</v>
      </c>
      <c r="QGB1573" s="133" t="e">
        <v>#REF!</v>
      </c>
      <c r="QGC1573" s="133" t="e">
        <v>#REF!</v>
      </c>
      <c r="QGD1573" s="133" t="e">
        <v>#REF!</v>
      </c>
      <c r="QGE1573" s="133" t="e">
        <v>#REF!</v>
      </c>
      <c r="QGF1573" s="133" t="e">
        <v>#REF!</v>
      </c>
      <c r="QGG1573" s="133" t="e">
        <v>#REF!</v>
      </c>
      <c r="QGH1573" s="133" t="e">
        <v>#REF!</v>
      </c>
      <c r="QGI1573" s="133" t="e">
        <v>#REF!</v>
      </c>
      <c r="QGJ1573" s="133" t="e">
        <v>#REF!</v>
      </c>
      <c r="QGK1573" s="133" t="e">
        <v>#REF!</v>
      </c>
      <c r="QGL1573" s="133" t="e">
        <v>#REF!</v>
      </c>
      <c r="QGM1573" s="133" t="e">
        <v>#REF!</v>
      </c>
      <c r="QGN1573" s="133" t="e">
        <v>#REF!</v>
      </c>
      <c r="QGO1573" s="133" t="e">
        <v>#REF!</v>
      </c>
      <c r="QGP1573" s="133" t="e">
        <v>#REF!</v>
      </c>
      <c r="QGQ1573" s="133" t="e">
        <v>#REF!</v>
      </c>
      <c r="QGR1573" s="133" t="e">
        <v>#REF!</v>
      </c>
      <c r="QGS1573" s="133" t="e">
        <v>#REF!</v>
      </c>
      <c r="QGT1573" s="133" t="e">
        <v>#REF!</v>
      </c>
      <c r="QGU1573" s="133" t="e">
        <v>#REF!</v>
      </c>
      <c r="QGV1573" s="133" t="e">
        <v>#REF!</v>
      </c>
      <c r="QGW1573" s="133" t="e">
        <v>#REF!</v>
      </c>
      <c r="QGX1573" s="133" t="e">
        <v>#REF!</v>
      </c>
      <c r="QGY1573" s="133" t="e">
        <v>#REF!</v>
      </c>
      <c r="QGZ1573" s="133" t="e">
        <v>#REF!</v>
      </c>
      <c r="QHA1573" s="133" t="e">
        <v>#REF!</v>
      </c>
      <c r="QHB1573" s="133" t="e">
        <v>#REF!</v>
      </c>
      <c r="QHC1573" s="133" t="e">
        <v>#REF!</v>
      </c>
      <c r="QHD1573" s="133" t="e">
        <v>#REF!</v>
      </c>
      <c r="QHE1573" s="133" t="e">
        <v>#REF!</v>
      </c>
      <c r="QHF1573" s="133" t="e">
        <v>#REF!</v>
      </c>
      <c r="QHG1573" s="133" t="e">
        <v>#REF!</v>
      </c>
      <c r="QHH1573" s="133" t="e">
        <v>#REF!</v>
      </c>
      <c r="QHI1573" s="133" t="e">
        <v>#REF!</v>
      </c>
      <c r="QHJ1573" s="133" t="e">
        <v>#REF!</v>
      </c>
      <c r="QHK1573" s="133" t="e">
        <v>#REF!</v>
      </c>
      <c r="QHL1573" s="133" t="e">
        <v>#REF!</v>
      </c>
      <c r="QHM1573" s="133" t="e">
        <v>#REF!</v>
      </c>
      <c r="QHN1573" s="133" t="e">
        <v>#REF!</v>
      </c>
      <c r="QHO1573" s="133" t="e">
        <v>#REF!</v>
      </c>
      <c r="QHP1573" s="133" t="e">
        <v>#REF!</v>
      </c>
      <c r="QHQ1573" s="133" t="e">
        <v>#REF!</v>
      </c>
      <c r="QHR1573" s="133" t="e">
        <v>#REF!</v>
      </c>
      <c r="QHS1573" s="133" t="e">
        <v>#REF!</v>
      </c>
      <c r="QHT1573" s="133" t="e">
        <v>#REF!</v>
      </c>
      <c r="QHU1573" s="133" t="e">
        <v>#REF!</v>
      </c>
      <c r="QHV1573" s="133" t="e">
        <v>#REF!</v>
      </c>
      <c r="QHW1573" s="133" t="e">
        <v>#REF!</v>
      </c>
      <c r="QHX1573" s="133" t="e">
        <v>#REF!</v>
      </c>
      <c r="QHY1573" s="133" t="e">
        <v>#REF!</v>
      </c>
      <c r="QHZ1573" s="133" t="e">
        <v>#REF!</v>
      </c>
      <c r="QIA1573" s="133" t="e">
        <v>#REF!</v>
      </c>
      <c r="QIB1573" s="133" t="e">
        <v>#REF!</v>
      </c>
      <c r="QIC1573" s="133" t="e">
        <v>#REF!</v>
      </c>
      <c r="QID1573" s="133" t="e">
        <v>#REF!</v>
      </c>
      <c r="QIE1573" s="133" t="e">
        <v>#REF!</v>
      </c>
      <c r="QIF1573" s="133" t="e">
        <v>#REF!</v>
      </c>
      <c r="QIG1573" s="133" t="e">
        <v>#REF!</v>
      </c>
      <c r="QIH1573" s="133" t="e">
        <v>#REF!</v>
      </c>
      <c r="QII1573" s="133" t="e">
        <v>#REF!</v>
      </c>
      <c r="QIJ1573" s="133" t="e">
        <v>#REF!</v>
      </c>
      <c r="QIK1573" s="133" t="e">
        <v>#REF!</v>
      </c>
      <c r="QIL1573" s="133" t="e">
        <v>#REF!</v>
      </c>
      <c r="QIM1573" s="133" t="e">
        <v>#REF!</v>
      </c>
      <c r="QIN1573" s="133" t="e">
        <v>#REF!</v>
      </c>
      <c r="QIO1573" s="133" t="e">
        <v>#REF!</v>
      </c>
      <c r="QIP1573" s="133" t="e">
        <v>#REF!</v>
      </c>
      <c r="QIQ1573" s="133" t="e">
        <v>#REF!</v>
      </c>
      <c r="QIR1573" s="133" t="e">
        <v>#REF!</v>
      </c>
      <c r="QIS1573" s="133" t="e">
        <v>#REF!</v>
      </c>
      <c r="QIT1573" s="133" t="e">
        <v>#REF!</v>
      </c>
      <c r="QIU1573" s="133" t="e">
        <v>#REF!</v>
      </c>
      <c r="QIV1573" s="133" t="e">
        <v>#REF!</v>
      </c>
      <c r="QIW1573" s="133" t="e">
        <v>#REF!</v>
      </c>
      <c r="QIX1573" s="133" t="e">
        <v>#REF!</v>
      </c>
      <c r="QIY1573" s="133" t="e">
        <v>#REF!</v>
      </c>
      <c r="QIZ1573" s="133" t="e">
        <v>#REF!</v>
      </c>
      <c r="QJA1573" s="133" t="e">
        <v>#REF!</v>
      </c>
      <c r="QJB1573" s="133" t="e">
        <v>#REF!</v>
      </c>
      <c r="QJC1573" s="133" t="e">
        <v>#REF!</v>
      </c>
      <c r="QJD1573" s="133" t="e">
        <v>#REF!</v>
      </c>
      <c r="QJE1573" s="133" t="e">
        <v>#REF!</v>
      </c>
      <c r="QJF1573" s="133" t="e">
        <v>#REF!</v>
      </c>
      <c r="QJG1573" s="133" t="e">
        <v>#REF!</v>
      </c>
      <c r="QJH1573" s="133" t="e">
        <v>#REF!</v>
      </c>
      <c r="QJI1573" s="133" t="e">
        <v>#REF!</v>
      </c>
      <c r="QJJ1573" s="133" t="e">
        <v>#REF!</v>
      </c>
      <c r="QJK1573" s="133" t="e">
        <v>#REF!</v>
      </c>
      <c r="QJL1573" s="133" t="e">
        <v>#REF!</v>
      </c>
      <c r="QJM1573" s="133" t="e">
        <v>#REF!</v>
      </c>
      <c r="QJN1573" s="133" t="e">
        <v>#REF!</v>
      </c>
      <c r="QJO1573" s="133" t="e">
        <v>#REF!</v>
      </c>
      <c r="QJP1573" s="133" t="e">
        <v>#REF!</v>
      </c>
      <c r="QJQ1573" s="133" t="e">
        <v>#REF!</v>
      </c>
      <c r="QJR1573" s="133" t="e">
        <v>#REF!</v>
      </c>
      <c r="QJS1573" s="133" t="e">
        <v>#REF!</v>
      </c>
      <c r="QJT1573" s="133" t="e">
        <v>#REF!</v>
      </c>
      <c r="QJU1573" s="133" t="e">
        <v>#REF!</v>
      </c>
      <c r="QJV1573" s="133" t="e">
        <v>#REF!</v>
      </c>
      <c r="QJW1573" s="133" t="e">
        <v>#REF!</v>
      </c>
      <c r="QJX1573" s="133" t="e">
        <v>#REF!</v>
      </c>
      <c r="QJY1573" s="133" t="e">
        <v>#REF!</v>
      </c>
      <c r="QJZ1573" s="133" t="e">
        <v>#REF!</v>
      </c>
      <c r="QKA1573" s="133" t="e">
        <v>#REF!</v>
      </c>
      <c r="QKB1573" s="133" t="e">
        <v>#REF!</v>
      </c>
      <c r="QKC1573" s="133" t="e">
        <v>#REF!</v>
      </c>
      <c r="QKD1573" s="133" t="e">
        <v>#REF!</v>
      </c>
      <c r="QKE1573" s="133" t="e">
        <v>#REF!</v>
      </c>
      <c r="QKF1573" s="133" t="e">
        <v>#REF!</v>
      </c>
      <c r="QKG1573" s="133" t="e">
        <v>#REF!</v>
      </c>
      <c r="QKH1573" s="133" t="e">
        <v>#REF!</v>
      </c>
      <c r="QKI1573" s="133" t="e">
        <v>#REF!</v>
      </c>
      <c r="QKJ1573" s="133" t="e">
        <v>#REF!</v>
      </c>
      <c r="QKK1573" s="133" t="e">
        <v>#REF!</v>
      </c>
      <c r="QKL1573" s="133" t="e">
        <v>#REF!</v>
      </c>
      <c r="QKM1573" s="133" t="e">
        <v>#REF!</v>
      </c>
      <c r="QKN1573" s="133" t="e">
        <v>#REF!</v>
      </c>
      <c r="QKO1573" s="133" t="e">
        <v>#REF!</v>
      </c>
      <c r="QKP1573" s="133" t="e">
        <v>#REF!</v>
      </c>
      <c r="QKQ1573" s="133" t="e">
        <v>#REF!</v>
      </c>
      <c r="QKR1573" s="133" t="e">
        <v>#REF!</v>
      </c>
      <c r="QKS1573" s="133" t="e">
        <v>#REF!</v>
      </c>
      <c r="QKT1573" s="133" t="e">
        <v>#REF!</v>
      </c>
      <c r="QKU1573" s="133" t="e">
        <v>#REF!</v>
      </c>
      <c r="QKV1573" s="133" t="e">
        <v>#REF!</v>
      </c>
      <c r="QKW1573" s="133" t="e">
        <v>#REF!</v>
      </c>
      <c r="QKX1573" s="133" t="e">
        <v>#REF!</v>
      </c>
      <c r="QKY1573" s="133" t="e">
        <v>#REF!</v>
      </c>
      <c r="QKZ1573" s="133" t="e">
        <v>#REF!</v>
      </c>
      <c r="QLA1573" s="133" t="e">
        <v>#REF!</v>
      </c>
      <c r="QLB1573" s="133" t="e">
        <v>#REF!</v>
      </c>
      <c r="QLC1573" s="133" t="e">
        <v>#REF!</v>
      </c>
      <c r="QLD1573" s="133" t="e">
        <v>#REF!</v>
      </c>
      <c r="QLE1573" s="133" t="e">
        <v>#REF!</v>
      </c>
      <c r="QLF1573" s="133" t="e">
        <v>#REF!</v>
      </c>
      <c r="QLG1573" s="133" t="e">
        <v>#REF!</v>
      </c>
      <c r="QLH1573" s="133" t="e">
        <v>#REF!</v>
      </c>
      <c r="QLI1573" s="133" t="e">
        <v>#REF!</v>
      </c>
      <c r="QLJ1573" s="133" t="e">
        <v>#REF!</v>
      </c>
      <c r="QLK1573" s="133" t="e">
        <v>#REF!</v>
      </c>
      <c r="QLL1573" s="133" t="e">
        <v>#REF!</v>
      </c>
      <c r="QLM1573" s="133" t="e">
        <v>#REF!</v>
      </c>
      <c r="QLN1573" s="133" t="e">
        <v>#REF!</v>
      </c>
      <c r="QLO1573" s="133" t="e">
        <v>#REF!</v>
      </c>
      <c r="QLP1573" s="133" t="e">
        <v>#REF!</v>
      </c>
      <c r="QLQ1573" s="133" t="e">
        <v>#REF!</v>
      </c>
      <c r="QLR1573" s="133" t="e">
        <v>#REF!</v>
      </c>
      <c r="QLS1573" s="133" t="e">
        <v>#REF!</v>
      </c>
      <c r="QLT1573" s="133" t="e">
        <v>#REF!</v>
      </c>
      <c r="QLU1573" s="133" t="e">
        <v>#REF!</v>
      </c>
      <c r="QLV1573" s="133" t="e">
        <v>#REF!</v>
      </c>
      <c r="QLW1573" s="133" t="e">
        <v>#REF!</v>
      </c>
      <c r="QLX1573" s="133" t="e">
        <v>#REF!</v>
      </c>
      <c r="QLY1573" s="133" t="e">
        <v>#REF!</v>
      </c>
      <c r="QLZ1573" s="133" t="e">
        <v>#REF!</v>
      </c>
      <c r="QMA1573" s="133" t="e">
        <v>#REF!</v>
      </c>
      <c r="QMB1573" s="133" t="e">
        <v>#REF!</v>
      </c>
      <c r="QMC1573" s="133" t="e">
        <v>#REF!</v>
      </c>
      <c r="QMD1573" s="133" t="e">
        <v>#REF!</v>
      </c>
      <c r="QME1573" s="133" t="e">
        <v>#REF!</v>
      </c>
      <c r="QMF1573" s="133" t="e">
        <v>#REF!</v>
      </c>
      <c r="QMG1573" s="133" t="e">
        <v>#REF!</v>
      </c>
      <c r="QMH1573" s="133" t="e">
        <v>#REF!</v>
      </c>
      <c r="QMI1573" s="133" t="e">
        <v>#REF!</v>
      </c>
      <c r="QMJ1573" s="133" t="e">
        <v>#REF!</v>
      </c>
      <c r="QMK1573" s="133" t="e">
        <v>#REF!</v>
      </c>
      <c r="QML1573" s="133" t="e">
        <v>#REF!</v>
      </c>
      <c r="QMM1573" s="133" t="e">
        <v>#REF!</v>
      </c>
      <c r="QMN1573" s="133" t="e">
        <v>#REF!</v>
      </c>
      <c r="QMO1573" s="133" t="e">
        <v>#REF!</v>
      </c>
      <c r="QMP1573" s="133" t="e">
        <v>#REF!</v>
      </c>
      <c r="QMQ1573" s="133" t="e">
        <v>#REF!</v>
      </c>
      <c r="QMR1573" s="133" t="e">
        <v>#REF!</v>
      </c>
      <c r="QMS1573" s="133" t="e">
        <v>#REF!</v>
      </c>
      <c r="QMT1573" s="133" t="e">
        <v>#REF!</v>
      </c>
      <c r="QMU1573" s="133" t="e">
        <v>#REF!</v>
      </c>
      <c r="QMV1573" s="133" t="e">
        <v>#REF!</v>
      </c>
      <c r="QMW1573" s="133" t="e">
        <v>#REF!</v>
      </c>
      <c r="QMX1573" s="133" t="e">
        <v>#REF!</v>
      </c>
      <c r="QMY1573" s="133" t="e">
        <v>#REF!</v>
      </c>
      <c r="QMZ1573" s="133" t="e">
        <v>#REF!</v>
      </c>
      <c r="QNA1573" s="133" t="e">
        <v>#REF!</v>
      </c>
      <c r="QNB1573" s="133" t="e">
        <v>#REF!</v>
      </c>
      <c r="QNC1573" s="133" t="e">
        <v>#REF!</v>
      </c>
      <c r="QND1573" s="133" t="e">
        <v>#REF!</v>
      </c>
      <c r="QNE1573" s="133" t="e">
        <v>#REF!</v>
      </c>
      <c r="QNF1573" s="133" t="e">
        <v>#REF!</v>
      </c>
      <c r="QNG1573" s="133" t="e">
        <v>#REF!</v>
      </c>
      <c r="QNH1573" s="133" t="e">
        <v>#REF!</v>
      </c>
      <c r="QNI1573" s="133" t="e">
        <v>#REF!</v>
      </c>
      <c r="QNJ1573" s="133" t="e">
        <v>#REF!</v>
      </c>
      <c r="QNK1573" s="133" t="e">
        <v>#REF!</v>
      </c>
      <c r="QNL1573" s="133" t="e">
        <v>#REF!</v>
      </c>
      <c r="QNM1573" s="133" t="e">
        <v>#REF!</v>
      </c>
      <c r="QNN1573" s="133" t="e">
        <v>#REF!</v>
      </c>
      <c r="QNO1573" s="133" t="e">
        <v>#REF!</v>
      </c>
      <c r="QNP1573" s="133" t="e">
        <v>#REF!</v>
      </c>
      <c r="QNQ1573" s="133" t="e">
        <v>#REF!</v>
      </c>
      <c r="QNR1573" s="133" t="e">
        <v>#REF!</v>
      </c>
      <c r="QNS1573" s="133" t="e">
        <v>#REF!</v>
      </c>
      <c r="QNT1573" s="133" t="e">
        <v>#REF!</v>
      </c>
      <c r="QNU1573" s="133" t="e">
        <v>#REF!</v>
      </c>
      <c r="QNV1573" s="133" t="e">
        <v>#REF!</v>
      </c>
      <c r="QNW1573" s="133" t="e">
        <v>#REF!</v>
      </c>
      <c r="QNX1573" s="133" t="e">
        <v>#REF!</v>
      </c>
      <c r="QNY1573" s="133" t="e">
        <v>#REF!</v>
      </c>
      <c r="QNZ1573" s="133" t="e">
        <v>#REF!</v>
      </c>
      <c r="QOA1573" s="133" t="e">
        <v>#REF!</v>
      </c>
      <c r="QOB1573" s="133" t="e">
        <v>#REF!</v>
      </c>
      <c r="QOC1573" s="133" t="e">
        <v>#REF!</v>
      </c>
      <c r="QOD1573" s="133" t="e">
        <v>#REF!</v>
      </c>
      <c r="QOE1573" s="133" t="e">
        <v>#REF!</v>
      </c>
      <c r="QOF1573" s="133" t="e">
        <v>#REF!</v>
      </c>
      <c r="QOG1573" s="133" t="e">
        <v>#REF!</v>
      </c>
      <c r="QOH1573" s="133" t="e">
        <v>#REF!</v>
      </c>
      <c r="QOI1573" s="133" t="e">
        <v>#REF!</v>
      </c>
      <c r="QOJ1573" s="133" t="e">
        <v>#REF!</v>
      </c>
      <c r="QOK1573" s="133" t="e">
        <v>#REF!</v>
      </c>
      <c r="QOL1573" s="133" t="e">
        <v>#REF!</v>
      </c>
      <c r="QOM1573" s="133" t="e">
        <v>#REF!</v>
      </c>
      <c r="QON1573" s="133" t="e">
        <v>#REF!</v>
      </c>
      <c r="QOO1573" s="133" t="e">
        <v>#REF!</v>
      </c>
      <c r="QOP1573" s="133" t="e">
        <v>#REF!</v>
      </c>
      <c r="QOQ1573" s="133" t="e">
        <v>#REF!</v>
      </c>
      <c r="QOR1573" s="133" t="e">
        <v>#REF!</v>
      </c>
      <c r="QOS1573" s="133" t="e">
        <v>#REF!</v>
      </c>
      <c r="QOT1573" s="133" t="e">
        <v>#REF!</v>
      </c>
      <c r="QOU1573" s="133" t="e">
        <v>#REF!</v>
      </c>
      <c r="QOV1573" s="133" t="e">
        <v>#REF!</v>
      </c>
      <c r="QOW1573" s="133" t="e">
        <v>#REF!</v>
      </c>
      <c r="QOX1573" s="133" t="e">
        <v>#REF!</v>
      </c>
      <c r="QOY1573" s="133" t="e">
        <v>#REF!</v>
      </c>
      <c r="QOZ1573" s="133" t="e">
        <v>#REF!</v>
      </c>
      <c r="QPA1573" s="133" t="e">
        <v>#REF!</v>
      </c>
      <c r="QPB1573" s="133" t="e">
        <v>#REF!</v>
      </c>
      <c r="QPC1573" s="133" t="e">
        <v>#REF!</v>
      </c>
      <c r="QPD1573" s="133" t="e">
        <v>#REF!</v>
      </c>
      <c r="QPE1573" s="133" t="e">
        <v>#REF!</v>
      </c>
      <c r="QPF1573" s="133" t="e">
        <v>#REF!</v>
      </c>
      <c r="QPG1573" s="133" t="e">
        <v>#REF!</v>
      </c>
      <c r="QPH1573" s="133" t="e">
        <v>#REF!</v>
      </c>
      <c r="QPI1573" s="133" t="e">
        <v>#REF!</v>
      </c>
      <c r="QPJ1573" s="133" t="e">
        <v>#REF!</v>
      </c>
      <c r="QPK1573" s="133" t="e">
        <v>#REF!</v>
      </c>
      <c r="QPL1573" s="133" t="e">
        <v>#REF!</v>
      </c>
      <c r="QPM1573" s="133" t="e">
        <v>#REF!</v>
      </c>
      <c r="QPN1573" s="133" t="e">
        <v>#REF!</v>
      </c>
      <c r="QPO1573" s="133" t="e">
        <v>#REF!</v>
      </c>
      <c r="QPP1573" s="133" t="e">
        <v>#REF!</v>
      </c>
      <c r="QPQ1573" s="133" t="e">
        <v>#REF!</v>
      </c>
      <c r="QPR1573" s="133" t="e">
        <v>#REF!</v>
      </c>
      <c r="QPS1573" s="133" t="e">
        <v>#REF!</v>
      </c>
      <c r="QPT1573" s="133" t="e">
        <v>#REF!</v>
      </c>
      <c r="QPU1573" s="133" t="e">
        <v>#REF!</v>
      </c>
      <c r="QPV1573" s="133" t="e">
        <v>#REF!</v>
      </c>
      <c r="QPW1573" s="133" t="e">
        <v>#REF!</v>
      </c>
      <c r="QPX1573" s="133" t="e">
        <v>#REF!</v>
      </c>
      <c r="QPY1573" s="133" t="e">
        <v>#REF!</v>
      </c>
      <c r="QPZ1573" s="133" t="e">
        <v>#REF!</v>
      </c>
      <c r="QQA1573" s="133" t="e">
        <v>#REF!</v>
      </c>
      <c r="QQB1573" s="133" t="e">
        <v>#REF!</v>
      </c>
      <c r="QQC1573" s="133" t="e">
        <v>#REF!</v>
      </c>
      <c r="QQD1573" s="133" t="e">
        <v>#REF!</v>
      </c>
      <c r="QQE1573" s="133" t="e">
        <v>#REF!</v>
      </c>
      <c r="QQF1573" s="133" t="e">
        <v>#REF!</v>
      </c>
      <c r="QQG1573" s="133" t="e">
        <v>#REF!</v>
      </c>
      <c r="QQH1573" s="133" t="e">
        <v>#REF!</v>
      </c>
      <c r="QQI1573" s="133" t="e">
        <v>#REF!</v>
      </c>
      <c r="QQJ1573" s="133" t="e">
        <v>#REF!</v>
      </c>
      <c r="QQK1573" s="133" t="e">
        <v>#REF!</v>
      </c>
      <c r="QQL1573" s="133" t="e">
        <v>#REF!</v>
      </c>
      <c r="QQM1573" s="133" t="e">
        <v>#REF!</v>
      </c>
      <c r="QQN1573" s="133" t="e">
        <v>#REF!</v>
      </c>
      <c r="QQO1573" s="133" t="e">
        <v>#REF!</v>
      </c>
      <c r="QQP1573" s="133" t="e">
        <v>#REF!</v>
      </c>
      <c r="QQQ1573" s="133" t="e">
        <v>#REF!</v>
      </c>
      <c r="QQR1573" s="133" t="e">
        <v>#REF!</v>
      </c>
      <c r="QQS1573" s="133" t="e">
        <v>#REF!</v>
      </c>
      <c r="QQT1573" s="133" t="e">
        <v>#REF!</v>
      </c>
      <c r="QQU1573" s="133" t="e">
        <v>#REF!</v>
      </c>
      <c r="QQV1573" s="133" t="e">
        <v>#REF!</v>
      </c>
      <c r="QQW1573" s="133" t="e">
        <v>#REF!</v>
      </c>
      <c r="QQX1573" s="133" t="e">
        <v>#REF!</v>
      </c>
      <c r="QQY1573" s="133" t="e">
        <v>#REF!</v>
      </c>
      <c r="QQZ1573" s="133" t="e">
        <v>#REF!</v>
      </c>
      <c r="QRA1573" s="133" t="e">
        <v>#REF!</v>
      </c>
      <c r="QRB1573" s="133" t="e">
        <v>#REF!</v>
      </c>
      <c r="QRC1573" s="133" t="e">
        <v>#REF!</v>
      </c>
      <c r="QRD1573" s="133" t="e">
        <v>#REF!</v>
      </c>
      <c r="QRE1573" s="133" t="e">
        <v>#REF!</v>
      </c>
      <c r="QRF1573" s="133" t="e">
        <v>#REF!</v>
      </c>
      <c r="QRG1573" s="133" t="e">
        <v>#REF!</v>
      </c>
      <c r="QRH1573" s="133" t="e">
        <v>#REF!</v>
      </c>
      <c r="QRI1573" s="133" t="e">
        <v>#REF!</v>
      </c>
      <c r="QRJ1573" s="133" t="e">
        <v>#REF!</v>
      </c>
      <c r="QRK1573" s="133" t="e">
        <v>#REF!</v>
      </c>
      <c r="QRL1573" s="133" t="e">
        <v>#REF!</v>
      </c>
      <c r="QRM1573" s="133" t="e">
        <v>#REF!</v>
      </c>
      <c r="QRN1573" s="133" t="e">
        <v>#REF!</v>
      </c>
      <c r="QRO1573" s="133" t="e">
        <v>#REF!</v>
      </c>
      <c r="QRP1573" s="133" t="e">
        <v>#REF!</v>
      </c>
      <c r="QRQ1573" s="133" t="e">
        <v>#REF!</v>
      </c>
      <c r="QRR1573" s="133" t="e">
        <v>#REF!</v>
      </c>
      <c r="QRS1573" s="133" t="e">
        <v>#REF!</v>
      </c>
      <c r="QRT1573" s="133" t="e">
        <v>#REF!</v>
      </c>
      <c r="QRU1573" s="133" t="e">
        <v>#REF!</v>
      </c>
      <c r="QRV1573" s="133" t="e">
        <v>#REF!</v>
      </c>
      <c r="QRW1573" s="133" t="e">
        <v>#REF!</v>
      </c>
      <c r="QRX1573" s="133" t="e">
        <v>#REF!</v>
      </c>
      <c r="QRY1573" s="133" t="e">
        <v>#REF!</v>
      </c>
      <c r="QRZ1573" s="133" t="e">
        <v>#REF!</v>
      </c>
      <c r="QSA1573" s="133" t="e">
        <v>#REF!</v>
      </c>
      <c r="QSB1573" s="133" t="e">
        <v>#REF!</v>
      </c>
      <c r="QSC1573" s="133" t="e">
        <v>#REF!</v>
      </c>
      <c r="QSD1573" s="133" t="e">
        <v>#REF!</v>
      </c>
      <c r="QSE1573" s="133" t="e">
        <v>#REF!</v>
      </c>
      <c r="QSF1573" s="133" t="e">
        <v>#REF!</v>
      </c>
      <c r="QSG1573" s="133" t="e">
        <v>#REF!</v>
      </c>
      <c r="QSH1573" s="133" t="e">
        <v>#REF!</v>
      </c>
      <c r="QSI1573" s="133" t="e">
        <v>#REF!</v>
      </c>
      <c r="QSJ1573" s="133" t="e">
        <v>#REF!</v>
      </c>
      <c r="QSK1573" s="133" t="e">
        <v>#REF!</v>
      </c>
      <c r="QSL1573" s="133" t="e">
        <v>#REF!</v>
      </c>
      <c r="QSM1573" s="133" t="e">
        <v>#REF!</v>
      </c>
      <c r="QSN1573" s="133" t="e">
        <v>#REF!</v>
      </c>
      <c r="QSO1573" s="133" t="e">
        <v>#REF!</v>
      </c>
      <c r="QSP1573" s="133" t="e">
        <v>#REF!</v>
      </c>
      <c r="QSQ1573" s="133" t="e">
        <v>#REF!</v>
      </c>
      <c r="QSR1573" s="133" t="e">
        <v>#REF!</v>
      </c>
      <c r="QSS1573" s="133" t="e">
        <v>#REF!</v>
      </c>
      <c r="QST1573" s="133" t="e">
        <v>#REF!</v>
      </c>
      <c r="QSU1573" s="133" t="e">
        <v>#REF!</v>
      </c>
      <c r="QSV1573" s="133" t="e">
        <v>#REF!</v>
      </c>
      <c r="QSW1573" s="133" t="e">
        <v>#REF!</v>
      </c>
      <c r="QSX1573" s="133" t="e">
        <v>#REF!</v>
      </c>
      <c r="QSY1573" s="133" t="e">
        <v>#REF!</v>
      </c>
      <c r="QSZ1573" s="133" t="e">
        <v>#REF!</v>
      </c>
      <c r="QTA1573" s="133" t="e">
        <v>#REF!</v>
      </c>
      <c r="QTB1573" s="133" t="e">
        <v>#REF!</v>
      </c>
      <c r="QTC1573" s="133" t="e">
        <v>#REF!</v>
      </c>
      <c r="QTD1573" s="133" t="e">
        <v>#REF!</v>
      </c>
      <c r="QTE1573" s="133" t="e">
        <v>#REF!</v>
      </c>
      <c r="QTF1573" s="133" t="e">
        <v>#REF!</v>
      </c>
      <c r="QTG1573" s="133" t="e">
        <v>#REF!</v>
      </c>
      <c r="QTH1573" s="133" t="e">
        <v>#REF!</v>
      </c>
      <c r="QTI1573" s="133" t="e">
        <v>#REF!</v>
      </c>
      <c r="QTJ1573" s="133" t="e">
        <v>#REF!</v>
      </c>
      <c r="QTK1573" s="133" t="e">
        <v>#REF!</v>
      </c>
      <c r="QTL1573" s="133" t="e">
        <v>#REF!</v>
      </c>
      <c r="QTM1573" s="133" t="e">
        <v>#REF!</v>
      </c>
      <c r="QTN1573" s="133" t="e">
        <v>#REF!</v>
      </c>
      <c r="QTO1573" s="133" t="e">
        <v>#REF!</v>
      </c>
      <c r="QTP1573" s="133" t="e">
        <v>#REF!</v>
      </c>
      <c r="QTQ1573" s="133" t="e">
        <v>#REF!</v>
      </c>
      <c r="QTR1573" s="133" t="e">
        <v>#REF!</v>
      </c>
      <c r="QTS1573" s="133" t="e">
        <v>#REF!</v>
      </c>
      <c r="QTT1573" s="133" t="e">
        <v>#REF!</v>
      </c>
      <c r="QTU1573" s="133" t="e">
        <v>#REF!</v>
      </c>
      <c r="QTV1573" s="133" t="e">
        <v>#REF!</v>
      </c>
      <c r="QTW1573" s="133" t="e">
        <v>#REF!</v>
      </c>
      <c r="QTX1573" s="133" t="e">
        <v>#REF!</v>
      </c>
      <c r="QTY1573" s="133" t="e">
        <v>#REF!</v>
      </c>
      <c r="QTZ1573" s="133" t="e">
        <v>#REF!</v>
      </c>
      <c r="QUA1573" s="133" t="e">
        <v>#REF!</v>
      </c>
      <c r="QUB1573" s="133" t="e">
        <v>#REF!</v>
      </c>
      <c r="QUC1573" s="133" t="e">
        <v>#REF!</v>
      </c>
      <c r="QUD1573" s="133" t="e">
        <v>#REF!</v>
      </c>
      <c r="QUE1573" s="133" t="e">
        <v>#REF!</v>
      </c>
      <c r="QUF1573" s="133" t="e">
        <v>#REF!</v>
      </c>
      <c r="QUG1573" s="133" t="e">
        <v>#REF!</v>
      </c>
      <c r="QUH1573" s="133" t="e">
        <v>#REF!</v>
      </c>
      <c r="QUI1573" s="133" t="e">
        <v>#REF!</v>
      </c>
      <c r="QUJ1573" s="133" t="e">
        <v>#REF!</v>
      </c>
      <c r="QUK1573" s="133" t="e">
        <v>#REF!</v>
      </c>
      <c r="QUL1573" s="133" t="e">
        <v>#REF!</v>
      </c>
      <c r="QUM1573" s="133" t="e">
        <v>#REF!</v>
      </c>
      <c r="QUN1573" s="133" t="e">
        <v>#REF!</v>
      </c>
      <c r="QUO1573" s="133" t="e">
        <v>#REF!</v>
      </c>
      <c r="QUP1573" s="133" t="e">
        <v>#REF!</v>
      </c>
      <c r="QUQ1573" s="133" t="e">
        <v>#REF!</v>
      </c>
      <c r="QUR1573" s="133" t="e">
        <v>#REF!</v>
      </c>
      <c r="QUS1573" s="133" t="e">
        <v>#REF!</v>
      </c>
      <c r="QUT1573" s="133" t="e">
        <v>#REF!</v>
      </c>
      <c r="QUU1573" s="133" t="e">
        <v>#REF!</v>
      </c>
      <c r="QUV1573" s="133" t="e">
        <v>#REF!</v>
      </c>
      <c r="QUW1573" s="133" t="e">
        <v>#REF!</v>
      </c>
      <c r="QUX1573" s="133" t="e">
        <v>#REF!</v>
      </c>
      <c r="QUY1573" s="133" t="e">
        <v>#REF!</v>
      </c>
      <c r="QUZ1573" s="133" t="e">
        <v>#REF!</v>
      </c>
      <c r="QVA1573" s="133" t="e">
        <v>#REF!</v>
      </c>
      <c r="QVB1573" s="133" t="e">
        <v>#REF!</v>
      </c>
      <c r="QVC1573" s="133" t="e">
        <v>#REF!</v>
      </c>
      <c r="QVD1573" s="133" t="e">
        <v>#REF!</v>
      </c>
      <c r="QVE1573" s="133" t="e">
        <v>#REF!</v>
      </c>
      <c r="QVF1573" s="133" t="e">
        <v>#REF!</v>
      </c>
      <c r="QVG1573" s="133" t="e">
        <v>#REF!</v>
      </c>
      <c r="QVH1573" s="133" t="e">
        <v>#REF!</v>
      </c>
      <c r="QVI1573" s="133" t="e">
        <v>#REF!</v>
      </c>
      <c r="QVJ1573" s="133" t="e">
        <v>#REF!</v>
      </c>
      <c r="QVK1573" s="133" t="e">
        <v>#REF!</v>
      </c>
      <c r="QVL1573" s="133" t="e">
        <v>#REF!</v>
      </c>
      <c r="QVM1573" s="133" t="e">
        <v>#REF!</v>
      </c>
      <c r="QVN1573" s="133" t="e">
        <v>#REF!</v>
      </c>
      <c r="QVO1573" s="133" t="e">
        <v>#REF!</v>
      </c>
      <c r="QVP1573" s="133" t="e">
        <v>#REF!</v>
      </c>
      <c r="QVQ1573" s="133" t="e">
        <v>#REF!</v>
      </c>
      <c r="QVR1573" s="133" t="e">
        <v>#REF!</v>
      </c>
      <c r="QVS1573" s="133" t="e">
        <v>#REF!</v>
      </c>
      <c r="QVT1573" s="133" t="e">
        <v>#REF!</v>
      </c>
      <c r="QVU1573" s="133" t="e">
        <v>#REF!</v>
      </c>
      <c r="QVV1573" s="133" t="e">
        <v>#REF!</v>
      </c>
      <c r="QVW1573" s="133" t="e">
        <v>#REF!</v>
      </c>
      <c r="QVX1573" s="133" t="e">
        <v>#REF!</v>
      </c>
      <c r="QVY1573" s="133" t="e">
        <v>#REF!</v>
      </c>
      <c r="QVZ1573" s="133" t="e">
        <v>#REF!</v>
      </c>
      <c r="QWA1573" s="133" t="e">
        <v>#REF!</v>
      </c>
      <c r="QWB1573" s="133" t="e">
        <v>#REF!</v>
      </c>
      <c r="QWC1573" s="133" t="e">
        <v>#REF!</v>
      </c>
      <c r="QWD1573" s="133" t="e">
        <v>#REF!</v>
      </c>
      <c r="QWE1573" s="133" t="e">
        <v>#REF!</v>
      </c>
      <c r="QWF1573" s="133" t="e">
        <v>#REF!</v>
      </c>
      <c r="QWG1573" s="133" t="e">
        <v>#REF!</v>
      </c>
      <c r="QWH1573" s="133" t="e">
        <v>#REF!</v>
      </c>
      <c r="QWI1573" s="133" t="e">
        <v>#REF!</v>
      </c>
      <c r="QWJ1573" s="133" t="e">
        <v>#REF!</v>
      </c>
      <c r="QWK1573" s="133" t="e">
        <v>#REF!</v>
      </c>
      <c r="QWL1573" s="133" t="e">
        <v>#REF!</v>
      </c>
      <c r="QWM1573" s="133" t="e">
        <v>#REF!</v>
      </c>
      <c r="QWN1573" s="133" t="e">
        <v>#REF!</v>
      </c>
      <c r="QWO1573" s="133" t="e">
        <v>#REF!</v>
      </c>
      <c r="QWP1573" s="133" t="e">
        <v>#REF!</v>
      </c>
      <c r="QWQ1573" s="133" t="e">
        <v>#REF!</v>
      </c>
      <c r="QWR1573" s="133" t="e">
        <v>#REF!</v>
      </c>
      <c r="QWS1573" s="133" t="e">
        <v>#REF!</v>
      </c>
      <c r="QWT1573" s="133" t="e">
        <v>#REF!</v>
      </c>
      <c r="QWU1573" s="133" t="e">
        <v>#REF!</v>
      </c>
      <c r="QWV1573" s="133" t="e">
        <v>#REF!</v>
      </c>
      <c r="QWW1573" s="133" t="e">
        <v>#REF!</v>
      </c>
      <c r="QWX1573" s="133" t="e">
        <v>#REF!</v>
      </c>
      <c r="QWY1573" s="133" t="e">
        <v>#REF!</v>
      </c>
      <c r="QWZ1573" s="133" t="e">
        <v>#REF!</v>
      </c>
      <c r="QXA1573" s="133" t="e">
        <v>#REF!</v>
      </c>
      <c r="QXB1573" s="133" t="e">
        <v>#REF!</v>
      </c>
      <c r="QXC1573" s="133" t="e">
        <v>#REF!</v>
      </c>
      <c r="QXD1573" s="133" t="e">
        <v>#REF!</v>
      </c>
      <c r="QXE1573" s="133" t="e">
        <v>#REF!</v>
      </c>
      <c r="QXF1573" s="133" t="e">
        <v>#REF!</v>
      </c>
      <c r="QXG1573" s="133" t="e">
        <v>#REF!</v>
      </c>
      <c r="QXH1573" s="133" t="e">
        <v>#REF!</v>
      </c>
      <c r="QXI1573" s="133" t="e">
        <v>#REF!</v>
      </c>
      <c r="QXJ1573" s="133" t="e">
        <v>#REF!</v>
      </c>
      <c r="QXK1573" s="133" t="e">
        <v>#REF!</v>
      </c>
      <c r="QXL1573" s="133" t="e">
        <v>#REF!</v>
      </c>
      <c r="QXM1573" s="133" t="e">
        <v>#REF!</v>
      </c>
      <c r="QXN1573" s="133" t="e">
        <v>#REF!</v>
      </c>
      <c r="QXO1573" s="133" t="e">
        <v>#REF!</v>
      </c>
      <c r="QXP1573" s="133" t="e">
        <v>#REF!</v>
      </c>
      <c r="QXQ1573" s="133" t="e">
        <v>#REF!</v>
      </c>
      <c r="QXR1573" s="133" t="e">
        <v>#REF!</v>
      </c>
      <c r="QXS1573" s="133" t="e">
        <v>#REF!</v>
      </c>
      <c r="QXT1573" s="133" t="e">
        <v>#REF!</v>
      </c>
      <c r="QXU1573" s="133" t="e">
        <v>#REF!</v>
      </c>
      <c r="QXV1573" s="133" t="e">
        <v>#REF!</v>
      </c>
      <c r="QXW1573" s="133" t="e">
        <v>#REF!</v>
      </c>
      <c r="QXX1573" s="133" t="e">
        <v>#REF!</v>
      </c>
      <c r="QXY1573" s="133" t="e">
        <v>#REF!</v>
      </c>
      <c r="QXZ1573" s="133" t="e">
        <v>#REF!</v>
      </c>
      <c r="QYA1573" s="133" t="e">
        <v>#REF!</v>
      </c>
      <c r="QYB1573" s="133" t="e">
        <v>#REF!</v>
      </c>
      <c r="QYC1573" s="133" t="e">
        <v>#REF!</v>
      </c>
      <c r="QYD1573" s="133" t="e">
        <v>#REF!</v>
      </c>
      <c r="QYE1573" s="133" t="e">
        <v>#REF!</v>
      </c>
      <c r="QYF1573" s="133" t="e">
        <v>#REF!</v>
      </c>
      <c r="QYG1573" s="133" t="e">
        <v>#REF!</v>
      </c>
      <c r="QYH1573" s="133" t="e">
        <v>#REF!</v>
      </c>
      <c r="QYI1573" s="133" t="e">
        <v>#REF!</v>
      </c>
      <c r="QYJ1573" s="133" t="e">
        <v>#REF!</v>
      </c>
      <c r="QYK1573" s="133" t="e">
        <v>#REF!</v>
      </c>
      <c r="QYL1573" s="133" t="e">
        <v>#REF!</v>
      </c>
      <c r="QYM1573" s="133" t="e">
        <v>#REF!</v>
      </c>
      <c r="QYN1573" s="133" t="e">
        <v>#REF!</v>
      </c>
      <c r="QYO1573" s="133" t="e">
        <v>#REF!</v>
      </c>
      <c r="QYP1573" s="133" t="e">
        <v>#REF!</v>
      </c>
      <c r="QYQ1573" s="133" t="e">
        <v>#REF!</v>
      </c>
      <c r="QYR1573" s="133" t="e">
        <v>#REF!</v>
      </c>
      <c r="QYS1573" s="133" t="e">
        <v>#REF!</v>
      </c>
      <c r="QYT1573" s="133" t="e">
        <v>#REF!</v>
      </c>
      <c r="QYU1573" s="133" t="e">
        <v>#REF!</v>
      </c>
      <c r="QYV1573" s="133" t="e">
        <v>#REF!</v>
      </c>
      <c r="QYW1573" s="133" t="e">
        <v>#REF!</v>
      </c>
      <c r="QYX1573" s="133" t="e">
        <v>#REF!</v>
      </c>
      <c r="QYY1573" s="133" t="e">
        <v>#REF!</v>
      </c>
      <c r="QYZ1573" s="133" t="e">
        <v>#REF!</v>
      </c>
      <c r="QZA1573" s="133" t="e">
        <v>#REF!</v>
      </c>
      <c r="QZB1573" s="133" t="e">
        <v>#REF!</v>
      </c>
      <c r="QZC1573" s="133" t="e">
        <v>#REF!</v>
      </c>
      <c r="QZD1573" s="133" t="e">
        <v>#REF!</v>
      </c>
      <c r="QZE1573" s="133" t="e">
        <v>#REF!</v>
      </c>
      <c r="QZF1573" s="133" t="e">
        <v>#REF!</v>
      </c>
      <c r="QZG1573" s="133" t="e">
        <v>#REF!</v>
      </c>
      <c r="QZH1573" s="133" t="e">
        <v>#REF!</v>
      </c>
      <c r="QZI1573" s="133" t="e">
        <v>#REF!</v>
      </c>
      <c r="QZJ1573" s="133" t="e">
        <v>#REF!</v>
      </c>
      <c r="QZK1573" s="133" t="e">
        <v>#REF!</v>
      </c>
      <c r="QZL1573" s="133" t="e">
        <v>#REF!</v>
      </c>
      <c r="QZM1573" s="133" t="e">
        <v>#REF!</v>
      </c>
      <c r="QZN1573" s="133" t="e">
        <v>#REF!</v>
      </c>
      <c r="QZO1573" s="133" t="e">
        <v>#REF!</v>
      </c>
      <c r="QZP1573" s="133" t="e">
        <v>#REF!</v>
      </c>
      <c r="QZQ1573" s="133" t="e">
        <v>#REF!</v>
      </c>
      <c r="QZR1573" s="133" t="e">
        <v>#REF!</v>
      </c>
      <c r="QZS1573" s="133" t="e">
        <v>#REF!</v>
      </c>
      <c r="QZT1573" s="133" t="e">
        <v>#REF!</v>
      </c>
      <c r="QZU1573" s="133" t="e">
        <v>#REF!</v>
      </c>
      <c r="QZV1573" s="133" t="e">
        <v>#REF!</v>
      </c>
      <c r="QZW1573" s="133" t="e">
        <v>#REF!</v>
      </c>
      <c r="QZX1573" s="133" t="e">
        <v>#REF!</v>
      </c>
      <c r="QZY1573" s="133" t="e">
        <v>#REF!</v>
      </c>
      <c r="QZZ1573" s="133" t="e">
        <v>#REF!</v>
      </c>
      <c r="RAA1573" s="133" t="e">
        <v>#REF!</v>
      </c>
      <c r="RAB1573" s="133" t="e">
        <v>#REF!</v>
      </c>
      <c r="RAC1573" s="133" t="e">
        <v>#REF!</v>
      </c>
      <c r="RAD1573" s="133" t="e">
        <v>#REF!</v>
      </c>
      <c r="RAE1573" s="133" t="e">
        <v>#REF!</v>
      </c>
      <c r="RAF1573" s="133" t="e">
        <v>#REF!</v>
      </c>
      <c r="RAG1573" s="133" t="e">
        <v>#REF!</v>
      </c>
      <c r="RAH1573" s="133" t="e">
        <v>#REF!</v>
      </c>
      <c r="RAI1573" s="133" t="e">
        <v>#REF!</v>
      </c>
      <c r="RAJ1573" s="133" t="e">
        <v>#REF!</v>
      </c>
      <c r="RAK1573" s="133" t="e">
        <v>#REF!</v>
      </c>
      <c r="RAL1573" s="133" t="e">
        <v>#REF!</v>
      </c>
      <c r="RAM1573" s="133" t="e">
        <v>#REF!</v>
      </c>
      <c r="RAN1573" s="133" t="e">
        <v>#REF!</v>
      </c>
      <c r="RAO1573" s="133" t="e">
        <v>#REF!</v>
      </c>
      <c r="RAP1573" s="133" t="e">
        <v>#REF!</v>
      </c>
      <c r="RAQ1573" s="133" t="e">
        <v>#REF!</v>
      </c>
      <c r="RAR1573" s="133" t="e">
        <v>#REF!</v>
      </c>
      <c r="RAS1573" s="133" t="e">
        <v>#REF!</v>
      </c>
      <c r="RAT1573" s="133" t="e">
        <v>#REF!</v>
      </c>
      <c r="RAU1573" s="133" t="e">
        <v>#REF!</v>
      </c>
      <c r="RAV1573" s="133" t="e">
        <v>#REF!</v>
      </c>
      <c r="RAW1573" s="133" t="e">
        <v>#REF!</v>
      </c>
      <c r="RAX1573" s="133" t="e">
        <v>#REF!</v>
      </c>
      <c r="RAY1573" s="133" t="e">
        <v>#REF!</v>
      </c>
      <c r="RAZ1573" s="133" t="e">
        <v>#REF!</v>
      </c>
      <c r="RBA1573" s="133" t="e">
        <v>#REF!</v>
      </c>
      <c r="RBB1573" s="133" t="e">
        <v>#REF!</v>
      </c>
      <c r="RBC1573" s="133" t="e">
        <v>#REF!</v>
      </c>
      <c r="RBD1573" s="133" t="e">
        <v>#REF!</v>
      </c>
      <c r="RBE1573" s="133" t="e">
        <v>#REF!</v>
      </c>
      <c r="RBF1573" s="133" t="e">
        <v>#REF!</v>
      </c>
      <c r="RBG1573" s="133" t="e">
        <v>#REF!</v>
      </c>
      <c r="RBH1573" s="133" t="e">
        <v>#REF!</v>
      </c>
      <c r="RBI1573" s="133" t="e">
        <v>#REF!</v>
      </c>
      <c r="RBJ1573" s="133" t="e">
        <v>#REF!</v>
      </c>
      <c r="RBK1573" s="133" t="e">
        <v>#REF!</v>
      </c>
      <c r="RBL1573" s="133" t="e">
        <v>#REF!</v>
      </c>
      <c r="RBM1573" s="133" t="e">
        <v>#REF!</v>
      </c>
      <c r="RBN1573" s="133" t="e">
        <v>#REF!</v>
      </c>
      <c r="RBO1573" s="133" t="e">
        <v>#REF!</v>
      </c>
      <c r="RBP1573" s="133" t="e">
        <v>#REF!</v>
      </c>
      <c r="RBQ1573" s="133" t="e">
        <v>#REF!</v>
      </c>
      <c r="RBR1573" s="133" t="e">
        <v>#REF!</v>
      </c>
      <c r="RBS1573" s="133" t="e">
        <v>#REF!</v>
      </c>
      <c r="RBT1573" s="133" t="e">
        <v>#REF!</v>
      </c>
      <c r="RBU1573" s="133" t="e">
        <v>#REF!</v>
      </c>
      <c r="RBV1573" s="133" t="e">
        <v>#REF!</v>
      </c>
      <c r="RBW1573" s="133" t="e">
        <v>#REF!</v>
      </c>
      <c r="RBX1573" s="133" t="e">
        <v>#REF!</v>
      </c>
      <c r="RBY1573" s="133" t="e">
        <v>#REF!</v>
      </c>
      <c r="RBZ1573" s="133" t="e">
        <v>#REF!</v>
      </c>
      <c r="RCA1573" s="133" t="e">
        <v>#REF!</v>
      </c>
      <c r="RCB1573" s="133" t="e">
        <v>#REF!</v>
      </c>
      <c r="RCC1573" s="133" t="e">
        <v>#REF!</v>
      </c>
      <c r="RCD1573" s="133" t="e">
        <v>#REF!</v>
      </c>
      <c r="RCE1573" s="133" t="e">
        <v>#REF!</v>
      </c>
      <c r="RCF1573" s="133" t="e">
        <v>#REF!</v>
      </c>
      <c r="RCG1573" s="133" t="e">
        <v>#REF!</v>
      </c>
      <c r="RCH1573" s="133" t="e">
        <v>#REF!</v>
      </c>
      <c r="RCI1573" s="133" t="e">
        <v>#REF!</v>
      </c>
      <c r="RCJ1573" s="133" t="e">
        <v>#REF!</v>
      </c>
      <c r="RCK1573" s="133" t="e">
        <v>#REF!</v>
      </c>
      <c r="RCL1573" s="133" t="e">
        <v>#REF!</v>
      </c>
      <c r="RCM1573" s="133" t="e">
        <v>#REF!</v>
      </c>
      <c r="RCN1573" s="133" t="e">
        <v>#REF!</v>
      </c>
      <c r="RCO1573" s="133" t="e">
        <v>#REF!</v>
      </c>
      <c r="RCP1573" s="133" t="e">
        <v>#REF!</v>
      </c>
      <c r="RCQ1573" s="133" t="e">
        <v>#REF!</v>
      </c>
      <c r="RCR1573" s="133" t="e">
        <v>#REF!</v>
      </c>
      <c r="RCS1573" s="133" t="e">
        <v>#REF!</v>
      </c>
      <c r="RCT1573" s="133" t="e">
        <v>#REF!</v>
      </c>
      <c r="RCU1573" s="133" t="e">
        <v>#REF!</v>
      </c>
      <c r="RCV1573" s="133" t="e">
        <v>#REF!</v>
      </c>
      <c r="RCW1573" s="133" t="e">
        <v>#REF!</v>
      </c>
      <c r="RCX1573" s="133" t="e">
        <v>#REF!</v>
      </c>
      <c r="RCY1573" s="133" t="e">
        <v>#REF!</v>
      </c>
      <c r="RCZ1573" s="133" t="e">
        <v>#REF!</v>
      </c>
      <c r="RDA1573" s="133" t="e">
        <v>#REF!</v>
      </c>
      <c r="RDB1573" s="133" t="e">
        <v>#REF!</v>
      </c>
      <c r="RDC1573" s="133" t="e">
        <v>#REF!</v>
      </c>
      <c r="RDD1573" s="133" t="e">
        <v>#REF!</v>
      </c>
      <c r="RDE1573" s="133" t="e">
        <v>#REF!</v>
      </c>
      <c r="RDF1573" s="133" t="e">
        <v>#REF!</v>
      </c>
      <c r="RDG1573" s="133" t="e">
        <v>#REF!</v>
      </c>
      <c r="RDH1573" s="133" t="e">
        <v>#REF!</v>
      </c>
      <c r="RDI1573" s="133" t="e">
        <v>#REF!</v>
      </c>
      <c r="RDJ1573" s="133" t="e">
        <v>#REF!</v>
      </c>
      <c r="RDK1573" s="133" t="e">
        <v>#REF!</v>
      </c>
      <c r="RDL1573" s="133" t="e">
        <v>#REF!</v>
      </c>
      <c r="RDM1573" s="133" t="e">
        <v>#REF!</v>
      </c>
      <c r="RDN1573" s="133" t="e">
        <v>#REF!</v>
      </c>
      <c r="RDO1573" s="133" t="e">
        <v>#REF!</v>
      </c>
      <c r="RDP1573" s="133" t="e">
        <v>#REF!</v>
      </c>
      <c r="RDQ1573" s="133" t="e">
        <v>#REF!</v>
      </c>
      <c r="RDR1573" s="133" t="e">
        <v>#REF!</v>
      </c>
      <c r="RDS1573" s="133" t="e">
        <v>#REF!</v>
      </c>
      <c r="RDT1573" s="133" t="e">
        <v>#REF!</v>
      </c>
      <c r="RDU1573" s="133" t="e">
        <v>#REF!</v>
      </c>
      <c r="RDV1573" s="133" t="e">
        <v>#REF!</v>
      </c>
      <c r="RDW1573" s="133" t="e">
        <v>#REF!</v>
      </c>
      <c r="RDX1573" s="133" t="e">
        <v>#REF!</v>
      </c>
      <c r="RDY1573" s="133" t="e">
        <v>#REF!</v>
      </c>
      <c r="RDZ1573" s="133" t="e">
        <v>#REF!</v>
      </c>
      <c r="REA1573" s="133" t="e">
        <v>#REF!</v>
      </c>
      <c r="REB1573" s="133" t="e">
        <v>#REF!</v>
      </c>
      <c r="REC1573" s="133" t="e">
        <v>#REF!</v>
      </c>
      <c r="RED1573" s="133" t="e">
        <v>#REF!</v>
      </c>
      <c r="REE1573" s="133" t="e">
        <v>#REF!</v>
      </c>
      <c r="REF1573" s="133" t="e">
        <v>#REF!</v>
      </c>
      <c r="REG1573" s="133" t="e">
        <v>#REF!</v>
      </c>
      <c r="REH1573" s="133" t="e">
        <v>#REF!</v>
      </c>
      <c r="REI1573" s="133" t="e">
        <v>#REF!</v>
      </c>
      <c r="REJ1573" s="133" t="e">
        <v>#REF!</v>
      </c>
      <c r="REK1573" s="133" t="e">
        <v>#REF!</v>
      </c>
      <c r="REL1573" s="133" t="e">
        <v>#REF!</v>
      </c>
      <c r="REM1573" s="133" t="e">
        <v>#REF!</v>
      </c>
      <c r="REN1573" s="133" t="e">
        <v>#REF!</v>
      </c>
      <c r="REO1573" s="133" t="e">
        <v>#REF!</v>
      </c>
      <c r="REP1573" s="133" t="e">
        <v>#REF!</v>
      </c>
      <c r="REQ1573" s="133" t="e">
        <v>#REF!</v>
      </c>
      <c r="RER1573" s="133" t="e">
        <v>#REF!</v>
      </c>
      <c r="RES1573" s="133" t="e">
        <v>#REF!</v>
      </c>
      <c r="RET1573" s="133" t="e">
        <v>#REF!</v>
      </c>
      <c r="REU1573" s="133" t="e">
        <v>#REF!</v>
      </c>
      <c r="REV1573" s="133" t="e">
        <v>#REF!</v>
      </c>
      <c r="REW1573" s="133" t="e">
        <v>#REF!</v>
      </c>
      <c r="REX1573" s="133" t="e">
        <v>#REF!</v>
      </c>
      <c r="REY1573" s="133" t="e">
        <v>#REF!</v>
      </c>
      <c r="REZ1573" s="133" t="e">
        <v>#REF!</v>
      </c>
      <c r="RFA1573" s="133" t="e">
        <v>#REF!</v>
      </c>
      <c r="RFB1573" s="133" t="e">
        <v>#REF!</v>
      </c>
      <c r="RFC1573" s="133" t="e">
        <v>#REF!</v>
      </c>
      <c r="RFD1573" s="133" t="e">
        <v>#REF!</v>
      </c>
      <c r="RFE1573" s="133" t="e">
        <v>#REF!</v>
      </c>
      <c r="RFF1573" s="133" t="e">
        <v>#REF!</v>
      </c>
      <c r="RFG1573" s="133" t="e">
        <v>#REF!</v>
      </c>
      <c r="RFH1573" s="133" t="e">
        <v>#REF!</v>
      </c>
      <c r="RFI1573" s="133" t="e">
        <v>#REF!</v>
      </c>
      <c r="RFJ1573" s="133" t="e">
        <v>#REF!</v>
      </c>
      <c r="RFK1573" s="133" t="e">
        <v>#REF!</v>
      </c>
      <c r="RFL1573" s="133" t="e">
        <v>#REF!</v>
      </c>
      <c r="RFM1573" s="133" t="e">
        <v>#REF!</v>
      </c>
      <c r="RFN1573" s="133" t="e">
        <v>#REF!</v>
      </c>
      <c r="RFO1573" s="133" t="e">
        <v>#REF!</v>
      </c>
      <c r="RFP1573" s="133" t="e">
        <v>#REF!</v>
      </c>
      <c r="RFQ1573" s="133" t="e">
        <v>#REF!</v>
      </c>
      <c r="RFR1573" s="133" t="e">
        <v>#REF!</v>
      </c>
      <c r="RFS1573" s="133" t="e">
        <v>#REF!</v>
      </c>
      <c r="RFT1573" s="133" t="e">
        <v>#REF!</v>
      </c>
      <c r="RFU1573" s="133" t="e">
        <v>#REF!</v>
      </c>
      <c r="RFV1573" s="133" t="e">
        <v>#REF!</v>
      </c>
      <c r="RFW1573" s="133" t="e">
        <v>#REF!</v>
      </c>
      <c r="RFX1573" s="133" t="e">
        <v>#REF!</v>
      </c>
      <c r="RFY1573" s="133" t="e">
        <v>#REF!</v>
      </c>
      <c r="RFZ1573" s="133" t="e">
        <v>#REF!</v>
      </c>
      <c r="RGA1573" s="133" t="e">
        <v>#REF!</v>
      </c>
      <c r="RGB1573" s="133" t="e">
        <v>#REF!</v>
      </c>
      <c r="RGC1573" s="133" t="e">
        <v>#REF!</v>
      </c>
      <c r="RGD1573" s="133" t="e">
        <v>#REF!</v>
      </c>
      <c r="RGE1573" s="133" t="e">
        <v>#REF!</v>
      </c>
      <c r="RGF1573" s="133" t="e">
        <v>#REF!</v>
      </c>
      <c r="RGG1573" s="133" t="e">
        <v>#REF!</v>
      </c>
      <c r="RGH1573" s="133" t="e">
        <v>#REF!</v>
      </c>
      <c r="RGI1573" s="133" t="e">
        <v>#REF!</v>
      </c>
      <c r="RGJ1573" s="133" t="e">
        <v>#REF!</v>
      </c>
      <c r="RGK1573" s="133" t="e">
        <v>#REF!</v>
      </c>
      <c r="RGL1573" s="133" t="e">
        <v>#REF!</v>
      </c>
      <c r="RGM1573" s="133" t="e">
        <v>#REF!</v>
      </c>
      <c r="RGN1573" s="133" t="e">
        <v>#REF!</v>
      </c>
      <c r="RGO1573" s="133" t="e">
        <v>#REF!</v>
      </c>
      <c r="RGP1573" s="133" t="e">
        <v>#REF!</v>
      </c>
      <c r="RGQ1573" s="133" t="e">
        <v>#REF!</v>
      </c>
      <c r="RGR1573" s="133" t="e">
        <v>#REF!</v>
      </c>
      <c r="RGS1573" s="133" t="e">
        <v>#REF!</v>
      </c>
      <c r="RGT1573" s="133" t="e">
        <v>#REF!</v>
      </c>
      <c r="RGU1573" s="133" t="e">
        <v>#REF!</v>
      </c>
      <c r="RGV1573" s="133" t="e">
        <v>#REF!</v>
      </c>
      <c r="RGW1573" s="133" t="e">
        <v>#REF!</v>
      </c>
      <c r="RGX1573" s="133" t="e">
        <v>#REF!</v>
      </c>
      <c r="RGY1573" s="133" t="e">
        <v>#REF!</v>
      </c>
      <c r="RGZ1573" s="133" t="e">
        <v>#REF!</v>
      </c>
      <c r="RHA1573" s="133" t="e">
        <v>#REF!</v>
      </c>
      <c r="RHB1573" s="133" t="e">
        <v>#REF!</v>
      </c>
      <c r="RHC1573" s="133" t="e">
        <v>#REF!</v>
      </c>
      <c r="RHD1573" s="133" t="e">
        <v>#REF!</v>
      </c>
      <c r="RHE1573" s="133" t="e">
        <v>#REF!</v>
      </c>
      <c r="RHF1573" s="133" t="e">
        <v>#REF!</v>
      </c>
      <c r="RHG1573" s="133" t="e">
        <v>#REF!</v>
      </c>
      <c r="RHH1573" s="133" t="e">
        <v>#REF!</v>
      </c>
      <c r="RHI1573" s="133" t="e">
        <v>#REF!</v>
      </c>
      <c r="RHJ1573" s="133" t="e">
        <v>#REF!</v>
      </c>
      <c r="RHK1573" s="133" t="e">
        <v>#REF!</v>
      </c>
      <c r="RHL1573" s="133" t="e">
        <v>#REF!</v>
      </c>
      <c r="RHM1573" s="133" t="e">
        <v>#REF!</v>
      </c>
      <c r="RHN1573" s="133" t="e">
        <v>#REF!</v>
      </c>
      <c r="RHO1573" s="133" t="e">
        <v>#REF!</v>
      </c>
      <c r="RHP1573" s="133" t="e">
        <v>#REF!</v>
      </c>
      <c r="RHQ1573" s="133" t="e">
        <v>#REF!</v>
      </c>
      <c r="RHR1573" s="133" t="e">
        <v>#REF!</v>
      </c>
      <c r="RHS1573" s="133" t="e">
        <v>#REF!</v>
      </c>
      <c r="RHT1573" s="133" t="e">
        <v>#REF!</v>
      </c>
      <c r="RHU1573" s="133" t="e">
        <v>#REF!</v>
      </c>
      <c r="RHV1573" s="133" t="e">
        <v>#REF!</v>
      </c>
      <c r="RHW1573" s="133" t="e">
        <v>#REF!</v>
      </c>
      <c r="RHX1573" s="133" t="e">
        <v>#REF!</v>
      </c>
      <c r="RHY1573" s="133" t="e">
        <v>#REF!</v>
      </c>
      <c r="RHZ1573" s="133" t="e">
        <v>#REF!</v>
      </c>
      <c r="RIA1573" s="133" t="e">
        <v>#REF!</v>
      </c>
      <c r="RIB1573" s="133" t="e">
        <v>#REF!</v>
      </c>
      <c r="RIC1573" s="133" t="e">
        <v>#REF!</v>
      </c>
      <c r="RID1573" s="133" t="e">
        <v>#REF!</v>
      </c>
      <c r="RIE1573" s="133" t="e">
        <v>#REF!</v>
      </c>
      <c r="RIF1573" s="133" t="e">
        <v>#REF!</v>
      </c>
      <c r="RIG1573" s="133" t="e">
        <v>#REF!</v>
      </c>
      <c r="RIH1573" s="133" t="e">
        <v>#REF!</v>
      </c>
      <c r="RII1573" s="133" t="e">
        <v>#REF!</v>
      </c>
      <c r="RIJ1573" s="133" t="e">
        <v>#REF!</v>
      </c>
      <c r="RIK1573" s="133" t="e">
        <v>#REF!</v>
      </c>
      <c r="RIL1573" s="133" t="e">
        <v>#REF!</v>
      </c>
      <c r="RIM1573" s="133" t="e">
        <v>#REF!</v>
      </c>
      <c r="RIN1573" s="133" t="e">
        <v>#REF!</v>
      </c>
      <c r="RIO1573" s="133" t="e">
        <v>#REF!</v>
      </c>
      <c r="RIP1573" s="133" t="e">
        <v>#REF!</v>
      </c>
      <c r="RIQ1573" s="133" t="e">
        <v>#REF!</v>
      </c>
      <c r="RIR1573" s="133" t="e">
        <v>#REF!</v>
      </c>
      <c r="RIS1573" s="133" t="e">
        <v>#REF!</v>
      </c>
      <c r="RIT1573" s="133" t="e">
        <v>#REF!</v>
      </c>
      <c r="RIU1573" s="133" t="e">
        <v>#REF!</v>
      </c>
      <c r="RIV1573" s="133" t="e">
        <v>#REF!</v>
      </c>
      <c r="RIW1573" s="133" t="e">
        <v>#REF!</v>
      </c>
      <c r="RIX1573" s="133" t="e">
        <v>#REF!</v>
      </c>
      <c r="RIY1573" s="133" t="e">
        <v>#REF!</v>
      </c>
      <c r="RIZ1573" s="133" t="e">
        <v>#REF!</v>
      </c>
      <c r="RJA1573" s="133" t="e">
        <v>#REF!</v>
      </c>
      <c r="RJB1573" s="133" t="e">
        <v>#REF!</v>
      </c>
      <c r="RJC1573" s="133" t="e">
        <v>#REF!</v>
      </c>
      <c r="RJD1573" s="133" t="e">
        <v>#REF!</v>
      </c>
      <c r="RJE1573" s="133" t="e">
        <v>#REF!</v>
      </c>
      <c r="RJF1573" s="133" t="e">
        <v>#REF!</v>
      </c>
      <c r="RJG1573" s="133" t="e">
        <v>#REF!</v>
      </c>
      <c r="RJH1573" s="133" t="e">
        <v>#REF!</v>
      </c>
      <c r="RJI1573" s="133" t="e">
        <v>#REF!</v>
      </c>
      <c r="RJJ1573" s="133" t="e">
        <v>#REF!</v>
      </c>
      <c r="RJK1573" s="133" t="e">
        <v>#REF!</v>
      </c>
      <c r="RJL1573" s="133" t="e">
        <v>#REF!</v>
      </c>
      <c r="RJM1573" s="133" t="e">
        <v>#REF!</v>
      </c>
      <c r="RJN1573" s="133" t="e">
        <v>#REF!</v>
      </c>
      <c r="RJO1573" s="133" t="e">
        <v>#REF!</v>
      </c>
      <c r="RJP1573" s="133" t="e">
        <v>#REF!</v>
      </c>
      <c r="RJQ1573" s="133" t="e">
        <v>#REF!</v>
      </c>
      <c r="RJR1573" s="133" t="e">
        <v>#REF!</v>
      </c>
      <c r="RJS1573" s="133" t="e">
        <v>#REF!</v>
      </c>
      <c r="RJT1573" s="133" t="e">
        <v>#REF!</v>
      </c>
      <c r="RJU1573" s="133" t="e">
        <v>#REF!</v>
      </c>
      <c r="RJV1573" s="133" t="e">
        <v>#REF!</v>
      </c>
      <c r="RJW1573" s="133" t="e">
        <v>#REF!</v>
      </c>
      <c r="RJX1573" s="133" t="e">
        <v>#REF!</v>
      </c>
      <c r="RJY1573" s="133" t="e">
        <v>#REF!</v>
      </c>
      <c r="RJZ1573" s="133" t="e">
        <v>#REF!</v>
      </c>
      <c r="RKA1573" s="133" t="e">
        <v>#REF!</v>
      </c>
      <c r="RKB1573" s="133" t="e">
        <v>#REF!</v>
      </c>
      <c r="RKC1573" s="133" t="e">
        <v>#REF!</v>
      </c>
      <c r="RKD1573" s="133" t="e">
        <v>#REF!</v>
      </c>
      <c r="RKE1573" s="133" t="e">
        <v>#REF!</v>
      </c>
      <c r="RKF1573" s="133" t="e">
        <v>#REF!</v>
      </c>
      <c r="RKG1573" s="133" t="e">
        <v>#REF!</v>
      </c>
      <c r="RKH1573" s="133" t="e">
        <v>#REF!</v>
      </c>
      <c r="RKI1573" s="133" t="e">
        <v>#REF!</v>
      </c>
      <c r="RKJ1573" s="133" t="e">
        <v>#REF!</v>
      </c>
      <c r="RKK1573" s="133" t="e">
        <v>#REF!</v>
      </c>
      <c r="RKL1573" s="133" t="e">
        <v>#REF!</v>
      </c>
      <c r="RKM1573" s="133" t="e">
        <v>#REF!</v>
      </c>
      <c r="RKN1573" s="133" t="e">
        <v>#REF!</v>
      </c>
      <c r="RKO1573" s="133" t="e">
        <v>#REF!</v>
      </c>
      <c r="RKP1573" s="133" t="e">
        <v>#REF!</v>
      </c>
      <c r="RKQ1573" s="133" t="e">
        <v>#REF!</v>
      </c>
      <c r="RKR1573" s="133" t="e">
        <v>#REF!</v>
      </c>
      <c r="RKS1573" s="133" t="e">
        <v>#REF!</v>
      </c>
      <c r="RKT1573" s="133" t="e">
        <v>#REF!</v>
      </c>
      <c r="RKU1573" s="133" t="e">
        <v>#REF!</v>
      </c>
      <c r="RKV1573" s="133" t="e">
        <v>#REF!</v>
      </c>
      <c r="RKW1573" s="133" t="e">
        <v>#REF!</v>
      </c>
      <c r="RKX1573" s="133" t="e">
        <v>#REF!</v>
      </c>
      <c r="RKY1573" s="133" t="e">
        <v>#REF!</v>
      </c>
      <c r="RKZ1573" s="133" t="e">
        <v>#REF!</v>
      </c>
      <c r="RLA1573" s="133" t="e">
        <v>#REF!</v>
      </c>
      <c r="RLB1573" s="133" t="e">
        <v>#REF!</v>
      </c>
      <c r="RLC1573" s="133" t="e">
        <v>#REF!</v>
      </c>
      <c r="RLD1573" s="133" t="e">
        <v>#REF!</v>
      </c>
      <c r="RLE1573" s="133" t="e">
        <v>#REF!</v>
      </c>
      <c r="RLF1573" s="133" t="e">
        <v>#REF!</v>
      </c>
      <c r="RLG1573" s="133" t="e">
        <v>#REF!</v>
      </c>
      <c r="RLH1573" s="133" t="e">
        <v>#REF!</v>
      </c>
      <c r="RLI1573" s="133" t="e">
        <v>#REF!</v>
      </c>
      <c r="RLJ1573" s="133" t="e">
        <v>#REF!</v>
      </c>
      <c r="RLK1573" s="133" t="e">
        <v>#REF!</v>
      </c>
      <c r="RLL1573" s="133" t="e">
        <v>#REF!</v>
      </c>
      <c r="RLM1573" s="133" t="e">
        <v>#REF!</v>
      </c>
      <c r="RLN1573" s="133" t="e">
        <v>#REF!</v>
      </c>
      <c r="RLO1573" s="133" t="e">
        <v>#REF!</v>
      </c>
      <c r="RLP1573" s="133" t="e">
        <v>#REF!</v>
      </c>
      <c r="RLQ1573" s="133" t="e">
        <v>#REF!</v>
      </c>
      <c r="RLR1573" s="133" t="e">
        <v>#REF!</v>
      </c>
      <c r="RLS1573" s="133" t="e">
        <v>#REF!</v>
      </c>
      <c r="RLT1573" s="133" t="e">
        <v>#REF!</v>
      </c>
      <c r="RLU1573" s="133" t="e">
        <v>#REF!</v>
      </c>
      <c r="RLV1573" s="133" t="e">
        <v>#REF!</v>
      </c>
      <c r="RLW1573" s="133" t="e">
        <v>#REF!</v>
      </c>
      <c r="RLX1573" s="133" t="e">
        <v>#REF!</v>
      </c>
      <c r="RLY1573" s="133" t="e">
        <v>#REF!</v>
      </c>
      <c r="RLZ1573" s="133" t="e">
        <v>#REF!</v>
      </c>
      <c r="RMA1573" s="133" t="e">
        <v>#REF!</v>
      </c>
      <c r="RMB1573" s="133" t="e">
        <v>#REF!</v>
      </c>
      <c r="RMC1573" s="133" t="e">
        <v>#REF!</v>
      </c>
      <c r="RMD1573" s="133" t="e">
        <v>#REF!</v>
      </c>
      <c r="RME1573" s="133" t="e">
        <v>#REF!</v>
      </c>
      <c r="RMF1573" s="133" t="e">
        <v>#REF!</v>
      </c>
      <c r="RMG1573" s="133" t="e">
        <v>#REF!</v>
      </c>
      <c r="RMH1573" s="133" t="e">
        <v>#REF!</v>
      </c>
      <c r="RMI1573" s="133" t="e">
        <v>#REF!</v>
      </c>
      <c r="RMJ1573" s="133" t="e">
        <v>#REF!</v>
      </c>
      <c r="RMK1573" s="133" t="e">
        <v>#REF!</v>
      </c>
      <c r="RML1573" s="133" t="e">
        <v>#REF!</v>
      </c>
      <c r="RMM1573" s="133" t="e">
        <v>#REF!</v>
      </c>
      <c r="RMN1573" s="133" t="e">
        <v>#REF!</v>
      </c>
      <c r="RMO1573" s="133" t="e">
        <v>#REF!</v>
      </c>
      <c r="RMP1573" s="133" t="e">
        <v>#REF!</v>
      </c>
      <c r="RMQ1573" s="133" t="e">
        <v>#REF!</v>
      </c>
      <c r="RMR1573" s="133" t="e">
        <v>#REF!</v>
      </c>
      <c r="RMS1573" s="133" t="e">
        <v>#REF!</v>
      </c>
      <c r="RMT1573" s="133" t="e">
        <v>#REF!</v>
      </c>
      <c r="RMU1573" s="133" t="e">
        <v>#REF!</v>
      </c>
      <c r="RMV1573" s="133" t="e">
        <v>#REF!</v>
      </c>
      <c r="RMW1573" s="133" t="e">
        <v>#REF!</v>
      </c>
      <c r="RMX1573" s="133" t="e">
        <v>#REF!</v>
      </c>
      <c r="RMY1573" s="133" t="e">
        <v>#REF!</v>
      </c>
      <c r="RMZ1573" s="133" t="e">
        <v>#REF!</v>
      </c>
      <c r="RNA1573" s="133" t="e">
        <v>#REF!</v>
      </c>
      <c r="RNB1573" s="133" t="e">
        <v>#REF!</v>
      </c>
      <c r="RNC1573" s="133" t="e">
        <v>#REF!</v>
      </c>
      <c r="RND1573" s="133" t="e">
        <v>#REF!</v>
      </c>
      <c r="RNE1573" s="133" t="e">
        <v>#REF!</v>
      </c>
      <c r="RNF1573" s="133" t="e">
        <v>#REF!</v>
      </c>
      <c r="RNG1573" s="133" t="e">
        <v>#REF!</v>
      </c>
      <c r="RNH1573" s="133" t="e">
        <v>#REF!</v>
      </c>
      <c r="RNI1573" s="133" t="e">
        <v>#REF!</v>
      </c>
      <c r="RNJ1573" s="133" t="e">
        <v>#REF!</v>
      </c>
      <c r="RNK1573" s="133" t="e">
        <v>#REF!</v>
      </c>
      <c r="RNL1573" s="133" t="e">
        <v>#REF!</v>
      </c>
      <c r="RNM1573" s="133" t="e">
        <v>#REF!</v>
      </c>
      <c r="RNN1573" s="133" t="e">
        <v>#REF!</v>
      </c>
      <c r="RNO1573" s="133" t="e">
        <v>#REF!</v>
      </c>
      <c r="RNP1573" s="133" t="e">
        <v>#REF!</v>
      </c>
      <c r="RNQ1573" s="133" t="e">
        <v>#REF!</v>
      </c>
      <c r="RNR1573" s="133" t="e">
        <v>#REF!</v>
      </c>
      <c r="RNS1573" s="133" t="e">
        <v>#REF!</v>
      </c>
      <c r="RNT1573" s="133" t="e">
        <v>#REF!</v>
      </c>
      <c r="RNU1573" s="133" t="e">
        <v>#REF!</v>
      </c>
      <c r="RNV1573" s="133" t="e">
        <v>#REF!</v>
      </c>
      <c r="RNW1573" s="133" t="e">
        <v>#REF!</v>
      </c>
      <c r="RNX1573" s="133" t="e">
        <v>#REF!</v>
      </c>
      <c r="RNY1573" s="133" t="e">
        <v>#REF!</v>
      </c>
      <c r="RNZ1573" s="133" t="e">
        <v>#REF!</v>
      </c>
      <c r="ROA1573" s="133" t="e">
        <v>#REF!</v>
      </c>
      <c r="ROB1573" s="133" t="e">
        <v>#REF!</v>
      </c>
      <c r="ROC1573" s="133" t="e">
        <v>#REF!</v>
      </c>
      <c r="ROD1573" s="133" t="e">
        <v>#REF!</v>
      </c>
      <c r="ROE1573" s="133" t="e">
        <v>#REF!</v>
      </c>
      <c r="ROF1573" s="133" t="e">
        <v>#REF!</v>
      </c>
      <c r="ROG1573" s="133" t="e">
        <v>#REF!</v>
      </c>
      <c r="ROH1573" s="133" t="e">
        <v>#REF!</v>
      </c>
      <c r="ROI1573" s="133" t="e">
        <v>#REF!</v>
      </c>
      <c r="ROJ1573" s="133" t="e">
        <v>#REF!</v>
      </c>
      <c r="ROK1573" s="133" t="e">
        <v>#REF!</v>
      </c>
      <c r="ROL1573" s="133" t="e">
        <v>#REF!</v>
      </c>
      <c r="ROM1573" s="133" t="e">
        <v>#REF!</v>
      </c>
      <c r="RON1573" s="133" t="e">
        <v>#REF!</v>
      </c>
      <c r="ROO1573" s="133" t="e">
        <v>#REF!</v>
      </c>
      <c r="ROP1573" s="133" t="e">
        <v>#REF!</v>
      </c>
      <c r="ROQ1573" s="133" t="e">
        <v>#REF!</v>
      </c>
      <c r="ROR1573" s="133" t="e">
        <v>#REF!</v>
      </c>
      <c r="ROS1573" s="133" t="e">
        <v>#REF!</v>
      </c>
      <c r="ROT1573" s="133" t="e">
        <v>#REF!</v>
      </c>
      <c r="ROU1573" s="133" t="e">
        <v>#REF!</v>
      </c>
      <c r="ROV1573" s="133" t="e">
        <v>#REF!</v>
      </c>
      <c r="ROW1573" s="133" t="e">
        <v>#REF!</v>
      </c>
      <c r="ROX1573" s="133" t="e">
        <v>#REF!</v>
      </c>
      <c r="ROY1573" s="133" t="e">
        <v>#REF!</v>
      </c>
      <c r="ROZ1573" s="133" t="e">
        <v>#REF!</v>
      </c>
      <c r="RPA1573" s="133" t="e">
        <v>#REF!</v>
      </c>
      <c r="RPB1573" s="133" t="e">
        <v>#REF!</v>
      </c>
      <c r="RPC1573" s="133" t="e">
        <v>#REF!</v>
      </c>
      <c r="RPD1573" s="133" t="e">
        <v>#REF!</v>
      </c>
      <c r="RPE1573" s="133" t="e">
        <v>#REF!</v>
      </c>
      <c r="RPF1573" s="133" t="e">
        <v>#REF!</v>
      </c>
      <c r="RPG1573" s="133" t="e">
        <v>#REF!</v>
      </c>
      <c r="RPH1573" s="133" t="e">
        <v>#REF!</v>
      </c>
      <c r="RPI1573" s="133" t="e">
        <v>#REF!</v>
      </c>
      <c r="RPJ1573" s="133" t="e">
        <v>#REF!</v>
      </c>
      <c r="RPK1573" s="133" t="e">
        <v>#REF!</v>
      </c>
      <c r="RPL1573" s="133" t="e">
        <v>#REF!</v>
      </c>
      <c r="RPM1573" s="133" t="e">
        <v>#REF!</v>
      </c>
      <c r="RPN1573" s="133" t="e">
        <v>#REF!</v>
      </c>
      <c r="RPO1573" s="133" t="e">
        <v>#REF!</v>
      </c>
      <c r="RPP1573" s="133" t="e">
        <v>#REF!</v>
      </c>
      <c r="RPQ1573" s="133" t="e">
        <v>#REF!</v>
      </c>
      <c r="RPR1573" s="133" t="e">
        <v>#REF!</v>
      </c>
      <c r="RPS1573" s="133" t="e">
        <v>#REF!</v>
      </c>
      <c r="RPT1573" s="133" t="e">
        <v>#REF!</v>
      </c>
      <c r="RPU1573" s="133" t="e">
        <v>#REF!</v>
      </c>
      <c r="RPV1573" s="133" t="e">
        <v>#REF!</v>
      </c>
      <c r="RPW1573" s="133" t="e">
        <v>#REF!</v>
      </c>
      <c r="RPX1573" s="133" t="e">
        <v>#REF!</v>
      </c>
      <c r="RPY1573" s="133" t="e">
        <v>#REF!</v>
      </c>
      <c r="RPZ1573" s="133" t="e">
        <v>#REF!</v>
      </c>
      <c r="RQA1573" s="133" t="e">
        <v>#REF!</v>
      </c>
      <c r="RQB1573" s="133" t="e">
        <v>#REF!</v>
      </c>
      <c r="RQC1573" s="133" t="e">
        <v>#REF!</v>
      </c>
      <c r="RQD1573" s="133" t="e">
        <v>#REF!</v>
      </c>
      <c r="RQE1573" s="133" t="e">
        <v>#REF!</v>
      </c>
      <c r="RQF1573" s="133" t="e">
        <v>#REF!</v>
      </c>
      <c r="RQG1573" s="133" t="e">
        <v>#REF!</v>
      </c>
      <c r="RQH1573" s="133" t="e">
        <v>#REF!</v>
      </c>
      <c r="RQI1573" s="133" t="e">
        <v>#REF!</v>
      </c>
      <c r="RQJ1573" s="133" t="e">
        <v>#REF!</v>
      </c>
      <c r="RQK1573" s="133" t="e">
        <v>#REF!</v>
      </c>
      <c r="RQL1573" s="133" t="e">
        <v>#REF!</v>
      </c>
      <c r="RQM1573" s="133" t="e">
        <v>#REF!</v>
      </c>
      <c r="RQN1573" s="133" t="e">
        <v>#REF!</v>
      </c>
      <c r="RQO1573" s="133" t="e">
        <v>#REF!</v>
      </c>
      <c r="RQP1573" s="133" t="e">
        <v>#REF!</v>
      </c>
      <c r="RQQ1573" s="133" t="e">
        <v>#REF!</v>
      </c>
      <c r="RQR1573" s="133" t="e">
        <v>#REF!</v>
      </c>
      <c r="RQS1573" s="133" t="e">
        <v>#REF!</v>
      </c>
      <c r="RQT1573" s="133" t="e">
        <v>#REF!</v>
      </c>
      <c r="RQU1573" s="133" t="e">
        <v>#REF!</v>
      </c>
      <c r="RQV1573" s="133" t="e">
        <v>#REF!</v>
      </c>
      <c r="RQW1573" s="133" t="e">
        <v>#REF!</v>
      </c>
      <c r="RQX1573" s="133" t="e">
        <v>#REF!</v>
      </c>
      <c r="RQY1573" s="133" t="e">
        <v>#REF!</v>
      </c>
      <c r="RQZ1573" s="133" t="e">
        <v>#REF!</v>
      </c>
      <c r="RRA1573" s="133" t="e">
        <v>#REF!</v>
      </c>
      <c r="RRB1573" s="133" t="e">
        <v>#REF!</v>
      </c>
      <c r="RRC1573" s="133" t="e">
        <v>#REF!</v>
      </c>
      <c r="RRD1573" s="133" t="e">
        <v>#REF!</v>
      </c>
      <c r="RRE1573" s="133" t="e">
        <v>#REF!</v>
      </c>
      <c r="RRF1573" s="133" t="e">
        <v>#REF!</v>
      </c>
      <c r="RRG1573" s="133" t="e">
        <v>#REF!</v>
      </c>
      <c r="RRH1573" s="133" t="e">
        <v>#REF!</v>
      </c>
      <c r="RRI1573" s="133" t="e">
        <v>#REF!</v>
      </c>
      <c r="RRJ1573" s="133" t="e">
        <v>#REF!</v>
      </c>
      <c r="RRK1573" s="133" t="e">
        <v>#REF!</v>
      </c>
      <c r="RRL1573" s="133" t="e">
        <v>#REF!</v>
      </c>
      <c r="RRM1573" s="133" t="e">
        <v>#REF!</v>
      </c>
      <c r="RRN1573" s="133" t="e">
        <v>#REF!</v>
      </c>
      <c r="RRO1573" s="133" t="e">
        <v>#REF!</v>
      </c>
      <c r="RRP1573" s="133" t="e">
        <v>#REF!</v>
      </c>
      <c r="RRQ1573" s="133" t="e">
        <v>#REF!</v>
      </c>
      <c r="RRR1573" s="133" t="e">
        <v>#REF!</v>
      </c>
      <c r="RRS1573" s="133" t="e">
        <v>#REF!</v>
      </c>
      <c r="RRT1573" s="133" t="e">
        <v>#REF!</v>
      </c>
      <c r="RRU1573" s="133" t="e">
        <v>#REF!</v>
      </c>
      <c r="RRV1573" s="133" t="e">
        <v>#REF!</v>
      </c>
      <c r="RRW1573" s="133" t="e">
        <v>#REF!</v>
      </c>
      <c r="RRX1573" s="133" t="e">
        <v>#REF!</v>
      </c>
      <c r="RRY1573" s="133" t="e">
        <v>#REF!</v>
      </c>
      <c r="RRZ1573" s="133" t="e">
        <v>#REF!</v>
      </c>
      <c r="RSA1573" s="133" t="e">
        <v>#REF!</v>
      </c>
      <c r="RSB1573" s="133" t="e">
        <v>#REF!</v>
      </c>
      <c r="RSC1573" s="133" t="e">
        <v>#REF!</v>
      </c>
      <c r="RSD1573" s="133" t="e">
        <v>#REF!</v>
      </c>
      <c r="RSE1573" s="133" t="e">
        <v>#REF!</v>
      </c>
      <c r="RSF1573" s="133" t="e">
        <v>#REF!</v>
      </c>
      <c r="RSG1573" s="133" t="e">
        <v>#REF!</v>
      </c>
      <c r="RSH1573" s="133" t="e">
        <v>#REF!</v>
      </c>
      <c r="RSI1573" s="133" t="e">
        <v>#REF!</v>
      </c>
      <c r="RSJ1573" s="133" t="e">
        <v>#REF!</v>
      </c>
      <c r="RSK1573" s="133" t="e">
        <v>#REF!</v>
      </c>
      <c r="RSL1573" s="133" t="e">
        <v>#REF!</v>
      </c>
      <c r="RSM1573" s="133" t="e">
        <v>#REF!</v>
      </c>
      <c r="RSN1573" s="133" t="e">
        <v>#REF!</v>
      </c>
      <c r="RSO1573" s="133" t="e">
        <v>#REF!</v>
      </c>
      <c r="RSP1573" s="133" t="e">
        <v>#REF!</v>
      </c>
      <c r="RSQ1573" s="133" t="e">
        <v>#REF!</v>
      </c>
      <c r="RSR1573" s="133" t="e">
        <v>#REF!</v>
      </c>
      <c r="RSS1573" s="133" t="e">
        <v>#REF!</v>
      </c>
      <c r="RST1573" s="133" t="e">
        <v>#REF!</v>
      </c>
      <c r="RSU1573" s="133" t="e">
        <v>#REF!</v>
      </c>
      <c r="RSV1573" s="133" t="e">
        <v>#REF!</v>
      </c>
      <c r="RSW1573" s="133" t="e">
        <v>#REF!</v>
      </c>
      <c r="RSX1573" s="133" t="e">
        <v>#REF!</v>
      </c>
      <c r="RSY1573" s="133" t="e">
        <v>#REF!</v>
      </c>
      <c r="RSZ1573" s="133" t="e">
        <v>#REF!</v>
      </c>
      <c r="RTA1573" s="133" t="e">
        <v>#REF!</v>
      </c>
      <c r="RTB1573" s="133" t="e">
        <v>#REF!</v>
      </c>
      <c r="RTC1573" s="133" t="e">
        <v>#REF!</v>
      </c>
      <c r="RTD1573" s="133" t="e">
        <v>#REF!</v>
      </c>
      <c r="RTE1573" s="133" t="e">
        <v>#REF!</v>
      </c>
      <c r="RTF1573" s="133" t="e">
        <v>#REF!</v>
      </c>
      <c r="RTG1573" s="133" t="e">
        <v>#REF!</v>
      </c>
      <c r="RTH1573" s="133" t="e">
        <v>#REF!</v>
      </c>
      <c r="RTI1573" s="133" t="e">
        <v>#REF!</v>
      </c>
      <c r="RTJ1573" s="133" t="e">
        <v>#REF!</v>
      </c>
      <c r="RTK1573" s="133" t="e">
        <v>#REF!</v>
      </c>
      <c r="RTL1573" s="133" t="e">
        <v>#REF!</v>
      </c>
      <c r="RTM1573" s="133" t="e">
        <v>#REF!</v>
      </c>
      <c r="RTN1573" s="133" t="e">
        <v>#REF!</v>
      </c>
      <c r="RTO1573" s="133" t="e">
        <v>#REF!</v>
      </c>
      <c r="RTP1573" s="133" t="e">
        <v>#REF!</v>
      </c>
      <c r="RTQ1573" s="133" t="e">
        <v>#REF!</v>
      </c>
      <c r="RTR1573" s="133" t="e">
        <v>#REF!</v>
      </c>
      <c r="RTS1573" s="133" t="e">
        <v>#REF!</v>
      </c>
      <c r="RTT1573" s="133" t="e">
        <v>#REF!</v>
      </c>
      <c r="RTU1573" s="133" t="e">
        <v>#REF!</v>
      </c>
      <c r="RTV1573" s="133" t="e">
        <v>#REF!</v>
      </c>
      <c r="RTW1573" s="133" t="e">
        <v>#REF!</v>
      </c>
      <c r="RTX1573" s="133" t="e">
        <v>#REF!</v>
      </c>
      <c r="RTY1573" s="133" t="e">
        <v>#REF!</v>
      </c>
      <c r="RTZ1573" s="133" t="e">
        <v>#REF!</v>
      </c>
      <c r="RUA1573" s="133" t="e">
        <v>#REF!</v>
      </c>
      <c r="RUB1573" s="133" t="e">
        <v>#REF!</v>
      </c>
      <c r="RUC1573" s="133" t="e">
        <v>#REF!</v>
      </c>
      <c r="RUD1573" s="133" t="e">
        <v>#REF!</v>
      </c>
      <c r="RUE1573" s="133" t="e">
        <v>#REF!</v>
      </c>
      <c r="RUF1573" s="133" t="e">
        <v>#REF!</v>
      </c>
      <c r="RUG1573" s="133" t="e">
        <v>#REF!</v>
      </c>
      <c r="RUH1573" s="133" t="e">
        <v>#REF!</v>
      </c>
      <c r="RUI1573" s="133" t="e">
        <v>#REF!</v>
      </c>
      <c r="RUJ1573" s="133" t="e">
        <v>#REF!</v>
      </c>
      <c r="RUK1573" s="133" t="e">
        <v>#REF!</v>
      </c>
      <c r="RUL1573" s="133" t="e">
        <v>#REF!</v>
      </c>
      <c r="RUM1573" s="133" t="e">
        <v>#REF!</v>
      </c>
      <c r="RUN1573" s="133" t="e">
        <v>#REF!</v>
      </c>
      <c r="RUO1573" s="133" t="e">
        <v>#REF!</v>
      </c>
      <c r="RUP1573" s="133" t="e">
        <v>#REF!</v>
      </c>
      <c r="RUQ1573" s="133" t="e">
        <v>#REF!</v>
      </c>
      <c r="RUR1573" s="133" t="e">
        <v>#REF!</v>
      </c>
      <c r="RUS1573" s="133" t="e">
        <v>#REF!</v>
      </c>
      <c r="RUT1573" s="133" t="e">
        <v>#REF!</v>
      </c>
      <c r="RUU1573" s="133" t="e">
        <v>#REF!</v>
      </c>
      <c r="RUV1573" s="133" t="e">
        <v>#REF!</v>
      </c>
      <c r="RUW1573" s="133" t="e">
        <v>#REF!</v>
      </c>
      <c r="RUX1573" s="133" t="e">
        <v>#REF!</v>
      </c>
      <c r="RUY1573" s="133" t="e">
        <v>#REF!</v>
      </c>
      <c r="RUZ1573" s="133" t="e">
        <v>#REF!</v>
      </c>
      <c r="RVA1573" s="133" t="e">
        <v>#REF!</v>
      </c>
      <c r="RVB1573" s="133" t="e">
        <v>#REF!</v>
      </c>
      <c r="RVC1573" s="133" t="e">
        <v>#REF!</v>
      </c>
      <c r="RVD1573" s="133" t="e">
        <v>#REF!</v>
      </c>
      <c r="RVE1573" s="133" t="e">
        <v>#REF!</v>
      </c>
      <c r="RVF1573" s="133" t="e">
        <v>#REF!</v>
      </c>
      <c r="RVG1573" s="133" t="e">
        <v>#REF!</v>
      </c>
      <c r="RVH1573" s="133" t="e">
        <v>#REF!</v>
      </c>
      <c r="RVI1573" s="133" t="e">
        <v>#REF!</v>
      </c>
      <c r="RVJ1573" s="133" t="e">
        <v>#REF!</v>
      </c>
      <c r="RVK1573" s="133" t="e">
        <v>#REF!</v>
      </c>
      <c r="RVL1573" s="133" t="e">
        <v>#REF!</v>
      </c>
      <c r="RVM1573" s="133" t="e">
        <v>#REF!</v>
      </c>
      <c r="RVN1573" s="133" t="e">
        <v>#REF!</v>
      </c>
      <c r="RVO1573" s="133" t="e">
        <v>#REF!</v>
      </c>
      <c r="RVP1573" s="133" t="e">
        <v>#REF!</v>
      </c>
      <c r="RVQ1573" s="133" t="e">
        <v>#REF!</v>
      </c>
      <c r="RVR1573" s="133" t="e">
        <v>#REF!</v>
      </c>
      <c r="RVS1573" s="133" t="e">
        <v>#REF!</v>
      </c>
      <c r="RVT1573" s="133" t="e">
        <v>#REF!</v>
      </c>
      <c r="RVU1573" s="133" t="e">
        <v>#REF!</v>
      </c>
      <c r="RVV1573" s="133" t="e">
        <v>#REF!</v>
      </c>
      <c r="RVW1573" s="133" t="e">
        <v>#REF!</v>
      </c>
      <c r="RVX1573" s="133" t="e">
        <v>#REF!</v>
      </c>
      <c r="RVY1573" s="133" t="e">
        <v>#REF!</v>
      </c>
      <c r="RVZ1573" s="133" t="e">
        <v>#REF!</v>
      </c>
      <c r="RWA1573" s="133" t="e">
        <v>#REF!</v>
      </c>
      <c r="RWB1573" s="133" t="e">
        <v>#REF!</v>
      </c>
      <c r="RWC1573" s="133" t="e">
        <v>#REF!</v>
      </c>
      <c r="RWD1573" s="133" t="e">
        <v>#REF!</v>
      </c>
      <c r="RWE1573" s="133" t="e">
        <v>#REF!</v>
      </c>
      <c r="RWF1573" s="133" t="e">
        <v>#REF!</v>
      </c>
      <c r="RWG1573" s="133" t="e">
        <v>#REF!</v>
      </c>
      <c r="RWH1573" s="133" t="e">
        <v>#REF!</v>
      </c>
      <c r="RWI1573" s="133" t="e">
        <v>#REF!</v>
      </c>
      <c r="RWJ1573" s="133" t="e">
        <v>#REF!</v>
      </c>
      <c r="RWK1573" s="133" t="e">
        <v>#REF!</v>
      </c>
      <c r="RWL1573" s="133" t="e">
        <v>#REF!</v>
      </c>
      <c r="RWM1573" s="133" t="e">
        <v>#REF!</v>
      </c>
      <c r="RWN1573" s="133" t="e">
        <v>#REF!</v>
      </c>
      <c r="RWO1573" s="133" t="e">
        <v>#REF!</v>
      </c>
      <c r="RWP1573" s="133" t="e">
        <v>#REF!</v>
      </c>
      <c r="RWQ1573" s="133" t="e">
        <v>#REF!</v>
      </c>
      <c r="RWR1573" s="133" t="e">
        <v>#REF!</v>
      </c>
      <c r="RWS1573" s="133" t="e">
        <v>#REF!</v>
      </c>
      <c r="RWT1573" s="133" t="e">
        <v>#REF!</v>
      </c>
      <c r="RWU1573" s="133" t="e">
        <v>#REF!</v>
      </c>
      <c r="RWV1573" s="133" t="e">
        <v>#REF!</v>
      </c>
      <c r="RWW1573" s="133" t="e">
        <v>#REF!</v>
      </c>
      <c r="RWX1573" s="133" t="e">
        <v>#REF!</v>
      </c>
      <c r="RWY1573" s="133" t="e">
        <v>#REF!</v>
      </c>
      <c r="RWZ1573" s="133" t="e">
        <v>#REF!</v>
      </c>
      <c r="RXA1573" s="133" t="e">
        <v>#REF!</v>
      </c>
      <c r="RXB1573" s="133" t="e">
        <v>#REF!</v>
      </c>
      <c r="RXC1573" s="133" t="e">
        <v>#REF!</v>
      </c>
      <c r="RXD1573" s="133" t="e">
        <v>#REF!</v>
      </c>
      <c r="RXE1573" s="133" t="e">
        <v>#REF!</v>
      </c>
      <c r="RXF1573" s="133" t="e">
        <v>#REF!</v>
      </c>
      <c r="RXG1573" s="133" t="e">
        <v>#REF!</v>
      </c>
      <c r="RXH1573" s="133" t="e">
        <v>#REF!</v>
      </c>
      <c r="RXI1573" s="133" t="e">
        <v>#REF!</v>
      </c>
      <c r="RXJ1573" s="133" t="e">
        <v>#REF!</v>
      </c>
      <c r="RXK1573" s="133" t="e">
        <v>#REF!</v>
      </c>
      <c r="RXL1573" s="133" t="e">
        <v>#REF!</v>
      </c>
      <c r="RXM1573" s="133" t="e">
        <v>#REF!</v>
      </c>
      <c r="RXN1573" s="133" t="e">
        <v>#REF!</v>
      </c>
      <c r="RXO1573" s="133" t="e">
        <v>#REF!</v>
      </c>
      <c r="RXP1573" s="133" t="e">
        <v>#REF!</v>
      </c>
      <c r="RXQ1573" s="133" t="e">
        <v>#REF!</v>
      </c>
      <c r="RXR1573" s="133" t="e">
        <v>#REF!</v>
      </c>
      <c r="RXS1573" s="133" t="e">
        <v>#REF!</v>
      </c>
      <c r="RXT1573" s="133" t="e">
        <v>#REF!</v>
      </c>
      <c r="RXU1573" s="133" t="e">
        <v>#REF!</v>
      </c>
      <c r="RXV1573" s="133" t="e">
        <v>#REF!</v>
      </c>
      <c r="RXW1573" s="133" t="e">
        <v>#REF!</v>
      </c>
      <c r="RXX1573" s="133" t="e">
        <v>#REF!</v>
      </c>
      <c r="RXY1573" s="133" t="e">
        <v>#REF!</v>
      </c>
      <c r="RXZ1573" s="133" t="e">
        <v>#REF!</v>
      </c>
      <c r="RYA1573" s="133" t="e">
        <v>#REF!</v>
      </c>
      <c r="RYB1573" s="133" t="e">
        <v>#REF!</v>
      </c>
      <c r="RYC1573" s="133" t="e">
        <v>#REF!</v>
      </c>
      <c r="RYD1573" s="133" t="e">
        <v>#REF!</v>
      </c>
      <c r="RYE1573" s="133" t="e">
        <v>#REF!</v>
      </c>
      <c r="RYF1573" s="133" t="e">
        <v>#REF!</v>
      </c>
      <c r="RYG1573" s="133" t="e">
        <v>#REF!</v>
      </c>
      <c r="RYH1573" s="133" t="e">
        <v>#REF!</v>
      </c>
      <c r="RYI1573" s="133" t="e">
        <v>#REF!</v>
      </c>
      <c r="RYJ1573" s="133" t="e">
        <v>#REF!</v>
      </c>
      <c r="RYK1573" s="133" t="e">
        <v>#REF!</v>
      </c>
      <c r="RYL1573" s="133" t="e">
        <v>#REF!</v>
      </c>
      <c r="RYM1573" s="133" t="e">
        <v>#REF!</v>
      </c>
      <c r="RYN1573" s="133" t="e">
        <v>#REF!</v>
      </c>
      <c r="RYO1573" s="133" t="e">
        <v>#REF!</v>
      </c>
      <c r="RYP1573" s="133" t="e">
        <v>#REF!</v>
      </c>
      <c r="RYQ1573" s="133" t="e">
        <v>#REF!</v>
      </c>
      <c r="RYR1573" s="133" t="e">
        <v>#REF!</v>
      </c>
      <c r="RYS1573" s="133" t="e">
        <v>#REF!</v>
      </c>
      <c r="RYT1573" s="133" t="e">
        <v>#REF!</v>
      </c>
      <c r="RYU1573" s="133" t="e">
        <v>#REF!</v>
      </c>
      <c r="RYV1573" s="133" t="e">
        <v>#REF!</v>
      </c>
      <c r="RYW1573" s="133" t="e">
        <v>#REF!</v>
      </c>
      <c r="RYX1573" s="133" t="e">
        <v>#REF!</v>
      </c>
      <c r="RYY1573" s="133" t="e">
        <v>#REF!</v>
      </c>
      <c r="RYZ1573" s="133" t="e">
        <v>#REF!</v>
      </c>
      <c r="RZA1573" s="133" t="e">
        <v>#REF!</v>
      </c>
      <c r="RZB1573" s="133" t="e">
        <v>#REF!</v>
      </c>
      <c r="RZC1573" s="133" t="e">
        <v>#REF!</v>
      </c>
      <c r="RZD1573" s="133" t="e">
        <v>#REF!</v>
      </c>
      <c r="RZE1573" s="133" t="e">
        <v>#REF!</v>
      </c>
      <c r="RZF1573" s="133" t="e">
        <v>#REF!</v>
      </c>
      <c r="RZG1573" s="133" t="e">
        <v>#REF!</v>
      </c>
      <c r="RZH1573" s="133" t="e">
        <v>#REF!</v>
      </c>
      <c r="RZI1573" s="133" t="e">
        <v>#REF!</v>
      </c>
      <c r="RZJ1573" s="133" t="e">
        <v>#REF!</v>
      </c>
      <c r="RZK1573" s="133" t="e">
        <v>#REF!</v>
      </c>
      <c r="RZL1573" s="133" t="e">
        <v>#REF!</v>
      </c>
      <c r="RZM1573" s="133" t="e">
        <v>#REF!</v>
      </c>
      <c r="RZN1573" s="133" t="e">
        <v>#REF!</v>
      </c>
      <c r="RZO1573" s="133" t="e">
        <v>#REF!</v>
      </c>
      <c r="RZP1573" s="133" t="e">
        <v>#REF!</v>
      </c>
      <c r="RZQ1573" s="133" t="e">
        <v>#REF!</v>
      </c>
      <c r="RZR1573" s="133" t="e">
        <v>#REF!</v>
      </c>
      <c r="RZS1573" s="133" t="e">
        <v>#REF!</v>
      </c>
      <c r="RZT1573" s="133" t="e">
        <v>#REF!</v>
      </c>
      <c r="RZU1573" s="133" t="e">
        <v>#REF!</v>
      </c>
      <c r="RZV1573" s="133" t="e">
        <v>#REF!</v>
      </c>
      <c r="RZW1573" s="133" t="e">
        <v>#REF!</v>
      </c>
      <c r="RZX1573" s="133" t="e">
        <v>#REF!</v>
      </c>
      <c r="RZY1573" s="133" t="e">
        <v>#REF!</v>
      </c>
      <c r="RZZ1573" s="133" t="e">
        <v>#REF!</v>
      </c>
      <c r="SAA1573" s="133" t="e">
        <v>#REF!</v>
      </c>
      <c r="SAB1573" s="133" t="e">
        <v>#REF!</v>
      </c>
      <c r="SAC1573" s="133" t="e">
        <v>#REF!</v>
      </c>
      <c r="SAD1573" s="133" t="e">
        <v>#REF!</v>
      </c>
      <c r="SAE1573" s="133" t="e">
        <v>#REF!</v>
      </c>
      <c r="SAF1573" s="133" t="e">
        <v>#REF!</v>
      </c>
      <c r="SAG1573" s="133" t="e">
        <v>#REF!</v>
      </c>
      <c r="SAH1573" s="133" t="e">
        <v>#REF!</v>
      </c>
      <c r="SAI1573" s="133" t="e">
        <v>#REF!</v>
      </c>
      <c r="SAJ1573" s="133" t="e">
        <v>#REF!</v>
      </c>
      <c r="SAK1573" s="133" t="e">
        <v>#REF!</v>
      </c>
      <c r="SAL1573" s="133" t="e">
        <v>#REF!</v>
      </c>
      <c r="SAM1573" s="133" t="e">
        <v>#REF!</v>
      </c>
      <c r="SAN1573" s="133" t="e">
        <v>#REF!</v>
      </c>
      <c r="SAO1573" s="133" t="e">
        <v>#REF!</v>
      </c>
      <c r="SAP1573" s="133" t="e">
        <v>#REF!</v>
      </c>
      <c r="SAQ1573" s="133" t="e">
        <v>#REF!</v>
      </c>
      <c r="SAR1573" s="133" t="e">
        <v>#REF!</v>
      </c>
      <c r="SAS1573" s="133" t="e">
        <v>#REF!</v>
      </c>
      <c r="SAT1573" s="133" t="e">
        <v>#REF!</v>
      </c>
      <c r="SAU1573" s="133" t="e">
        <v>#REF!</v>
      </c>
      <c r="SAV1573" s="133" t="e">
        <v>#REF!</v>
      </c>
      <c r="SAW1573" s="133" t="e">
        <v>#REF!</v>
      </c>
      <c r="SAX1573" s="133" t="e">
        <v>#REF!</v>
      </c>
      <c r="SAY1573" s="133" t="e">
        <v>#REF!</v>
      </c>
      <c r="SAZ1573" s="133" t="e">
        <v>#REF!</v>
      </c>
      <c r="SBA1573" s="133" t="e">
        <v>#REF!</v>
      </c>
      <c r="SBB1573" s="133" t="e">
        <v>#REF!</v>
      </c>
      <c r="SBC1573" s="133" t="e">
        <v>#REF!</v>
      </c>
      <c r="SBD1573" s="133" t="e">
        <v>#REF!</v>
      </c>
      <c r="SBE1573" s="133" t="e">
        <v>#REF!</v>
      </c>
      <c r="SBF1573" s="133" t="e">
        <v>#REF!</v>
      </c>
      <c r="SBG1573" s="133" t="e">
        <v>#REF!</v>
      </c>
      <c r="SBH1573" s="133" t="e">
        <v>#REF!</v>
      </c>
      <c r="SBI1573" s="133" t="e">
        <v>#REF!</v>
      </c>
      <c r="SBJ1573" s="133" t="e">
        <v>#REF!</v>
      </c>
      <c r="SBK1573" s="133" t="e">
        <v>#REF!</v>
      </c>
      <c r="SBL1573" s="133" t="e">
        <v>#REF!</v>
      </c>
      <c r="SBM1573" s="133" t="e">
        <v>#REF!</v>
      </c>
      <c r="SBN1573" s="133" t="e">
        <v>#REF!</v>
      </c>
      <c r="SBO1573" s="133" t="e">
        <v>#REF!</v>
      </c>
      <c r="SBP1573" s="133" t="e">
        <v>#REF!</v>
      </c>
      <c r="SBQ1573" s="133" t="e">
        <v>#REF!</v>
      </c>
      <c r="SBR1573" s="133" t="e">
        <v>#REF!</v>
      </c>
      <c r="SBS1573" s="133" t="e">
        <v>#REF!</v>
      </c>
      <c r="SBT1573" s="133" t="e">
        <v>#REF!</v>
      </c>
      <c r="SBU1573" s="133" t="e">
        <v>#REF!</v>
      </c>
      <c r="SBV1573" s="133" t="e">
        <v>#REF!</v>
      </c>
      <c r="SBW1573" s="133" t="e">
        <v>#REF!</v>
      </c>
      <c r="SBX1573" s="133" t="e">
        <v>#REF!</v>
      </c>
      <c r="SBY1573" s="133" t="e">
        <v>#REF!</v>
      </c>
      <c r="SBZ1573" s="133" t="e">
        <v>#REF!</v>
      </c>
      <c r="SCA1573" s="133" t="e">
        <v>#REF!</v>
      </c>
      <c r="SCB1573" s="133" t="e">
        <v>#REF!</v>
      </c>
      <c r="SCC1573" s="133" t="e">
        <v>#REF!</v>
      </c>
      <c r="SCD1573" s="133" t="e">
        <v>#REF!</v>
      </c>
      <c r="SCE1573" s="133" t="e">
        <v>#REF!</v>
      </c>
      <c r="SCF1573" s="133" t="e">
        <v>#REF!</v>
      </c>
      <c r="SCG1573" s="133" t="e">
        <v>#REF!</v>
      </c>
      <c r="SCH1573" s="133" t="e">
        <v>#REF!</v>
      </c>
      <c r="SCI1573" s="133" t="e">
        <v>#REF!</v>
      </c>
      <c r="SCJ1573" s="133" t="e">
        <v>#REF!</v>
      </c>
      <c r="SCK1573" s="133" t="e">
        <v>#REF!</v>
      </c>
      <c r="SCL1573" s="133" t="e">
        <v>#REF!</v>
      </c>
      <c r="SCM1573" s="133" t="e">
        <v>#REF!</v>
      </c>
      <c r="SCN1573" s="133" t="e">
        <v>#REF!</v>
      </c>
      <c r="SCO1573" s="133" t="e">
        <v>#REF!</v>
      </c>
      <c r="SCP1573" s="133" t="e">
        <v>#REF!</v>
      </c>
      <c r="SCQ1573" s="133" t="e">
        <v>#REF!</v>
      </c>
      <c r="SCR1573" s="133" t="e">
        <v>#REF!</v>
      </c>
      <c r="SCS1573" s="133" t="e">
        <v>#REF!</v>
      </c>
      <c r="SCT1573" s="133" t="e">
        <v>#REF!</v>
      </c>
      <c r="SCU1573" s="133" t="e">
        <v>#REF!</v>
      </c>
      <c r="SCV1573" s="133" t="e">
        <v>#REF!</v>
      </c>
      <c r="SCW1573" s="133" t="e">
        <v>#REF!</v>
      </c>
      <c r="SCX1573" s="133" t="e">
        <v>#REF!</v>
      </c>
      <c r="SCY1573" s="133" t="e">
        <v>#REF!</v>
      </c>
      <c r="SCZ1573" s="133" t="e">
        <v>#REF!</v>
      </c>
      <c r="SDA1573" s="133" t="e">
        <v>#REF!</v>
      </c>
      <c r="SDB1573" s="133" t="e">
        <v>#REF!</v>
      </c>
      <c r="SDC1573" s="133" t="e">
        <v>#REF!</v>
      </c>
      <c r="SDD1573" s="133" t="e">
        <v>#REF!</v>
      </c>
      <c r="SDE1573" s="133" t="e">
        <v>#REF!</v>
      </c>
      <c r="SDF1573" s="133" t="e">
        <v>#REF!</v>
      </c>
      <c r="SDG1573" s="133" t="e">
        <v>#REF!</v>
      </c>
      <c r="SDH1573" s="133" t="e">
        <v>#REF!</v>
      </c>
      <c r="SDI1573" s="133" t="e">
        <v>#REF!</v>
      </c>
      <c r="SDJ1573" s="133" t="e">
        <v>#REF!</v>
      </c>
      <c r="SDK1573" s="133" t="e">
        <v>#REF!</v>
      </c>
      <c r="SDL1573" s="133" t="e">
        <v>#REF!</v>
      </c>
      <c r="SDM1573" s="133" t="e">
        <v>#REF!</v>
      </c>
      <c r="SDN1573" s="133" t="e">
        <v>#REF!</v>
      </c>
      <c r="SDO1573" s="133" t="e">
        <v>#REF!</v>
      </c>
      <c r="SDP1573" s="133" t="e">
        <v>#REF!</v>
      </c>
      <c r="SDQ1573" s="133" t="e">
        <v>#REF!</v>
      </c>
      <c r="SDR1573" s="133" t="e">
        <v>#REF!</v>
      </c>
      <c r="SDS1573" s="133" t="e">
        <v>#REF!</v>
      </c>
      <c r="SDT1573" s="133" t="e">
        <v>#REF!</v>
      </c>
      <c r="SDU1573" s="133" t="e">
        <v>#REF!</v>
      </c>
      <c r="SDV1573" s="133" t="e">
        <v>#REF!</v>
      </c>
      <c r="SDW1573" s="133" t="e">
        <v>#REF!</v>
      </c>
      <c r="SDX1573" s="133" t="e">
        <v>#REF!</v>
      </c>
      <c r="SDY1573" s="133" t="e">
        <v>#REF!</v>
      </c>
      <c r="SDZ1573" s="133" t="e">
        <v>#REF!</v>
      </c>
      <c r="SEA1573" s="133" t="e">
        <v>#REF!</v>
      </c>
      <c r="SEB1573" s="133" t="e">
        <v>#REF!</v>
      </c>
      <c r="SEC1573" s="133" t="e">
        <v>#REF!</v>
      </c>
      <c r="SED1573" s="133" t="e">
        <v>#REF!</v>
      </c>
      <c r="SEE1573" s="133" t="e">
        <v>#REF!</v>
      </c>
      <c r="SEF1573" s="133" t="e">
        <v>#REF!</v>
      </c>
      <c r="SEG1573" s="133" t="e">
        <v>#REF!</v>
      </c>
      <c r="SEH1573" s="133" t="e">
        <v>#REF!</v>
      </c>
      <c r="SEI1573" s="133" t="e">
        <v>#REF!</v>
      </c>
      <c r="SEJ1573" s="133" t="e">
        <v>#REF!</v>
      </c>
      <c r="SEK1573" s="133" t="e">
        <v>#REF!</v>
      </c>
      <c r="SEL1573" s="133" t="e">
        <v>#REF!</v>
      </c>
      <c r="SEM1573" s="133" t="e">
        <v>#REF!</v>
      </c>
      <c r="SEN1573" s="133" t="e">
        <v>#REF!</v>
      </c>
      <c r="SEO1573" s="133" t="e">
        <v>#REF!</v>
      </c>
      <c r="SEP1573" s="133" t="e">
        <v>#REF!</v>
      </c>
      <c r="SEQ1573" s="133" t="e">
        <v>#REF!</v>
      </c>
      <c r="SER1573" s="133" t="e">
        <v>#REF!</v>
      </c>
      <c r="SES1573" s="133" t="e">
        <v>#REF!</v>
      </c>
      <c r="SET1573" s="133" t="e">
        <v>#REF!</v>
      </c>
      <c r="SEU1573" s="133" t="e">
        <v>#REF!</v>
      </c>
      <c r="SEV1573" s="133" t="e">
        <v>#REF!</v>
      </c>
      <c r="SEW1573" s="133" t="e">
        <v>#REF!</v>
      </c>
      <c r="SEX1573" s="133" t="e">
        <v>#REF!</v>
      </c>
      <c r="SEY1573" s="133" t="e">
        <v>#REF!</v>
      </c>
      <c r="SEZ1573" s="133" t="e">
        <v>#REF!</v>
      </c>
      <c r="SFA1573" s="133" t="e">
        <v>#REF!</v>
      </c>
      <c r="SFB1573" s="133" t="e">
        <v>#REF!</v>
      </c>
      <c r="SFC1573" s="133" t="e">
        <v>#REF!</v>
      </c>
      <c r="SFD1573" s="133" t="e">
        <v>#REF!</v>
      </c>
      <c r="SFE1573" s="133" t="e">
        <v>#REF!</v>
      </c>
      <c r="SFF1573" s="133" t="e">
        <v>#REF!</v>
      </c>
      <c r="SFG1573" s="133" t="e">
        <v>#REF!</v>
      </c>
      <c r="SFH1573" s="133" t="e">
        <v>#REF!</v>
      </c>
      <c r="SFI1573" s="133" t="e">
        <v>#REF!</v>
      </c>
      <c r="SFJ1573" s="133" t="e">
        <v>#REF!</v>
      </c>
      <c r="SFK1573" s="133" t="e">
        <v>#REF!</v>
      </c>
      <c r="SFL1573" s="133" t="e">
        <v>#REF!</v>
      </c>
      <c r="SFM1573" s="133" t="e">
        <v>#REF!</v>
      </c>
      <c r="SFN1573" s="133" t="e">
        <v>#REF!</v>
      </c>
      <c r="SFO1573" s="133" t="e">
        <v>#REF!</v>
      </c>
      <c r="SFP1573" s="133" t="e">
        <v>#REF!</v>
      </c>
      <c r="SFQ1573" s="133" t="e">
        <v>#REF!</v>
      </c>
      <c r="SFR1573" s="133" t="e">
        <v>#REF!</v>
      </c>
      <c r="SFS1573" s="133" t="e">
        <v>#REF!</v>
      </c>
      <c r="SFT1573" s="133" t="e">
        <v>#REF!</v>
      </c>
      <c r="SFU1573" s="133" t="e">
        <v>#REF!</v>
      </c>
      <c r="SFV1573" s="133" t="e">
        <v>#REF!</v>
      </c>
      <c r="SFW1573" s="133" t="e">
        <v>#REF!</v>
      </c>
      <c r="SFX1573" s="133" t="e">
        <v>#REF!</v>
      </c>
      <c r="SFY1573" s="133" t="e">
        <v>#REF!</v>
      </c>
      <c r="SFZ1573" s="133" t="e">
        <v>#REF!</v>
      </c>
      <c r="SGA1573" s="133" t="e">
        <v>#REF!</v>
      </c>
      <c r="SGB1573" s="133" t="e">
        <v>#REF!</v>
      </c>
      <c r="SGC1573" s="133" t="e">
        <v>#REF!</v>
      </c>
      <c r="SGD1573" s="133" t="e">
        <v>#REF!</v>
      </c>
      <c r="SGE1573" s="133" t="e">
        <v>#REF!</v>
      </c>
      <c r="SGF1573" s="133" t="e">
        <v>#REF!</v>
      </c>
      <c r="SGG1573" s="133" t="e">
        <v>#REF!</v>
      </c>
      <c r="SGH1573" s="133" t="e">
        <v>#REF!</v>
      </c>
      <c r="SGI1573" s="133" t="e">
        <v>#REF!</v>
      </c>
      <c r="SGJ1573" s="133" t="e">
        <v>#REF!</v>
      </c>
      <c r="SGK1573" s="133" t="e">
        <v>#REF!</v>
      </c>
      <c r="SGL1573" s="133" t="e">
        <v>#REF!</v>
      </c>
      <c r="SGM1573" s="133" t="e">
        <v>#REF!</v>
      </c>
      <c r="SGN1573" s="133" t="e">
        <v>#REF!</v>
      </c>
      <c r="SGO1573" s="133" t="e">
        <v>#REF!</v>
      </c>
      <c r="SGP1573" s="133" t="e">
        <v>#REF!</v>
      </c>
      <c r="SGQ1573" s="133" t="e">
        <v>#REF!</v>
      </c>
      <c r="SGR1573" s="133" t="e">
        <v>#REF!</v>
      </c>
      <c r="SGS1573" s="133" t="e">
        <v>#REF!</v>
      </c>
      <c r="SGT1573" s="133" t="e">
        <v>#REF!</v>
      </c>
      <c r="SGU1573" s="133" t="e">
        <v>#REF!</v>
      </c>
      <c r="SGV1573" s="133" t="e">
        <v>#REF!</v>
      </c>
      <c r="SGW1573" s="133" t="e">
        <v>#REF!</v>
      </c>
      <c r="SGX1573" s="133" t="e">
        <v>#REF!</v>
      </c>
      <c r="SGY1573" s="133" t="e">
        <v>#REF!</v>
      </c>
      <c r="SGZ1573" s="133" t="e">
        <v>#REF!</v>
      </c>
      <c r="SHA1573" s="133" t="e">
        <v>#REF!</v>
      </c>
      <c r="SHB1573" s="133" t="e">
        <v>#REF!</v>
      </c>
      <c r="SHC1573" s="133" t="e">
        <v>#REF!</v>
      </c>
      <c r="SHD1573" s="133" t="e">
        <v>#REF!</v>
      </c>
      <c r="SHE1573" s="133" t="e">
        <v>#REF!</v>
      </c>
      <c r="SHF1573" s="133" t="e">
        <v>#REF!</v>
      </c>
      <c r="SHG1573" s="133" t="e">
        <v>#REF!</v>
      </c>
      <c r="SHH1573" s="133" t="e">
        <v>#REF!</v>
      </c>
      <c r="SHI1573" s="133" t="e">
        <v>#REF!</v>
      </c>
      <c r="SHJ1573" s="133" t="e">
        <v>#REF!</v>
      </c>
      <c r="SHK1573" s="133" t="e">
        <v>#REF!</v>
      </c>
      <c r="SHL1573" s="133" t="e">
        <v>#REF!</v>
      </c>
      <c r="SHM1573" s="133" t="e">
        <v>#REF!</v>
      </c>
      <c r="SHN1573" s="133" t="e">
        <v>#REF!</v>
      </c>
      <c r="SHO1573" s="133" t="e">
        <v>#REF!</v>
      </c>
      <c r="SHP1573" s="133" t="e">
        <v>#REF!</v>
      </c>
      <c r="SHQ1573" s="133" t="e">
        <v>#REF!</v>
      </c>
      <c r="SHR1573" s="133" t="e">
        <v>#REF!</v>
      </c>
      <c r="SHS1573" s="133" t="e">
        <v>#REF!</v>
      </c>
      <c r="SHT1573" s="133" t="e">
        <v>#REF!</v>
      </c>
      <c r="SHU1573" s="133" t="e">
        <v>#REF!</v>
      </c>
      <c r="SHV1573" s="133" t="e">
        <v>#REF!</v>
      </c>
      <c r="SHW1573" s="133" t="e">
        <v>#REF!</v>
      </c>
      <c r="SHX1573" s="133" t="e">
        <v>#REF!</v>
      </c>
      <c r="SHY1573" s="133" t="e">
        <v>#REF!</v>
      </c>
      <c r="SHZ1573" s="133" t="e">
        <v>#REF!</v>
      </c>
      <c r="SIA1573" s="133" t="e">
        <v>#REF!</v>
      </c>
      <c r="SIB1573" s="133" t="e">
        <v>#REF!</v>
      </c>
      <c r="SIC1573" s="133" t="e">
        <v>#REF!</v>
      </c>
      <c r="SID1573" s="133" t="e">
        <v>#REF!</v>
      </c>
      <c r="SIE1573" s="133" t="e">
        <v>#REF!</v>
      </c>
      <c r="SIF1573" s="133" t="e">
        <v>#REF!</v>
      </c>
      <c r="SIG1573" s="133" t="e">
        <v>#REF!</v>
      </c>
      <c r="SIH1573" s="133" t="e">
        <v>#REF!</v>
      </c>
      <c r="SII1573" s="133" t="e">
        <v>#REF!</v>
      </c>
      <c r="SIJ1573" s="133" t="e">
        <v>#REF!</v>
      </c>
      <c r="SIK1573" s="133" t="e">
        <v>#REF!</v>
      </c>
      <c r="SIL1573" s="133" t="e">
        <v>#REF!</v>
      </c>
      <c r="SIM1573" s="133" t="e">
        <v>#REF!</v>
      </c>
      <c r="SIN1573" s="133" t="e">
        <v>#REF!</v>
      </c>
      <c r="SIO1573" s="133" t="e">
        <v>#REF!</v>
      </c>
      <c r="SIP1573" s="133" t="e">
        <v>#REF!</v>
      </c>
      <c r="SIQ1573" s="133" t="e">
        <v>#REF!</v>
      </c>
      <c r="SIR1573" s="133" t="e">
        <v>#REF!</v>
      </c>
      <c r="SIS1573" s="133" t="e">
        <v>#REF!</v>
      </c>
      <c r="SIT1573" s="133" t="e">
        <v>#REF!</v>
      </c>
      <c r="SIU1573" s="133" t="e">
        <v>#REF!</v>
      </c>
      <c r="SIV1573" s="133" t="e">
        <v>#REF!</v>
      </c>
      <c r="SIW1573" s="133" t="e">
        <v>#REF!</v>
      </c>
      <c r="SIX1573" s="133" t="e">
        <v>#REF!</v>
      </c>
      <c r="SIY1573" s="133" t="e">
        <v>#REF!</v>
      </c>
      <c r="SIZ1573" s="133" t="e">
        <v>#REF!</v>
      </c>
      <c r="SJA1573" s="133" t="e">
        <v>#REF!</v>
      </c>
      <c r="SJB1573" s="133" t="e">
        <v>#REF!</v>
      </c>
      <c r="SJC1573" s="133" t="e">
        <v>#REF!</v>
      </c>
      <c r="SJD1573" s="133" t="e">
        <v>#REF!</v>
      </c>
      <c r="SJE1573" s="133" t="e">
        <v>#REF!</v>
      </c>
      <c r="SJF1573" s="133" t="e">
        <v>#REF!</v>
      </c>
      <c r="SJG1573" s="133" t="e">
        <v>#REF!</v>
      </c>
      <c r="SJH1573" s="133" t="e">
        <v>#REF!</v>
      </c>
      <c r="SJI1573" s="133" t="e">
        <v>#REF!</v>
      </c>
      <c r="SJJ1573" s="133" t="e">
        <v>#REF!</v>
      </c>
      <c r="SJK1573" s="133" t="e">
        <v>#REF!</v>
      </c>
      <c r="SJL1573" s="133" t="e">
        <v>#REF!</v>
      </c>
      <c r="SJM1573" s="133" t="e">
        <v>#REF!</v>
      </c>
      <c r="SJN1573" s="133" t="e">
        <v>#REF!</v>
      </c>
      <c r="SJO1573" s="133" t="e">
        <v>#REF!</v>
      </c>
      <c r="SJP1573" s="133" t="e">
        <v>#REF!</v>
      </c>
      <c r="SJQ1573" s="133" t="e">
        <v>#REF!</v>
      </c>
      <c r="SJR1573" s="133" t="e">
        <v>#REF!</v>
      </c>
      <c r="SJS1573" s="133" t="e">
        <v>#REF!</v>
      </c>
      <c r="SJT1573" s="133" t="e">
        <v>#REF!</v>
      </c>
      <c r="SJU1573" s="133" t="e">
        <v>#REF!</v>
      </c>
      <c r="SJV1573" s="133" t="e">
        <v>#REF!</v>
      </c>
      <c r="SJW1573" s="133" t="e">
        <v>#REF!</v>
      </c>
      <c r="SJX1573" s="133" t="e">
        <v>#REF!</v>
      </c>
      <c r="SJY1573" s="133" t="e">
        <v>#REF!</v>
      </c>
      <c r="SJZ1573" s="133" t="e">
        <v>#REF!</v>
      </c>
      <c r="SKA1573" s="133" t="e">
        <v>#REF!</v>
      </c>
      <c r="SKB1573" s="133" t="e">
        <v>#REF!</v>
      </c>
      <c r="SKC1573" s="133" t="e">
        <v>#REF!</v>
      </c>
      <c r="SKD1573" s="133" t="e">
        <v>#REF!</v>
      </c>
      <c r="SKE1573" s="133" t="e">
        <v>#REF!</v>
      </c>
      <c r="SKF1573" s="133" t="e">
        <v>#REF!</v>
      </c>
      <c r="SKG1573" s="133" t="e">
        <v>#REF!</v>
      </c>
      <c r="SKH1573" s="133" t="e">
        <v>#REF!</v>
      </c>
      <c r="SKI1573" s="133" t="e">
        <v>#REF!</v>
      </c>
      <c r="SKJ1573" s="133" t="e">
        <v>#REF!</v>
      </c>
      <c r="SKK1573" s="133" t="e">
        <v>#REF!</v>
      </c>
      <c r="SKL1573" s="133" t="e">
        <v>#REF!</v>
      </c>
      <c r="SKM1573" s="133" t="e">
        <v>#REF!</v>
      </c>
      <c r="SKN1573" s="133" t="e">
        <v>#REF!</v>
      </c>
      <c r="SKO1573" s="133" t="e">
        <v>#REF!</v>
      </c>
      <c r="SKP1573" s="133" t="e">
        <v>#REF!</v>
      </c>
      <c r="SKQ1573" s="133" t="e">
        <v>#REF!</v>
      </c>
      <c r="SKR1573" s="133" t="e">
        <v>#REF!</v>
      </c>
      <c r="SKS1573" s="133" t="e">
        <v>#REF!</v>
      </c>
      <c r="SKT1573" s="133" t="e">
        <v>#REF!</v>
      </c>
      <c r="SKU1573" s="133" t="e">
        <v>#REF!</v>
      </c>
      <c r="SKV1573" s="133" t="e">
        <v>#REF!</v>
      </c>
      <c r="SKW1573" s="133" t="e">
        <v>#REF!</v>
      </c>
      <c r="SKX1573" s="133" t="e">
        <v>#REF!</v>
      </c>
      <c r="SKY1573" s="133" t="e">
        <v>#REF!</v>
      </c>
      <c r="SKZ1573" s="133" t="e">
        <v>#REF!</v>
      </c>
      <c r="SLA1573" s="133" t="e">
        <v>#REF!</v>
      </c>
      <c r="SLB1573" s="133" t="e">
        <v>#REF!</v>
      </c>
      <c r="SLC1573" s="133" t="e">
        <v>#REF!</v>
      </c>
      <c r="SLD1573" s="133" t="e">
        <v>#REF!</v>
      </c>
      <c r="SLE1573" s="133" t="e">
        <v>#REF!</v>
      </c>
      <c r="SLF1573" s="133" t="e">
        <v>#REF!</v>
      </c>
      <c r="SLG1573" s="133" t="e">
        <v>#REF!</v>
      </c>
      <c r="SLH1573" s="133" t="e">
        <v>#REF!</v>
      </c>
      <c r="SLI1573" s="133" t="e">
        <v>#REF!</v>
      </c>
      <c r="SLJ1573" s="133" t="e">
        <v>#REF!</v>
      </c>
      <c r="SLK1573" s="133" t="e">
        <v>#REF!</v>
      </c>
      <c r="SLL1573" s="133" t="e">
        <v>#REF!</v>
      </c>
      <c r="SLM1573" s="133" t="e">
        <v>#REF!</v>
      </c>
      <c r="SLN1573" s="133" t="e">
        <v>#REF!</v>
      </c>
      <c r="SLO1573" s="133" t="e">
        <v>#REF!</v>
      </c>
      <c r="SLP1573" s="133" t="e">
        <v>#REF!</v>
      </c>
      <c r="SLQ1573" s="133" t="e">
        <v>#REF!</v>
      </c>
      <c r="SLR1573" s="133" t="e">
        <v>#REF!</v>
      </c>
      <c r="SLS1573" s="133" t="e">
        <v>#REF!</v>
      </c>
      <c r="SLT1573" s="133" t="e">
        <v>#REF!</v>
      </c>
      <c r="SLU1573" s="133" t="e">
        <v>#REF!</v>
      </c>
      <c r="SLV1573" s="133" t="e">
        <v>#REF!</v>
      </c>
      <c r="SLW1573" s="133" t="e">
        <v>#REF!</v>
      </c>
      <c r="SLX1573" s="133" t="e">
        <v>#REF!</v>
      </c>
      <c r="SLY1573" s="133" t="e">
        <v>#REF!</v>
      </c>
      <c r="SLZ1573" s="133" t="e">
        <v>#REF!</v>
      </c>
      <c r="SMA1573" s="133" t="e">
        <v>#REF!</v>
      </c>
      <c r="SMB1573" s="133" t="e">
        <v>#REF!</v>
      </c>
      <c r="SMC1573" s="133" t="e">
        <v>#REF!</v>
      </c>
      <c r="SMD1573" s="133" t="e">
        <v>#REF!</v>
      </c>
      <c r="SME1573" s="133" t="e">
        <v>#REF!</v>
      </c>
      <c r="SMF1573" s="133" t="e">
        <v>#REF!</v>
      </c>
      <c r="SMG1573" s="133" t="e">
        <v>#REF!</v>
      </c>
      <c r="SMH1573" s="133" t="e">
        <v>#REF!</v>
      </c>
      <c r="SMI1573" s="133" t="e">
        <v>#REF!</v>
      </c>
      <c r="SMJ1573" s="133" t="e">
        <v>#REF!</v>
      </c>
      <c r="SMK1573" s="133" t="e">
        <v>#REF!</v>
      </c>
      <c r="SML1573" s="133" t="e">
        <v>#REF!</v>
      </c>
      <c r="SMM1573" s="133" t="e">
        <v>#REF!</v>
      </c>
      <c r="SMN1573" s="133" t="e">
        <v>#REF!</v>
      </c>
      <c r="SMO1573" s="133" t="e">
        <v>#REF!</v>
      </c>
      <c r="SMP1573" s="133" t="e">
        <v>#REF!</v>
      </c>
      <c r="SMQ1573" s="133" t="e">
        <v>#REF!</v>
      </c>
      <c r="SMR1573" s="133" t="e">
        <v>#REF!</v>
      </c>
      <c r="SMS1573" s="133" t="e">
        <v>#REF!</v>
      </c>
      <c r="SMT1573" s="133" t="e">
        <v>#REF!</v>
      </c>
      <c r="SMU1573" s="133" t="e">
        <v>#REF!</v>
      </c>
      <c r="SMV1573" s="133" t="e">
        <v>#REF!</v>
      </c>
      <c r="SMW1573" s="133" t="e">
        <v>#REF!</v>
      </c>
      <c r="SMX1573" s="133" t="e">
        <v>#REF!</v>
      </c>
      <c r="SMY1573" s="133" t="e">
        <v>#REF!</v>
      </c>
      <c r="SMZ1573" s="133" t="e">
        <v>#REF!</v>
      </c>
      <c r="SNA1573" s="133" t="e">
        <v>#REF!</v>
      </c>
      <c r="SNB1573" s="133" t="e">
        <v>#REF!</v>
      </c>
      <c r="SNC1573" s="133" t="e">
        <v>#REF!</v>
      </c>
      <c r="SND1573" s="133" t="e">
        <v>#REF!</v>
      </c>
      <c r="SNE1573" s="133" t="e">
        <v>#REF!</v>
      </c>
      <c r="SNF1573" s="133" t="e">
        <v>#REF!</v>
      </c>
      <c r="SNG1573" s="133" t="e">
        <v>#REF!</v>
      </c>
      <c r="SNH1573" s="133" t="e">
        <v>#REF!</v>
      </c>
      <c r="SNI1573" s="133" t="e">
        <v>#REF!</v>
      </c>
      <c r="SNJ1573" s="133" t="e">
        <v>#REF!</v>
      </c>
      <c r="SNK1573" s="133" t="e">
        <v>#REF!</v>
      </c>
      <c r="SNL1573" s="133" t="e">
        <v>#REF!</v>
      </c>
      <c r="SNM1573" s="133" t="e">
        <v>#REF!</v>
      </c>
      <c r="SNN1573" s="133" t="e">
        <v>#REF!</v>
      </c>
      <c r="SNO1573" s="133" t="e">
        <v>#REF!</v>
      </c>
      <c r="SNP1573" s="133" t="e">
        <v>#REF!</v>
      </c>
      <c r="SNQ1573" s="133" t="e">
        <v>#REF!</v>
      </c>
      <c r="SNR1573" s="133" t="e">
        <v>#REF!</v>
      </c>
      <c r="SNS1573" s="133" t="e">
        <v>#REF!</v>
      </c>
      <c r="SNT1573" s="133" t="e">
        <v>#REF!</v>
      </c>
      <c r="SNU1573" s="133" t="e">
        <v>#REF!</v>
      </c>
      <c r="SNV1573" s="133" t="e">
        <v>#REF!</v>
      </c>
      <c r="SNW1573" s="133" t="e">
        <v>#REF!</v>
      </c>
      <c r="SNX1573" s="133" t="e">
        <v>#REF!</v>
      </c>
      <c r="SNY1573" s="133" t="e">
        <v>#REF!</v>
      </c>
      <c r="SNZ1573" s="133" t="e">
        <v>#REF!</v>
      </c>
      <c r="SOA1573" s="133" t="e">
        <v>#REF!</v>
      </c>
      <c r="SOB1573" s="133" t="e">
        <v>#REF!</v>
      </c>
      <c r="SOC1573" s="133" t="e">
        <v>#REF!</v>
      </c>
      <c r="SOD1573" s="133" t="e">
        <v>#REF!</v>
      </c>
      <c r="SOE1573" s="133" t="e">
        <v>#REF!</v>
      </c>
      <c r="SOF1573" s="133" t="e">
        <v>#REF!</v>
      </c>
      <c r="SOG1573" s="133" t="e">
        <v>#REF!</v>
      </c>
      <c r="SOH1573" s="133" t="e">
        <v>#REF!</v>
      </c>
      <c r="SOI1573" s="133" t="e">
        <v>#REF!</v>
      </c>
      <c r="SOJ1573" s="133" t="e">
        <v>#REF!</v>
      </c>
      <c r="SOK1573" s="133" t="e">
        <v>#REF!</v>
      </c>
      <c r="SOL1573" s="133" t="e">
        <v>#REF!</v>
      </c>
      <c r="SOM1573" s="133" t="e">
        <v>#REF!</v>
      </c>
      <c r="SON1573" s="133" t="e">
        <v>#REF!</v>
      </c>
      <c r="SOO1573" s="133" t="e">
        <v>#REF!</v>
      </c>
      <c r="SOP1573" s="133" t="e">
        <v>#REF!</v>
      </c>
      <c r="SOQ1573" s="133" t="e">
        <v>#REF!</v>
      </c>
      <c r="SOR1573" s="133" t="e">
        <v>#REF!</v>
      </c>
      <c r="SOS1573" s="133" t="e">
        <v>#REF!</v>
      </c>
      <c r="SOT1573" s="133" t="e">
        <v>#REF!</v>
      </c>
      <c r="SOU1573" s="133" t="e">
        <v>#REF!</v>
      </c>
      <c r="SOV1573" s="133" t="e">
        <v>#REF!</v>
      </c>
      <c r="SOW1573" s="133" t="e">
        <v>#REF!</v>
      </c>
      <c r="SOX1573" s="133" t="e">
        <v>#REF!</v>
      </c>
      <c r="SOY1573" s="133" t="e">
        <v>#REF!</v>
      </c>
      <c r="SOZ1573" s="133" t="e">
        <v>#REF!</v>
      </c>
      <c r="SPA1573" s="133" t="e">
        <v>#REF!</v>
      </c>
      <c r="SPB1573" s="133" t="e">
        <v>#REF!</v>
      </c>
      <c r="SPC1573" s="133" t="e">
        <v>#REF!</v>
      </c>
      <c r="SPD1573" s="133" t="e">
        <v>#REF!</v>
      </c>
      <c r="SPE1573" s="133" t="e">
        <v>#REF!</v>
      </c>
      <c r="SPF1573" s="133" t="e">
        <v>#REF!</v>
      </c>
      <c r="SPG1573" s="133" t="e">
        <v>#REF!</v>
      </c>
      <c r="SPH1573" s="133" t="e">
        <v>#REF!</v>
      </c>
      <c r="SPI1573" s="133" t="e">
        <v>#REF!</v>
      </c>
      <c r="SPJ1573" s="133" t="e">
        <v>#REF!</v>
      </c>
      <c r="SPK1573" s="133" t="e">
        <v>#REF!</v>
      </c>
      <c r="SPL1573" s="133" t="e">
        <v>#REF!</v>
      </c>
      <c r="SPM1573" s="133" t="e">
        <v>#REF!</v>
      </c>
      <c r="SPN1573" s="133" t="e">
        <v>#REF!</v>
      </c>
      <c r="SPO1573" s="133" t="e">
        <v>#REF!</v>
      </c>
      <c r="SPP1573" s="133" t="e">
        <v>#REF!</v>
      </c>
      <c r="SPQ1573" s="133" t="e">
        <v>#REF!</v>
      </c>
      <c r="SPR1573" s="133" t="e">
        <v>#REF!</v>
      </c>
      <c r="SPS1573" s="133" t="e">
        <v>#REF!</v>
      </c>
      <c r="SPT1573" s="133" t="e">
        <v>#REF!</v>
      </c>
      <c r="SPU1573" s="133" t="e">
        <v>#REF!</v>
      </c>
      <c r="SPV1573" s="133" t="e">
        <v>#REF!</v>
      </c>
      <c r="SPW1573" s="133" t="e">
        <v>#REF!</v>
      </c>
      <c r="SPX1573" s="133" t="e">
        <v>#REF!</v>
      </c>
      <c r="SPY1573" s="133" t="e">
        <v>#REF!</v>
      </c>
      <c r="SPZ1573" s="133" t="e">
        <v>#REF!</v>
      </c>
      <c r="SQA1573" s="133" t="e">
        <v>#REF!</v>
      </c>
      <c r="SQB1573" s="133" t="e">
        <v>#REF!</v>
      </c>
      <c r="SQC1573" s="133" t="e">
        <v>#REF!</v>
      </c>
      <c r="SQD1573" s="133" t="e">
        <v>#REF!</v>
      </c>
      <c r="SQE1573" s="133" t="e">
        <v>#REF!</v>
      </c>
      <c r="SQF1573" s="133" t="e">
        <v>#REF!</v>
      </c>
      <c r="SQG1573" s="133" t="e">
        <v>#REF!</v>
      </c>
      <c r="SQH1573" s="133" t="e">
        <v>#REF!</v>
      </c>
      <c r="SQI1573" s="133" t="e">
        <v>#REF!</v>
      </c>
      <c r="SQJ1573" s="133" t="e">
        <v>#REF!</v>
      </c>
      <c r="SQK1573" s="133" t="e">
        <v>#REF!</v>
      </c>
      <c r="SQL1573" s="133" t="e">
        <v>#REF!</v>
      </c>
      <c r="SQM1573" s="133" t="e">
        <v>#REF!</v>
      </c>
      <c r="SQN1573" s="133" t="e">
        <v>#REF!</v>
      </c>
      <c r="SQO1573" s="133" t="e">
        <v>#REF!</v>
      </c>
      <c r="SQP1573" s="133" t="e">
        <v>#REF!</v>
      </c>
      <c r="SQQ1573" s="133" t="e">
        <v>#REF!</v>
      </c>
      <c r="SQR1573" s="133" t="e">
        <v>#REF!</v>
      </c>
      <c r="SQS1573" s="133" t="e">
        <v>#REF!</v>
      </c>
      <c r="SQT1573" s="133" t="e">
        <v>#REF!</v>
      </c>
      <c r="SQU1573" s="133" t="e">
        <v>#REF!</v>
      </c>
      <c r="SQV1573" s="133" t="e">
        <v>#REF!</v>
      </c>
      <c r="SQW1573" s="133" t="e">
        <v>#REF!</v>
      </c>
      <c r="SQX1573" s="133" t="e">
        <v>#REF!</v>
      </c>
      <c r="SQY1573" s="133" t="e">
        <v>#REF!</v>
      </c>
      <c r="SQZ1573" s="133" t="e">
        <v>#REF!</v>
      </c>
      <c r="SRA1573" s="133" t="e">
        <v>#REF!</v>
      </c>
      <c r="SRB1573" s="133" t="e">
        <v>#REF!</v>
      </c>
      <c r="SRC1573" s="133" t="e">
        <v>#REF!</v>
      </c>
      <c r="SRD1573" s="133" t="e">
        <v>#REF!</v>
      </c>
      <c r="SRE1573" s="133" t="e">
        <v>#REF!</v>
      </c>
      <c r="SRF1573" s="133" t="e">
        <v>#REF!</v>
      </c>
      <c r="SRG1573" s="133" t="e">
        <v>#REF!</v>
      </c>
      <c r="SRH1573" s="133" t="e">
        <v>#REF!</v>
      </c>
      <c r="SRI1573" s="133" t="e">
        <v>#REF!</v>
      </c>
      <c r="SRJ1573" s="133" t="e">
        <v>#REF!</v>
      </c>
      <c r="SRK1573" s="133" t="e">
        <v>#REF!</v>
      </c>
      <c r="SRL1573" s="133" t="e">
        <v>#REF!</v>
      </c>
      <c r="SRM1573" s="133" t="e">
        <v>#REF!</v>
      </c>
      <c r="SRN1573" s="133" t="e">
        <v>#REF!</v>
      </c>
      <c r="SRO1573" s="133" t="e">
        <v>#REF!</v>
      </c>
      <c r="SRP1573" s="133" t="e">
        <v>#REF!</v>
      </c>
      <c r="SRQ1573" s="133" t="e">
        <v>#REF!</v>
      </c>
      <c r="SRR1573" s="133" t="e">
        <v>#REF!</v>
      </c>
      <c r="SRS1573" s="133" t="e">
        <v>#REF!</v>
      </c>
      <c r="SRT1573" s="133" t="e">
        <v>#REF!</v>
      </c>
      <c r="SRU1573" s="133" t="e">
        <v>#REF!</v>
      </c>
      <c r="SRV1573" s="133" t="e">
        <v>#REF!</v>
      </c>
      <c r="SRW1573" s="133" t="e">
        <v>#REF!</v>
      </c>
      <c r="SRX1573" s="133" t="e">
        <v>#REF!</v>
      </c>
      <c r="SRY1573" s="133" t="e">
        <v>#REF!</v>
      </c>
      <c r="SRZ1573" s="133" t="e">
        <v>#REF!</v>
      </c>
      <c r="SSA1573" s="133" t="e">
        <v>#REF!</v>
      </c>
      <c r="SSB1573" s="133" t="e">
        <v>#REF!</v>
      </c>
      <c r="SSC1573" s="133" t="e">
        <v>#REF!</v>
      </c>
      <c r="SSD1573" s="133" t="e">
        <v>#REF!</v>
      </c>
      <c r="SSE1573" s="133" t="e">
        <v>#REF!</v>
      </c>
      <c r="SSF1573" s="133" t="e">
        <v>#REF!</v>
      </c>
      <c r="SSG1573" s="133" t="e">
        <v>#REF!</v>
      </c>
      <c r="SSH1573" s="133" t="e">
        <v>#REF!</v>
      </c>
      <c r="SSI1573" s="133" t="e">
        <v>#REF!</v>
      </c>
      <c r="SSJ1573" s="133" t="e">
        <v>#REF!</v>
      </c>
      <c r="SSK1573" s="133" t="e">
        <v>#REF!</v>
      </c>
      <c r="SSL1573" s="133" t="e">
        <v>#REF!</v>
      </c>
      <c r="SSM1573" s="133" t="e">
        <v>#REF!</v>
      </c>
      <c r="SSN1573" s="133" t="e">
        <v>#REF!</v>
      </c>
      <c r="SSO1573" s="133" t="e">
        <v>#REF!</v>
      </c>
      <c r="SSP1573" s="133" t="e">
        <v>#REF!</v>
      </c>
      <c r="SSQ1573" s="133" t="e">
        <v>#REF!</v>
      </c>
      <c r="SSR1573" s="133" t="e">
        <v>#REF!</v>
      </c>
      <c r="SSS1573" s="133" t="e">
        <v>#REF!</v>
      </c>
      <c r="SST1573" s="133" t="e">
        <v>#REF!</v>
      </c>
      <c r="SSU1573" s="133" t="e">
        <v>#REF!</v>
      </c>
      <c r="SSV1573" s="133" t="e">
        <v>#REF!</v>
      </c>
      <c r="SSW1573" s="133" t="e">
        <v>#REF!</v>
      </c>
      <c r="SSX1573" s="133" t="e">
        <v>#REF!</v>
      </c>
      <c r="SSY1573" s="133" t="e">
        <v>#REF!</v>
      </c>
      <c r="SSZ1573" s="133" t="e">
        <v>#REF!</v>
      </c>
      <c r="STA1573" s="133" t="e">
        <v>#REF!</v>
      </c>
      <c r="STB1573" s="133" t="e">
        <v>#REF!</v>
      </c>
      <c r="STC1573" s="133" t="e">
        <v>#REF!</v>
      </c>
      <c r="STD1573" s="133" t="e">
        <v>#REF!</v>
      </c>
      <c r="STE1573" s="133" t="e">
        <v>#REF!</v>
      </c>
      <c r="STF1573" s="133" t="e">
        <v>#REF!</v>
      </c>
      <c r="STG1573" s="133" t="e">
        <v>#REF!</v>
      </c>
      <c r="STH1573" s="133" t="e">
        <v>#REF!</v>
      </c>
      <c r="STI1573" s="133" t="e">
        <v>#REF!</v>
      </c>
      <c r="STJ1573" s="133" t="e">
        <v>#REF!</v>
      </c>
      <c r="STK1573" s="133" t="e">
        <v>#REF!</v>
      </c>
      <c r="STL1573" s="133" t="e">
        <v>#REF!</v>
      </c>
      <c r="STM1573" s="133" t="e">
        <v>#REF!</v>
      </c>
      <c r="STN1573" s="133" t="e">
        <v>#REF!</v>
      </c>
      <c r="STO1573" s="133" t="e">
        <v>#REF!</v>
      </c>
      <c r="STP1573" s="133" t="e">
        <v>#REF!</v>
      </c>
      <c r="STQ1573" s="133" t="e">
        <v>#REF!</v>
      </c>
      <c r="STR1573" s="133" t="e">
        <v>#REF!</v>
      </c>
      <c r="STS1573" s="133" t="e">
        <v>#REF!</v>
      </c>
      <c r="STT1573" s="133" t="e">
        <v>#REF!</v>
      </c>
      <c r="STU1573" s="133" t="e">
        <v>#REF!</v>
      </c>
      <c r="STV1573" s="133" t="e">
        <v>#REF!</v>
      </c>
      <c r="STW1573" s="133" t="e">
        <v>#REF!</v>
      </c>
      <c r="STX1573" s="133" t="e">
        <v>#REF!</v>
      </c>
      <c r="STY1573" s="133" t="e">
        <v>#REF!</v>
      </c>
      <c r="STZ1573" s="133" t="e">
        <v>#REF!</v>
      </c>
      <c r="SUA1573" s="133" t="e">
        <v>#REF!</v>
      </c>
      <c r="SUB1573" s="133" t="e">
        <v>#REF!</v>
      </c>
      <c r="SUC1573" s="133" t="e">
        <v>#REF!</v>
      </c>
      <c r="SUD1573" s="133" t="e">
        <v>#REF!</v>
      </c>
      <c r="SUE1573" s="133" t="e">
        <v>#REF!</v>
      </c>
      <c r="SUF1573" s="133" t="e">
        <v>#REF!</v>
      </c>
      <c r="SUG1573" s="133" t="e">
        <v>#REF!</v>
      </c>
      <c r="SUH1573" s="133" t="e">
        <v>#REF!</v>
      </c>
      <c r="SUI1573" s="133" t="e">
        <v>#REF!</v>
      </c>
      <c r="SUJ1573" s="133" t="e">
        <v>#REF!</v>
      </c>
      <c r="SUK1573" s="133" t="e">
        <v>#REF!</v>
      </c>
      <c r="SUL1573" s="133" t="e">
        <v>#REF!</v>
      </c>
      <c r="SUM1573" s="133" t="e">
        <v>#REF!</v>
      </c>
      <c r="SUN1573" s="133" t="e">
        <v>#REF!</v>
      </c>
      <c r="SUO1573" s="133" t="e">
        <v>#REF!</v>
      </c>
      <c r="SUP1573" s="133" t="e">
        <v>#REF!</v>
      </c>
      <c r="SUQ1573" s="133" t="e">
        <v>#REF!</v>
      </c>
      <c r="SUR1573" s="133" t="e">
        <v>#REF!</v>
      </c>
      <c r="SUS1573" s="133" t="e">
        <v>#REF!</v>
      </c>
      <c r="SUT1573" s="133" t="e">
        <v>#REF!</v>
      </c>
      <c r="SUU1573" s="133" t="e">
        <v>#REF!</v>
      </c>
      <c r="SUV1573" s="133" t="e">
        <v>#REF!</v>
      </c>
      <c r="SUW1573" s="133" t="e">
        <v>#REF!</v>
      </c>
      <c r="SUX1573" s="133" t="e">
        <v>#REF!</v>
      </c>
      <c r="SUY1573" s="133" t="e">
        <v>#REF!</v>
      </c>
      <c r="SUZ1573" s="133" t="e">
        <v>#REF!</v>
      </c>
      <c r="SVA1573" s="133" t="e">
        <v>#REF!</v>
      </c>
      <c r="SVB1573" s="133" t="e">
        <v>#REF!</v>
      </c>
      <c r="SVC1573" s="133" t="e">
        <v>#REF!</v>
      </c>
      <c r="SVD1573" s="133" t="e">
        <v>#REF!</v>
      </c>
      <c r="SVE1573" s="133" t="e">
        <v>#REF!</v>
      </c>
      <c r="SVF1573" s="133" t="e">
        <v>#REF!</v>
      </c>
      <c r="SVG1573" s="133" t="e">
        <v>#REF!</v>
      </c>
      <c r="SVH1573" s="133" t="e">
        <v>#REF!</v>
      </c>
      <c r="SVI1573" s="133" t="e">
        <v>#REF!</v>
      </c>
      <c r="SVJ1573" s="133" t="e">
        <v>#REF!</v>
      </c>
      <c r="SVK1573" s="133" t="e">
        <v>#REF!</v>
      </c>
      <c r="SVL1573" s="133" t="e">
        <v>#REF!</v>
      </c>
      <c r="SVM1573" s="133" t="e">
        <v>#REF!</v>
      </c>
      <c r="SVN1573" s="133" t="e">
        <v>#REF!</v>
      </c>
      <c r="SVO1573" s="133" t="e">
        <v>#REF!</v>
      </c>
      <c r="SVP1573" s="133" t="e">
        <v>#REF!</v>
      </c>
      <c r="SVQ1573" s="133" t="e">
        <v>#REF!</v>
      </c>
      <c r="SVR1573" s="133" t="e">
        <v>#REF!</v>
      </c>
      <c r="SVS1573" s="133" t="e">
        <v>#REF!</v>
      </c>
      <c r="SVT1573" s="133" t="e">
        <v>#REF!</v>
      </c>
      <c r="SVU1573" s="133" t="e">
        <v>#REF!</v>
      </c>
      <c r="SVV1573" s="133" t="e">
        <v>#REF!</v>
      </c>
      <c r="SVW1573" s="133" t="e">
        <v>#REF!</v>
      </c>
      <c r="SVX1573" s="133" t="e">
        <v>#REF!</v>
      </c>
      <c r="SVY1573" s="133" t="e">
        <v>#REF!</v>
      </c>
      <c r="SVZ1573" s="133" t="e">
        <v>#REF!</v>
      </c>
      <c r="SWA1573" s="133" t="e">
        <v>#REF!</v>
      </c>
      <c r="SWB1573" s="133" t="e">
        <v>#REF!</v>
      </c>
      <c r="SWC1573" s="133" t="e">
        <v>#REF!</v>
      </c>
      <c r="SWD1573" s="133" t="e">
        <v>#REF!</v>
      </c>
      <c r="SWE1573" s="133" t="e">
        <v>#REF!</v>
      </c>
      <c r="SWF1573" s="133" t="e">
        <v>#REF!</v>
      </c>
      <c r="SWG1573" s="133" t="e">
        <v>#REF!</v>
      </c>
      <c r="SWH1573" s="133" t="e">
        <v>#REF!</v>
      </c>
      <c r="SWI1573" s="133" t="e">
        <v>#REF!</v>
      </c>
      <c r="SWJ1573" s="133" t="e">
        <v>#REF!</v>
      </c>
      <c r="SWK1573" s="133" t="e">
        <v>#REF!</v>
      </c>
      <c r="SWL1573" s="133" t="e">
        <v>#REF!</v>
      </c>
      <c r="SWM1573" s="133" t="e">
        <v>#REF!</v>
      </c>
      <c r="SWN1573" s="133" t="e">
        <v>#REF!</v>
      </c>
      <c r="SWO1573" s="133" t="e">
        <v>#REF!</v>
      </c>
      <c r="SWP1573" s="133" t="e">
        <v>#REF!</v>
      </c>
      <c r="SWQ1573" s="133" t="e">
        <v>#REF!</v>
      </c>
      <c r="SWR1573" s="133" t="e">
        <v>#REF!</v>
      </c>
      <c r="SWS1573" s="133" t="e">
        <v>#REF!</v>
      </c>
      <c r="SWT1573" s="133" t="e">
        <v>#REF!</v>
      </c>
      <c r="SWU1573" s="133" t="e">
        <v>#REF!</v>
      </c>
      <c r="SWV1573" s="133" t="e">
        <v>#REF!</v>
      </c>
      <c r="SWW1573" s="133" t="e">
        <v>#REF!</v>
      </c>
      <c r="SWX1573" s="133" t="e">
        <v>#REF!</v>
      </c>
      <c r="SWY1573" s="133" t="e">
        <v>#REF!</v>
      </c>
      <c r="SWZ1573" s="133" t="e">
        <v>#REF!</v>
      </c>
      <c r="SXA1573" s="133" t="e">
        <v>#REF!</v>
      </c>
      <c r="SXB1573" s="133" t="e">
        <v>#REF!</v>
      </c>
      <c r="SXC1573" s="133" t="e">
        <v>#REF!</v>
      </c>
      <c r="SXD1573" s="133" t="e">
        <v>#REF!</v>
      </c>
      <c r="SXE1573" s="133" t="e">
        <v>#REF!</v>
      </c>
      <c r="SXF1573" s="133" t="e">
        <v>#REF!</v>
      </c>
      <c r="SXG1573" s="133" t="e">
        <v>#REF!</v>
      </c>
      <c r="SXH1573" s="133" t="e">
        <v>#REF!</v>
      </c>
      <c r="SXI1573" s="133" t="e">
        <v>#REF!</v>
      </c>
      <c r="SXJ1573" s="133" t="e">
        <v>#REF!</v>
      </c>
      <c r="SXK1573" s="133" t="e">
        <v>#REF!</v>
      </c>
      <c r="SXL1573" s="133" t="e">
        <v>#REF!</v>
      </c>
      <c r="SXM1573" s="133" t="e">
        <v>#REF!</v>
      </c>
      <c r="SXN1573" s="133" t="e">
        <v>#REF!</v>
      </c>
      <c r="SXO1573" s="133" t="e">
        <v>#REF!</v>
      </c>
      <c r="SXP1573" s="133" t="e">
        <v>#REF!</v>
      </c>
      <c r="SXQ1573" s="133" t="e">
        <v>#REF!</v>
      </c>
      <c r="SXR1573" s="133" t="e">
        <v>#REF!</v>
      </c>
      <c r="SXS1573" s="133" t="e">
        <v>#REF!</v>
      </c>
      <c r="SXT1573" s="133" t="e">
        <v>#REF!</v>
      </c>
      <c r="SXU1573" s="133" t="e">
        <v>#REF!</v>
      </c>
      <c r="SXV1573" s="133" t="e">
        <v>#REF!</v>
      </c>
      <c r="SXW1573" s="133" t="e">
        <v>#REF!</v>
      </c>
      <c r="SXX1573" s="133" t="e">
        <v>#REF!</v>
      </c>
      <c r="SXY1573" s="133" t="e">
        <v>#REF!</v>
      </c>
      <c r="SXZ1573" s="133" t="e">
        <v>#REF!</v>
      </c>
      <c r="SYA1573" s="133" t="e">
        <v>#REF!</v>
      </c>
      <c r="SYB1573" s="133" t="e">
        <v>#REF!</v>
      </c>
      <c r="SYC1573" s="133" t="e">
        <v>#REF!</v>
      </c>
      <c r="SYD1573" s="133" t="e">
        <v>#REF!</v>
      </c>
      <c r="SYE1573" s="133" t="e">
        <v>#REF!</v>
      </c>
      <c r="SYF1573" s="133" t="e">
        <v>#REF!</v>
      </c>
      <c r="SYG1573" s="133" t="e">
        <v>#REF!</v>
      </c>
      <c r="SYH1573" s="133" t="e">
        <v>#REF!</v>
      </c>
      <c r="SYI1573" s="133" t="e">
        <v>#REF!</v>
      </c>
      <c r="SYJ1573" s="133" t="e">
        <v>#REF!</v>
      </c>
      <c r="SYK1573" s="133" t="e">
        <v>#REF!</v>
      </c>
      <c r="SYL1573" s="133" t="e">
        <v>#REF!</v>
      </c>
      <c r="SYM1573" s="133" t="e">
        <v>#REF!</v>
      </c>
      <c r="SYN1573" s="133" t="e">
        <v>#REF!</v>
      </c>
      <c r="SYO1573" s="133" t="e">
        <v>#REF!</v>
      </c>
      <c r="SYP1573" s="133" t="e">
        <v>#REF!</v>
      </c>
      <c r="SYQ1573" s="133" t="e">
        <v>#REF!</v>
      </c>
      <c r="SYR1573" s="133" t="e">
        <v>#REF!</v>
      </c>
      <c r="SYS1573" s="133" t="e">
        <v>#REF!</v>
      </c>
      <c r="SYT1573" s="133" t="e">
        <v>#REF!</v>
      </c>
      <c r="SYU1573" s="133" t="e">
        <v>#REF!</v>
      </c>
      <c r="SYV1573" s="133" t="e">
        <v>#REF!</v>
      </c>
      <c r="SYW1573" s="133" t="e">
        <v>#REF!</v>
      </c>
      <c r="SYX1573" s="133" t="e">
        <v>#REF!</v>
      </c>
      <c r="SYY1573" s="133" t="e">
        <v>#REF!</v>
      </c>
      <c r="SYZ1573" s="133" t="e">
        <v>#REF!</v>
      </c>
      <c r="SZA1573" s="133" t="e">
        <v>#REF!</v>
      </c>
      <c r="SZB1573" s="133" t="e">
        <v>#REF!</v>
      </c>
      <c r="SZC1573" s="133" t="e">
        <v>#REF!</v>
      </c>
      <c r="SZD1573" s="133" t="e">
        <v>#REF!</v>
      </c>
      <c r="SZE1573" s="133" t="e">
        <v>#REF!</v>
      </c>
      <c r="SZF1573" s="133" t="e">
        <v>#REF!</v>
      </c>
      <c r="SZG1573" s="133" t="e">
        <v>#REF!</v>
      </c>
      <c r="SZH1573" s="133" t="e">
        <v>#REF!</v>
      </c>
      <c r="SZI1573" s="133" t="e">
        <v>#REF!</v>
      </c>
      <c r="SZJ1573" s="133" t="e">
        <v>#REF!</v>
      </c>
      <c r="SZK1573" s="133" t="e">
        <v>#REF!</v>
      </c>
      <c r="SZL1573" s="133" t="e">
        <v>#REF!</v>
      </c>
      <c r="SZM1573" s="133" t="e">
        <v>#REF!</v>
      </c>
      <c r="SZN1573" s="133" t="e">
        <v>#REF!</v>
      </c>
      <c r="SZO1573" s="133" t="e">
        <v>#REF!</v>
      </c>
      <c r="SZP1573" s="133" t="e">
        <v>#REF!</v>
      </c>
      <c r="SZQ1573" s="133" t="e">
        <v>#REF!</v>
      </c>
      <c r="SZR1573" s="133" t="e">
        <v>#REF!</v>
      </c>
      <c r="SZS1573" s="133" t="e">
        <v>#REF!</v>
      </c>
      <c r="SZT1573" s="133" t="e">
        <v>#REF!</v>
      </c>
      <c r="SZU1573" s="133" t="e">
        <v>#REF!</v>
      </c>
      <c r="SZV1573" s="133" t="e">
        <v>#REF!</v>
      </c>
      <c r="SZW1573" s="133" t="e">
        <v>#REF!</v>
      </c>
      <c r="SZX1573" s="133" t="e">
        <v>#REF!</v>
      </c>
      <c r="SZY1573" s="133" t="e">
        <v>#REF!</v>
      </c>
      <c r="SZZ1573" s="133" t="e">
        <v>#REF!</v>
      </c>
      <c r="TAA1573" s="133" t="e">
        <v>#REF!</v>
      </c>
      <c r="TAB1573" s="133" t="e">
        <v>#REF!</v>
      </c>
      <c r="TAC1573" s="133" t="e">
        <v>#REF!</v>
      </c>
      <c r="TAD1573" s="133" t="e">
        <v>#REF!</v>
      </c>
      <c r="TAE1573" s="133" t="e">
        <v>#REF!</v>
      </c>
      <c r="TAF1573" s="133" t="e">
        <v>#REF!</v>
      </c>
      <c r="TAG1573" s="133" t="e">
        <v>#REF!</v>
      </c>
      <c r="TAH1573" s="133" t="e">
        <v>#REF!</v>
      </c>
      <c r="TAI1573" s="133" t="e">
        <v>#REF!</v>
      </c>
      <c r="TAJ1573" s="133" t="e">
        <v>#REF!</v>
      </c>
      <c r="TAK1573" s="133" t="e">
        <v>#REF!</v>
      </c>
      <c r="TAL1573" s="133" t="e">
        <v>#REF!</v>
      </c>
      <c r="TAM1573" s="133" t="e">
        <v>#REF!</v>
      </c>
      <c r="TAN1573" s="133" t="e">
        <v>#REF!</v>
      </c>
      <c r="TAO1573" s="133" t="e">
        <v>#REF!</v>
      </c>
      <c r="TAP1573" s="133" t="e">
        <v>#REF!</v>
      </c>
      <c r="TAQ1573" s="133" t="e">
        <v>#REF!</v>
      </c>
      <c r="TAR1573" s="133" t="e">
        <v>#REF!</v>
      </c>
      <c r="TAS1573" s="133" t="e">
        <v>#REF!</v>
      </c>
      <c r="TAT1573" s="133" t="e">
        <v>#REF!</v>
      </c>
      <c r="TAU1573" s="133" t="e">
        <v>#REF!</v>
      </c>
      <c r="TAV1573" s="133" t="e">
        <v>#REF!</v>
      </c>
      <c r="TAW1573" s="133" t="e">
        <v>#REF!</v>
      </c>
      <c r="TAX1573" s="133" t="e">
        <v>#REF!</v>
      </c>
      <c r="TAY1573" s="133" t="e">
        <v>#REF!</v>
      </c>
      <c r="TAZ1573" s="133" t="e">
        <v>#REF!</v>
      </c>
      <c r="TBA1573" s="133" t="e">
        <v>#REF!</v>
      </c>
      <c r="TBB1573" s="133" t="e">
        <v>#REF!</v>
      </c>
      <c r="TBC1573" s="133" t="e">
        <v>#REF!</v>
      </c>
      <c r="TBD1573" s="133" t="e">
        <v>#REF!</v>
      </c>
      <c r="TBE1573" s="133" t="e">
        <v>#REF!</v>
      </c>
      <c r="TBF1573" s="133" t="e">
        <v>#REF!</v>
      </c>
      <c r="TBG1573" s="133" t="e">
        <v>#REF!</v>
      </c>
      <c r="TBH1573" s="133" t="e">
        <v>#REF!</v>
      </c>
      <c r="TBI1573" s="133" t="e">
        <v>#REF!</v>
      </c>
      <c r="TBJ1573" s="133" t="e">
        <v>#REF!</v>
      </c>
      <c r="TBK1573" s="133" t="e">
        <v>#REF!</v>
      </c>
      <c r="TBL1573" s="133" t="e">
        <v>#REF!</v>
      </c>
      <c r="TBM1573" s="133" t="e">
        <v>#REF!</v>
      </c>
      <c r="TBN1573" s="133" t="e">
        <v>#REF!</v>
      </c>
      <c r="TBO1573" s="133" t="e">
        <v>#REF!</v>
      </c>
      <c r="TBP1573" s="133" t="e">
        <v>#REF!</v>
      </c>
      <c r="TBQ1573" s="133" t="e">
        <v>#REF!</v>
      </c>
      <c r="TBR1573" s="133" t="e">
        <v>#REF!</v>
      </c>
      <c r="TBS1573" s="133" t="e">
        <v>#REF!</v>
      </c>
      <c r="TBT1573" s="133" t="e">
        <v>#REF!</v>
      </c>
      <c r="TBU1573" s="133" t="e">
        <v>#REF!</v>
      </c>
      <c r="TBV1573" s="133" t="e">
        <v>#REF!</v>
      </c>
      <c r="TBW1573" s="133" t="e">
        <v>#REF!</v>
      </c>
      <c r="TBX1573" s="133" t="e">
        <v>#REF!</v>
      </c>
      <c r="TBY1573" s="133" t="e">
        <v>#REF!</v>
      </c>
      <c r="TBZ1573" s="133" t="e">
        <v>#REF!</v>
      </c>
      <c r="TCA1573" s="133" t="e">
        <v>#REF!</v>
      </c>
      <c r="TCB1573" s="133" t="e">
        <v>#REF!</v>
      </c>
      <c r="TCC1573" s="133" t="e">
        <v>#REF!</v>
      </c>
      <c r="TCD1573" s="133" t="e">
        <v>#REF!</v>
      </c>
      <c r="TCE1573" s="133" t="e">
        <v>#REF!</v>
      </c>
      <c r="TCF1573" s="133" t="e">
        <v>#REF!</v>
      </c>
      <c r="TCG1573" s="133" t="e">
        <v>#REF!</v>
      </c>
      <c r="TCH1573" s="133" t="e">
        <v>#REF!</v>
      </c>
      <c r="TCI1573" s="133" t="e">
        <v>#REF!</v>
      </c>
      <c r="TCJ1573" s="133" t="e">
        <v>#REF!</v>
      </c>
      <c r="TCK1573" s="133" t="e">
        <v>#REF!</v>
      </c>
      <c r="TCL1573" s="133" t="e">
        <v>#REF!</v>
      </c>
      <c r="TCM1573" s="133" t="e">
        <v>#REF!</v>
      </c>
      <c r="TCN1573" s="133" t="e">
        <v>#REF!</v>
      </c>
      <c r="TCO1573" s="133" t="e">
        <v>#REF!</v>
      </c>
      <c r="TCP1573" s="133" t="e">
        <v>#REF!</v>
      </c>
      <c r="TCQ1573" s="133" t="e">
        <v>#REF!</v>
      </c>
      <c r="TCR1573" s="133" t="e">
        <v>#REF!</v>
      </c>
      <c r="TCS1573" s="133" t="e">
        <v>#REF!</v>
      </c>
      <c r="TCT1573" s="133" t="e">
        <v>#REF!</v>
      </c>
      <c r="TCU1573" s="133" t="e">
        <v>#REF!</v>
      </c>
      <c r="TCV1573" s="133" t="e">
        <v>#REF!</v>
      </c>
      <c r="TCW1573" s="133" t="e">
        <v>#REF!</v>
      </c>
      <c r="TCX1573" s="133" t="e">
        <v>#REF!</v>
      </c>
      <c r="TCY1573" s="133" t="e">
        <v>#REF!</v>
      </c>
      <c r="TCZ1573" s="133" t="e">
        <v>#REF!</v>
      </c>
      <c r="TDA1573" s="133" t="e">
        <v>#REF!</v>
      </c>
      <c r="TDB1573" s="133" t="e">
        <v>#REF!</v>
      </c>
      <c r="TDC1573" s="133" t="e">
        <v>#REF!</v>
      </c>
      <c r="TDD1573" s="133" t="e">
        <v>#REF!</v>
      </c>
      <c r="TDE1573" s="133" t="e">
        <v>#REF!</v>
      </c>
      <c r="TDF1573" s="133" t="e">
        <v>#REF!</v>
      </c>
      <c r="TDG1573" s="133" t="e">
        <v>#REF!</v>
      </c>
      <c r="TDH1573" s="133" t="e">
        <v>#REF!</v>
      </c>
      <c r="TDI1573" s="133" t="e">
        <v>#REF!</v>
      </c>
      <c r="TDJ1573" s="133" t="e">
        <v>#REF!</v>
      </c>
      <c r="TDK1573" s="133" t="e">
        <v>#REF!</v>
      </c>
      <c r="TDL1573" s="133" t="e">
        <v>#REF!</v>
      </c>
      <c r="TDM1573" s="133" t="e">
        <v>#REF!</v>
      </c>
      <c r="TDN1573" s="133" t="e">
        <v>#REF!</v>
      </c>
      <c r="TDO1573" s="133" t="e">
        <v>#REF!</v>
      </c>
      <c r="TDP1573" s="133" t="e">
        <v>#REF!</v>
      </c>
      <c r="TDQ1573" s="133" t="e">
        <v>#REF!</v>
      </c>
      <c r="TDR1573" s="133" t="e">
        <v>#REF!</v>
      </c>
      <c r="TDS1573" s="133" t="e">
        <v>#REF!</v>
      </c>
      <c r="TDT1573" s="133" t="e">
        <v>#REF!</v>
      </c>
      <c r="TDU1573" s="133" t="e">
        <v>#REF!</v>
      </c>
      <c r="TDV1573" s="133" t="e">
        <v>#REF!</v>
      </c>
      <c r="TDW1573" s="133" t="e">
        <v>#REF!</v>
      </c>
      <c r="TDX1573" s="133" t="e">
        <v>#REF!</v>
      </c>
      <c r="TDY1573" s="133" t="e">
        <v>#REF!</v>
      </c>
      <c r="TDZ1573" s="133" t="e">
        <v>#REF!</v>
      </c>
      <c r="TEA1573" s="133" t="e">
        <v>#REF!</v>
      </c>
      <c r="TEB1573" s="133" t="e">
        <v>#REF!</v>
      </c>
      <c r="TEC1573" s="133" t="e">
        <v>#REF!</v>
      </c>
      <c r="TED1573" s="133" t="e">
        <v>#REF!</v>
      </c>
      <c r="TEE1573" s="133" t="e">
        <v>#REF!</v>
      </c>
      <c r="TEF1573" s="133" t="e">
        <v>#REF!</v>
      </c>
      <c r="TEG1573" s="133" t="e">
        <v>#REF!</v>
      </c>
      <c r="TEH1573" s="133" t="e">
        <v>#REF!</v>
      </c>
      <c r="TEI1573" s="133" t="e">
        <v>#REF!</v>
      </c>
      <c r="TEJ1573" s="133" t="e">
        <v>#REF!</v>
      </c>
      <c r="TEK1573" s="133" t="e">
        <v>#REF!</v>
      </c>
      <c r="TEL1573" s="133" t="e">
        <v>#REF!</v>
      </c>
      <c r="TEM1573" s="133" t="e">
        <v>#REF!</v>
      </c>
      <c r="TEN1573" s="133" t="e">
        <v>#REF!</v>
      </c>
      <c r="TEO1573" s="133" t="e">
        <v>#REF!</v>
      </c>
      <c r="TEP1573" s="133" t="e">
        <v>#REF!</v>
      </c>
      <c r="TEQ1573" s="133" t="e">
        <v>#REF!</v>
      </c>
      <c r="TER1573" s="133" t="e">
        <v>#REF!</v>
      </c>
      <c r="TES1573" s="133" t="e">
        <v>#REF!</v>
      </c>
      <c r="TET1573" s="133" t="e">
        <v>#REF!</v>
      </c>
      <c r="TEU1573" s="133" t="e">
        <v>#REF!</v>
      </c>
      <c r="TEV1573" s="133" t="e">
        <v>#REF!</v>
      </c>
      <c r="TEW1573" s="133" t="e">
        <v>#REF!</v>
      </c>
      <c r="TEX1573" s="133" t="e">
        <v>#REF!</v>
      </c>
      <c r="TEY1573" s="133" t="e">
        <v>#REF!</v>
      </c>
      <c r="TEZ1573" s="133" t="e">
        <v>#REF!</v>
      </c>
      <c r="TFA1573" s="133" t="e">
        <v>#REF!</v>
      </c>
      <c r="TFB1573" s="133" t="e">
        <v>#REF!</v>
      </c>
      <c r="TFC1573" s="133" t="e">
        <v>#REF!</v>
      </c>
      <c r="TFD1573" s="133" t="e">
        <v>#REF!</v>
      </c>
      <c r="TFE1573" s="133" t="e">
        <v>#REF!</v>
      </c>
      <c r="TFF1573" s="133" t="e">
        <v>#REF!</v>
      </c>
      <c r="TFG1573" s="133" t="e">
        <v>#REF!</v>
      </c>
      <c r="TFH1573" s="133" t="e">
        <v>#REF!</v>
      </c>
      <c r="TFI1573" s="133" t="e">
        <v>#REF!</v>
      </c>
      <c r="TFJ1573" s="133" t="e">
        <v>#REF!</v>
      </c>
      <c r="TFK1573" s="133" t="e">
        <v>#REF!</v>
      </c>
      <c r="TFL1573" s="133" t="e">
        <v>#REF!</v>
      </c>
      <c r="TFM1573" s="133" t="e">
        <v>#REF!</v>
      </c>
      <c r="TFN1573" s="133" t="e">
        <v>#REF!</v>
      </c>
      <c r="TFO1573" s="133" t="e">
        <v>#REF!</v>
      </c>
      <c r="TFP1573" s="133" t="e">
        <v>#REF!</v>
      </c>
      <c r="TFQ1573" s="133" t="e">
        <v>#REF!</v>
      </c>
      <c r="TFR1573" s="133" t="e">
        <v>#REF!</v>
      </c>
      <c r="TFS1573" s="133" t="e">
        <v>#REF!</v>
      </c>
      <c r="TFT1573" s="133" t="e">
        <v>#REF!</v>
      </c>
      <c r="TFU1573" s="133" t="e">
        <v>#REF!</v>
      </c>
      <c r="TFV1573" s="133" t="e">
        <v>#REF!</v>
      </c>
      <c r="TFW1573" s="133" t="e">
        <v>#REF!</v>
      </c>
      <c r="TFX1573" s="133" t="e">
        <v>#REF!</v>
      </c>
      <c r="TFY1573" s="133" t="e">
        <v>#REF!</v>
      </c>
      <c r="TFZ1573" s="133" t="e">
        <v>#REF!</v>
      </c>
      <c r="TGA1573" s="133" t="e">
        <v>#REF!</v>
      </c>
      <c r="TGB1573" s="133" t="e">
        <v>#REF!</v>
      </c>
      <c r="TGC1573" s="133" t="e">
        <v>#REF!</v>
      </c>
      <c r="TGD1573" s="133" t="e">
        <v>#REF!</v>
      </c>
      <c r="TGE1573" s="133" t="e">
        <v>#REF!</v>
      </c>
      <c r="TGF1573" s="133" t="e">
        <v>#REF!</v>
      </c>
      <c r="TGG1573" s="133" t="e">
        <v>#REF!</v>
      </c>
      <c r="TGH1573" s="133" t="e">
        <v>#REF!</v>
      </c>
      <c r="TGI1573" s="133" t="e">
        <v>#REF!</v>
      </c>
      <c r="TGJ1573" s="133" t="e">
        <v>#REF!</v>
      </c>
      <c r="TGK1573" s="133" t="e">
        <v>#REF!</v>
      </c>
      <c r="TGL1573" s="133" t="e">
        <v>#REF!</v>
      </c>
      <c r="TGM1573" s="133" t="e">
        <v>#REF!</v>
      </c>
      <c r="TGN1573" s="133" t="e">
        <v>#REF!</v>
      </c>
      <c r="TGO1573" s="133" t="e">
        <v>#REF!</v>
      </c>
      <c r="TGP1573" s="133" t="e">
        <v>#REF!</v>
      </c>
      <c r="TGQ1573" s="133" t="e">
        <v>#REF!</v>
      </c>
      <c r="TGR1573" s="133" t="e">
        <v>#REF!</v>
      </c>
      <c r="TGS1573" s="133" t="e">
        <v>#REF!</v>
      </c>
      <c r="TGT1573" s="133" t="e">
        <v>#REF!</v>
      </c>
      <c r="TGU1573" s="133" t="e">
        <v>#REF!</v>
      </c>
      <c r="TGV1573" s="133" t="e">
        <v>#REF!</v>
      </c>
      <c r="TGW1573" s="133" t="e">
        <v>#REF!</v>
      </c>
      <c r="TGX1573" s="133" t="e">
        <v>#REF!</v>
      </c>
      <c r="TGY1573" s="133" t="e">
        <v>#REF!</v>
      </c>
      <c r="TGZ1573" s="133" t="e">
        <v>#REF!</v>
      </c>
      <c r="THA1573" s="133" t="e">
        <v>#REF!</v>
      </c>
      <c r="THB1573" s="133" t="e">
        <v>#REF!</v>
      </c>
      <c r="THC1573" s="133" t="e">
        <v>#REF!</v>
      </c>
      <c r="THD1573" s="133" t="e">
        <v>#REF!</v>
      </c>
      <c r="THE1573" s="133" t="e">
        <v>#REF!</v>
      </c>
      <c r="THF1573" s="133" t="e">
        <v>#REF!</v>
      </c>
      <c r="THG1573" s="133" t="e">
        <v>#REF!</v>
      </c>
      <c r="THH1573" s="133" t="e">
        <v>#REF!</v>
      </c>
      <c r="THI1573" s="133" t="e">
        <v>#REF!</v>
      </c>
      <c r="THJ1573" s="133" t="e">
        <v>#REF!</v>
      </c>
      <c r="THK1573" s="133" t="e">
        <v>#REF!</v>
      </c>
      <c r="THL1573" s="133" t="e">
        <v>#REF!</v>
      </c>
      <c r="THM1573" s="133" t="e">
        <v>#REF!</v>
      </c>
      <c r="THN1573" s="133" t="e">
        <v>#REF!</v>
      </c>
      <c r="THO1573" s="133" t="e">
        <v>#REF!</v>
      </c>
      <c r="THP1573" s="133" t="e">
        <v>#REF!</v>
      </c>
      <c r="THQ1573" s="133" t="e">
        <v>#REF!</v>
      </c>
      <c r="THR1573" s="133" t="e">
        <v>#REF!</v>
      </c>
      <c r="THS1573" s="133" t="e">
        <v>#REF!</v>
      </c>
      <c r="THT1573" s="133" t="e">
        <v>#REF!</v>
      </c>
      <c r="THU1573" s="133" t="e">
        <v>#REF!</v>
      </c>
      <c r="THV1573" s="133" t="e">
        <v>#REF!</v>
      </c>
      <c r="THW1573" s="133" t="e">
        <v>#REF!</v>
      </c>
      <c r="THX1573" s="133" t="e">
        <v>#REF!</v>
      </c>
      <c r="THY1573" s="133" t="e">
        <v>#REF!</v>
      </c>
      <c r="THZ1573" s="133" t="e">
        <v>#REF!</v>
      </c>
      <c r="TIA1573" s="133" t="e">
        <v>#REF!</v>
      </c>
      <c r="TIB1573" s="133" t="e">
        <v>#REF!</v>
      </c>
      <c r="TIC1573" s="133" t="e">
        <v>#REF!</v>
      </c>
      <c r="TID1573" s="133" t="e">
        <v>#REF!</v>
      </c>
      <c r="TIE1573" s="133" t="e">
        <v>#REF!</v>
      </c>
      <c r="TIF1573" s="133" t="e">
        <v>#REF!</v>
      </c>
      <c r="TIG1573" s="133" t="e">
        <v>#REF!</v>
      </c>
      <c r="TIH1573" s="133" t="e">
        <v>#REF!</v>
      </c>
      <c r="TII1573" s="133" t="e">
        <v>#REF!</v>
      </c>
      <c r="TIJ1573" s="133" t="e">
        <v>#REF!</v>
      </c>
      <c r="TIK1573" s="133" t="e">
        <v>#REF!</v>
      </c>
      <c r="TIL1573" s="133" t="e">
        <v>#REF!</v>
      </c>
      <c r="TIM1573" s="133" t="e">
        <v>#REF!</v>
      </c>
      <c r="TIN1573" s="133" t="e">
        <v>#REF!</v>
      </c>
      <c r="TIO1573" s="133" t="e">
        <v>#REF!</v>
      </c>
      <c r="TIP1573" s="133" t="e">
        <v>#REF!</v>
      </c>
      <c r="TIQ1573" s="133" t="e">
        <v>#REF!</v>
      </c>
      <c r="TIR1573" s="133" t="e">
        <v>#REF!</v>
      </c>
      <c r="TIS1573" s="133" t="e">
        <v>#REF!</v>
      </c>
      <c r="TIT1573" s="133" t="e">
        <v>#REF!</v>
      </c>
      <c r="TIU1573" s="133" t="e">
        <v>#REF!</v>
      </c>
      <c r="TIV1573" s="133" t="e">
        <v>#REF!</v>
      </c>
      <c r="TIW1573" s="133" t="e">
        <v>#REF!</v>
      </c>
      <c r="TIX1573" s="133" t="e">
        <v>#REF!</v>
      </c>
      <c r="TIY1573" s="133" t="e">
        <v>#REF!</v>
      </c>
      <c r="TIZ1573" s="133" t="e">
        <v>#REF!</v>
      </c>
      <c r="TJA1573" s="133" t="e">
        <v>#REF!</v>
      </c>
      <c r="TJB1573" s="133" t="e">
        <v>#REF!</v>
      </c>
      <c r="TJC1573" s="133" t="e">
        <v>#REF!</v>
      </c>
      <c r="TJD1573" s="133" t="e">
        <v>#REF!</v>
      </c>
      <c r="TJE1573" s="133" t="e">
        <v>#REF!</v>
      </c>
      <c r="TJF1573" s="133" t="e">
        <v>#REF!</v>
      </c>
      <c r="TJG1573" s="133" t="e">
        <v>#REF!</v>
      </c>
      <c r="TJH1573" s="133" t="e">
        <v>#REF!</v>
      </c>
      <c r="TJI1573" s="133" t="e">
        <v>#REF!</v>
      </c>
      <c r="TJJ1573" s="133" t="e">
        <v>#REF!</v>
      </c>
      <c r="TJK1573" s="133" t="e">
        <v>#REF!</v>
      </c>
      <c r="TJL1573" s="133" t="e">
        <v>#REF!</v>
      </c>
      <c r="TJM1573" s="133" t="e">
        <v>#REF!</v>
      </c>
      <c r="TJN1573" s="133" t="e">
        <v>#REF!</v>
      </c>
      <c r="TJO1573" s="133" t="e">
        <v>#REF!</v>
      </c>
      <c r="TJP1573" s="133" t="e">
        <v>#REF!</v>
      </c>
      <c r="TJQ1573" s="133" t="e">
        <v>#REF!</v>
      </c>
      <c r="TJR1573" s="133" t="e">
        <v>#REF!</v>
      </c>
      <c r="TJS1573" s="133" t="e">
        <v>#REF!</v>
      </c>
      <c r="TJT1573" s="133" t="e">
        <v>#REF!</v>
      </c>
      <c r="TJU1573" s="133" t="e">
        <v>#REF!</v>
      </c>
      <c r="TJV1573" s="133" t="e">
        <v>#REF!</v>
      </c>
      <c r="TJW1573" s="133" t="e">
        <v>#REF!</v>
      </c>
      <c r="TJX1573" s="133" t="e">
        <v>#REF!</v>
      </c>
      <c r="TJY1573" s="133" t="e">
        <v>#REF!</v>
      </c>
      <c r="TJZ1573" s="133" t="e">
        <v>#REF!</v>
      </c>
      <c r="TKA1573" s="133" t="e">
        <v>#REF!</v>
      </c>
      <c r="TKB1573" s="133" t="e">
        <v>#REF!</v>
      </c>
      <c r="TKC1573" s="133" t="e">
        <v>#REF!</v>
      </c>
      <c r="TKD1573" s="133" t="e">
        <v>#REF!</v>
      </c>
      <c r="TKE1573" s="133" t="e">
        <v>#REF!</v>
      </c>
      <c r="TKF1573" s="133" t="e">
        <v>#REF!</v>
      </c>
      <c r="TKG1573" s="133" t="e">
        <v>#REF!</v>
      </c>
      <c r="TKH1573" s="133" t="e">
        <v>#REF!</v>
      </c>
      <c r="TKI1573" s="133" t="e">
        <v>#REF!</v>
      </c>
      <c r="TKJ1573" s="133" t="e">
        <v>#REF!</v>
      </c>
      <c r="TKK1573" s="133" t="e">
        <v>#REF!</v>
      </c>
      <c r="TKL1573" s="133" t="e">
        <v>#REF!</v>
      </c>
      <c r="TKM1573" s="133" t="e">
        <v>#REF!</v>
      </c>
      <c r="TKN1573" s="133" t="e">
        <v>#REF!</v>
      </c>
      <c r="TKO1573" s="133" t="e">
        <v>#REF!</v>
      </c>
      <c r="TKP1573" s="133" t="e">
        <v>#REF!</v>
      </c>
      <c r="TKQ1573" s="133" t="e">
        <v>#REF!</v>
      </c>
      <c r="TKR1573" s="133" t="e">
        <v>#REF!</v>
      </c>
      <c r="TKS1573" s="133" t="e">
        <v>#REF!</v>
      </c>
      <c r="TKT1573" s="133" t="e">
        <v>#REF!</v>
      </c>
      <c r="TKU1573" s="133" t="e">
        <v>#REF!</v>
      </c>
      <c r="TKV1573" s="133" t="e">
        <v>#REF!</v>
      </c>
      <c r="TKW1573" s="133" t="e">
        <v>#REF!</v>
      </c>
      <c r="TKX1573" s="133" t="e">
        <v>#REF!</v>
      </c>
      <c r="TKY1573" s="133" t="e">
        <v>#REF!</v>
      </c>
      <c r="TKZ1573" s="133" t="e">
        <v>#REF!</v>
      </c>
      <c r="TLA1573" s="133" t="e">
        <v>#REF!</v>
      </c>
      <c r="TLB1573" s="133" t="e">
        <v>#REF!</v>
      </c>
      <c r="TLC1573" s="133" t="e">
        <v>#REF!</v>
      </c>
      <c r="TLD1573" s="133" t="e">
        <v>#REF!</v>
      </c>
      <c r="TLE1573" s="133" t="e">
        <v>#REF!</v>
      </c>
      <c r="TLF1573" s="133" t="e">
        <v>#REF!</v>
      </c>
      <c r="TLG1573" s="133" t="e">
        <v>#REF!</v>
      </c>
      <c r="TLH1573" s="133" t="e">
        <v>#REF!</v>
      </c>
      <c r="TLI1573" s="133" t="e">
        <v>#REF!</v>
      </c>
      <c r="TLJ1573" s="133" t="e">
        <v>#REF!</v>
      </c>
      <c r="TLK1573" s="133" t="e">
        <v>#REF!</v>
      </c>
      <c r="TLL1573" s="133" t="e">
        <v>#REF!</v>
      </c>
      <c r="TLM1573" s="133" t="e">
        <v>#REF!</v>
      </c>
      <c r="TLN1573" s="133" t="e">
        <v>#REF!</v>
      </c>
      <c r="TLO1573" s="133" t="e">
        <v>#REF!</v>
      </c>
      <c r="TLP1573" s="133" t="e">
        <v>#REF!</v>
      </c>
      <c r="TLQ1573" s="133" t="e">
        <v>#REF!</v>
      </c>
      <c r="TLR1573" s="133" t="e">
        <v>#REF!</v>
      </c>
      <c r="TLS1573" s="133" t="e">
        <v>#REF!</v>
      </c>
      <c r="TLT1573" s="133" t="e">
        <v>#REF!</v>
      </c>
      <c r="TLU1573" s="133" t="e">
        <v>#REF!</v>
      </c>
      <c r="TLV1573" s="133" t="e">
        <v>#REF!</v>
      </c>
      <c r="TLW1573" s="133" t="e">
        <v>#REF!</v>
      </c>
      <c r="TLX1573" s="133" t="e">
        <v>#REF!</v>
      </c>
      <c r="TLY1573" s="133" t="e">
        <v>#REF!</v>
      </c>
      <c r="TLZ1573" s="133" t="e">
        <v>#REF!</v>
      </c>
      <c r="TMA1573" s="133" t="e">
        <v>#REF!</v>
      </c>
      <c r="TMB1573" s="133" t="e">
        <v>#REF!</v>
      </c>
      <c r="TMC1573" s="133" t="e">
        <v>#REF!</v>
      </c>
      <c r="TMD1573" s="133" t="e">
        <v>#REF!</v>
      </c>
      <c r="TME1573" s="133" t="e">
        <v>#REF!</v>
      </c>
      <c r="TMF1573" s="133" t="e">
        <v>#REF!</v>
      </c>
      <c r="TMG1573" s="133" t="e">
        <v>#REF!</v>
      </c>
      <c r="TMH1573" s="133" t="e">
        <v>#REF!</v>
      </c>
      <c r="TMI1573" s="133" t="e">
        <v>#REF!</v>
      </c>
      <c r="TMJ1573" s="133" t="e">
        <v>#REF!</v>
      </c>
      <c r="TMK1573" s="133" t="e">
        <v>#REF!</v>
      </c>
      <c r="TML1573" s="133" t="e">
        <v>#REF!</v>
      </c>
      <c r="TMM1573" s="133" t="e">
        <v>#REF!</v>
      </c>
      <c r="TMN1573" s="133" t="e">
        <v>#REF!</v>
      </c>
      <c r="TMO1573" s="133" t="e">
        <v>#REF!</v>
      </c>
      <c r="TMP1573" s="133" t="e">
        <v>#REF!</v>
      </c>
      <c r="TMQ1573" s="133" t="e">
        <v>#REF!</v>
      </c>
      <c r="TMR1573" s="133" t="e">
        <v>#REF!</v>
      </c>
      <c r="TMS1573" s="133" t="e">
        <v>#REF!</v>
      </c>
      <c r="TMT1573" s="133" t="e">
        <v>#REF!</v>
      </c>
      <c r="TMU1573" s="133" t="e">
        <v>#REF!</v>
      </c>
      <c r="TMV1573" s="133" t="e">
        <v>#REF!</v>
      </c>
      <c r="TMW1573" s="133" t="e">
        <v>#REF!</v>
      </c>
      <c r="TMX1573" s="133" t="e">
        <v>#REF!</v>
      </c>
      <c r="TMY1573" s="133" t="e">
        <v>#REF!</v>
      </c>
      <c r="TMZ1573" s="133" t="e">
        <v>#REF!</v>
      </c>
      <c r="TNA1573" s="133" t="e">
        <v>#REF!</v>
      </c>
      <c r="TNB1573" s="133" t="e">
        <v>#REF!</v>
      </c>
      <c r="TNC1573" s="133" t="e">
        <v>#REF!</v>
      </c>
      <c r="TND1573" s="133" t="e">
        <v>#REF!</v>
      </c>
      <c r="TNE1573" s="133" t="e">
        <v>#REF!</v>
      </c>
      <c r="TNF1573" s="133" t="e">
        <v>#REF!</v>
      </c>
      <c r="TNG1573" s="133" t="e">
        <v>#REF!</v>
      </c>
      <c r="TNH1573" s="133" t="e">
        <v>#REF!</v>
      </c>
      <c r="TNI1573" s="133" t="e">
        <v>#REF!</v>
      </c>
      <c r="TNJ1573" s="133" t="e">
        <v>#REF!</v>
      </c>
      <c r="TNK1573" s="133" t="e">
        <v>#REF!</v>
      </c>
      <c r="TNL1573" s="133" t="e">
        <v>#REF!</v>
      </c>
      <c r="TNM1573" s="133" t="e">
        <v>#REF!</v>
      </c>
      <c r="TNN1573" s="133" t="e">
        <v>#REF!</v>
      </c>
      <c r="TNO1573" s="133" t="e">
        <v>#REF!</v>
      </c>
      <c r="TNP1573" s="133" t="e">
        <v>#REF!</v>
      </c>
      <c r="TNQ1573" s="133" t="e">
        <v>#REF!</v>
      </c>
      <c r="TNR1573" s="133" t="e">
        <v>#REF!</v>
      </c>
      <c r="TNS1573" s="133" t="e">
        <v>#REF!</v>
      </c>
      <c r="TNT1573" s="133" t="e">
        <v>#REF!</v>
      </c>
      <c r="TNU1573" s="133" t="e">
        <v>#REF!</v>
      </c>
      <c r="TNV1573" s="133" t="e">
        <v>#REF!</v>
      </c>
      <c r="TNW1573" s="133" t="e">
        <v>#REF!</v>
      </c>
      <c r="TNX1573" s="133" t="e">
        <v>#REF!</v>
      </c>
      <c r="TNY1573" s="133" t="e">
        <v>#REF!</v>
      </c>
      <c r="TNZ1573" s="133" t="e">
        <v>#REF!</v>
      </c>
      <c r="TOA1573" s="133" t="e">
        <v>#REF!</v>
      </c>
      <c r="TOB1573" s="133" t="e">
        <v>#REF!</v>
      </c>
      <c r="TOC1573" s="133" t="e">
        <v>#REF!</v>
      </c>
      <c r="TOD1573" s="133" t="e">
        <v>#REF!</v>
      </c>
      <c r="TOE1573" s="133" t="e">
        <v>#REF!</v>
      </c>
      <c r="TOF1573" s="133" t="e">
        <v>#REF!</v>
      </c>
      <c r="TOG1573" s="133" t="e">
        <v>#REF!</v>
      </c>
      <c r="TOH1573" s="133" t="e">
        <v>#REF!</v>
      </c>
      <c r="TOI1573" s="133" t="e">
        <v>#REF!</v>
      </c>
      <c r="TOJ1573" s="133" t="e">
        <v>#REF!</v>
      </c>
      <c r="TOK1573" s="133" t="e">
        <v>#REF!</v>
      </c>
      <c r="TOL1573" s="133" t="e">
        <v>#REF!</v>
      </c>
      <c r="TOM1573" s="133" t="e">
        <v>#REF!</v>
      </c>
      <c r="TON1573" s="133" t="e">
        <v>#REF!</v>
      </c>
      <c r="TOO1573" s="133" t="e">
        <v>#REF!</v>
      </c>
      <c r="TOP1573" s="133" t="e">
        <v>#REF!</v>
      </c>
      <c r="TOQ1573" s="133" t="e">
        <v>#REF!</v>
      </c>
      <c r="TOR1573" s="133" t="e">
        <v>#REF!</v>
      </c>
      <c r="TOS1573" s="133" t="e">
        <v>#REF!</v>
      </c>
      <c r="TOT1573" s="133" t="e">
        <v>#REF!</v>
      </c>
      <c r="TOU1573" s="133" t="e">
        <v>#REF!</v>
      </c>
      <c r="TOV1573" s="133" t="e">
        <v>#REF!</v>
      </c>
      <c r="TOW1573" s="133" t="e">
        <v>#REF!</v>
      </c>
      <c r="TOX1573" s="133" t="e">
        <v>#REF!</v>
      </c>
      <c r="TOY1573" s="133" t="e">
        <v>#REF!</v>
      </c>
      <c r="TOZ1573" s="133" t="e">
        <v>#REF!</v>
      </c>
      <c r="TPA1573" s="133" t="e">
        <v>#REF!</v>
      </c>
      <c r="TPB1573" s="133" t="e">
        <v>#REF!</v>
      </c>
      <c r="TPC1573" s="133" t="e">
        <v>#REF!</v>
      </c>
      <c r="TPD1573" s="133" t="e">
        <v>#REF!</v>
      </c>
      <c r="TPE1573" s="133" t="e">
        <v>#REF!</v>
      </c>
      <c r="TPF1573" s="133" t="e">
        <v>#REF!</v>
      </c>
      <c r="TPG1573" s="133" t="e">
        <v>#REF!</v>
      </c>
      <c r="TPH1573" s="133" t="e">
        <v>#REF!</v>
      </c>
      <c r="TPI1573" s="133" t="e">
        <v>#REF!</v>
      </c>
      <c r="TPJ1573" s="133" t="e">
        <v>#REF!</v>
      </c>
      <c r="TPK1573" s="133" t="e">
        <v>#REF!</v>
      </c>
      <c r="TPL1573" s="133" t="e">
        <v>#REF!</v>
      </c>
      <c r="TPM1573" s="133" t="e">
        <v>#REF!</v>
      </c>
      <c r="TPN1573" s="133" t="e">
        <v>#REF!</v>
      </c>
      <c r="TPO1573" s="133" t="e">
        <v>#REF!</v>
      </c>
      <c r="TPP1573" s="133" t="e">
        <v>#REF!</v>
      </c>
      <c r="TPQ1573" s="133" t="e">
        <v>#REF!</v>
      </c>
      <c r="TPR1573" s="133" t="e">
        <v>#REF!</v>
      </c>
      <c r="TPS1573" s="133" t="e">
        <v>#REF!</v>
      </c>
      <c r="TPT1573" s="133" t="e">
        <v>#REF!</v>
      </c>
      <c r="TPU1573" s="133" t="e">
        <v>#REF!</v>
      </c>
      <c r="TPV1573" s="133" t="e">
        <v>#REF!</v>
      </c>
      <c r="TPW1573" s="133" t="e">
        <v>#REF!</v>
      </c>
      <c r="TPX1573" s="133" t="e">
        <v>#REF!</v>
      </c>
      <c r="TPY1573" s="133" t="e">
        <v>#REF!</v>
      </c>
      <c r="TPZ1573" s="133" t="e">
        <v>#REF!</v>
      </c>
      <c r="TQA1573" s="133" t="e">
        <v>#REF!</v>
      </c>
      <c r="TQB1573" s="133" t="e">
        <v>#REF!</v>
      </c>
      <c r="TQC1573" s="133" t="e">
        <v>#REF!</v>
      </c>
      <c r="TQD1573" s="133" t="e">
        <v>#REF!</v>
      </c>
      <c r="TQE1573" s="133" t="e">
        <v>#REF!</v>
      </c>
      <c r="TQF1573" s="133" t="e">
        <v>#REF!</v>
      </c>
      <c r="TQG1573" s="133" t="e">
        <v>#REF!</v>
      </c>
      <c r="TQH1573" s="133" t="e">
        <v>#REF!</v>
      </c>
      <c r="TQI1573" s="133" t="e">
        <v>#REF!</v>
      </c>
      <c r="TQJ1573" s="133" t="e">
        <v>#REF!</v>
      </c>
      <c r="TQK1573" s="133" t="e">
        <v>#REF!</v>
      </c>
      <c r="TQL1573" s="133" t="e">
        <v>#REF!</v>
      </c>
      <c r="TQM1573" s="133" t="e">
        <v>#REF!</v>
      </c>
      <c r="TQN1573" s="133" t="e">
        <v>#REF!</v>
      </c>
      <c r="TQO1573" s="133" t="e">
        <v>#REF!</v>
      </c>
      <c r="TQP1573" s="133" t="e">
        <v>#REF!</v>
      </c>
      <c r="TQQ1573" s="133" t="e">
        <v>#REF!</v>
      </c>
      <c r="TQR1573" s="133" t="e">
        <v>#REF!</v>
      </c>
      <c r="TQS1573" s="133" t="e">
        <v>#REF!</v>
      </c>
      <c r="TQT1573" s="133" t="e">
        <v>#REF!</v>
      </c>
      <c r="TQU1573" s="133" t="e">
        <v>#REF!</v>
      </c>
      <c r="TQV1573" s="133" t="e">
        <v>#REF!</v>
      </c>
      <c r="TQW1573" s="133" t="e">
        <v>#REF!</v>
      </c>
      <c r="TQX1573" s="133" t="e">
        <v>#REF!</v>
      </c>
      <c r="TQY1573" s="133" t="e">
        <v>#REF!</v>
      </c>
      <c r="TQZ1573" s="133" t="e">
        <v>#REF!</v>
      </c>
      <c r="TRA1573" s="133" t="e">
        <v>#REF!</v>
      </c>
      <c r="TRB1573" s="133" t="e">
        <v>#REF!</v>
      </c>
      <c r="TRC1573" s="133" t="e">
        <v>#REF!</v>
      </c>
      <c r="TRD1573" s="133" t="e">
        <v>#REF!</v>
      </c>
      <c r="TRE1573" s="133" t="e">
        <v>#REF!</v>
      </c>
      <c r="TRF1573" s="133" t="e">
        <v>#REF!</v>
      </c>
      <c r="TRG1573" s="133" t="e">
        <v>#REF!</v>
      </c>
      <c r="TRH1573" s="133" t="e">
        <v>#REF!</v>
      </c>
      <c r="TRI1573" s="133" t="e">
        <v>#REF!</v>
      </c>
      <c r="TRJ1573" s="133" t="e">
        <v>#REF!</v>
      </c>
      <c r="TRK1573" s="133" t="e">
        <v>#REF!</v>
      </c>
      <c r="TRL1573" s="133" t="e">
        <v>#REF!</v>
      </c>
      <c r="TRM1573" s="133" t="e">
        <v>#REF!</v>
      </c>
      <c r="TRN1573" s="133" t="e">
        <v>#REF!</v>
      </c>
      <c r="TRO1573" s="133" t="e">
        <v>#REF!</v>
      </c>
      <c r="TRP1573" s="133" t="e">
        <v>#REF!</v>
      </c>
      <c r="TRQ1573" s="133" t="e">
        <v>#REF!</v>
      </c>
      <c r="TRR1573" s="133" t="e">
        <v>#REF!</v>
      </c>
      <c r="TRS1573" s="133" t="e">
        <v>#REF!</v>
      </c>
      <c r="TRT1573" s="133" t="e">
        <v>#REF!</v>
      </c>
      <c r="TRU1573" s="133" t="e">
        <v>#REF!</v>
      </c>
      <c r="TRV1573" s="133" t="e">
        <v>#REF!</v>
      </c>
      <c r="TRW1573" s="133" t="e">
        <v>#REF!</v>
      </c>
      <c r="TRX1573" s="133" t="e">
        <v>#REF!</v>
      </c>
      <c r="TRY1573" s="133" t="e">
        <v>#REF!</v>
      </c>
      <c r="TRZ1573" s="133" t="e">
        <v>#REF!</v>
      </c>
      <c r="TSA1573" s="133" t="e">
        <v>#REF!</v>
      </c>
      <c r="TSB1573" s="133" t="e">
        <v>#REF!</v>
      </c>
      <c r="TSC1573" s="133" t="e">
        <v>#REF!</v>
      </c>
      <c r="TSD1573" s="133" t="e">
        <v>#REF!</v>
      </c>
      <c r="TSE1573" s="133" t="e">
        <v>#REF!</v>
      </c>
      <c r="TSF1573" s="133" t="e">
        <v>#REF!</v>
      </c>
      <c r="TSG1573" s="133" t="e">
        <v>#REF!</v>
      </c>
      <c r="TSH1573" s="133" t="e">
        <v>#REF!</v>
      </c>
      <c r="TSI1573" s="133" t="e">
        <v>#REF!</v>
      </c>
      <c r="TSJ1573" s="133" t="e">
        <v>#REF!</v>
      </c>
      <c r="TSK1573" s="133" t="e">
        <v>#REF!</v>
      </c>
      <c r="TSL1573" s="133" t="e">
        <v>#REF!</v>
      </c>
      <c r="TSM1573" s="133" t="e">
        <v>#REF!</v>
      </c>
      <c r="TSN1573" s="133" t="e">
        <v>#REF!</v>
      </c>
      <c r="TSO1573" s="133" t="e">
        <v>#REF!</v>
      </c>
      <c r="TSP1573" s="133" t="e">
        <v>#REF!</v>
      </c>
      <c r="TSQ1573" s="133" t="e">
        <v>#REF!</v>
      </c>
      <c r="TSR1573" s="133" t="e">
        <v>#REF!</v>
      </c>
      <c r="TSS1573" s="133" t="e">
        <v>#REF!</v>
      </c>
      <c r="TST1573" s="133" t="e">
        <v>#REF!</v>
      </c>
      <c r="TSU1573" s="133" t="e">
        <v>#REF!</v>
      </c>
      <c r="TSV1573" s="133" t="e">
        <v>#REF!</v>
      </c>
      <c r="TSW1573" s="133" t="e">
        <v>#REF!</v>
      </c>
      <c r="TSX1573" s="133" t="e">
        <v>#REF!</v>
      </c>
      <c r="TSY1573" s="133" t="e">
        <v>#REF!</v>
      </c>
      <c r="TSZ1573" s="133" t="e">
        <v>#REF!</v>
      </c>
      <c r="TTA1573" s="133" t="e">
        <v>#REF!</v>
      </c>
      <c r="TTB1573" s="133" t="e">
        <v>#REF!</v>
      </c>
      <c r="TTC1573" s="133" t="e">
        <v>#REF!</v>
      </c>
      <c r="TTD1573" s="133" t="e">
        <v>#REF!</v>
      </c>
      <c r="TTE1573" s="133" t="e">
        <v>#REF!</v>
      </c>
      <c r="TTF1573" s="133" t="e">
        <v>#REF!</v>
      </c>
      <c r="TTG1573" s="133" t="e">
        <v>#REF!</v>
      </c>
      <c r="TTH1573" s="133" t="e">
        <v>#REF!</v>
      </c>
      <c r="TTI1573" s="133" t="e">
        <v>#REF!</v>
      </c>
      <c r="TTJ1573" s="133" t="e">
        <v>#REF!</v>
      </c>
      <c r="TTK1573" s="133" t="e">
        <v>#REF!</v>
      </c>
      <c r="TTL1573" s="133" t="e">
        <v>#REF!</v>
      </c>
      <c r="TTM1573" s="133" t="e">
        <v>#REF!</v>
      </c>
      <c r="TTN1573" s="133" t="e">
        <v>#REF!</v>
      </c>
      <c r="TTO1573" s="133" t="e">
        <v>#REF!</v>
      </c>
      <c r="TTP1573" s="133" t="e">
        <v>#REF!</v>
      </c>
      <c r="TTQ1573" s="133" t="e">
        <v>#REF!</v>
      </c>
      <c r="TTR1573" s="133" t="e">
        <v>#REF!</v>
      </c>
      <c r="TTS1573" s="133" t="e">
        <v>#REF!</v>
      </c>
      <c r="TTT1573" s="133" t="e">
        <v>#REF!</v>
      </c>
      <c r="TTU1573" s="133" t="e">
        <v>#REF!</v>
      </c>
      <c r="TTV1573" s="133" t="e">
        <v>#REF!</v>
      </c>
      <c r="TTW1573" s="133" t="e">
        <v>#REF!</v>
      </c>
      <c r="TTX1573" s="133" t="e">
        <v>#REF!</v>
      </c>
      <c r="TTY1573" s="133" t="e">
        <v>#REF!</v>
      </c>
      <c r="TTZ1573" s="133" t="e">
        <v>#REF!</v>
      </c>
      <c r="TUA1573" s="133" t="e">
        <v>#REF!</v>
      </c>
      <c r="TUB1573" s="133" t="e">
        <v>#REF!</v>
      </c>
      <c r="TUC1573" s="133" t="e">
        <v>#REF!</v>
      </c>
      <c r="TUD1573" s="133" t="e">
        <v>#REF!</v>
      </c>
      <c r="TUE1573" s="133" t="e">
        <v>#REF!</v>
      </c>
      <c r="TUF1573" s="133" t="e">
        <v>#REF!</v>
      </c>
      <c r="TUG1573" s="133" t="e">
        <v>#REF!</v>
      </c>
      <c r="TUH1573" s="133" t="e">
        <v>#REF!</v>
      </c>
      <c r="TUI1573" s="133" t="e">
        <v>#REF!</v>
      </c>
      <c r="TUJ1573" s="133" t="e">
        <v>#REF!</v>
      </c>
      <c r="TUK1573" s="133" t="e">
        <v>#REF!</v>
      </c>
      <c r="TUL1573" s="133" t="e">
        <v>#REF!</v>
      </c>
      <c r="TUM1573" s="133" t="e">
        <v>#REF!</v>
      </c>
      <c r="TUN1573" s="133" t="e">
        <v>#REF!</v>
      </c>
      <c r="TUO1573" s="133" t="e">
        <v>#REF!</v>
      </c>
      <c r="TUP1573" s="133" t="e">
        <v>#REF!</v>
      </c>
      <c r="TUQ1573" s="133" t="e">
        <v>#REF!</v>
      </c>
      <c r="TUR1573" s="133" t="e">
        <v>#REF!</v>
      </c>
      <c r="TUS1573" s="133" t="e">
        <v>#REF!</v>
      </c>
      <c r="TUT1573" s="133" t="e">
        <v>#REF!</v>
      </c>
      <c r="TUU1573" s="133" t="e">
        <v>#REF!</v>
      </c>
      <c r="TUV1573" s="133" t="e">
        <v>#REF!</v>
      </c>
      <c r="TUW1573" s="133" t="e">
        <v>#REF!</v>
      </c>
      <c r="TUX1573" s="133" t="e">
        <v>#REF!</v>
      </c>
      <c r="TUY1573" s="133" t="e">
        <v>#REF!</v>
      </c>
      <c r="TUZ1573" s="133" t="e">
        <v>#REF!</v>
      </c>
      <c r="TVA1573" s="133" t="e">
        <v>#REF!</v>
      </c>
      <c r="TVB1573" s="133" t="e">
        <v>#REF!</v>
      </c>
      <c r="TVC1573" s="133" t="e">
        <v>#REF!</v>
      </c>
      <c r="TVD1573" s="133" t="e">
        <v>#REF!</v>
      </c>
      <c r="TVE1573" s="133" t="e">
        <v>#REF!</v>
      </c>
      <c r="TVF1573" s="133" t="e">
        <v>#REF!</v>
      </c>
      <c r="TVG1573" s="133" t="e">
        <v>#REF!</v>
      </c>
      <c r="TVH1573" s="133" t="e">
        <v>#REF!</v>
      </c>
      <c r="TVI1573" s="133" t="e">
        <v>#REF!</v>
      </c>
      <c r="TVJ1573" s="133" t="e">
        <v>#REF!</v>
      </c>
      <c r="TVK1573" s="133" t="e">
        <v>#REF!</v>
      </c>
      <c r="TVL1573" s="133" t="e">
        <v>#REF!</v>
      </c>
      <c r="TVM1573" s="133" t="e">
        <v>#REF!</v>
      </c>
      <c r="TVN1573" s="133" t="e">
        <v>#REF!</v>
      </c>
      <c r="TVO1573" s="133" t="e">
        <v>#REF!</v>
      </c>
      <c r="TVP1573" s="133" t="e">
        <v>#REF!</v>
      </c>
      <c r="TVQ1573" s="133" t="e">
        <v>#REF!</v>
      </c>
      <c r="TVR1573" s="133" t="e">
        <v>#REF!</v>
      </c>
      <c r="TVS1573" s="133" t="e">
        <v>#REF!</v>
      </c>
      <c r="TVT1573" s="133" t="e">
        <v>#REF!</v>
      </c>
      <c r="TVU1573" s="133" t="e">
        <v>#REF!</v>
      </c>
      <c r="TVV1573" s="133" t="e">
        <v>#REF!</v>
      </c>
      <c r="TVW1573" s="133" t="e">
        <v>#REF!</v>
      </c>
      <c r="TVX1573" s="133" t="e">
        <v>#REF!</v>
      </c>
      <c r="TVY1573" s="133" t="e">
        <v>#REF!</v>
      </c>
      <c r="TVZ1573" s="133" t="e">
        <v>#REF!</v>
      </c>
      <c r="TWA1573" s="133" t="e">
        <v>#REF!</v>
      </c>
      <c r="TWB1573" s="133" t="e">
        <v>#REF!</v>
      </c>
      <c r="TWC1573" s="133" t="e">
        <v>#REF!</v>
      </c>
      <c r="TWD1573" s="133" t="e">
        <v>#REF!</v>
      </c>
      <c r="TWE1573" s="133" t="e">
        <v>#REF!</v>
      </c>
      <c r="TWF1573" s="133" t="e">
        <v>#REF!</v>
      </c>
      <c r="TWG1573" s="133" t="e">
        <v>#REF!</v>
      </c>
      <c r="TWH1573" s="133" t="e">
        <v>#REF!</v>
      </c>
      <c r="TWI1573" s="133" t="e">
        <v>#REF!</v>
      </c>
      <c r="TWJ1573" s="133" t="e">
        <v>#REF!</v>
      </c>
      <c r="TWK1573" s="133" t="e">
        <v>#REF!</v>
      </c>
      <c r="TWL1573" s="133" t="e">
        <v>#REF!</v>
      </c>
      <c r="TWM1573" s="133" t="e">
        <v>#REF!</v>
      </c>
      <c r="TWN1573" s="133" t="e">
        <v>#REF!</v>
      </c>
      <c r="TWO1573" s="133" t="e">
        <v>#REF!</v>
      </c>
      <c r="TWP1573" s="133" t="e">
        <v>#REF!</v>
      </c>
      <c r="TWQ1573" s="133" t="e">
        <v>#REF!</v>
      </c>
      <c r="TWR1573" s="133" t="e">
        <v>#REF!</v>
      </c>
      <c r="TWS1573" s="133" t="e">
        <v>#REF!</v>
      </c>
      <c r="TWT1573" s="133" t="e">
        <v>#REF!</v>
      </c>
      <c r="TWU1573" s="133" t="e">
        <v>#REF!</v>
      </c>
      <c r="TWV1573" s="133" t="e">
        <v>#REF!</v>
      </c>
      <c r="TWW1573" s="133" t="e">
        <v>#REF!</v>
      </c>
      <c r="TWX1573" s="133" t="e">
        <v>#REF!</v>
      </c>
      <c r="TWY1573" s="133" t="e">
        <v>#REF!</v>
      </c>
      <c r="TWZ1573" s="133" t="e">
        <v>#REF!</v>
      </c>
      <c r="TXA1573" s="133" t="e">
        <v>#REF!</v>
      </c>
      <c r="TXB1573" s="133" t="e">
        <v>#REF!</v>
      </c>
      <c r="TXC1573" s="133" t="e">
        <v>#REF!</v>
      </c>
      <c r="TXD1573" s="133" t="e">
        <v>#REF!</v>
      </c>
      <c r="TXE1573" s="133" t="e">
        <v>#REF!</v>
      </c>
      <c r="TXF1573" s="133" t="e">
        <v>#REF!</v>
      </c>
      <c r="TXG1573" s="133" t="e">
        <v>#REF!</v>
      </c>
      <c r="TXH1573" s="133" t="e">
        <v>#REF!</v>
      </c>
      <c r="TXI1573" s="133" t="e">
        <v>#REF!</v>
      </c>
      <c r="TXJ1573" s="133" t="e">
        <v>#REF!</v>
      </c>
      <c r="TXK1573" s="133" t="e">
        <v>#REF!</v>
      </c>
      <c r="TXL1573" s="133" t="e">
        <v>#REF!</v>
      </c>
      <c r="TXM1573" s="133" t="e">
        <v>#REF!</v>
      </c>
      <c r="TXN1573" s="133" t="e">
        <v>#REF!</v>
      </c>
      <c r="TXO1573" s="133" t="e">
        <v>#REF!</v>
      </c>
      <c r="TXP1573" s="133" t="e">
        <v>#REF!</v>
      </c>
      <c r="TXQ1573" s="133" t="e">
        <v>#REF!</v>
      </c>
      <c r="TXR1573" s="133" t="e">
        <v>#REF!</v>
      </c>
      <c r="TXS1573" s="133" t="e">
        <v>#REF!</v>
      </c>
      <c r="TXT1573" s="133" t="e">
        <v>#REF!</v>
      </c>
      <c r="TXU1573" s="133" t="e">
        <v>#REF!</v>
      </c>
      <c r="TXV1573" s="133" t="e">
        <v>#REF!</v>
      </c>
      <c r="TXW1573" s="133" t="e">
        <v>#REF!</v>
      </c>
      <c r="TXX1573" s="133" t="e">
        <v>#REF!</v>
      </c>
      <c r="TXY1573" s="133" t="e">
        <v>#REF!</v>
      </c>
      <c r="TXZ1573" s="133" t="e">
        <v>#REF!</v>
      </c>
      <c r="TYA1573" s="133" t="e">
        <v>#REF!</v>
      </c>
      <c r="TYB1573" s="133" t="e">
        <v>#REF!</v>
      </c>
      <c r="TYC1573" s="133" t="e">
        <v>#REF!</v>
      </c>
      <c r="TYD1573" s="133" t="e">
        <v>#REF!</v>
      </c>
      <c r="TYE1573" s="133" t="e">
        <v>#REF!</v>
      </c>
      <c r="TYF1573" s="133" t="e">
        <v>#REF!</v>
      </c>
      <c r="TYG1573" s="133" t="e">
        <v>#REF!</v>
      </c>
      <c r="TYH1573" s="133" t="e">
        <v>#REF!</v>
      </c>
      <c r="TYI1573" s="133" t="e">
        <v>#REF!</v>
      </c>
      <c r="TYJ1573" s="133" t="e">
        <v>#REF!</v>
      </c>
      <c r="TYK1573" s="133" t="e">
        <v>#REF!</v>
      </c>
      <c r="TYL1573" s="133" t="e">
        <v>#REF!</v>
      </c>
      <c r="TYM1573" s="133" t="e">
        <v>#REF!</v>
      </c>
      <c r="TYN1573" s="133" t="e">
        <v>#REF!</v>
      </c>
      <c r="TYO1573" s="133" t="e">
        <v>#REF!</v>
      </c>
      <c r="TYP1573" s="133" t="e">
        <v>#REF!</v>
      </c>
      <c r="TYQ1573" s="133" t="e">
        <v>#REF!</v>
      </c>
      <c r="TYR1573" s="133" t="e">
        <v>#REF!</v>
      </c>
      <c r="TYS1573" s="133" t="e">
        <v>#REF!</v>
      </c>
      <c r="TYT1573" s="133" t="e">
        <v>#REF!</v>
      </c>
      <c r="TYU1573" s="133" t="e">
        <v>#REF!</v>
      </c>
      <c r="TYV1573" s="133" t="e">
        <v>#REF!</v>
      </c>
      <c r="TYW1573" s="133" t="e">
        <v>#REF!</v>
      </c>
      <c r="TYX1573" s="133" t="e">
        <v>#REF!</v>
      </c>
      <c r="TYY1573" s="133" t="e">
        <v>#REF!</v>
      </c>
      <c r="TYZ1573" s="133" t="e">
        <v>#REF!</v>
      </c>
      <c r="TZA1573" s="133" t="e">
        <v>#REF!</v>
      </c>
      <c r="TZB1573" s="133" t="e">
        <v>#REF!</v>
      </c>
      <c r="TZC1573" s="133" t="e">
        <v>#REF!</v>
      </c>
      <c r="TZD1573" s="133" t="e">
        <v>#REF!</v>
      </c>
      <c r="TZE1573" s="133" t="e">
        <v>#REF!</v>
      </c>
      <c r="TZF1573" s="133" t="e">
        <v>#REF!</v>
      </c>
      <c r="TZG1573" s="133" t="e">
        <v>#REF!</v>
      </c>
      <c r="TZH1573" s="133" t="e">
        <v>#REF!</v>
      </c>
      <c r="TZI1573" s="133" t="e">
        <v>#REF!</v>
      </c>
      <c r="TZJ1573" s="133" t="e">
        <v>#REF!</v>
      </c>
      <c r="TZK1573" s="133" t="e">
        <v>#REF!</v>
      </c>
      <c r="TZL1573" s="133" t="e">
        <v>#REF!</v>
      </c>
      <c r="TZM1573" s="133" t="e">
        <v>#REF!</v>
      </c>
      <c r="TZN1573" s="133" t="e">
        <v>#REF!</v>
      </c>
      <c r="TZO1573" s="133" t="e">
        <v>#REF!</v>
      </c>
      <c r="TZP1573" s="133" t="e">
        <v>#REF!</v>
      </c>
      <c r="TZQ1573" s="133" t="e">
        <v>#REF!</v>
      </c>
      <c r="TZR1573" s="133" t="e">
        <v>#REF!</v>
      </c>
      <c r="TZS1573" s="133" t="e">
        <v>#REF!</v>
      </c>
      <c r="TZT1573" s="133" t="e">
        <v>#REF!</v>
      </c>
      <c r="TZU1573" s="133" t="e">
        <v>#REF!</v>
      </c>
      <c r="TZV1573" s="133" t="e">
        <v>#REF!</v>
      </c>
      <c r="TZW1573" s="133" t="e">
        <v>#REF!</v>
      </c>
      <c r="TZX1573" s="133" t="e">
        <v>#REF!</v>
      </c>
      <c r="TZY1573" s="133" t="e">
        <v>#REF!</v>
      </c>
      <c r="TZZ1573" s="133" t="e">
        <v>#REF!</v>
      </c>
      <c r="UAA1573" s="133" t="e">
        <v>#REF!</v>
      </c>
      <c r="UAB1573" s="133" t="e">
        <v>#REF!</v>
      </c>
      <c r="UAC1573" s="133" t="e">
        <v>#REF!</v>
      </c>
      <c r="UAD1573" s="133" t="e">
        <v>#REF!</v>
      </c>
      <c r="UAE1573" s="133" t="e">
        <v>#REF!</v>
      </c>
      <c r="UAF1573" s="133" t="e">
        <v>#REF!</v>
      </c>
      <c r="UAG1573" s="133" t="e">
        <v>#REF!</v>
      </c>
      <c r="UAH1573" s="133" t="e">
        <v>#REF!</v>
      </c>
      <c r="UAI1573" s="133" t="e">
        <v>#REF!</v>
      </c>
      <c r="UAJ1573" s="133" t="e">
        <v>#REF!</v>
      </c>
      <c r="UAK1573" s="133" t="e">
        <v>#REF!</v>
      </c>
      <c r="UAL1573" s="133" t="e">
        <v>#REF!</v>
      </c>
      <c r="UAM1573" s="133" t="e">
        <v>#REF!</v>
      </c>
      <c r="UAN1573" s="133" t="e">
        <v>#REF!</v>
      </c>
      <c r="UAO1573" s="133" t="e">
        <v>#REF!</v>
      </c>
      <c r="UAP1573" s="133" t="e">
        <v>#REF!</v>
      </c>
      <c r="UAQ1573" s="133" t="e">
        <v>#REF!</v>
      </c>
      <c r="UAR1573" s="133" t="e">
        <v>#REF!</v>
      </c>
      <c r="UAS1573" s="133" t="e">
        <v>#REF!</v>
      </c>
      <c r="UAT1573" s="133" t="e">
        <v>#REF!</v>
      </c>
      <c r="UAU1573" s="133" t="e">
        <v>#REF!</v>
      </c>
      <c r="UAV1573" s="133" t="e">
        <v>#REF!</v>
      </c>
      <c r="UAW1573" s="133" t="e">
        <v>#REF!</v>
      </c>
      <c r="UAX1573" s="133" t="e">
        <v>#REF!</v>
      </c>
      <c r="UAY1573" s="133" t="e">
        <v>#REF!</v>
      </c>
      <c r="UAZ1573" s="133" t="e">
        <v>#REF!</v>
      </c>
      <c r="UBA1573" s="133" t="e">
        <v>#REF!</v>
      </c>
      <c r="UBB1573" s="133" t="e">
        <v>#REF!</v>
      </c>
      <c r="UBC1573" s="133" t="e">
        <v>#REF!</v>
      </c>
      <c r="UBD1573" s="133" t="e">
        <v>#REF!</v>
      </c>
      <c r="UBE1573" s="133" t="e">
        <v>#REF!</v>
      </c>
      <c r="UBF1573" s="133" t="e">
        <v>#REF!</v>
      </c>
      <c r="UBG1573" s="133" t="e">
        <v>#REF!</v>
      </c>
      <c r="UBH1573" s="133" t="e">
        <v>#REF!</v>
      </c>
      <c r="UBI1573" s="133" t="e">
        <v>#REF!</v>
      </c>
      <c r="UBJ1573" s="133" t="e">
        <v>#REF!</v>
      </c>
      <c r="UBK1573" s="133" t="e">
        <v>#REF!</v>
      </c>
      <c r="UBL1573" s="133" t="e">
        <v>#REF!</v>
      </c>
      <c r="UBM1573" s="133" t="e">
        <v>#REF!</v>
      </c>
      <c r="UBN1573" s="133" t="e">
        <v>#REF!</v>
      </c>
      <c r="UBO1573" s="133" t="e">
        <v>#REF!</v>
      </c>
      <c r="UBP1573" s="133" t="e">
        <v>#REF!</v>
      </c>
      <c r="UBQ1573" s="133" t="e">
        <v>#REF!</v>
      </c>
      <c r="UBR1573" s="133" t="e">
        <v>#REF!</v>
      </c>
      <c r="UBS1573" s="133" t="e">
        <v>#REF!</v>
      </c>
      <c r="UBT1573" s="133" t="e">
        <v>#REF!</v>
      </c>
      <c r="UBU1573" s="133" t="e">
        <v>#REF!</v>
      </c>
      <c r="UBV1573" s="133" t="e">
        <v>#REF!</v>
      </c>
      <c r="UBW1573" s="133" t="e">
        <v>#REF!</v>
      </c>
      <c r="UBX1573" s="133" t="e">
        <v>#REF!</v>
      </c>
      <c r="UBY1573" s="133" t="e">
        <v>#REF!</v>
      </c>
      <c r="UBZ1573" s="133" t="e">
        <v>#REF!</v>
      </c>
      <c r="UCA1573" s="133" t="e">
        <v>#REF!</v>
      </c>
      <c r="UCB1573" s="133" t="e">
        <v>#REF!</v>
      </c>
      <c r="UCC1573" s="133" t="e">
        <v>#REF!</v>
      </c>
      <c r="UCD1573" s="133" t="e">
        <v>#REF!</v>
      </c>
      <c r="UCE1573" s="133" t="e">
        <v>#REF!</v>
      </c>
      <c r="UCF1573" s="133" t="e">
        <v>#REF!</v>
      </c>
      <c r="UCG1573" s="133" t="e">
        <v>#REF!</v>
      </c>
      <c r="UCH1573" s="133" t="e">
        <v>#REF!</v>
      </c>
      <c r="UCI1573" s="133" t="e">
        <v>#REF!</v>
      </c>
      <c r="UCJ1573" s="133" t="e">
        <v>#REF!</v>
      </c>
      <c r="UCK1573" s="133" t="e">
        <v>#REF!</v>
      </c>
      <c r="UCL1573" s="133" t="e">
        <v>#REF!</v>
      </c>
      <c r="UCM1573" s="133" t="e">
        <v>#REF!</v>
      </c>
      <c r="UCN1573" s="133" t="e">
        <v>#REF!</v>
      </c>
      <c r="UCO1573" s="133" t="e">
        <v>#REF!</v>
      </c>
      <c r="UCP1573" s="133" t="e">
        <v>#REF!</v>
      </c>
      <c r="UCQ1573" s="133" t="e">
        <v>#REF!</v>
      </c>
      <c r="UCR1573" s="133" t="e">
        <v>#REF!</v>
      </c>
      <c r="UCS1573" s="133" t="e">
        <v>#REF!</v>
      </c>
      <c r="UCT1573" s="133" t="e">
        <v>#REF!</v>
      </c>
      <c r="UCU1573" s="133" t="e">
        <v>#REF!</v>
      </c>
      <c r="UCV1573" s="133" t="e">
        <v>#REF!</v>
      </c>
      <c r="UCW1573" s="133" t="e">
        <v>#REF!</v>
      </c>
      <c r="UCX1573" s="133" t="e">
        <v>#REF!</v>
      </c>
      <c r="UCY1573" s="133" t="e">
        <v>#REF!</v>
      </c>
      <c r="UCZ1573" s="133" t="e">
        <v>#REF!</v>
      </c>
      <c r="UDA1573" s="133" t="e">
        <v>#REF!</v>
      </c>
      <c r="UDB1573" s="133" t="e">
        <v>#REF!</v>
      </c>
      <c r="UDC1573" s="133" t="e">
        <v>#REF!</v>
      </c>
      <c r="UDD1573" s="133" t="e">
        <v>#REF!</v>
      </c>
      <c r="UDE1573" s="133" t="e">
        <v>#REF!</v>
      </c>
      <c r="UDF1573" s="133" t="e">
        <v>#REF!</v>
      </c>
      <c r="UDG1573" s="133" t="e">
        <v>#REF!</v>
      </c>
      <c r="UDH1573" s="133" t="e">
        <v>#REF!</v>
      </c>
      <c r="UDI1573" s="133" t="e">
        <v>#REF!</v>
      </c>
      <c r="UDJ1573" s="133" t="e">
        <v>#REF!</v>
      </c>
      <c r="UDK1573" s="133" t="e">
        <v>#REF!</v>
      </c>
      <c r="UDL1573" s="133" t="e">
        <v>#REF!</v>
      </c>
      <c r="UDM1573" s="133" t="e">
        <v>#REF!</v>
      </c>
      <c r="UDN1573" s="133" t="e">
        <v>#REF!</v>
      </c>
      <c r="UDO1573" s="133" t="e">
        <v>#REF!</v>
      </c>
      <c r="UDP1573" s="133" t="e">
        <v>#REF!</v>
      </c>
      <c r="UDQ1573" s="133" t="e">
        <v>#REF!</v>
      </c>
      <c r="UDR1573" s="133" t="e">
        <v>#REF!</v>
      </c>
      <c r="UDS1573" s="133" t="e">
        <v>#REF!</v>
      </c>
      <c r="UDT1573" s="133" t="e">
        <v>#REF!</v>
      </c>
      <c r="UDU1573" s="133" t="e">
        <v>#REF!</v>
      </c>
      <c r="UDV1573" s="133" t="e">
        <v>#REF!</v>
      </c>
      <c r="UDW1573" s="133" t="e">
        <v>#REF!</v>
      </c>
      <c r="UDX1573" s="133" t="e">
        <v>#REF!</v>
      </c>
      <c r="UDY1573" s="133" t="e">
        <v>#REF!</v>
      </c>
      <c r="UDZ1573" s="133" t="e">
        <v>#REF!</v>
      </c>
      <c r="UEA1573" s="133" t="e">
        <v>#REF!</v>
      </c>
      <c r="UEB1573" s="133" t="e">
        <v>#REF!</v>
      </c>
      <c r="UEC1573" s="133" t="e">
        <v>#REF!</v>
      </c>
      <c r="UED1573" s="133" t="e">
        <v>#REF!</v>
      </c>
      <c r="UEE1573" s="133" t="e">
        <v>#REF!</v>
      </c>
      <c r="UEF1573" s="133" t="e">
        <v>#REF!</v>
      </c>
      <c r="UEG1573" s="133" t="e">
        <v>#REF!</v>
      </c>
      <c r="UEH1573" s="133" t="e">
        <v>#REF!</v>
      </c>
      <c r="UEI1573" s="133" t="e">
        <v>#REF!</v>
      </c>
      <c r="UEJ1573" s="133" t="e">
        <v>#REF!</v>
      </c>
      <c r="UEK1573" s="133" t="e">
        <v>#REF!</v>
      </c>
      <c r="UEL1573" s="133" t="e">
        <v>#REF!</v>
      </c>
      <c r="UEM1573" s="133" t="e">
        <v>#REF!</v>
      </c>
      <c r="UEN1573" s="133" t="e">
        <v>#REF!</v>
      </c>
      <c r="UEO1573" s="133" t="e">
        <v>#REF!</v>
      </c>
      <c r="UEP1573" s="133" t="e">
        <v>#REF!</v>
      </c>
      <c r="UEQ1573" s="133" t="e">
        <v>#REF!</v>
      </c>
      <c r="UER1573" s="133" t="e">
        <v>#REF!</v>
      </c>
      <c r="UES1573" s="133" t="e">
        <v>#REF!</v>
      </c>
      <c r="UET1573" s="133" t="e">
        <v>#REF!</v>
      </c>
      <c r="UEU1573" s="133" t="e">
        <v>#REF!</v>
      </c>
      <c r="UEV1573" s="133" t="e">
        <v>#REF!</v>
      </c>
      <c r="UEW1573" s="133" t="e">
        <v>#REF!</v>
      </c>
      <c r="UEX1573" s="133" t="e">
        <v>#REF!</v>
      </c>
      <c r="UEY1573" s="133" t="e">
        <v>#REF!</v>
      </c>
      <c r="UEZ1573" s="133" t="e">
        <v>#REF!</v>
      </c>
      <c r="UFA1573" s="133" t="e">
        <v>#REF!</v>
      </c>
      <c r="UFB1573" s="133" t="e">
        <v>#REF!</v>
      </c>
      <c r="UFC1573" s="133" t="e">
        <v>#REF!</v>
      </c>
      <c r="UFD1573" s="133" t="e">
        <v>#REF!</v>
      </c>
      <c r="UFE1573" s="133" t="e">
        <v>#REF!</v>
      </c>
      <c r="UFF1573" s="133" t="e">
        <v>#REF!</v>
      </c>
      <c r="UFG1573" s="133" t="e">
        <v>#REF!</v>
      </c>
      <c r="UFH1573" s="133" t="e">
        <v>#REF!</v>
      </c>
      <c r="UFI1573" s="133" t="e">
        <v>#REF!</v>
      </c>
      <c r="UFJ1573" s="133" t="e">
        <v>#REF!</v>
      </c>
      <c r="UFK1573" s="133" t="e">
        <v>#REF!</v>
      </c>
      <c r="UFL1573" s="133" t="e">
        <v>#REF!</v>
      </c>
      <c r="UFM1573" s="133" t="e">
        <v>#REF!</v>
      </c>
      <c r="UFN1573" s="133" t="e">
        <v>#REF!</v>
      </c>
      <c r="UFO1573" s="133" t="e">
        <v>#REF!</v>
      </c>
      <c r="UFP1573" s="133" t="e">
        <v>#REF!</v>
      </c>
      <c r="UFQ1573" s="133" t="e">
        <v>#REF!</v>
      </c>
      <c r="UFR1573" s="133" t="e">
        <v>#REF!</v>
      </c>
      <c r="UFS1573" s="133" t="e">
        <v>#REF!</v>
      </c>
      <c r="UFT1573" s="133" t="e">
        <v>#REF!</v>
      </c>
      <c r="UFU1573" s="133" t="e">
        <v>#REF!</v>
      </c>
      <c r="UFV1573" s="133" t="e">
        <v>#REF!</v>
      </c>
      <c r="UFW1573" s="133" t="e">
        <v>#REF!</v>
      </c>
      <c r="UFX1573" s="133" t="e">
        <v>#REF!</v>
      </c>
      <c r="UFY1573" s="133" t="e">
        <v>#REF!</v>
      </c>
      <c r="UFZ1573" s="133" t="e">
        <v>#REF!</v>
      </c>
      <c r="UGA1573" s="133" t="e">
        <v>#REF!</v>
      </c>
      <c r="UGB1573" s="133" t="e">
        <v>#REF!</v>
      </c>
      <c r="UGC1573" s="133" t="e">
        <v>#REF!</v>
      </c>
      <c r="UGD1573" s="133" t="e">
        <v>#REF!</v>
      </c>
      <c r="UGE1573" s="133" t="e">
        <v>#REF!</v>
      </c>
      <c r="UGF1573" s="133" t="e">
        <v>#REF!</v>
      </c>
      <c r="UGG1573" s="133" t="e">
        <v>#REF!</v>
      </c>
      <c r="UGH1573" s="133" t="e">
        <v>#REF!</v>
      </c>
      <c r="UGI1573" s="133" t="e">
        <v>#REF!</v>
      </c>
      <c r="UGJ1573" s="133" t="e">
        <v>#REF!</v>
      </c>
      <c r="UGK1573" s="133" t="e">
        <v>#REF!</v>
      </c>
      <c r="UGL1573" s="133" t="e">
        <v>#REF!</v>
      </c>
      <c r="UGM1573" s="133" t="e">
        <v>#REF!</v>
      </c>
      <c r="UGN1573" s="133" t="e">
        <v>#REF!</v>
      </c>
      <c r="UGO1573" s="133" t="e">
        <v>#REF!</v>
      </c>
      <c r="UGP1573" s="133" t="e">
        <v>#REF!</v>
      </c>
      <c r="UGQ1573" s="133" t="e">
        <v>#REF!</v>
      </c>
      <c r="UGR1573" s="133" t="e">
        <v>#REF!</v>
      </c>
      <c r="UGS1573" s="133" t="e">
        <v>#REF!</v>
      </c>
      <c r="UGT1573" s="133" t="e">
        <v>#REF!</v>
      </c>
      <c r="UGU1573" s="133" t="e">
        <v>#REF!</v>
      </c>
      <c r="UGV1573" s="133" t="e">
        <v>#REF!</v>
      </c>
      <c r="UGW1573" s="133" t="e">
        <v>#REF!</v>
      </c>
      <c r="UGX1573" s="133" t="e">
        <v>#REF!</v>
      </c>
      <c r="UGY1573" s="133" t="e">
        <v>#REF!</v>
      </c>
      <c r="UGZ1573" s="133" t="e">
        <v>#REF!</v>
      </c>
      <c r="UHA1573" s="133" t="e">
        <v>#REF!</v>
      </c>
      <c r="UHB1573" s="133" t="e">
        <v>#REF!</v>
      </c>
      <c r="UHC1573" s="133" t="e">
        <v>#REF!</v>
      </c>
      <c r="UHD1573" s="133" t="e">
        <v>#REF!</v>
      </c>
      <c r="UHE1573" s="133" t="e">
        <v>#REF!</v>
      </c>
      <c r="UHF1573" s="133" t="e">
        <v>#REF!</v>
      </c>
      <c r="UHG1573" s="133" t="e">
        <v>#REF!</v>
      </c>
      <c r="UHH1573" s="133" t="e">
        <v>#REF!</v>
      </c>
      <c r="UHI1573" s="133" t="e">
        <v>#REF!</v>
      </c>
      <c r="UHJ1573" s="133" t="e">
        <v>#REF!</v>
      </c>
      <c r="UHK1573" s="133" t="e">
        <v>#REF!</v>
      </c>
      <c r="UHL1573" s="133" t="e">
        <v>#REF!</v>
      </c>
      <c r="UHM1573" s="133" t="e">
        <v>#REF!</v>
      </c>
      <c r="UHN1573" s="133" t="e">
        <v>#REF!</v>
      </c>
      <c r="UHO1573" s="133" t="e">
        <v>#REF!</v>
      </c>
      <c r="UHP1573" s="133" t="e">
        <v>#REF!</v>
      </c>
      <c r="UHQ1573" s="133" t="e">
        <v>#REF!</v>
      </c>
      <c r="UHR1573" s="133" t="e">
        <v>#REF!</v>
      </c>
      <c r="UHS1573" s="133" t="e">
        <v>#REF!</v>
      </c>
      <c r="UHT1573" s="133" t="e">
        <v>#REF!</v>
      </c>
      <c r="UHU1573" s="133" t="e">
        <v>#REF!</v>
      </c>
      <c r="UHV1573" s="133" t="e">
        <v>#REF!</v>
      </c>
      <c r="UHW1573" s="133" t="e">
        <v>#REF!</v>
      </c>
      <c r="UHX1573" s="133" t="e">
        <v>#REF!</v>
      </c>
      <c r="UHY1573" s="133" t="e">
        <v>#REF!</v>
      </c>
      <c r="UHZ1573" s="133" t="e">
        <v>#REF!</v>
      </c>
      <c r="UIA1573" s="133" t="e">
        <v>#REF!</v>
      </c>
      <c r="UIB1573" s="133" t="e">
        <v>#REF!</v>
      </c>
      <c r="UIC1573" s="133" t="e">
        <v>#REF!</v>
      </c>
      <c r="UID1573" s="133" t="e">
        <v>#REF!</v>
      </c>
      <c r="UIE1573" s="133" t="e">
        <v>#REF!</v>
      </c>
      <c r="UIF1573" s="133" t="e">
        <v>#REF!</v>
      </c>
      <c r="UIG1573" s="133" t="e">
        <v>#REF!</v>
      </c>
      <c r="UIH1573" s="133" t="e">
        <v>#REF!</v>
      </c>
      <c r="UII1573" s="133" t="e">
        <v>#REF!</v>
      </c>
      <c r="UIJ1573" s="133" t="e">
        <v>#REF!</v>
      </c>
      <c r="UIK1573" s="133" t="e">
        <v>#REF!</v>
      </c>
      <c r="UIL1573" s="133" t="e">
        <v>#REF!</v>
      </c>
      <c r="UIM1573" s="133" t="e">
        <v>#REF!</v>
      </c>
      <c r="UIN1573" s="133" t="e">
        <v>#REF!</v>
      </c>
      <c r="UIO1573" s="133" t="e">
        <v>#REF!</v>
      </c>
      <c r="UIP1573" s="133" t="e">
        <v>#REF!</v>
      </c>
      <c r="UIQ1573" s="133" t="e">
        <v>#REF!</v>
      </c>
      <c r="UIR1573" s="133" t="e">
        <v>#REF!</v>
      </c>
      <c r="UIS1573" s="133" t="e">
        <v>#REF!</v>
      </c>
      <c r="UIT1573" s="133" t="e">
        <v>#REF!</v>
      </c>
      <c r="UIU1573" s="133" t="e">
        <v>#REF!</v>
      </c>
      <c r="UIV1573" s="133" t="e">
        <v>#REF!</v>
      </c>
      <c r="UIW1573" s="133" t="e">
        <v>#REF!</v>
      </c>
      <c r="UIX1573" s="133" t="e">
        <v>#REF!</v>
      </c>
      <c r="UIY1573" s="133" t="e">
        <v>#REF!</v>
      </c>
      <c r="UIZ1573" s="133" t="e">
        <v>#REF!</v>
      </c>
      <c r="UJA1573" s="133" t="e">
        <v>#REF!</v>
      </c>
      <c r="UJB1573" s="133" t="e">
        <v>#REF!</v>
      </c>
      <c r="UJC1573" s="133" t="e">
        <v>#REF!</v>
      </c>
      <c r="UJD1573" s="133" t="e">
        <v>#REF!</v>
      </c>
      <c r="UJE1573" s="133" t="e">
        <v>#REF!</v>
      </c>
      <c r="UJF1573" s="133" t="e">
        <v>#REF!</v>
      </c>
      <c r="UJG1573" s="133" t="e">
        <v>#REF!</v>
      </c>
      <c r="UJH1573" s="133" t="e">
        <v>#REF!</v>
      </c>
      <c r="UJI1573" s="133" t="e">
        <v>#REF!</v>
      </c>
      <c r="UJJ1573" s="133" t="e">
        <v>#REF!</v>
      </c>
      <c r="UJK1573" s="133" t="e">
        <v>#REF!</v>
      </c>
      <c r="UJL1573" s="133" t="e">
        <v>#REF!</v>
      </c>
      <c r="UJM1573" s="133" t="e">
        <v>#REF!</v>
      </c>
      <c r="UJN1573" s="133" t="e">
        <v>#REF!</v>
      </c>
      <c r="UJO1573" s="133" t="e">
        <v>#REF!</v>
      </c>
      <c r="UJP1573" s="133" t="e">
        <v>#REF!</v>
      </c>
      <c r="UJQ1573" s="133" t="e">
        <v>#REF!</v>
      </c>
      <c r="UJR1573" s="133" t="e">
        <v>#REF!</v>
      </c>
      <c r="UJS1573" s="133" t="e">
        <v>#REF!</v>
      </c>
      <c r="UJT1573" s="133" t="e">
        <v>#REF!</v>
      </c>
      <c r="UJU1573" s="133" t="e">
        <v>#REF!</v>
      </c>
      <c r="UJV1573" s="133" t="e">
        <v>#REF!</v>
      </c>
      <c r="UJW1573" s="133" t="e">
        <v>#REF!</v>
      </c>
      <c r="UJX1573" s="133" t="e">
        <v>#REF!</v>
      </c>
      <c r="UJY1573" s="133" t="e">
        <v>#REF!</v>
      </c>
      <c r="UJZ1573" s="133" t="e">
        <v>#REF!</v>
      </c>
      <c r="UKA1573" s="133" t="e">
        <v>#REF!</v>
      </c>
      <c r="UKB1573" s="133" t="e">
        <v>#REF!</v>
      </c>
      <c r="UKC1573" s="133" t="e">
        <v>#REF!</v>
      </c>
      <c r="UKD1573" s="133" t="e">
        <v>#REF!</v>
      </c>
      <c r="UKE1573" s="133" t="e">
        <v>#REF!</v>
      </c>
      <c r="UKF1573" s="133" t="e">
        <v>#REF!</v>
      </c>
      <c r="UKG1573" s="133" t="e">
        <v>#REF!</v>
      </c>
      <c r="UKH1573" s="133" t="e">
        <v>#REF!</v>
      </c>
      <c r="UKI1573" s="133" t="e">
        <v>#REF!</v>
      </c>
      <c r="UKJ1573" s="133" t="e">
        <v>#REF!</v>
      </c>
      <c r="UKK1573" s="133" t="e">
        <v>#REF!</v>
      </c>
      <c r="UKL1573" s="133" t="e">
        <v>#REF!</v>
      </c>
      <c r="UKM1573" s="133" t="e">
        <v>#REF!</v>
      </c>
      <c r="UKN1573" s="133" t="e">
        <v>#REF!</v>
      </c>
      <c r="UKO1573" s="133" t="e">
        <v>#REF!</v>
      </c>
      <c r="UKP1573" s="133" t="e">
        <v>#REF!</v>
      </c>
      <c r="UKQ1573" s="133" t="e">
        <v>#REF!</v>
      </c>
      <c r="UKR1573" s="133" t="e">
        <v>#REF!</v>
      </c>
      <c r="UKS1573" s="133" t="e">
        <v>#REF!</v>
      </c>
      <c r="UKT1573" s="133" t="e">
        <v>#REF!</v>
      </c>
      <c r="UKU1573" s="133" t="e">
        <v>#REF!</v>
      </c>
      <c r="UKV1573" s="133" t="e">
        <v>#REF!</v>
      </c>
      <c r="UKW1573" s="133" t="e">
        <v>#REF!</v>
      </c>
      <c r="UKX1573" s="133" t="e">
        <v>#REF!</v>
      </c>
      <c r="UKY1573" s="133" t="e">
        <v>#REF!</v>
      </c>
      <c r="UKZ1573" s="133" t="e">
        <v>#REF!</v>
      </c>
      <c r="ULA1573" s="133" t="e">
        <v>#REF!</v>
      </c>
      <c r="ULB1573" s="133" t="e">
        <v>#REF!</v>
      </c>
      <c r="ULC1573" s="133" t="e">
        <v>#REF!</v>
      </c>
      <c r="ULD1573" s="133" t="e">
        <v>#REF!</v>
      </c>
      <c r="ULE1573" s="133" t="e">
        <v>#REF!</v>
      </c>
      <c r="ULF1573" s="133" t="e">
        <v>#REF!</v>
      </c>
      <c r="ULG1573" s="133" t="e">
        <v>#REF!</v>
      </c>
      <c r="ULH1573" s="133" t="e">
        <v>#REF!</v>
      </c>
      <c r="ULI1573" s="133" t="e">
        <v>#REF!</v>
      </c>
      <c r="ULJ1573" s="133" t="e">
        <v>#REF!</v>
      </c>
      <c r="ULK1573" s="133" t="e">
        <v>#REF!</v>
      </c>
      <c r="ULL1573" s="133" t="e">
        <v>#REF!</v>
      </c>
      <c r="ULM1573" s="133" t="e">
        <v>#REF!</v>
      </c>
      <c r="ULN1573" s="133" t="e">
        <v>#REF!</v>
      </c>
      <c r="ULO1573" s="133" t="e">
        <v>#REF!</v>
      </c>
      <c r="ULP1573" s="133" t="e">
        <v>#REF!</v>
      </c>
      <c r="ULQ1573" s="133" t="e">
        <v>#REF!</v>
      </c>
      <c r="ULR1573" s="133" t="e">
        <v>#REF!</v>
      </c>
      <c r="ULS1573" s="133" t="e">
        <v>#REF!</v>
      </c>
      <c r="ULT1573" s="133" t="e">
        <v>#REF!</v>
      </c>
      <c r="ULU1573" s="133" t="e">
        <v>#REF!</v>
      </c>
      <c r="ULV1573" s="133" t="e">
        <v>#REF!</v>
      </c>
      <c r="ULW1573" s="133" t="e">
        <v>#REF!</v>
      </c>
      <c r="ULX1573" s="133" t="e">
        <v>#REF!</v>
      </c>
      <c r="ULY1573" s="133" t="e">
        <v>#REF!</v>
      </c>
      <c r="ULZ1573" s="133" t="e">
        <v>#REF!</v>
      </c>
      <c r="UMA1573" s="133" t="e">
        <v>#REF!</v>
      </c>
      <c r="UMB1573" s="133" t="e">
        <v>#REF!</v>
      </c>
      <c r="UMC1573" s="133" t="e">
        <v>#REF!</v>
      </c>
      <c r="UMD1573" s="133" t="e">
        <v>#REF!</v>
      </c>
      <c r="UME1573" s="133" t="e">
        <v>#REF!</v>
      </c>
      <c r="UMF1573" s="133" t="e">
        <v>#REF!</v>
      </c>
      <c r="UMG1573" s="133" t="e">
        <v>#REF!</v>
      </c>
      <c r="UMH1573" s="133" t="e">
        <v>#REF!</v>
      </c>
      <c r="UMI1573" s="133" t="e">
        <v>#REF!</v>
      </c>
      <c r="UMJ1573" s="133" t="e">
        <v>#REF!</v>
      </c>
      <c r="UMK1573" s="133" t="e">
        <v>#REF!</v>
      </c>
      <c r="UML1573" s="133" t="e">
        <v>#REF!</v>
      </c>
      <c r="UMM1573" s="133" t="e">
        <v>#REF!</v>
      </c>
      <c r="UMN1573" s="133" t="e">
        <v>#REF!</v>
      </c>
      <c r="UMO1573" s="133" t="e">
        <v>#REF!</v>
      </c>
      <c r="UMP1573" s="133" t="e">
        <v>#REF!</v>
      </c>
      <c r="UMQ1573" s="133" t="e">
        <v>#REF!</v>
      </c>
      <c r="UMR1573" s="133" t="e">
        <v>#REF!</v>
      </c>
      <c r="UMS1573" s="133" t="e">
        <v>#REF!</v>
      </c>
      <c r="UMT1573" s="133" t="e">
        <v>#REF!</v>
      </c>
      <c r="UMU1573" s="133" t="e">
        <v>#REF!</v>
      </c>
      <c r="UMV1573" s="133" t="e">
        <v>#REF!</v>
      </c>
      <c r="UMW1573" s="133" t="e">
        <v>#REF!</v>
      </c>
      <c r="UMX1573" s="133" t="e">
        <v>#REF!</v>
      </c>
      <c r="UMY1573" s="133" t="e">
        <v>#REF!</v>
      </c>
      <c r="UMZ1573" s="133" t="e">
        <v>#REF!</v>
      </c>
      <c r="UNA1573" s="133" t="e">
        <v>#REF!</v>
      </c>
      <c r="UNB1573" s="133" t="e">
        <v>#REF!</v>
      </c>
      <c r="UNC1573" s="133" t="e">
        <v>#REF!</v>
      </c>
      <c r="UND1573" s="133" t="e">
        <v>#REF!</v>
      </c>
      <c r="UNE1573" s="133" t="e">
        <v>#REF!</v>
      </c>
      <c r="UNF1573" s="133" t="e">
        <v>#REF!</v>
      </c>
      <c r="UNG1573" s="133" t="e">
        <v>#REF!</v>
      </c>
      <c r="UNH1573" s="133" t="e">
        <v>#REF!</v>
      </c>
      <c r="UNI1573" s="133" t="e">
        <v>#REF!</v>
      </c>
      <c r="UNJ1573" s="133" t="e">
        <v>#REF!</v>
      </c>
      <c r="UNK1573" s="133" t="e">
        <v>#REF!</v>
      </c>
      <c r="UNL1573" s="133" t="e">
        <v>#REF!</v>
      </c>
      <c r="UNM1573" s="133" t="e">
        <v>#REF!</v>
      </c>
      <c r="UNN1573" s="133" t="e">
        <v>#REF!</v>
      </c>
      <c r="UNO1573" s="133" t="e">
        <v>#REF!</v>
      </c>
      <c r="UNP1573" s="133" t="e">
        <v>#REF!</v>
      </c>
      <c r="UNQ1573" s="133" t="e">
        <v>#REF!</v>
      </c>
      <c r="UNR1573" s="133" t="e">
        <v>#REF!</v>
      </c>
      <c r="UNS1573" s="133" t="e">
        <v>#REF!</v>
      </c>
      <c r="UNT1573" s="133" t="e">
        <v>#REF!</v>
      </c>
      <c r="UNU1573" s="133" t="e">
        <v>#REF!</v>
      </c>
      <c r="UNV1573" s="133" t="e">
        <v>#REF!</v>
      </c>
      <c r="UNW1573" s="133" t="e">
        <v>#REF!</v>
      </c>
      <c r="UNX1573" s="133" t="e">
        <v>#REF!</v>
      </c>
      <c r="UNY1573" s="133" t="e">
        <v>#REF!</v>
      </c>
      <c r="UNZ1573" s="133" t="e">
        <v>#REF!</v>
      </c>
      <c r="UOA1573" s="133" t="e">
        <v>#REF!</v>
      </c>
      <c r="UOB1573" s="133" t="e">
        <v>#REF!</v>
      </c>
      <c r="UOC1573" s="133" t="e">
        <v>#REF!</v>
      </c>
      <c r="UOD1573" s="133" t="e">
        <v>#REF!</v>
      </c>
      <c r="UOE1573" s="133" t="e">
        <v>#REF!</v>
      </c>
      <c r="UOF1573" s="133" t="e">
        <v>#REF!</v>
      </c>
      <c r="UOG1573" s="133" t="e">
        <v>#REF!</v>
      </c>
      <c r="UOH1573" s="133" t="e">
        <v>#REF!</v>
      </c>
      <c r="UOI1573" s="133" t="e">
        <v>#REF!</v>
      </c>
      <c r="UOJ1573" s="133" t="e">
        <v>#REF!</v>
      </c>
      <c r="UOK1573" s="133" t="e">
        <v>#REF!</v>
      </c>
      <c r="UOL1573" s="133" t="e">
        <v>#REF!</v>
      </c>
      <c r="UOM1573" s="133" t="e">
        <v>#REF!</v>
      </c>
      <c r="UON1573" s="133" t="e">
        <v>#REF!</v>
      </c>
      <c r="UOO1573" s="133" t="e">
        <v>#REF!</v>
      </c>
      <c r="UOP1573" s="133" t="e">
        <v>#REF!</v>
      </c>
      <c r="UOQ1573" s="133" t="e">
        <v>#REF!</v>
      </c>
      <c r="UOR1573" s="133" t="e">
        <v>#REF!</v>
      </c>
      <c r="UOS1573" s="133" t="e">
        <v>#REF!</v>
      </c>
      <c r="UOT1573" s="133" t="e">
        <v>#REF!</v>
      </c>
      <c r="UOU1573" s="133" t="e">
        <v>#REF!</v>
      </c>
      <c r="UOV1573" s="133" t="e">
        <v>#REF!</v>
      </c>
      <c r="UOW1573" s="133" t="e">
        <v>#REF!</v>
      </c>
      <c r="UOX1573" s="133" t="e">
        <v>#REF!</v>
      </c>
      <c r="UOY1573" s="133" t="e">
        <v>#REF!</v>
      </c>
      <c r="UOZ1573" s="133" t="e">
        <v>#REF!</v>
      </c>
      <c r="UPA1573" s="133" t="e">
        <v>#REF!</v>
      </c>
      <c r="UPB1573" s="133" t="e">
        <v>#REF!</v>
      </c>
      <c r="UPC1573" s="133" t="e">
        <v>#REF!</v>
      </c>
      <c r="UPD1573" s="133" t="e">
        <v>#REF!</v>
      </c>
      <c r="UPE1573" s="133" t="e">
        <v>#REF!</v>
      </c>
      <c r="UPF1573" s="133" t="e">
        <v>#REF!</v>
      </c>
      <c r="UPG1573" s="133" t="e">
        <v>#REF!</v>
      </c>
      <c r="UPH1573" s="133" t="e">
        <v>#REF!</v>
      </c>
      <c r="UPI1573" s="133" t="e">
        <v>#REF!</v>
      </c>
      <c r="UPJ1573" s="133" t="e">
        <v>#REF!</v>
      </c>
      <c r="UPK1573" s="133" t="e">
        <v>#REF!</v>
      </c>
      <c r="UPL1573" s="133" t="e">
        <v>#REF!</v>
      </c>
      <c r="UPM1573" s="133" t="e">
        <v>#REF!</v>
      </c>
      <c r="UPN1573" s="133" t="e">
        <v>#REF!</v>
      </c>
      <c r="UPO1573" s="133" t="e">
        <v>#REF!</v>
      </c>
      <c r="UPP1573" s="133" t="e">
        <v>#REF!</v>
      </c>
      <c r="UPQ1573" s="133" t="e">
        <v>#REF!</v>
      </c>
      <c r="UPR1573" s="133" t="e">
        <v>#REF!</v>
      </c>
      <c r="UPS1573" s="133" t="e">
        <v>#REF!</v>
      </c>
      <c r="UPT1573" s="133" t="e">
        <v>#REF!</v>
      </c>
      <c r="UPU1573" s="133" t="e">
        <v>#REF!</v>
      </c>
      <c r="UPV1573" s="133" t="e">
        <v>#REF!</v>
      </c>
      <c r="UPW1573" s="133" t="e">
        <v>#REF!</v>
      </c>
      <c r="UPX1573" s="133" t="e">
        <v>#REF!</v>
      </c>
      <c r="UPY1573" s="133" t="e">
        <v>#REF!</v>
      </c>
      <c r="UPZ1573" s="133" t="e">
        <v>#REF!</v>
      </c>
      <c r="UQA1573" s="133" t="e">
        <v>#REF!</v>
      </c>
      <c r="UQB1573" s="133" t="e">
        <v>#REF!</v>
      </c>
      <c r="UQC1573" s="133" t="e">
        <v>#REF!</v>
      </c>
      <c r="UQD1573" s="133" t="e">
        <v>#REF!</v>
      </c>
      <c r="UQE1573" s="133" t="e">
        <v>#REF!</v>
      </c>
      <c r="UQF1573" s="133" t="e">
        <v>#REF!</v>
      </c>
      <c r="UQG1573" s="133" t="e">
        <v>#REF!</v>
      </c>
      <c r="UQH1573" s="133" t="e">
        <v>#REF!</v>
      </c>
      <c r="UQI1573" s="133" t="e">
        <v>#REF!</v>
      </c>
      <c r="UQJ1573" s="133" t="e">
        <v>#REF!</v>
      </c>
      <c r="UQK1573" s="133" t="e">
        <v>#REF!</v>
      </c>
      <c r="UQL1573" s="133" t="e">
        <v>#REF!</v>
      </c>
      <c r="UQM1573" s="133" t="e">
        <v>#REF!</v>
      </c>
      <c r="UQN1573" s="133" t="e">
        <v>#REF!</v>
      </c>
      <c r="UQO1573" s="133" t="e">
        <v>#REF!</v>
      </c>
      <c r="UQP1573" s="133" t="e">
        <v>#REF!</v>
      </c>
      <c r="UQQ1573" s="133" t="e">
        <v>#REF!</v>
      </c>
      <c r="UQR1573" s="133" t="e">
        <v>#REF!</v>
      </c>
      <c r="UQS1573" s="133" t="e">
        <v>#REF!</v>
      </c>
      <c r="UQT1573" s="133" t="e">
        <v>#REF!</v>
      </c>
      <c r="UQU1573" s="133" t="e">
        <v>#REF!</v>
      </c>
      <c r="UQV1573" s="133" t="e">
        <v>#REF!</v>
      </c>
      <c r="UQW1573" s="133" t="e">
        <v>#REF!</v>
      </c>
      <c r="UQX1573" s="133" t="e">
        <v>#REF!</v>
      </c>
      <c r="UQY1573" s="133" t="e">
        <v>#REF!</v>
      </c>
      <c r="UQZ1573" s="133" t="e">
        <v>#REF!</v>
      </c>
      <c r="URA1573" s="133" t="e">
        <v>#REF!</v>
      </c>
      <c r="URB1573" s="133" t="e">
        <v>#REF!</v>
      </c>
      <c r="URC1573" s="133" t="e">
        <v>#REF!</v>
      </c>
      <c r="URD1573" s="133" t="e">
        <v>#REF!</v>
      </c>
      <c r="URE1573" s="133" t="e">
        <v>#REF!</v>
      </c>
      <c r="URF1573" s="133" t="e">
        <v>#REF!</v>
      </c>
      <c r="URG1573" s="133" t="e">
        <v>#REF!</v>
      </c>
      <c r="URH1573" s="133" t="e">
        <v>#REF!</v>
      </c>
      <c r="URI1573" s="133" t="e">
        <v>#REF!</v>
      </c>
      <c r="URJ1573" s="133" t="e">
        <v>#REF!</v>
      </c>
      <c r="URK1573" s="133" t="e">
        <v>#REF!</v>
      </c>
      <c r="URL1573" s="133" t="e">
        <v>#REF!</v>
      </c>
      <c r="URM1573" s="133" t="e">
        <v>#REF!</v>
      </c>
      <c r="URN1573" s="133" t="e">
        <v>#REF!</v>
      </c>
      <c r="URO1573" s="133" t="e">
        <v>#REF!</v>
      </c>
      <c r="URP1573" s="133" t="e">
        <v>#REF!</v>
      </c>
      <c r="URQ1573" s="133" t="e">
        <v>#REF!</v>
      </c>
      <c r="URR1573" s="133" t="e">
        <v>#REF!</v>
      </c>
      <c r="URS1573" s="133" t="e">
        <v>#REF!</v>
      </c>
      <c r="URT1573" s="133" t="e">
        <v>#REF!</v>
      </c>
      <c r="URU1573" s="133" t="e">
        <v>#REF!</v>
      </c>
      <c r="URV1573" s="133" t="e">
        <v>#REF!</v>
      </c>
      <c r="URW1573" s="133" t="e">
        <v>#REF!</v>
      </c>
      <c r="URX1573" s="133" t="e">
        <v>#REF!</v>
      </c>
      <c r="URY1573" s="133" t="e">
        <v>#REF!</v>
      </c>
      <c r="URZ1573" s="133" t="e">
        <v>#REF!</v>
      </c>
      <c r="USA1573" s="133" t="e">
        <v>#REF!</v>
      </c>
      <c r="USB1573" s="133" t="e">
        <v>#REF!</v>
      </c>
      <c r="USC1573" s="133" t="e">
        <v>#REF!</v>
      </c>
      <c r="USD1573" s="133" t="e">
        <v>#REF!</v>
      </c>
      <c r="USE1573" s="133" t="e">
        <v>#REF!</v>
      </c>
      <c r="USF1573" s="133" t="e">
        <v>#REF!</v>
      </c>
      <c r="USG1573" s="133" t="e">
        <v>#REF!</v>
      </c>
      <c r="USH1573" s="133" t="e">
        <v>#REF!</v>
      </c>
      <c r="USI1573" s="133" t="e">
        <v>#REF!</v>
      </c>
      <c r="USJ1573" s="133" t="e">
        <v>#REF!</v>
      </c>
      <c r="USK1573" s="133" t="e">
        <v>#REF!</v>
      </c>
      <c r="USL1573" s="133" t="e">
        <v>#REF!</v>
      </c>
      <c r="USM1573" s="133" t="e">
        <v>#REF!</v>
      </c>
      <c r="USN1573" s="133" t="e">
        <v>#REF!</v>
      </c>
      <c r="USO1573" s="133" t="e">
        <v>#REF!</v>
      </c>
      <c r="USP1573" s="133" t="e">
        <v>#REF!</v>
      </c>
      <c r="USQ1573" s="133" t="e">
        <v>#REF!</v>
      </c>
      <c r="USR1573" s="133" t="e">
        <v>#REF!</v>
      </c>
      <c r="USS1573" s="133" t="e">
        <v>#REF!</v>
      </c>
      <c r="UST1573" s="133" t="e">
        <v>#REF!</v>
      </c>
      <c r="USU1573" s="133" t="e">
        <v>#REF!</v>
      </c>
      <c r="USV1573" s="133" t="e">
        <v>#REF!</v>
      </c>
      <c r="USW1573" s="133" t="e">
        <v>#REF!</v>
      </c>
      <c r="USX1573" s="133" t="e">
        <v>#REF!</v>
      </c>
      <c r="USY1573" s="133" t="e">
        <v>#REF!</v>
      </c>
      <c r="USZ1573" s="133" t="e">
        <v>#REF!</v>
      </c>
      <c r="UTA1573" s="133" t="e">
        <v>#REF!</v>
      </c>
      <c r="UTB1573" s="133" t="e">
        <v>#REF!</v>
      </c>
      <c r="UTC1573" s="133" t="e">
        <v>#REF!</v>
      </c>
      <c r="UTD1573" s="133" t="e">
        <v>#REF!</v>
      </c>
      <c r="UTE1573" s="133" t="e">
        <v>#REF!</v>
      </c>
      <c r="UTF1573" s="133" t="e">
        <v>#REF!</v>
      </c>
      <c r="UTG1573" s="133" t="e">
        <v>#REF!</v>
      </c>
      <c r="UTH1573" s="133" t="e">
        <v>#REF!</v>
      </c>
      <c r="UTI1573" s="133" t="e">
        <v>#REF!</v>
      </c>
      <c r="UTJ1573" s="133" t="e">
        <v>#REF!</v>
      </c>
      <c r="UTK1573" s="133" t="e">
        <v>#REF!</v>
      </c>
      <c r="UTL1573" s="133" t="e">
        <v>#REF!</v>
      </c>
      <c r="UTM1573" s="133" t="e">
        <v>#REF!</v>
      </c>
      <c r="UTN1573" s="133" t="e">
        <v>#REF!</v>
      </c>
      <c r="UTO1573" s="133" t="e">
        <v>#REF!</v>
      </c>
      <c r="UTP1573" s="133" t="e">
        <v>#REF!</v>
      </c>
      <c r="UTQ1573" s="133" t="e">
        <v>#REF!</v>
      </c>
      <c r="UTR1573" s="133" t="e">
        <v>#REF!</v>
      </c>
      <c r="UTS1573" s="133" t="e">
        <v>#REF!</v>
      </c>
      <c r="UTT1573" s="133" t="e">
        <v>#REF!</v>
      </c>
      <c r="UTU1573" s="133" t="e">
        <v>#REF!</v>
      </c>
      <c r="UTV1573" s="133" t="e">
        <v>#REF!</v>
      </c>
      <c r="UTW1573" s="133" t="e">
        <v>#REF!</v>
      </c>
      <c r="UTX1573" s="133" t="e">
        <v>#REF!</v>
      </c>
      <c r="UTY1573" s="133" t="e">
        <v>#REF!</v>
      </c>
      <c r="UTZ1573" s="133" t="e">
        <v>#REF!</v>
      </c>
      <c r="UUA1573" s="133" t="e">
        <v>#REF!</v>
      </c>
      <c r="UUB1573" s="133" t="e">
        <v>#REF!</v>
      </c>
      <c r="UUC1573" s="133" t="e">
        <v>#REF!</v>
      </c>
      <c r="UUD1573" s="133" t="e">
        <v>#REF!</v>
      </c>
      <c r="UUE1573" s="133" t="e">
        <v>#REF!</v>
      </c>
      <c r="UUF1573" s="133" t="e">
        <v>#REF!</v>
      </c>
      <c r="UUG1573" s="133" t="e">
        <v>#REF!</v>
      </c>
    </row>
    <row r="1574" spans="1:14749" s="100" customFormat="1" ht="46.8" hidden="1">
      <c r="A1574" s="45"/>
      <c r="B1574" s="120">
        <v>2013</v>
      </c>
      <c r="C1574" s="121">
        <v>8320</v>
      </c>
      <c r="D1574" s="120">
        <v>13</v>
      </c>
      <c r="E1574" s="120">
        <v>2000</v>
      </c>
      <c r="F1574" s="120">
        <v>2600</v>
      </c>
      <c r="G1574" s="120">
        <v>261</v>
      </c>
      <c r="H1574" s="120">
        <v>26103</v>
      </c>
      <c r="I1574" s="122" t="s">
        <v>134</v>
      </c>
      <c r="J1574" s="123">
        <v>0</v>
      </c>
      <c r="K1574" s="123">
        <v>0</v>
      </c>
      <c r="L1574" s="124">
        <v>0</v>
      </c>
      <c r="M1574" s="123">
        <v>0</v>
      </c>
      <c r="N1574" s="123">
        <v>0</v>
      </c>
      <c r="O1574" s="124">
        <v>0</v>
      </c>
      <c r="P1574" s="124">
        <v>0</v>
      </c>
      <c r="Q1574" s="45"/>
      <c r="R1574" s="123">
        <v>0</v>
      </c>
      <c r="S1574" s="123">
        <v>0</v>
      </c>
      <c r="T1574" s="123">
        <f t="shared" si="846"/>
        <v>0</v>
      </c>
      <c r="U1574" s="123">
        <v>0</v>
      </c>
      <c r="V1574" s="123">
        <v>0</v>
      </c>
      <c r="W1574" s="123">
        <f t="shared" si="847"/>
        <v>0</v>
      </c>
      <c r="X1574" s="123">
        <f t="shared" si="848"/>
        <v>0</v>
      </c>
      <c r="Y1574" s="45"/>
      <c r="Z1574" s="123">
        <v>0</v>
      </c>
      <c r="AA1574" s="123">
        <v>0</v>
      </c>
      <c r="AB1574" s="123">
        <f t="shared" si="827"/>
        <v>0</v>
      </c>
      <c r="AC1574" s="123">
        <v>0</v>
      </c>
      <c r="AD1574" s="123">
        <v>0</v>
      </c>
      <c r="AE1574" s="123">
        <f t="shared" si="828"/>
        <v>0</v>
      </c>
      <c r="AF1574" s="123">
        <f t="shared" si="829"/>
        <v>0</v>
      </c>
      <c r="AG1574" s="45"/>
      <c r="AH1574" s="123">
        <v>0</v>
      </c>
      <c r="AI1574" s="123">
        <v>0</v>
      </c>
      <c r="AJ1574" s="123">
        <f t="shared" si="830"/>
        <v>0</v>
      </c>
      <c r="AK1574" s="123">
        <v>0</v>
      </c>
      <c r="AL1574" s="123">
        <v>0</v>
      </c>
      <c r="AM1574" s="123">
        <f t="shared" si="831"/>
        <v>0</v>
      </c>
      <c r="AN1574" s="123">
        <f t="shared" si="832"/>
        <v>0</v>
      </c>
      <c r="AO1574" s="45"/>
      <c r="AP1574" s="123">
        <f t="shared" si="861"/>
        <v>0</v>
      </c>
      <c r="AQ1574" s="123">
        <f t="shared" si="861"/>
        <v>0</v>
      </c>
      <c r="AR1574" s="123">
        <f t="shared" si="833"/>
        <v>0</v>
      </c>
      <c r="AS1574" s="123">
        <f t="shared" si="862"/>
        <v>0</v>
      </c>
      <c r="AT1574" s="123">
        <f t="shared" si="862"/>
        <v>0</v>
      </c>
      <c r="AU1574" s="123">
        <f t="shared" si="834"/>
        <v>0</v>
      </c>
      <c r="AV1574" s="123">
        <f t="shared" si="835"/>
        <v>0</v>
      </c>
      <c r="AW1574" s="125" t="s">
        <v>133</v>
      </c>
      <c r="AX1574" s="125"/>
      <c r="AY1574" s="125"/>
      <c r="AZ1574" s="124" t="s">
        <v>88</v>
      </c>
      <c r="BA1574" s="124"/>
      <c r="BB1574" s="124"/>
      <c r="BC1574" s="124"/>
      <c r="BD1574" s="124"/>
    </row>
    <row r="1575" spans="1:14749" s="126" customFormat="1" hidden="1">
      <c r="A1575" s="45"/>
      <c r="B1575" s="108">
        <v>2013</v>
      </c>
      <c r="C1575" s="109">
        <v>8320</v>
      </c>
      <c r="D1575" s="108">
        <v>13</v>
      </c>
      <c r="E1575" s="108">
        <v>2000</v>
      </c>
      <c r="F1575" s="108">
        <v>2700</v>
      </c>
      <c r="G1575" s="108"/>
      <c r="H1575" s="108"/>
      <c r="I1575" s="110" t="s">
        <v>135</v>
      </c>
      <c r="J1575" s="111">
        <v>0</v>
      </c>
      <c r="K1575" s="111">
        <v>0</v>
      </c>
      <c r="L1575" s="111">
        <v>0</v>
      </c>
      <c r="M1575" s="111">
        <v>0</v>
      </c>
      <c r="N1575" s="111">
        <v>0</v>
      </c>
      <c r="O1575" s="111">
        <v>0</v>
      </c>
      <c r="P1575" s="111">
        <v>0</v>
      </c>
      <c r="Q1575" s="45"/>
      <c r="R1575" s="112">
        <f>R1576+R1578+R1580+R1582</f>
        <v>0</v>
      </c>
      <c r="S1575" s="112">
        <f>S1576+S1578+S1580+S1582</f>
        <v>0</v>
      </c>
      <c r="T1575" s="112">
        <f t="shared" si="846"/>
        <v>0</v>
      </c>
      <c r="U1575" s="112">
        <f>U1576+U1578+U1580+U1582</f>
        <v>0</v>
      </c>
      <c r="V1575" s="112">
        <f>V1576+V1578+V1580+V1582</f>
        <v>0</v>
      </c>
      <c r="W1575" s="112">
        <f t="shared" si="847"/>
        <v>0</v>
      </c>
      <c r="X1575" s="112">
        <f t="shared" si="848"/>
        <v>0</v>
      </c>
      <c r="Y1575" s="45"/>
      <c r="Z1575" s="112">
        <f>Z1576+Z1578+Z1580+Z1582</f>
        <v>0</v>
      </c>
      <c r="AA1575" s="112">
        <f>AA1576+AA1578+AA1580+AA1582</f>
        <v>0</v>
      </c>
      <c r="AB1575" s="112">
        <f t="shared" si="827"/>
        <v>0</v>
      </c>
      <c r="AC1575" s="112">
        <f>AC1576+AC1578+AC1580+AC1582</f>
        <v>0</v>
      </c>
      <c r="AD1575" s="112">
        <f>AD1576+AD1578+AD1580+AD1582</f>
        <v>0</v>
      </c>
      <c r="AE1575" s="112">
        <f t="shared" si="828"/>
        <v>0</v>
      </c>
      <c r="AF1575" s="112">
        <f t="shared" si="829"/>
        <v>0</v>
      </c>
      <c r="AG1575" s="45"/>
      <c r="AH1575" s="112">
        <f>AH1576+AH1578+AH1580+AH1582</f>
        <v>0</v>
      </c>
      <c r="AI1575" s="112">
        <f>AI1576+AI1578+AI1580+AI1582</f>
        <v>0</v>
      </c>
      <c r="AJ1575" s="112">
        <f t="shared" si="830"/>
        <v>0</v>
      </c>
      <c r="AK1575" s="112">
        <f>AK1576+AK1578+AK1580+AK1582</f>
        <v>0</v>
      </c>
      <c r="AL1575" s="112">
        <f>AL1576+AL1578+AL1580+AL1582</f>
        <v>0</v>
      </c>
      <c r="AM1575" s="112">
        <f t="shared" si="831"/>
        <v>0</v>
      </c>
      <c r="AN1575" s="112">
        <f t="shared" si="832"/>
        <v>0</v>
      </c>
      <c r="AO1575" s="45"/>
      <c r="AP1575" s="112">
        <f>AP1576+AP1578+AP1580+AP1582</f>
        <v>0</v>
      </c>
      <c r="AQ1575" s="112">
        <f>AQ1576+AQ1578+AQ1580+AQ1582</f>
        <v>0</v>
      </c>
      <c r="AR1575" s="112">
        <f t="shared" si="833"/>
        <v>0</v>
      </c>
      <c r="AS1575" s="112">
        <f>AS1576+AS1578+AS1580+AS1582</f>
        <v>0</v>
      </c>
      <c r="AT1575" s="112">
        <f>AT1576+AT1578+AT1580+AT1582</f>
        <v>0</v>
      </c>
      <c r="AU1575" s="112">
        <f t="shared" si="834"/>
        <v>0</v>
      </c>
      <c r="AV1575" s="112">
        <f t="shared" si="835"/>
        <v>0</v>
      </c>
      <c r="AW1575" s="113"/>
      <c r="AX1575" s="113"/>
      <c r="AY1575" s="113"/>
      <c r="AZ1575" s="111"/>
      <c r="BA1575" s="111"/>
      <c r="BB1575" s="111"/>
      <c r="BC1575" s="111"/>
      <c r="BD1575" s="111"/>
    </row>
    <row r="1576" spans="1:14749" s="127" customFormat="1" hidden="1">
      <c r="A1576" s="45"/>
      <c r="B1576" s="114">
        <v>2013</v>
      </c>
      <c r="C1576" s="115">
        <v>8320</v>
      </c>
      <c r="D1576" s="114">
        <v>13</v>
      </c>
      <c r="E1576" s="114">
        <v>2000</v>
      </c>
      <c r="F1576" s="114">
        <v>2700</v>
      </c>
      <c r="G1576" s="114">
        <v>271</v>
      </c>
      <c r="H1576" s="114"/>
      <c r="I1576" s="116" t="s">
        <v>136</v>
      </c>
      <c r="J1576" s="117">
        <v>0</v>
      </c>
      <c r="K1576" s="117">
        <v>0</v>
      </c>
      <c r="L1576" s="117">
        <v>0</v>
      </c>
      <c r="M1576" s="117">
        <v>0</v>
      </c>
      <c r="N1576" s="117">
        <v>0</v>
      </c>
      <c r="O1576" s="117">
        <v>0</v>
      </c>
      <c r="P1576" s="117">
        <v>0</v>
      </c>
      <c r="Q1576" s="45"/>
      <c r="R1576" s="118">
        <f t="shared" ref="R1576:S1582" si="863">R1577</f>
        <v>0</v>
      </c>
      <c r="S1576" s="118">
        <f t="shared" si="863"/>
        <v>0</v>
      </c>
      <c r="T1576" s="118">
        <f t="shared" si="846"/>
        <v>0</v>
      </c>
      <c r="U1576" s="118">
        <f t="shared" ref="U1576:V1582" si="864">U1577</f>
        <v>0</v>
      </c>
      <c r="V1576" s="118">
        <f t="shared" si="864"/>
        <v>0</v>
      </c>
      <c r="W1576" s="118">
        <f t="shared" si="847"/>
        <v>0</v>
      </c>
      <c r="X1576" s="118">
        <f t="shared" si="848"/>
        <v>0</v>
      </c>
      <c r="Y1576" s="45"/>
      <c r="Z1576" s="118">
        <f t="shared" ref="Z1576:AA1582" si="865">Z1577</f>
        <v>0</v>
      </c>
      <c r="AA1576" s="118">
        <f t="shared" si="865"/>
        <v>0</v>
      </c>
      <c r="AB1576" s="118">
        <f t="shared" si="827"/>
        <v>0</v>
      </c>
      <c r="AC1576" s="118">
        <f t="shared" ref="AC1576:AD1582" si="866">AC1577</f>
        <v>0</v>
      </c>
      <c r="AD1576" s="118">
        <f t="shared" si="866"/>
        <v>0</v>
      </c>
      <c r="AE1576" s="118">
        <f t="shared" si="828"/>
        <v>0</v>
      </c>
      <c r="AF1576" s="118">
        <f t="shared" si="829"/>
        <v>0</v>
      </c>
      <c r="AG1576" s="45"/>
      <c r="AH1576" s="118">
        <f t="shared" ref="AH1576:AI1582" si="867">AH1577</f>
        <v>0</v>
      </c>
      <c r="AI1576" s="118">
        <f t="shared" si="867"/>
        <v>0</v>
      </c>
      <c r="AJ1576" s="118">
        <f t="shared" si="830"/>
        <v>0</v>
      </c>
      <c r="AK1576" s="118">
        <f t="shared" ref="AK1576:AL1582" si="868">AK1577</f>
        <v>0</v>
      </c>
      <c r="AL1576" s="118">
        <f t="shared" si="868"/>
        <v>0</v>
      </c>
      <c r="AM1576" s="118">
        <f t="shared" si="831"/>
        <v>0</v>
      </c>
      <c r="AN1576" s="118">
        <f t="shared" si="832"/>
        <v>0</v>
      </c>
      <c r="AO1576" s="45"/>
      <c r="AP1576" s="118">
        <f t="shared" ref="AP1576:AQ1582" si="869">AP1577</f>
        <v>0</v>
      </c>
      <c r="AQ1576" s="118">
        <f t="shared" si="869"/>
        <v>0</v>
      </c>
      <c r="AR1576" s="118">
        <f t="shared" si="833"/>
        <v>0</v>
      </c>
      <c r="AS1576" s="118">
        <f t="shared" ref="AS1576:AT1582" si="870">AS1577</f>
        <v>0</v>
      </c>
      <c r="AT1576" s="118">
        <f t="shared" si="870"/>
        <v>0</v>
      </c>
      <c r="AU1576" s="118">
        <f t="shared" si="834"/>
        <v>0</v>
      </c>
      <c r="AV1576" s="118">
        <f t="shared" si="835"/>
        <v>0</v>
      </c>
      <c r="AW1576" s="119"/>
      <c r="AX1576" s="119"/>
      <c r="AY1576" s="119"/>
      <c r="AZ1576" s="117"/>
      <c r="BA1576" s="117"/>
      <c r="BB1576" s="117"/>
      <c r="BC1576" s="117"/>
      <c r="BD1576" s="117"/>
    </row>
    <row r="1577" spans="1:14749" s="100" customFormat="1" hidden="1">
      <c r="A1577" s="45"/>
      <c r="B1577" s="120">
        <v>2013</v>
      </c>
      <c r="C1577" s="121">
        <v>8320</v>
      </c>
      <c r="D1577" s="120">
        <v>13</v>
      </c>
      <c r="E1577" s="120">
        <v>2000</v>
      </c>
      <c r="F1577" s="120">
        <v>2700</v>
      </c>
      <c r="G1577" s="120">
        <v>271</v>
      </c>
      <c r="H1577" s="120">
        <v>27101</v>
      </c>
      <c r="I1577" s="122" t="s">
        <v>136</v>
      </c>
      <c r="J1577" s="123">
        <v>0</v>
      </c>
      <c r="K1577" s="123">
        <v>0</v>
      </c>
      <c r="L1577" s="124">
        <v>0</v>
      </c>
      <c r="M1577" s="123">
        <v>0</v>
      </c>
      <c r="N1577" s="123">
        <v>0</v>
      </c>
      <c r="O1577" s="124">
        <v>0</v>
      </c>
      <c r="P1577" s="124"/>
      <c r="Q1577" s="45"/>
      <c r="R1577" s="123">
        <v>0</v>
      </c>
      <c r="S1577" s="123">
        <v>0</v>
      </c>
      <c r="T1577" s="123">
        <f t="shared" si="846"/>
        <v>0</v>
      </c>
      <c r="U1577" s="123">
        <v>0</v>
      </c>
      <c r="V1577" s="123">
        <v>0</v>
      </c>
      <c r="W1577" s="123">
        <f t="shared" si="847"/>
        <v>0</v>
      </c>
      <c r="X1577" s="123">
        <f t="shared" si="848"/>
        <v>0</v>
      </c>
      <c r="Y1577" s="45"/>
      <c r="Z1577" s="123">
        <v>0</v>
      </c>
      <c r="AA1577" s="123">
        <v>0</v>
      </c>
      <c r="AB1577" s="123">
        <f t="shared" si="827"/>
        <v>0</v>
      </c>
      <c r="AC1577" s="123">
        <v>0</v>
      </c>
      <c r="AD1577" s="123">
        <v>0</v>
      </c>
      <c r="AE1577" s="123">
        <f t="shared" si="828"/>
        <v>0</v>
      </c>
      <c r="AF1577" s="123">
        <f t="shared" si="829"/>
        <v>0</v>
      </c>
      <c r="AG1577" s="45"/>
      <c r="AH1577" s="123">
        <v>0</v>
      </c>
      <c r="AI1577" s="123">
        <v>0</v>
      </c>
      <c r="AJ1577" s="123">
        <f t="shared" si="830"/>
        <v>0</v>
      </c>
      <c r="AK1577" s="123">
        <v>0</v>
      </c>
      <c r="AL1577" s="123">
        <v>0</v>
      </c>
      <c r="AM1577" s="123">
        <f t="shared" si="831"/>
        <v>0</v>
      </c>
      <c r="AN1577" s="123">
        <f t="shared" si="832"/>
        <v>0</v>
      </c>
      <c r="AO1577" s="45"/>
      <c r="AP1577" s="123">
        <f>J1577-(R1577+Z1577+AH1577)</f>
        <v>0</v>
      </c>
      <c r="AQ1577" s="123">
        <f>K1577-(S1577+AA1577+AI1577)</f>
        <v>0</v>
      </c>
      <c r="AR1577" s="123">
        <f t="shared" si="833"/>
        <v>0</v>
      </c>
      <c r="AS1577" s="123">
        <f>M1577-(U1577+AC1577+AK1577)</f>
        <v>0</v>
      </c>
      <c r="AT1577" s="123">
        <f>N1577-(V1577+AD1577+AL1577)</f>
        <v>0</v>
      </c>
      <c r="AU1577" s="123">
        <f t="shared" si="834"/>
        <v>0</v>
      </c>
      <c r="AV1577" s="123">
        <f t="shared" si="835"/>
        <v>0</v>
      </c>
      <c r="AW1577" s="125" t="s">
        <v>137</v>
      </c>
      <c r="AX1577" s="125"/>
      <c r="AY1577" s="125"/>
      <c r="AZ1577" s="124" t="s">
        <v>283</v>
      </c>
      <c r="BA1577" s="124"/>
      <c r="BB1577" s="124"/>
      <c r="BC1577" s="124"/>
      <c r="BD1577" s="124"/>
    </row>
    <row r="1578" spans="1:14749" s="127" customFormat="1" hidden="1">
      <c r="A1578" s="45"/>
      <c r="B1578" s="114">
        <v>2013</v>
      </c>
      <c r="C1578" s="115">
        <v>8320</v>
      </c>
      <c r="D1578" s="114">
        <v>13</v>
      </c>
      <c r="E1578" s="114">
        <v>2000</v>
      </c>
      <c r="F1578" s="114">
        <v>2700</v>
      </c>
      <c r="G1578" s="114">
        <v>272</v>
      </c>
      <c r="H1578" s="114"/>
      <c r="I1578" s="116" t="s">
        <v>138</v>
      </c>
      <c r="J1578" s="117">
        <v>0</v>
      </c>
      <c r="K1578" s="117">
        <v>0</v>
      </c>
      <c r="L1578" s="117">
        <v>0</v>
      </c>
      <c r="M1578" s="117">
        <v>0</v>
      </c>
      <c r="N1578" s="117">
        <v>0</v>
      </c>
      <c r="O1578" s="117">
        <v>0</v>
      </c>
      <c r="P1578" s="117">
        <v>0</v>
      </c>
      <c r="Q1578" s="45"/>
      <c r="R1578" s="118">
        <f t="shared" si="863"/>
        <v>0</v>
      </c>
      <c r="S1578" s="118">
        <f t="shared" si="863"/>
        <v>0</v>
      </c>
      <c r="T1578" s="118">
        <f t="shared" si="846"/>
        <v>0</v>
      </c>
      <c r="U1578" s="118">
        <f t="shared" si="864"/>
        <v>0</v>
      </c>
      <c r="V1578" s="118">
        <f t="shared" si="864"/>
        <v>0</v>
      </c>
      <c r="W1578" s="118">
        <f t="shared" si="847"/>
        <v>0</v>
      </c>
      <c r="X1578" s="118">
        <f t="shared" si="848"/>
        <v>0</v>
      </c>
      <c r="Y1578" s="45"/>
      <c r="Z1578" s="118">
        <f t="shared" si="865"/>
        <v>0</v>
      </c>
      <c r="AA1578" s="118">
        <f t="shared" si="865"/>
        <v>0</v>
      </c>
      <c r="AB1578" s="118">
        <f t="shared" si="827"/>
        <v>0</v>
      </c>
      <c r="AC1578" s="118">
        <f t="shared" si="866"/>
        <v>0</v>
      </c>
      <c r="AD1578" s="118">
        <f t="shared" si="866"/>
        <v>0</v>
      </c>
      <c r="AE1578" s="118">
        <f t="shared" si="828"/>
        <v>0</v>
      </c>
      <c r="AF1578" s="118">
        <f t="shared" si="829"/>
        <v>0</v>
      </c>
      <c r="AG1578" s="45"/>
      <c r="AH1578" s="118">
        <f t="shared" si="867"/>
        <v>0</v>
      </c>
      <c r="AI1578" s="118">
        <f t="shared" si="867"/>
        <v>0</v>
      </c>
      <c r="AJ1578" s="118">
        <f t="shared" si="830"/>
        <v>0</v>
      </c>
      <c r="AK1578" s="118">
        <f t="shared" si="868"/>
        <v>0</v>
      </c>
      <c r="AL1578" s="118">
        <f t="shared" si="868"/>
        <v>0</v>
      </c>
      <c r="AM1578" s="118">
        <f t="shared" si="831"/>
        <v>0</v>
      </c>
      <c r="AN1578" s="118">
        <f t="shared" si="832"/>
        <v>0</v>
      </c>
      <c r="AO1578" s="45"/>
      <c r="AP1578" s="118">
        <f t="shared" si="869"/>
        <v>0</v>
      </c>
      <c r="AQ1578" s="118">
        <f t="shared" si="869"/>
        <v>0</v>
      </c>
      <c r="AR1578" s="118">
        <f t="shared" si="833"/>
        <v>0</v>
      </c>
      <c r="AS1578" s="118">
        <f t="shared" si="870"/>
        <v>0</v>
      </c>
      <c r="AT1578" s="118">
        <f t="shared" si="870"/>
        <v>0</v>
      </c>
      <c r="AU1578" s="118">
        <f t="shared" si="834"/>
        <v>0</v>
      </c>
      <c r="AV1578" s="118">
        <f t="shared" si="835"/>
        <v>0</v>
      </c>
      <c r="AW1578" s="119"/>
      <c r="AX1578" s="119"/>
      <c r="AY1578" s="119"/>
      <c r="AZ1578" s="117"/>
      <c r="BA1578" s="117"/>
      <c r="BB1578" s="117"/>
      <c r="BC1578" s="117"/>
      <c r="BD1578" s="117"/>
    </row>
    <row r="1579" spans="1:14749" s="100" customFormat="1" hidden="1">
      <c r="A1579" s="45"/>
      <c r="B1579" s="120">
        <v>2013</v>
      </c>
      <c r="C1579" s="121">
        <v>8320</v>
      </c>
      <c r="D1579" s="120">
        <v>13</v>
      </c>
      <c r="E1579" s="120">
        <v>2000</v>
      </c>
      <c r="F1579" s="120">
        <v>2700</v>
      </c>
      <c r="G1579" s="120">
        <v>272</v>
      </c>
      <c r="H1579" s="120">
        <v>27201</v>
      </c>
      <c r="I1579" s="122" t="s">
        <v>139</v>
      </c>
      <c r="J1579" s="123">
        <v>0</v>
      </c>
      <c r="K1579" s="123">
        <v>0</v>
      </c>
      <c r="L1579" s="124">
        <v>0</v>
      </c>
      <c r="M1579" s="123">
        <v>0</v>
      </c>
      <c r="N1579" s="123">
        <v>0</v>
      </c>
      <c r="O1579" s="124">
        <v>0</v>
      </c>
      <c r="P1579" s="124"/>
      <c r="Q1579" s="45"/>
      <c r="R1579" s="123">
        <v>0</v>
      </c>
      <c r="S1579" s="123">
        <v>0</v>
      </c>
      <c r="T1579" s="123">
        <f t="shared" si="846"/>
        <v>0</v>
      </c>
      <c r="U1579" s="123">
        <v>0</v>
      </c>
      <c r="V1579" s="123">
        <v>0</v>
      </c>
      <c r="W1579" s="123">
        <f t="shared" si="847"/>
        <v>0</v>
      </c>
      <c r="X1579" s="123">
        <f t="shared" si="848"/>
        <v>0</v>
      </c>
      <c r="Y1579" s="45"/>
      <c r="Z1579" s="123">
        <v>0</v>
      </c>
      <c r="AA1579" s="123">
        <v>0</v>
      </c>
      <c r="AB1579" s="123">
        <f t="shared" si="827"/>
        <v>0</v>
      </c>
      <c r="AC1579" s="123">
        <v>0</v>
      </c>
      <c r="AD1579" s="123">
        <v>0</v>
      </c>
      <c r="AE1579" s="123">
        <f t="shared" si="828"/>
        <v>0</v>
      </c>
      <c r="AF1579" s="123">
        <f t="shared" si="829"/>
        <v>0</v>
      </c>
      <c r="AG1579" s="45"/>
      <c r="AH1579" s="123">
        <v>0</v>
      </c>
      <c r="AI1579" s="123">
        <v>0</v>
      </c>
      <c r="AJ1579" s="123">
        <f t="shared" si="830"/>
        <v>0</v>
      </c>
      <c r="AK1579" s="123">
        <v>0</v>
      </c>
      <c r="AL1579" s="123">
        <v>0</v>
      </c>
      <c r="AM1579" s="123">
        <f t="shared" si="831"/>
        <v>0</v>
      </c>
      <c r="AN1579" s="123">
        <f t="shared" si="832"/>
        <v>0</v>
      </c>
      <c r="AO1579" s="45"/>
      <c r="AP1579" s="123">
        <f>J1579-(R1579+Z1579+AH1579)</f>
        <v>0</v>
      </c>
      <c r="AQ1579" s="123">
        <f>K1579-(S1579+AA1579+AI1579)</f>
        <v>0</v>
      </c>
      <c r="AR1579" s="123">
        <f t="shared" si="833"/>
        <v>0</v>
      </c>
      <c r="AS1579" s="123">
        <f>M1579-(U1579+AC1579+AK1579)</f>
        <v>0</v>
      </c>
      <c r="AT1579" s="123">
        <f>N1579-(V1579+AD1579+AL1579)</f>
        <v>0</v>
      </c>
      <c r="AU1579" s="123">
        <f t="shared" si="834"/>
        <v>0</v>
      </c>
      <c r="AV1579" s="123">
        <f t="shared" si="835"/>
        <v>0</v>
      </c>
      <c r="AW1579" s="125" t="s">
        <v>103</v>
      </c>
      <c r="AX1579" s="125"/>
      <c r="AY1579" s="125"/>
      <c r="AZ1579" s="124" t="s">
        <v>283</v>
      </c>
      <c r="BA1579" s="124"/>
      <c r="BB1579" s="124"/>
      <c r="BC1579" s="124"/>
      <c r="BD1579" s="124"/>
    </row>
    <row r="1580" spans="1:14749" s="127" customFormat="1" hidden="1">
      <c r="A1580" s="45"/>
      <c r="B1580" s="114">
        <v>2013</v>
      </c>
      <c r="C1580" s="115">
        <v>8320</v>
      </c>
      <c r="D1580" s="114">
        <v>13</v>
      </c>
      <c r="E1580" s="114">
        <v>2000</v>
      </c>
      <c r="F1580" s="114">
        <v>2700</v>
      </c>
      <c r="G1580" s="114">
        <v>274</v>
      </c>
      <c r="H1580" s="114"/>
      <c r="I1580" s="116" t="s">
        <v>398</v>
      </c>
      <c r="J1580" s="117">
        <v>0</v>
      </c>
      <c r="K1580" s="117">
        <v>0</v>
      </c>
      <c r="L1580" s="117">
        <v>0</v>
      </c>
      <c r="M1580" s="117">
        <v>0</v>
      </c>
      <c r="N1580" s="117">
        <v>0</v>
      </c>
      <c r="O1580" s="117">
        <v>0</v>
      </c>
      <c r="P1580" s="117">
        <v>0</v>
      </c>
      <c r="Q1580" s="45"/>
      <c r="R1580" s="118">
        <f t="shared" si="863"/>
        <v>0</v>
      </c>
      <c r="S1580" s="118">
        <f t="shared" si="863"/>
        <v>0</v>
      </c>
      <c r="T1580" s="118">
        <f t="shared" si="846"/>
        <v>0</v>
      </c>
      <c r="U1580" s="118">
        <f t="shared" si="864"/>
        <v>0</v>
      </c>
      <c r="V1580" s="118">
        <f t="shared" si="864"/>
        <v>0</v>
      </c>
      <c r="W1580" s="118">
        <f t="shared" si="847"/>
        <v>0</v>
      </c>
      <c r="X1580" s="118">
        <f t="shared" si="848"/>
        <v>0</v>
      </c>
      <c r="Y1580" s="45"/>
      <c r="Z1580" s="118">
        <f t="shared" si="865"/>
        <v>0</v>
      </c>
      <c r="AA1580" s="118">
        <f t="shared" si="865"/>
        <v>0</v>
      </c>
      <c r="AB1580" s="118">
        <f t="shared" si="827"/>
        <v>0</v>
      </c>
      <c r="AC1580" s="118">
        <f t="shared" si="866"/>
        <v>0</v>
      </c>
      <c r="AD1580" s="118">
        <f t="shared" si="866"/>
        <v>0</v>
      </c>
      <c r="AE1580" s="118">
        <f t="shared" si="828"/>
        <v>0</v>
      </c>
      <c r="AF1580" s="118">
        <f t="shared" si="829"/>
        <v>0</v>
      </c>
      <c r="AG1580" s="45"/>
      <c r="AH1580" s="118">
        <f t="shared" si="867"/>
        <v>0</v>
      </c>
      <c r="AI1580" s="118">
        <f t="shared" si="867"/>
        <v>0</v>
      </c>
      <c r="AJ1580" s="118">
        <f t="shared" si="830"/>
        <v>0</v>
      </c>
      <c r="AK1580" s="118">
        <f t="shared" si="868"/>
        <v>0</v>
      </c>
      <c r="AL1580" s="118">
        <f t="shared" si="868"/>
        <v>0</v>
      </c>
      <c r="AM1580" s="118">
        <f t="shared" si="831"/>
        <v>0</v>
      </c>
      <c r="AN1580" s="118">
        <f t="shared" si="832"/>
        <v>0</v>
      </c>
      <c r="AO1580" s="45"/>
      <c r="AP1580" s="118">
        <f t="shared" si="869"/>
        <v>0</v>
      </c>
      <c r="AQ1580" s="118">
        <f t="shared" si="869"/>
        <v>0</v>
      </c>
      <c r="AR1580" s="118">
        <f t="shared" si="833"/>
        <v>0</v>
      </c>
      <c r="AS1580" s="118">
        <f t="shared" si="870"/>
        <v>0</v>
      </c>
      <c r="AT1580" s="118">
        <f t="shared" si="870"/>
        <v>0</v>
      </c>
      <c r="AU1580" s="118">
        <f t="shared" si="834"/>
        <v>0</v>
      </c>
      <c r="AV1580" s="118">
        <f t="shared" si="835"/>
        <v>0</v>
      </c>
      <c r="AW1580" s="119"/>
      <c r="AX1580" s="119"/>
      <c r="AY1580" s="119"/>
      <c r="AZ1580" s="117"/>
      <c r="BA1580" s="117"/>
      <c r="BB1580" s="117"/>
      <c r="BC1580" s="117"/>
      <c r="BD1580" s="117"/>
    </row>
    <row r="1581" spans="1:14749" s="100" customFormat="1" hidden="1">
      <c r="A1581" s="45"/>
      <c r="B1581" s="120">
        <v>2013</v>
      </c>
      <c r="C1581" s="121">
        <v>8320</v>
      </c>
      <c r="D1581" s="120">
        <v>13</v>
      </c>
      <c r="E1581" s="120">
        <v>2000</v>
      </c>
      <c r="F1581" s="120">
        <v>2700</v>
      </c>
      <c r="G1581" s="120">
        <v>274</v>
      </c>
      <c r="H1581" s="120">
        <v>27401</v>
      </c>
      <c r="I1581" s="122" t="s">
        <v>398</v>
      </c>
      <c r="J1581" s="123">
        <v>0</v>
      </c>
      <c r="K1581" s="123">
        <v>0</v>
      </c>
      <c r="L1581" s="124">
        <v>0</v>
      </c>
      <c r="M1581" s="123">
        <v>0</v>
      </c>
      <c r="N1581" s="123">
        <v>0</v>
      </c>
      <c r="O1581" s="124">
        <v>0</v>
      </c>
      <c r="P1581" s="124">
        <v>0</v>
      </c>
      <c r="Q1581" s="45"/>
      <c r="R1581" s="123">
        <v>0</v>
      </c>
      <c r="S1581" s="123">
        <v>0</v>
      </c>
      <c r="T1581" s="123">
        <f t="shared" si="846"/>
        <v>0</v>
      </c>
      <c r="U1581" s="123">
        <v>0</v>
      </c>
      <c r="V1581" s="123">
        <v>0</v>
      </c>
      <c r="W1581" s="123">
        <f t="shared" si="847"/>
        <v>0</v>
      </c>
      <c r="X1581" s="123">
        <f t="shared" si="848"/>
        <v>0</v>
      </c>
      <c r="Y1581" s="45"/>
      <c r="Z1581" s="123">
        <v>0</v>
      </c>
      <c r="AA1581" s="123">
        <v>0</v>
      </c>
      <c r="AB1581" s="123">
        <f t="shared" si="827"/>
        <v>0</v>
      </c>
      <c r="AC1581" s="123">
        <v>0</v>
      </c>
      <c r="AD1581" s="123">
        <v>0</v>
      </c>
      <c r="AE1581" s="123">
        <f t="shared" si="828"/>
        <v>0</v>
      </c>
      <c r="AF1581" s="123">
        <f t="shared" si="829"/>
        <v>0</v>
      </c>
      <c r="AG1581" s="45"/>
      <c r="AH1581" s="123">
        <v>0</v>
      </c>
      <c r="AI1581" s="123">
        <v>0</v>
      </c>
      <c r="AJ1581" s="123">
        <f t="shared" si="830"/>
        <v>0</v>
      </c>
      <c r="AK1581" s="123">
        <v>0</v>
      </c>
      <c r="AL1581" s="123">
        <v>0</v>
      </c>
      <c r="AM1581" s="123">
        <f t="shared" si="831"/>
        <v>0</v>
      </c>
      <c r="AN1581" s="123">
        <f t="shared" si="832"/>
        <v>0</v>
      </c>
      <c r="AO1581" s="45"/>
      <c r="AP1581" s="123">
        <f>J1581-(R1581+Z1581+AH1581)</f>
        <v>0</v>
      </c>
      <c r="AQ1581" s="123">
        <f>K1581-(S1581+AA1581+AI1581)</f>
        <v>0</v>
      </c>
      <c r="AR1581" s="123">
        <f t="shared" si="833"/>
        <v>0</v>
      </c>
      <c r="AS1581" s="123">
        <f>M1581-(U1581+AC1581+AK1581)</f>
        <v>0</v>
      </c>
      <c r="AT1581" s="123">
        <f>N1581-(V1581+AD1581+AL1581)</f>
        <v>0</v>
      </c>
      <c r="AU1581" s="123">
        <f t="shared" si="834"/>
        <v>0</v>
      </c>
      <c r="AV1581" s="123">
        <f t="shared" si="835"/>
        <v>0</v>
      </c>
      <c r="AW1581" s="125" t="s">
        <v>141</v>
      </c>
      <c r="AX1581" s="125"/>
      <c r="AY1581" s="125"/>
      <c r="AZ1581" s="124" t="s">
        <v>283</v>
      </c>
      <c r="BA1581" s="124"/>
      <c r="BB1581" s="124"/>
      <c r="BC1581" s="124"/>
      <c r="BD1581" s="124"/>
    </row>
    <row r="1582" spans="1:14749" s="100" customFormat="1" hidden="1">
      <c r="A1582" s="45"/>
      <c r="B1582" s="114">
        <v>2013</v>
      </c>
      <c r="C1582" s="115">
        <v>8320</v>
      </c>
      <c r="D1582" s="114">
        <v>13</v>
      </c>
      <c r="E1582" s="114">
        <v>2000</v>
      </c>
      <c r="F1582" s="114">
        <v>2700</v>
      </c>
      <c r="G1582" s="114">
        <v>275</v>
      </c>
      <c r="H1582" s="114"/>
      <c r="I1582" s="116" t="s">
        <v>300</v>
      </c>
      <c r="J1582" s="117">
        <v>0</v>
      </c>
      <c r="K1582" s="117">
        <v>0</v>
      </c>
      <c r="L1582" s="117">
        <v>0</v>
      </c>
      <c r="M1582" s="117">
        <v>0</v>
      </c>
      <c r="N1582" s="117">
        <v>0</v>
      </c>
      <c r="O1582" s="117">
        <v>0</v>
      </c>
      <c r="P1582" s="117">
        <v>0</v>
      </c>
      <c r="Q1582" s="45"/>
      <c r="R1582" s="118">
        <f t="shared" si="863"/>
        <v>0</v>
      </c>
      <c r="S1582" s="118">
        <f t="shared" si="863"/>
        <v>0</v>
      </c>
      <c r="T1582" s="118">
        <f t="shared" si="846"/>
        <v>0</v>
      </c>
      <c r="U1582" s="118">
        <f t="shared" si="864"/>
        <v>0</v>
      </c>
      <c r="V1582" s="118">
        <f t="shared" si="864"/>
        <v>0</v>
      </c>
      <c r="W1582" s="118">
        <f t="shared" si="847"/>
        <v>0</v>
      </c>
      <c r="X1582" s="118">
        <f t="shared" si="848"/>
        <v>0</v>
      </c>
      <c r="Y1582" s="45"/>
      <c r="Z1582" s="118">
        <f t="shared" si="865"/>
        <v>0</v>
      </c>
      <c r="AA1582" s="118">
        <f t="shared" si="865"/>
        <v>0</v>
      </c>
      <c r="AB1582" s="118">
        <f t="shared" si="827"/>
        <v>0</v>
      </c>
      <c r="AC1582" s="118">
        <f t="shared" si="866"/>
        <v>0</v>
      </c>
      <c r="AD1582" s="118">
        <f t="shared" si="866"/>
        <v>0</v>
      </c>
      <c r="AE1582" s="118">
        <f t="shared" si="828"/>
        <v>0</v>
      </c>
      <c r="AF1582" s="118">
        <f t="shared" si="829"/>
        <v>0</v>
      </c>
      <c r="AG1582" s="45"/>
      <c r="AH1582" s="118">
        <f t="shared" si="867"/>
        <v>0</v>
      </c>
      <c r="AI1582" s="118">
        <f t="shared" si="867"/>
        <v>0</v>
      </c>
      <c r="AJ1582" s="118">
        <f t="shared" si="830"/>
        <v>0</v>
      </c>
      <c r="AK1582" s="118">
        <f t="shared" si="868"/>
        <v>0</v>
      </c>
      <c r="AL1582" s="118">
        <f t="shared" si="868"/>
        <v>0</v>
      </c>
      <c r="AM1582" s="118">
        <f t="shared" si="831"/>
        <v>0</v>
      </c>
      <c r="AN1582" s="118">
        <f t="shared" si="832"/>
        <v>0</v>
      </c>
      <c r="AO1582" s="45"/>
      <c r="AP1582" s="118">
        <f t="shared" si="869"/>
        <v>0</v>
      </c>
      <c r="AQ1582" s="118">
        <f t="shared" si="869"/>
        <v>0</v>
      </c>
      <c r="AR1582" s="118">
        <f t="shared" si="833"/>
        <v>0</v>
      </c>
      <c r="AS1582" s="118">
        <f t="shared" si="870"/>
        <v>0</v>
      </c>
      <c r="AT1582" s="118">
        <f t="shared" si="870"/>
        <v>0</v>
      </c>
      <c r="AU1582" s="118">
        <f t="shared" si="834"/>
        <v>0</v>
      </c>
      <c r="AV1582" s="118">
        <f t="shared" si="835"/>
        <v>0</v>
      </c>
      <c r="AW1582" s="119"/>
      <c r="AX1582" s="119"/>
      <c r="AY1582" s="119"/>
      <c r="AZ1582" s="117"/>
      <c r="BA1582" s="117"/>
      <c r="BB1582" s="117"/>
      <c r="BC1582" s="117"/>
      <c r="BD1582" s="117"/>
    </row>
    <row r="1583" spans="1:14749" s="100" customFormat="1" hidden="1">
      <c r="A1583" s="45"/>
      <c r="B1583" s="120">
        <v>2013</v>
      </c>
      <c r="C1583" s="121">
        <v>8320</v>
      </c>
      <c r="D1583" s="120">
        <v>13</v>
      </c>
      <c r="E1583" s="120">
        <v>2000</v>
      </c>
      <c r="F1583" s="120">
        <v>2700</v>
      </c>
      <c r="G1583" s="120">
        <v>275</v>
      </c>
      <c r="H1583" s="120">
        <v>27501</v>
      </c>
      <c r="I1583" s="122" t="s">
        <v>300</v>
      </c>
      <c r="J1583" s="123">
        <v>0</v>
      </c>
      <c r="K1583" s="123">
        <v>0</v>
      </c>
      <c r="L1583" s="124">
        <v>0</v>
      </c>
      <c r="M1583" s="123">
        <v>0</v>
      </c>
      <c r="N1583" s="123">
        <v>0</v>
      </c>
      <c r="O1583" s="124">
        <v>0</v>
      </c>
      <c r="P1583" s="124">
        <v>0</v>
      </c>
      <c r="Q1583" s="45"/>
      <c r="R1583" s="123">
        <v>0</v>
      </c>
      <c r="S1583" s="123">
        <v>0</v>
      </c>
      <c r="T1583" s="123">
        <f t="shared" si="846"/>
        <v>0</v>
      </c>
      <c r="U1583" s="123">
        <v>0</v>
      </c>
      <c r="V1583" s="123">
        <v>0</v>
      </c>
      <c r="W1583" s="123">
        <f t="shared" si="847"/>
        <v>0</v>
      </c>
      <c r="X1583" s="123">
        <f t="shared" si="848"/>
        <v>0</v>
      </c>
      <c r="Y1583" s="45"/>
      <c r="Z1583" s="123">
        <v>0</v>
      </c>
      <c r="AA1583" s="123">
        <v>0</v>
      </c>
      <c r="AB1583" s="123">
        <f t="shared" si="827"/>
        <v>0</v>
      </c>
      <c r="AC1583" s="123">
        <v>0</v>
      </c>
      <c r="AD1583" s="123">
        <v>0</v>
      </c>
      <c r="AE1583" s="123">
        <f t="shared" si="828"/>
        <v>0</v>
      </c>
      <c r="AF1583" s="123">
        <f t="shared" si="829"/>
        <v>0</v>
      </c>
      <c r="AG1583" s="45"/>
      <c r="AH1583" s="123">
        <v>0</v>
      </c>
      <c r="AI1583" s="123">
        <v>0</v>
      </c>
      <c r="AJ1583" s="123">
        <f t="shared" si="830"/>
        <v>0</v>
      </c>
      <c r="AK1583" s="123">
        <v>0</v>
      </c>
      <c r="AL1583" s="123">
        <v>0</v>
      </c>
      <c r="AM1583" s="123">
        <f t="shared" si="831"/>
        <v>0</v>
      </c>
      <c r="AN1583" s="123">
        <f t="shared" si="832"/>
        <v>0</v>
      </c>
      <c r="AO1583" s="45"/>
      <c r="AP1583" s="123">
        <f>J1583-(R1583+Z1583+AH1583)</f>
        <v>0</v>
      </c>
      <c r="AQ1583" s="123">
        <f>K1583-(S1583+AA1583+AI1583)</f>
        <v>0</v>
      </c>
      <c r="AR1583" s="123">
        <f t="shared" si="833"/>
        <v>0</v>
      </c>
      <c r="AS1583" s="123">
        <f>M1583-(U1583+AC1583+AK1583)</f>
        <v>0</v>
      </c>
      <c r="AT1583" s="123">
        <f>N1583-(V1583+AD1583+AL1583)</f>
        <v>0</v>
      </c>
      <c r="AU1583" s="123">
        <f t="shared" si="834"/>
        <v>0</v>
      </c>
      <c r="AV1583" s="123">
        <f t="shared" si="835"/>
        <v>0</v>
      </c>
      <c r="AW1583" s="125"/>
      <c r="AX1583" s="125"/>
      <c r="AY1583" s="125"/>
      <c r="AZ1583" s="124"/>
      <c r="BA1583" s="124"/>
      <c r="BB1583" s="124"/>
      <c r="BC1583" s="124"/>
      <c r="BD1583" s="124"/>
    </row>
    <row r="1584" spans="1:14749" s="126" customFormat="1" hidden="1">
      <c r="A1584" s="45"/>
      <c r="B1584" s="108">
        <v>2013</v>
      </c>
      <c r="C1584" s="109">
        <v>8320</v>
      </c>
      <c r="D1584" s="108">
        <v>13</v>
      </c>
      <c r="E1584" s="108">
        <v>2000</v>
      </c>
      <c r="F1584" s="108">
        <v>2800</v>
      </c>
      <c r="G1584" s="108"/>
      <c r="H1584" s="108"/>
      <c r="I1584" s="110" t="s">
        <v>363</v>
      </c>
      <c r="J1584" s="111">
        <v>0</v>
      </c>
      <c r="K1584" s="111">
        <v>0</v>
      </c>
      <c r="L1584" s="111">
        <v>0</v>
      </c>
      <c r="M1584" s="111">
        <v>0</v>
      </c>
      <c r="N1584" s="111">
        <v>0</v>
      </c>
      <c r="O1584" s="111">
        <v>0</v>
      </c>
      <c r="P1584" s="111">
        <v>0</v>
      </c>
      <c r="Q1584" s="45"/>
      <c r="R1584" s="112">
        <f>R1585</f>
        <v>0</v>
      </c>
      <c r="S1584" s="112">
        <f>S1585</f>
        <v>0</v>
      </c>
      <c r="T1584" s="112">
        <f t="shared" si="846"/>
        <v>0</v>
      </c>
      <c r="U1584" s="112">
        <f>U1585</f>
        <v>0</v>
      </c>
      <c r="V1584" s="112">
        <f>V1585</f>
        <v>0</v>
      </c>
      <c r="W1584" s="112">
        <f t="shared" si="847"/>
        <v>0</v>
      </c>
      <c r="X1584" s="112">
        <f t="shared" si="848"/>
        <v>0</v>
      </c>
      <c r="Y1584" s="45"/>
      <c r="Z1584" s="112">
        <f>Z1585</f>
        <v>0</v>
      </c>
      <c r="AA1584" s="112">
        <f>AA1585</f>
        <v>0</v>
      </c>
      <c r="AB1584" s="112">
        <f t="shared" si="827"/>
        <v>0</v>
      </c>
      <c r="AC1584" s="112">
        <f>AC1585</f>
        <v>0</v>
      </c>
      <c r="AD1584" s="112">
        <f>AD1585</f>
        <v>0</v>
      </c>
      <c r="AE1584" s="112">
        <f t="shared" si="828"/>
        <v>0</v>
      </c>
      <c r="AF1584" s="112">
        <f t="shared" si="829"/>
        <v>0</v>
      </c>
      <c r="AG1584" s="45"/>
      <c r="AH1584" s="112">
        <f>AH1585</f>
        <v>0</v>
      </c>
      <c r="AI1584" s="112">
        <f>AI1585</f>
        <v>0</v>
      </c>
      <c r="AJ1584" s="112">
        <f t="shared" si="830"/>
        <v>0</v>
      </c>
      <c r="AK1584" s="112">
        <f>AK1585</f>
        <v>0</v>
      </c>
      <c r="AL1584" s="112">
        <f>AL1585</f>
        <v>0</v>
      </c>
      <c r="AM1584" s="112">
        <f t="shared" si="831"/>
        <v>0</v>
      </c>
      <c r="AN1584" s="112">
        <f t="shared" si="832"/>
        <v>0</v>
      </c>
      <c r="AO1584" s="45"/>
      <c r="AP1584" s="112">
        <f>AP1585</f>
        <v>0</v>
      </c>
      <c r="AQ1584" s="112">
        <f>AQ1585</f>
        <v>0</v>
      </c>
      <c r="AR1584" s="112">
        <f t="shared" si="833"/>
        <v>0</v>
      </c>
      <c r="AS1584" s="112">
        <f>AS1585</f>
        <v>0</v>
      </c>
      <c r="AT1584" s="112">
        <f>AT1585</f>
        <v>0</v>
      </c>
      <c r="AU1584" s="112">
        <f t="shared" si="834"/>
        <v>0</v>
      </c>
      <c r="AV1584" s="112">
        <f t="shared" si="835"/>
        <v>0</v>
      </c>
      <c r="AW1584" s="113"/>
      <c r="AX1584" s="113"/>
      <c r="AY1584" s="113"/>
      <c r="AZ1584" s="111"/>
      <c r="BA1584" s="111"/>
      <c r="BB1584" s="111"/>
      <c r="BC1584" s="111"/>
      <c r="BD1584" s="111"/>
    </row>
    <row r="1585" spans="1:56" s="127" customFormat="1" hidden="1">
      <c r="A1585" s="45"/>
      <c r="B1585" s="114">
        <v>2013</v>
      </c>
      <c r="C1585" s="115">
        <v>8320</v>
      </c>
      <c r="D1585" s="114">
        <v>13</v>
      </c>
      <c r="E1585" s="114">
        <v>2000</v>
      </c>
      <c r="F1585" s="114">
        <v>2800</v>
      </c>
      <c r="G1585" s="114">
        <v>283</v>
      </c>
      <c r="H1585" s="114"/>
      <c r="I1585" s="116" t="s">
        <v>366</v>
      </c>
      <c r="J1585" s="117">
        <v>0</v>
      </c>
      <c r="K1585" s="117">
        <v>0</v>
      </c>
      <c r="L1585" s="117">
        <v>0</v>
      </c>
      <c r="M1585" s="117">
        <v>0</v>
      </c>
      <c r="N1585" s="117">
        <v>0</v>
      </c>
      <c r="O1585" s="117">
        <v>0</v>
      </c>
      <c r="P1585" s="117">
        <v>0</v>
      </c>
      <c r="Q1585" s="45"/>
      <c r="R1585" s="118">
        <f>R1586</f>
        <v>0</v>
      </c>
      <c r="S1585" s="118">
        <f>S1586</f>
        <v>0</v>
      </c>
      <c r="T1585" s="118">
        <f t="shared" si="846"/>
        <v>0</v>
      </c>
      <c r="U1585" s="118">
        <f>U1586</f>
        <v>0</v>
      </c>
      <c r="V1585" s="118">
        <f>V1586</f>
        <v>0</v>
      </c>
      <c r="W1585" s="118">
        <f t="shared" si="847"/>
        <v>0</v>
      </c>
      <c r="X1585" s="118">
        <f t="shared" si="848"/>
        <v>0</v>
      </c>
      <c r="Y1585" s="45"/>
      <c r="Z1585" s="118">
        <f>Z1586</f>
        <v>0</v>
      </c>
      <c r="AA1585" s="118">
        <f>AA1586</f>
        <v>0</v>
      </c>
      <c r="AB1585" s="118">
        <f t="shared" si="827"/>
        <v>0</v>
      </c>
      <c r="AC1585" s="118">
        <f>AC1586</f>
        <v>0</v>
      </c>
      <c r="AD1585" s="118">
        <f>AD1586</f>
        <v>0</v>
      </c>
      <c r="AE1585" s="118">
        <f t="shared" si="828"/>
        <v>0</v>
      </c>
      <c r="AF1585" s="118">
        <f t="shared" si="829"/>
        <v>0</v>
      </c>
      <c r="AG1585" s="45"/>
      <c r="AH1585" s="118">
        <f>AH1586</f>
        <v>0</v>
      </c>
      <c r="AI1585" s="118">
        <f>AI1586</f>
        <v>0</v>
      </c>
      <c r="AJ1585" s="118">
        <f t="shared" si="830"/>
        <v>0</v>
      </c>
      <c r="AK1585" s="118">
        <f>AK1586</f>
        <v>0</v>
      </c>
      <c r="AL1585" s="118">
        <f>AL1586</f>
        <v>0</v>
      </c>
      <c r="AM1585" s="118">
        <f t="shared" si="831"/>
        <v>0</v>
      </c>
      <c r="AN1585" s="118">
        <f t="shared" si="832"/>
        <v>0</v>
      </c>
      <c r="AO1585" s="45"/>
      <c r="AP1585" s="118">
        <f>AP1586</f>
        <v>0</v>
      </c>
      <c r="AQ1585" s="118">
        <f>AQ1586</f>
        <v>0</v>
      </c>
      <c r="AR1585" s="118">
        <f t="shared" si="833"/>
        <v>0</v>
      </c>
      <c r="AS1585" s="118">
        <f>AS1586</f>
        <v>0</v>
      </c>
      <c r="AT1585" s="118">
        <f>AT1586</f>
        <v>0</v>
      </c>
      <c r="AU1585" s="118">
        <f t="shared" si="834"/>
        <v>0</v>
      </c>
      <c r="AV1585" s="118">
        <f t="shared" si="835"/>
        <v>0</v>
      </c>
      <c r="AW1585" s="119"/>
      <c r="AX1585" s="119"/>
      <c r="AY1585" s="119"/>
      <c r="AZ1585" s="117"/>
      <c r="BA1585" s="117"/>
      <c r="BB1585" s="117"/>
      <c r="BC1585" s="117"/>
      <c r="BD1585" s="117"/>
    </row>
    <row r="1586" spans="1:56" s="100" customFormat="1" hidden="1">
      <c r="A1586" s="45"/>
      <c r="B1586" s="120">
        <v>2013</v>
      </c>
      <c r="C1586" s="121">
        <v>8320</v>
      </c>
      <c r="D1586" s="120">
        <v>13</v>
      </c>
      <c r="E1586" s="120">
        <v>2000</v>
      </c>
      <c r="F1586" s="120">
        <v>2800</v>
      </c>
      <c r="G1586" s="120">
        <v>283</v>
      </c>
      <c r="H1586" s="120">
        <v>28301</v>
      </c>
      <c r="I1586" s="122" t="s">
        <v>366</v>
      </c>
      <c r="J1586" s="123">
        <v>0</v>
      </c>
      <c r="K1586" s="123">
        <v>0</v>
      </c>
      <c r="L1586" s="124">
        <v>0</v>
      </c>
      <c r="M1586" s="123">
        <v>0</v>
      </c>
      <c r="N1586" s="123">
        <v>0</v>
      </c>
      <c r="O1586" s="124">
        <v>0</v>
      </c>
      <c r="P1586" s="124"/>
      <c r="Q1586" s="45"/>
      <c r="R1586" s="123">
        <v>0</v>
      </c>
      <c r="S1586" s="123">
        <v>0</v>
      </c>
      <c r="T1586" s="123">
        <f t="shared" si="846"/>
        <v>0</v>
      </c>
      <c r="U1586" s="123">
        <v>0</v>
      </c>
      <c r="V1586" s="123">
        <v>0</v>
      </c>
      <c r="W1586" s="123">
        <f t="shared" si="847"/>
        <v>0</v>
      </c>
      <c r="X1586" s="123">
        <f t="shared" si="848"/>
        <v>0</v>
      </c>
      <c r="Y1586" s="45"/>
      <c r="Z1586" s="123">
        <v>0</v>
      </c>
      <c r="AA1586" s="123">
        <v>0</v>
      </c>
      <c r="AB1586" s="123">
        <f t="shared" si="827"/>
        <v>0</v>
      </c>
      <c r="AC1586" s="123">
        <v>0</v>
      </c>
      <c r="AD1586" s="123">
        <v>0</v>
      </c>
      <c r="AE1586" s="123">
        <f t="shared" si="828"/>
        <v>0</v>
      </c>
      <c r="AF1586" s="123">
        <f t="shared" si="829"/>
        <v>0</v>
      </c>
      <c r="AG1586" s="45"/>
      <c r="AH1586" s="123">
        <v>0</v>
      </c>
      <c r="AI1586" s="123">
        <v>0</v>
      </c>
      <c r="AJ1586" s="123">
        <f t="shared" si="830"/>
        <v>0</v>
      </c>
      <c r="AK1586" s="123">
        <v>0</v>
      </c>
      <c r="AL1586" s="123">
        <v>0</v>
      </c>
      <c r="AM1586" s="123">
        <f t="shared" si="831"/>
        <v>0</v>
      </c>
      <c r="AN1586" s="123">
        <f t="shared" si="832"/>
        <v>0</v>
      </c>
      <c r="AO1586" s="45"/>
      <c r="AP1586" s="123">
        <f>J1586-(R1586+Z1586+AH1586)</f>
        <v>0</v>
      </c>
      <c r="AQ1586" s="123">
        <f>K1586-(S1586+AA1586+AI1586)</f>
        <v>0</v>
      </c>
      <c r="AR1586" s="123">
        <f t="shared" si="833"/>
        <v>0</v>
      </c>
      <c r="AS1586" s="123">
        <f>M1586-(U1586+AC1586+AK1586)</f>
        <v>0</v>
      </c>
      <c r="AT1586" s="123">
        <f>N1586-(V1586+AD1586+AL1586)</f>
        <v>0</v>
      </c>
      <c r="AU1586" s="123">
        <f t="shared" si="834"/>
        <v>0</v>
      </c>
      <c r="AV1586" s="123">
        <f t="shared" si="835"/>
        <v>0</v>
      </c>
      <c r="AW1586" s="125" t="s">
        <v>103</v>
      </c>
      <c r="AX1586" s="125"/>
      <c r="AY1586" s="125"/>
      <c r="AZ1586" s="124" t="s">
        <v>283</v>
      </c>
      <c r="BA1586" s="124"/>
      <c r="BB1586" s="124"/>
      <c r="BC1586" s="124"/>
      <c r="BD1586" s="124"/>
    </row>
    <row r="1587" spans="1:56" s="126" customFormat="1" hidden="1">
      <c r="A1587" s="45"/>
      <c r="B1587" s="108">
        <v>2013</v>
      </c>
      <c r="C1587" s="109">
        <v>8320</v>
      </c>
      <c r="D1587" s="108">
        <v>13</v>
      </c>
      <c r="E1587" s="108">
        <v>2000</v>
      </c>
      <c r="F1587" s="108">
        <v>2900</v>
      </c>
      <c r="G1587" s="108"/>
      <c r="H1587" s="108"/>
      <c r="I1587" s="110" t="s">
        <v>142</v>
      </c>
      <c r="J1587" s="111">
        <v>137172</v>
      </c>
      <c r="K1587" s="111">
        <v>0</v>
      </c>
      <c r="L1587" s="111">
        <v>137172</v>
      </c>
      <c r="M1587" s="111">
        <v>0</v>
      </c>
      <c r="N1587" s="111">
        <v>0</v>
      </c>
      <c r="O1587" s="111">
        <v>0</v>
      </c>
      <c r="P1587" s="111">
        <v>137172</v>
      </c>
      <c r="Q1587" s="45"/>
      <c r="R1587" s="112">
        <f>R1588+R1592+R1590+R1594</f>
        <v>136500</v>
      </c>
      <c r="S1587" s="112">
        <f>S1588+S1592+S1590+S1594</f>
        <v>0</v>
      </c>
      <c r="T1587" s="112">
        <f t="shared" si="846"/>
        <v>136500</v>
      </c>
      <c r="U1587" s="112">
        <f>U1588+U1592+U1590+U1594</f>
        <v>0</v>
      </c>
      <c r="V1587" s="112">
        <f>V1588+V1592+V1590+V1594</f>
        <v>0</v>
      </c>
      <c r="W1587" s="112">
        <f t="shared" si="847"/>
        <v>0</v>
      </c>
      <c r="X1587" s="112">
        <f t="shared" si="848"/>
        <v>136500</v>
      </c>
      <c r="Y1587" s="45"/>
      <c r="Z1587" s="112">
        <f>Z1588+Z1592+Z1590+Z1594</f>
        <v>0</v>
      </c>
      <c r="AA1587" s="112">
        <f>AA1588+AA1592+AA1590+AA1594</f>
        <v>0</v>
      </c>
      <c r="AB1587" s="112">
        <f t="shared" si="827"/>
        <v>0</v>
      </c>
      <c r="AC1587" s="112">
        <f>AC1588+AC1592+AC1590+AC1594</f>
        <v>0</v>
      </c>
      <c r="AD1587" s="112">
        <f>AD1588+AD1592+AD1590+AD1594</f>
        <v>0</v>
      </c>
      <c r="AE1587" s="112">
        <f t="shared" si="828"/>
        <v>0</v>
      </c>
      <c r="AF1587" s="112">
        <f t="shared" si="829"/>
        <v>0</v>
      </c>
      <c r="AG1587" s="45"/>
      <c r="AH1587" s="112">
        <f>AH1588+AH1592+AH1590+AH1594</f>
        <v>8.1490716952181685E-12</v>
      </c>
      <c r="AI1587" s="112">
        <f>AI1588+AI1592+AI1590+AI1594</f>
        <v>0</v>
      </c>
      <c r="AJ1587" s="112">
        <f t="shared" si="830"/>
        <v>8.1490716952181685E-12</v>
      </c>
      <c r="AK1587" s="112">
        <f>AK1588+AK1592+AK1590+AK1594</f>
        <v>0</v>
      </c>
      <c r="AL1587" s="112">
        <f>AL1588+AL1592+AL1590+AL1594</f>
        <v>0</v>
      </c>
      <c r="AM1587" s="112">
        <f t="shared" si="831"/>
        <v>0</v>
      </c>
      <c r="AN1587" s="112">
        <f t="shared" si="832"/>
        <v>8.1490716952181685E-12</v>
      </c>
      <c r="AO1587" s="45"/>
      <c r="AP1587" s="112">
        <f>AP1588+AP1592+AP1590+AP1594</f>
        <v>0</v>
      </c>
      <c r="AQ1587" s="112">
        <f>AQ1588+AQ1592+AQ1590+AQ1594</f>
        <v>0</v>
      </c>
      <c r="AR1587" s="112">
        <f t="shared" si="833"/>
        <v>0</v>
      </c>
      <c r="AS1587" s="112">
        <f>AS1588+AS1592+AS1590+AS1594</f>
        <v>0</v>
      </c>
      <c r="AT1587" s="112">
        <f>AT1588+AT1592+AT1590+AT1594</f>
        <v>0</v>
      </c>
      <c r="AU1587" s="112">
        <f t="shared" si="834"/>
        <v>0</v>
      </c>
      <c r="AV1587" s="112">
        <f t="shared" si="835"/>
        <v>0</v>
      </c>
      <c r="AW1587" s="113"/>
      <c r="AX1587" s="113"/>
      <c r="AY1587" s="113"/>
      <c r="AZ1587" s="111"/>
      <c r="BA1587" s="111"/>
      <c r="BB1587" s="111"/>
      <c r="BC1587" s="111"/>
      <c r="BD1587" s="111"/>
    </row>
    <row r="1588" spans="1:56" s="127" customFormat="1" hidden="1">
      <c r="A1588" s="45"/>
      <c r="B1588" s="114">
        <v>2013</v>
      </c>
      <c r="C1588" s="115">
        <v>8320</v>
      </c>
      <c r="D1588" s="114">
        <v>13</v>
      </c>
      <c r="E1588" s="114">
        <v>2000</v>
      </c>
      <c r="F1588" s="114">
        <v>2900</v>
      </c>
      <c r="G1588" s="114">
        <v>291</v>
      </c>
      <c r="H1588" s="114"/>
      <c r="I1588" s="116" t="s">
        <v>143</v>
      </c>
      <c r="J1588" s="117">
        <v>0</v>
      </c>
      <c r="K1588" s="117">
        <v>0</v>
      </c>
      <c r="L1588" s="117">
        <v>0</v>
      </c>
      <c r="M1588" s="117">
        <v>0</v>
      </c>
      <c r="N1588" s="117">
        <v>0</v>
      </c>
      <c r="O1588" s="117">
        <v>0</v>
      </c>
      <c r="P1588" s="117">
        <v>0</v>
      </c>
      <c r="Q1588" s="45"/>
      <c r="R1588" s="118">
        <f t="shared" ref="R1588:S1594" si="871">R1589</f>
        <v>0</v>
      </c>
      <c r="S1588" s="118">
        <f t="shared" si="871"/>
        <v>0</v>
      </c>
      <c r="T1588" s="118">
        <f t="shared" si="846"/>
        <v>0</v>
      </c>
      <c r="U1588" s="118">
        <f t="shared" ref="U1588:V1594" si="872">U1589</f>
        <v>0</v>
      </c>
      <c r="V1588" s="118">
        <f t="shared" si="872"/>
        <v>0</v>
      </c>
      <c r="W1588" s="118">
        <f t="shared" si="847"/>
        <v>0</v>
      </c>
      <c r="X1588" s="118">
        <f t="shared" si="848"/>
        <v>0</v>
      </c>
      <c r="Y1588" s="45"/>
      <c r="Z1588" s="118">
        <f t="shared" ref="Z1588:AA1594" si="873">Z1589</f>
        <v>0</v>
      </c>
      <c r="AA1588" s="118">
        <f t="shared" si="873"/>
        <v>0</v>
      </c>
      <c r="AB1588" s="118">
        <f t="shared" si="827"/>
        <v>0</v>
      </c>
      <c r="AC1588" s="118">
        <f t="shared" ref="AC1588:AD1594" si="874">AC1589</f>
        <v>0</v>
      </c>
      <c r="AD1588" s="118">
        <f t="shared" si="874"/>
        <v>0</v>
      </c>
      <c r="AE1588" s="118">
        <f t="shared" si="828"/>
        <v>0</v>
      </c>
      <c r="AF1588" s="118">
        <f t="shared" si="829"/>
        <v>0</v>
      </c>
      <c r="AG1588" s="45"/>
      <c r="AH1588" s="118">
        <f t="shared" ref="AH1588:AI1594" si="875">AH1589</f>
        <v>0</v>
      </c>
      <c r="AI1588" s="118">
        <f t="shared" si="875"/>
        <v>0</v>
      </c>
      <c r="AJ1588" s="118">
        <f t="shared" si="830"/>
        <v>0</v>
      </c>
      <c r="AK1588" s="118">
        <f t="shared" ref="AK1588:AL1594" si="876">AK1589</f>
        <v>0</v>
      </c>
      <c r="AL1588" s="118">
        <f t="shared" si="876"/>
        <v>0</v>
      </c>
      <c r="AM1588" s="118">
        <f t="shared" si="831"/>
        <v>0</v>
      </c>
      <c r="AN1588" s="118">
        <f t="shared" si="832"/>
        <v>0</v>
      </c>
      <c r="AO1588" s="45"/>
      <c r="AP1588" s="118">
        <f t="shared" ref="AP1588:AQ1594" si="877">AP1589</f>
        <v>0</v>
      </c>
      <c r="AQ1588" s="118">
        <f t="shared" si="877"/>
        <v>0</v>
      </c>
      <c r="AR1588" s="118">
        <f t="shared" si="833"/>
        <v>0</v>
      </c>
      <c r="AS1588" s="118">
        <f t="shared" ref="AS1588:AT1594" si="878">AS1589</f>
        <v>0</v>
      </c>
      <c r="AT1588" s="118">
        <f t="shared" si="878"/>
        <v>0</v>
      </c>
      <c r="AU1588" s="118">
        <f t="shared" si="834"/>
        <v>0</v>
      </c>
      <c r="AV1588" s="118">
        <f t="shared" si="835"/>
        <v>0</v>
      </c>
      <c r="AW1588" s="119"/>
      <c r="AX1588" s="119"/>
      <c r="AY1588" s="119"/>
      <c r="AZ1588" s="117"/>
      <c r="BA1588" s="117"/>
      <c r="BB1588" s="117"/>
      <c r="BC1588" s="117"/>
      <c r="BD1588" s="117"/>
    </row>
    <row r="1589" spans="1:56" s="100" customFormat="1" hidden="1">
      <c r="A1589" s="45"/>
      <c r="B1589" s="120">
        <v>2013</v>
      </c>
      <c r="C1589" s="121">
        <v>8320</v>
      </c>
      <c r="D1589" s="120">
        <v>13</v>
      </c>
      <c r="E1589" s="120">
        <v>2000</v>
      </c>
      <c r="F1589" s="120">
        <v>2900</v>
      </c>
      <c r="G1589" s="120">
        <v>291</v>
      </c>
      <c r="H1589" s="120">
        <v>29101</v>
      </c>
      <c r="I1589" s="122" t="s">
        <v>143</v>
      </c>
      <c r="J1589" s="132">
        <v>0</v>
      </c>
      <c r="K1589" s="132">
        <v>0</v>
      </c>
      <c r="L1589" s="133">
        <v>0</v>
      </c>
      <c r="M1589" s="132">
        <v>0</v>
      </c>
      <c r="N1589" s="132">
        <v>0</v>
      </c>
      <c r="O1589" s="133">
        <v>0</v>
      </c>
      <c r="P1589" s="133"/>
      <c r="Q1589" s="45"/>
      <c r="R1589" s="123">
        <v>0</v>
      </c>
      <c r="S1589" s="123">
        <v>0</v>
      </c>
      <c r="T1589" s="123">
        <f t="shared" si="846"/>
        <v>0</v>
      </c>
      <c r="U1589" s="123">
        <v>0</v>
      </c>
      <c r="V1589" s="123">
        <v>0</v>
      </c>
      <c r="W1589" s="123">
        <f t="shared" si="847"/>
        <v>0</v>
      </c>
      <c r="X1589" s="123">
        <f t="shared" si="848"/>
        <v>0</v>
      </c>
      <c r="Y1589" s="45"/>
      <c r="Z1589" s="123">
        <v>0</v>
      </c>
      <c r="AA1589" s="123">
        <v>0</v>
      </c>
      <c r="AB1589" s="123">
        <f t="shared" si="827"/>
        <v>0</v>
      </c>
      <c r="AC1589" s="123">
        <v>0</v>
      </c>
      <c r="AD1589" s="123">
        <v>0</v>
      </c>
      <c r="AE1589" s="123">
        <f t="shared" si="828"/>
        <v>0</v>
      </c>
      <c r="AF1589" s="123">
        <f t="shared" si="829"/>
        <v>0</v>
      </c>
      <c r="AG1589" s="45"/>
      <c r="AH1589" s="123">
        <v>0</v>
      </c>
      <c r="AI1589" s="123">
        <v>0</v>
      </c>
      <c r="AJ1589" s="123">
        <f t="shared" si="830"/>
        <v>0</v>
      </c>
      <c r="AK1589" s="123">
        <v>0</v>
      </c>
      <c r="AL1589" s="123">
        <v>0</v>
      </c>
      <c r="AM1589" s="123">
        <f t="shared" si="831"/>
        <v>0</v>
      </c>
      <c r="AN1589" s="123">
        <f t="shared" si="832"/>
        <v>0</v>
      </c>
      <c r="AO1589" s="45"/>
      <c r="AP1589" s="123">
        <f>J1589-(R1589+Z1589+AH1589)</f>
        <v>0</v>
      </c>
      <c r="AQ1589" s="123">
        <f>K1589-(S1589+AA1589+AI1589)</f>
        <v>0</v>
      </c>
      <c r="AR1589" s="123">
        <f t="shared" si="833"/>
        <v>0</v>
      </c>
      <c r="AS1589" s="123">
        <f>M1589-(U1589+AC1589+AK1589)</f>
        <v>0</v>
      </c>
      <c r="AT1589" s="123">
        <f>N1589-(V1589+AD1589+AL1589)</f>
        <v>0</v>
      </c>
      <c r="AU1589" s="123">
        <f t="shared" si="834"/>
        <v>0</v>
      </c>
      <c r="AV1589" s="123">
        <f t="shared" si="835"/>
        <v>0</v>
      </c>
      <c r="AW1589" s="134" t="s">
        <v>103</v>
      </c>
      <c r="AX1589" s="134"/>
      <c r="AY1589" s="134"/>
      <c r="AZ1589" s="133" t="s">
        <v>283</v>
      </c>
      <c r="BA1589" s="133"/>
      <c r="BB1589" s="133"/>
      <c r="BC1589" s="133"/>
      <c r="BD1589" s="133"/>
    </row>
    <row r="1590" spans="1:56" s="100" customFormat="1" hidden="1">
      <c r="A1590" s="45"/>
      <c r="B1590" s="114">
        <v>2013</v>
      </c>
      <c r="C1590" s="115">
        <v>8320</v>
      </c>
      <c r="D1590" s="114">
        <v>13</v>
      </c>
      <c r="E1590" s="114">
        <v>2000</v>
      </c>
      <c r="F1590" s="114">
        <v>2900</v>
      </c>
      <c r="G1590" s="114">
        <v>293</v>
      </c>
      <c r="H1590" s="114"/>
      <c r="I1590" s="185" t="s">
        <v>485</v>
      </c>
      <c r="J1590" s="117">
        <v>137172</v>
      </c>
      <c r="K1590" s="117">
        <v>0</v>
      </c>
      <c r="L1590" s="117">
        <v>137172</v>
      </c>
      <c r="M1590" s="117">
        <v>0</v>
      </c>
      <c r="N1590" s="117">
        <v>0</v>
      </c>
      <c r="O1590" s="117">
        <v>0</v>
      </c>
      <c r="P1590" s="117">
        <v>137172</v>
      </c>
      <c r="Q1590" s="45"/>
      <c r="R1590" s="118">
        <f t="shared" si="871"/>
        <v>136500</v>
      </c>
      <c r="S1590" s="118">
        <f t="shared" si="871"/>
        <v>0</v>
      </c>
      <c r="T1590" s="118">
        <f t="shared" si="846"/>
        <v>136500</v>
      </c>
      <c r="U1590" s="118">
        <f t="shared" si="872"/>
        <v>0</v>
      </c>
      <c r="V1590" s="118">
        <f t="shared" si="872"/>
        <v>0</v>
      </c>
      <c r="W1590" s="118">
        <f t="shared" si="847"/>
        <v>0</v>
      </c>
      <c r="X1590" s="118">
        <f t="shared" si="848"/>
        <v>136500</v>
      </c>
      <c r="Y1590" s="45"/>
      <c r="Z1590" s="118">
        <f t="shared" si="873"/>
        <v>0</v>
      </c>
      <c r="AA1590" s="118">
        <f t="shared" si="873"/>
        <v>0</v>
      </c>
      <c r="AB1590" s="118">
        <f t="shared" si="827"/>
        <v>0</v>
      </c>
      <c r="AC1590" s="118">
        <f t="shared" si="874"/>
        <v>0</v>
      </c>
      <c r="AD1590" s="118">
        <f t="shared" si="874"/>
        <v>0</v>
      </c>
      <c r="AE1590" s="118">
        <f t="shared" si="828"/>
        <v>0</v>
      </c>
      <c r="AF1590" s="118">
        <f t="shared" si="829"/>
        <v>0</v>
      </c>
      <c r="AG1590" s="45"/>
      <c r="AH1590" s="118">
        <f t="shared" si="875"/>
        <v>8.1490716952181685E-12</v>
      </c>
      <c r="AI1590" s="118">
        <f t="shared" si="875"/>
        <v>0</v>
      </c>
      <c r="AJ1590" s="118">
        <f t="shared" si="830"/>
        <v>8.1490716952181685E-12</v>
      </c>
      <c r="AK1590" s="118">
        <f t="shared" si="876"/>
        <v>0</v>
      </c>
      <c r="AL1590" s="118">
        <f t="shared" si="876"/>
        <v>0</v>
      </c>
      <c r="AM1590" s="118">
        <f t="shared" si="831"/>
        <v>0</v>
      </c>
      <c r="AN1590" s="118">
        <f t="shared" si="832"/>
        <v>8.1490716952181685E-12</v>
      </c>
      <c r="AO1590" s="45"/>
      <c r="AP1590" s="118">
        <f t="shared" si="877"/>
        <v>0</v>
      </c>
      <c r="AQ1590" s="118">
        <f t="shared" si="877"/>
        <v>0</v>
      </c>
      <c r="AR1590" s="118">
        <f t="shared" si="833"/>
        <v>0</v>
      </c>
      <c r="AS1590" s="118">
        <f t="shared" si="878"/>
        <v>0</v>
      </c>
      <c r="AT1590" s="118">
        <f t="shared" si="878"/>
        <v>0</v>
      </c>
      <c r="AU1590" s="118">
        <f t="shared" si="834"/>
        <v>0</v>
      </c>
      <c r="AV1590" s="118">
        <f t="shared" si="835"/>
        <v>0</v>
      </c>
      <c r="AW1590" s="119"/>
      <c r="AX1590" s="119"/>
      <c r="AY1590" s="119"/>
      <c r="AZ1590" s="117"/>
      <c r="BA1590" s="117"/>
      <c r="BB1590" s="117"/>
      <c r="BC1590" s="117"/>
      <c r="BD1590" s="117"/>
    </row>
    <row r="1591" spans="1:56" s="100" customFormat="1" hidden="1">
      <c r="A1591" s="45"/>
      <c r="B1591" s="120">
        <v>2013</v>
      </c>
      <c r="C1591" s="121">
        <v>8320</v>
      </c>
      <c r="D1591" s="120">
        <v>13</v>
      </c>
      <c r="E1591" s="120">
        <v>2000</v>
      </c>
      <c r="F1591" s="120">
        <v>2900</v>
      </c>
      <c r="G1591" s="120">
        <v>293</v>
      </c>
      <c r="H1591" s="120">
        <v>29301</v>
      </c>
      <c r="I1591" s="122" t="s">
        <v>486</v>
      </c>
      <c r="J1591" s="123">
        <f>137172-672</f>
        <v>136500</v>
      </c>
      <c r="K1591" s="123">
        <v>0</v>
      </c>
      <c r="L1591" s="124">
        <v>137172</v>
      </c>
      <c r="M1591" s="123">
        <v>0</v>
      </c>
      <c r="N1591" s="123">
        <v>0</v>
      </c>
      <c r="O1591" s="124">
        <v>0</v>
      </c>
      <c r="P1591" s="124">
        <v>137172</v>
      </c>
      <c r="Q1591" s="45"/>
      <c r="R1591" s="123">
        <f>+'[1]REPUVE -C4'!Y97</f>
        <v>136500</v>
      </c>
      <c r="S1591" s="123">
        <v>0</v>
      </c>
      <c r="T1591" s="123">
        <f t="shared" si="846"/>
        <v>136500</v>
      </c>
      <c r="U1591" s="123">
        <v>0</v>
      </c>
      <c r="V1591" s="123">
        <v>0</v>
      </c>
      <c r="W1591" s="123">
        <f t="shared" si="847"/>
        <v>0</v>
      </c>
      <c r="X1591" s="123">
        <f t="shared" si="848"/>
        <v>136500</v>
      </c>
      <c r="Y1591" s="45"/>
      <c r="Z1591" s="123">
        <v>0</v>
      </c>
      <c r="AA1591" s="123">
        <v>0</v>
      </c>
      <c r="AB1591" s="123">
        <f t="shared" si="827"/>
        <v>0</v>
      </c>
      <c r="AC1591" s="123">
        <v>0</v>
      </c>
      <c r="AD1591" s="123">
        <v>0</v>
      </c>
      <c r="AE1591" s="123">
        <f t="shared" si="828"/>
        <v>0</v>
      </c>
      <c r="AF1591" s="123">
        <f t="shared" si="829"/>
        <v>0</v>
      </c>
      <c r="AG1591" s="45"/>
      <c r="AH1591" s="123">
        <f>(136500.04-68250-68250)-0.04</f>
        <v>8.1490716952181685E-12</v>
      </c>
      <c r="AI1591" s="123">
        <v>0</v>
      </c>
      <c r="AJ1591" s="123">
        <f t="shared" si="830"/>
        <v>8.1490716952181685E-12</v>
      </c>
      <c r="AK1591" s="123">
        <v>0</v>
      </c>
      <c r="AL1591" s="123">
        <v>0</v>
      </c>
      <c r="AM1591" s="123">
        <f t="shared" si="831"/>
        <v>0</v>
      </c>
      <c r="AN1591" s="123">
        <f t="shared" si="832"/>
        <v>8.1490716952181685E-12</v>
      </c>
      <c r="AO1591" s="45"/>
      <c r="AP1591" s="168">
        <f>J1591-(R1591+Z1591+AH1591)</f>
        <v>0</v>
      </c>
      <c r="AQ1591" s="123">
        <f>K1591-(S1591+AA1591+AI1591)</f>
        <v>0</v>
      </c>
      <c r="AR1591" s="168">
        <f t="shared" si="833"/>
        <v>0</v>
      </c>
      <c r="AS1591" s="123">
        <f>M1591-(U1591+AC1591+AK1591)</f>
        <v>0</v>
      </c>
      <c r="AT1591" s="123">
        <f>N1591-(V1591+AD1591+AL1591)</f>
        <v>0</v>
      </c>
      <c r="AU1591" s="123">
        <f t="shared" si="834"/>
        <v>0</v>
      </c>
      <c r="AV1591" s="168">
        <f t="shared" si="835"/>
        <v>0</v>
      </c>
      <c r="AW1591" s="125" t="s">
        <v>103</v>
      </c>
      <c r="AX1591" s="125">
        <v>15</v>
      </c>
      <c r="AY1591" s="125"/>
      <c r="AZ1591" s="124"/>
      <c r="BA1591" s="124">
        <f>'[1]REPUVE -C4'!AP99</f>
        <v>14</v>
      </c>
      <c r="BB1591" s="124"/>
      <c r="BC1591" s="133">
        <f>+AX1591-BA1591</f>
        <v>1</v>
      </c>
      <c r="BD1591" s="124">
        <v>0</v>
      </c>
    </row>
    <row r="1592" spans="1:56" s="127" customFormat="1" hidden="1">
      <c r="A1592" s="45"/>
      <c r="B1592" s="114">
        <v>2013</v>
      </c>
      <c r="C1592" s="115">
        <v>8320</v>
      </c>
      <c r="D1592" s="114">
        <v>13</v>
      </c>
      <c r="E1592" s="114">
        <v>2000</v>
      </c>
      <c r="F1592" s="114">
        <v>2900</v>
      </c>
      <c r="G1592" s="114">
        <v>294</v>
      </c>
      <c r="H1592" s="114"/>
      <c r="I1592" s="116" t="s">
        <v>145</v>
      </c>
      <c r="J1592" s="117">
        <v>0</v>
      </c>
      <c r="K1592" s="117">
        <v>0</v>
      </c>
      <c r="L1592" s="117">
        <v>0</v>
      </c>
      <c r="M1592" s="117">
        <v>0</v>
      </c>
      <c r="N1592" s="117">
        <v>0</v>
      </c>
      <c r="O1592" s="117">
        <v>0</v>
      </c>
      <c r="P1592" s="117">
        <v>0</v>
      </c>
      <c r="Q1592" s="45"/>
      <c r="R1592" s="118">
        <f t="shared" si="871"/>
        <v>0</v>
      </c>
      <c r="S1592" s="118">
        <f t="shared" si="871"/>
        <v>0</v>
      </c>
      <c r="T1592" s="118">
        <f t="shared" si="846"/>
        <v>0</v>
      </c>
      <c r="U1592" s="118">
        <f t="shared" si="872"/>
        <v>0</v>
      </c>
      <c r="V1592" s="118">
        <f t="shared" si="872"/>
        <v>0</v>
      </c>
      <c r="W1592" s="118">
        <f t="shared" si="847"/>
        <v>0</v>
      </c>
      <c r="X1592" s="118">
        <f t="shared" si="848"/>
        <v>0</v>
      </c>
      <c r="Y1592" s="45"/>
      <c r="Z1592" s="118">
        <f t="shared" si="873"/>
        <v>0</v>
      </c>
      <c r="AA1592" s="118">
        <f t="shared" si="873"/>
        <v>0</v>
      </c>
      <c r="AB1592" s="118">
        <f t="shared" ref="AB1592:AB1655" si="879">Z1592+AA1592</f>
        <v>0</v>
      </c>
      <c r="AC1592" s="118">
        <f t="shared" si="874"/>
        <v>0</v>
      </c>
      <c r="AD1592" s="118">
        <f t="shared" si="874"/>
        <v>0</v>
      </c>
      <c r="AE1592" s="118">
        <f t="shared" ref="AE1592:AE1655" si="880">AC1592+AD1592</f>
        <v>0</v>
      </c>
      <c r="AF1592" s="118">
        <f t="shared" ref="AF1592:AF1655" si="881">AB1592+AE1592</f>
        <v>0</v>
      </c>
      <c r="AG1592" s="45"/>
      <c r="AH1592" s="118">
        <f t="shared" si="875"/>
        <v>0</v>
      </c>
      <c r="AI1592" s="118">
        <f t="shared" si="875"/>
        <v>0</v>
      </c>
      <c r="AJ1592" s="118">
        <f t="shared" ref="AJ1592:AJ1655" si="882">AH1592+AI1592</f>
        <v>0</v>
      </c>
      <c r="AK1592" s="118">
        <f t="shared" si="876"/>
        <v>0</v>
      </c>
      <c r="AL1592" s="118">
        <f t="shared" si="876"/>
        <v>0</v>
      </c>
      <c r="AM1592" s="118">
        <f t="shared" ref="AM1592:AM1655" si="883">AK1592+AL1592</f>
        <v>0</v>
      </c>
      <c r="AN1592" s="118">
        <f t="shared" ref="AN1592:AN1655" si="884">AJ1592+AM1592</f>
        <v>0</v>
      </c>
      <c r="AO1592" s="45"/>
      <c r="AP1592" s="118">
        <f t="shared" si="877"/>
        <v>0</v>
      </c>
      <c r="AQ1592" s="118">
        <f t="shared" si="877"/>
        <v>0</v>
      </c>
      <c r="AR1592" s="118">
        <f t="shared" ref="AR1592:AR1655" si="885">AP1592+AQ1592</f>
        <v>0</v>
      </c>
      <c r="AS1592" s="118">
        <f t="shared" si="878"/>
        <v>0</v>
      </c>
      <c r="AT1592" s="118">
        <f t="shared" si="878"/>
        <v>0</v>
      </c>
      <c r="AU1592" s="118">
        <f t="shared" ref="AU1592:AU1655" si="886">AS1592+AT1592</f>
        <v>0</v>
      </c>
      <c r="AV1592" s="118">
        <f t="shared" ref="AV1592:AV1655" si="887">AR1592+AU1592</f>
        <v>0</v>
      </c>
      <c r="AW1592" s="119"/>
      <c r="AX1592" s="119"/>
      <c r="AY1592" s="119"/>
      <c r="AZ1592" s="117"/>
      <c r="BA1592" s="117"/>
      <c r="BB1592" s="117"/>
      <c r="BC1592" s="117"/>
      <c r="BD1592" s="117"/>
    </row>
    <row r="1593" spans="1:56" s="100" customFormat="1" hidden="1">
      <c r="A1593" s="45"/>
      <c r="B1593" s="120">
        <v>2013</v>
      </c>
      <c r="C1593" s="121">
        <v>8320</v>
      </c>
      <c r="D1593" s="120">
        <v>13</v>
      </c>
      <c r="E1593" s="120">
        <v>2000</v>
      </c>
      <c r="F1593" s="120">
        <v>2900</v>
      </c>
      <c r="G1593" s="120">
        <v>294</v>
      </c>
      <c r="H1593" s="120">
        <v>29401</v>
      </c>
      <c r="I1593" s="122" t="s">
        <v>146</v>
      </c>
      <c r="J1593" s="123">
        <v>0</v>
      </c>
      <c r="K1593" s="123">
        <v>0</v>
      </c>
      <c r="L1593" s="124">
        <v>0</v>
      </c>
      <c r="M1593" s="123">
        <v>0</v>
      </c>
      <c r="N1593" s="123">
        <v>0</v>
      </c>
      <c r="O1593" s="124">
        <v>0</v>
      </c>
      <c r="P1593" s="124">
        <v>0</v>
      </c>
      <c r="Q1593" s="45"/>
      <c r="R1593" s="123">
        <v>0</v>
      </c>
      <c r="S1593" s="123">
        <v>0</v>
      </c>
      <c r="T1593" s="123">
        <f t="shared" si="846"/>
        <v>0</v>
      </c>
      <c r="U1593" s="123">
        <v>0</v>
      </c>
      <c r="V1593" s="123">
        <v>0</v>
      </c>
      <c r="W1593" s="123">
        <f t="shared" si="847"/>
        <v>0</v>
      </c>
      <c r="X1593" s="123">
        <f t="shared" si="848"/>
        <v>0</v>
      </c>
      <c r="Y1593" s="45"/>
      <c r="Z1593" s="123">
        <v>0</v>
      </c>
      <c r="AA1593" s="123">
        <v>0</v>
      </c>
      <c r="AB1593" s="123">
        <f t="shared" si="879"/>
        <v>0</v>
      </c>
      <c r="AC1593" s="123">
        <v>0</v>
      </c>
      <c r="AD1593" s="123">
        <v>0</v>
      </c>
      <c r="AE1593" s="123">
        <f t="shared" si="880"/>
        <v>0</v>
      </c>
      <c r="AF1593" s="123">
        <f t="shared" si="881"/>
        <v>0</v>
      </c>
      <c r="AG1593" s="45"/>
      <c r="AH1593" s="123">
        <v>0</v>
      </c>
      <c r="AI1593" s="123">
        <v>0</v>
      </c>
      <c r="AJ1593" s="123">
        <f t="shared" si="882"/>
        <v>0</v>
      </c>
      <c r="AK1593" s="123">
        <v>0</v>
      </c>
      <c r="AL1593" s="123">
        <v>0</v>
      </c>
      <c r="AM1593" s="123">
        <f t="shared" si="883"/>
        <v>0</v>
      </c>
      <c r="AN1593" s="123">
        <f t="shared" si="884"/>
        <v>0</v>
      </c>
      <c r="AO1593" s="45"/>
      <c r="AP1593" s="123">
        <f>J1593-(R1593+Z1593+AH1593)</f>
        <v>0</v>
      </c>
      <c r="AQ1593" s="123">
        <f>K1593-(S1593+AA1593+AI1593)</f>
        <v>0</v>
      </c>
      <c r="AR1593" s="123">
        <f t="shared" si="885"/>
        <v>0</v>
      </c>
      <c r="AS1593" s="123">
        <f>M1593-(U1593+AC1593+AK1593)</f>
        <v>0</v>
      </c>
      <c r="AT1593" s="123">
        <f>N1593-(V1593+AD1593+AL1593)</f>
        <v>0</v>
      </c>
      <c r="AU1593" s="123">
        <f t="shared" si="886"/>
        <v>0</v>
      </c>
      <c r="AV1593" s="123">
        <f t="shared" si="887"/>
        <v>0</v>
      </c>
      <c r="AW1593" s="125" t="s">
        <v>103</v>
      </c>
      <c r="AX1593" s="125"/>
      <c r="AY1593" s="125"/>
      <c r="AZ1593" s="124" t="s">
        <v>88</v>
      </c>
      <c r="BA1593" s="124"/>
      <c r="BB1593" s="124"/>
      <c r="BC1593" s="124"/>
      <c r="BD1593" s="124"/>
    </row>
    <row r="1594" spans="1:56" s="127" customFormat="1" hidden="1">
      <c r="A1594" s="45"/>
      <c r="B1594" s="114">
        <v>2013</v>
      </c>
      <c r="C1594" s="115">
        <v>8320</v>
      </c>
      <c r="D1594" s="114">
        <v>13</v>
      </c>
      <c r="E1594" s="114">
        <v>2000</v>
      </c>
      <c r="F1594" s="114">
        <v>2900</v>
      </c>
      <c r="G1594" s="114">
        <v>296</v>
      </c>
      <c r="H1594" s="114"/>
      <c r="I1594" s="116" t="s">
        <v>147</v>
      </c>
      <c r="J1594" s="117">
        <v>0</v>
      </c>
      <c r="K1594" s="117">
        <v>0</v>
      </c>
      <c r="L1594" s="117">
        <v>0</v>
      </c>
      <c r="M1594" s="117">
        <v>0</v>
      </c>
      <c r="N1594" s="117">
        <v>0</v>
      </c>
      <c r="O1594" s="117">
        <v>0</v>
      </c>
      <c r="P1594" s="117">
        <v>0</v>
      </c>
      <c r="Q1594" s="45"/>
      <c r="R1594" s="118">
        <f t="shared" si="871"/>
        <v>0</v>
      </c>
      <c r="S1594" s="118">
        <f t="shared" si="871"/>
        <v>0</v>
      </c>
      <c r="T1594" s="118">
        <f t="shared" si="846"/>
        <v>0</v>
      </c>
      <c r="U1594" s="118">
        <f t="shared" si="872"/>
        <v>0</v>
      </c>
      <c r="V1594" s="118">
        <f t="shared" si="872"/>
        <v>0</v>
      </c>
      <c r="W1594" s="118">
        <f t="shared" si="847"/>
        <v>0</v>
      </c>
      <c r="X1594" s="118">
        <f t="shared" si="848"/>
        <v>0</v>
      </c>
      <c r="Y1594" s="45"/>
      <c r="Z1594" s="118">
        <f t="shared" si="873"/>
        <v>0</v>
      </c>
      <c r="AA1594" s="118">
        <f t="shared" si="873"/>
        <v>0</v>
      </c>
      <c r="AB1594" s="118">
        <f t="shared" si="879"/>
        <v>0</v>
      </c>
      <c r="AC1594" s="118">
        <f t="shared" si="874"/>
        <v>0</v>
      </c>
      <c r="AD1594" s="118">
        <f t="shared" si="874"/>
        <v>0</v>
      </c>
      <c r="AE1594" s="118">
        <f t="shared" si="880"/>
        <v>0</v>
      </c>
      <c r="AF1594" s="118">
        <f t="shared" si="881"/>
        <v>0</v>
      </c>
      <c r="AG1594" s="45"/>
      <c r="AH1594" s="118">
        <f t="shared" si="875"/>
        <v>0</v>
      </c>
      <c r="AI1594" s="118">
        <f t="shared" si="875"/>
        <v>0</v>
      </c>
      <c r="AJ1594" s="118">
        <f t="shared" si="882"/>
        <v>0</v>
      </c>
      <c r="AK1594" s="118">
        <f t="shared" si="876"/>
        <v>0</v>
      </c>
      <c r="AL1594" s="118">
        <f t="shared" si="876"/>
        <v>0</v>
      </c>
      <c r="AM1594" s="118">
        <f t="shared" si="883"/>
        <v>0</v>
      </c>
      <c r="AN1594" s="118">
        <f t="shared" si="884"/>
        <v>0</v>
      </c>
      <c r="AO1594" s="45"/>
      <c r="AP1594" s="118">
        <f t="shared" si="877"/>
        <v>0</v>
      </c>
      <c r="AQ1594" s="118">
        <f t="shared" si="877"/>
        <v>0</v>
      </c>
      <c r="AR1594" s="118">
        <f t="shared" si="885"/>
        <v>0</v>
      </c>
      <c r="AS1594" s="118">
        <f t="shared" si="878"/>
        <v>0</v>
      </c>
      <c r="AT1594" s="118">
        <f t="shared" si="878"/>
        <v>0</v>
      </c>
      <c r="AU1594" s="118">
        <f t="shared" si="886"/>
        <v>0</v>
      </c>
      <c r="AV1594" s="118">
        <f t="shared" si="887"/>
        <v>0</v>
      </c>
      <c r="AW1594" s="119"/>
      <c r="AX1594" s="119"/>
      <c r="AY1594" s="119"/>
      <c r="AZ1594" s="117"/>
      <c r="BA1594" s="117"/>
      <c r="BB1594" s="117"/>
      <c r="BC1594" s="117"/>
      <c r="BD1594" s="117"/>
    </row>
    <row r="1595" spans="1:56" s="100" customFormat="1" hidden="1">
      <c r="A1595" s="45"/>
      <c r="B1595" s="120">
        <v>2013</v>
      </c>
      <c r="C1595" s="121">
        <v>8320</v>
      </c>
      <c r="D1595" s="120">
        <v>13</v>
      </c>
      <c r="E1595" s="120">
        <v>2000</v>
      </c>
      <c r="F1595" s="120">
        <v>2900</v>
      </c>
      <c r="G1595" s="120">
        <v>296</v>
      </c>
      <c r="H1595" s="120">
        <v>29601</v>
      </c>
      <c r="I1595" s="122" t="s">
        <v>147</v>
      </c>
      <c r="J1595" s="123">
        <v>0</v>
      </c>
      <c r="K1595" s="123">
        <v>0</v>
      </c>
      <c r="L1595" s="124">
        <v>0</v>
      </c>
      <c r="M1595" s="123">
        <v>0</v>
      </c>
      <c r="N1595" s="123">
        <v>0</v>
      </c>
      <c r="O1595" s="124">
        <v>0</v>
      </c>
      <c r="P1595" s="124"/>
      <c r="Q1595" s="45"/>
      <c r="R1595" s="123">
        <v>0</v>
      </c>
      <c r="S1595" s="123">
        <v>0</v>
      </c>
      <c r="T1595" s="123">
        <f t="shared" si="846"/>
        <v>0</v>
      </c>
      <c r="U1595" s="123">
        <v>0</v>
      </c>
      <c r="V1595" s="123">
        <v>0</v>
      </c>
      <c r="W1595" s="123">
        <f t="shared" si="847"/>
        <v>0</v>
      </c>
      <c r="X1595" s="123">
        <f t="shared" si="848"/>
        <v>0</v>
      </c>
      <c r="Y1595" s="45"/>
      <c r="Z1595" s="123">
        <v>0</v>
      </c>
      <c r="AA1595" s="123">
        <v>0</v>
      </c>
      <c r="AB1595" s="123">
        <f t="shared" si="879"/>
        <v>0</v>
      </c>
      <c r="AC1595" s="123">
        <v>0</v>
      </c>
      <c r="AD1595" s="123">
        <v>0</v>
      </c>
      <c r="AE1595" s="123">
        <f t="shared" si="880"/>
        <v>0</v>
      </c>
      <c r="AF1595" s="123">
        <f t="shared" si="881"/>
        <v>0</v>
      </c>
      <c r="AG1595" s="45"/>
      <c r="AH1595" s="123">
        <v>0</v>
      </c>
      <c r="AI1595" s="123">
        <v>0</v>
      </c>
      <c r="AJ1595" s="123">
        <f t="shared" si="882"/>
        <v>0</v>
      </c>
      <c r="AK1595" s="123">
        <v>0</v>
      </c>
      <c r="AL1595" s="123">
        <v>0</v>
      </c>
      <c r="AM1595" s="123">
        <f t="shared" si="883"/>
        <v>0</v>
      </c>
      <c r="AN1595" s="123">
        <f t="shared" si="884"/>
        <v>0</v>
      </c>
      <c r="AO1595" s="45"/>
      <c r="AP1595" s="123">
        <f>J1595-(R1595+Z1595+AH1595)</f>
        <v>0</v>
      </c>
      <c r="AQ1595" s="123">
        <f>K1595-(S1595+AA1595+AI1595)</f>
        <v>0</v>
      </c>
      <c r="AR1595" s="123">
        <f t="shared" si="885"/>
        <v>0</v>
      </c>
      <c r="AS1595" s="123">
        <f>M1595-(U1595+AC1595+AK1595)</f>
        <v>0</v>
      </c>
      <c r="AT1595" s="123">
        <f>N1595-(V1595+AD1595+AL1595)</f>
        <v>0</v>
      </c>
      <c r="AU1595" s="123">
        <f t="shared" si="886"/>
        <v>0</v>
      </c>
      <c r="AV1595" s="123">
        <f t="shared" si="887"/>
        <v>0</v>
      </c>
      <c r="AW1595" s="125" t="s">
        <v>153</v>
      </c>
      <c r="AX1595" s="125"/>
      <c r="AY1595" s="125"/>
      <c r="AZ1595" s="124" t="s">
        <v>88</v>
      </c>
      <c r="BA1595" s="124"/>
      <c r="BB1595" s="124"/>
      <c r="BC1595" s="124"/>
      <c r="BD1595" s="124"/>
    </row>
    <row r="1596" spans="1:56" s="107" customFormat="1" hidden="1">
      <c r="A1596" s="45"/>
      <c r="B1596" s="101">
        <v>2013</v>
      </c>
      <c r="C1596" s="102">
        <v>8320</v>
      </c>
      <c r="D1596" s="101">
        <v>13</v>
      </c>
      <c r="E1596" s="101">
        <v>3000</v>
      </c>
      <c r="F1596" s="101"/>
      <c r="G1596" s="101"/>
      <c r="H1596" s="101"/>
      <c r="I1596" s="103" t="s">
        <v>149</v>
      </c>
      <c r="J1596" s="104">
        <v>55000</v>
      </c>
      <c r="K1596" s="104">
        <v>0</v>
      </c>
      <c r="L1596" s="104">
        <v>55000</v>
      </c>
      <c r="M1596" s="104">
        <v>12000</v>
      </c>
      <c r="N1596" s="104">
        <v>0</v>
      </c>
      <c r="O1596" s="104">
        <v>12000</v>
      </c>
      <c r="P1596" s="104">
        <v>67000</v>
      </c>
      <c r="Q1596" s="45"/>
      <c r="R1596" s="105">
        <f>R1597+R1608+R1613+R1625+R1632+R1635+R1622+R1644</f>
        <v>55000</v>
      </c>
      <c r="S1596" s="105">
        <f>S1597+S1608+S1613+S1625+S1632+S1635+S1622+S1644</f>
        <v>0</v>
      </c>
      <c r="T1596" s="105">
        <f t="shared" si="846"/>
        <v>55000</v>
      </c>
      <c r="U1596" s="105">
        <f>U1597+U1608+U1613+U1625+U1632+U1635+U1622+U1644</f>
        <v>12000</v>
      </c>
      <c r="V1596" s="105">
        <f>V1597+V1608+V1613+V1625+V1632+V1635+V1622+V1644</f>
        <v>0</v>
      </c>
      <c r="W1596" s="105">
        <f t="shared" si="847"/>
        <v>12000</v>
      </c>
      <c r="X1596" s="105">
        <f t="shared" si="848"/>
        <v>67000</v>
      </c>
      <c r="Y1596" s="45"/>
      <c r="Z1596" s="105">
        <f>Z1597+Z1608+Z1613+Z1625+Z1632+Z1635+Z1622+Z1644</f>
        <v>0</v>
      </c>
      <c r="AA1596" s="105">
        <f>AA1597+AA1608+AA1613+AA1625+AA1632+AA1635+AA1622+AA1644</f>
        <v>0</v>
      </c>
      <c r="AB1596" s="105">
        <f t="shared" si="879"/>
        <v>0</v>
      </c>
      <c r="AC1596" s="105">
        <f>AC1597+AC1608+AC1613+AC1625+AC1632+AC1635+AC1622+AC1644</f>
        <v>0</v>
      </c>
      <c r="AD1596" s="105">
        <f>AD1597+AD1608+AD1613+AD1625+AD1632+AD1635+AD1622+AD1644</f>
        <v>0</v>
      </c>
      <c r="AE1596" s="105">
        <f t="shared" si="880"/>
        <v>0</v>
      </c>
      <c r="AF1596" s="105">
        <f t="shared" si="881"/>
        <v>0</v>
      </c>
      <c r="AG1596" s="45"/>
      <c r="AH1596" s="105">
        <f>AH1597+AH1608+AH1613+AH1625+AH1632+AH1635+AH1622+AH1644</f>
        <v>0</v>
      </c>
      <c r="AI1596" s="105">
        <f>AI1597+AI1608+AI1613+AI1625+AI1632+AI1635+AI1622+AI1644</f>
        <v>0</v>
      </c>
      <c r="AJ1596" s="105">
        <f t="shared" si="882"/>
        <v>0</v>
      </c>
      <c r="AK1596" s="105">
        <f>AK1597+AK1608+AK1613+AK1625+AK1632+AK1635+AK1622+AK1644</f>
        <v>0</v>
      </c>
      <c r="AL1596" s="105">
        <f>AL1597+AL1608+AL1613+AL1625+AL1632+AL1635+AL1622+AL1644</f>
        <v>0</v>
      </c>
      <c r="AM1596" s="105">
        <f t="shared" si="883"/>
        <v>0</v>
      </c>
      <c r="AN1596" s="105">
        <f t="shared" si="884"/>
        <v>0</v>
      </c>
      <c r="AO1596" s="45"/>
      <c r="AP1596" s="105">
        <f>AP1597+AP1608+AP1613+AP1625+AP1632+AP1635+AP1622+AP1644</f>
        <v>0</v>
      </c>
      <c r="AQ1596" s="105">
        <f>AQ1597+AQ1608+AQ1613+AQ1625+AQ1632+AQ1635+AQ1622+AQ1644</f>
        <v>0</v>
      </c>
      <c r="AR1596" s="105">
        <f t="shared" si="885"/>
        <v>0</v>
      </c>
      <c r="AS1596" s="105">
        <f>AS1597+AS1608+AS1613+AS1625+AS1632+AS1635+AS1622+AS1644</f>
        <v>0</v>
      </c>
      <c r="AT1596" s="105">
        <f>AT1597+AT1608+AT1613+AT1625+AT1632+AT1635+AT1622+AT1644</f>
        <v>0</v>
      </c>
      <c r="AU1596" s="105">
        <f t="shared" si="886"/>
        <v>0</v>
      </c>
      <c r="AV1596" s="105">
        <f t="shared" si="887"/>
        <v>0</v>
      </c>
      <c r="AW1596" s="106"/>
      <c r="AX1596" s="106"/>
      <c r="AY1596" s="106"/>
      <c r="AZ1596" s="104"/>
      <c r="BA1596" s="104"/>
      <c r="BB1596" s="104"/>
      <c r="BC1596" s="104"/>
      <c r="BD1596" s="104"/>
    </row>
    <row r="1597" spans="1:56" s="126" customFormat="1" hidden="1">
      <c r="A1597" s="45"/>
      <c r="B1597" s="108">
        <v>2013</v>
      </c>
      <c r="C1597" s="109">
        <v>8320</v>
      </c>
      <c r="D1597" s="108">
        <v>13</v>
      </c>
      <c r="E1597" s="108">
        <v>3000</v>
      </c>
      <c r="F1597" s="108">
        <v>3100</v>
      </c>
      <c r="G1597" s="108"/>
      <c r="H1597" s="108"/>
      <c r="I1597" s="110" t="s">
        <v>150</v>
      </c>
      <c r="J1597" s="111">
        <v>0</v>
      </c>
      <c r="K1597" s="111">
        <v>0</v>
      </c>
      <c r="L1597" s="111">
        <v>0</v>
      </c>
      <c r="M1597" s="111">
        <v>0</v>
      </c>
      <c r="N1597" s="111">
        <v>0</v>
      </c>
      <c r="O1597" s="111">
        <v>0</v>
      </c>
      <c r="P1597" s="111">
        <v>0</v>
      </c>
      <c r="Q1597" s="45"/>
      <c r="R1597" s="112">
        <f>R1598+R1600+R1602+R1604+R1606</f>
        <v>0</v>
      </c>
      <c r="S1597" s="112">
        <f>S1598+S1600+S1602+S1604+S1606</f>
        <v>0</v>
      </c>
      <c r="T1597" s="112">
        <f t="shared" si="846"/>
        <v>0</v>
      </c>
      <c r="U1597" s="112">
        <f>U1598+U1600+U1602+U1604+U1606</f>
        <v>0</v>
      </c>
      <c r="V1597" s="112">
        <f>V1598+V1600+V1602+V1604+V1606</f>
        <v>0</v>
      </c>
      <c r="W1597" s="112">
        <f t="shared" si="847"/>
        <v>0</v>
      </c>
      <c r="X1597" s="112">
        <f t="shared" si="848"/>
        <v>0</v>
      </c>
      <c r="Y1597" s="45"/>
      <c r="Z1597" s="112">
        <f>Z1598+Z1600+Z1602+Z1604+Z1606</f>
        <v>0</v>
      </c>
      <c r="AA1597" s="112">
        <f>AA1598+AA1600+AA1602+AA1604+AA1606</f>
        <v>0</v>
      </c>
      <c r="AB1597" s="112">
        <f t="shared" si="879"/>
        <v>0</v>
      </c>
      <c r="AC1597" s="112">
        <f>AC1598+AC1600+AC1602+AC1604+AC1606</f>
        <v>0</v>
      </c>
      <c r="AD1597" s="112">
        <f>AD1598+AD1600+AD1602+AD1604+AD1606</f>
        <v>0</v>
      </c>
      <c r="AE1597" s="112">
        <f t="shared" si="880"/>
        <v>0</v>
      </c>
      <c r="AF1597" s="112">
        <f t="shared" si="881"/>
        <v>0</v>
      </c>
      <c r="AG1597" s="45"/>
      <c r="AH1597" s="112">
        <f>AH1598+AH1600+AH1602+AH1604+AH1606</f>
        <v>0</v>
      </c>
      <c r="AI1597" s="112">
        <f>AI1598+AI1600+AI1602+AI1604+AI1606</f>
        <v>0</v>
      </c>
      <c r="AJ1597" s="112">
        <f t="shared" si="882"/>
        <v>0</v>
      </c>
      <c r="AK1597" s="112">
        <f>AK1598+AK1600+AK1602+AK1604+AK1606</f>
        <v>0</v>
      </c>
      <c r="AL1597" s="112">
        <f>AL1598+AL1600+AL1602+AL1604+AL1606</f>
        <v>0</v>
      </c>
      <c r="AM1597" s="112">
        <f t="shared" si="883"/>
        <v>0</v>
      </c>
      <c r="AN1597" s="112">
        <f t="shared" si="884"/>
        <v>0</v>
      </c>
      <c r="AO1597" s="45"/>
      <c r="AP1597" s="112">
        <f>AP1598+AP1600+AP1602+AP1604+AP1606</f>
        <v>0</v>
      </c>
      <c r="AQ1597" s="112">
        <f>AQ1598+AQ1600+AQ1602+AQ1604+AQ1606</f>
        <v>0</v>
      </c>
      <c r="AR1597" s="112">
        <f t="shared" si="885"/>
        <v>0</v>
      </c>
      <c r="AS1597" s="112">
        <f>AS1598+AS1600+AS1602+AS1604+AS1606</f>
        <v>0</v>
      </c>
      <c r="AT1597" s="112">
        <f>AT1598+AT1600+AT1602+AT1604+AT1606</f>
        <v>0</v>
      </c>
      <c r="AU1597" s="112">
        <f t="shared" si="886"/>
        <v>0</v>
      </c>
      <c r="AV1597" s="112">
        <f t="shared" si="887"/>
        <v>0</v>
      </c>
      <c r="AW1597" s="113"/>
      <c r="AX1597" s="113"/>
      <c r="AY1597" s="113"/>
      <c r="AZ1597" s="111"/>
      <c r="BA1597" s="111"/>
      <c r="BB1597" s="111"/>
      <c r="BC1597" s="111"/>
      <c r="BD1597" s="111"/>
    </row>
    <row r="1598" spans="1:56" s="127" customFormat="1" hidden="1">
      <c r="A1598" s="45"/>
      <c r="B1598" s="114">
        <v>2013</v>
      </c>
      <c r="C1598" s="115">
        <v>8320</v>
      </c>
      <c r="D1598" s="114">
        <v>13</v>
      </c>
      <c r="E1598" s="114">
        <v>3000</v>
      </c>
      <c r="F1598" s="114">
        <v>3100</v>
      </c>
      <c r="G1598" s="114">
        <v>311</v>
      </c>
      <c r="H1598" s="114"/>
      <c r="I1598" s="116" t="s">
        <v>151</v>
      </c>
      <c r="J1598" s="117">
        <v>0</v>
      </c>
      <c r="K1598" s="117">
        <v>0</v>
      </c>
      <c r="L1598" s="117">
        <v>0</v>
      </c>
      <c r="M1598" s="117">
        <v>0</v>
      </c>
      <c r="N1598" s="117">
        <v>0</v>
      </c>
      <c r="O1598" s="117">
        <v>0</v>
      </c>
      <c r="P1598" s="117">
        <v>0</v>
      </c>
      <c r="Q1598" s="45"/>
      <c r="R1598" s="118">
        <f t="shared" ref="R1598:S1611" si="888">R1599</f>
        <v>0</v>
      </c>
      <c r="S1598" s="118">
        <f t="shared" si="888"/>
        <v>0</v>
      </c>
      <c r="T1598" s="118">
        <f t="shared" si="846"/>
        <v>0</v>
      </c>
      <c r="U1598" s="118">
        <f t="shared" ref="U1598:V1611" si="889">U1599</f>
        <v>0</v>
      </c>
      <c r="V1598" s="118">
        <f t="shared" si="889"/>
        <v>0</v>
      </c>
      <c r="W1598" s="118">
        <f t="shared" si="847"/>
        <v>0</v>
      </c>
      <c r="X1598" s="118">
        <f t="shared" si="848"/>
        <v>0</v>
      </c>
      <c r="Y1598" s="45"/>
      <c r="Z1598" s="118">
        <f t="shared" ref="Z1598:AA1611" si="890">Z1599</f>
        <v>0</v>
      </c>
      <c r="AA1598" s="118">
        <f t="shared" si="890"/>
        <v>0</v>
      </c>
      <c r="AB1598" s="118">
        <f t="shared" si="879"/>
        <v>0</v>
      </c>
      <c r="AC1598" s="118">
        <f t="shared" ref="AC1598:AD1611" si="891">AC1599</f>
        <v>0</v>
      </c>
      <c r="AD1598" s="118">
        <f t="shared" si="891"/>
        <v>0</v>
      </c>
      <c r="AE1598" s="118">
        <f t="shared" si="880"/>
        <v>0</v>
      </c>
      <c r="AF1598" s="118">
        <f t="shared" si="881"/>
        <v>0</v>
      </c>
      <c r="AG1598" s="45"/>
      <c r="AH1598" s="118">
        <f t="shared" ref="AH1598:AI1611" si="892">AH1599</f>
        <v>0</v>
      </c>
      <c r="AI1598" s="118">
        <f t="shared" si="892"/>
        <v>0</v>
      </c>
      <c r="AJ1598" s="118">
        <f t="shared" si="882"/>
        <v>0</v>
      </c>
      <c r="AK1598" s="118">
        <f t="shared" ref="AK1598:AL1611" si="893">AK1599</f>
        <v>0</v>
      </c>
      <c r="AL1598" s="118">
        <f t="shared" si="893"/>
        <v>0</v>
      </c>
      <c r="AM1598" s="118">
        <f t="shared" si="883"/>
        <v>0</v>
      </c>
      <c r="AN1598" s="118">
        <f t="shared" si="884"/>
        <v>0</v>
      </c>
      <c r="AO1598" s="45"/>
      <c r="AP1598" s="118">
        <f t="shared" ref="AP1598:AQ1611" si="894">AP1599</f>
        <v>0</v>
      </c>
      <c r="AQ1598" s="118">
        <f t="shared" si="894"/>
        <v>0</v>
      </c>
      <c r="AR1598" s="118">
        <f t="shared" si="885"/>
        <v>0</v>
      </c>
      <c r="AS1598" s="118">
        <f t="shared" ref="AS1598:AT1611" si="895">AS1599</f>
        <v>0</v>
      </c>
      <c r="AT1598" s="118">
        <f t="shared" si="895"/>
        <v>0</v>
      </c>
      <c r="AU1598" s="118">
        <f t="shared" si="886"/>
        <v>0</v>
      </c>
      <c r="AV1598" s="118">
        <f t="shared" si="887"/>
        <v>0</v>
      </c>
      <c r="AW1598" s="119"/>
      <c r="AX1598" s="119"/>
      <c r="AY1598" s="119"/>
      <c r="AZ1598" s="117"/>
      <c r="BA1598" s="117"/>
      <c r="BB1598" s="117"/>
      <c r="BC1598" s="117"/>
      <c r="BD1598" s="117"/>
    </row>
    <row r="1599" spans="1:56" s="100" customFormat="1" hidden="1">
      <c r="A1599" s="45"/>
      <c r="B1599" s="120">
        <v>2013</v>
      </c>
      <c r="C1599" s="121">
        <v>8320</v>
      </c>
      <c r="D1599" s="120">
        <v>13</v>
      </c>
      <c r="E1599" s="120">
        <v>3000</v>
      </c>
      <c r="F1599" s="120">
        <v>3100</v>
      </c>
      <c r="G1599" s="120">
        <v>311</v>
      </c>
      <c r="H1599" s="120">
        <v>31101</v>
      </c>
      <c r="I1599" s="122" t="s">
        <v>152</v>
      </c>
      <c r="J1599" s="132">
        <v>0</v>
      </c>
      <c r="K1599" s="132">
        <v>0</v>
      </c>
      <c r="L1599" s="133">
        <v>0</v>
      </c>
      <c r="M1599" s="132">
        <v>0</v>
      </c>
      <c r="N1599" s="132">
        <v>0</v>
      </c>
      <c r="O1599" s="133">
        <v>0</v>
      </c>
      <c r="P1599" s="133">
        <v>0</v>
      </c>
      <c r="Q1599" s="45"/>
      <c r="R1599" s="123">
        <v>0</v>
      </c>
      <c r="S1599" s="123">
        <v>0</v>
      </c>
      <c r="T1599" s="123">
        <f t="shared" si="846"/>
        <v>0</v>
      </c>
      <c r="U1599" s="123">
        <v>0</v>
      </c>
      <c r="V1599" s="123">
        <v>0</v>
      </c>
      <c r="W1599" s="123">
        <f t="shared" si="847"/>
        <v>0</v>
      </c>
      <c r="X1599" s="123">
        <f t="shared" si="848"/>
        <v>0</v>
      </c>
      <c r="Y1599" s="45"/>
      <c r="Z1599" s="123">
        <v>0</v>
      </c>
      <c r="AA1599" s="123">
        <v>0</v>
      </c>
      <c r="AB1599" s="123">
        <f t="shared" si="879"/>
        <v>0</v>
      </c>
      <c r="AC1599" s="123">
        <v>0</v>
      </c>
      <c r="AD1599" s="123">
        <v>0</v>
      </c>
      <c r="AE1599" s="123">
        <f t="shared" si="880"/>
        <v>0</v>
      </c>
      <c r="AF1599" s="123">
        <f t="shared" si="881"/>
        <v>0</v>
      </c>
      <c r="AG1599" s="45"/>
      <c r="AH1599" s="123">
        <v>0</v>
      </c>
      <c r="AI1599" s="123">
        <v>0</v>
      </c>
      <c r="AJ1599" s="123">
        <f t="shared" si="882"/>
        <v>0</v>
      </c>
      <c r="AK1599" s="123">
        <v>0</v>
      </c>
      <c r="AL1599" s="123">
        <v>0</v>
      </c>
      <c r="AM1599" s="123">
        <f t="shared" si="883"/>
        <v>0</v>
      </c>
      <c r="AN1599" s="123">
        <f t="shared" si="884"/>
        <v>0</v>
      </c>
      <c r="AO1599" s="45"/>
      <c r="AP1599" s="123">
        <f>J1599-(R1599+Z1599+AH1599)</f>
        <v>0</v>
      </c>
      <c r="AQ1599" s="123">
        <f>K1599-(S1599+AA1599+AI1599)</f>
        <v>0</v>
      </c>
      <c r="AR1599" s="123">
        <f t="shared" si="885"/>
        <v>0</v>
      </c>
      <c r="AS1599" s="123">
        <f>M1599-(U1599+AC1599+AK1599)</f>
        <v>0</v>
      </c>
      <c r="AT1599" s="123">
        <f>N1599-(V1599+AD1599+AL1599)</f>
        <v>0</v>
      </c>
      <c r="AU1599" s="123">
        <f t="shared" si="886"/>
        <v>0</v>
      </c>
      <c r="AV1599" s="123">
        <f t="shared" si="887"/>
        <v>0</v>
      </c>
      <c r="AW1599" s="134" t="s">
        <v>153</v>
      </c>
      <c r="AX1599" s="134"/>
      <c r="AY1599" s="134"/>
      <c r="AZ1599" s="133" t="s">
        <v>88</v>
      </c>
      <c r="BA1599" s="133"/>
      <c r="BB1599" s="133"/>
      <c r="BC1599" s="133"/>
      <c r="BD1599" s="133"/>
    </row>
    <row r="1600" spans="1:56" s="100" customFormat="1" hidden="1">
      <c r="A1600" s="45"/>
      <c r="B1600" s="114">
        <v>2013</v>
      </c>
      <c r="C1600" s="115">
        <v>8320</v>
      </c>
      <c r="D1600" s="114">
        <v>13</v>
      </c>
      <c r="E1600" s="114">
        <v>3000</v>
      </c>
      <c r="F1600" s="114">
        <v>3100</v>
      </c>
      <c r="G1600" s="114">
        <v>314</v>
      </c>
      <c r="H1600" s="114"/>
      <c r="I1600" s="116" t="s">
        <v>156</v>
      </c>
      <c r="J1600" s="117">
        <v>0</v>
      </c>
      <c r="K1600" s="117">
        <v>0</v>
      </c>
      <c r="L1600" s="117">
        <v>0</v>
      </c>
      <c r="M1600" s="117">
        <v>0</v>
      </c>
      <c r="N1600" s="117">
        <v>0</v>
      </c>
      <c r="O1600" s="117">
        <v>0</v>
      </c>
      <c r="P1600" s="117">
        <v>0</v>
      </c>
      <c r="Q1600" s="45"/>
      <c r="R1600" s="118">
        <f t="shared" si="888"/>
        <v>0</v>
      </c>
      <c r="S1600" s="118">
        <f t="shared" si="888"/>
        <v>0</v>
      </c>
      <c r="T1600" s="118">
        <f t="shared" si="846"/>
        <v>0</v>
      </c>
      <c r="U1600" s="118">
        <f t="shared" si="889"/>
        <v>0</v>
      </c>
      <c r="V1600" s="118">
        <f t="shared" si="889"/>
        <v>0</v>
      </c>
      <c r="W1600" s="118">
        <f t="shared" si="847"/>
        <v>0</v>
      </c>
      <c r="X1600" s="118">
        <f t="shared" si="848"/>
        <v>0</v>
      </c>
      <c r="Y1600" s="45"/>
      <c r="Z1600" s="118">
        <f t="shared" si="890"/>
        <v>0</v>
      </c>
      <c r="AA1600" s="118">
        <f t="shared" si="890"/>
        <v>0</v>
      </c>
      <c r="AB1600" s="118">
        <f t="shared" si="879"/>
        <v>0</v>
      </c>
      <c r="AC1600" s="118">
        <f t="shared" si="891"/>
        <v>0</v>
      </c>
      <c r="AD1600" s="118">
        <f t="shared" si="891"/>
        <v>0</v>
      </c>
      <c r="AE1600" s="118">
        <f t="shared" si="880"/>
        <v>0</v>
      </c>
      <c r="AF1600" s="118">
        <f t="shared" si="881"/>
        <v>0</v>
      </c>
      <c r="AG1600" s="45"/>
      <c r="AH1600" s="118">
        <f t="shared" si="892"/>
        <v>0</v>
      </c>
      <c r="AI1600" s="118">
        <f t="shared" si="892"/>
        <v>0</v>
      </c>
      <c r="AJ1600" s="118">
        <f t="shared" si="882"/>
        <v>0</v>
      </c>
      <c r="AK1600" s="118">
        <f t="shared" si="893"/>
        <v>0</v>
      </c>
      <c r="AL1600" s="118">
        <f t="shared" si="893"/>
        <v>0</v>
      </c>
      <c r="AM1600" s="118">
        <f t="shared" si="883"/>
        <v>0</v>
      </c>
      <c r="AN1600" s="118">
        <f t="shared" si="884"/>
        <v>0</v>
      </c>
      <c r="AO1600" s="45"/>
      <c r="AP1600" s="118">
        <f t="shared" si="894"/>
        <v>0</v>
      </c>
      <c r="AQ1600" s="118">
        <f t="shared" si="894"/>
        <v>0</v>
      </c>
      <c r="AR1600" s="118">
        <f t="shared" si="885"/>
        <v>0</v>
      </c>
      <c r="AS1600" s="118">
        <f t="shared" si="895"/>
        <v>0</v>
      </c>
      <c r="AT1600" s="118">
        <f t="shared" si="895"/>
        <v>0</v>
      </c>
      <c r="AU1600" s="118">
        <f t="shared" si="886"/>
        <v>0</v>
      </c>
      <c r="AV1600" s="118">
        <f t="shared" si="887"/>
        <v>0</v>
      </c>
      <c r="AW1600" s="119"/>
      <c r="AX1600" s="119"/>
      <c r="AY1600" s="119"/>
      <c r="AZ1600" s="117"/>
      <c r="BA1600" s="117"/>
      <c r="BB1600" s="117"/>
      <c r="BC1600" s="117"/>
      <c r="BD1600" s="117"/>
    </row>
    <row r="1601" spans="1:56" s="100" customFormat="1" hidden="1">
      <c r="A1601" s="45"/>
      <c r="B1601" s="120">
        <v>2013</v>
      </c>
      <c r="C1601" s="121">
        <v>8320</v>
      </c>
      <c r="D1601" s="120">
        <v>13</v>
      </c>
      <c r="E1601" s="120">
        <v>3000</v>
      </c>
      <c r="F1601" s="120">
        <v>3100</v>
      </c>
      <c r="G1601" s="120">
        <v>314</v>
      </c>
      <c r="H1601" s="120">
        <v>31401</v>
      </c>
      <c r="I1601" s="122" t="s">
        <v>157</v>
      </c>
      <c r="J1601" s="123">
        <v>0</v>
      </c>
      <c r="K1601" s="123">
        <v>0</v>
      </c>
      <c r="L1601" s="124">
        <v>0</v>
      </c>
      <c r="M1601" s="123">
        <v>0</v>
      </c>
      <c r="N1601" s="123">
        <v>0</v>
      </c>
      <c r="O1601" s="124">
        <v>0</v>
      </c>
      <c r="P1601" s="124">
        <v>0</v>
      </c>
      <c r="Q1601" s="45"/>
      <c r="R1601" s="123">
        <v>0</v>
      </c>
      <c r="S1601" s="123">
        <v>0</v>
      </c>
      <c r="T1601" s="123">
        <f t="shared" si="846"/>
        <v>0</v>
      </c>
      <c r="U1601" s="123">
        <v>0</v>
      </c>
      <c r="V1601" s="123">
        <v>0</v>
      </c>
      <c r="W1601" s="123">
        <f t="shared" si="847"/>
        <v>0</v>
      </c>
      <c r="X1601" s="123">
        <f t="shared" si="848"/>
        <v>0</v>
      </c>
      <c r="Y1601" s="45"/>
      <c r="Z1601" s="123">
        <v>0</v>
      </c>
      <c r="AA1601" s="123">
        <v>0</v>
      </c>
      <c r="AB1601" s="123">
        <f t="shared" si="879"/>
        <v>0</v>
      </c>
      <c r="AC1601" s="123">
        <v>0</v>
      </c>
      <c r="AD1601" s="123">
        <v>0</v>
      </c>
      <c r="AE1601" s="123">
        <f t="shared" si="880"/>
        <v>0</v>
      </c>
      <c r="AF1601" s="123">
        <f t="shared" si="881"/>
        <v>0</v>
      </c>
      <c r="AG1601" s="45"/>
      <c r="AH1601" s="123">
        <v>0</v>
      </c>
      <c r="AI1601" s="123">
        <v>0</v>
      </c>
      <c r="AJ1601" s="123">
        <f t="shared" si="882"/>
        <v>0</v>
      </c>
      <c r="AK1601" s="123">
        <v>0</v>
      </c>
      <c r="AL1601" s="123">
        <v>0</v>
      </c>
      <c r="AM1601" s="123">
        <f t="shared" si="883"/>
        <v>0</v>
      </c>
      <c r="AN1601" s="123">
        <f t="shared" si="884"/>
        <v>0</v>
      </c>
      <c r="AO1601" s="45"/>
      <c r="AP1601" s="123">
        <f>J1601-(R1601+Z1601+AH1601)</f>
        <v>0</v>
      </c>
      <c r="AQ1601" s="123">
        <f>K1601-(S1601+AA1601+AI1601)</f>
        <v>0</v>
      </c>
      <c r="AR1601" s="123">
        <f t="shared" si="885"/>
        <v>0</v>
      </c>
      <c r="AS1601" s="123">
        <f>M1601-(U1601+AC1601+AK1601)</f>
        <v>0</v>
      </c>
      <c r="AT1601" s="123">
        <f>N1601-(V1601+AD1601+AL1601)</f>
        <v>0</v>
      </c>
      <c r="AU1601" s="123">
        <f t="shared" si="886"/>
        <v>0</v>
      </c>
      <c r="AV1601" s="123">
        <f t="shared" si="887"/>
        <v>0</v>
      </c>
      <c r="AW1601" s="125" t="s">
        <v>105</v>
      </c>
      <c r="AX1601" s="125"/>
      <c r="AY1601" s="125"/>
      <c r="AZ1601" s="124" t="s">
        <v>88</v>
      </c>
      <c r="BA1601" s="124"/>
      <c r="BB1601" s="124"/>
      <c r="BC1601" s="124"/>
      <c r="BD1601" s="124"/>
    </row>
    <row r="1602" spans="1:56" s="127" customFormat="1" hidden="1">
      <c r="A1602" s="45"/>
      <c r="B1602" s="114">
        <v>2013</v>
      </c>
      <c r="C1602" s="115">
        <v>8320</v>
      </c>
      <c r="D1602" s="114">
        <v>13</v>
      </c>
      <c r="E1602" s="114">
        <v>3000</v>
      </c>
      <c r="F1602" s="114">
        <v>3100</v>
      </c>
      <c r="G1602" s="114">
        <v>316</v>
      </c>
      <c r="H1602" s="114"/>
      <c r="I1602" s="116" t="s">
        <v>401</v>
      </c>
      <c r="J1602" s="117">
        <v>0</v>
      </c>
      <c r="K1602" s="117">
        <v>0</v>
      </c>
      <c r="L1602" s="117">
        <v>0</v>
      </c>
      <c r="M1602" s="117">
        <v>0</v>
      </c>
      <c r="N1602" s="117">
        <v>0</v>
      </c>
      <c r="O1602" s="117">
        <v>0</v>
      </c>
      <c r="P1602" s="117">
        <v>0</v>
      </c>
      <c r="Q1602" s="45"/>
      <c r="R1602" s="118">
        <f t="shared" si="888"/>
        <v>0</v>
      </c>
      <c r="S1602" s="118">
        <f t="shared" si="888"/>
        <v>0</v>
      </c>
      <c r="T1602" s="118">
        <f t="shared" si="846"/>
        <v>0</v>
      </c>
      <c r="U1602" s="118">
        <f t="shared" si="889"/>
        <v>0</v>
      </c>
      <c r="V1602" s="118">
        <f t="shared" si="889"/>
        <v>0</v>
      </c>
      <c r="W1602" s="118">
        <f t="shared" si="847"/>
        <v>0</v>
      </c>
      <c r="X1602" s="118">
        <f t="shared" si="848"/>
        <v>0</v>
      </c>
      <c r="Y1602" s="45"/>
      <c r="Z1602" s="118">
        <f t="shared" si="890"/>
        <v>0</v>
      </c>
      <c r="AA1602" s="118">
        <f t="shared" si="890"/>
        <v>0</v>
      </c>
      <c r="AB1602" s="118">
        <f t="shared" si="879"/>
        <v>0</v>
      </c>
      <c r="AC1602" s="118">
        <f t="shared" si="891"/>
        <v>0</v>
      </c>
      <c r="AD1602" s="118">
        <f t="shared" si="891"/>
        <v>0</v>
      </c>
      <c r="AE1602" s="118">
        <f t="shared" si="880"/>
        <v>0</v>
      </c>
      <c r="AF1602" s="118">
        <f t="shared" si="881"/>
        <v>0</v>
      </c>
      <c r="AG1602" s="45"/>
      <c r="AH1602" s="118">
        <f t="shared" si="892"/>
        <v>0</v>
      </c>
      <c r="AI1602" s="118">
        <f t="shared" si="892"/>
        <v>0</v>
      </c>
      <c r="AJ1602" s="118">
        <f t="shared" si="882"/>
        <v>0</v>
      </c>
      <c r="AK1602" s="118">
        <f t="shared" si="893"/>
        <v>0</v>
      </c>
      <c r="AL1602" s="118">
        <f t="shared" si="893"/>
        <v>0</v>
      </c>
      <c r="AM1602" s="118">
        <f t="shared" si="883"/>
        <v>0</v>
      </c>
      <c r="AN1602" s="118">
        <f t="shared" si="884"/>
        <v>0</v>
      </c>
      <c r="AO1602" s="45"/>
      <c r="AP1602" s="118">
        <f t="shared" si="894"/>
        <v>0</v>
      </c>
      <c r="AQ1602" s="118">
        <f t="shared" si="894"/>
        <v>0</v>
      </c>
      <c r="AR1602" s="118">
        <f t="shared" si="885"/>
        <v>0</v>
      </c>
      <c r="AS1602" s="118">
        <f t="shared" si="895"/>
        <v>0</v>
      </c>
      <c r="AT1602" s="118">
        <f t="shared" si="895"/>
        <v>0</v>
      </c>
      <c r="AU1602" s="118">
        <f t="shared" si="886"/>
        <v>0</v>
      </c>
      <c r="AV1602" s="118">
        <f t="shared" si="887"/>
        <v>0</v>
      </c>
      <c r="AW1602" s="119"/>
      <c r="AX1602" s="119"/>
      <c r="AY1602" s="119"/>
      <c r="AZ1602" s="117"/>
      <c r="BA1602" s="117"/>
      <c r="BB1602" s="117"/>
      <c r="BC1602" s="117"/>
      <c r="BD1602" s="117"/>
    </row>
    <row r="1603" spans="1:56" s="100" customFormat="1" hidden="1">
      <c r="A1603" s="45"/>
      <c r="B1603" s="120">
        <v>2013</v>
      </c>
      <c r="C1603" s="121">
        <v>8320</v>
      </c>
      <c r="D1603" s="120">
        <v>13</v>
      </c>
      <c r="E1603" s="120">
        <v>3000</v>
      </c>
      <c r="F1603" s="120">
        <v>3100</v>
      </c>
      <c r="G1603" s="120">
        <v>316</v>
      </c>
      <c r="H1603" s="120">
        <v>31601</v>
      </c>
      <c r="I1603" s="122" t="s">
        <v>469</v>
      </c>
      <c r="J1603" s="123">
        <v>0</v>
      </c>
      <c r="K1603" s="123">
        <v>0</v>
      </c>
      <c r="L1603" s="124">
        <v>0</v>
      </c>
      <c r="M1603" s="123">
        <v>0</v>
      </c>
      <c r="N1603" s="123">
        <v>0</v>
      </c>
      <c r="O1603" s="124">
        <v>0</v>
      </c>
      <c r="P1603" s="124">
        <v>0</v>
      </c>
      <c r="Q1603" s="45"/>
      <c r="R1603" s="123">
        <v>0</v>
      </c>
      <c r="S1603" s="123">
        <v>0</v>
      </c>
      <c r="T1603" s="123">
        <f t="shared" si="846"/>
        <v>0</v>
      </c>
      <c r="U1603" s="123">
        <v>0</v>
      </c>
      <c r="V1603" s="123">
        <v>0</v>
      </c>
      <c r="W1603" s="123">
        <f t="shared" si="847"/>
        <v>0</v>
      </c>
      <c r="X1603" s="123">
        <f t="shared" si="848"/>
        <v>0</v>
      </c>
      <c r="Y1603" s="45"/>
      <c r="Z1603" s="123">
        <v>0</v>
      </c>
      <c r="AA1603" s="123">
        <v>0</v>
      </c>
      <c r="AB1603" s="123">
        <f t="shared" si="879"/>
        <v>0</v>
      </c>
      <c r="AC1603" s="123">
        <v>0</v>
      </c>
      <c r="AD1603" s="123">
        <v>0</v>
      </c>
      <c r="AE1603" s="123">
        <f t="shared" si="880"/>
        <v>0</v>
      </c>
      <c r="AF1603" s="123">
        <f t="shared" si="881"/>
        <v>0</v>
      </c>
      <c r="AG1603" s="45"/>
      <c r="AH1603" s="123">
        <v>0</v>
      </c>
      <c r="AI1603" s="123">
        <v>0</v>
      </c>
      <c r="AJ1603" s="123">
        <f t="shared" si="882"/>
        <v>0</v>
      </c>
      <c r="AK1603" s="123">
        <v>0</v>
      </c>
      <c r="AL1603" s="123">
        <v>0</v>
      </c>
      <c r="AM1603" s="123">
        <f t="shared" si="883"/>
        <v>0</v>
      </c>
      <c r="AN1603" s="123">
        <f t="shared" si="884"/>
        <v>0</v>
      </c>
      <c r="AO1603" s="45"/>
      <c r="AP1603" s="123">
        <f>J1603-(R1603+Z1603+AH1603)</f>
        <v>0</v>
      </c>
      <c r="AQ1603" s="123">
        <f>K1603-(S1603+AA1603+AI1603)</f>
        <v>0</v>
      </c>
      <c r="AR1603" s="123">
        <f t="shared" si="885"/>
        <v>0</v>
      </c>
      <c r="AS1603" s="123">
        <f>M1603-(U1603+AC1603+AK1603)</f>
        <v>0</v>
      </c>
      <c r="AT1603" s="123">
        <f>N1603-(V1603+AD1603+AL1603)</f>
        <v>0</v>
      </c>
      <c r="AU1603" s="123">
        <f t="shared" si="886"/>
        <v>0</v>
      </c>
      <c r="AV1603" s="123">
        <f t="shared" si="887"/>
        <v>0</v>
      </c>
      <c r="AW1603" s="125" t="s">
        <v>153</v>
      </c>
      <c r="AX1603" s="125"/>
      <c r="AY1603" s="125"/>
      <c r="AZ1603" s="124" t="s">
        <v>283</v>
      </c>
      <c r="BA1603" s="124"/>
      <c r="BB1603" s="124"/>
      <c r="BC1603" s="124"/>
      <c r="BD1603" s="124"/>
    </row>
    <row r="1604" spans="1:56" s="127" customFormat="1" hidden="1">
      <c r="A1604" s="45"/>
      <c r="B1604" s="114">
        <v>2013</v>
      </c>
      <c r="C1604" s="115">
        <v>8320</v>
      </c>
      <c r="D1604" s="114">
        <v>13</v>
      </c>
      <c r="E1604" s="114">
        <v>3000</v>
      </c>
      <c r="F1604" s="114">
        <v>3100</v>
      </c>
      <c r="G1604" s="114">
        <v>317</v>
      </c>
      <c r="H1604" s="114"/>
      <c r="I1604" s="116" t="s">
        <v>160</v>
      </c>
      <c r="J1604" s="117">
        <v>0</v>
      </c>
      <c r="K1604" s="117">
        <v>0</v>
      </c>
      <c r="L1604" s="117">
        <v>0</v>
      </c>
      <c r="M1604" s="117">
        <v>0</v>
      </c>
      <c r="N1604" s="117">
        <v>0</v>
      </c>
      <c r="O1604" s="117">
        <v>0</v>
      </c>
      <c r="P1604" s="117">
        <v>0</v>
      </c>
      <c r="Q1604" s="45"/>
      <c r="R1604" s="118">
        <f t="shared" si="888"/>
        <v>0</v>
      </c>
      <c r="S1604" s="118">
        <f t="shared" si="888"/>
        <v>0</v>
      </c>
      <c r="T1604" s="118">
        <f t="shared" si="846"/>
        <v>0</v>
      </c>
      <c r="U1604" s="118">
        <f t="shared" si="889"/>
        <v>0</v>
      </c>
      <c r="V1604" s="118">
        <f t="shared" si="889"/>
        <v>0</v>
      </c>
      <c r="W1604" s="118">
        <f t="shared" si="847"/>
        <v>0</v>
      </c>
      <c r="X1604" s="118">
        <f t="shared" si="848"/>
        <v>0</v>
      </c>
      <c r="Y1604" s="45"/>
      <c r="Z1604" s="118">
        <f t="shared" si="890"/>
        <v>0</v>
      </c>
      <c r="AA1604" s="118">
        <f t="shared" si="890"/>
        <v>0</v>
      </c>
      <c r="AB1604" s="118">
        <f t="shared" si="879"/>
        <v>0</v>
      </c>
      <c r="AC1604" s="118">
        <f t="shared" si="891"/>
        <v>0</v>
      </c>
      <c r="AD1604" s="118">
        <f t="shared" si="891"/>
        <v>0</v>
      </c>
      <c r="AE1604" s="118">
        <f t="shared" si="880"/>
        <v>0</v>
      </c>
      <c r="AF1604" s="118">
        <f t="shared" si="881"/>
        <v>0</v>
      </c>
      <c r="AG1604" s="45"/>
      <c r="AH1604" s="118">
        <f t="shared" si="892"/>
        <v>0</v>
      </c>
      <c r="AI1604" s="118">
        <f t="shared" si="892"/>
        <v>0</v>
      </c>
      <c r="AJ1604" s="118">
        <f t="shared" si="882"/>
        <v>0</v>
      </c>
      <c r="AK1604" s="118">
        <f t="shared" si="893"/>
        <v>0</v>
      </c>
      <c r="AL1604" s="118">
        <f t="shared" si="893"/>
        <v>0</v>
      </c>
      <c r="AM1604" s="118">
        <f t="shared" si="883"/>
        <v>0</v>
      </c>
      <c r="AN1604" s="118">
        <f t="shared" si="884"/>
        <v>0</v>
      </c>
      <c r="AO1604" s="45"/>
      <c r="AP1604" s="118">
        <f t="shared" si="894"/>
        <v>0</v>
      </c>
      <c r="AQ1604" s="118">
        <f t="shared" si="894"/>
        <v>0</v>
      </c>
      <c r="AR1604" s="118">
        <f t="shared" si="885"/>
        <v>0</v>
      </c>
      <c r="AS1604" s="118">
        <f t="shared" si="895"/>
        <v>0</v>
      </c>
      <c r="AT1604" s="118">
        <f t="shared" si="895"/>
        <v>0</v>
      </c>
      <c r="AU1604" s="118">
        <f t="shared" si="886"/>
        <v>0</v>
      </c>
      <c r="AV1604" s="118">
        <f t="shared" si="887"/>
        <v>0</v>
      </c>
      <c r="AW1604" s="119"/>
      <c r="AX1604" s="119"/>
      <c r="AY1604" s="119"/>
      <c r="AZ1604" s="117"/>
      <c r="BA1604" s="117"/>
      <c r="BB1604" s="117"/>
      <c r="BC1604" s="117"/>
      <c r="BD1604" s="117"/>
    </row>
    <row r="1605" spans="1:56" s="100" customFormat="1" hidden="1">
      <c r="A1605" s="45"/>
      <c r="B1605" s="120">
        <v>2013</v>
      </c>
      <c r="C1605" s="121">
        <v>8320</v>
      </c>
      <c r="D1605" s="120">
        <v>13</v>
      </c>
      <c r="E1605" s="120">
        <v>3000</v>
      </c>
      <c r="F1605" s="120">
        <v>3100</v>
      </c>
      <c r="G1605" s="120">
        <v>317</v>
      </c>
      <c r="H1605" s="120">
        <v>31701</v>
      </c>
      <c r="I1605" s="122" t="s">
        <v>161</v>
      </c>
      <c r="J1605" s="123">
        <v>0</v>
      </c>
      <c r="K1605" s="123">
        <v>0</v>
      </c>
      <c r="L1605" s="124">
        <v>0</v>
      </c>
      <c r="M1605" s="123">
        <v>0</v>
      </c>
      <c r="N1605" s="123">
        <v>0</v>
      </c>
      <c r="O1605" s="124">
        <v>0</v>
      </c>
      <c r="P1605" s="124">
        <v>0</v>
      </c>
      <c r="Q1605" s="45"/>
      <c r="R1605" s="123">
        <v>0</v>
      </c>
      <c r="S1605" s="123">
        <v>0</v>
      </c>
      <c r="T1605" s="123">
        <f t="shared" si="846"/>
        <v>0</v>
      </c>
      <c r="U1605" s="123">
        <v>0</v>
      </c>
      <c r="V1605" s="123">
        <v>0</v>
      </c>
      <c r="W1605" s="123">
        <f t="shared" si="847"/>
        <v>0</v>
      </c>
      <c r="X1605" s="123">
        <f t="shared" si="848"/>
        <v>0</v>
      </c>
      <c r="Y1605" s="45"/>
      <c r="Z1605" s="123">
        <v>0</v>
      </c>
      <c r="AA1605" s="123">
        <v>0</v>
      </c>
      <c r="AB1605" s="123">
        <f t="shared" si="879"/>
        <v>0</v>
      </c>
      <c r="AC1605" s="123">
        <v>0</v>
      </c>
      <c r="AD1605" s="123">
        <v>0</v>
      </c>
      <c r="AE1605" s="123">
        <f t="shared" si="880"/>
        <v>0</v>
      </c>
      <c r="AF1605" s="123">
        <f t="shared" si="881"/>
        <v>0</v>
      </c>
      <c r="AG1605" s="45"/>
      <c r="AH1605" s="123">
        <v>0</v>
      </c>
      <c r="AI1605" s="123">
        <v>0</v>
      </c>
      <c r="AJ1605" s="123">
        <f t="shared" si="882"/>
        <v>0</v>
      </c>
      <c r="AK1605" s="123">
        <v>0</v>
      </c>
      <c r="AL1605" s="123">
        <v>0</v>
      </c>
      <c r="AM1605" s="123">
        <f t="shared" si="883"/>
        <v>0</v>
      </c>
      <c r="AN1605" s="123">
        <f t="shared" si="884"/>
        <v>0</v>
      </c>
      <c r="AO1605" s="45"/>
      <c r="AP1605" s="123">
        <f>J1605-(R1605+Z1605+AH1605)</f>
        <v>0</v>
      </c>
      <c r="AQ1605" s="123">
        <f>K1605-(S1605+AA1605+AI1605)</f>
        <v>0</v>
      </c>
      <c r="AR1605" s="123">
        <f t="shared" si="885"/>
        <v>0</v>
      </c>
      <c r="AS1605" s="123">
        <f>M1605-(U1605+AC1605+AK1605)</f>
        <v>0</v>
      </c>
      <c r="AT1605" s="123">
        <f>N1605-(V1605+AD1605+AL1605)</f>
        <v>0</v>
      </c>
      <c r="AU1605" s="123">
        <f t="shared" si="886"/>
        <v>0</v>
      </c>
      <c r="AV1605" s="123">
        <f t="shared" si="887"/>
        <v>0</v>
      </c>
      <c r="AW1605" s="125" t="s">
        <v>153</v>
      </c>
      <c r="AX1605" s="125"/>
      <c r="AY1605" s="125"/>
      <c r="AZ1605" s="124" t="s">
        <v>283</v>
      </c>
      <c r="BA1605" s="124"/>
      <c r="BB1605" s="124"/>
      <c r="BC1605" s="124"/>
      <c r="BD1605" s="124"/>
    </row>
    <row r="1606" spans="1:56" s="127" customFormat="1" hidden="1">
      <c r="A1606" s="45"/>
      <c r="B1606" s="114">
        <v>2013</v>
      </c>
      <c r="C1606" s="115">
        <v>8320</v>
      </c>
      <c r="D1606" s="114">
        <v>13</v>
      </c>
      <c r="E1606" s="114">
        <v>3000</v>
      </c>
      <c r="F1606" s="114">
        <v>3100</v>
      </c>
      <c r="G1606" s="114">
        <v>319</v>
      </c>
      <c r="H1606" s="114"/>
      <c r="I1606" s="116" t="s">
        <v>427</v>
      </c>
      <c r="J1606" s="117">
        <v>0</v>
      </c>
      <c r="K1606" s="117">
        <v>0</v>
      </c>
      <c r="L1606" s="117">
        <v>0</v>
      </c>
      <c r="M1606" s="117">
        <v>0</v>
      </c>
      <c r="N1606" s="117">
        <v>0</v>
      </c>
      <c r="O1606" s="117">
        <v>0</v>
      </c>
      <c r="P1606" s="117">
        <v>0</v>
      </c>
      <c r="Q1606" s="45"/>
      <c r="R1606" s="118">
        <f t="shared" si="888"/>
        <v>0</v>
      </c>
      <c r="S1606" s="118">
        <f t="shared" si="888"/>
        <v>0</v>
      </c>
      <c r="T1606" s="118">
        <f t="shared" si="846"/>
        <v>0</v>
      </c>
      <c r="U1606" s="118">
        <f t="shared" si="889"/>
        <v>0</v>
      </c>
      <c r="V1606" s="118">
        <f t="shared" si="889"/>
        <v>0</v>
      </c>
      <c r="W1606" s="118">
        <f t="shared" si="847"/>
        <v>0</v>
      </c>
      <c r="X1606" s="118">
        <f t="shared" si="848"/>
        <v>0</v>
      </c>
      <c r="Y1606" s="45"/>
      <c r="Z1606" s="118">
        <f t="shared" si="890"/>
        <v>0</v>
      </c>
      <c r="AA1606" s="118">
        <f t="shared" si="890"/>
        <v>0</v>
      </c>
      <c r="AB1606" s="118">
        <f t="shared" si="879"/>
        <v>0</v>
      </c>
      <c r="AC1606" s="118">
        <f t="shared" si="891"/>
        <v>0</v>
      </c>
      <c r="AD1606" s="118">
        <f t="shared" si="891"/>
        <v>0</v>
      </c>
      <c r="AE1606" s="118">
        <f t="shared" si="880"/>
        <v>0</v>
      </c>
      <c r="AF1606" s="118">
        <f t="shared" si="881"/>
        <v>0</v>
      </c>
      <c r="AG1606" s="45"/>
      <c r="AH1606" s="118">
        <f t="shared" si="892"/>
        <v>0</v>
      </c>
      <c r="AI1606" s="118">
        <f t="shared" si="892"/>
        <v>0</v>
      </c>
      <c r="AJ1606" s="118">
        <f t="shared" si="882"/>
        <v>0</v>
      </c>
      <c r="AK1606" s="118">
        <f t="shared" si="893"/>
        <v>0</v>
      </c>
      <c r="AL1606" s="118">
        <f t="shared" si="893"/>
        <v>0</v>
      </c>
      <c r="AM1606" s="118">
        <f t="shared" si="883"/>
        <v>0</v>
      </c>
      <c r="AN1606" s="118">
        <f t="shared" si="884"/>
        <v>0</v>
      </c>
      <c r="AO1606" s="45"/>
      <c r="AP1606" s="118">
        <f t="shared" si="894"/>
        <v>0</v>
      </c>
      <c r="AQ1606" s="118">
        <f t="shared" si="894"/>
        <v>0</v>
      </c>
      <c r="AR1606" s="118">
        <f t="shared" si="885"/>
        <v>0</v>
      </c>
      <c r="AS1606" s="118">
        <f t="shared" si="895"/>
        <v>0</v>
      </c>
      <c r="AT1606" s="118">
        <f t="shared" si="895"/>
        <v>0</v>
      </c>
      <c r="AU1606" s="118">
        <f t="shared" si="886"/>
        <v>0</v>
      </c>
      <c r="AV1606" s="118">
        <f t="shared" si="887"/>
        <v>0</v>
      </c>
      <c r="AW1606" s="119"/>
      <c r="AX1606" s="119"/>
      <c r="AY1606" s="119"/>
      <c r="AZ1606" s="117"/>
      <c r="BA1606" s="117"/>
      <c r="BB1606" s="117"/>
      <c r="BC1606" s="117"/>
      <c r="BD1606" s="117"/>
    </row>
    <row r="1607" spans="1:56" s="100" customFormat="1" hidden="1">
      <c r="A1607" s="45"/>
      <c r="B1607" s="120">
        <v>2013</v>
      </c>
      <c r="C1607" s="121">
        <v>8320</v>
      </c>
      <c r="D1607" s="120">
        <v>13</v>
      </c>
      <c r="E1607" s="120">
        <v>3000</v>
      </c>
      <c r="F1607" s="120">
        <v>3100</v>
      </c>
      <c r="G1607" s="120">
        <v>319</v>
      </c>
      <c r="H1607" s="120">
        <v>31901</v>
      </c>
      <c r="I1607" s="122" t="s">
        <v>428</v>
      </c>
      <c r="J1607" s="123">
        <v>0</v>
      </c>
      <c r="K1607" s="123">
        <v>0</v>
      </c>
      <c r="L1607" s="124">
        <v>0</v>
      </c>
      <c r="M1607" s="123">
        <v>0</v>
      </c>
      <c r="N1607" s="123">
        <v>0</v>
      </c>
      <c r="O1607" s="124">
        <v>0</v>
      </c>
      <c r="P1607" s="124">
        <v>0</v>
      </c>
      <c r="Q1607" s="45"/>
      <c r="R1607" s="123">
        <v>0</v>
      </c>
      <c r="S1607" s="123">
        <v>0</v>
      </c>
      <c r="T1607" s="123">
        <f t="shared" si="846"/>
        <v>0</v>
      </c>
      <c r="U1607" s="123">
        <v>0</v>
      </c>
      <c r="V1607" s="123">
        <v>0</v>
      </c>
      <c r="W1607" s="123">
        <f t="shared" si="847"/>
        <v>0</v>
      </c>
      <c r="X1607" s="123">
        <f t="shared" si="848"/>
        <v>0</v>
      </c>
      <c r="Y1607" s="45"/>
      <c r="Z1607" s="123">
        <v>0</v>
      </c>
      <c r="AA1607" s="123">
        <v>0</v>
      </c>
      <c r="AB1607" s="123">
        <f t="shared" si="879"/>
        <v>0</v>
      </c>
      <c r="AC1607" s="123">
        <v>0</v>
      </c>
      <c r="AD1607" s="123">
        <v>0</v>
      </c>
      <c r="AE1607" s="123">
        <f t="shared" si="880"/>
        <v>0</v>
      </c>
      <c r="AF1607" s="123">
        <f t="shared" si="881"/>
        <v>0</v>
      </c>
      <c r="AG1607" s="45"/>
      <c r="AH1607" s="123">
        <v>0</v>
      </c>
      <c r="AI1607" s="123">
        <v>0</v>
      </c>
      <c r="AJ1607" s="123">
        <f t="shared" si="882"/>
        <v>0</v>
      </c>
      <c r="AK1607" s="123">
        <v>0</v>
      </c>
      <c r="AL1607" s="123">
        <v>0</v>
      </c>
      <c r="AM1607" s="123">
        <f t="shared" si="883"/>
        <v>0</v>
      </c>
      <c r="AN1607" s="123">
        <f t="shared" si="884"/>
        <v>0</v>
      </c>
      <c r="AO1607" s="45"/>
      <c r="AP1607" s="123">
        <f>J1607-(R1607+Z1607+AH1607)</f>
        <v>0</v>
      </c>
      <c r="AQ1607" s="123">
        <f>K1607-(S1607+AA1607+AI1607)</f>
        <v>0</v>
      </c>
      <c r="AR1607" s="123">
        <f t="shared" si="885"/>
        <v>0</v>
      </c>
      <c r="AS1607" s="123">
        <f>M1607-(U1607+AC1607+AK1607)</f>
        <v>0</v>
      </c>
      <c r="AT1607" s="123">
        <f>N1607-(V1607+AD1607+AL1607)</f>
        <v>0</v>
      </c>
      <c r="AU1607" s="123">
        <f t="shared" si="886"/>
        <v>0</v>
      </c>
      <c r="AV1607" s="123">
        <f t="shared" si="887"/>
        <v>0</v>
      </c>
      <c r="AW1607" s="125" t="s">
        <v>153</v>
      </c>
      <c r="AX1607" s="125"/>
      <c r="AY1607" s="125"/>
      <c r="AZ1607" s="124" t="s">
        <v>283</v>
      </c>
      <c r="BA1607" s="124"/>
      <c r="BB1607" s="124"/>
      <c r="BC1607" s="124"/>
      <c r="BD1607" s="124"/>
    </row>
    <row r="1608" spans="1:56" s="126" customFormat="1" hidden="1">
      <c r="A1608" s="45"/>
      <c r="B1608" s="108">
        <v>2013</v>
      </c>
      <c r="C1608" s="109">
        <v>8320</v>
      </c>
      <c r="D1608" s="108">
        <v>13</v>
      </c>
      <c r="E1608" s="108">
        <v>3000</v>
      </c>
      <c r="F1608" s="108">
        <v>3200</v>
      </c>
      <c r="G1608" s="108"/>
      <c r="H1608" s="108"/>
      <c r="I1608" s="110" t="s">
        <v>429</v>
      </c>
      <c r="J1608" s="111">
        <v>0</v>
      </c>
      <c r="K1608" s="111">
        <v>0</v>
      </c>
      <c r="L1608" s="111">
        <v>0</v>
      </c>
      <c r="M1608" s="111">
        <v>0</v>
      </c>
      <c r="N1608" s="111">
        <v>0</v>
      </c>
      <c r="O1608" s="111">
        <v>0</v>
      </c>
      <c r="P1608" s="111">
        <v>0</v>
      </c>
      <c r="Q1608" s="45"/>
      <c r="R1608" s="112">
        <f>R1609+R1611</f>
        <v>0</v>
      </c>
      <c r="S1608" s="112">
        <f>S1609+S1611</f>
        <v>0</v>
      </c>
      <c r="T1608" s="112">
        <f t="shared" si="846"/>
        <v>0</v>
      </c>
      <c r="U1608" s="112">
        <f>U1609+U1611</f>
        <v>0</v>
      </c>
      <c r="V1608" s="112">
        <f>V1609+V1611</f>
        <v>0</v>
      </c>
      <c r="W1608" s="112">
        <f t="shared" si="847"/>
        <v>0</v>
      </c>
      <c r="X1608" s="112">
        <f t="shared" si="848"/>
        <v>0</v>
      </c>
      <c r="Y1608" s="45"/>
      <c r="Z1608" s="112">
        <f>Z1609+Z1611</f>
        <v>0</v>
      </c>
      <c r="AA1608" s="112">
        <f>AA1609+AA1611</f>
        <v>0</v>
      </c>
      <c r="AB1608" s="112">
        <f t="shared" si="879"/>
        <v>0</v>
      </c>
      <c r="AC1608" s="112">
        <f>AC1609+AC1611</f>
        <v>0</v>
      </c>
      <c r="AD1608" s="112">
        <f>AD1609+AD1611</f>
        <v>0</v>
      </c>
      <c r="AE1608" s="112">
        <f t="shared" si="880"/>
        <v>0</v>
      </c>
      <c r="AF1608" s="112">
        <f t="shared" si="881"/>
        <v>0</v>
      </c>
      <c r="AG1608" s="45"/>
      <c r="AH1608" s="112">
        <f>AH1609+AH1611</f>
        <v>0</v>
      </c>
      <c r="AI1608" s="112">
        <f>AI1609+AI1611</f>
        <v>0</v>
      </c>
      <c r="AJ1608" s="112">
        <f t="shared" si="882"/>
        <v>0</v>
      </c>
      <c r="AK1608" s="112">
        <f>AK1609+AK1611</f>
        <v>0</v>
      </c>
      <c r="AL1608" s="112">
        <f>AL1609+AL1611</f>
        <v>0</v>
      </c>
      <c r="AM1608" s="112">
        <f t="shared" si="883"/>
        <v>0</v>
      </c>
      <c r="AN1608" s="112">
        <f t="shared" si="884"/>
        <v>0</v>
      </c>
      <c r="AO1608" s="45"/>
      <c r="AP1608" s="112">
        <f>AP1609+AP1611</f>
        <v>0</v>
      </c>
      <c r="AQ1608" s="112">
        <f>AQ1609+AQ1611</f>
        <v>0</v>
      </c>
      <c r="AR1608" s="112">
        <f t="shared" si="885"/>
        <v>0</v>
      </c>
      <c r="AS1608" s="112">
        <f>AS1609+AS1611</f>
        <v>0</v>
      </c>
      <c r="AT1608" s="112">
        <f>AT1609+AT1611</f>
        <v>0</v>
      </c>
      <c r="AU1608" s="112">
        <f t="shared" si="886"/>
        <v>0</v>
      </c>
      <c r="AV1608" s="112">
        <f t="shared" si="887"/>
        <v>0</v>
      </c>
      <c r="AW1608" s="113"/>
      <c r="AX1608" s="113"/>
      <c r="AY1608" s="113"/>
      <c r="AZ1608" s="111"/>
      <c r="BA1608" s="111"/>
      <c r="BB1608" s="111"/>
      <c r="BC1608" s="111"/>
      <c r="BD1608" s="111"/>
    </row>
    <row r="1609" spans="1:56" s="127" customFormat="1" hidden="1">
      <c r="A1609" s="45"/>
      <c r="B1609" s="114">
        <v>2013</v>
      </c>
      <c r="C1609" s="115">
        <v>8320</v>
      </c>
      <c r="D1609" s="114">
        <v>13</v>
      </c>
      <c r="E1609" s="114">
        <v>3000</v>
      </c>
      <c r="F1609" s="114">
        <v>3200</v>
      </c>
      <c r="G1609" s="114">
        <v>321</v>
      </c>
      <c r="H1609" s="114"/>
      <c r="I1609" s="116" t="s">
        <v>430</v>
      </c>
      <c r="J1609" s="117">
        <v>0</v>
      </c>
      <c r="K1609" s="117">
        <v>0</v>
      </c>
      <c r="L1609" s="117">
        <v>0</v>
      </c>
      <c r="M1609" s="117">
        <v>0</v>
      </c>
      <c r="N1609" s="117">
        <v>0</v>
      </c>
      <c r="O1609" s="117">
        <v>0</v>
      </c>
      <c r="P1609" s="117">
        <v>0</v>
      </c>
      <c r="Q1609" s="45"/>
      <c r="R1609" s="118">
        <f t="shared" si="888"/>
        <v>0</v>
      </c>
      <c r="S1609" s="118">
        <f t="shared" si="888"/>
        <v>0</v>
      </c>
      <c r="T1609" s="118">
        <f t="shared" si="846"/>
        <v>0</v>
      </c>
      <c r="U1609" s="118">
        <f t="shared" si="889"/>
        <v>0</v>
      </c>
      <c r="V1609" s="118">
        <f t="shared" si="889"/>
        <v>0</v>
      </c>
      <c r="W1609" s="118">
        <f t="shared" si="847"/>
        <v>0</v>
      </c>
      <c r="X1609" s="118">
        <f t="shared" si="848"/>
        <v>0</v>
      </c>
      <c r="Y1609" s="45"/>
      <c r="Z1609" s="118">
        <f t="shared" si="890"/>
        <v>0</v>
      </c>
      <c r="AA1609" s="118">
        <f t="shared" si="890"/>
        <v>0</v>
      </c>
      <c r="AB1609" s="118">
        <f t="shared" si="879"/>
        <v>0</v>
      </c>
      <c r="AC1609" s="118">
        <f t="shared" si="891"/>
        <v>0</v>
      </c>
      <c r="AD1609" s="118">
        <f t="shared" si="891"/>
        <v>0</v>
      </c>
      <c r="AE1609" s="118">
        <f t="shared" si="880"/>
        <v>0</v>
      </c>
      <c r="AF1609" s="118">
        <f t="shared" si="881"/>
        <v>0</v>
      </c>
      <c r="AG1609" s="45"/>
      <c r="AH1609" s="118">
        <f t="shared" si="892"/>
        <v>0</v>
      </c>
      <c r="AI1609" s="118">
        <f t="shared" si="892"/>
        <v>0</v>
      </c>
      <c r="AJ1609" s="118">
        <f t="shared" si="882"/>
        <v>0</v>
      </c>
      <c r="AK1609" s="118">
        <f t="shared" si="893"/>
        <v>0</v>
      </c>
      <c r="AL1609" s="118">
        <f t="shared" si="893"/>
        <v>0</v>
      </c>
      <c r="AM1609" s="118">
        <f t="shared" si="883"/>
        <v>0</v>
      </c>
      <c r="AN1609" s="118">
        <f t="shared" si="884"/>
        <v>0</v>
      </c>
      <c r="AO1609" s="45"/>
      <c r="AP1609" s="118">
        <f t="shared" si="894"/>
        <v>0</v>
      </c>
      <c r="AQ1609" s="118">
        <f t="shared" si="894"/>
        <v>0</v>
      </c>
      <c r="AR1609" s="118">
        <f t="shared" si="885"/>
        <v>0</v>
      </c>
      <c r="AS1609" s="118">
        <f t="shared" si="895"/>
        <v>0</v>
      </c>
      <c r="AT1609" s="118">
        <f t="shared" si="895"/>
        <v>0</v>
      </c>
      <c r="AU1609" s="118">
        <f t="shared" si="886"/>
        <v>0</v>
      </c>
      <c r="AV1609" s="118">
        <f t="shared" si="887"/>
        <v>0</v>
      </c>
      <c r="AW1609" s="119"/>
      <c r="AX1609" s="119"/>
      <c r="AY1609" s="119"/>
      <c r="AZ1609" s="117"/>
      <c r="BA1609" s="117"/>
      <c r="BB1609" s="117"/>
      <c r="BC1609" s="117"/>
      <c r="BD1609" s="117"/>
    </row>
    <row r="1610" spans="1:56" s="100" customFormat="1" hidden="1">
      <c r="A1610" s="45"/>
      <c r="B1610" s="120">
        <v>2013</v>
      </c>
      <c r="C1610" s="121">
        <v>8320</v>
      </c>
      <c r="D1610" s="120">
        <v>13</v>
      </c>
      <c r="E1610" s="120">
        <v>3000</v>
      </c>
      <c r="F1610" s="120">
        <v>3200</v>
      </c>
      <c r="G1610" s="120">
        <v>321</v>
      </c>
      <c r="H1610" s="120">
        <v>32101</v>
      </c>
      <c r="I1610" s="122" t="s">
        <v>430</v>
      </c>
      <c r="J1610" s="123">
        <v>0</v>
      </c>
      <c r="K1610" s="123">
        <v>0</v>
      </c>
      <c r="L1610" s="124">
        <v>0</v>
      </c>
      <c r="M1610" s="123">
        <v>0</v>
      </c>
      <c r="N1610" s="123">
        <v>0</v>
      </c>
      <c r="O1610" s="124">
        <v>0</v>
      </c>
      <c r="P1610" s="124">
        <v>0</v>
      </c>
      <c r="Q1610" s="45"/>
      <c r="R1610" s="123">
        <v>0</v>
      </c>
      <c r="S1610" s="123">
        <v>0</v>
      </c>
      <c r="T1610" s="123">
        <f t="shared" si="846"/>
        <v>0</v>
      </c>
      <c r="U1610" s="123">
        <v>0</v>
      </c>
      <c r="V1610" s="123">
        <v>0</v>
      </c>
      <c r="W1610" s="123">
        <f t="shared" si="847"/>
        <v>0</v>
      </c>
      <c r="X1610" s="123">
        <f t="shared" si="848"/>
        <v>0</v>
      </c>
      <c r="Y1610" s="45"/>
      <c r="Z1610" s="123">
        <v>0</v>
      </c>
      <c r="AA1610" s="123">
        <v>0</v>
      </c>
      <c r="AB1610" s="123">
        <f t="shared" si="879"/>
        <v>0</v>
      </c>
      <c r="AC1610" s="123">
        <v>0</v>
      </c>
      <c r="AD1610" s="123">
        <v>0</v>
      </c>
      <c r="AE1610" s="123">
        <f t="shared" si="880"/>
        <v>0</v>
      </c>
      <c r="AF1610" s="123">
        <f t="shared" si="881"/>
        <v>0</v>
      </c>
      <c r="AG1610" s="45"/>
      <c r="AH1610" s="123">
        <v>0</v>
      </c>
      <c r="AI1610" s="123">
        <v>0</v>
      </c>
      <c r="AJ1610" s="123">
        <f t="shared" si="882"/>
        <v>0</v>
      </c>
      <c r="AK1610" s="123">
        <v>0</v>
      </c>
      <c r="AL1610" s="123">
        <v>0</v>
      </c>
      <c r="AM1610" s="123">
        <f t="shared" si="883"/>
        <v>0</v>
      </c>
      <c r="AN1610" s="123">
        <f t="shared" si="884"/>
        <v>0</v>
      </c>
      <c r="AO1610" s="45"/>
      <c r="AP1610" s="123">
        <f>J1610-(R1610+Z1610+AH1610)</f>
        <v>0</v>
      </c>
      <c r="AQ1610" s="123">
        <f>K1610-(S1610+AA1610+AI1610)</f>
        <v>0</v>
      </c>
      <c r="AR1610" s="123">
        <f t="shared" si="885"/>
        <v>0</v>
      </c>
      <c r="AS1610" s="123">
        <f>M1610-(U1610+AC1610+AK1610)</f>
        <v>0</v>
      </c>
      <c r="AT1610" s="123">
        <f>N1610-(V1610+AD1610+AL1610)</f>
        <v>0</v>
      </c>
      <c r="AU1610" s="123">
        <f t="shared" si="886"/>
        <v>0</v>
      </c>
      <c r="AV1610" s="123">
        <f t="shared" si="887"/>
        <v>0</v>
      </c>
      <c r="AW1610" s="125" t="s">
        <v>153</v>
      </c>
      <c r="AX1610" s="125"/>
      <c r="AY1610" s="125"/>
      <c r="AZ1610" s="124" t="s">
        <v>88</v>
      </c>
      <c r="BA1610" s="124"/>
      <c r="BB1610" s="124"/>
      <c r="BC1610" s="124"/>
      <c r="BD1610" s="124"/>
    </row>
    <row r="1611" spans="1:56" s="127" customFormat="1" hidden="1">
      <c r="A1611" s="45"/>
      <c r="B1611" s="114">
        <v>2013</v>
      </c>
      <c r="C1611" s="115">
        <v>8320</v>
      </c>
      <c r="D1611" s="114">
        <v>13</v>
      </c>
      <c r="E1611" s="114">
        <v>3000</v>
      </c>
      <c r="F1611" s="114">
        <v>3200</v>
      </c>
      <c r="G1611" s="114">
        <v>322</v>
      </c>
      <c r="H1611" s="114"/>
      <c r="I1611" s="116" t="s">
        <v>487</v>
      </c>
      <c r="J1611" s="117">
        <v>0</v>
      </c>
      <c r="K1611" s="117">
        <v>0</v>
      </c>
      <c r="L1611" s="117">
        <v>0</v>
      </c>
      <c r="M1611" s="117">
        <v>0</v>
      </c>
      <c r="N1611" s="117">
        <v>0</v>
      </c>
      <c r="O1611" s="117">
        <v>0</v>
      </c>
      <c r="P1611" s="117">
        <v>0</v>
      </c>
      <c r="Q1611" s="45"/>
      <c r="R1611" s="118">
        <f t="shared" si="888"/>
        <v>0</v>
      </c>
      <c r="S1611" s="118">
        <f t="shared" si="888"/>
        <v>0</v>
      </c>
      <c r="T1611" s="118">
        <f t="shared" si="846"/>
        <v>0</v>
      </c>
      <c r="U1611" s="118">
        <f t="shared" si="889"/>
        <v>0</v>
      </c>
      <c r="V1611" s="118">
        <f t="shared" si="889"/>
        <v>0</v>
      </c>
      <c r="W1611" s="118">
        <f t="shared" si="847"/>
        <v>0</v>
      </c>
      <c r="X1611" s="118">
        <f t="shared" si="848"/>
        <v>0</v>
      </c>
      <c r="Y1611" s="45"/>
      <c r="Z1611" s="118">
        <f t="shared" si="890"/>
        <v>0</v>
      </c>
      <c r="AA1611" s="118">
        <f t="shared" si="890"/>
        <v>0</v>
      </c>
      <c r="AB1611" s="118">
        <f t="shared" si="879"/>
        <v>0</v>
      </c>
      <c r="AC1611" s="118">
        <f t="shared" si="891"/>
        <v>0</v>
      </c>
      <c r="AD1611" s="118">
        <f t="shared" si="891"/>
        <v>0</v>
      </c>
      <c r="AE1611" s="118">
        <f t="shared" si="880"/>
        <v>0</v>
      </c>
      <c r="AF1611" s="118">
        <f t="shared" si="881"/>
        <v>0</v>
      </c>
      <c r="AG1611" s="45"/>
      <c r="AH1611" s="118">
        <f t="shared" si="892"/>
        <v>0</v>
      </c>
      <c r="AI1611" s="118">
        <f t="shared" si="892"/>
        <v>0</v>
      </c>
      <c r="AJ1611" s="118">
        <f t="shared" si="882"/>
        <v>0</v>
      </c>
      <c r="AK1611" s="118">
        <f t="shared" si="893"/>
        <v>0</v>
      </c>
      <c r="AL1611" s="118">
        <f t="shared" si="893"/>
        <v>0</v>
      </c>
      <c r="AM1611" s="118">
        <f t="shared" si="883"/>
        <v>0</v>
      </c>
      <c r="AN1611" s="118">
        <f t="shared" si="884"/>
        <v>0</v>
      </c>
      <c r="AO1611" s="45"/>
      <c r="AP1611" s="118">
        <f t="shared" si="894"/>
        <v>0</v>
      </c>
      <c r="AQ1611" s="118">
        <f t="shared" si="894"/>
        <v>0</v>
      </c>
      <c r="AR1611" s="118">
        <f t="shared" si="885"/>
        <v>0</v>
      </c>
      <c r="AS1611" s="118">
        <f t="shared" si="895"/>
        <v>0</v>
      </c>
      <c r="AT1611" s="118">
        <f t="shared" si="895"/>
        <v>0</v>
      </c>
      <c r="AU1611" s="118">
        <f t="shared" si="886"/>
        <v>0</v>
      </c>
      <c r="AV1611" s="118">
        <f t="shared" si="887"/>
        <v>0</v>
      </c>
      <c r="AW1611" s="119"/>
      <c r="AX1611" s="119"/>
      <c r="AY1611" s="119"/>
      <c r="AZ1611" s="117"/>
      <c r="BA1611" s="117"/>
      <c r="BB1611" s="117"/>
      <c r="BC1611" s="117"/>
      <c r="BD1611" s="117"/>
    </row>
    <row r="1612" spans="1:56" s="140" customFormat="1" hidden="1">
      <c r="A1612" s="45"/>
      <c r="B1612" s="138">
        <v>2013</v>
      </c>
      <c r="C1612" s="121">
        <v>8320</v>
      </c>
      <c r="D1612" s="138">
        <v>13</v>
      </c>
      <c r="E1612" s="138">
        <v>3000</v>
      </c>
      <c r="F1612" s="138">
        <v>3200</v>
      </c>
      <c r="G1612" s="138">
        <v>322</v>
      </c>
      <c r="H1612" s="120">
        <v>32201</v>
      </c>
      <c r="I1612" s="139" t="s">
        <v>164</v>
      </c>
      <c r="J1612" s="123">
        <v>0</v>
      </c>
      <c r="K1612" s="123">
        <v>0</v>
      </c>
      <c r="L1612" s="124">
        <v>0</v>
      </c>
      <c r="M1612" s="123">
        <v>0</v>
      </c>
      <c r="N1612" s="123">
        <v>0</v>
      </c>
      <c r="O1612" s="124">
        <v>0</v>
      </c>
      <c r="P1612" s="124">
        <v>0</v>
      </c>
      <c r="Q1612" s="45"/>
      <c r="R1612" s="123">
        <v>0</v>
      </c>
      <c r="S1612" s="123">
        <v>0</v>
      </c>
      <c r="T1612" s="123">
        <f t="shared" si="846"/>
        <v>0</v>
      </c>
      <c r="U1612" s="123">
        <v>0</v>
      </c>
      <c r="V1612" s="123">
        <v>0</v>
      </c>
      <c r="W1612" s="123">
        <f t="shared" si="847"/>
        <v>0</v>
      </c>
      <c r="X1612" s="123">
        <f t="shared" si="848"/>
        <v>0</v>
      </c>
      <c r="Y1612" s="45"/>
      <c r="Z1612" s="123">
        <v>0</v>
      </c>
      <c r="AA1612" s="123">
        <v>0</v>
      </c>
      <c r="AB1612" s="123">
        <f t="shared" si="879"/>
        <v>0</v>
      </c>
      <c r="AC1612" s="123">
        <v>0</v>
      </c>
      <c r="AD1612" s="123">
        <v>0</v>
      </c>
      <c r="AE1612" s="123">
        <f t="shared" si="880"/>
        <v>0</v>
      </c>
      <c r="AF1612" s="123">
        <f t="shared" si="881"/>
        <v>0</v>
      </c>
      <c r="AG1612" s="45"/>
      <c r="AH1612" s="123">
        <v>0</v>
      </c>
      <c r="AI1612" s="123">
        <v>0</v>
      </c>
      <c r="AJ1612" s="123">
        <f t="shared" si="882"/>
        <v>0</v>
      </c>
      <c r="AK1612" s="123">
        <v>0</v>
      </c>
      <c r="AL1612" s="123">
        <v>0</v>
      </c>
      <c r="AM1612" s="123">
        <f t="shared" si="883"/>
        <v>0</v>
      </c>
      <c r="AN1612" s="123">
        <f t="shared" si="884"/>
        <v>0</v>
      </c>
      <c r="AO1612" s="45"/>
      <c r="AP1612" s="123">
        <f>J1612-(R1612+Z1612+AH1612)</f>
        <v>0</v>
      </c>
      <c r="AQ1612" s="123">
        <f>K1612-(S1612+AA1612+AI1612)</f>
        <v>0</v>
      </c>
      <c r="AR1612" s="123">
        <f t="shared" si="885"/>
        <v>0</v>
      </c>
      <c r="AS1612" s="123">
        <f>M1612-(U1612+AC1612+AK1612)</f>
        <v>0</v>
      </c>
      <c r="AT1612" s="123">
        <f>N1612-(V1612+AD1612+AL1612)</f>
        <v>0</v>
      </c>
      <c r="AU1612" s="123">
        <f t="shared" si="886"/>
        <v>0</v>
      </c>
      <c r="AV1612" s="123">
        <f t="shared" si="887"/>
        <v>0</v>
      </c>
      <c r="AW1612" s="125" t="s">
        <v>153</v>
      </c>
      <c r="AX1612" s="125"/>
      <c r="AY1612" s="125"/>
      <c r="AZ1612" s="124" t="s">
        <v>88</v>
      </c>
      <c r="BA1612" s="124"/>
      <c r="BB1612" s="124"/>
      <c r="BC1612" s="124"/>
      <c r="BD1612" s="124"/>
    </row>
    <row r="1613" spans="1:56" s="126" customFormat="1" hidden="1">
      <c r="A1613" s="45"/>
      <c r="B1613" s="108">
        <v>2013</v>
      </c>
      <c r="C1613" s="109">
        <v>8320</v>
      </c>
      <c r="D1613" s="108">
        <v>13</v>
      </c>
      <c r="E1613" s="108">
        <v>3000</v>
      </c>
      <c r="F1613" s="108">
        <v>3300</v>
      </c>
      <c r="G1613" s="108"/>
      <c r="H1613" s="108"/>
      <c r="I1613" s="110" t="s">
        <v>170</v>
      </c>
      <c r="J1613" s="111">
        <v>0</v>
      </c>
      <c r="K1613" s="111">
        <v>0</v>
      </c>
      <c r="L1613" s="111">
        <v>0</v>
      </c>
      <c r="M1613" s="111">
        <v>0</v>
      </c>
      <c r="N1613" s="111">
        <v>0</v>
      </c>
      <c r="O1613" s="111">
        <v>0</v>
      </c>
      <c r="P1613" s="111">
        <v>0</v>
      </c>
      <c r="Q1613" s="45"/>
      <c r="R1613" s="112">
        <f>R1614+R1616+R1618+R1620</f>
        <v>0</v>
      </c>
      <c r="S1613" s="112">
        <f>S1614+S1616+S1618+S1620</f>
        <v>0</v>
      </c>
      <c r="T1613" s="112">
        <f t="shared" si="846"/>
        <v>0</v>
      </c>
      <c r="U1613" s="112">
        <f>U1614+U1616+U1618+U1620</f>
        <v>0</v>
      </c>
      <c r="V1613" s="112">
        <f>V1614+V1616+V1618+V1620</f>
        <v>0</v>
      </c>
      <c r="W1613" s="112">
        <f t="shared" si="847"/>
        <v>0</v>
      </c>
      <c r="X1613" s="112">
        <f t="shared" si="848"/>
        <v>0</v>
      </c>
      <c r="Y1613" s="45"/>
      <c r="Z1613" s="112">
        <f>Z1614+Z1616+Z1618+Z1620</f>
        <v>0</v>
      </c>
      <c r="AA1613" s="112">
        <f>AA1614+AA1616+AA1618+AA1620</f>
        <v>0</v>
      </c>
      <c r="AB1613" s="112">
        <f t="shared" si="879"/>
        <v>0</v>
      </c>
      <c r="AC1613" s="112">
        <f>AC1614+AC1616+AC1618+AC1620</f>
        <v>0</v>
      </c>
      <c r="AD1613" s="112">
        <f>AD1614+AD1616+AD1618+AD1620</f>
        <v>0</v>
      </c>
      <c r="AE1613" s="112">
        <f t="shared" si="880"/>
        <v>0</v>
      </c>
      <c r="AF1613" s="112">
        <f t="shared" si="881"/>
        <v>0</v>
      </c>
      <c r="AG1613" s="45"/>
      <c r="AH1613" s="112">
        <f>AH1614+AH1616+AH1618+AH1620</f>
        <v>0</v>
      </c>
      <c r="AI1613" s="112">
        <f>AI1614+AI1616+AI1618+AI1620</f>
        <v>0</v>
      </c>
      <c r="AJ1613" s="112">
        <f t="shared" si="882"/>
        <v>0</v>
      </c>
      <c r="AK1613" s="112">
        <f>AK1614+AK1616+AK1618+AK1620</f>
        <v>0</v>
      </c>
      <c r="AL1613" s="112">
        <f>AL1614+AL1616+AL1618+AL1620</f>
        <v>0</v>
      </c>
      <c r="AM1613" s="112">
        <f t="shared" si="883"/>
        <v>0</v>
      </c>
      <c r="AN1613" s="112">
        <f t="shared" si="884"/>
        <v>0</v>
      </c>
      <c r="AO1613" s="45"/>
      <c r="AP1613" s="112">
        <f>AP1614+AP1616+AP1618+AP1620</f>
        <v>0</v>
      </c>
      <c r="AQ1613" s="112">
        <f>AQ1614+AQ1616+AQ1618+AQ1620</f>
        <v>0</v>
      </c>
      <c r="AR1613" s="112">
        <f t="shared" si="885"/>
        <v>0</v>
      </c>
      <c r="AS1613" s="112">
        <f>AS1614+AS1616+AS1618+AS1620</f>
        <v>0</v>
      </c>
      <c r="AT1613" s="112">
        <f>AT1614+AT1616+AT1618+AT1620</f>
        <v>0</v>
      </c>
      <c r="AU1613" s="112">
        <f t="shared" si="886"/>
        <v>0</v>
      </c>
      <c r="AV1613" s="112">
        <f t="shared" si="887"/>
        <v>0</v>
      </c>
      <c r="AW1613" s="113"/>
      <c r="AX1613" s="113"/>
      <c r="AY1613" s="113"/>
      <c r="AZ1613" s="111"/>
      <c r="BA1613" s="111"/>
      <c r="BB1613" s="111"/>
      <c r="BC1613" s="111"/>
      <c r="BD1613" s="111"/>
    </row>
    <row r="1614" spans="1:56" s="127" customFormat="1" hidden="1">
      <c r="A1614" s="45"/>
      <c r="B1614" s="114">
        <v>2013</v>
      </c>
      <c r="C1614" s="115">
        <v>8320</v>
      </c>
      <c r="D1614" s="114">
        <v>13</v>
      </c>
      <c r="E1614" s="114">
        <v>3000</v>
      </c>
      <c r="F1614" s="114">
        <v>3300</v>
      </c>
      <c r="G1614" s="114">
        <v>333</v>
      </c>
      <c r="H1614" s="114"/>
      <c r="I1614" s="116" t="s">
        <v>174</v>
      </c>
      <c r="J1614" s="117">
        <v>0</v>
      </c>
      <c r="K1614" s="117">
        <v>0</v>
      </c>
      <c r="L1614" s="117">
        <v>0</v>
      </c>
      <c r="M1614" s="117">
        <v>0</v>
      </c>
      <c r="N1614" s="117">
        <v>0</v>
      </c>
      <c r="O1614" s="117">
        <v>0</v>
      </c>
      <c r="P1614" s="117">
        <v>0</v>
      </c>
      <c r="Q1614" s="45"/>
      <c r="R1614" s="118">
        <f t="shared" ref="R1614:S1630" si="896">R1615</f>
        <v>0</v>
      </c>
      <c r="S1614" s="118">
        <f t="shared" si="896"/>
        <v>0</v>
      </c>
      <c r="T1614" s="118">
        <f t="shared" si="846"/>
        <v>0</v>
      </c>
      <c r="U1614" s="118">
        <f t="shared" ref="U1614:V1630" si="897">U1615</f>
        <v>0</v>
      </c>
      <c r="V1614" s="118">
        <f t="shared" si="897"/>
        <v>0</v>
      </c>
      <c r="W1614" s="118">
        <f t="shared" si="847"/>
        <v>0</v>
      </c>
      <c r="X1614" s="118">
        <f t="shared" si="848"/>
        <v>0</v>
      </c>
      <c r="Y1614" s="45"/>
      <c r="Z1614" s="118">
        <f t="shared" ref="Z1614:AA1630" si="898">Z1615</f>
        <v>0</v>
      </c>
      <c r="AA1614" s="118">
        <f t="shared" si="898"/>
        <v>0</v>
      </c>
      <c r="AB1614" s="118">
        <f t="shared" si="879"/>
        <v>0</v>
      </c>
      <c r="AC1614" s="118">
        <f t="shared" ref="AC1614:AD1630" si="899">AC1615</f>
        <v>0</v>
      </c>
      <c r="AD1614" s="118">
        <f t="shared" si="899"/>
        <v>0</v>
      </c>
      <c r="AE1614" s="118">
        <f t="shared" si="880"/>
        <v>0</v>
      </c>
      <c r="AF1614" s="118">
        <f t="shared" si="881"/>
        <v>0</v>
      </c>
      <c r="AG1614" s="45"/>
      <c r="AH1614" s="118">
        <f t="shared" ref="AH1614:AI1630" si="900">AH1615</f>
        <v>0</v>
      </c>
      <c r="AI1614" s="118">
        <f t="shared" si="900"/>
        <v>0</v>
      </c>
      <c r="AJ1614" s="118">
        <f t="shared" si="882"/>
        <v>0</v>
      </c>
      <c r="AK1614" s="118">
        <f t="shared" ref="AK1614:AL1630" si="901">AK1615</f>
        <v>0</v>
      </c>
      <c r="AL1614" s="118">
        <f t="shared" si="901"/>
        <v>0</v>
      </c>
      <c r="AM1614" s="118">
        <f t="shared" si="883"/>
        <v>0</v>
      </c>
      <c r="AN1614" s="118">
        <f t="shared" si="884"/>
        <v>0</v>
      </c>
      <c r="AO1614" s="45"/>
      <c r="AP1614" s="118">
        <f t="shared" ref="AP1614:AQ1630" si="902">AP1615</f>
        <v>0</v>
      </c>
      <c r="AQ1614" s="118">
        <f t="shared" si="902"/>
        <v>0</v>
      </c>
      <c r="AR1614" s="118">
        <f t="shared" si="885"/>
        <v>0</v>
      </c>
      <c r="AS1614" s="118">
        <f t="shared" ref="AS1614:AT1630" si="903">AS1615</f>
        <v>0</v>
      </c>
      <c r="AT1614" s="118">
        <f t="shared" si="903"/>
        <v>0</v>
      </c>
      <c r="AU1614" s="118">
        <f t="shared" si="886"/>
        <v>0</v>
      </c>
      <c r="AV1614" s="118">
        <f t="shared" si="887"/>
        <v>0</v>
      </c>
      <c r="AW1614" s="119"/>
      <c r="AX1614" s="119"/>
      <c r="AY1614" s="119"/>
      <c r="AZ1614" s="117"/>
      <c r="BA1614" s="117"/>
      <c r="BB1614" s="117"/>
      <c r="BC1614" s="117"/>
      <c r="BD1614" s="117"/>
    </row>
    <row r="1615" spans="1:56" s="100" customFormat="1" hidden="1">
      <c r="A1615" s="45"/>
      <c r="B1615" s="120">
        <v>2013</v>
      </c>
      <c r="C1615" s="121">
        <v>8320</v>
      </c>
      <c r="D1615" s="120">
        <v>13</v>
      </c>
      <c r="E1615" s="120">
        <v>3000</v>
      </c>
      <c r="F1615" s="120">
        <v>3300</v>
      </c>
      <c r="G1615" s="120">
        <v>333</v>
      </c>
      <c r="H1615" s="120">
        <v>33301</v>
      </c>
      <c r="I1615" s="122" t="s">
        <v>404</v>
      </c>
      <c r="J1615" s="123">
        <v>0</v>
      </c>
      <c r="K1615" s="123">
        <v>0</v>
      </c>
      <c r="L1615" s="124">
        <v>0</v>
      </c>
      <c r="M1615" s="123">
        <v>0</v>
      </c>
      <c r="N1615" s="123">
        <v>0</v>
      </c>
      <c r="O1615" s="124">
        <v>0</v>
      </c>
      <c r="P1615" s="124">
        <v>0</v>
      </c>
      <c r="Q1615" s="45"/>
      <c r="R1615" s="123">
        <v>0</v>
      </c>
      <c r="S1615" s="123">
        <v>0</v>
      </c>
      <c r="T1615" s="123">
        <f t="shared" si="846"/>
        <v>0</v>
      </c>
      <c r="U1615" s="123">
        <v>0</v>
      </c>
      <c r="V1615" s="123">
        <v>0</v>
      </c>
      <c r="W1615" s="123">
        <f t="shared" si="847"/>
        <v>0</v>
      </c>
      <c r="X1615" s="123">
        <f t="shared" si="848"/>
        <v>0</v>
      </c>
      <c r="Y1615" s="45"/>
      <c r="Z1615" s="123">
        <v>0</v>
      </c>
      <c r="AA1615" s="123">
        <v>0</v>
      </c>
      <c r="AB1615" s="123">
        <f t="shared" si="879"/>
        <v>0</v>
      </c>
      <c r="AC1615" s="123">
        <v>0</v>
      </c>
      <c r="AD1615" s="123">
        <v>0</v>
      </c>
      <c r="AE1615" s="123">
        <f t="shared" si="880"/>
        <v>0</v>
      </c>
      <c r="AF1615" s="123">
        <f t="shared" si="881"/>
        <v>0</v>
      </c>
      <c r="AG1615" s="45"/>
      <c r="AH1615" s="123">
        <v>0</v>
      </c>
      <c r="AI1615" s="123">
        <v>0</v>
      </c>
      <c r="AJ1615" s="123">
        <f t="shared" si="882"/>
        <v>0</v>
      </c>
      <c r="AK1615" s="123">
        <v>0</v>
      </c>
      <c r="AL1615" s="123">
        <v>0</v>
      </c>
      <c r="AM1615" s="123">
        <f t="shared" si="883"/>
        <v>0</v>
      </c>
      <c r="AN1615" s="123">
        <f t="shared" si="884"/>
        <v>0</v>
      </c>
      <c r="AO1615" s="45"/>
      <c r="AP1615" s="123">
        <f>J1615-(R1615+Z1615+AH1615)</f>
        <v>0</v>
      </c>
      <c r="AQ1615" s="123">
        <f>K1615-(S1615+AA1615+AI1615)</f>
        <v>0</v>
      </c>
      <c r="AR1615" s="123">
        <f t="shared" si="885"/>
        <v>0</v>
      </c>
      <c r="AS1615" s="123">
        <f>M1615-(U1615+AC1615+AK1615)</f>
        <v>0</v>
      </c>
      <c r="AT1615" s="123">
        <f>N1615-(V1615+AD1615+AL1615)</f>
        <v>0</v>
      </c>
      <c r="AU1615" s="123">
        <f t="shared" si="886"/>
        <v>0</v>
      </c>
      <c r="AV1615" s="123">
        <f t="shared" si="887"/>
        <v>0</v>
      </c>
      <c r="AW1615" s="125" t="s">
        <v>153</v>
      </c>
      <c r="AX1615" s="125"/>
      <c r="AY1615" s="125"/>
      <c r="AZ1615" s="124" t="s">
        <v>283</v>
      </c>
      <c r="BA1615" s="124"/>
      <c r="BB1615" s="124"/>
      <c r="BC1615" s="124"/>
      <c r="BD1615" s="124"/>
    </row>
    <row r="1616" spans="1:56" s="127" customFormat="1" hidden="1">
      <c r="A1616" s="45"/>
      <c r="B1616" s="114">
        <v>2013</v>
      </c>
      <c r="C1616" s="115">
        <v>8320</v>
      </c>
      <c r="D1616" s="114">
        <v>13</v>
      </c>
      <c r="E1616" s="114">
        <v>3000</v>
      </c>
      <c r="F1616" s="114">
        <v>3300</v>
      </c>
      <c r="G1616" s="114">
        <v>334</v>
      </c>
      <c r="H1616" s="114"/>
      <c r="I1616" s="116" t="s">
        <v>176</v>
      </c>
      <c r="J1616" s="117">
        <v>0</v>
      </c>
      <c r="K1616" s="117">
        <v>0</v>
      </c>
      <c r="L1616" s="117">
        <v>0</v>
      </c>
      <c r="M1616" s="117">
        <v>0</v>
      </c>
      <c r="N1616" s="117">
        <v>0</v>
      </c>
      <c r="O1616" s="117">
        <v>0</v>
      </c>
      <c r="P1616" s="117">
        <v>0</v>
      </c>
      <c r="Q1616" s="45"/>
      <c r="R1616" s="118">
        <f t="shared" si="896"/>
        <v>0</v>
      </c>
      <c r="S1616" s="118">
        <f t="shared" si="896"/>
        <v>0</v>
      </c>
      <c r="T1616" s="118">
        <f t="shared" si="846"/>
        <v>0</v>
      </c>
      <c r="U1616" s="118">
        <f t="shared" si="897"/>
        <v>0</v>
      </c>
      <c r="V1616" s="118">
        <f t="shared" si="897"/>
        <v>0</v>
      </c>
      <c r="W1616" s="118">
        <f t="shared" si="847"/>
        <v>0</v>
      </c>
      <c r="X1616" s="118">
        <f t="shared" si="848"/>
        <v>0</v>
      </c>
      <c r="Y1616" s="45"/>
      <c r="Z1616" s="118">
        <f t="shared" si="898"/>
        <v>0</v>
      </c>
      <c r="AA1616" s="118">
        <f t="shared" si="898"/>
        <v>0</v>
      </c>
      <c r="AB1616" s="118">
        <f t="shared" si="879"/>
        <v>0</v>
      </c>
      <c r="AC1616" s="118">
        <f t="shared" si="899"/>
        <v>0</v>
      </c>
      <c r="AD1616" s="118">
        <f t="shared" si="899"/>
        <v>0</v>
      </c>
      <c r="AE1616" s="118">
        <f t="shared" si="880"/>
        <v>0</v>
      </c>
      <c r="AF1616" s="118">
        <f t="shared" si="881"/>
        <v>0</v>
      </c>
      <c r="AG1616" s="45"/>
      <c r="AH1616" s="118">
        <f t="shared" si="900"/>
        <v>0</v>
      </c>
      <c r="AI1616" s="118">
        <f t="shared" si="900"/>
        <v>0</v>
      </c>
      <c r="AJ1616" s="118">
        <f t="shared" si="882"/>
        <v>0</v>
      </c>
      <c r="AK1616" s="118">
        <f t="shared" si="901"/>
        <v>0</v>
      </c>
      <c r="AL1616" s="118">
        <f t="shared" si="901"/>
        <v>0</v>
      </c>
      <c r="AM1616" s="118">
        <f t="shared" si="883"/>
        <v>0</v>
      </c>
      <c r="AN1616" s="118">
        <f t="shared" si="884"/>
        <v>0</v>
      </c>
      <c r="AO1616" s="45"/>
      <c r="AP1616" s="118">
        <f t="shared" si="902"/>
        <v>0</v>
      </c>
      <c r="AQ1616" s="118">
        <f t="shared" si="902"/>
        <v>0</v>
      </c>
      <c r="AR1616" s="118">
        <f t="shared" si="885"/>
        <v>0</v>
      </c>
      <c r="AS1616" s="118">
        <f t="shared" si="903"/>
        <v>0</v>
      </c>
      <c r="AT1616" s="118">
        <f t="shared" si="903"/>
        <v>0</v>
      </c>
      <c r="AU1616" s="118">
        <f t="shared" si="886"/>
        <v>0</v>
      </c>
      <c r="AV1616" s="118">
        <f t="shared" si="887"/>
        <v>0</v>
      </c>
      <c r="AW1616" s="119"/>
      <c r="AX1616" s="119"/>
      <c r="AY1616" s="119"/>
      <c r="AZ1616" s="117"/>
      <c r="BA1616" s="117"/>
      <c r="BB1616" s="117"/>
      <c r="BC1616" s="117"/>
      <c r="BD1616" s="117"/>
    </row>
    <row r="1617" spans="1:56" s="100" customFormat="1" hidden="1">
      <c r="A1617" s="45"/>
      <c r="B1617" s="120">
        <v>2013</v>
      </c>
      <c r="C1617" s="121">
        <v>8320</v>
      </c>
      <c r="D1617" s="120">
        <v>13</v>
      </c>
      <c r="E1617" s="120">
        <v>3000</v>
      </c>
      <c r="F1617" s="120">
        <v>3300</v>
      </c>
      <c r="G1617" s="120">
        <v>334</v>
      </c>
      <c r="H1617" s="120">
        <v>33401</v>
      </c>
      <c r="I1617" s="122" t="s">
        <v>177</v>
      </c>
      <c r="J1617" s="132">
        <v>0</v>
      </c>
      <c r="K1617" s="132">
        <v>0</v>
      </c>
      <c r="L1617" s="133">
        <v>0</v>
      </c>
      <c r="M1617" s="132">
        <v>0</v>
      </c>
      <c r="N1617" s="132">
        <v>0</v>
      </c>
      <c r="O1617" s="133">
        <v>0</v>
      </c>
      <c r="P1617" s="133"/>
      <c r="Q1617" s="45"/>
      <c r="R1617" s="123">
        <v>0</v>
      </c>
      <c r="S1617" s="123">
        <v>0</v>
      </c>
      <c r="T1617" s="123">
        <f t="shared" si="846"/>
        <v>0</v>
      </c>
      <c r="U1617" s="123">
        <v>0</v>
      </c>
      <c r="V1617" s="123">
        <v>0</v>
      </c>
      <c r="W1617" s="123">
        <f t="shared" si="847"/>
        <v>0</v>
      </c>
      <c r="X1617" s="123">
        <f t="shared" si="848"/>
        <v>0</v>
      </c>
      <c r="Y1617" s="45"/>
      <c r="Z1617" s="123">
        <v>0</v>
      </c>
      <c r="AA1617" s="123">
        <v>0</v>
      </c>
      <c r="AB1617" s="123">
        <f t="shared" si="879"/>
        <v>0</v>
      </c>
      <c r="AC1617" s="123">
        <v>0</v>
      </c>
      <c r="AD1617" s="123">
        <v>0</v>
      </c>
      <c r="AE1617" s="123">
        <f t="shared" si="880"/>
        <v>0</v>
      </c>
      <c r="AF1617" s="123">
        <f t="shared" si="881"/>
        <v>0</v>
      </c>
      <c r="AG1617" s="45"/>
      <c r="AH1617" s="123">
        <v>0</v>
      </c>
      <c r="AI1617" s="123">
        <v>0</v>
      </c>
      <c r="AJ1617" s="123">
        <f t="shared" si="882"/>
        <v>0</v>
      </c>
      <c r="AK1617" s="123">
        <v>0</v>
      </c>
      <c r="AL1617" s="123">
        <v>0</v>
      </c>
      <c r="AM1617" s="123">
        <f t="shared" si="883"/>
        <v>0</v>
      </c>
      <c r="AN1617" s="123">
        <f t="shared" si="884"/>
        <v>0</v>
      </c>
      <c r="AO1617" s="45"/>
      <c r="AP1617" s="123">
        <f>J1617-(R1617+Z1617+AH1617)</f>
        <v>0</v>
      </c>
      <c r="AQ1617" s="123">
        <f>K1617-(S1617+AA1617+AI1617)</f>
        <v>0</v>
      </c>
      <c r="AR1617" s="123">
        <f t="shared" si="885"/>
        <v>0</v>
      </c>
      <c r="AS1617" s="123">
        <f>M1617-(U1617+AC1617+AK1617)</f>
        <v>0</v>
      </c>
      <c r="AT1617" s="123">
        <f>N1617-(V1617+AD1617+AL1617)</f>
        <v>0</v>
      </c>
      <c r="AU1617" s="123">
        <f t="shared" si="886"/>
        <v>0</v>
      </c>
      <c r="AV1617" s="123">
        <f t="shared" si="887"/>
        <v>0</v>
      </c>
      <c r="AW1617" s="134" t="s">
        <v>153</v>
      </c>
      <c r="AX1617" s="134"/>
      <c r="AY1617" s="134"/>
      <c r="AZ1617" s="133" t="s">
        <v>283</v>
      </c>
      <c r="BA1617" s="133"/>
      <c r="BB1617" s="133"/>
      <c r="BC1617" s="133"/>
      <c r="BD1617" s="133"/>
    </row>
    <row r="1618" spans="1:56" s="100" customFormat="1" hidden="1">
      <c r="A1618" s="45"/>
      <c r="B1618" s="114">
        <v>2013</v>
      </c>
      <c r="C1618" s="115">
        <v>8320</v>
      </c>
      <c r="D1618" s="114">
        <v>13</v>
      </c>
      <c r="E1618" s="114">
        <v>3000</v>
      </c>
      <c r="F1618" s="114">
        <v>3300</v>
      </c>
      <c r="G1618" s="114">
        <v>335</v>
      </c>
      <c r="H1618" s="114"/>
      <c r="I1618" s="116" t="s">
        <v>178</v>
      </c>
      <c r="J1618" s="117">
        <v>0</v>
      </c>
      <c r="K1618" s="117">
        <v>0</v>
      </c>
      <c r="L1618" s="117">
        <v>0</v>
      </c>
      <c r="M1618" s="117">
        <v>0</v>
      </c>
      <c r="N1618" s="117">
        <v>0</v>
      </c>
      <c r="O1618" s="117">
        <v>0</v>
      </c>
      <c r="P1618" s="117">
        <v>0</v>
      </c>
      <c r="Q1618" s="45"/>
      <c r="R1618" s="118">
        <f t="shared" si="896"/>
        <v>0</v>
      </c>
      <c r="S1618" s="118">
        <f t="shared" si="896"/>
        <v>0</v>
      </c>
      <c r="T1618" s="118">
        <f t="shared" si="846"/>
        <v>0</v>
      </c>
      <c r="U1618" s="118">
        <f t="shared" si="897"/>
        <v>0</v>
      </c>
      <c r="V1618" s="118">
        <f t="shared" si="897"/>
        <v>0</v>
      </c>
      <c r="W1618" s="118">
        <f t="shared" si="847"/>
        <v>0</v>
      </c>
      <c r="X1618" s="118">
        <f t="shared" si="848"/>
        <v>0</v>
      </c>
      <c r="Y1618" s="45"/>
      <c r="Z1618" s="118">
        <f t="shared" si="898"/>
        <v>0</v>
      </c>
      <c r="AA1618" s="118">
        <f t="shared" si="898"/>
        <v>0</v>
      </c>
      <c r="AB1618" s="118">
        <f t="shared" si="879"/>
        <v>0</v>
      </c>
      <c r="AC1618" s="118">
        <f t="shared" si="899"/>
        <v>0</v>
      </c>
      <c r="AD1618" s="118">
        <f t="shared" si="899"/>
        <v>0</v>
      </c>
      <c r="AE1618" s="118">
        <f t="shared" si="880"/>
        <v>0</v>
      </c>
      <c r="AF1618" s="118">
        <f t="shared" si="881"/>
        <v>0</v>
      </c>
      <c r="AG1618" s="45"/>
      <c r="AH1618" s="118">
        <f t="shared" si="900"/>
        <v>0</v>
      </c>
      <c r="AI1618" s="118">
        <f t="shared" si="900"/>
        <v>0</v>
      </c>
      <c r="AJ1618" s="118">
        <f t="shared" si="882"/>
        <v>0</v>
      </c>
      <c r="AK1618" s="118">
        <f t="shared" si="901"/>
        <v>0</v>
      </c>
      <c r="AL1618" s="118">
        <f t="shared" si="901"/>
        <v>0</v>
      </c>
      <c r="AM1618" s="118">
        <f t="shared" si="883"/>
        <v>0</v>
      </c>
      <c r="AN1618" s="118">
        <f t="shared" si="884"/>
        <v>0</v>
      </c>
      <c r="AO1618" s="45"/>
      <c r="AP1618" s="118">
        <f t="shared" si="902"/>
        <v>0</v>
      </c>
      <c r="AQ1618" s="118">
        <f t="shared" si="902"/>
        <v>0</v>
      </c>
      <c r="AR1618" s="118">
        <f t="shared" si="885"/>
        <v>0</v>
      </c>
      <c r="AS1618" s="118">
        <f t="shared" si="903"/>
        <v>0</v>
      </c>
      <c r="AT1618" s="118">
        <f t="shared" si="903"/>
        <v>0</v>
      </c>
      <c r="AU1618" s="118">
        <f t="shared" si="886"/>
        <v>0</v>
      </c>
      <c r="AV1618" s="118">
        <f t="shared" si="887"/>
        <v>0</v>
      </c>
      <c r="AW1618" s="119"/>
      <c r="AX1618" s="119"/>
      <c r="AY1618" s="119"/>
      <c r="AZ1618" s="117"/>
      <c r="BA1618" s="117"/>
      <c r="BB1618" s="117"/>
      <c r="BC1618" s="117"/>
      <c r="BD1618" s="117"/>
    </row>
    <row r="1619" spans="1:56" s="100" customFormat="1" hidden="1">
      <c r="A1619" s="45"/>
      <c r="B1619" s="120">
        <v>2013</v>
      </c>
      <c r="C1619" s="121">
        <v>8320</v>
      </c>
      <c r="D1619" s="120">
        <v>13</v>
      </c>
      <c r="E1619" s="120">
        <v>3000</v>
      </c>
      <c r="F1619" s="120">
        <v>3300</v>
      </c>
      <c r="G1619" s="120">
        <v>335</v>
      </c>
      <c r="H1619" s="120">
        <v>33501</v>
      </c>
      <c r="I1619" s="122" t="s">
        <v>179</v>
      </c>
      <c r="J1619" s="123">
        <v>0</v>
      </c>
      <c r="K1619" s="123">
        <v>0</v>
      </c>
      <c r="L1619" s="124">
        <v>0</v>
      </c>
      <c r="M1619" s="123">
        <v>0</v>
      </c>
      <c r="N1619" s="123">
        <v>0</v>
      </c>
      <c r="O1619" s="124">
        <v>0</v>
      </c>
      <c r="P1619" s="124">
        <v>0</v>
      </c>
      <c r="Q1619" s="45"/>
      <c r="R1619" s="123">
        <v>0</v>
      </c>
      <c r="S1619" s="123">
        <v>0</v>
      </c>
      <c r="T1619" s="123">
        <f t="shared" si="846"/>
        <v>0</v>
      </c>
      <c r="U1619" s="123">
        <v>0</v>
      </c>
      <c r="V1619" s="123">
        <v>0</v>
      </c>
      <c r="W1619" s="123">
        <f t="shared" si="847"/>
        <v>0</v>
      </c>
      <c r="X1619" s="123">
        <f t="shared" si="848"/>
        <v>0</v>
      </c>
      <c r="Y1619" s="45"/>
      <c r="Z1619" s="123">
        <v>0</v>
      </c>
      <c r="AA1619" s="123">
        <v>0</v>
      </c>
      <c r="AB1619" s="123">
        <f t="shared" si="879"/>
        <v>0</v>
      </c>
      <c r="AC1619" s="123">
        <v>0</v>
      </c>
      <c r="AD1619" s="123">
        <v>0</v>
      </c>
      <c r="AE1619" s="123">
        <f t="shared" si="880"/>
        <v>0</v>
      </c>
      <c r="AF1619" s="123">
        <f t="shared" si="881"/>
        <v>0</v>
      </c>
      <c r="AG1619" s="45"/>
      <c r="AH1619" s="123">
        <v>0</v>
      </c>
      <c r="AI1619" s="123">
        <v>0</v>
      </c>
      <c r="AJ1619" s="123">
        <f t="shared" si="882"/>
        <v>0</v>
      </c>
      <c r="AK1619" s="123">
        <v>0</v>
      </c>
      <c r="AL1619" s="123">
        <v>0</v>
      </c>
      <c r="AM1619" s="123">
        <f t="shared" si="883"/>
        <v>0</v>
      </c>
      <c r="AN1619" s="123">
        <f t="shared" si="884"/>
        <v>0</v>
      </c>
      <c r="AO1619" s="45"/>
      <c r="AP1619" s="123">
        <f>J1619-(R1619+Z1619+AH1619)</f>
        <v>0</v>
      </c>
      <c r="AQ1619" s="123">
        <f>K1619-(S1619+AA1619+AI1619)</f>
        <v>0</v>
      </c>
      <c r="AR1619" s="123">
        <f t="shared" si="885"/>
        <v>0</v>
      </c>
      <c r="AS1619" s="123">
        <f>M1619-(U1619+AC1619+AK1619)</f>
        <v>0</v>
      </c>
      <c r="AT1619" s="123">
        <f>N1619-(V1619+AD1619+AL1619)</f>
        <v>0</v>
      </c>
      <c r="AU1619" s="123">
        <f t="shared" si="886"/>
        <v>0</v>
      </c>
      <c r="AV1619" s="123">
        <f t="shared" si="887"/>
        <v>0</v>
      </c>
      <c r="AW1619" s="125" t="s">
        <v>87</v>
      </c>
      <c r="AX1619" s="125"/>
      <c r="AY1619" s="125"/>
      <c r="AZ1619" s="124" t="s">
        <v>283</v>
      </c>
      <c r="BA1619" s="124"/>
      <c r="BB1619" s="124"/>
      <c r="BC1619" s="124"/>
      <c r="BD1619" s="124"/>
    </row>
    <row r="1620" spans="1:56" s="127" customFormat="1" hidden="1">
      <c r="A1620" s="45"/>
      <c r="B1620" s="114">
        <v>2013</v>
      </c>
      <c r="C1620" s="115">
        <v>8320</v>
      </c>
      <c r="D1620" s="114">
        <v>13</v>
      </c>
      <c r="E1620" s="114">
        <v>3000</v>
      </c>
      <c r="F1620" s="114">
        <v>3300</v>
      </c>
      <c r="G1620" s="114">
        <v>336</v>
      </c>
      <c r="H1620" s="114"/>
      <c r="I1620" s="116" t="s">
        <v>180</v>
      </c>
      <c r="J1620" s="117">
        <v>0</v>
      </c>
      <c r="K1620" s="117">
        <v>0</v>
      </c>
      <c r="L1620" s="117">
        <v>0</v>
      </c>
      <c r="M1620" s="117">
        <v>0</v>
      </c>
      <c r="N1620" s="117">
        <v>0</v>
      </c>
      <c r="O1620" s="117">
        <v>0</v>
      </c>
      <c r="P1620" s="117">
        <v>0</v>
      </c>
      <c r="Q1620" s="45"/>
      <c r="R1620" s="118">
        <f t="shared" si="896"/>
        <v>0</v>
      </c>
      <c r="S1620" s="118">
        <f t="shared" si="896"/>
        <v>0</v>
      </c>
      <c r="T1620" s="118">
        <f t="shared" si="846"/>
        <v>0</v>
      </c>
      <c r="U1620" s="118">
        <f t="shared" si="897"/>
        <v>0</v>
      </c>
      <c r="V1620" s="118">
        <f t="shared" si="897"/>
        <v>0</v>
      </c>
      <c r="W1620" s="118">
        <f t="shared" si="847"/>
        <v>0</v>
      </c>
      <c r="X1620" s="118">
        <f t="shared" si="848"/>
        <v>0</v>
      </c>
      <c r="Y1620" s="45"/>
      <c r="Z1620" s="118">
        <f t="shared" si="898"/>
        <v>0</v>
      </c>
      <c r="AA1620" s="118">
        <f t="shared" si="898"/>
        <v>0</v>
      </c>
      <c r="AB1620" s="118">
        <f t="shared" si="879"/>
        <v>0</v>
      </c>
      <c r="AC1620" s="118">
        <f t="shared" si="899"/>
        <v>0</v>
      </c>
      <c r="AD1620" s="118">
        <f t="shared" si="899"/>
        <v>0</v>
      </c>
      <c r="AE1620" s="118">
        <f t="shared" si="880"/>
        <v>0</v>
      </c>
      <c r="AF1620" s="118">
        <f t="shared" si="881"/>
        <v>0</v>
      </c>
      <c r="AG1620" s="45"/>
      <c r="AH1620" s="118">
        <f t="shared" si="900"/>
        <v>0</v>
      </c>
      <c r="AI1620" s="118">
        <f t="shared" si="900"/>
        <v>0</v>
      </c>
      <c r="AJ1620" s="118">
        <f t="shared" si="882"/>
        <v>0</v>
      </c>
      <c r="AK1620" s="118">
        <f t="shared" si="901"/>
        <v>0</v>
      </c>
      <c r="AL1620" s="118">
        <f t="shared" si="901"/>
        <v>0</v>
      </c>
      <c r="AM1620" s="118">
        <f t="shared" si="883"/>
        <v>0</v>
      </c>
      <c r="AN1620" s="118">
        <f t="shared" si="884"/>
        <v>0</v>
      </c>
      <c r="AO1620" s="45"/>
      <c r="AP1620" s="118">
        <f t="shared" si="902"/>
        <v>0</v>
      </c>
      <c r="AQ1620" s="118">
        <f t="shared" si="902"/>
        <v>0</v>
      </c>
      <c r="AR1620" s="118">
        <f t="shared" si="885"/>
        <v>0</v>
      </c>
      <c r="AS1620" s="118">
        <f t="shared" si="903"/>
        <v>0</v>
      </c>
      <c r="AT1620" s="118">
        <f t="shared" si="903"/>
        <v>0</v>
      </c>
      <c r="AU1620" s="118">
        <f t="shared" si="886"/>
        <v>0</v>
      </c>
      <c r="AV1620" s="118">
        <f t="shared" si="887"/>
        <v>0</v>
      </c>
      <c r="AW1620" s="119"/>
      <c r="AX1620" s="119"/>
      <c r="AY1620" s="119"/>
      <c r="AZ1620" s="117"/>
      <c r="BA1620" s="117"/>
      <c r="BB1620" s="117"/>
      <c r="BC1620" s="117"/>
      <c r="BD1620" s="117"/>
    </row>
    <row r="1621" spans="1:56" s="100" customFormat="1" ht="62.4" hidden="1">
      <c r="A1621" s="45"/>
      <c r="B1621" s="120">
        <v>2013</v>
      </c>
      <c r="C1621" s="121">
        <v>8320</v>
      </c>
      <c r="D1621" s="120">
        <v>13</v>
      </c>
      <c r="E1621" s="120">
        <v>3000</v>
      </c>
      <c r="F1621" s="120">
        <v>3300</v>
      </c>
      <c r="G1621" s="120">
        <v>336</v>
      </c>
      <c r="H1621" s="120">
        <v>33603</v>
      </c>
      <c r="I1621" s="122" t="s">
        <v>458</v>
      </c>
      <c r="J1621" s="123">
        <v>0</v>
      </c>
      <c r="K1621" s="123">
        <v>0</v>
      </c>
      <c r="L1621" s="124">
        <v>0</v>
      </c>
      <c r="M1621" s="123">
        <v>0</v>
      </c>
      <c r="N1621" s="123">
        <v>0</v>
      </c>
      <c r="O1621" s="124">
        <v>0</v>
      </c>
      <c r="P1621" s="124">
        <v>0</v>
      </c>
      <c r="Q1621" s="45"/>
      <c r="R1621" s="123">
        <v>0</v>
      </c>
      <c r="S1621" s="123">
        <v>0</v>
      </c>
      <c r="T1621" s="123">
        <f t="shared" ref="T1621:T1693" si="904">R1621+S1621</f>
        <v>0</v>
      </c>
      <c r="U1621" s="123">
        <v>0</v>
      </c>
      <c r="V1621" s="123">
        <v>0</v>
      </c>
      <c r="W1621" s="123">
        <f t="shared" ref="W1621:W1664" si="905">U1621+V1621</f>
        <v>0</v>
      </c>
      <c r="X1621" s="123">
        <f t="shared" ref="X1621:X1693" si="906">T1621+W1621</f>
        <v>0</v>
      </c>
      <c r="Y1621" s="45"/>
      <c r="Z1621" s="123">
        <v>0</v>
      </c>
      <c r="AA1621" s="123">
        <v>0</v>
      </c>
      <c r="AB1621" s="123">
        <f t="shared" si="879"/>
        <v>0</v>
      </c>
      <c r="AC1621" s="123">
        <v>0</v>
      </c>
      <c r="AD1621" s="123">
        <v>0</v>
      </c>
      <c r="AE1621" s="123">
        <f t="shared" si="880"/>
        <v>0</v>
      </c>
      <c r="AF1621" s="123">
        <f t="shared" si="881"/>
        <v>0</v>
      </c>
      <c r="AG1621" s="45"/>
      <c r="AH1621" s="123">
        <v>0</v>
      </c>
      <c r="AI1621" s="123">
        <v>0</v>
      </c>
      <c r="AJ1621" s="123">
        <f t="shared" si="882"/>
        <v>0</v>
      </c>
      <c r="AK1621" s="123">
        <v>0</v>
      </c>
      <c r="AL1621" s="123">
        <v>0</v>
      </c>
      <c r="AM1621" s="123">
        <f t="shared" si="883"/>
        <v>0</v>
      </c>
      <c r="AN1621" s="123">
        <f t="shared" si="884"/>
        <v>0</v>
      </c>
      <c r="AO1621" s="45"/>
      <c r="AP1621" s="123">
        <f>J1621-(R1621+Z1621+AH1621)</f>
        <v>0</v>
      </c>
      <c r="AQ1621" s="123">
        <f>K1621-(S1621+AA1621+AI1621)</f>
        <v>0</v>
      </c>
      <c r="AR1621" s="123">
        <f t="shared" si="885"/>
        <v>0</v>
      </c>
      <c r="AS1621" s="123">
        <f>M1621-(U1621+AC1621+AK1621)</f>
        <v>0</v>
      </c>
      <c r="AT1621" s="123">
        <f>N1621-(V1621+AD1621+AL1621)</f>
        <v>0</v>
      </c>
      <c r="AU1621" s="123">
        <f t="shared" si="886"/>
        <v>0</v>
      </c>
      <c r="AV1621" s="123">
        <f t="shared" si="887"/>
        <v>0</v>
      </c>
      <c r="AW1621" s="125" t="s">
        <v>153</v>
      </c>
      <c r="AX1621" s="125"/>
      <c r="AY1621" s="125"/>
      <c r="AZ1621" s="124" t="s">
        <v>283</v>
      </c>
      <c r="BA1621" s="124"/>
      <c r="BB1621" s="124"/>
      <c r="BC1621" s="124"/>
      <c r="BD1621" s="124"/>
    </row>
    <row r="1622" spans="1:56" s="100" customFormat="1">
      <c r="A1622" s="45"/>
      <c r="B1622" s="108">
        <v>2013</v>
      </c>
      <c r="C1622" s="109">
        <v>8320</v>
      </c>
      <c r="D1622" s="108">
        <v>13</v>
      </c>
      <c r="E1622" s="108">
        <v>3000</v>
      </c>
      <c r="F1622" s="108">
        <v>3400</v>
      </c>
      <c r="G1622" s="108"/>
      <c r="H1622" s="108"/>
      <c r="I1622" s="110" t="s">
        <v>406</v>
      </c>
      <c r="J1622" s="111">
        <v>0</v>
      </c>
      <c r="K1622" s="111">
        <v>0</v>
      </c>
      <c r="L1622" s="111">
        <v>0</v>
      </c>
      <c r="M1622" s="111">
        <v>0</v>
      </c>
      <c r="N1622" s="111">
        <v>0</v>
      </c>
      <c r="O1622" s="111">
        <v>0</v>
      </c>
      <c r="P1622" s="111">
        <v>0</v>
      </c>
      <c r="Q1622" s="45"/>
      <c r="R1622" s="112">
        <f t="shared" si="896"/>
        <v>0</v>
      </c>
      <c r="S1622" s="112">
        <f t="shared" si="896"/>
        <v>0</v>
      </c>
      <c r="T1622" s="112">
        <f t="shared" si="904"/>
        <v>0</v>
      </c>
      <c r="U1622" s="112">
        <f t="shared" si="897"/>
        <v>0</v>
      </c>
      <c r="V1622" s="112">
        <f t="shared" si="897"/>
        <v>0</v>
      </c>
      <c r="W1622" s="112">
        <f t="shared" si="905"/>
        <v>0</v>
      </c>
      <c r="X1622" s="112">
        <f t="shared" si="906"/>
        <v>0</v>
      </c>
      <c r="Y1622" s="45"/>
      <c r="Z1622" s="112">
        <f t="shared" si="898"/>
        <v>0</v>
      </c>
      <c r="AA1622" s="112">
        <f t="shared" si="898"/>
        <v>0</v>
      </c>
      <c r="AB1622" s="112">
        <f t="shared" si="879"/>
        <v>0</v>
      </c>
      <c r="AC1622" s="112">
        <f t="shared" si="899"/>
        <v>0</v>
      </c>
      <c r="AD1622" s="112">
        <f t="shared" si="899"/>
        <v>0</v>
      </c>
      <c r="AE1622" s="112">
        <f t="shared" si="880"/>
        <v>0</v>
      </c>
      <c r="AF1622" s="112">
        <f t="shared" si="881"/>
        <v>0</v>
      </c>
      <c r="AG1622" s="45"/>
      <c r="AH1622" s="112">
        <f t="shared" si="900"/>
        <v>0</v>
      </c>
      <c r="AI1622" s="112">
        <f t="shared" si="900"/>
        <v>0</v>
      </c>
      <c r="AJ1622" s="112">
        <f t="shared" si="882"/>
        <v>0</v>
      </c>
      <c r="AK1622" s="112">
        <f t="shared" si="901"/>
        <v>0</v>
      </c>
      <c r="AL1622" s="112">
        <f t="shared" si="901"/>
        <v>0</v>
      </c>
      <c r="AM1622" s="112">
        <f t="shared" si="883"/>
        <v>0</v>
      </c>
      <c r="AN1622" s="112">
        <f t="shared" si="884"/>
        <v>0</v>
      </c>
      <c r="AO1622" s="45"/>
      <c r="AP1622" s="112">
        <f t="shared" si="902"/>
        <v>0</v>
      </c>
      <c r="AQ1622" s="112">
        <f t="shared" si="902"/>
        <v>0</v>
      </c>
      <c r="AR1622" s="112">
        <f t="shared" si="885"/>
        <v>0</v>
      </c>
      <c r="AS1622" s="112">
        <f t="shared" si="903"/>
        <v>0</v>
      </c>
      <c r="AT1622" s="112">
        <f t="shared" si="903"/>
        <v>0</v>
      </c>
      <c r="AU1622" s="112">
        <f t="shared" si="886"/>
        <v>0</v>
      </c>
      <c r="AV1622" s="112">
        <f t="shared" si="887"/>
        <v>0</v>
      </c>
      <c r="AW1622" s="113"/>
      <c r="AX1622" s="113"/>
      <c r="AY1622" s="113"/>
      <c r="AZ1622" s="111"/>
      <c r="BA1622" s="111"/>
      <c r="BB1622" s="111"/>
      <c r="BC1622" s="111"/>
      <c r="BD1622" s="111"/>
    </row>
    <row r="1623" spans="1:56" s="100" customFormat="1">
      <c r="A1623" s="45"/>
      <c r="B1623" s="114">
        <v>2013</v>
      </c>
      <c r="C1623" s="115">
        <v>8320</v>
      </c>
      <c r="D1623" s="114">
        <v>13</v>
      </c>
      <c r="E1623" s="114">
        <v>3000</v>
      </c>
      <c r="F1623" s="114">
        <v>3400</v>
      </c>
      <c r="G1623" s="114">
        <v>344</v>
      </c>
      <c r="H1623" s="114"/>
      <c r="I1623" s="116" t="s">
        <v>488</v>
      </c>
      <c r="J1623" s="117">
        <v>0</v>
      </c>
      <c r="K1623" s="117">
        <v>0</v>
      </c>
      <c r="L1623" s="117">
        <v>0</v>
      </c>
      <c r="M1623" s="117">
        <v>0</v>
      </c>
      <c r="N1623" s="117">
        <v>0</v>
      </c>
      <c r="O1623" s="117">
        <v>0</v>
      </c>
      <c r="P1623" s="117">
        <v>0</v>
      </c>
      <c r="Q1623" s="45"/>
      <c r="R1623" s="118">
        <f t="shared" si="896"/>
        <v>0</v>
      </c>
      <c r="S1623" s="118">
        <f t="shared" si="896"/>
        <v>0</v>
      </c>
      <c r="T1623" s="118">
        <f t="shared" si="904"/>
        <v>0</v>
      </c>
      <c r="U1623" s="118">
        <f t="shared" si="897"/>
        <v>0</v>
      </c>
      <c r="V1623" s="118">
        <f t="shared" si="897"/>
        <v>0</v>
      </c>
      <c r="W1623" s="118">
        <f t="shared" si="905"/>
        <v>0</v>
      </c>
      <c r="X1623" s="118">
        <f t="shared" si="906"/>
        <v>0</v>
      </c>
      <c r="Y1623" s="45"/>
      <c r="Z1623" s="118">
        <f t="shared" si="898"/>
        <v>0</v>
      </c>
      <c r="AA1623" s="118">
        <f t="shared" si="898"/>
        <v>0</v>
      </c>
      <c r="AB1623" s="118">
        <f t="shared" si="879"/>
        <v>0</v>
      </c>
      <c r="AC1623" s="118">
        <f t="shared" si="899"/>
        <v>0</v>
      </c>
      <c r="AD1623" s="118">
        <f t="shared" si="899"/>
        <v>0</v>
      </c>
      <c r="AE1623" s="118">
        <f t="shared" si="880"/>
        <v>0</v>
      </c>
      <c r="AF1623" s="118">
        <f t="shared" si="881"/>
        <v>0</v>
      </c>
      <c r="AG1623" s="45"/>
      <c r="AH1623" s="118">
        <f t="shared" si="900"/>
        <v>0</v>
      </c>
      <c r="AI1623" s="118">
        <f t="shared" si="900"/>
        <v>0</v>
      </c>
      <c r="AJ1623" s="118">
        <f t="shared" si="882"/>
        <v>0</v>
      </c>
      <c r="AK1623" s="118">
        <f t="shared" si="901"/>
        <v>0</v>
      </c>
      <c r="AL1623" s="118">
        <f t="shared" si="901"/>
        <v>0</v>
      </c>
      <c r="AM1623" s="118">
        <f t="shared" si="883"/>
        <v>0</v>
      </c>
      <c r="AN1623" s="118">
        <f t="shared" si="884"/>
        <v>0</v>
      </c>
      <c r="AO1623" s="45"/>
      <c r="AP1623" s="118">
        <f t="shared" si="902"/>
        <v>0</v>
      </c>
      <c r="AQ1623" s="118">
        <f t="shared" si="902"/>
        <v>0</v>
      </c>
      <c r="AR1623" s="118">
        <f t="shared" si="885"/>
        <v>0</v>
      </c>
      <c r="AS1623" s="118">
        <f t="shared" si="903"/>
        <v>0</v>
      </c>
      <c r="AT1623" s="118">
        <f t="shared" si="903"/>
        <v>0</v>
      </c>
      <c r="AU1623" s="118">
        <f t="shared" si="886"/>
        <v>0</v>
      </c>
      <c r="AV1623" s="118">
        <f t="shared" si="887"/>
        <v>0</v>
      </c>
      <c r="AW1623" s="119"/>
      <c r="AX1623" s="119"/>
      <c r="AY1623" s="119"/>
      <c r="AZ1623" s="117"/>
      <c r="BA1623" s="117"/>
      <c r="BB1623" s="117"/>
      <c r="BC1623" s="117"/>
      <c r="BD1623" s="117"/>
    </row>
    <row r="1624" spans="1:56" s="100" customFormat="1">
      <c r="A1624" s="45"/>
      <c r="B1624" s="120">
        <v>2013</v>
      </c>
      <c r="C1624" s="121">
        <v>8320</v>
      </c>
      <c r="D1624" s="120">
        <v>13</v>
      </c>
      <c r="E1624" s="120">
        <v>3000</v>
      </c>
      <c r="F1624" s="120">
        <v>3400</v>
      </c>
      <c r="G1624" s="120">
        <v>344</v>
      </c>
      <c r="H1624" s="120">
        <v>34401</v>
      </c>
      <c r="I1624" s="122" t="s">
        <v>489</v>
      </c>
      <c r="J1624" s="123">
        <v>0</v>
      </c>
      <c r="K1624" s="123">
        <v>0</v>
      </c>
      <c r="L1624" s="124">
        <v>0</v>
      </c>
      <c r="M1624" s="123">
        <v>0</v>
      </c>
      <c r="N1624" s="123">
        <v>0</v>
      </c>
      <c r="O1624" s="124">
        <v>0</v>
      </c>
      <c r="P1624" s="124">
        <v>0</v>
      </c>
      <c r="Q1624" s="45"/>
      <c r="R1624" s="123">
        <v>0</v>
      </c>
      <c r="S1624" s="123">
        <v>0</v>
      </c>
      <c r="T1624" s="123">
        <f t="shared" si="904"/>
        <v>0</v>
      </c>
      <c r="U1624" s="123">
        <v>0</v>
      </c>
      <c r="V1624" s="123">
        <v>0</v>
      </c>
      <c r="W1624" s="123">
        <f t="shared" si="905"/>
        <v>0</v>
      </c>
      <c r="X1624" s="123">
        <f t="shared" si="906"/>
        <v>0</v>
      </c>
      <c r="Y1624" s="45"/>
      <c r="Z1624" s="123">
        <v>0</v>
      </c>
      <c r="AA1624" s="123">
        <v>0</v>
      </c>
      <c r="AB1624" s="123">
        <f t="shared" si="879"/>
        <v>0</v>
      </c>
      <c r="AC1624" s="123">
        <v>0</v>
      </c>
      <c r="AD1624" s="123">
        <v>0</v>
      </c>
      <c r="AE1624" s="123">
        <f t="shared" si="880"/>
        <v>0</v>
      </c>
      <c r="AF1624" s="123">
        <f t="shared" si="881"/>
        <v>0</v>
      </c>
      <c r="AG1624" s="45"/>
      <c r="AH1624" s="123">
        <v>0</v>
      </c>
      <c r="AI1624" s="123">
        <v>0</v>
      </c>
      <c r="AJ1624" s="123">
        <f t="shared" si="882"/>
        <v>0</v>
      </c>
      <c r="AK1624" s="123">
        <v>0</v>
      </c>
      <c r="AL1624" s="123">
        <v>0</v>
      </c>
      <c r="AM1624" s="123">
        <f t="shared" si="883"/>
        <v>0</v>
      </c>
      <c r="AN1624" s="123">
        <f t="shared" si="884"/>
        <v>0</v>
      </c>
      <c r="AO1624" s="45"/>
      <c r="AP1624" s="123">
        <f>J1624-(R1624+Z1624+AH1624)</f>
        <v>0</v>
      </c>
      <c r="AQ1624" s="123">
        <f>K1624-(S1624+AA1624+AI1624)</f>
        <v>0</v>
      </c>
      <c r="AR1624" s="123">
        <f t="shared" si="885"/>
        <v>0</v>
      </c>
      <c r="AS1624" s="123">
        <f>M1624-(U1624+AC1624+AK1624)</f>
        <v>0</v>
      </c>
      <c r="AT1624" s="123">
        <f>N1624-(V1624+AD1624+AL1624)</f>
        <v>0</v>
      </c>
      <c r="AU1624" s="123">
        <f t="shared" si="886"/>
        <v>0</v>
      </c>
      <c r="AV1624" s="123">
        <f t="shared" si="887"/>
        <v>0</v>
      </c>
      <c r="AW1624" s="125"/>
      <c r="AX1624" s="125"/>
      <c r="AY1624" s="125"/>
      <c r="AZ1624" s="124"/>
      <c r="BA1624" s="124"/>
      <c r="BB1624" s="124"/>
      <c r="BC1624" s="124"/>
      <c r="BD1624" s="124"/>
    </row>
    <row r="1625" spans="1:56" s="126" customFormat="1">
      <c r="A1625" s="45"/>
      <c r="B1625" s="108">
        <v>2013</v>
      </c>
      <c r="C1625" s="109">
        <v>8320</v>
      </c>
      <c r="D1625" s="108">
        <v>13</v>
      </c>
      <c r="E1625" s="108">
        <v>3000</v>
      </c>
      <c r="F1625" s="108">
        <v>3500</v>
      </c>
      <c r="G1625" s="108"/>
      <c r="H1625" s="108"/>
      <c r="I1625" s="110" t="s">
        <v>317</v>
      </c>
      <c r="J1625" s="111">
        <v>55000</v>
      </c>
      <c r="K1625" s="111">
        <v>0</v>
      </c>
      <c r="L1625" s="111">
        <v>55000</v>
      </c>
      <c r="M1625" s="111">
        <v>12000</v>
      </c>
      <c r="N1625" s="111">
        <v>0</v>
      </c>
      <c r="O1625" s="111">
        <v>12000</v>
      </c>
      <c r="P1625" s="111">
        <v>67000</v>
      </c>
      <c r="Q1625" s="45"/>
      <c r="R1625" s="112">
        <f>R1626+R1628+R1630</f>
        <v>55000</v>
      </c>
      <c r="S1625" s="112">
        <f>S1626+S1628+S1630</f>
        <v>0</v>
      </c>
      <c r="T1625" s="112">
        <f t="shared" si="904"/>
        <v>55000</v>
      </c>
      <c r="U1625" s="112">
        <f>U1626+U1628+U1630</f>
        <v>12000</v>
      </c>
      <c r="V1625" s="112">
        <f>V1626+V1628+V1630</f>
        <v>0</v>
      </c>
      <c r="W1625" s="112">
        <f t="shared" si="905"/>
        <v>12000</v>
      </c>
      <c r="X1625" s="112">
        <f t="shared" si="906"/>
        <v>67000</v>
      </c>
      <c r="Y1625" s="45"/>
      <c r="Z1625" s="112">
        <f>Z1626+Z1628+Z1630</f>
        <v>0</v>
      </c>
      <c r="AA1625" s="112">
        <f>AA1626+AA1628+AA1630</f>
        <v>0</v>
      </c>
      <c r="AB1625" s="112">
        <f t="shared" si="879"/>
        <v>0</v>
      </c>
      <c r="AC1625" s="112">
        <f>AC1626+AC1628+AC1630</f>
        <v>0</v>
      </c>
      <c r="AD1625" s="112">
        <f>AD1626+AD1628+AD1630</f>
        <v>0</v>
      </c>
      <c r="AE1625" s="112">
        <f t="shared" si="880"/>
        <v>0</v>
      </c>
      <c r="AF1625" s="112">
        <f t="shared" si="881"/>
        <v>0</v>
      </c>
      <c r="AG1625" s="45"/>
      <c r="AH1625" s="112">
        <f>AH1626+AH1628+AH1630</f>
        <v>0</v>
      </c>
      <c r="AI1625" s="112">
        <f>AI1626+AI1628+AI1630</f>
        <v>0</v>
      </c>
      <c r="AJ1625" s="112">
        <f t="shared" si="882"/>
        <v>0</v>
      </c>
      <c r="AK1625" s="112">
        <f>AK1626+AK1628+AK1630</f>
        <v>0</v>
      </c>
      <c r="AL1625" s="112">
        <f>AL1626+AL1628+AL1630</f>
        <v>0</v>
      </c>
      <c r="AM1625" s="112">
        <f t="shared" si="883"/>
        <v>0</v>
      </c>
      <c r="AN1625" s="112">
        <f t="shared" si="884"/>
        <v>0</v>
      </c>
      <c r="AO1625" s="45"/>
      <c r="AP1625" s="112">
        <f>AP1626+AP1628+AP1630</f>
        <v>0</v>
      </c>
      <c r="AQ1625" s="112">
        <f>AQ1626+AQ1628+AQ1630</f>
        <v>0</v>
      </c>
      <c r="AR1625" s="112">
        <f t="shared" si="885"/>
        <v>0</v>
      </c>
      <c r="AS1625" s="112">
        <f>AS1626+AS1628+AS1630</f>
        <v>0</v>
      </c>
      <c r="AT1625" s="112">
        <f>AT1626+AT1628+AT1630</f>
        <v>0</v>
      </c>
      <c r="AU1625" s="112">
        <f t="shared" si="886"/>
        <v>0</v>
      </c>
      <c r="AV1625" s="112">
        <f t="shared" si="887"/>
        <v>0</v>
      </c>
      <c r="AW1625" s="113"/>
      <c r="AX1625" s="113"/>
      <c r="AY1625" s="113"/>
      <c r="AZ1625" s="111"/>
      <c r="BA1625" s="111"/>
      <c r="BB1625" s="111"/>
      <c r="BC1625" s="111"/>
      <c r="BD1625" s="111"/>
    </row>
    <row r="1626" spans="1:56" s="127" customFormat="1">
      <c r="A1626" s="45"/>
      <c r="B1626" s="114">
        <v>2013</v>
      </c>
      <c r="C1626" s="115">
        <v>8320</v>
      </c>
      <c r="D1626" s="114">
        <v>13</v>
      </c>
      <c r="E1626" s="114">
        <v>3000</v>
      </c>
      <c r="F1626" s="114">
        <v>3500</v>
      </c>
      <c r="G1626" s="114">
        <v>351</v>
      </c>
      <c r="H1626" s="114"/>
      <c r="I1626" s="116" t="s">
        <v>183</v>
      </c>
      <c r="J1626" s="117">
        <v>0</v>
      </c>
      <c r="K1626" s="117">
        <v>0</v>
      </c>
      <c r="L1626" s="117">
        <v>0</v>
      </c>
      <c r="M1626" s="117">
        <v>0</v>
      </c>
      <c r="N1626" s="117">
        <v>0</v>
      </c>
      <c r="O1626" s="117">
        <v>0</v>
      </c>
      <c r="P1626" s="117">
        <v>0</v>
      </c>
      <c r="Q1626" s="45"/>
      <c r="R1626" s="118">
        <f t="shared" si="896"/>
        <v>0</v>
      </c>
      <c r="S1626" s="118">
        <f t="shared" si="896"/>
        <v>0</v>
      </c>
      <c r="T1626" s="118">
        <f t="shared" si="904"/>
        <v>0</v>
      </c>
      <c r="U1626" s="118">
        <f t="shared" si="897"/>
        <v>0</v>
      </c>
      <c r="V1626" s="118">
        <f t="shared" si="897"/>
        <v>0</v>
      </c>
      <c r="W1626" s="118">
        <f t="shared" si="905"/>
        <v>0</v>
      </c>
      <c r="X1626" s="118">
        <f t="shared" si="906"/>
        <v>0</v>
      </c>
      <c r="Y1626" s="45"/>
      <c r="Z1626" s="118">
        <f t="shared" si="898"/>
        <v>0</v>
      </c>
      <c r="AA1626" s="118">
        <f t="shared" si="898"/>
        <v>0</v>
      </c>
      <c r="AB1626" s="118">
        <f t="shared" si="879"/>
        <v>0</v>
      </c>
      <c r="AC1626" s="118">
        <f t="shared" si="899"/>
        <v>0</v>
      </c>
      <c r="AD1626" s="118">
        <f t="shared" si="899"/>
        <v>0</v>
      </c>
      <c r="AE1626" s="118">
        <f t="shared" si="880"/>
        <v>0</v>
      </c>
      <c r="AF1626" s="118">
        <f t="shared" si="881"/>
        <v>0</v>
      </c>
      <c r="AG1626" s="45"/>
      <c r="AH1626" s="118">
        <f t="shared" si="900"/>
        <v>0</v>
      </c>
      <c r="AI1626" s="118">
        <f t="shared" si="900"/>
        <v>0</v>
      </c>
      <c r="AJ1626" s="118">
        <f t="shared" si="882"/>
        <v>0</v>
      </c>
      <c r="AK1626" s="118">
        <f t="shared" si="901"/>
        <v>0</v>
      </c>
      <c r="AL1626" s="118">
        <f t="shared" si="901"/>
        <v>0</v>
      </c>
      <c r="AM1626" s="118">
        <f t="shared" si="883"/>
        <v>0</v>
      </c>
      <c r="AN1626" s="118">
        <f t="shared" si="884"/>
        <v>0</v>
      </c>
      <c r="AO1626" s="45"/>
      <c r="AP1626" s="118">
        <f t="shared" si="902"/>
        <v>0</v>
      </c>
      <c r="AQ1626" s="118">
        <f t="shared" si="902"/>
        <v>0</v>
      </c>
      <c r="AR1626" s="118">
        <f t="shared" si="885"/>
        <v>0</v>
      </c>
      <c r="AS1626" s="118">
        <f t="shared" si="903"/>
        <v>0</v>
      </c>
      <c r="AT1626" s="118">
        <f t="shared" si="903"/>
        <v>0</v>
      </c>
      <c r="AU1626" s="118">
        <f t="shared" si="886"/>
        <v>0</v>
      </c>
      <c r="AV1626" s="118">
        <f t="shared" si="887"/>
        <v>0</v>
      </c>
      <c r="AW1626" s="119"/>
      <c r="AX1626" s="119"/>
      <c r="AY1626" s="119"/>
      <c r="AZ1626" s="117"/>
      <c r="BA1626" s="117"/>
      <c r="BB1626" s="117"/>
      <c r="BC1626" s="117"/>
      <c r="BD1626" s="117"/>
    </row>
    <row r="1627" spans="1:56" s="100" customFormat="1">
      <c r="A1627" s="45"/>
      <c r="B1627" s="120">
        <v>2013</v>
      </c>
      <c r="C1627" s="121">
        <v>8320</v>
      </c>
      <c r="D1627" s="120">
        <v>13</v>
      </c>
      <c r="E1627" s="120">
        <v>3000</v>
      </c>
      <c r="F1627" s="120">
        <v>3500</v>
      </c>
      <c r="G1627" s="120">
        <v>351</v>
      </c>
      <c r="H1627" s="120">
        <v>35101</v>
      </c>
      <c r="I1627" s="122" t="s">
        <v>184</v>
      </c>
      <c r="J1627" s="123">
        <v>0</v>
      </c>
      <c r="K1627" s="123">
        <v>0</v>
      </c>
      <c r="L1627" s="124">
        <v>0</v>
      </c>
      <c r="M1627" s="123">
        <v>0</v>
      </c>
      <c r="N1627" s="123">
        <v>0</v>
      </c>
      <c r="O1627" s="124">
        <v>0</v>
      </c>
      <c r="P1627" s="124">
        <v>0</v>
      </c>
      <c r="Q1627" s="45"/>
      <c r="R1627" s="123">
        <v>0</v>
      </c>
      <c r="S1627" s="123">
        <v>0</v>
      </c>
      <c r="T1627" s="123">
        <f t="shared" si="904"/>
        <v>0</v>
      </c>
      <c r="U1627" s="123">
        <v>0</v>
      </c>
      <c r="V1627" s="123">
        <v>0</v>
      </c>
      <c r="W1627" s="123">
        <f t="shared" si="905"/>
        <v>0</v>
      </c>
      <c r="X1627" s="123">
        <f t="shared" si="906"/>
        <v>0</v>
      </c>
      <c r="Y1627" s="45"/>
      <c r="Z1627" s="123">
        <v>0</v>
      </c>
      <c r="AA1627" s="123">
        <v>0</v>
      </c>
      <c r="AB1627" s="123">
        <f t="shared" si="879"/>
        <v>0</v>
      </c>
      <c r="AC1627" s="123">
        <v>0</v>
      </c>
      <c r="AD1627" s="123">
        <v>0</v>
      </c>
      <c r="AE1627" s="123">
        <f t="shared" si="880"/>
        <v>0</v>
      </c>
      <c r="AF1627" s="123">
        <f t="shared" si="881"/>
        <v>0</v>
      </c>
      <c r="AG1627" s="45"/>
      <c r="AH1627" s="123">
        <v>0</v>
      </c>
      <c r="AI1627" s="123">
        <v>0</v>
      </c>
      <c r="AJ1627" s="123">
        <f t="shared" si="882"/>
        <v>0</v>
      </c>
      <c r="AK1627" s="123">
        <v>0</v>
      </c>
      <c r="AL1627" s="123">
        <v>0</v>
      </c>
      <c r="AM1627" s="123">
        <f t="shared" si="883"/>
        <v>0</v>
      </c>
      <c r="AN1627" s="123">
        <f t="shared" si="884"/>
        <v>0</v>
      </c>
      <c r="AO1627" s="45"/>
      <c r="AP1627" s="123">
        <f>J1627-(R1627+Z1627+AH1627)</f>
        <v>0</v>
      </c>
      <c r="AQ1627" s="123">
        <f>K1627-(S1627+AA1627+AI1627)</f>
        <v>0</v>
      </c>
      <c r="AR1627" s="123">
        <f t="shared" si="885"/>
        <v>0</v>
      </c>
      <c r="AS1627" s="123">
        <f>M1627-(U1627+AC1627+AK1627)</f>
        <v>0</v>
      </c>
      <c r="AT1627" s="123">
        <f>N1627-(V1627+AD1627+AL1627)</f>
        <v>0</v>
      </c>
      <c r="AU1627" s="123">
        <f t="shared" si="886"/>
        <v>0</v>
      </c>
      <c r="AV1627" s="123">
        <f t="shared" si="887"/>
        <v>0</v>
      </c>
      <c r="AW1627" s="125" t="s">
        <v>153</v>
      </c>
      <c r="AX1627" s="125"/>
      <c r="AY1627" s="125"/>
      <c r="AZ1627" s="124" t="s">
        <v>283</v>
      </c>
      <c r="BA1627" s="124"/>
      <c r="BB1627" s="124"/>
      <c r="BC1627" s="124"/>
      <c r="BD1627" s="124"/>
    </row>
    <row r="1628" spans="1:56" s="127" customFormat="1">
      <c r="A1628" s="45"/>
      <c r="B1628" s="114">
        <v>2013</v>
      </c>
      <c r="C1628" s="115">
        <v>8320</v>
      </c>
      <c r="D1628" s="114">
        <v>13</v>
      </c>
      <c r="E1628" s="114">
        <v>3000</v>
      </c>
      <c r="F1628" s="114">
        <v>3500</v>
      </c>
      <c r="G1628" s="114">
        <v>353</v>
      </c>
      <c r="H1628" s="114"/>
      <c r="I1628" s="116" t="s">
        <v>490</v>
      </c>
      <c r="J1628" s="117">
        <v>55000</v>
      </c>
      <c r="K1628" s="117">
        <v>0</v>
      </c>
      <c r="L1628" s="117">
        <v>55000</v>
      </c>
      <c r="M1628" s="117">
        <v>0</v>
      </c>
      <c r="N1628" s="117">
        <v>0</v>
      </c>
      <c r="O1628" s="117">
        <v>0</v>
      </c>
      <c r="P1628" s="117">
        <v>55000</v>
      </c>
      <c r="Q1628" s="45"/>
      <c r="R1628" s="118">
        <f t="shared" si="896"/>
        <v>55000</v>
      </c>
      <c r="S1628" s="118">
        <f t="shared" si="896"/>
        <v>0</v>
      </c>
      <c r="T1628" s="118">
        <f t="shared" si="904"/>
        <v>55000</v>
      </c>
      <c r="U1628" s="118">
        <f t="shared" si="897"/>
        <v>0</v>
      </c>
      <c r="V1628" s="118">
        <f t="shared" si="897"/>
        <v>0</v>
      </c>
      <c r="W1628" s="118">
        <f t="shared" si="905"/>
        <v>0</v>
      </c>
      <c r="X1628" s="118">
        <f t="shared" si="906"/>
        <v>55000</v>
      </c>
      <c r="Y1628" s="45"/>
      <c r="Z1628" s="118">
        <f t="shared" si="898"/>
        <v>0</v>
      </c>
      <c r="AA1628" s="118">
        <f t="shared" si="898"/>
        <v>0</v>
      </c>
      <c r="AB1628" s="118">
        <f t="shared" si="879"/>
        <v>0</v>
      </c>
      <c r="AC1628" s="118">
        <f t="shared" si="899"/>
        <v>0</v>
      </c>
      <c r="AD1628" s="118">
        <f t="shared" si="899"/>
        <v>0</v>
      </c>
      <c r="AE1628" s="118">
        <f t="shared" si="880"/>
        <v>0</v>
      </c>
      <c r="AF1628" s="118">
        <f t="shared" si="881"/>
        <v>0</v>
      </c>
      <c r="AG1628" s="45"/>
      <c r="AH1628" s="118">
        <f t="shared" si="900"/>
        <v>0</v>
      </c>
      <c r="AI1628" s="118">
        <f t="shared" si="900"/>
        <v>0</v>
      </c>
      <c r="AJ1628" s="118">
        <f t="shared" si="882"/>
        <v>0</v>
      </c>
      <c r="AK1628" s="118">
        <f t="shared" si="901"/>
        <v>0</v>
      </c>
      <c r="AL1628" s="118">
        <f t="shared" si="901"/>
        <v>0</v>
      </c>
      <c r="AM1628" s="118">
        <f t="shared" si="883"/>
        <v>0</v>
      </c>
      <c r="AN1628" s="118">
        <f t="shared" si="884"/>
        <v>0</v>
      </c>
      <c r="AO1628" s="45"/>
      <c r="AP1628" s="118">
        <f t="shared" si="902"/>
        <v>0</v>
      </c>
      <c r="AQ1628" s="118">
        <f t="shared" si="902"/>
        <v>0</v>
      </c>
      <c r="AR1628" s="118">
        <f t="shared" si="885"/>
        <v>0</v>
      </c>
      <c r="AS1628" s="118">
        <f t="shared" si="903"/>
        <v>0</v>
      </c>
      <c r="AT1628" s="118">
        <f t="shared" si="903"/>
        <v>0</v>
      </c>
      <c r="AU1628" s="118">
        <f t="shared" si="886"/>
        <v>0</v>
      </c>
      <c r="AV1628" s="118">
        <f t="shared" si="887"/>
        <v>0</v>
      </c>
      <c r="AW1628" s="119"/>
      <c r="AX1628" s="119"/>
      <c r="AY1628" s="119"/>
      <c r="AZ1628" s="117"/>
      <c r="BA1628" s="117"/>
      <c r="BB1628" s="117"/>
      <c r="BC1628" s="117"/>
      <c r="BD1628" s="117"/>
    </row>
    <row r="1629" spans="1:56" s="100" customFormat="1">
      <c r="A1629" s="45"/>
      <c r="B1629" s="120">
        <v>2013</v>
      </c>
      <c r="C1629" s="121">
        <v>8320</v>
      </c>
      <c r="D1629" s="120">
        <v>13</v>
      </c>
      <c r="E1629" s="120">
        <v>3000</v>
      </c>
      <c r="F1629" s="120">
        <v>3500</v>
      </c>
      <c r="G1629" s="120">
        <v>353</v>
      </c>
      <c r="H1629" s="120">
        <v>35301</v>
      </c>
      <c r="I1629" s="122" t="s">
        <v>186</v>
      </c>
      <c r="J1629" s="123">
        <v>55000</v>
      </c>
      <c r="K1629" s="123">
        <v>0</v>
      </c>
      <c r="L1629" s="124">
        <v>55000</v>
      </c>
      <c r="M1629" s="123">
        <v>0</v>
      </c>
      <c r="N1629" s="123">
        <v>0</v>
      </c>
      <c r="O1629" s="124">
        <v>0</v>
      </c>
      <c r="P1629" s="124">
        <v>55000</v>
      </c>
      <c r="Q1629" s="45"/>
      <c r="R1629" s="123">
        <f>+'[1]REPUVE -C4'!Y148</f>
        <v>55000</v>
      </c>
      <c r="S1629" s="123">
        <v>0</v>
      </c>
      <c r="T1629" s="123">
        <f t="shared" si="904"/>
        <v>55000</v>
      </c>
      <c r="U1629" s="123">
        <v>0</v>
      </c>
      <c r="V1629" s="123">
        <v>0</v>
      </c>
      <c r="W1629" s="123">
        <f t="shared" si="905"/>
        <v>0</v>
      </c>
      <c r="X1629" s="123">
        <f t="shared" si="906"/>
        <v>55000</v>
      </c>
      <c r="Y1629" s="45"/>
      <c r="Z1629" s="123">
        <v>0</v>
      </c>
      <c r="AA1629" s="123">
        <v>0</v>
      </c>
      <c r="AB1629" s="123">
        <f t="shared" si="879"/>
        <v>0</v>
      </c>
      <c r="AC1629" s="123">
        <v>0</v>
      </c>
      <c r="AD1629" s="123">
        <v>0</v>
      </c>
      <c r="AE1629" s="123">
        <f t="shared" si="880"/>
        <v>0</v>
      </c>
      <c r="AF1629" s="123">
        <f t="shared" si="881"/>
        <v>0</v>
      </c>
      <c r="AG1629" s="45"/>
      <c r="AH1629" s="123">
        <v>0</v>
      </c>
      <c r="AI1629" s="123">
        <v>0</v>
      </c>
      <c r="AJ1629" s="123">
        <f t="shared" si="882"/>
        <v>0</v>
      </c>
      <c r="AK1629" s="123">
        <v>0</v>
      </c>
      <c r="AL1629" s="123">
        <v>0</v>
      </c>
      <c r="AM1629" s="123">
        <f t="shared" si="883"/>
        <v>0</v>
      </c>
      <c r="AN1629" s="123">
        <f t="shared" si="884"/>
        <v>0</v>
      </c>
      <c r="AO1629" s="45"/>
      <c r="AP1629" s="123">
        <f>J1629-(R1629+Z1629+AH1629)</f>
        <v>0</v>
      </c>
      <c r="AQ1629" s="123">
        <f>K1629-(S1629+AA1629+AI1629)</f>
        <v>0</v>
      </c>
      <c r="AR1629" s="123">
        <f t="shared" si="885"/>
        <v>0</v>
      </c>
      <c r="AS1629" s="123">
        <f>M1629-(U1629+AC1629+AK1629)</f>
        <v>0</v>
      </c>
      <c r="AT1629" s="123">
        <f>N1629-(V1629+AD1629+AL1629)</f>
        <v>0</v>
      </c>
      <c r="AU1629" s="123">
        <f t="shared" si="886"/>
        <v>0</v>
      </c>
      <c r="AV1629" s="123">
        <f t="shared" si="887"/>
        <v>0</v>
      </c>
      <c r="AW1629" s="125" t="s">
        <v>153</v>
      </c>
      <c r="AX1629" s="125">
        <v>1</v>
      </c>
      <c r="AY1629" s="125"/>
      <c r="AZ1629" s="124" t="s">
        <v>283</v>
      </c>
      <c r="BA1629" s="124">
        <f>'[1]REPUVE -C4'!AP149</f>
        <v>1</v>
      </c>
      <c r="BB1629" s="124"/>
      <c r="BC1629" s="133">
        <f>+AX1629-BA1629</f>
        <v>0</v>
      </c>
      <c r="BD1629" s="124">
        <v>0</v>
      </c>
    </row>
    <row r="1630" spans="1:56" s="127" customFormat="1">
      <c r="A1630" s="45"/>
      <c r="B1630" s="114">
        <v>2013</v>
      </c>
      <c r="C1630" s="115">
        <v>8320</v>
      </c>
      <c r="D1630" s="114">
        <v>13</v>
      </c>
      <c r="E1630" s="114">
        <v>3000</v>
      </c>
      <c r="F1630" s="114">
        <v>3500</v>
      </c>
      <c r="G1630" s="114">
        <v>355</v>
      </c>
      <c r="H1630" s="114"/>
      <c r="I1630" s="116" t="s">
        <v>188</v>
      </c>
      <c r="J1630" s="117">
        <v>0</v>
      </c>
      <c r="K1630" s="117">
        <v>0</v>
      </c>
      <c r="L1630" s="117">
        <v>0</v>
      </c>
      <c r="M1630" s="117">
        <v>12000</v>
      </c>
      <c r="N1630" s="117">
        <v>0</v>
      </c>
      <c r="O1630" s="117">
        <v>12000</v>
      </c>
      <c r="P1630" s="117">
        <v>12000</v>
      </c>
      <c r="Q1630" s="45"/>
      <c r="R1630" s="118">
        <f t="shared" si="896"/>
        <v>0</v>
      </c>
      <c r="S1630" s="118">
        <f t="shared" si="896"/>
        <v>0</v>
      </c>
      <c r="T1630" s="118">
        <f t="shared" si="904"/>
        <v>0</v>
      </c>
      <c r="U1630" s="118">
        <f t="shared" si="897"/>
        <v>12000</v>
      </c>
      <c r="V1630" s="118">
        <f t="shared" si="897"/>
        <v>0</v>
      </c>
      <c r="W1630" s="118">
        <f t="shared" si="905"/>
        <v>12000</v>
      </c>
      <c r="X1630" s="118">
        <f t="shared" si="906"/>
        <v>12000</v>
      </c>
      <c r="Y1630" s="45"/>
      <c r="Z1630" s="118">
        <f t="shared" si="898"/>
        <v>0</v>
      </c>
      <c r="AA1630" s="118">
        <f t="shared" si="898"/>
        <v>0</v>
      </c>
      <c r="AB1630" s="118">
        <f t="shared" si="879"/>
        <v>0</v>
      </c>
      <c r="AC1630" s="118">
        <f t="shared" si="899"/>
        <v>0</v>
      </c>
      <c r="AD1630" s="118">
        <f t="shared" si="899"/>
        <v>0</v>
      </c>
      <c r="AE1630" s="118">
        <f t="shared" si="880"/>
        <v>0</v>
      </c>
      <c r="AF1630" s="118">
        <f t="shared" si="881"/>
        <v>0</v>
      </c>
      <c r="AG1630" s="45"/>
      <c r="AH1630" s="118">
        <f t="shared" si="900"/>
        <v>0</v>
      </c>
      <c r="AI1630" s="118">
        <f t="shared" si="900"/>
        <v>0</v>
      </c>
      <c r="AJ1630" s="118">
        <f t="shared" si="882"/>
        <v>0</v>
      </c>
      <c r="AK1630" s="118">
        <f t="shared" si="901"/>
        <v>0</v>
      </c>
      <c r="AL1630" s="118">
        <f t="shared" si="901"/>
        <v>0</v>
      </c>
      <c r="AM1630" s="118">
        <f t="shared" si="883"/>
        <v>0</v>
      </c>
      <c r="AN1630" s="118">
        <f t="shared" si="884"/>
        <v>0</v>
      </c>
      <c r="AO1630" s="45"/>
      <c r="AP1630" s="118">
        <f t="shared" si="902"/>
        <v>0</v>
      </c>
      <c r="AQ1630" s="118">
        <f t="shared" si="902"/>
        <v>0</v>
      </c>
      <c r="AR1630" s="118">
        <f t="shared" si="885"/>
        <v>0</v>
      </c>
      <c r="AS1630" s="118">
        <f t="shared" si="903"/>
        <v>0</v>
      </c>
      <c r="AT1630" s="118">
        <f t="shared" si="903"/>
        <v>0</v>
      </c>
      <c r="AU1630" s="118">
        <f t="shared" si="886"/>
        <v>0</v>
      </c>
      <c r="AV1630" s="118">
        <f t="shared" si="887"/>
        <v>0</v>
      </c>
      <c r="AW1630" s="119"/>
      <c r="AX1630" s="119"/>
      <c r="AY1630" s="119"/>
      <c r="AZ1630" s="117"/>
      <c r="BA1630" s="117"/>
      <c r="BB1630" s="117"/>
      <c r="BC1630" s="117"/>
      <c r="BD1630" s="117"/>
    </row>
    <row r="1631" spans="1:56" s="100" customFormat="1">
      <c r="A1631" s="45"/>
      <c r="B1631" s="120">
        <v>2013</v>
      </c>
      <c r="C1631" s="121">
        <v>8320</v>
      </c>
      <c r="D1631" s="120">
        <v>13</v>
      </c>
      <c r="E1631" s="120">
        <v>3000</v>
      </c>
      <c r="F1631" s="120">
        <v>3500</v>
      </c>
      <c r="G1631" s="120">
        <v>355</v>
      </c>
      <c r="H1631" s="120">
        <v>35501</v>
      </c>
      <c r="I1631" s="122" t="s">
        <v>189</v>
      </c>
      <c r="J1631" s="123">
        <v>0</v>
      </c>
      <c r="K1631" s="123">
        <v>0</v>
      </c>
      <c r="L1631" s="124">
        <v>0</v>
      </c>
      <c r="M1631" s="123">
        <v>12000</v>
      </c>
      <c r="N1631" s="123">
        <v>0</v>
      </c>
      <c r="O1631" s="124">
        <v>12000</v>
      </c>
      <c r="P1631" s="124">
        <v>12000</v>
      </c>
      <c r="Q1631" s="45"/>
      <c r="R1631" s="123">
        <v>0</v>
      </c>
      <c r="S1631" s="123">
        <v>0</v>
      </c>
      <c r="T1631" s="123">
        <f t="shared" si="904"/>
        <v>0</v>
      </c>
      <c r="U1631" s="123">
        <f>+'[1]REPUVE -C4'!AB151</f>
        <v>12000</v>
      </c>
      <c r="V1631" s="123">
        <v>0</v>
      </c>
      <c r="W1631" s="123">
        <f t="shared" si="905"/>
        <v>12000</v>
      </c>
      <c r="X1631" s="123">
        <f t="shared" si="906"/>
        <v>12000</v>
      </c>
      <c r="Y1631" s="45"/>
      <c r="Z1631" s="123">
        <v>0</v>
      </c>
      <c r="AA1631" s="123">
        <v>0</v>
      </c>
      <c r="AB1631" s="123">
        <f t="shared" si="879"/>
        <v>0</v>
      </c>
      <c r="AC1631" s="123">
        <v>0</v>
      </c>
      <c r="AD1631" s="123">
        <v>0</v>
      </c>
      <c r="AE1631" s="123">
        <f t="shared" si="880"/>
        <v>0</v>
      </c>
      <c r="AF1631" s="123">
        <f t="shared" si="881"/>
        <v>0</v>
      </c>
      <c r="AG1631" s="45"/>
      <c r="AH1631" s="123">
        <v>0</v>
      </c>
      <c r="AI1631" s="123">
        <v>0</v>
      </c>
      <c r="AJ1631" s="123">
        <f t="shared" si="882"/>
        <v>0</v>
      </c>
      <c r="AK1631" s="123">
        <f>10001.58-10001.58</f>
        <v>0</v>
      </c>
      <c r="AL1631" s="123">
        <v>0</v>
      </c>
      <c r="AM1631" s="123">
        <f t="shared" si="883"/>
        <v>0</v>
      </c>
      <c r="AN1631" s="123">
        <f t="shared" si="884"/>
        <v>0</v>
      </c>
      <c r="AO1631" s="45"/>
      <c r="AP1631" s="123">
        <f>J1631-(R1631+Z1631+AH1631)</f>
        <v>0</v>
      </c>
      <c r="AQ1631" s="123">
        <f>K1631-(S1631+AA1631+AI1631)</f>
        <v>0</v>
      </c>
      <c r="AR1631" s="123">
        <f t="shared" si="885"/>
        <v>0</v>
      </c>
      <c r="AS1631" s="123">
        <f>M1631-(U1631+AC1631+AK1631)</f>
        <v>0</v>
      </c>
      <c r="AT1631" s="123">
        <f>N1631-(V1631+AD1631+AL1631)</f>
        <v>0</v>
      </c>
      <c r="AU1631" s="123">
        <f t="shared" si="886"/>
        <v>0</v>
      </c>
      <c r="AV1631" s="123">
        <f t="shared" si="887"/>
        <v>0</v>
      </c>
      <c r="AW1631" s="125" t="s">
        <v>153</v>
      </c>
      <c r="AX1631" s="125">
        <v>3</v>
      </c>
      <c r="AY1631" s="125"/>
      <c r="AZ1631" s="124" t="s">
        <v>88</v>
      </c>
      <c r="BA1631" s="124">
        <v>2</v>
      </c>
      <c r="BB1631" s="124"/>
      <c r="BC1631" s="133">
        <f>+AX1631-BA1631</f>
        <v>1</v>
      </c>
      <c r="BD1631" s="124">
        <v>0</v>
      </c>
    </row>
    <row r="1632" spans="1:56" s="126" customFormat="1">
      <c r="A1632" s="45"/>
      <c r="B1632" s="108">
        <v>2013</v>
      </c>
      <c r="C1632" s="109">
        <v>8320</v>
      </c>
      <c r="D1632" s="108">
        <v>13</v>
      </c>
      <c r="E1632" s="108">
        <v>3000</v>
      </c>
      <c r="F1632" s="108">
        <v>3600</v>
      </c>
      <c r="G1632" s="108"/>
      <c r="H1632" s="108"/>
      <c r="I1632" s="110" t="s">
        <v>192</v>
      </c>
      <c r="J1632" s="111">
        <v>0</v>
      </c>
      <c r="K1632" s="111">
        <v>0</v>
      </c>
      <c r="L1632" s="111">
        <v>0</v>
      </c>
      <c r="M1632" s="111">
        <v>0</v>
      </c>
      <c r="N1632" s="111">
        <v>0</v>
      </c>
      <c r="O1632" s="111">
        <v>0</v>
      </c>
      <c r="P1632" s="111">
        <v>0</v>
      </c>
      <c r="Q1632" s="45"/>
      <c r="R1632" s="112">
        <f>R1633</f>
        <v>0</v>
      </c>
      <c r="S1632" s="112">
        <f>S1633</f>
        <v>0</v>
      </c>
      <c r="T1632" s="112">
        <f t="shared" si="904"/>
        <v>0</v>
      </c>
      <c r="U1632" s="112">
        <f>U1633</f>
        <v>0</v>
      </c>
      <c r="V1632" s="112">
        <f>V1633</f>
        <v>0</v>
      </c>
      <c r="W1632" s="112">
        <f t="shared" si="905"/>
        <v>0</v>
      </c>
      <c r="X1632" s="112">
        <f t="shared" si="906"/>
        <v>0</v>
      </c>
      <c r="Y1632" s="45"/>
      <c r="Z1632" s="112">
        <f>Z1633</f>
        <v>0</v>
      </c>
      <c r="AA1632" s="112">
        <f>AA1633</f>
        <v>0</v>
      </c>
      <c r="AB1632" s="112">
        <f t="shared" si="879"/>
        <v>0</v>
      </c>
      <c r="AC1632" s="112">
        <f>AC1633</f>
        <v>0</v>
      </c>
      <c r="AD1632" s="112">
        <f>AD1633</f>
        <v>0</v>
      </c>
      <c r="AE1632" s="112">
        <f t="shared" si="880"/>
        <v>0</v>
      </c>
      <c r="AF1632" s="112">
        <f t="shared" si="881"/>
        <v>0</v>
      </c>
      <c r="AG1632" s="45"/>
      <c r="AH1632" s="112">
        <f>AH1633</f>
        <v>0</v>
      </c>
      <c r="AI1632" s="112">
        <f>AI1633</f>
        <v>0</v>
      </c>
      <c r="AJ1632" s="112">
        <f t="shared" si="882"/>
        <v>0</v>
      </c>
      <c r="AK1632" s="112">
        <f>AK1633</f>
        <v>0</v>
      </c>
      <c r="AL1632" s="112">
        <f>AL1633</f>
        <v>0</v>
      </c>
      <c r="AM1632" s="112">
        <f t="shared" si="883"/>
        <v>0</v>
      </c>
      <c r="AN1632" s="112">
        <f t="shared" si="884"/>
        <v>0</v>
      </c>
      <c r="AO1632" s="45"/>
      <c r="AP1632" s="112">
        <f>AP1633</f>
        <v>0</v>
      </c>
      <c r="AQ1632" s="112">
        <f>AQ1633</f>
        <v>0</v>
      </c>
      <c r="AR1632" s="112">
        <f t="shared" si="885"/>
        <v>0</v>
      </c>
      <c r="AS1632" s="112">
        <f>AS1633</f>
        <v>0</v>
      </c>
      <c r="AT1632" s="112">
        <f>AT1633</f>
        <v>0</v>
      </c>
      <c r="AU1632" s="112">
        <f t="shared" si="886"/>
        <v>0</v>
      </c>
      <c r="AV1632" s="112">
        <f t="shared" si="887"/>
        <v>0</v>
      </c>
      <c r="AW1632" s="113"/>
      <c r="AX1632" s="113"/>
      <c r="AY1632" s="113"/>
      <c r="AZ1632" s="111"/>
      <c r="BA1632" s="111"/>
      <c r="BB1632" s="111"/>
      <c r="BC1632" s="111"/>
      <c r="BD1632" s="111"/>
    </row>
    <row r="1633" spans="1:56" s="127" customFormat="1" ht="46.8">
      <c r="A1633" s="45"/>
      <c r="B1633" s="114">
        <v>2013</v>
      </c>
      <c r="C1633" s="115">
        <v>8320</v>
      </c>
      <c r="D1633" s="114">
        <v>13</v>
      </c>
      <c r="E1633" s="114">
        <v>3000</v>
      </c>
      <c r="F1633" s="114">
        <v>3600</v>
      </c>
      <c r="G1633" s="114">
        <v>361</v>
      </c>
      <c r="H1633" s="114"/>
      <c r="I1633" s="116" t="s">
        <v>193</v>
      </c>
      <c r="J1633" s="117">
        <v>0</v>
      </c>
      <c r="K1633" s="117">
        <v>0</v>
      </c>
      <c r="L1633" s="117">
        <v>0</v>
      </c>
      <c r="M1633" s="117">
        <v>0</v>
      </c>
      <c r="N1633" s="117">
        <v>0</v>
      </c>
      <c r="O1633" s="117">
        <v>0</v>
      </c>
      <c r="P1633" s="117">
        <v>0</v>
      </c>
      <c r="Q1633" s="45"/>
      <c r="R1633" s="118">
        <f>R1634</f>
        <v>0</v>
      </c>
      <c r="S1633" s="118">
        <f>S1634</f>
        <v>0</v>
      </c>
      <c r="T1633" s="118">
        <f t="shared" si="904"/>
        <v>0</v>
      </c>
      <c r="U1633" s="118">
        <f>U1634</f>
        <v>0</v>
      </c>
      <c r="V1633" s="118">
        <f>V1634</f>
        <v>0</v>
      </c>
      <c r="W1633" s="118">
        <f t="shared" si="905"/>
        <v>0</v>
      </c>
      <c r="X1633" s="118">
        <f t="shared" si="906"/>
        <v>0</v>
      </c>
      <c r="Y1633" s="45"/>
      <c r="Z1633" s="118">
        <f>Z1634</f>
        <v>0</v>
      </c>
      <c r="AA1633" s="118">
        <f>AA1634</f>
        <v>0</v>
      </c>
      <c r="AB1633" s="118">
        <f t="shared" si="879"/>
        <v>0</v>
      </c>
      <c r="AC1633" s="118">
        <f>AC1634</f>
        <v>0</v>
      </c>
      <c r="AD1633" s="118">
        <f>AD1634</f>
        <v>0</v>
      </c>
      <c r="AE1633" s="118">
        <f t="shared" si="880"/>
        <v>0</v>
      </c>
      <c r="AF1633" s="118">
        <f t="shared" si="881"/>
        <v>0</v>
      </c>
      <c r="AG1633" s="45"/>
      <c r="AH1633" s="118">
        <f>AH1634</f>
        <v>0</v>
      </c>
      <c r="AI1633" s="118">
        <f>AI1634</f>
        <v>0</v>
      </c>
      <c r="AJ1633" s="118">
        <f t="shared" si="882"/>
        <v>0</v>
      </c>
      <c r="AK1633" s="118">
        <f>AK1634</f>
        <v>0</v>
      </c>
      <c r="AL1633" s="118">
        <f>AL1634</f>
        <v>0</v>
      </c>
      <c r="AM1633" s="118">
        <f t="shared" si="883"/>
        <v>0</v>
      </c>
      <c r="AN1633" s="118">
        <f t="shared" si="884"/>
        <v>0</v>
      </c>
      <c r="AO1633" s="45"/>
      <c r="AP1633" s="118">
        <f>AP1634</f>
        <v>0</v>
      </c>
      <c r="AQ1633" s="118">
        <f>AQ1634</f>
        <v>0</v>
      </c>
      <c r="AR1633" s="118">
        <f t="shared" si="885"/>
        <v>0</v>
      </c>
      <c r="AS1633" s="118">
        <f>AS1634</f>
        <v>0</v>
      </c>
      <c r="AT1633" s="118">
        <f>AT1634</f>
        <v>0</v>
      </c>
      <c r="AU1633" s="118">
        <f t="shared" si="886"/>
        <v>0</v>
      </c>
      <c r="AV1633" s="118">
        <f t="shared" si="887"/>
        <v>0</v>
      </c>
      <c r="AW1633" s="119"/>
      <c r="AX1633" s="119"/>
      <c r="AY1633" s="119"/>
      <c r="AZ1633" s="117"/>
      <c r="BA1633" s="117"/>
      <c r="BB1633" s="117"/>
      <c r="BC1633" s="117"/>
      <c r="BD1633" s="117"/>
    </row>
    <row r="1634" spans="1:56" s="100" customFormat="1">
      <c r="A1634" s="45"/>
      <c r="B1634" s="120">
        <v>2013</v>
      </c>
      <c r="C1634" s="121">
        <v>8320</v>
      </c>
      <c r="D1634" s="120">
        <v>13</v>
      </c>
      <c r="E1634" s="120">
        <v>3000</v>
      </c>
      <c r="F1634" s="120">
        <v>3600</v>
      </c>
      <c r="G1634" s="120">
        <v>361</v>
      </c>
      <c r="H1634" s="120">
        <v>36101</v>
      </c>
      <c r="I1634" s="122" t="s">
        <v>194</v>
      </c>
      <c r="J1634" s="123">
        <v>0</v>
      </c>
      <c r="K1634" s="123">
        <v>0</v>
      </c>
      <c r="L1634" s="124">
        <v>0</v>
      </c>
      <c r="M1634" s="123">
        <v>0</v>
      </c>
      <c r="N1634" s="123">
        <v>0</v>
      </c>
      <c r="O1634" s="124">
        <v>0</v>
      </c>
      <c r="P1634" s="124">
        <v>0</v>
      </c>
      <c r="Q1634" s="45"/>
      <c r="R1634" s="123">
        <v>0</v>
      </c>
      <c r="S1634" s="123">
        <v>0</v>
      </c>
      <c r="T1634" s="123">
        <f t="shared" si="904"/>
        <v>0</v>
      </c>
      <c r="U1634" s="123">
        <v>0</v>
      </c>
      <c r="V1634" s="123">
        <v>0</v>
      </c>
      <c r="W1634" s="123">
        <f t="shared" si="905"/>
        <v>0</v>
      </c>
      <c r="X1634" s="123">
        <f t="shared" si="906"/>
        <v>0</v>
      </c>
      <c r="Y1634" s="45"/>
      <c r="Z1634" s="123">
        <v>0</v>
      </c>
      <c r="AA1634" s="123">
        <v>0</v>
      </c>
      <c r="AB1634" s="123">
        <f t="shared" si="879"/>
        <v>0</v>
      </c>
      <c r="AC1634" s="123">
        <v>0</v>
      </c>
      <c r="AD1634" s="123">
        <v>0</v>
      </c>
      <c r="AE1634" s="123">
        <f t="shared" si="880"/>
        <v>0</v>
      </c>
      <c r="AF1634" s="123">
        <f t="shared" si="881"/>
        <v>0</v>
      </c>
      <c r="AG1634" s="45"/>
      <c r="AH1634" s="123">
        <v>0</v>
      </c>
      <c r="AI1634" s="123">
        <v>0</v>
      </c>
      <c r="AJ1634" s="123">
        <f t="shared" si="882"/>
        <v>0</v>
      </c>
      <c r="AK1634" s="123">
        <v>0</v>
      </c>
      <c r="AL1634" s="123">
        <v>0</v>
      </c>
      <c r="AM1634" s="123">
        <f t="shared" si="883"/>
        <v>0</v>
      </c>
      <c r="AN1634" s="123">
        <f t="shared" si="884"/>
        <v>0</v>
      </c>
      <c r="AO1634" s="45"/>
      <c r="AP1634" s="123">
        <f>J1634-(R1634+Z1634+AH1634)</f>
        <v>0</v>
      </c>
      <c r="AQ1634" s="123">
        <f>K1634-(S1634+AA1634+AI1634)</f>
        <v>0</v>
      </c>
      <c r="AR1634" s="123">
        <f t="shared" si="885"/>
        <v>0</v>
      </c>
      <c r="AS1634" s="123">
        <f>M1634-(U1634+AC1634+AK1634)</f>
        <v>0</v>
      </c>
      <c r="AT1634" s="123">
        <f>N1634-(V1634+AD1634+AL1634)</f>
        <v>0</v>
      </c>
      <c r="AU1634" s="123">
        <f t="shared" si="886"/>
        <v>0</v>
      </c>
      <c r="AV1634" s="123">
        <f t="shared" si="887"/>
        <v>0</v>
      </c>
      <c r="AW1634" s="125" t="s">
        <v>153</v>
      </c>
      <c r="AX1634" s="125"/>
      <c r="AY1634" s="125"/>
      <c r="AZ1634" s="124" t="s">
        <v>88</v>
      </c>
      <c r="BA1634" s="124"/>
      <c r="BB1634" s="124"/>
      <c r="BC1634" s="124"/>
      <c r="BD1634" s="124"/>
    </row>
    <row r="1635" spans="1:56" s="126" customFormat="1">
      <c r="A1635" s="45"/>
      <c r="B1635" s="108">
        <v>2013</v>
      </c>
      <c r="C1635" s="109">
        <v>8320</v>
      </c>
      <c r="D1635" s="108">
        <v>13</v>
      </c>
      <c r="E1635" s="108">
        <v>3000</v>
      </c>
      <c r="F1635" s="108">
        <v>3700</v>
      </c>
      <c r="G1635" s="108"/>
      <c r="H1635" s="108"/>
      <c r="I1635" s="110" t="s">
        <v>323</v>
      </c>
      <c r="J1635" s="111">
        <v>0</v>
      </c>
      <c r="K1635" s="111">
        <v>0</v>
      </c>
      <c r="L1635" s="111">
        <v>0</v>
      </c>
      <c r="M1635" s="111">
        <v>0</v>
      </c>
      <c r="N1635" s="111">
        <v>0</v>
      </c>
      <c r="O1635" s="111">
        <v>0</v>
      </c>
      <c r="P1635" s="111">
        <v>0</v>
      </c>
      <c r="Q1635" s="45"/>
      <c r="R1635" s="112">
        <f>R1636+R1638+R1641</f>
        <v>0</v>
      </c>
      <c r="S1635" s="112">
        <f>S1636+S1638+S1641</f>
        <v>0</v>
      </c>
      <c r="T1635" s="112">
        <f t="shared" si="904"/>
        <v>0</v>
      </c>
      <c r="U1635" s="112">
        <f>U1636+U1638+U1641</f>
        <v>0</v>
      </c>
      <c r="V1635" s="112">
        <f>V1636+V1638+V1641</f>
        <v>0</v>
      </c>
      <c r="W1635" s="112">
        <f t="shared" si="905"/>
        <v>0</v>
      </c>
      <c r="X1635" s="112">
        <f t="shared" si="906"/>
        <v>0</v>
      </c>
      <c r="Y1635" s="45"/>
      <c r="Z1635" s="112">
        <f>Z1636+Z1638+Z1641</f>
        <v>0</v>
      </c>
      <c r="AA1635" s="112">
        <f>AA1636+AA1638+AA1641</f>
        <v>0</v>
      </c>
      <c r="AB1635" s="112">
        <f t="shared" si="879"/>
        <v>0</v>
      </c>
      <c r="AC1635" s="112">
        <f>AC1636+AC1638+AC1641</f>
        <v>0</v>
      </c>
      <c r="AD1635" s="112">
        <f>AD1636+AD1638+AD1641</f>
        <v>0</v>
      </c>
      <c r="AE1635" s="112">
        <f t="shared" si="880"/>
        <v>0</v>
      </c>
      <c r="AF1635" s="112">
        <f t="shared" si="881"/>
        <v>0</v>
      </c>
      <c r="AG1635" s="45"/>
      <c r="AH1635" s="112">
        <f>AH1636+AH1638+AH1641</f>
        <v>0</v>
      </c>
      <c r="AI1635" s="112">
        <f>AI1636+AI1638+AI1641</f>
        <v>0</v>
      </c>
      <c r="AJ1635" s="112">
        <f t="shared" si="882"/>
        <v>0</v>
      </c>
      <c r="AK1635" s="112">
        <f>AK1636+AK1638+AK1641</f>
        <v>0</v>
      </c>
      <c r="AL1635" s="112">
        <f>AL1636+AL1638+AL1641</f>
        <v>0</v>
      </c>
      <c r="AM1635" s="112">
        <f t="shared" si="883"/>
        <v>0</v>
      </c>
      <c r="AN1635" s="112">
        <f t="shared" si="884"/>
        <v>0</v>
      </c>
      <c r="AO1635" s="45"/>
      <c r="AP1635" s="112">
        <f>AP1636+AP1638+AP1641</f>
        <v>0</v>
      </c>
      <c r="AQ1635" s="112">
        <f>AQ1636+AQ1638+AQ1641</f>
        <v>0</v>
      </c>
      <c r="AR1635" s="112">
        <f t="shared" si="885"/>
        <v>0</v>
      </c>
      <c r="AS1635" s="112">
        <f>AS1636+AS1638+AS1641</f>
        <v>0</v>
      </c>
      <c r="AT1635" s="112">
        <f>AT1636+AT1638+AT1641</f>
        <v>0</v>
      </c>
      <c r="AU1635" s="112">
        <f t="shared" si="886"/>
        <v>0</v>
      </c>
      <c r="AV1635" s="112">
        <f t="shared" si="887"/>
        <v>0</v>
      </c>
      <c r="AW1635" s="113"/>
      <c r="AX1635" s="113"/>
      <c r="AY1635" s="113"/>
      <c r="AZ1635" s="111"/>
      <c r="BA1635" s="111"/>
      <c r="BB1635" s="111"/>
      <c r="BC1635" s="111"/>
      <c r="BD1635" s="111"/>
    </row>
    <row r="1636" spans="1:56" s="127" customFormat="1">
      <c r="A1636" s="45"/>
      <c r="B1636" s="114">
        <v>2013</v>
      </c>
      <c r="C1636" s="115">
        <v>8320</v>
      </c>
      <c r="D1636" s="114">
        <v>13</v>
      </c>
      <c r="E1636" s="114">
        <v>3000</v>
      </c>
      <c r="F1636" s="114">
        <v>3700</v>
      </c>
      <c r="G1636" s="114">
        <v>371</v>
      </c>
      <c r="H1636" s="114"/>
      <c r="I1636" s="116" t="s">
        <v>198</v>
      </c>
      <c r="J1636" s="117">
        <v>0</v>
      </c>
      <c r="K1636" s="117">
        <v>0</v>
      </c>
      <c r="L1636" s="117">
        <v>0</v>
      </c>
      <c r="M1636" s="117">
        <v>0</v>
      </c>
      <c r="N1636" s="117">
        <v>0</v>
      </c>
      <c r="O1636" s="117">
        <v>0</v>
      </c>
      <c r="P1636" s="117">
        <v>0</v>
      </c>
      <c r="Q1636" s="45"/>
      <c r="R1636" s="118">
        <f>R1637</f>
        <v>0</v>
      </c>
      <c r="S1636" s="118">
        <f>S1637</f>
        <v>0</v>
      </c>
      <c r="T1636" s="118">
        <f t="shared" si="904"/>
        <v>0</v>
      </c>
      <c r="U1636" s="118">
        <f>U1637</f>
        <v>0</v>
      </c>
      <c r="V1636" s="118">
        <f>V1637</f>
        <v>0</v>
      </c>
      <c r="W1636" s="118">
        <f t="shared" si="905"/>
        <v>0</v>
      </c>
      <c r="X1636" s="118">
        <f t="shared" si="906"/>
        <v>0</v>
      </c>
      <c r="Y1636" s="45"/>
      <c r="Z1636" s="118">
        <f>Z1637</f>
        <v>0</v>
      </c>
      <c r="AA1636" s="118">
        <f>AA1637</f>
        <v>0</v>
      </c>
      <c r="AB1636" s="118">
        <f t="shared" si="879"/>
        <v>0</v>
      </c>
      <c r="AC1636" s="118">
        <f>AC1637</f>
        <v>0</v>
      </c>
      <c r="AD1636" s="118">
        <f>AD1637</f>
        <v>0</v>
      </c>
      <c r="AE1636" s="118">
        <f t="shared" si="880"/>
        <v>0</v>
      </c>
      <c r="AF1636" s="118">
        <f t="shared" si="881"/>
        <v>0</v>
      </c>
      <c r="AG1636" s="45"/>
      <c r="AH1636" s="118">
        <f>AH1637</f>
        <v>0</v>
      </c>
      <c r="AI1636" s="118">
        <f>AI1637</f>
        <v>0</v>
      </c>
      <c r="AJ1636" s="118">
        <f t="shared" si="882"/>
        <v>0</v>
      </c>
      <c r="AK1636" s="118">
        <f>AK1637</f>
        <v>0</v>
      </c>
      <c r="AL1636" s="118">
        <f>AL1637</f>
        <v>0</v>
      </c>
      <c r="AM1636" s="118">
        <f t="shared" si="883"/>
        <v>0</v>
      </c>
      <c r="AN1636" s="118">
        <f t="shared" si="884"/>
        <v>0</v>
      </c>
      <c r="AO1636" s="45"/>
      <c r="AP1636" s="118">
        <f>AP1637</f>
        <v>0</v>
      </c>
      <c r="AQ1636" s="118">
        <f>AQ1637</f>
        <v>0</v>
      </c>
      <c r="AR1636" s="118">
        <f t="shared" si="885"/>
        <v>0</v>
      </c>
      <c r="AS1636" s="118">
        <f>AS1637</f>
        <v>0</v>
      </c>
      <c r="AT1636" s="118">
        <f>AT1637</f>
        <v>0</v>
      </c>
      <c r="AU1636" s="118">
        <f t="shared" si="886"/>
        <v>0</v>
      </c>
      <c r="AV1636" s="118">
        <f t="shared" si="887"/>
        <v>0</v>
      </c>
      <c r="AW1636" s="119"/>
      <c r="AX1636" s="119"/>
      <c r="AY1636" s="119"/>
      <c r="AZ1636" s="117"/>
      <c r="BA1636" s="117"/>
      <c r="BB1636" s="117"/>
      <c r="BC1636" s="117"/>
      <c r="BD1636" s="117"/>
    </row>
    <row r="1637" spans="1:56" s="100" customFormat="1">
      <c r="A1637" s="45"/>
      <c r="B1637" s="120">
        <v>2013</v>
      </c>
      <c r="C1637" s="121">
        <v>8320</v>
      </c>
      <c r="D1637" s="120">
        <v>13</v>
      </c>
      <c r="E1637" s="120">
        <v>3000</v>
      </c>
      <c r="F1637" s="120">
        <v>3700</v>
      </c>
      <c r="G1637" s="120">
        <v>371</v>
      </c>
      <c r="H1637" s="120">
        <v>37102</v>
      </c>
      <c r="I1637" s="122" t="s">
        <v>199</v>
      </c>
      <c r="J1637" s="132">
        <v>0</v>
      </c>
      <c r="K1637" s="132">
        <v>0</v>
      </c>
      <c r="L1637" s="133">
        <v>0</v>
      </c>
      <c r="M1637" s="132">
        <v>0</v>
      </c>
      <c r="N1637" s="132">
        <v>0</v>
      </c>
      <c r="O1637" s="133">
        <v>0</v>
      </c>
      <c r="P1637" s="133">
        <v>0</v>
      </c>
      <c r="Q1637" s="45"/>
      <c r="R1637" s="123">
        <v>0</v>
      </c>
      <c r="S1637" s="123">
        <v>0</v>
      </c>
      <c r="T1637" s="123">
        <f t="shared" si="904"/>
        <v>0</v>
      </c>
      <c r="U1637" s="123">
        <v>0</v>
      </c>
      <c r="V1637" s="123">
        <v>0</v>
      </c>
      <c r="W1637" s="123">
        <f t="shared" si="905"/>
        <v>0</v>
      </c>
      <c r="X1637" s="123">
        <f t="shared" si="906"/>
        <v>0</v>
      </c>
      <c r="Y1637" s="45"/>
      <c r="Z1637" s="123">
        <v>0</v>
      </c>
      <c r="AA1637" s="123">
        <v>0</v>
      </c>
      <c r="AB1637" s="123">
        <f t="shared" si="879"/>
        <v>0</v>
      </c>
      <c r="AC1637" s="123">
        <v>0</v>
      </c>
      <c r="AD1637" s="123">
        <v>0</v>
      </c>
      <c r="AE1637" s="123">
        <f t="shared" si="880"/>
        <v>0</v>
      </c>
      <c r="AF1637" s="123">
        <f t="shared" si="881"/>
        <v>0</v>
      </c>
      <c r="AG1637" s="45"/>
      <c r="AH1637" s="123">
        <v>0</v>
      </c>
      <c r="AI1637" s="123">
        <v>0</v>
      </c>
      <c r="AJ1637" s="123">
        <f t="shared" si="882"/>
        <v>0</v>
      </c>
      <c r="AK1637" s="123">
        <v>0</v>
      </c>
      <c r="AL1637" s="123">
        <v>0</v>
      </c>
      <c r="AM1637" s="123">
        <f t="shared" si="883"/>
        <v>0</v>
      </c>
      <c r="AN1637" s="123">
        <f t="shared" si="884"/>
        <v>0</v>
      </c>
      <c r="AO1637" s="45"/>
      <c r="AP1637" s="123">
        <f>J1637-(R1637+Z1637+AH1637)</f>
        <v>0</v>
      </c>
      <c r="AQ1637" s="123">
        <f>K1637-(S1637+AA1637+AI1637)</f>
        <v>0</v>
      </c>
      <c r="AR1637" s="123">
        <f t="shared" si="885"/>
        <v>0</v>
      </c>
      <c r="AS1637" s="123">
        <f>M1637-(U1637+AC1637+AK1637)</f>
        <v>0</v>
      </c>
      <c r="AT1637" s="123">
        <f>N1637-(V1637+AD1637+AL1637)</f>
        <v>0</v>
      </c>
      <c r="AU1637" s="123">
        <f t="shared" si="886"/>
        <v>0</v>
      </c>
      <c r="AV1637" s="123">
        <f t="shared" si="887"/>
        <v>0</v>
      </c>
      <c r="AW1637" s="134" t="s">
        <v>200</v>
      </c>
      <c r="AX1637" s="134"/>
      <c r="AY1637" s="134"/>
      <c r="AZ1637" s="133" t="s">
        <v>88</v>
      </c>
      <c r="BA1637" s="133"/>
      <c r="BB1637" s="133"/>
      <c r="BC1637" s="133"/>
      <c r="BD1637" s="133"/>
    </row>
    <row r="1638" spans="1:56" s="127" customFormat="1">
      <c r="A1638" s="45"/>
      <c r="B1638" s="114">
        <v>2013</v>
      </c>
      <c r="C1638" s="115">
        <v>8320</v>
      </c>
      <c r="D1638" s="114">
        <v>13</v>
      </c>
      <c r="E1638" s="114">
        <v>3000</v>
      </c>
      <c r="F1638" s="114">
        <v>3700</v>
      </c>
      <c r="G1638" s="114">
        <v>372</v>
      </c>
      <c r="H1638" s="114"/>
      <c r="I1638" s="116" t="s">
        <v>202</v>
      </c>
      <c r="J1638" s="117">
        <v>0</v>
      </c>
      <c r="K1638" s="117">
        <v>0</v>
      </c>
      <c r="L1638" s="117">
        <v>0</v>
      </c>
      <c r="M1638" s="117">
        <v>0</v>
      </c>
      <c r="N1638" s="117">
        <v>0</v>
      </c>
      <c r="O1638" s="117">
        <v>0</v>
      </c>
      <c r="P1638" s="117">
        <v>0</v>
      </c>
      <c r="Q1638" s="45"/>
      <c r="R1638" s="118">
        <f>R1639+R1640</f>
        <v>0</v>
      </c>
      <c r="S1638" s="118">
        <f>S1639+S1640</f>
        <v>0</v>
      </c>
      <c r="T1638" s="118">
        <f t="shared" si="904"/>
        <v>0</v>
      </c>
      <c r="U1638" s="118">
        <f>U1639+U1640</f>
        <v>0</v>
      </c>
      <c r="V1638" s="118">
        <f>V1639+V1640</f>
        <v>0</v>
      </c>
      <c r="W1638" s="118">
        <f t="shared" si="905"/>
        <v>0</v>
      </c>
      <c r="X1638" s="118">
        <f t="shared" si="906"/>
        <v>0</v>
      </c>
      <c r="Y1638" s="45"/>
      <c r="Z1638" s="118">
        <f>Z1639+Z1640</f>
        <v>0</v>
      </c>
      <c r="AA1638" s="118">
        <f>AA1639+AA1640</f>
        <v>0</v>
      </c>
      <c r="AB1638" s="118">
        <f t="shared" si="879"/>
        <v>0</v>
      </c>
      <c r="AC1638" s="118">
        <f>AC1639+AC1640</f>
        <v>0</v>
      </c>
      <c r="AD1638" s="118">
        <f>AD1639+AD1640</f>
        <v>0</v>
      </c>
      <c r="AE1638" s="118">
        <f t="shared" si="880"/>
        <v>0</v>
      </c>
      <c r="AF1638" s="118">
        <f t="shared" si="881"/>
        <v>0</v>
      </c>
      <c r="AG1638" s="45"/>
      <c r="AH1638" s="118">
        <f>AH1639+AH1640</f>
        <v>0</v>
      </c>
      <c r="AI1638" s="118">
        <f>AI1639+AI1640</f>
        <v>0</v>
      </c>
      <c r="AJ1638" s="118">
        <f t="shared" si="882"/>
        <v>0</v>
      </c>
      <c r="AK1638" s="118">
        <f>AK1639+AK1640</f>
        <v>0</v>
      </c>
      <c r="AL1638" s="118">
        <f>AL1639+AL1640</f>
        <v>0</v>
      </c>
      <c r="AM1638" s="118">
        <f t="shared" si="883"/>
        <v>0</v>
      </c>
      <c r="AN1638" s="118">
        <f t="shared" si="884"/>
        <v>0</v>
      </c>
      <c r="AO1638" s="45"/>
      <c r="AP1638" s="118">
        <f>AP1639+AP1640</f>
        <v>0</v>
      </c>
      <c r="AQ1638" s="118">
        <f>AQ1639+AQ1640</f>
        <v>0</v>
      </c>
      <c r="AR1638" s="118">
        <f t="shared" si="885"/>
        <v>0</v>
      </c>
      <c r="AS1638" s="118">
        <f>AS1639+AS1640</f>
        <v>0</v>
      </c>
      <c r="AT1638" s="118">
        <f>AT1639+AT1640</f>
        <v>0</v>
      </c>
      <c r="AU1638" s="118">
        <f t="shared" si="886"/>
        <v>0</v>
      </c>
      <c r="AV1638" s="118">
        <f t="shared" si="887"/>
        <v>0</v>
      </c>
      <c r="AW1638" s="119"/>
      <c r="AX1638" s="119"/>
      <c r="AY1638" s="119"/>
      <c r="AZ1638" s="117"/>
      <c r="BA1638" s="117"/>
      <c r="BB1638" s="117"/>
      <c r="BC1638" s="117"/>
      <c r="BD1638" s="117"/>
    </row>
    <row r="1639" spans="1:56" s="127" customFormat="1">
      <c r="A1639" s="45"/>
      <c r="B1639" s="120">
        <v>2013</v>
      </c>
      <c r="C1639" s="121">
        <v>8320</v>
      </c>
      <c r="D1639" s="120">
        <v>13</v>
      </c>
      <c r="E1639" s="120">
        <v>3000</v>
      </c>
      <c r="F1639" s="120">
        <v>3700</v>
      </c>
      <c r="G1639" s="120">
        <v>372</v>
      </c>
      <c r="H1639" s="120">
        <v>37201</v>
      </c>
      <c r="I1639" s="128" t="s">
        <v>203</v>
      </c>
      <c r="J1639" s="123">
        <v>0</v>
      </c>
      <c r="K1639" s="123">
        <v>0</v>
      </c>
      <c r="L1639" s="124">
        <v>0</v>
      </c>
      <c r="M1639" s="123">
        <v>0</v>
      </c>
      <c r="N1639" s="123">
        <v>0</v>
      </c>
      <c r="O1639" s="124">
        <v>0</v>
      </c>
      <c r="P1639" s="124">
        <v>0</v>
      </c>
      <c r="Q1639" s="45"/>
      <c r="R1639" s="123">
        <v>0</v>
      </c>
      <c r="S1639" s="123">
        <v>0</v>
      </c>
      <c r="T1639" s="123">
        <f t="shared" si="904"/>
        <v>0</v>
      </c>
      <c r="U1639" s="123">
        <v>0</v>
      </c>
      <c r="V1639" s="123">
        <v>0</v>
      </c>
      <c r="W1639" s="123">
        <f t="shared" si="905"/>
        <v>0</v>
      </c>
      <c r="X1639" s="123">
        <f t="shared" si="906"/>
        <v>0</v>
      </c>
      <c r="Y1639" s="45"/>
      <c r="Z1639" s="123">
        <v>0</v>
      </c>
      <c r="AA1639" s="123">
        <v>0</v>
      </c>
      <c r="AB1639" s="123">
        <f t="shared" si="879"/>
        <v>0</v>
      </c>
      <c r="AC1639" s="123">
        <v>0</v>
      </c>
      <c r="AD1639" s="123">
        <v>0</v>
      </c>
      <c r="AE1639" s="123">
        <f t="shared" si="880"/>
        <v>0</v>
      </c>
      <c r="AF1639" s="123">
        <f t="shared" si="881"/>
        <v>0</v>
      </c>
      <c r="AG1639" s="45"/>
      <c r="AH1639" s="123">
        <v>0</v>
      </c>
      <c r="AI1639" s="123">
        <v>0</v>
      </c>
      <c r="AJ1639" s="123">
        <f t="shared" si="882"/>
        <v>0</v>
      </c>
      <c r="AK1639" s="123">
        <v>0</v>
      </c>
      <c r="AL1639" s="123">
        <v>0</v>
      </c>
      <c r="AM1639" s="123">
        <f t="shared" si="883"/>
        <v>0</v>
      </c>
      <c r="AN1639" s="123">
        <f t="shared" si="884"/>
        <v>0</v>
      </c>
      <c r="AO1639" s="45"/>
      <c r="AP1639" s="123">
        <f>J1639-(R1639+Z1639+AH1639)</f>
        <v>0</v>
      </c>
      <c r="AQ1639" s="123">
        <f>K1639-(S1639+AA1639+AI1639)</f>
        <v>0</v>
      </c>
      <c r="AR1639" s="123">
        <f t="shared" si="885"/>
        <v>0</v>
      </c>
      <c r="AS1639" s="123">
        <f>M1639-(U1639+AC1639+AK1639)</f>
        <v>0</v>
      </c>
      <c r="AT1639" s="123">
        <f>N1639-(V1639+AD1639+AL1639)</f>
        <v>0</v>
      </c>
      <c r="AU1639" s="123">
        <f t="shared" si="886"/>
        <v>0</v>
      </c>
      <c r="AV1639" s="123">
        <f t="shared" si="887"/>
        <v>0</v>
      </c>
      <c r="AW1639" s="125"/>
      <c r="AX1639" s="125"/>
      <c r="AY1639" s="125"/>
      <c r="AZ1639" s="124"/>
      <c r="BA1639" s="124"/>
      <c r="BB1639" s="124"/>
      <c r="BC1639" s="124"/>
      <c r="BD1639" s="124"/>
    </row>
    <row r="1640" spans="1:56" s="100" customFormat="1">
      <c r="A1640" s="45"/>
      <c r="B1640" s="120">
        <v>2013</v>
      </c>
      <c r="C1640" s="121">
        <v>8320</v>
      </c>
      <c r="D1640" s="120">
        <v>13</v>
      </c>
      <c r="E1640" s="120">
        <v>3000</v>
      </c>
      <c r="F1640" s="120">
        <v>3700</v>
      </c>
      <c r="G1640" s="120">
        <v>372</v>
      </c>
      <c r="H1640" s="120">
        <v>37202</v>
      </c>
      <c r="I1640" s="122" t="s">
        <v>204</v>
      </c>
      <c r="J1640" s="132">
        <v>0</v>
      </c>
      <c r="K1640" s="132">
        <v>0</v>
      </c>
      <c r="L1640" s="133">
        <v>0</v>
      </c>
      <c r="M1640" s="132">
        <v>0</v>
      </c>
      <c r="N1640" s="132">
        <v>0</v>
      </c>
      <c r="O1640" s="133">
        <v>0</v>
      </c>
      <c r="P1640" s="133"/>
      <c r="Q1640" s="45"/>
      <c r="R1640" s="123">
        <v>0</v>
      </c>
      <c r="S1640" s="123">
        <v>0</v>
      </c>
      <c r="T1640" s="123">
        <f t="shared" si="904"/>
        <v>0</v>
      </c>
      <c r="U1640" s="123">
        <v>0</v>
      </c>
      <c r="V1640" s="123">
        <v>0</v>
      </c>
      <c r="W1640" s="123">
        <f t="shared" si="905"/>
        <v>0</v>
      </c>
      <c r="X1640" s="123">
        <f t="shared" si="906"/>
        <v>0</v>
      </c>
      <c r="Y1640" s="45"/>
      <c r="Z1640" s="123">
        <v>0</v>
      </c>
      <c r="AA1640" s="123">
        <v>0</v>
      </c>
      <c r="AB1640" s="123">
        <f t="shared" si="879"/>
        <v>0</v>
      </c>
      <c r="AC1640" s="123">
        <v>0</v>
      </c>
      <c r="AD1640" s="123">
        <v>0</v>
      </c>
      <c r="AE1640" s="123">
        <f t="shared" si="880"/>
        <v>0</v>
      </c>
      <c r="AF1640" s="123">
        <f t="shared" si="881"/>
        <v>0</v>
      </c>
      <c r="AG1640" s="45"/>
      <c r="AH1640" s="123">
        <v>0</v>
      </c>
      <c r="AI1640" s="123">
        <v>0</v>
      </c>
      <c r="AJ1640" s="123">
        <f t="shared" si="882"/>
        <v>0</v>
      </c>
      <c r="AK1640" s="123">
        <v>0</v>
      </c>
      <c r="AL1640" s="123">
        <v>0</v>
      </c>
      <c r="AM1640" s="123">
        <f t="shared" si="883"/>
        <v>0</v>
      </c>
      <c r="AN1640" s="123">
        <f t="shared" si="884"/>
        <v>0</v>
      </c>
      <c r="AO1640" s="45"/>
      <c r="AP1640" s="123">
        <f>J1640-(R1640+Z1640+AH1640)</f>
        <v>0</v>
      </c>
      <c r="AQ1640" s="123">
        <f>K1640-(S1640+AA1640+AI1640)</f>
        <v>0</v>
      </c>
      <c r="AR1640" s="123">
        <f t="shared" si="885"/>
        <v>0</v>
      </c>
      <c r="AS1640" s="123">
        <f>M1640-(U1640+AC1640+AK1640)</f>
        <v>0</v>
      </c>
      <c r="AT1640" s="123">
        <f>N1640-(V1640+AD1640+AL1640)</f>
        <v>0</v>
      </c>
      <c r="AU1640" s="123">
        <f t="shared" si="886"/>
        <v>0</v>
      </c>
      <c r="AV1640" s="123">
        <f t="shared" si="887"/>
        <v>0</v>
      </c>
      <c r="AW1640" s="134" t="s">
        <v>200</v>
      </c>
      <c r="AX1640" s="134"/>
      <c r="AY1640" s="134"/>
      <c r="AZ1640" s="133" t="s">
        <v>88</v>
      </c>
      <c r="BA1640" s="133"/>
      <c r="BB1640" s="133"/>
      <c r="BC1640" s="133"/>
      <c r="BD1640" s="133"/>
    </row>
    <row r="1641" spans="1:56" s="127" customFormat="1">
      <c r="A1641" s="45"/>
      <c r="B1641" s="114">
        <v>2013</v>
      </c>
      <c r="C1641" s="115">
        <v>8320</v>
      </c>
      <c r="D1641" s="114">
        <v>13</v>
      </c>
      <c r="E1641" s="114">
        <v>3000</v>
      </c>
      <c r="F1641" s="114">
        <v>3700</v>
      </c>
      <c r="G1641" s="114">
        <v>375</v>
      </c>
      <c r="H1641" s="114"/>
      <c r="I1641" s="116" t="s">
        <v>205</v>
      </c>
      <c r="J1641" s="117">
        <v>0</v>
      </c>
      <c r="K1641" s="117">
        <v>0</v>
      </c>
      <c r="L1641" s="117">
        <v>0</v>
      </c>
      <c r="M1641" s="117">
        <v>0</v>
      </c>
      <c r="N1641" s="117">
        <v>0</v>
      </c>
      <c r="O1641" s="117">
        <v>0</v>
      </c>
      <c r="P1641" s="117">
        <v>0</v>
      </c>
      <c r="Q1641" s="45"/>
      <c r="R1641" s="118">
        <f>R1642+R1643</f>
        <v>0</v>
      </c>
      <c r="S1641" s="118">
        <f>S1642+S1643</f>
        <v>0</v>
      </c>
      <c r="T1641" s="118">
        <f t="shared" si="904"/>
        <v>0</v>
      </c>
      <c r="U1641" s="118">
        <f>U1642+U1643</f>
        <v>0</v>
      </c>
      <c r="V1641" s="118">
        <f>V1642+V1643</f>
        <v>0</v>
      </c>
      <c r="W1641" s="118">
        <f t="shared" si="905"/>
        <v>0</v>
      </c>
      <c r="X1641" s="118">
        <f t="shared" si="906"/>
        <v>0</v>
      </c>
      <c r="Y1641" s="45"/>
      <c r="Z1641" s="118">
        <f>Z1642+Z1643</f>
        <v>0</v>
      </c>
      <c r="AA1641" s="118">
        <f>AA1642+AA1643</f>
        <v>0</v>
      </c>
      <c r="AB1641" s="118">
        <f t="shared" si="879"/>
        <v>0</v>
      </c>
      <c r="AC1641" s="118">
        <f>AC1642+AC1643</f>
        <v>0</v>
      </c>
      <c r="AD1641" s="118">
        <f>AD1642+AD1643</f>
        <v>0</v>
      </c>
      <c r="AE1641" s="118">
        <f t="shared" si="880"/>
        <v>0</v>
      </c>
      <c r="AF1641" s="118">
        <f t="shared" si="881"/>
        <v>0</v>
      </c>
      <c r="AG1641" s="45"/>
      <c r="AH1641" s="118">
        <f>AH1642+AH1643</f>
        <v>0</v>
      </c>
      <c r="AI1641" s="118">
        <f>AI1642+AI1643</f>
        <v>0</v>
      </c>
      <c r="AJ1641" s="118">
        <f t="shared" si="882"/>
        <v>0</v>
      </c>
      <c r="AK1641" s="118">
        <f>AK1642+AK1643</f>
        <v>0</v>
      </c>
      <c r="AL1641" s="118">
        <f>AL1642+AL1643</f>
        <v>0</v>
      </c>
      <c r="AM1641" s="118">
        <f t="shared" si="883"/>
        <v>0</v>
      </c>
      <c r="AN1641" s="118">
        <f t="shared" si="884"/>
        <v>0</v>
      </c>
      <c r="AO1641" s="45"/>
      <c r="AP1641" s="118">
        <f>AP1642+AP1643</f>
        <v>0</v>
      </c>
      <c r="AQ1641" s="118">
        <f>AQ1642+AQ1643</f>
        <v>0</v>
      </c>
      <c r="AR1641" s="118">
        <f t="shared" si="885"/>
        <v>0</v>
      </c>
      <c r="AS1641" s="118">
        <f>AS1642+AS1643</f>
        <v>0</v>
      </c>
      <c r="AT1641" s="118">
        <f>AT1642+AT1643</f>
        <v>0</v>
      </c>
      <c r="AU1641" s="118">
        <f t="shared" si="886"/>
        <v>0</v>
      </c>
      <c r="AV1641" s="118">
        <f t="shared" si="887"/>
        <v>0</v>
      </c>
      <c r="AW1641" s="119"/>
      <c r="AX1641" s="119"/>
      <c r="AY1641" s="119"/>
      <c r="AZ1641" s="117"/>
      <c r="BA1641" s="117"/>
      <c r="BB1641" s="117"/>
      <c r="BC1641" s="117"/>
      <c r="BD1641" s="117"/>
    </row>
    <row r="1642" spans="1:56" s="127" customFormat="1">
      <c r="A1642" s="45"/>
      <c r="B1642" s="129">
        <v>2013</v>
      </c>
      <c r="C1642" s="130">
        <v>8320</v>
      </c>
      <c r="D1642" s="129">
        <v>13</v>
      </c>
      <c r="E1642" s="129">
        <v>3000</v>
      </c>
      <c r="F1642" s="129">
        <v>3700</v>
      </c>
      <c r="G1642" s="129">
        <v>375</v>
      </c>
      <c r="H1642" s="129">
        <v>37501</v>
      </c>
      <c r="I1642" s="122" t="s">
        <v>206</v>
      </c>
      <c r="J1642" s="123">
        <v>0</v>
      </c>
      <c r="K1642" s="123">
        <v>0</v>
      </c>
      <c r="L1642" s="124">
        <v>0</v>
      </c>
      <c r="M1642" s="123">
        <v>0</v>
      </c>
      <c r="N1642" s="123">
        <v>0</v>
      </c>
      <c r="O1642" s="124">
        <v>0</v>
      </c>
      <c r="P1642" s="124">
        <v>0</v>
      </c>
      <c r="Q1642" s="45"/>
      <c r="R1642" s="123">
        <v>0</v>
      </c>
      <c r="S1642" s="123">
        <v>0</v>
      </c>
      <c r="T1642" s="123">
        <f t="shared" si="904"/>
        <v>0</v>
      </c>
      <c r="U1642" s="123">
        <v>0</v>
      </c>
      <c r="V1642" s="123">
        <v>0</v>
      </c>
      <c r="W1642" s="123">
        <f t="shared" si="905"/>
        <v>0</v>
      </c>
      <c r="X1642" s="123">
        <f t="shared" si="906"/>
        <v>0</v>
      </c>
      <c r="Y1642" s="45"/>
      <c r="Z1642" s="123">
        <v>0</v>
      </c>
      <c r="AA1642" s="123">
        <v>0</v>
      </c>
      <c r="AB1642" s="123">
        <f t="shared" si="879"/>
        <v>0</v>
      </c>
      <c r="AC1642" s="123">
        <v>0</v>
      </c>
      <c r="AD1642" s="123">
        <v>0</v>
      </c>
      <c r="AE1642" s="123">
        <f t="shared" si="880"/>
        <v>0</v>
      </c>
      <c r="AF1642" s="123">
        <f t="shared" si="881"/>
        <v>0</v>
      </c>
      <c r="AG1642" s="45"/>
      <c r="AH1642" s="123">
        <v>0</v>
      </c>
      <c r="AI1642" s="123">
        <v>0</v>
      </c>
      <c r="AJ1642" s="123">
        <f t="shared" si="882"/>
        <v>0</v>
      </c>
      <c r="AK1642" s="123">
        <v>0</v>
      </c>
      <c r="AL1642" s="123">
        <v>0</v>
      </c>
      <c r="AM1642" s="123">
        <f t="shared" si="883"/>
        <v>0</v>
      </c>
      <c r="AN1642" s="123">
        <f t="shared" si="884"/>
        <v>0</v>
      </c>
      <c r="AO1642" s="45"/>
      <c r="AP1642" s="123">
        <f>J1642-(R1642+Z1642+AH1642)</f>
        <v>0</v>
      </c>
      <c r="AQ1642" s="123">
        <f>K1642-(S1642+AA1642+AI1642)</f>
        <v>0</v>
      </c>
      <c r="AR1642" s="123">
        <f t="shared" si="885"/>
        <v>0</v>
      </c>
      <c r="AS1642" s="123">
        <f>M1642-(U1642+AC1642+AK1642)</f>
        <v>0</v>
      </c>
      <c r="AT1642" s="123">
        <f>N1642-(V1642+AD1642+AL1642)</f>
        <v>0</v>
      </c>
      <c r="AU1642" s="123">
        <f t="shared" si="886"/>
        <v>0</v>
      </c>
      <c r="AV1642" s="123">
        <f t="shared" si="887"/>
        <v>0</v>
      </c>
      <c r="AW1642" s="125"/>
      <c r="AX1642" s="125"/>
      <c r="AY1642" s="125"/>
      <c r="AZ1642" s="124"/>
      <c r="BA1642" s="124"/>
      <c r="BB1642" s="124"/>
      <c r="BC1642" s="124"/>
      <c r="BD1642" s="124"/>
    </row>
    <row r="1643" spans="1:56" s="100" customFormat="1">
      <c r="A1643" s="45"/>
      <c r="B1643" s="120">
        <v>2013</v>
      </c>
      <c r="C1643" s="121">
        <v>8320</v>
      </c>
      <c r="D1643" s="120">
        <v>13</v>
      </c>
      <c r="E1643" s="120">
        <v>3000</v>
      </c>
      <c r="F1643" s="120">
        <v>3700</v>
      </c>
      <c r="G1643" s="120">
        <v>375</v>
      </c>
      <c r="H1643" s="120">
        <v>37502</v>
      </c>
      <c r="I1643" s="122" t="s">
        <v>207</v>
      </c>
      <c r="J1643" s="123">
        <v>0</v>
      </c>
      <c r="K1643" s="123">
        <v>0</v>
      </c>
      <c r="L1643" s="124">
        <v>0</v>
      </c>
      <c r="M1643" s="123">
        <v>0</v>
      </c>
      <c r="N1643" s="123">
        <v>0</v>
      </c>
      <c r="O1643" s="124">
        <v>0</v>
      </c>
      <c r="P1643" s="124"/>
      <c r="Q1643" s="45"/>
      <c r="R1643" s="123">
        <v>0</v>
      </c>
      <c r="S1643" s="123">
        <v>0</v>
      </c>
      <c r="T1643" s="123">
        <f t="shared" si="904"/>
        <v>0</v>
      </c>
      <c r="U1643" s="123">
        <v>0</v>
      </c>
      <c r="V1643" s="123">
        <v>0</v>
      </c>
      <c r="W1643" s="123">
        <f t="shared" si="905"/>
        <v>0</v>
      </c>
      <c r="X1643" s="123">
        <f t="shared" si="906"/>
        <v>0</v>
      </c>
      <c r="Y1643" s="45"/>
      <c r="Z1643" s="123">
        <v>0</v>
      </c>
      <c r="AA1643" s="123">
        <v>0</v>
      </c>
      <c r="AB1643" s="123">
        <f t="shared" si="879"/>
        <v>0</v>
      </c>
      <c r="AC1643" s="123">
        <v>0</v>
      </c>
      <c r="AD1643" s="123">
        <v>0</v>
      </c>
      <c r="AE1643" s="123">
        <f t="shared" si="880"/>
        <v>0</v>
      </c>
      <c r="AF1643" s="123">
        <f t="shared" si="881"/>
        <v>0</v>
      </c>
      <c r="AG1643" s="45"/>
      <c r="AH1643" s="123">
        <v>0</v>
      </c>
      <c r="AI1643" s="123">
        <v>0</v>
      </c>
      <c r="AJ1643" s="123">
        <f t="shared" si="882"/>
        <v>0</v>
      </c>
      <c r="AK1643" s="123">
        <v>0</v>
      </c>
      <c r="AL1643" s="123">
        <v>0</v>
      </c>
      <c r="AM1643" s="123">
        <f t="shared" si="883"/>
        <v>0</v>
      </c>
      <c r="AN1643" s="123">
        <f t="shared" si="884"/>
        <v>0</v>
      </c>
      <c r="AO1643" s="45"/>
      <c r="AP1643" s="123">
        <f>J1643-(R1643+Z1643+AH1643)</f>
        <v>0</v>
      </c>
      <c r="AQ1643" s="123">
        <f>K1643-(S1643+AA1643+AI1643)</f>
        <v>0</v>
      </c>
      <c r="AR1643" s="123">
        <f t="shared" si="885"/>
        <v>0</v>
      </c>
      <c r="AS1643" s="123">
        <f>M1643-(U1643+AC1643+AK1643)</f>
        <v>0</v>
      </c>
      <c r="AT1643" s="123">
        <f>N1643-(V1643+AD1643+AL1643)</f>
        <v>0</v>
      </c>
      <c r="AU1643" s="123">
        <f t="shared" si="886"/>
        <v>0</v>
      </c>
      <c r="AV1643" s="123">
        <f t="shared" si="887"/>
        <v>0</v>
      </c>
      <c r="AW1643" s="125" t="s">
        <v>200</v>
      </c>
      <c r="AX1643" s="125"/>
      <c r="AY1643" s="125"/>
      <c r="AZ1643" s="124" t="s">
        <v>88</v>
      </c>
      <c r="BA1643" s="124"/>
      <c r="BB1643" s="124"/>
      <c r="BC1643" s="124"/>
      <c r="BD1643" s="124"/>
    </row>
    <row r="1644" spans="1:56" s="100" customFormat="1">
      <c r="A1644" s="45"/>
      <c r="B1644" s="108">
        <v>2013</v>
      </c>
      <c r="C1644" s="108">
        <v>8320</v>
      </c>
      <c r="D1644" s="108">
        <v>13</v>
      </c>
      <c r="E1644" s="108">
        <v>3000</v>
      </c>
      <c r="F1644" s="108">
        <v>3900</v>
      </c>
      <c r="G1644" s="108"/>
      <c r="H1644" s="109"/>
      <c r="I1644" s="155" t="s">
        <v>217</v>
      </c>
      <c r="J1644" s="111">
        <v>0</v>
      </c>
      <c r="K1644" s="111">
        <v>0</v>
      </c>
      <c r="L1644" s="111">
        <v>0</v>
      </c>
      <c r="M1644" s="111">
        <v>0</v>
      </c>
      <c r="N1644" s="111">
        <v>0</v>
      </c>
      <c r="O1644" s="111">
        <v>0</v>
      </c>
      <c r="P1644" s="111">
        <v>0</v>
      </c>
      <c r="Q1644" s="45"/>
      <c r="R1644" s="112">
        <f>R1645</f>
        <v>0</v>
      </c>
      <c r="S1644" s="112">
        <f>S1645</f>
        <v>0</v>
      </c>
      <c r="T1644" s="112">
        <f t="shared" si="904"/>
        <v>0</v>
      </c>
      <c r="U1644" s="112">
        <f>U1645</f>
        <v>0</v>
      </c>
      <c r="V1644" s="112">
        <f>V1645</f>
        <v>0</v>
      </c>
      <c r="W1644" s="112">
        <f t="shared" si="905"/>
        <v>0</v>
      </c>
      <c r="X1644" s="112">
        <f t="shared" si="906"/>
        <v>0</v>
      </c>
      <c r="Y1644" s="45"/>
      <c r="Z1644" s="112">
        <f>Z1645</f>
        <v>0</v>
      </c>
      <c r="AA1644" s="112">
        <f>AA1645</f>
        <v>0</v>
      </c>
      <c r="AB1644" s="112">
        <f t="shared" si="879"/>
        <v>0</v>
      </c>
      <c r="AC1644" s="112">
        <f>AC1645</f>
        <v>0</v>
      </c>
      <c r="AD1644" s="112">
        <f>AD1645</f>
        <v>0</v>
      </c>
      <c r="AE1644" s="112">
        <f t="shared" si="880"/>
        <v>0</v>
      </c>
      <c r="AF1644" s="112">
        <f t="shared" si="881"/>
        <v>0</v>
      </c>
      <c r="AG1644" s="45"/>
      <c r="AH1644" s="112">
        <f>AH1645</f>
        <v>0</v>
      </c>
      <c r="AI1644" s="112">
        <f>AI1645</f>
        <v>0</v>
      </c>
      <c r="AJ1644" s="112">
        <f t="shared" si="882"/>
        <v>0</v>
      </c>
      <c r="AK1644" s="112">
        <f>AK1645</f>
        <v>0</v>
      </c>
      <c r="AL1644" s="112">
        <f>AL1645</f>
        <v>0</v>
      </c>
      <c r="AM1644" s="112">
        <f t="shared" si="883"/>
        <v>0</v>
      </c>
      <c r="AN1644" s="112">
        <f t="shared" si="884"/>
        <v>0</v>
      </c>
      <c r="AO1644" s="45"/>
      <c r="AP1644" s="112">
        <f>AP1645</f>
        <v>0</v>
      </c>
      <c r="AQ1644" s="112">
        <f>AQ1645</f>
        <v>0</v>
      </c>
      <c r="AR1644" s="112">
        <f t="shared" si="885"/>
        <v>0</v>
      </c>
      <c r="AS1644" s="112">
        <f>AS1645</f>
        <v>0</v>
      </c>
      <c r="AT1644" s="112">
        <f>AT1645</f>
        <v>0</v>
      </c>
      <c r="AU1644" s="112">
        <f t="shared" si="886"/>
        <v>0</v>
      </c>
      <c r="AV1644" s="112">
        <f t="shared" si="887"/>
        <v>0</v>
      </c>
      <c r="AW1644" s="113"/>
      <c r="AX1644" s="113"/>
      <c r="AY1644" s="113"/>
      <c r="AZ1644" s="111"/>
      <c r="BA1644" s="111"/>
      <c r="BB1644" s="111"/>
      <c r="BC1644" s="111"/>
      <c r="BD1644" s="111"/>
    </row>
    <row r="1645" spans="1:56" s="100" customFormat="1">
      <c r="A1645" s="45"/>
      <c r="B1645" s="114">
        <v>2013</v>
      </c>
      <c r="C1645" s="114">
        <v>8320</v>
      </c>
      <c r="D1645" s="114">
        <v>13</v>
      </c>
      <c r="E1645" s="114">
        <v>3000</v>
      </c>
      <c r="F1645" s="114">
        <v>3900</v>
      </c>
      <c r="G1645" s="114">
        <v>392</v>
      </c>
      <c r="H1645" s="115"/>
      <c r="I1645" s="156" t="s">
        <v>218</v>
      </c>
      <c r="J1645" s="117">
        <v>0</v>
      </c>
      <c r="K1645" s="117">
        <v>0</v>
      </c>
      <c r="L1645" s="117">
        <v>0</v>
      </c>
      <c r="M1645" s="117">
        <v>0</v>
      </c>
      <c r="N1645" s="117">
        <v>0</v>
      </c>
      <c r="O1645" s="117">
        <v>0</v>
      </c>
      <c r="P1645" s="117">
        <v>0</v>
      </c>
      <c r="Q1645" s="45"/>
      <c r="R1645" s="118">
        <f>R1646</f>
        <v>0</v>
      </c>
      <c r="S1645" s="118">
        <f>S1646</f>
        <v>0</v>
      </c>
      <c r="T1645" s="118">
        <f t="shared" si="904"/>
        <v>0</v>
      </c>
      <c r="U1645" s="118">
        <f>U1646</f>
        <v>0</v>
      </c>
      <c r="V1645" s="118">
        <f>V1646</f>
        <v>0</v>
      </c>
      <c r="W1645" s="118">
        <f t="shared" si="905"/>
        <v>0</v>
      </c>
      <c r="X1645" s="118">
        <f t="shared" si="906"/>
        <v>0</v>
      </c>
      <c r="Y1645" s="45"/>
      <c r="Z1645" s="118">
        <f>Z1646</f>
        <v>0</v>
      </c>
      <c r="AA1645" s="118">
        <f>AA1646</f>
        <v>0</v>
      </c>
      <c r="AB1645" s="118">
        <f t="shared" si="879"/>
        <v>0</v>
      </c>
      <c r="AC1645" s="118">
        <f>AC1646</f>
        <v>0</v>
      </c>
      <c r="AD1645" s="118">
        <f>AD1646</f>
        <v>0</v>
      </c>
      <c r="AE1645" s="118">
        <f t="shared" si="880"/>
        <v>0</v>
      </c>
      <c r="AF1645" s="118">
        <f t="shared" si="881"/>
        <v>0</v>
      </c>
      <c r="AG1645" s="45"/>
      <c r="AH1645" s="118">
        <f>AH1646</f>
        <v>0</v>
      </c>
      <c r="AI1645" s="118">
        <f>AI1646</f>
        <v>0</v>
      </c>
      <c r="AJ1645" s="118">
        <f t="shared" si="882"/>
        <v>0</v>
      </c>
      <c r="AK1645" s="118">
        <f>AK1646</f>
        <v>0</v>
      </c>
      <c r="AL1645" s="118">
        <f>AL1646</f>
        <v>0</v>
      </c>
      <c r="AM1645" s="118">
        <f t="shared" si="883"/>
        <v>0</v>
      </c>
      <c r="AN1645" s="118">
        <f t="shared" si="884"/>
        <v>0</v>
      </c>
      <c r="AO1645" s="45"/>
      <c r="AP1645" s="118">
        <f>AP1646</f>
        <v>0</v>
      </c>
      <c r="AQ1645" s="118">
        <f>AQ1646</f>
        <v>0</v>
      </c>
      <c r="AR1645" s="118">
        <f t="shared" si="885"/>
        <v>0</v>
      </c>
      <c r="AS1645" s="118">
        <f>AS1646</f>
        <v>0</v>
      </c>
      <c r="AT1645" s="118">
        <f>AT1646</f>
        <v>0</v>
      </c>
      <c r="AU1645" s="118">
        <f t="shared" si="886"/>
        <v>0</v>
      </c>
      <c r="AV1645" s="118">
        <f t="shared" si="887"/>
        <v>0</v>
      </c>
      <c r="AW1645" s="119"/>
      <c r="AX1645" s="119"/>
      <c r="AY1645" s="119"/>
      <c r="AZ1645" s="117"/>
      <c r="BA1645" s="117"/>
      <c r="BB1645" s="117"/>
      <c r="BC1645" s="117"/>
      <c r="BD1645" s="117"/>
    </row>
    <row r="1646" spans="1:56" s="100" customFormat="1">
      <c r="A1646" s="45"/>
      <c r="B1646" s="120">
        <v>2013</v>
      </c>
      <c r="C1646" s="121">
        <v>8320</v>
      </c>
      <c r="D1646" s="120">
        <v>13</v>
      </c>
      <c r="E1646" s="120">
        <v>3000</v>
      </c>
      <c r="F1646" s="120">
        <v>3900</v>
      </c>
      <c r="G1646" s="120">
        <v>392</v>
      </c>
      <c r="H1646" s="121">
        <v>39202</v>
      </c>
      <c r="I1646" s="186" t="s">
        <v>219</v>
      </c>
      <c r="J1646" s="123">
        <v>0</v>
      </c>
      <c r="K1646" s="123">
        <v>0</v>
      </c>
      <c r="L1646" s="124">
        <v>0</v>
      </c>
      <c r="M1646" s="123">
        <v>0</v>
      </c>
      <c r="N1646" s="123">
        <v>0</v>
      </c>
      <c r="O1646" s="124">
        <v>0</v>
      </c>
      <c r="P1646" s="124">
        <v>0</v>
      </c>
      <c r="Q1646" s="45"/>
      <c r="R1646" s="123">
        <v>0</v>
      </c>
      <c r="S1646" s="123">
        <v>0</v>
      </c>
      <c r="T1646" s="123">
        <f t="shared" si="904"/>
        <v>0</v>
      </c>
      <c r="U1646" s="123">
        <v>0</v>
      </c>
      <c r="V1646" s="123">
        <v>0</v>
      </c>
      <c r="W1646" s="123">
        <f t="shared" si="905"/>
        <v>0</v>
      </c>
      <c r="X1646" s="123">
        <f t="shared" si="906"/>
        <v>0</v>
      </c>
      <c r="Y1646" s="45"/>
      <c r="Z1646" s="123">
        <v>0</v>
      </c>
      <c r="AA1646" s="123">
        <v>0</v>
      </c>
      <c r="AB1646" s="123">
        <f t="shared" si="879"/>
        <v>0</v>
      </c>
      <c r="AC1646" s="123">
        <v>0</v>
      </c>
      <c r="AD1646" s="123">
        <v>0</v>
      </c>
      <c r="AE1646" s="123">
        <f t="shared" si="880"/>
        <v>0</v>
      </c>
      <c r="AF1646" s="123">
        <f t="shared" si="881"/>
        <v>0</v>
      </c>
      <c r="AG1646" s="45"/>
      <c r="AH1646" s="123">
        <v>0</v>
      </c>
      <c r="AI1646" s="123">
        <v>0</v>
      </c>
      <c r="AJ1646" s="123">
        <f t="shared" si="882"/>
        <v>0</v>
      </c>
      <c r="AK1646" s="123">
        <v>0</v>
      </c>
      <c r="AL1646" s="123">
        <v>0</v>
      </c>
      <c r="AM1646" s="123">
        <f t="shared" si="883"/>
        <v>0</v>
      </c>
      <c r="AN1646" s="123">
        <f t="shared" si="884"/>
        <v>0</v>
      </c>
      <c r="AO1646" s="45"/>
      <c r="AP1646" s="123">
        <f>J1646-(R1646+Z1646+AH1646)</f>
        <v>0</v>
      </c>
      <c r="AQ1646" s="123">
        <f>K1646-(S1646+AA1646+AI1646)</f>
        <v>0</v>
      </c>
      <c r="AR1646" s="123">
        <f t="shared" si="885"/>
        <v>0</v>
      </c>
      <c r="AS1646" s="123">
        <f>M1646-(U1646+AC1646+AK1646)</f>
        <v>0</v>
      </c>
      <c r="AT1646" s="123">
        <f>N1646-(V1646+AD1646+AL1646)</f>
        <v>0</v>
      </c>
      <c r="AU1646" s="123">
        <f t="shared" si="886"/>
        <v>0</v>
      </c>
      <c r="AV1646" s="123">
        <f t="shared" si="887"/>
        <v>0</v>
      </c>
      <c r="AW1646" s="125"/>
      <c r="AX1646" s="125"/>
      <c r="AY1646" s="125"/>
      <c r="AZ1646" s="124"/>
      <c r="BA1646" s="124"/>
      <c r="BB1646" s="124"/>
      <c r="BC1646" s="124"/>
      <c r="BD1646" s="124"/>
    </row>
    <row r="1647" spans="1:56" s="107" customFormat="1">
      <c r="A1647" s="45"/>
      <c r="B1647" s="101">
        <v>2013</v>
      </c>
      <c r="C1647" s="102">
        <v>8320</v>
      </c>
      <c r="D1647" s="101">
        <v>13</v>
      </c>
      <c r="E1647" s="101">
        <v>5000</v>
      </c>
      <c r="F1647" s="101"/>
      <c r="G1647" s="101"/>
      <c r="H1647" s="101"/>
      <c r="I1647" s="103" t="s">
        <v>226</v>
      </c>
      <c r="J1647" s="104">
        <f>6183106-161340-124950</f>
        <v>5896816</v>
      </c>
      <c r="K1647" s="104">
        <v>0</v>
      </c>
      <c r="L1647" s="104">
        <f>6183106-161340-124950</f>
        <v>5896816</v>
      </c>
      <c r="M1647" s="104">
        <v>0</v>
      </c>
      <c r="N1647" s="104">
        <v>0</v>
      </c>
      <c r="O1647" s="104">
        <v>0</v>
      </c>
      <c r="P1647" s="104">
        <f>6183106-161340-124950</f>
        <v>5896816</v>
      </c>
      <c r="Q1647" s="45"/>
      <c r="R1647" s="105">
        <f>R1648+R1657+R1662+R1665+R1671+R1685</f>
        <v>5637605.4900000002</v>
      </c>
      <c r="S1647" s="105">
        <f>S1648+S1657+S1662+S1665+S1671+S1685</f>
        <v>0</v>
      </c>
      <c r="T1647" s="105">
        <f t="shared" si="904"/>
        <v>5637605.4900000002</v>
      </c>
      <c r="U1647" s="105">
        <f>U1648+U1657+U1662+U1665+U1671+U1685</f>
        <v>0</v>
      </c>
      <c r="V1647" s="105">
        <f>V1648+V1657+V1662+V1665+V1671+V1685</f>
        <v>0</v>
      </c>
      <c r="W1647" s="105">
        <f t="shared" si="905"/>
        <v>0</v>
      </c>
      <c r="X1647" s="105">
        <f t="shared" si="906"/>
        <v>5637605.4900000002</v>
      </c>
      <c r="Y1647" s="45"/>
      <c r="Z1647" s="105">
        <f>Z1648+Z1657+Z1662+Z1665+Z1671+Z1685</f>
        <v>0</v>
      </c>
      <c r="AA1647" s="105">
        <f>AA1648+AA1657+AA1662+AA1665+AA1671+AA1685</f>
        <v>0</v>
      </c>
      <c r="AB1647" s="105">
        <f t="shared" si="879"/>
        <v>0</v>
      </c>
      <c r="AC1647" s="105">
        <f>AC1648+AC1657+AC1662+AC1665+AC1671+AC1685</f>
        <v>0</v>
      </c>
      <c r="AD1647" s="105">
        <f>AD1648+AD1657+AD1662+AD1665+AD1671+AD1685</f>
        <v>0</v>
      </c>
      <c r="AE1647" s="105">
        <f t="shared" si="880"/>
        <v>0</v>
      </c>
      <c r="AF1647" s="105">
        <f t="shared" si="881"/>
        <v>0</v>
      </c>
      <c r="AG1647" s="45"/>
      <c r="AH1647" s="105">
        <f>AH1648+AH1657+AH1662+AH1665+AH1671+AH1685</f>
        <v>7.2759576141834259E-11</v>
      </c>
      <c r="AI1647" s="105">
        <f>AI1648+AI1657+AI1662+AI1665+AI1671+AI1685</f>
        <v>0</v>
      </c>
      <c r="AJ1647" s="105">
        <f t="shared" si="882"/>
        <v>7.2759576141834259E-11</v>
      </c>
      <c r="AK1647" s="105">
        <f>AK1648+AK1657+AK1662+AK1665+AK1671+AK1685</f>
        <v>0</v>
      </c>
      <c r="AL1647" s="105">
        <f>AL1648+AL1657+AL1662+AL1665+AL1671+AL1685</f>
        <v>0</v>
      </c>
      <c r="AM1647" s="105">
        <f t="shared" si="883"/>
        <v>0</v>
      </c>
      <c r="AN1647" s="105">
        <f t="shared" si="884"/>
        <v>7.2759576141834259E-11</v>
      </c>
      <c r="AO1647" s="45"/>
      <c r="AP1647" s="105">
        <f>AP1648+AP1657+AP1662+AP1665+AP1671+AP1685</f>
        <v>0</v>
      </c>
      <c r="AQ1647" s="105">
        <f>AQ1648+AQ1657+AQ1662+AQ1665+AQ1671+AQ1685</f>
        <v>0</v>
      </c>
      <c r="AR1647" s="105">
        <f t="shared" si="885"/>
        <v>0</v>
      </c>
      <c r="AS1647" s="105">
        <f>AS1648+AS1657+AS1662+AS1665+AS1671+AS1685</f>
        <v>0</v>
      </c>
      <c r="AT1647" s="105">
        <f>AT1648+AT1657+AT1662+AT1665+AT1671+AT1685</f>
        <v>0</v>
      </c>
      <c r="AU1647" s="105">
        <f t="shared" si="886"/>
        <v>0</v>
      </c>
      <c r="AV1647" s="105">
        <f t="shared" si="887"/>
        <v>0</v>
      </c>
      <c r="AW1647" s="106"/>
      <c r="AX1647" s="106"/>
      <c r="AY1647" s="106"/>
      <c r="AZ1647" s="104"/>
      <c r="BA1647" s="104"/>
      <c r="BB1647" s="104"/>
      <c r="BC1647" s="104"/>
      <c r="BD1647" s="104"/>
    </row>
    <row r="1648" spans="1:56" s="126" customFormat="1">
      <c r="A1648" s="45"/>
      <c r="B1648" s="108">
        <v>2013</v>
      </c>
      <c r="C1648" s="109">
        <v>8320</v>
      </c>
      <c r="D1648" s="108">
        <v>13</v>
      </c>
      <c r="E1648" s="108">
        <v>5000</v>
      </c>
      <c r="F1648" s="108">
        <v>5100</v>
      </c>
      <c r="G1648" s="108"/>
      <c r="H1648" s="108"/>
      <c r="I1648" s="110" t="s">
        <v>227</v>
      </c>
      <c r="J1648" s="111">
        <f>3147289-161340</f>
        <v>2985949</v>
      </c>
      <c r="K1648" s="111">
        <v>0</v>
      </c>
      <c r="L1648" s="111">
        <f>3147289-161340</f>
        <v>2985949</v>
      </c>
      <c r="M1648" s="111">
        <v>0</v>
      </c>
      <c r="N1648" s="111">
        <v>0</v>
      </c>
      <c r="O1648" s="111">
        <v>0</v>
      </c>
      <c r="P1648" s="111">
        <f>3147289-161340</f>
        <v>2985949</v>
      </c>
      <c r="Q1648" s="45"/>
      <c r="R1648" s="112">
        <f>R1649+R1651+R1653+R1655</f>
        <v>2815460.8400000003</v>
      </c>
      <c r="S1648" s="112">
        <f>S1649+S1651+S1653+S1655</f>
        <v>0</v>
      </c>
      <c r="T1648" s="112">
        <f t="shared" si="904"/>
        <v>2815460.8400000003</v>
      </c>
      <c r="U1648" s="112">
        <f>U1649+U1651+U1653+U1655</f>
        <v>0</v>
      </c>
      <c r="V1648" s="112">
        <f>V1649+V1651+V1653+V1655</f>
        <v>0</v>
      </c>
      <c r="W1648" s="112">
        <f t="shared" si="905"/>
        <v>0</v>
      </c>
      <c r="X1648" s="112">
        <f t="shared" si="906"/>
        <v>2815460.8400000003</v>
      </c>
      <c r="Y1648" s="45"/>
      <c r="Z1648" s="112">
        <f>Z1649+Z1651+Z1653+Z1655</f>
        <v>0</v>
      </c>
      <c r="AA1648" s="112">
        <f>AA1649+AA1651+AA1653+AA1655</f>
        <v>0</v>
      </c>
      <c r="AB1648" s="112">
        <f t="shared" si="879"/>
        <v>0</v>
      </c>
      <c r="AC1648" s="112">
        <f>AC1649+AC1651+AC1653+AC1655</f>
        <v>0</v>
      </c>
      <c r="AD1648" s="112">
        <f>AD1649+AD1651+AD1653+AD1655</f>
        <v>0</v>
      </c>
      <c r="AE1648" s="112">
        <f t="shared" si="880"/>
        <v>0</v>
      </c>
      <c r="AF1648" s="112">
        <f t="shared" si="881"/>
        <v>0</v>
      </c>
      <c r="AG1648" s="45"/>
      <c r="AH1648" s="112">
        <f>AH1649+AH1651+AH1653+AH1655</f>
        <v>0</v>
      </c>
      <c r="AI1648" s="112">
        <f>AI1649+AI1651+AI1653+AI1655</f>
        <v>0</v>
      </c>
      <c r="AJ1648" s="112">
        <f t="shared" si="882"/>
        <v>0</v>
      </c>
      <c r="AK1648" s="112">
        <f>AK1649+AK1651+AK1653+AK1655</f>
        <v>0</v>
      </c>
      <c r="AL1648" s="112">
        <f>AL1649+AL1651+AL1653+AL1655</f>
        <v>0</v>
      </c>
      <c r="AM1648" s="112">
        <f t="shared" si="883"/>
        <v>0</v>
      </c>
      <c r="AN1648" s="112">
        <f t="shared" si="884"/>
        <v>0</v>
      </c>
      <c r="AO1648" s="45"/>
      <c r="AP1648" s="112">
        <f>AP1649+AP1651+AP1653+AP1655</f>
        <v>0</v>
      </c>
      <c r="AQ1648" s="112">
        <f>AQ1649+AQ1651+AQ1653+AQ1655</f>
        <v>0</v>
      </c>
      <c r="AR1648" s="112">
        <f t="shared" si="885"/>
        <v>0</v>
      </c>
      <c r="AS1648" s="112">
        <f>AS1649+AS1651+AS1653+AS1655</f>
        <v>0</v>
      </c>
      <c r="AT1648" s="112">
        <f>AT1649+AT1651+AT1653+AT1655</f>
        <v>0</v>
      </c>
      <c r="AU1648" s="112">
        <f t="shared" si="886"/>
        <v>0</v>
      </c>
      <c r="AV1648" s="112">
        <f t="shared" si="887"/>
        <v>0</v>
      </c>
      <c r="AW1648" s="113"/>
      <c r="AX1648" s="113"/>
      <c r="AY1648" s="113"/>
      <c r="AZ1648" s="111"/>
      <c r="BA1648" s="111"/>
      <c r="BB1648" s="111"/>
      <c r="BC1648" s="111"/>
      <c r="BD1648" s="111"/>
    </row>
    <row r="1649" spans="1:56" s="127" customFormat="1" hidden="1">
      <c r="A1649" s="45"/>
      <c r="B1649" s="114">
        <v>2013</v>
      </c>
      <c r="C1649" s="115">
        <v>8320</v>
      </c>
      <c r="D1649" s="114">
        <v>13</v>
      </c>
      <c r="E1649" s="114">
        <v>5000</v>
      </c>
      <c r="F1649" s="114">
        <v>5100</v>
      </c>
      <c r="G1649" s="114">
        <v>511</v>
      </c>
      <c r="H1649" s="114"/>
      <c r="I1649" s="116" t="s">
        <v>228</v>
      </c>
      <c r="J1649" s="117">
        <v>0</v>
      </c>
      <c r="K1649" s="117">
        <v>0</v>
      </c>
      <c r="L1649" s="117">
        <v>0</v>
      </c>
      <c r="M1649" s="117">
        <v>0</v>
      </c>
      <c r="N1649" s="117">
        <v>0</v>
      </c>
      <c r="O1649" s="117">
        <v>0</v>
      </c>
      <c r="P1649" s="117">
        <v>0</v>
      </c>
      <c r="Q1649" s="45"/>
      <c r="R1649" s="118">
        <f t="shared" ref="R1649:S1660" si="907">R1650</f>
        <v>0</v>
      </c>
      <c r="S1649" s="118">
        <f t="shared" si="907"/>
        <v>0</v>
      </c>
      <c r="T1649" s="118">
        <f t="shared" si="904"/>
        <v>0</v>
      </c>
      <c r="U1649" s="118">
        <f t="shared" ref="U1649:V1660" si="908">U1650</f>
        <v>0</v>
      </c>
      <c r="V1649" s="118">
        <f t="shared" si="908"/>
        <v>0</v>
      </c>
      <c r="W1649" s="118">
        <f t="shared" si="905"/>
        <v>0</v>
      </c>
      <c r="X1649" s="118">
        <f t="shared" si="906"/>
        <v>0</v>
      </c>
      <c r="Y1649" s="45"/>
      <c r="Z1649" s="118">
        <f t="shared" ref="Z1649:AA1660" si="909">Z1650</f>
        <v>0</v>
      </c>
      <c r="AA1649" s="118">
        <f t="shared" si="909"/>
        <v>0</v>
      </c>
      <c r="AB1649" s="118">
        <f t="shared" si="879"/>
        <v>0</v>
      </c>
      <c r="AC1649" s="118">
        <f t="shared" ref="AC1649:AD1660" si="910">AC1650</f>
        <v>0</v>
      </c>
      <c r="AD1649" s="118">
        <f t="shared" si="910"/>
        <v>0</v>
      </c>
      <c r="AE1649" s="118">
        <f t="shared" si="880"/>
        <v>0</v>
      </c>
      <c r="AF1649" s="118">
        <f t="shared" si="881"/>
        <v>0</v>
      </c>
      <c r="AG1649" s="45"/>
      <c r="AH1649" s="118">
        <f t="shared" ref="AH1649:AI1660" si="911">AH1650</f>
        <v>0</v>
      </c>
      <c r="AI1649" s="118">
        <f t="shared" si="911"/>
        <v>0</v>
      </c>
      <c r="AJ1649" s="118">
        <f t="shared" si="882"/>
        <v>0</v>
      </c>
      <c r="AK1649" s="118">
        <f t="shared" ref="AK1649:AL1660" si="912">AK1650</f>
        <v>0</v>
      </c>
      <c r="AL1649" s="118">
        <f t="shared" si="912"/>
        <v>0</v>
      </c>
      <c r="AM1649" s="118">
        <f t="shared" si="883"/>
        <v>0</v>
      </c>
      <c r="AN1649" s="118">
        <f t="shared" si="884"/>
        <v>0</v>
      </c>
      <c r="AO1649" s="45"/>
      <c r="AP1649" s="118">
        <f t="shared" ref="AP1649:AQ1660" si="913">AP1650</f>
        <v>0</v>
      </c>
      <c r="AQ1649" s="118">
        <f t="shared" si="913"/>
        <v>0</v>
      </c>
      <c r="AR1649" s="118">
        <f t="shared" si="885"/>
        <v>0</v>
      </c>
      <c r="AS1649" s="118">
        <f t="shared" ref="AS1649:AT1660" si="914">AS1650</f>
        <v>0</v>
      </c>
      <c r="AT1649" s="118">
        <f t="shared" si="914"/>
        <v>0</v>
      </c>
      <c r="AU1649" s="118">
        <f t="shared" si="886"/>
        <v>0</v>
      </c>
      <c r="AV1649" s="118">
        <f t="shared" si="887"/>
        <v>0</v>
      </c>
      <c r="AW1649" s="119"/>
      <c r="AX1649" s="119"/>
      <c r="AY1649" s="119"/>
      <c r="AZ1649" s="117"/>
      <c r="BA1649" s="117"/>
      <c r="BB1649" s="117"/>
      <c r="BC1649" s="117"/>
      <c r="BD1649" s="117"/>
    </row>
    <row r="1650" spans="1:56" s="100" customFormat="1" hidden="1">
      <c r="A1650" s="45"/>
      <c r="B1650" s="120">
        <v>2013</v>
      </c>
      <c r="C1650" s="121">
        <v>8320</v>
      </c>
      <c r="D1650" s="120">
        <v>13</v>
      </c>
      <c r="E1650" s="120">
        <v>5000</v>
      </c>
      <c r="F1650" s="120">
        <v>5100</v>
      </c>
      <c r="G1650" s="120">
        <v>511</v>
      </c>
      <c r="H1650" s="120">
        <v>51101</v>
      </c>
      <c r="I1650" s="122" t="s">
        <v>229</v>
      </c>
      <c r="J1650" s="123">
        <v>0</v>
      </c>
      <c r="K1650" s="123">
        <v>0</v>
      </c>
      <c r="L1650" s="124">
        <v>0</v>
      </c>
      <c r="M1650" s="123">
        <v>0</v>
      </c>
      <c r="N1650" s="123">
        <v>0</v>
      </c>
      <c r="O1650" s="124">
        <v>0</v>
      </c>
      <c r="P1650" s="124"/>
      <c r="Q1650" s="45"/>
      <c r="R1650" s="123">
        <v>0</v>
      </c>
      <c r="S1650" s="123">
        <v>0</v>
      </c>
      <c r="T1650" s="123">
        <f t="shared" si="904"/>
        <v>0</v>
      </c>
      <c r="U1650" s="123">
        <v>0</v>
      </c>
      <c r="V1650" s="123">
        <v>0</v>
      </c>
      <c r="W1650" s="123">
        <f t="shared" si="905"/>
        <v>0</v>
      </c>
      <c r="X1650" s="123">
        <f t="shared" si="906"/>
        <v>0</v>
      </c>
      <c r="Y1650" s="45"/>
      <c r="Z1650" s="123">
        <v>0</v>
      </c>
      <c r="AA1650" s="123">
        <v>0</v>
      </c>
      <c r="AB1650" s="123">
        <f t="shared" si="879"/>
        <v>0</v>
      </c>
      <c r="AC1650" s="123">
        <v>0</v>
      </c>
      <c r="AD1650" s="123">
        <v>0</v>
      </c>
      <c r="AE1650" s="123">
        <f t="shared" si="880"/>
        <v>0</v>
      </c>
      <c r="AF1650" s="123">
        <f t="shared" si="881"/>
        <v>0</v>
      </c>
      <c r="AG1650" s="45"/>
      <c r="AH1650" s="123">
        <v>0</v>
      </c>
      <c r="AI1650" s="123">
        <v>0</v>
      </c>
      <c r="AJ1650" s="123">
        <f t="shared" si="882"/>
        <v>0</v>
      </c>
      <c r="AK1650" s="123">
        <v>0</v>
      </c>
      <c r="AL1650" s="123">
        <v>0</v>
      </c>
      <c r="AM1650" s="123">
        <f t="shared" si="883"/>
        <v>0</v>
      </c>
      <c r="AN1650" s="123">
        <f t="shared" si="884"/>
        <v>0</v>
      </c>
      <c r="AO1650" s="45"/>
      <c r="AP1650" s="123">
        <f>J1650-(R1650+Z1650+AH1650)</f>
        <v>0</v>
      </c>
      <c r="AQ1650" s="123">
        <f>K1650-(S1650+AA1650+AI1650)</f>
        <v>0</v>
      </c>
      <c r="AR1650" s="123">
        <f t="shared" si="885"/>
        <v>0</v>
      </c>
      <c r="AS1650" s="123">
        <f>M1650-(U1650+AC1650+AK1650)</f>
        <v>0</v>
      </c>
      <c r="AT1650" s="123">
        <f>N1650-(V1650+AD1650+AL1650)</f>
        <v>0</v>
      </c>
      <c r="AU1650" s="123">
        <f t="shared" si="886"/>
        <v>0</v>
      </c>
      <c r="AV1650" s="123">
        <f t="shared" si="887"/>
        <v>0</v>
      </c>
      <c r="AW1650" s="125" t="s">
        <v>103</v>
      </c>
      <c r="AX1650" s="125"/>
      <c r="AY1650" s="125"/>
      <c r="AZ1650" s="124" t="s">
        <v>283</v>
      </c>
      <c r="BA1650" s="124"/>
      <c r="BB1650" s="124"/>
      <c r="BC1650" s="124"/>
      <c r="BD1650" s="124"/>
    </row>
    <row r="1651" spans="1:56" s="127" customFormat="1" hidden="1">
      <c r="A1651" s="45"/>
      <c r="B1651" s="114">
        <v>2013</v>
      </c>
      <c r="C1651" s="115">
        <v>8320</v>
      </c>
      <c r="D1651" s="114">
        <v>13</v>
      </c>
      <c r="E1651" s="114">
        <v>5000</v>
      </c>
      <c r="F1651" s="114">
        <v>5100</v>
      </c>
      <c r="G1651" s="114">
        <v>512</v>
      </c>
      <c r="H1651" s="114"/>
      <c r="I1651" s="116" t="s">
        <v>230</v>
      </c>
      <c r="J1651" s="117">
        <v>0</v>
      </c>
      <c r="K1651" s="117">
        <v>0</v>
      </c>
      <c r="L1651" s="117">
        <v>0</v>
      </c>
      <c r="M1651" s="117">
        <v>0</v>
      </c>
      <c r="N1651" s="117">
        <v>0</v>
      </c>
      <c r="O1651" s="117">
        <v>0</v>
      </c>
      <c r="P1651" s="117">
        <v>0</v>
      </c>
      <c r="Q1651" s="45"/>
      <c r="R1651" s="118">
        <f t="shared" si="907"/>
        <v>0</v>
      </c>
      <c r="S1651" s="118">
        <f t="shared" si="907"/>
        <v>0</v>
      </c>
      <c r="T1651" s="118">
        <f t="shared" si="904"/>
        <v>0</v>
      </c>
      <c r="U1651" s="118">
        <f t="shared" si="908"/>
        <v>0</v>
      </c>
      <c r="V1651" s="118">
        <f t="shared" si="908"/>
        <v>0</v>
      </c>
      <c r="W1651" s="118">
        <f t="shared" si="905"/>
        <v>0</v>
      </c>
      <c r="X1651" s="118">
        <f t="shared" si="906"/>
        <v>0</v>
      </c>
      <c r="Y1651" s="45"/>
      <c r="Z1651" s="118">
        <f t="shared" si="909"/>
        <v>0</v>
      </c>
      <c r="AA1651" s="118">
        <f t="shared" si="909"/>
        <v>0</v>
      </c>
      <c r="AB1651" s="118">
        <f t="shared" si="879"/>
        <v>0</v>
      </c>
      <c r="AC1651" s="118">
        <f t="shared" si="910"/>
        <v>0</v>
      </c>
      <c r="AD1651" s="118">
        <f t="shared" si="910"/>
        <v>0</v>
      </c>
      <c r="AE1651" s="118">
        <f t="shared" si="880"/>
        <v>0</v>
      </c>
      <c r="AF1651" s="118">
        <f t="shared" si="881"/>
        <v>0</v>
      </c>
      <c r="AG1651" s="45"/>
      <c r="AH1651" s="118">
        <f t="shared" si="911"/>
        <v>0</v>
      </c>
      <c r="AI1651" s="118">
        <f t="shared" si="911"/>
        <v>0</v>
      </c>
      <c r="AJ1651" s="118">
        <f t="shared" si="882"/>
        <v>0</v>
      </c>
      <c r="AK1651" s="118">
        <f t="shared" si="912"/>
        <v>0</v>
      </c>
      <c r="AL1651" s="118">
        <f t="shared" si="912"/>
        <v>0</v>
      </c>
      <c r="AM1651" s="118">
        <f t="shared" si="883"/>
        <v>0</v>
      </c>
      <c r="AN1651" s="118">
        <f t="shared" si="884"/>
        <v>0</v>
      </c>
      <c r="AO1651" s="45"/>
      <c r="AP1651" s="118">
        <f t="shared" si="913"/>
        <v>0</v>
      </c>
      <c r="AQ1651" s="118">
        <f t="shared" si="913"/>
        <v>0</v>
      </c>
      <c r="AR1651" s="118">
        <f t="shared" si="885"/>
        <v>0</v>
      </c>
      <c r="AS1651" s="118">
        <f t="shared" si="914"/>
        <v>0</v>
      </c>
      <c r="AT1651" s="118">
        <f t="shared" si="914"/>
        <v>0</v>
      </c>
      <c r="AU1651" s="118">
        <f t="shared" si="886"/>
        <v>0</v>
      </c>
      <c r="AV1651" s="118">
        <f t="shared" si="887"/>
        <v>0</v>
      </c>
      <c r="AW1651" s="119"/>
      <c r="AX1651" s="119"/>
      <c r="AY1651" s="119"/>
      <c r="AZ1651" s="117"/>
      <c r="BA1651" s="117"/>
      <c r="BB1651" s="117"/>
      <c r="BC1651" s="117"/>
      <c r="BD1651" s="117"/>
    </row>
    <row r="1652" spans="1:56" s="100" customFormat="1" hidden="1">
      <c r="A1652" s="45"/>
      <c r="B1652" s="120">
        <v>2013</v>
      </c>
      <c r="C1652" s="121">
        <v>8320</v>
      </c>
      <c r="D1652" s="120">
        <v>13</v>
      </c>
      <c r="E1652" s="120">
        <v>5000</v>
      </c>
      <c r="F1652" s="120">
        <v>5100</v>
      </c>
      <c r="G1652" s="120">
        <v>512</v>
      </c>
      <c r="H1652" s="120">
        <v>51200</v>
      </c>
      <c r="I1652" s="122" t="s">
        <v>230</v>
      </c>
      <c r="J1652" s="123">
        <v>0</v>
      </c>
      <c r="K1652" s="123">
        <v>0</v>
      </c>
      <c r="L1652" s="124">
        <v>0</v>
      </c>
      <c r="M1652" s="123">
        <v>0</v>
      </c>
      <c r="N1652" s="123">
        <v>0</v>
      </c>
      <c r="O1652" s="124">
        <v>0</v>
      </c>
      <c r="P1652" s="124">
        <v>0</v>
      </c>
      <c r="Q1652" s="45"/>
      <c r="R1652" s="123">
        <v>0</v>
      </c>
      <c r="S1652" s="123">
        <v>0</v>
      </c>
      <c r="T1652" s="123">
        <f t="shared" si="904"/>
        <v>0</v>
      </c>
      <c r="U1652" s="123">
        <v>0</v>
      </c>
      <c r="V1652" s="123">
        <v>0</v>
      </c>
      <c r="W1652" s="123">
        <f t="shared" si="905"/>
        <v>0</v>
      </c>
      <c r="X1652" s="123">
        <f t="shared" si="906"/>
        <v>0</v>
      </c>
      <c r="Y1652" s="45"/>
      <c r="Z1652" s="123">
        <v>0</v>
      </c>
      <c r="AA1652" s="123">
        <v>0</v>
      </c>
      <c r="AB1652" s="123">
        <f t="shared" si="879"/>
        <v>0</v>
      </c>
      <c r="AC1652" s="123">
        <v>0</v>
      </c>
      <c r="AD1652" s="123">
        <v>0</v>
      </c>
      <c r="AE1652" s="123">
        <f t="shared" si="880"/>
        <v>0</v>
      </c>
      <c r="AF1652" s="123">
        <f t="shared" si="881"/>
        <v>0</v>
      </c>
      <c r="AG1652" s="45"/>
      <c r="AH1652" s="123">
        <v>0</v>
      </c>
      <c r="AI1652" s="123">
        <v>0</v>
      </c>
      <c r="AJ1652" s="123">
        <f t="shared" si="882"/>
        <v>0</v>
      </c>
      <c r="AK1652" s="123">
        <v>0</v>
      </c>
      <c r="AL1652" s="123">
        <v>0</v>
      </c>
      <c r="AM1652" s="123">
        <f t="shared" si="883"/>
        <v>0</v>
      </c>
      <c r="AN1652" s="123">
        <f t="shared" si="884"/>
        <v>0</v>
      </c>
      <c r="AO1652" s="45"/>
      <c r="AP1652" s="123">
        <f>J1652-(R1652+Z1652+AH1652)</f>
        <v>0</v>
      </c>
      <c r="AQ1652" s="123">
        <f>K1652-(S1652+AA1652+AI1652)</f>
        <v>0</v>
      </c>
      <c r="AR1652" s="123">
        <f t="shared" si="885"/>
        <v>0</v>
      </c>
      <c r="AS1652" s="123">
        <f>M1652-(U1652+AC1652+AK1652)</f>
        <v>0</v>
      </c>
      <c r="AT1652" s="123">
        <f>N1652-(V1652+AD1652+AL1652)</f>
        <v>0</v>
      </c>
      <c r="AU1652" s="123">
        <f t="shared" si="886"/>
        <v>0</v>
      </c>
      <c r="AV1652" s="123">
        <f t="shared" si="887"/>
        <v>0</v>
      </c>
      <c r="AW1652" s="125" t="s">
        <v>103</v>
      </c>
      <c r="AX1652" s="125"/>
      <c r="AY1652" s="125"/>
      <c r="AZ1652" s="124" t="s">
        <v>283</v>
      </c>
      <c r="BA1652" s="124"/>
      <c r="BB1652" s="124"/>
      <c r="BC1652" s="124"/>
      <c r="BD1652" s="124"/>
    </row>
    <row r="1653" spans="1:56" s="127" customFormat="1" hidden="1">
      <c r="A1653" s="45"/>
      <c r="B1653" s="114">
        <v>2013</v>
      </c>
      <c r="C1653" s="115">
        <v>8320</v>
      </c>
      <c r="D1653" s="114">
        <v>13</v>
      </c>
      <c r="E1653" s="114">
        <v>5000</v>
      </c>
      <c r="F1653" s="114">
        <v>5100</v>
      </c>
      <c r="G1653" s="114">
        <v>515</v>
      </c>
      <c r="H1653" s="114"/>
      <c r="I1653" s="116" t="s">
        <v>231</v>
      </c>
      <c r="J1653" s="117">
        <f>3147289-161340</f>
        <v>2985949</v>
      </c>
      <c r="K1653" s="117">
        <v>0</v>
      </c>
      <c r="L1653" s="117">
        <f>3147289-161340</f>
        <v>2985949</v>
      </c>
      <c r="M1653" s="117">
        <v>0</v>
      </c>
      <c r="N1653" s="117">
        <v>0</v>
      </c>
      <c r="O1653" s="117">
        <v>0</v>
      </c>
      <c r="P1653" s="117">
        <f>3147289-161340</f>
        <v>2985949</v>
      </c>
      <c r="Q1653" s="45"/>
      <c r="R1653" s="118">
        <f t="shared" si="907"/>
        <v>2815460.8400000003</v>
      </c>
      <c r="S1653" s="118">
        <f t="shared" si="907"/>
        <v>0</v>
      </c>
      <c r="T1653" s="118">
        <f t="shared" si="904"/>
        <v>2815460.8400000003</v>
      </c>
      <c r="U1653" s="118">
        <f t="shared" si="908"/>
        <v>0</v>
      </c>
      <c r="V1653" s="118">
        <f t="shared" si="908"/>
        <v>0</v>
      </c>
      <c r="W1653" s="118">
        <f t="shared" si="905"/>
        <v>0</v>
      </c>
      <c r="X1653" s="118">
        <f t="shared" si="906"/>
        <v>2815460.8400000003</v>
      </c>
      <c r="Y1653" s="45"/>
      <c r="Z1653" s="118">
        <f t="shared" si="909"/>
        <v>0</v>
      </c>
      <c r="AA1653" s="118">
        <f t="shared" si="909"/>
        <v>0</v>
      </c>
      <c r="AB1653" s="118">
        <f t="shared" si="879"/>
        <v>0</v>
      </c>
      <c r="AC1653" s="118">
        <f t="shared" si="910"/>
        <v>0</v>
      </c>
      <c r="AD1653" s="118">
        <f t="shared" si="910"/>
        <v>0</v>
      </c>
      <c r="AE1653" s="118">
        <f t="shared" si="880"/>
        <v>0</v>
      </c>
      <c r="AF1653" s="118">
        <f t="shared" si="881"/>
        <v>0</v>
      </c>
      <c r="AG1653" s="45"/>
      <c r="AH1653" s="118">
        <f t="shared" si="911"/>
        <v>0</v>
      </c>
      <c r="AI1653" s="118">
        <f t="shared" si="911"/>
        <v>0</v>
      </c>
      <c r="AJ1653" s="118">
        <f t="shared" si="882"/>
        <v>0</v>
      </c>
      <c r="AK1653" s="118">
        <f t="shared" si="912"/>
        <v>0</v>
      </c>
      <c r="AL1653" s="118">
        <f t="shared" si="912"/>
        <v>0</v>
      </c>
      <c r="AM1653" s="118">
        <f t="shared" si="883"/>
        <v>0</v>
      </c>
      <c r="AN1653" s="118">
        <f t="shared" si="884"/>
        <v>0</v>
      </c>
      <c r="AO1653" s="45"/>
      <c r="AP1653" s="118">
        <f t="shared" si="913"/>
        <v>0</v>
      </c>
      <c r="AQ1653" s="118">
        <f t="shared" si="913"/>
        <v>0</v>
      </c>
      <c r="AR1653" s="118">
        <f t="shared" si="885"/>
        <v>0</v>
      </c>
      <c r="AS1653" s="118">
        <f t="shared" si="914"/>
        <v>0</v>
      </c>
      <c r="AT1653" s="118">
        <f t="shared" si="914"/>
        <v>0</v>
      </c>
      <c r="AU1653" s="118">
        <f t="shared" si="886"/>
        <v>0</v>
      </c>
      <c r="AV1653" s="118">
        <f t="shared" si="887"/>
        <v>0</v>
      </c>
      <c r="AW1653" s="119"/>
      <c r="AX1653" s="119"/>
      <c r="AY1653" s="119"/>
      <c r="AZ1653" s="117"/>
      <c r="BA1653" s="117"/>
      <c r="BB1653" s="117"/>
      <c r="BC1653" s="117"/>
      <c r="BD1653" s="117"/>
    </row>
    <row r="1654" spans="1:56" s="45" customFormat="1" hidden="1">
      <c r="B1654" s="129">
        <v>2013</v>
      </c>
      <c r="C1654" s="130">
        <v>8320</v>
      </c>
      <c r="D1654" s="129">
        <v>13</v>
      </c>
      <c r="E1654" s="129">
        <v>5000</v>
      </c>
      <c r="F1654" s="129">
        <v>5100</v>
      </c>
      <c r="G1654" s="129">
        <v>515</v>
      </c>
      <c r="H1654" s="120">
        <v>51501</v>
      </c>
      <c r="I1654" s="128" t="s">
        <v>232</v>
      </c>
      <c r="J1654" s="123">
        <f>3147289-161340-170488.16</f>
        <v>2815460.84</v>
      </c>
      <c r="K1654" s="123">
        <v>0</v>
      </c>
      <c r="L1654" s="124">
        <f>3147289-161340</f>
        <v>2985949</v>
      </c>
      <c r="M1654" s="123">
        <v>0</v>
      </c>
      <c r="N1654" s="123">
        <v>0</v>
      </c>
      <c r="O1654" s="124">
        <v>0</v>
      </c>
      <c r="P1654" s="124">
        <f>3147289-161340</f>
        <v>2985949</v>
      </c>
      <c r="R1654" s="123">
        <f>+'[1]REPUVE -C4'!Y201</f>
        <v>2815460.8400000003</v>
      </c>
      <c r="S1654" s="123">
        <v>0</v>
      </c>
      <c r="T1654" s="123">
        <f t="shared" si="904"/>
        <v>2815460.8400000003</v>
      </c>
      <c r="U1654" s="123">
        <v>0</v>
      </c>
      <c r="V1654" s="123">
        <v>0</v>
      </c>
      <c r="W1654" s="123">
        <f t="shared" si="905"/>
        <v>0</v>
      </c>
      <c r="X1654" s="123">
        <f t="shared" si="906"/>
        <v>2815460.8400000003</v>
      </c>
      <c r="Z1654" s="123">
        <v>0</v>
      </c>
      <c r="AA1654" s="123">
        <v>0</v>
      </c>
      <c r="AB1654" s="123">
        <f t="shared" si="879"/>
        <v>0</v>
      </c>
      <c r="AC1654" s="123">
        <v>0</v>
      </c>
      <c r="AD1654" s="123">
        <v>0</v>
      </c>
      <c r="AE1654" s="123">
        <f t="shared" si="880"/>
        <v>0</v>
      </c>
      <c r="AF1654" s="123">
        <f t="shared" si="881"/>
        <v>0</v>
      </c>
      <c r="AH1654" s="123">
        <f>12000+6000-6000+176000-176000+75460-75460+1218+70493.2+41760-1218-12000-70493.2-41760</f>
        <v>0</v>
      </c>
      <c r="AI1654" s="123">
        <v>0</v>
      </c>
      <c r="AJ1654" s="123">
        <f t="shared" si="882"/>
        <v>0</v>
      </c>
      <c r="AK1654" s="123">
        <v>0</v>
      </c>
      <c r="AL1654" s="123">
        <v>0</v>
      </c>
      <c r="AM1654" s="123">
        <f t="shared" si="883"/>
        <v>0</v>
      </c>
      <c r="AN1654" s="123">
        <f t="shared" si="884"/>
        <v>0</v>
      </c>
      <c r="AP1654" s="123">
        <f>J1654-(R1654+Z1654+AH1654)</f>
        <v>0</v>
      </c>
      <c r="AQ1654" s="123">
        <f>K1654-(S1654+AA1654+AI1654)</f>
        <v>0</v>
      </c>
      <c r="AR1654" s="123">
        <f t="shared" si="885"/>
        <v>0</v>
      </c>
      <c r="AS1654" s="123">
        <f>M1654-(U1654+AC1654+AK1654)</f>
        <v>0</v>
      </c>
      <c r="AT1654" s="123">
        <f>N1654-(V1654+AD1654+AL1654)</f>
        <v>0</v>
      </c>
      <c r="AU1654" s="123">
        <f t="shared" si="886"/>
        <v>0</v>
      </c>
      <c r="AV1654" s="123">
        <f t="shared" si="887"/>
        <v>0</v>
      </c>
      <c r="AW1654" s="125" t="s">
        <v>103</v>
      </c>
      <c r="AX1654" s="125">
        <v>80</v>
      </c>
      <c r="AY1654" s="125"/>
      <c r="AZ1654" s="124" t="s">
        <v>283</v>
      </c>
      <c r="BA1654" s="124">
        <f>'[1]REPUVE -C4'!AP202</f>
        <v>70</v>
      </c>
      <c r="BB1654" s="124"/>
      <c r="BC1654" s="124">
        <f>+AX1654-BA1654</f>
        <v>10</v>
      </c>
      <c r="BD1654" s="124">
        <v>0</v>
      </c>
    </row>
    <row r="1655" spans="1:56" s="127" customFormat="1" hidden="1">
      <c r="A1655" s="45"/>
      <c r="B1655" s="114">
        <v>2013</v>
      </c>
      <c r="C1655" s="115">
        <v>8320</v>
      </c>
      <c r="D1655" s="114">
        <v>13</v>
      </c>
      <c r="E1655" s="114">
        <v>5000</v>
      </c>
      <c r="F1655" s="114">
        <v>5100</v>
      </c>
      <c r="G1655" s="114">
        <v>519</v>
      </c>
      <c r="H1655" s="114"/>
      <c r="I1655" s="116" t="s">
        <v>233</v>
      </c>
      <c r="J1655" s="117">
        <v>0</v>
      </c>
      <c r="K1655" s="117">
        <v>0</v>
      </c>
      <c r="L1655" s="117">
        <v>0</v>
      </c>
      <c r="M1655" s="117">
        <v>0</v>
      </c>
      <c r="N1655" s="117">
        <v>0</v>
      </c>
      <c r="O1655" s="117">
        <v>0</v>
      </c>
      <c r="P1655" s="117">
        <v>0</v>
      </c>
      <c r="Q1655" s="45"/>
      <c r="R1655" s="118">
        <f t="shared" si="907"/>
        <v>0</v>
      </c>
      <c r="S1655" s="118">
        <f t="shared" si="907"/>
        <v>0</v>
      </c>
      <c r="T1655" s="118">
        <f t="shared" si="904"/>
        <v>0</v>
      </c>
      <c r="U1655" s="118">
        <f t="shared" si="908"/>
        <v>0</v>
      </c>
      <c r="V1655" s="118">
        <f t="shared" si="908"/>
        <v>0</v>
      </c>
      <c r="W1655" s="118">
        <f t="shared" si="905"/>
        <v>0</v>
      </c>
      <c r="X1655" s="118">
        <f t="shared" si="906"/>
        <v>0</v>
      </c>
      <c r="Y1655" s="45"/>
      <c r="Z1655" s="118">
        <f t="shared" si="909"/>
        <v>0</v>
      </c>
      <c r="AA1655" s="118">
        <f t="shared" si="909"/>
        <v>0</v>
      </c>
      <c r="AB1655" s="118">
        <f t="shared" si="879"/>
        <v>0</v>
      </c>
      <c r="AC1655" s="118">
        <f t="shared" si="910"/>
        <v>0</v>
      </c>
      <c r="AD1655" s="118">
        <f t="shared" si="910"/>
        <v>0</v>
      </c>
      <c r="AE1655" s="118">
        <f t="shared" si="880"/>
        <v>0</v>
      </c>
      <c r="AF1655" s="118">
        <f t="shared" si="881"/>
        <v>0</v>
      </c>
      <c r="AG1655" s="45"/>
      <c r="AH1655" s="118">
        <f t="shared" si="911"/>
        <v>0</v>
      </c>
      <c r="AI1655" s="118">
        <f t="shared" si="911"/>
        <v>0</v>
      </c>
      <c r="AJ1655" s="118">
        <f t="shared" si="882"/>
        <v>0</v>
      </c>
      <c r="AK1655" s="118">
        <f t="shared" si="912"/>
        <v>0</v>
      </c>
      <c r="AL1655" s="118">
        <f t="shared" si="912"/>
        <v>0</v>
      </c>
      <c r="AM1655" s="118">
        <f t="shared" si="883"/>
        <v>0</v>
      </c>
      <c r="AN1655" s="118">
        <f t="shared" si="884"/>
        <v>0</v>
      </c>
      <c r="AO1655" s="45"/>
      <c r="AP1655" s="118">
        <f t="shared" si="913"/>
        <v>0</v>
      </c>
      <c r="AQ1655" s="118">
        <f t="shared" si="913"/>
        <v>0</v>
      </c>
      <c r="AR1655" s="118">
        <f t="shared" si="885"/>
        <v>0</v>
      </c>
      <c r="AS1655" s="118">
        <f t="shared" si="914"/>
        <v>0</v>
      </c>
      <c r="AT1655" s="118">
        <f t="shared" si="914"/>
        <v>0</v>
      </c>
      <c r="AU1655" s="118">
        <f t="shared" si="886"/>
        <v>0</v>
      </c>
      <c r="AV1655" s="118">
        <f t="shared" si="887"/>
        <v>0</v>
      </c>
      <c r="AW1655" s="119"/>
      <c r="AX1655" s="119"/>
      <c r="AY1655" s="119"/>
      <c r="AZ1655" s="117"/>
      <c r="BA1655" s="117"/>
      <c r="BB1655" s="117"/>
      <c r="BC1655" s="117"/>
      <c r="BD1655" s="117"/>
    </row>
    <row r="1656" spans="1:56" s="100" customFormat="1" hidden="1">
      <c r="A1656" s="45"/>
      <c r="B1656" s="120">
        <v>2013</v>
      </c>
      <c r="C1656" s="121">
        <v>8320</v>
      </c>
      <c r="D1656" s="120">
        <v>13</v>
      </c>
      <c r="E1656" s="120">
        <v>5000</v>
      </c>
      <c r="F1656" s="120">
        <v>5100</v>
      </c>
      <c r="G1656" s="120">
        <v>519</v>
      </c>
      <c r="H1656" s="120">
        <v>51901</v>
      </c>
      <c r="I1656" s="122" t="s">
        <v>234</v>
      </c>
      <c r="J1656" s="123">
        <v>0</v>
      </c>
      <c r="K1656" s="123">
        <v>0</v>
      </c>
      <c r="L1656" s="124">
        <v>0</v>
      </c>
      <c r="M1656" s="123">
        <v>0</v>
      </c>
      <c r="N1656" s="123">
        <v>0</v>
      </c>
      <c r="O1656" s="124">
        <v>0</v>
      </c>
      <c r="P1656" s="124"/>
      <c r="Q1656" s="45"/>
      <c r="R1656" s="123">
        <v>0</v>
      </c>
      <c r="S1656" s="123">
        <v>0</v>
      </c>
      <c r="T1656" s="123">
        <f t="shared" si="904"/>
        <v>0</v>
      </c>
      <c r="U1656" s="123">
        <v>0</v>
      </c>
      <c r="V1656" s="123">
        <v>0</v>
      </c>
      <c r="W1656" s="123">
        <f t="shared" si="905"/>
        <v>0</v>
      </c>
      <c r="X1656" s="123">
        <f t="shared" si="906"/>
        <v>0</v>
      </c>
      <c r="Y1656" s="45"/>
      <c r="Z1656" s="123">
        <v>0</v>
      </c>
      <c r="AA1656" s="123">
        <v>0</v>
      </c>
      <c r="AB1656" s="123">
        <f t="shared" ref="AB1656:AB1730" si="915">Z1656+AA1656</f>
        <v>0</v>
      </c>
      <c r="AC1656" s="123">
        <v>0</v>
      </c>
      <c r="AD1656" s="123">
        <v>0</v>
      </c>
      <c r="AE1656" s="123">
        <f t="shared" ref="AE1656:AE1664" si="916">AC1656+AD1656</f>
        <v>0</v>
      </c>
      <c r="AF1656" s="123">
        <f t="shared" ref="AF1656:AF1730" si="917">AB1656+AE1656</f>
        <v>0</v>
      </c>
      <c r="AG1656" s="45"/>
      <c r="AH1656" s="123">
        <v>0</v>
      </c>
      <c r="AI1656" s="123">
        <v>0</v>
      </c>
      <c r="AJ1656" s="123">
        <f t="shared" ref="AJ1656:AJ1730" si="918">AH1656+AI1656</f>
        <v>0</v>
      </c>
      <c r="AK1656" s="123">
        <v>0</v>
      </c>
      <c r="AL1656" s="123">
        <v>0</v>
      </c>
      <c r="AM1656" s="123">
        <f t="shared" ref="AM1656:AM1664" si="919">AK1656+AL1656</f>
        <v>0</v>
      </c>
      <c r="AN1656" s="123">
        <f t="shared" ref="AN1656:AN1730" si="920">AJ1656+AM1656</f>
        <v>0</v>
      </c>
      <c r="AO1656" s="45"/>
      <c r="AP1656" s="123">
        <f>J1656-(R1656+Z1656+AH1656)</f>
        <v>0</v>
      </c>
      <c r="AQ1656" s="123">
        <f>K1656-(S1656+AA1656+AI1656)</f>
        <v>0</v>
      </c>
      <c r="AR1656" s="123">
        <f t="shared" ref="AR1656:AR1719" si="921">AP1656+AQ1656</f>
        <v>0</v>
      </c>
      <c r="AS1656" s="123">
        <f>M1656-(U1656+AC1656+AK1656)</f>
        <v>0</v>
      </c>
      <c r="AT1656" s="123">
        <f>N1656-(V1656+AD1656+AL1656)</f>
        <v>0</v>
      </c>
      <c r="AU1656" s="123">
        <f t="shared" ref="AU1656:AU1664" si="922">AS1656+AT1656</f>
        <v>0</v>
      </c>
      <c r="AV1656" s="123">
        <f t="shared" ref="AV1656:AV1719" si="923">AR1656+AU1656</f>
        <v>0</v>
      </c>
      <c r="AW1656" s="125" t="s">
        <v>103</v>
      </c>
      <c r="AX1656" s="125"/>
      <c r="AY1656" s="125"/>
      <c r="AZ1656" s="124" t="s">
        <v>283</v>
      </c>
      <c r="BA1656" s="124"/>
      <c r="BB1656" s="124"/>
      <c r="BC1656" s="124"/>
      <c r="BD1656" s="124"/>
    </row>
    <row r="1657" spans="1:56" s="126" customFormat="1" hidden="1">
      <c r="A1657" s="45"/>
      <c r="B1657" s="108">
        <v>2013</v>
      </c>
      <c r="C1657" s="109">
        <v>8320</v>
      </c>
      <c r="D1657" s="108">
        <v>13</v>
      </c>
      <c r="E1657" s="108">
        <v>5000</v>
      </c>
      <c r="F1657" s="108">
        <v>5200</v>
      </c>
      <c r="G1657" s="108"/>
      <c r="H1657" s="108"/>
      <c r="I1657" s="110" t="s">
        <v>333</v>
      </c>
      <c r="J1657" s="111">
        <v>0</v>
      </c>
      <c r="K1657" s="111">
        <v>0</v>
      </c>
      <c r="L1657" s="111">
        <v>0</v>
      </c>
      <c r="M1657" s="111">
        <v>0</v>
      </c>
      <c r="N1657" s="111">
        <v>0</v>
      </c>
      <c r="O1657" s="111">
        <v>0</v>
      </c>
      <c r="P1657" s="111">
        <v>0</v>
      </c>
      <c r="Q1657" s="45"/>
      <c r="R1657" s="112">
        <f>R1658+R1660</f>
        <v>0</v>
      </c>
      <c r="S1657" s="112">
        <f>S1658+S1660</f>
        <v>0</v>
      </c>
      <c r="T1657" s="112">
        <f t="shared" si="904"/>
        <v>0</v>
      </c>
      <c r="U1657" s="112">
        <f>U1658+U1660</f>
        <v>0</v>
      </c>
      <c r="V1657" s="112">
        <f>V1658+V1660</f>
        <v>0</v>
      </c>
      <c r="W1657" s="112">
        <f t="shared" si="905"/>
        <v>0</v>
      </c>
      <c r="X1657" s="112">
        <f t="shared" si="906"/>
        <v>0</v>
      </c>
      <c r="Y1657" s="45"/>
      <c r="Z1657" s="112">
        <f>Z1658+Z1660</f>
        <v>0</v>
      </c>
      <c r="AA1657" s="112">
        <f>AA1658+AA1660</f>
        <v>0</v>
      </c>
      <c r="AB1657" s="112">
        <f t="shared" si="915"/>
        <v>0</v>
      </c>
      <c r="AC1657" s="112">
        <f>AC1658+AC1660</f>
        <v>0</v>
      </c>
      <c r="AD1657" s="112">
        <f>AD1658+AD1660</f>
        <v>0</v>
      </c>
      <c r="AE1657" s="112">
        <f t="shared" si="916"/>
        <v>0</v>
      </c>
      <c r="AF1657" s="112">
        <f t="shared" si="917"/>
        <v>0</v>
      </c>
      <c r="AG1657" s="45"/>
      <c r="AH1657" s="112">
        <f>AH1658+AH1660</f>
        <v>0</v>
      </c>
      <c r="AI1657" s="112">
        <f>AI1658+AI1660</f>
        <v>0</v>
      </c>
      <c r="AJ1657" s="112">
        <f t="shared" si="918"/>
        <v>0</v>
      </c>
      <c r="AK1657" s="112">
        <f>AK1658+AK1660</f>
        <v>0</v>
      </c>
      <c r="AL1657" s="112">
        <f>AL1658+AL1660</f>
        <v>0</v>
      </c>
      <c r="AM1657" s="112">
        <f t="shared" si="919"/>
        <v>0</v>
      </c>
      <c r="AN1657" s="112">
        <f t="shared" si="920"/>
        <v>0</v>
      </c>
      <c r="AO1657" s="45"/>
      <c r="AP1657" s="112">
        <f>AP1658+AP1660</f>
        <v>0</v>
      </c>
      <c r="AQ1657" s="112">
        <f>AQ1658+AQ1660</f>
        <v>0</v>
      </c>
      <c r="AR1657" s="112">
        <f t="shared" si="921"/>
        <v>0</v>
      </c>
      <c r="AS1657" s="112">
        <f>AS1658+AS1660</f>
        <v>0</v>
      </c>
      <c r="AT1657" s="112">
        <f>AT1658+AT1660</f>
        <v>0</v>
      </c>
      <c r="AU1657" s="112">
        <f t="shared" si="922"/>
        <v>0</v>
      </c>
      <c r="AV1657" s="112">
        <f t="shared" si="923"/>
        <v>0</v>
      </c>
      <c r="AW1657" s="113"/>
      <c r="AX1657" s="113"/>
      <c r="AY1657" s="113"/>
      <c r="AZ1657" s="111"/>
      <c r="BA1657" s="111"/>
      <c r="BB1657" s="111"/>
      <c r="BC1657" s="111"/>
      <c r="BD1657" s="111"/>
    </row>
    <row r="1658" spans="1:56" s="127" customFormat="1" hidden="1">
      <c r="A1658" s="45"/>
      <c r="B1658" s="114">
        <v>2013</v>
      </c>
      <c r="C1658" s="115">
        <v>8320</v>
      </c>
      <c r="D1658" s="114">
        <v>13</v>
      </c>
      <c r="E1658" s="114">
        <v>5000</v>
      </c>
      <c r="F1658" s="114">
        <v>5200</v>
      </c>
      <c r="G1658" s="114">
        <v>521</v>
      </c>
      <c r="H1658" s="114"/>
      <c r="I1658" s="116" t="s">
        <v>236</v>
      </c>
      <c r="J1658" s="117">
        <v>0</v>
      </c>
      <c r="K1658" s="117">
        <v>0</v>
      </c>
      <c r="L1658" s="117">
        <v>0</v>
      </c>
      <c r="M1658" s="117">
        <v>0</v>
      </c>
      <c r="N1658" s="117">
        <v>0</v>
      </c>
      <c r="O1658" s="117">
        <v>0</v>
      </c>
      <c r="P1658" s="117">
        <v>0</v>
      </c>
      <c r="Q1658" s="45"/>
      <c r="R1658" s="118">
        <f t="shared" si="907"/>
        <v>0</v>
      </c>
      <c r="S1658" s="118">
        <f t="shared" si="907"/>
        <v>0</v>
      </c>
      <c r="T1658" s="118">
        <f t="shared" si="904"/>
        <v>0</v>
      </c>
      <c r="U1658" s="118">
        <f t="shared" si="908"/>
        <v>0</v>
      </c>
      <c r="V1658" s="118">
        <f t="shared" si="908"/>
        <v>0</v>
      </c>
      <c r="W1658" s="118">
        <f t="shared" si="905"/>
        <v>0</v>
      </c>
      <c r="X1658" s="118">
        <f t="shared" si="906"/>
        <v>0</v>
      </c>
      <c r="Y1658" s="45"/>
      <c r="Z1658" s="118">
        <f t="shared" si="909"/>
        <v>0</v>
      </c>
      <c r="AA1658" s="118">
        <f t="shared" si="909"/>
        <v>0</v>
      </c>
      <c r="AB1658" s="118">
        <f t="shared" si="915"/>
        <v>0</v>
      </c>
      <c r="AC1658" s="118">
        <f t="shared" si="910"/>
        <v>0</v>
      </c>
      <c r="AD1658" s="118">
        <f t="shared" si="910"/>
        <v>0</v>
      </c>
      <c r="AE1658" s="118">
        <f t="shared" si="916"/>
        <v>0</v>
      </c>
      <c r="AF1658" s="118">
        <f t="shared" si="917"/>
        <v>0</v>
      </c>
      <c r="AG1658" s="45"/>
      <c r="AH1658" s="118">
        <f t="shared" si="911"/>
        <v>0</v>
      </c>
      <c r="AI1658" s="118">
        <f t="shared" si="911"/>
        <v>0</v>
      </c>
      <c r="AJ1658" s="118">
        <f t="shared" si="918"/>
        <v>0</v>
      </c>
      <c r="AK1658" s="118">
        <f t="shared" si="912"/>
        <v>0</v>
      </c>
      <c r="AL1658" s="118">
        <f t="shared" si="912"/>
        <v>0</v>
      </c>
      <c r="AM1658" s="118">
        <f t="shared" si="919"/>
        <v>0</v>
      </c>
      <c r="AN1658" s="118">
        <f t="shared" si="920"/>
        <v>0</v>
      </c>
      <c r="AO1658" s="45"/>
      <c r="AP1658" s="118">
        <f t="shared" si="913"/>
        <v>0</v>
      </c>
      <c r="AQ1658" s="118">
        <f t="shared" si="913"/>
        <v>0</v>
      </c>
      <c r="AR1658" s="118">
        <f t="shared" si="921"/>
        <v>0</v>
      </c>
      <c r="AS1658" s="118">
        <f t="shared" si="914"/>
        <v>0</v>
      </c>
      <c r="AT1658" s="118">
        <f t="shared" si="914"/>
        <v>0</v>
      </c>
      <c r="AU1658" s="118">
        <f t="shared" si="922"/>
        <v>0</v>
      </c>
      <c r="AV1658" s="118">
        <f t="shared" si="923"/>
        <v>0</v>
      </c>
      <c r="AW1658" s="119"/>
      <c r="AX1658" s="119"/>
      <c r="AY1658" s="119"/>
      <c r="AZ1658" s="117"/>
      <c r="BA1658" s="117"/>
      <c r="BB1658" s="117"/>
      <c r="BC1658" s="117"/>
      <c r="BD1658" s="117"/>
    </row>
    <row r="1659" spans="1:56" s="100" customFormat="1" hidden="1">
      <c r="A1659" s="45"/>
      <c r="B1659" s="120">
        <v>2013</v>
      </c>
      <c r="C1659" s="121">
        <v>8320</v>
      </c>
      <c r="D1659" s="120">
        <v>13</v>
      </c>
      <c r="E1659" s="120">
        <v>5000</v>
      </c>
      <c r="F1659" s="120">
        <v>5200</v>
      </c>
      <c r="G1659" s="120">
        <v>521</v>
      </c>
      <c r="H1659" s="120">
        <v>52101</v>
      </c>
      <c r="I1659" s="122" t="s">
        <v>236</v>
      </c>
      <c r="J1659" s="123">
        <v>0</v>
      </c>
      <c r="K1659" s="123">
        <v>0</v>
      </c>
      <c r="L1659" s="124">
        <v>0</v>
      </c>
      <c r="M1659" s="123">
        <v>0</v>
      </c>
      <c r="N1659" s="123">
        <v>0</v>
      </c>
      <c r="O1659" s="124">
        <v>0</v>
      </c>
      <c r="P1659" s="124">
        <v>0</v>
      </c>
      <c r="Q1659" s="45"/>
      <c r="R1659" s="123">
        <v>0</v>
      </c>
      <c r="S1659" s="123">
        <v>0</v>
      </c>
      <c r="T1659" s="123">
        <f t="shared" si="904"/>
        <v>0</v>
      </c>
      <c r="U1659" s="123">
        <v>0</v>
      </c>
      <c r="V1659" s="123">
        <v>0</v>
      </c>
      <c r="W1659" s="123">
        <f t="shared" si="905"/>
        <v>0</v>
      </c>
      <c r="X1659" s="123">
        <f t="shared" si="906"/>
        <v>0</v>
      </c>
      <c r="Y1659" s="45"/>
      <c r="Z1659" s="123">
        <v>0</v>
      </c>
      <c r="AA1659" s="123">
        <v>0</v>
      </c>
      <c r="AB1659" s="123">
        <f t="shared" si="915"/>
        <v>0</v>
      </c>
      <c r="AC1659" s="123">
        <v>0</v>
      </c>
      <c r="AD1659" s="123">
        <v>0</v>
      </c>
      <c r="AE1659" s="123">
        <f t="shared" si="916"/>
        <v>0</v>
      </c>
      <c r="AF1659" s="123">
        <f t="shared" si="917"/>
        <v>0</v>
      </c>
      <c r="AG1659" s="45"/>
      <c r="AH1659" s="123">
        <v>0</v>
      </c>
      <c r="AI1659" s="123">
        <v>0</v>
      </c>
      <c r="AJ1659" s="123">
        <f t="shared" si="918"/>
        <v>0</v>
      </c>
      <c r="AK1659" s="123">
        <v>0</v>
      </c>
      <c r="AL1659" s="123">
        <v>0</v>
      </c>
      <c r="AM1659" s="123">
        <f t="shared" si="919"/>
        <v>0</v>
      </c>
      <c r="AN1659" s="123">
        <f t="shared" si="920"/>
        <v>0</v>
      </c>
      <c r="AO1659" s="45"/>
      <c r="AP1659" s="123">
        <f>J1659-(R1659+Z1659+AH1659)</f>
        <v>0</v>
      </c>
      <c r="AQ1659" s="123">
        <f>K1659-(S1659+AA1659+AI1659)</f>
        <v>0</v>
      </c>
      <c r="AR1659" s="123">
        <f t="shared" si="921"/>
        <v>0</v>
      </c>
      <c r="AS1659" s="123">
        <f>M1659-(U1659+AC1659+AK1659)</f>
        <v>0</v>
      </c>
      <c r="AT1659" s="123">
        <f>N1659-(V1659+AD1659+AL1659)</f>
        <v>0</v>
      </c>
      <c r="AU1659" s="123">
        <f t="shared" si="922"/>
        <v>0</v>
      </c>
      <c r="AV1659" s="123">
        <f t="shared" si="923"/>
        <v>0</v>
      </c>
      <c r="AW1659" s="125" t="s">
        <v>237</v>
      </c>
      <c r="AX1659" s="125"/>
      <c r="AY1659" s="125"/>
      <c r="AZ1659" s="124" t="s">
        <v>283</v>
      </c>
      <c r="BA1659" s="124"/>
      <c r="BB1659" s="124"/>
      <c r="BC1659" s="124"/>
      <c r="BD1659" s="124"/>
    </row>
    <row r="1660" spans="1:56" s="127" customFormat="1" hidden="1">
      <c r="A1660" s="45"/>
      <c r="B1660" s="114">
        <v>2013</v>
      </c>
      <c r="C1660" s="115">
        <v>8320</v>
      </c>
      <c r="D1660" s="114">
        <v>13</v>
      </c>
      <c r="E1660" s="114">
        <v>5000</v>
      </c>
      <c r="F1660" s="114">
        <v>5200</v>
      </c>
      <c r="G1660" s="114">
        <v>523</v>
      </c>
      <c r="H1660" s="114"/>
      <c r="I1660" s="116" t="s">
        <v>238</v>
      </c>
      <c r="J1660" s="117">
        <v>0</v>
      </c>
      <c r="K1660" s="117">
        <v>0</v>
      </c>
      <c r="L1660" s="117">
        <v>0</v>
      </c>
      <c r="M1660" s="117">
        <v>0</v>
      </c>
      <c r="N1660" s="117">
        <v>0</v>
      </c>
      <c r="O1660" s="117">
        <v>0</v>
      </c>
      <c r="P1660" s="117">
        <v>0</v>
      </c>
      <c r="Q1660" s="45"/>
      <c r="R1660" s="118">
        <f t="shared" si="907"/>
        <v>0</v>
      </c>
      <c r="S1660" s="118">
        <f t="shared" si="907"/>
        <v>0</v>
      </c>
      <c r="T1660" s="118">
        <f t="shared" si="904"/>
        <v>0</v>
      </c>
      <c r="U1660" s="118">
        <f t="shared" si="908"/>
        <v>0</v>
      </c>
      <c r="V1660" s="118">
        <f t="shared" si="908"/>
        <v>0</v>
      </c>
      <c r="W1660" s="118">
        <f t="shared" si="905"/>
        <v>0</v>
      </c>
      <c r="X1660" s="118">
        <f t="shared" si="906"/>
        <v>0</v>
      </c>
      <c r="Y1660" s="45"/>
      <c r="Z1660" s="118">
        <f t="shared" si="909"/>
        <v>0</v>
      </c>
      <c r="AA1660" s="118">
        <f t="shared" si="909"/>
        <v>0</v>
      </c>
      <c r="AB1660" s="118">
        <f t="shared" si="915"/>
        <v>0</v>
      </c>
      <c r="AC1660" s="118">
        <f t="shared" si="910"/>
        <v>0</v>
      </c>
      <c r="AD1660" s="118">
        <f t="shared" si="910"/>
        <v>0</v>
      </c>
      <c r="AE1660" s="118">
        <f t="shared" si="916"/>
        <v>0</v>
      </c>
      <c r="AF1660" s="118">
        <f t="shared" si="917"/>
        <v>0</v>
      </c>
      <c r="AG1660" s="45"/>
      <c r="AH1660" s="118">
        <f t="shared" si="911"/>
        <v>0</v>
      </c>
      <c r="AI1660" s="118">
        <f t="shared" si="911"/>
        <v>0</v>
      </c>
      <c r="AJ1660" s="118">
        <f t="shared" si="918"/>
        <v>0</v>
      </c>
      <c r="AK1660" s="118">
        <f t="shared" si="912"/>
        <v>0</v>
      </c>
      <c r="AL1660" s="118">
        <f t="shared" si="912"/>
        <v>0</v>
      </c>
      <c r="AM1660" s="118">
        <f t="shared" si="919"/>
        <v>0</v>
      </c>
      <c r="AN1660" s="118">
        <f t="shared" si="920"/>
        <v>0</v>
      </c>
      <c r="AO1660" s="45"/>
      <c r="AP1660" s="118">
        <f t="shared" si="913"/>
        <v>0</v>
      </c>
      <c r="AQ1660" s="118">
        <f t="shared" si="913"/>
        <v>0</v>
      </c>
      <c r="AR1660" s="118">
        <f t="shared" si="921"/>
        <v>0</v>
      </c>
      <c r="AS1660" s="118">
        <f t="shared" si="914"/>
        <v>0</v>
      </c>
      <c r="AT1660" s="118">
        <f t="shared" si="914"/>
        <v>0</v>
      </c>
      <c r="AU1660" s="118">
        <f t="shared" si="922"/>
        <v>0</v>
      </c>
      <c r="AV1660" s="118">
        <f t="shared" si="923"/>
        <v>0</v>
      </c>
      <c r="AW1660" s="119"/>
      <c r="AX1660" s="119"/>
      <c r="AY1660" s="119"/>
      <c r="AZ1660" s="117"/>
      <c r="BA1660" s="117"/>
      <c r="BB1660" s="117"/>
      <c r="BC1660" s="117"/>
      <c r="BD1660" s="117"/>
    </row>
    <row r="1661" spans="1:56" s="100" customFormat="1" hidden="1">
      <c r="A1661" s="45"/>
      <c r="B1661" s="120">
        <v>2013</v>
      </c>
      <c r="C1661" s="121">
        <v>8320</v>
      </c>
      <c r="D1661" s="120">
        <v>13</v>
      </c>
      <c r="E1661" s="120">
        <v>5000</v>
      </c>
      <c r="F1661" s="120">
        <v>5200</v>
      </c>
      <c r="G1661" s="120">
        <v>523</v>
      </c>
      <c r="H1661" s="120">
        <v>52301</v>
      </c>
      <c r="I1661" s="122" t="s">
        <v>238</v>
      </c>
      <c r="J1661" s="123">
        <v>0</v>
      </c>
      <c r="K1661" s="123">
        <v>0</v>
      </c>
      <c r="L1661" s="124">
        <v>0</v>
      </c>
      <c r="M1661" s="123">
        <v>0</v>
      </c>
      <c r="N1661" s="123">
        <v>0</v>
      </c>
      <c r="O1661" s="124">
        <v>0</v>
      </c>
      <c r="P1661" s="124"/>
      <c r="Q1661" s="45"/>
      <c r="R1661" s="123">
        <v>0</v>
      </c>
      <c r="S1661" s="123">
        <v>0</v>
      </c>
      <c r="T1661" s="123">
        <f t="shared" si="904"/>
        <v>0</v>
      </c>
      <c r="U1661" s="123">
        <v>0</v>
      </c>
      <c r="V1661" s="123">
        <v>0</v>
      </c>
      <c r="W1661" s="123">
        <f t="shared" si="905"/>
        <v>0</v>
      </c>
      <c r="X1661" s="123">
        <f t="shared" si="906"/>
        <v>0</v>
      </c>
      <c r="Y1661" s="45"/>
      <c r="Z1661" s="123">
        <v>0</v>
      </c>
      <c r="AA1661" s="123">
        <v>0</v>
      </c>
      <c r="AB1661" s="123">
        <f t="shared" si="915"/>
        <v>0</v>
      </c>
      <c r="AC1661" s="123">
        <v>0</v>
      </c>
      <c r="AD1661" s="123">
        <v>0</v>
      </c>
      <c r="AE1661" s="123">
        <f t="shared" si="916"/>
        <v>0</v>
      </c>
      <c r="AF1661" s="123">
        <f t="shared" si="917"/>
        <v>0</v>
      </c>
      <c r="AG1661" s="45"/>
      <c r="AH1661" s="123">
        <v>0</v>
      </c>
      <c r="AI1661" s="123">
        <v>0</v>
      </c>
      <c r="AJ1661" s="123">
        <f t="shared" si="918"/>
        <v>0</v>
      </c>
      <c r="AK1661" s="123">
        <v>0</v>
      </c>
      <c r="AL1661" s="123">
        <v>0</v>
      </c>
      <c r="AM1661" s="123">
        <f t="shared" si="919"/>
        <v>0</v>
      </c>
      <c r="AN1661" s="123">
        <f t="shared" si="920"/>
        <v>0</v>
      </c>
      <c r="AO1661" s="45"/>
      <c r="AP1661" s="123">
        <f>J1661-(R1661+Z1661+AH1661)</f>
        <v>0</v>
      </c>
      <c r="AQ1661" s="123">
        <f>K1661-(S1661+AA1661+AI1661)</f>
        <v>0</v>
      </c>
      <c r="AR1661" s="123">
        <f t="shared" si="921"/>
        <v>0</v>
      </c>
      <c r="AS1661" s="123">
        <f>M1661-(U1661+AC1661+AK1661)</f>
        <v>0</v>
      </c>
      <c r="AT1661" s="123">
        <f>N1661-(V1661+AD1661+AL1661)</f>
        <v>0</v>
      </c>
      <c r="AU1661" s="123">
        <f t="shared" si="922"/>
        <v>0</v>
      </c>
      <c r="AV1661" s="123">
        <f t="shared" si="923"/>
        <v>0</v>
      </c>
      <c r="AW1661" s="125" t="s">
        <v>103</v>
      </c>
      <c r="AX1661" s="125"/>
      <c r="AY1661" s="125"/>
      <c r="AZ1661" s="124" t="s">
        <v>283</v>
      </c>
      <c r="BA1661" s="124"/>
      <c r="BB1661" s="124"/>
      <c r="BC1661" s="124"/>
      <c r="BD1661" s="124"/>
    </row>
    <row r="1662" spans="1:56" s="126" customFormat="1" hidden="1">
      <c r="A1662" s="45"/>
      <c r="B1662" s="108">
        <v>2013</v>
      </c>
      <c r="C1662" s="109">
        <v>8320</v>
      </c>
      <c r="D1662" s="108">
        <v>13</v>
      </c>
      <c r="E1662" s="108">
        <v>5000</v>
      </c>
      <c r="F1662" s="108">
        <v>5300</v>
      </c>
      <c r="G1662" s="108"/>
      <c r="H1662" s="108"/>
      <c r="I1662" s="110" t="s">
        <v>334</v>
      </c>
      <c r="J1662" s="111">
        <v>0</v>
      </c>
      <c r="K1662" s="111">
        <v>0</v>
      </c>
      <c r="L1662" s="111">
        <v>0</v>
      </c>
      <c r="M1662" s="111">
        <v>0</v>
      </c>
      <c r="N1662" s="111">
        <v>0</v>
      </c>
      <c r="O1662" s="111">
        <v>0</v>
      </c>
      <c r="P1662" s="111">
        <v>0</v>
      </c>
      <c r="Q1662" s="45"/>
      <c r="R1662" s="112">
        <f>R1663</f>
        <v>0</v>
      </c>
      <c r="S1662" s="112">
        <f>S1663</f>
        <v>0</v>
      </c>
      <c r="T1662" s="112">
        <f t="shared" si="904"/>
        <v>0</v>
      </c>
      <c r="U1662" s="112">
        <f>U1663</f>
        <v>0</v>
      </c>
      <c r="V1662" s="112">
        <f>V1663</f>
        <v>0</v>
      </c>
      <c r="W1662" s="112">
        <f t="shared" si="905"/>
        <v>0</v>
      </c>
      <c r="X1662" s="112">
        <f t="shared" si="906"/>
        <v>0</v>
      </c>
      <c r="Y1662" s="45"/>
      <c r="Z1662" s="112">
        <f>Z1663</f>
        <v>0</v>
      </c>
      <c r="AA1662" s="112">
        <f>AA1663</f>
        <v>0</v>
      </c>
      <c r="AB1662" s="112">
        <f t="shared" si="915"/>
        <v>0</v>
      </c>
      <c r="AC1662" s="112">
        <f>AC1663</f>
        <v>0</v>
      </c>
      <c r="AD1662" s="112">
        <f>AD1663</f>
        <v>0</v>
      </c>
      <c r="AE1662" s="112">
        <f t="shared" si="916"/>
        <v>0</v>
      </c>
      <c r="AF1662" s="112">
        <f t="shared" si="917"/>
        <v>0</v>
      </c>
      <c r="AG1662" s="45"/>
      <c r="AH1662" s="112">
        <f>AH1663</f>
        <v>0</v>
      </c>
      <c r="AI1662" s="112">
        <f>AI1663</f>
        <v>0</v>
      </c>
      <c r="AJ1662" s="112">
        <f t="shared" si="918"/>
        <v>0</v>
      </c>
      <c r="AK1662" s="112">
        <f>AK1663</f>
        <v>0</v>
      </c>
      <c r="AL1662" s="112">
        <f>AL1663</f>
        <v>0</v>
      </c>
      <c r="AM1662" s="112">
        <f t="shared" si="919"/>
        <v>0</v>
      </c>
      <c r="AN1662" s="112">
        <f t="shared" si="920"/>
        <v>0</v>
      </c>
      <c r="AO1662" s="45"/>
      <c r="AP1662" s="112">
        <f>AP1663</f>
        <v>0</v>
      </c>
      <c r="AQ1662" s="112">
        <f>AQ1663</f>
        <v>0</v>
      </c>
      <c r="AR1662" s="112">
        <f t="shared" si="921"/>
        <v>0</v>
      </c>
      <c r="AS1662" s="112">
        <f>AS1663</f>
        <v>0</v>
      </c>
      <c r="AT1662" s="112">
        <f>AT1663</f>
        <v>0</v>
      </c>
      <c r="AU1662" s="112">
        <f t="shared" si="922"/>
        <v>0</v>
      </c>
      <c r="AV1662" s="112">
        <f t="shared" si="923"/>
        <v>0</v>
      </c>
      <c r="AW1662" s="113"/>
      <c r="AX1662" s="113"/>
      <c r="AY1662" s="113"/>
      <c r="AZ1662" s="111"/>
      <c r="BA1662" s="111"/>
      <c r="BB1662" s="111"/>
      <c r="BC1662" s="111"/>
      <c r="BD1662" s="111"/>
    </row>
    <row r="1663" spans="1:56" s="127" customFormat="1" hidden="1">
      <c r="A1663" s="45"/>
      <c r="B1663" s="114">
        <v>2013</v>
      </c>
      <c r="C1663" s="115">
        <v>8320</v>
      </c>
      <c r="D1663" s="114">
        <v>13</v>
      </c>
      <c r="E1663" s="114">
        <v>5000</v>
      </c>
      <c r="F1663" s="114">
        <v>5300</v>
      </c>
      <c r="G1663" s="114">
        <v>532</v>
      </c>
      <c r="H1663" s="114"/>
      <c r="I1663" s="116" t="s">
        <v>336</v>
      </c>
      <c r="J1663" s="117">
        <v>0</v>
      </c>
      <c r="K1663" s="117">
        <v>0</v>
      </c>
      <c r="L1663" s="117">
        <v>0</v>
      </c>
      <c r="M1663" s="117">
        <v>0</v>
      </c>
      <c r="N1663" s="117">
        <v>0</v>
      </c>
      <c r="O1663" s="117">
        <v>0</v>
      </c>
      <c r="P1663" s="117">
        <v>0</v>
      </c>
      <c r="Q1663" s="45"/>
      <c r="R1663" s="118">
        <f>R1664</f>
        <v>0</v>
      </c>
      <c r="S1663" s="118">
        <f>S1664</f>
        <v>0</v>
      </c>
      <c r="T1663" s="118">
        <f t="shared" si="904"/>
        <v>0</v>
      </c>
      <c r="U1663" s="118">
        <f>U1664</f>
        <v>0</v>
      </c>
      <c r="V1663" s="118">
        <f>V1664</f>
        <v>0</v>
      </c>
      <c r="W1663" s="118">
        <f t="shared" si="905"/>
        <v>0</v>
      </c>
      <c r="X1663" s="118">
        <f t="shared" si="906"/>
        <v>0</v>
      </c>
      <c r="Y1663" s="45"/>
      <c r="Z1663" s="118">
        <f>Z1664</f>
        <v>0</v>
      </c>
      <c r="AA1663" s="118">
        <f>AA1664</f>
        <v>0</v>
      </c>
      <c r="AB1663" s="118">
        <f t="shared" si="915"/>
        <v>0</v>
      </c>
      <c r="AC1663" s="118">
        <f>AC1664</f>
        <v>0</v>
      </c>
      <c r="AD1663" s="118">
        <f>AD1664</f>
        <v>0</v>
      </c>
      <c r="AE1663" s="118">
        <f t="shared" si="916"/>
        <v>0</v>
      </c>
      <c r="AF1663" s="118">
        <f t="shared" si="917"/>
        <v>0</v>
      </c>
      <c r="AG1663" s="45"/>
      <c r="AH1663" s="118">
        <f>AH1664</f>
        <v>0</v>
      </c>
      <c r="AI1663" s="118">
        <f>AI1664</f>
        <v>0</v>
      </c>
      <c r="AJ1663" s="118">
        <f t="shared" si="918"/>
        <v>0</v>
      </c>
      <c r="AK1663" s="118">
        <f>AK1664</f>
        <v>0</v>
      </c>
      <c r="AL1663" s="118">
        <f>AL1664</f>
        <v>0</v>
      </c>
      <c r="AM1663" s="118">
        <f t="shared" si="919"/>
        <v>0</v>
      </c>
      <c r="AN1663" s="118">
        <f t="shared" si="920"/>
        <v>0</v>
      </c>
      <c r="AO1663" s="45"/>
      <c r="AP1663" s="118">
        <f>AP1664</f>
        <v>0</v>
      </c>
      <c r="AQ1663" s="118">
        <f>AQ1664</f>
        <v>0</v>
      </c>
      <c r="AR1663" s="118">
        <f t="shared" si="921"/>
        <v>0</v>
      </c>
      <c r="AS1663" s="118">
        <f>AS1664</f>
        <v>0</v>
      </c>
      <c r="AT1663" s="118">
        <f>AT1664</f>
        <v>0</v>
      </c>
      <c r="AU1663" s="118">
        <f t="shared" si="922"/>
        <v>0</v>
      </c>
      <c r="AV1663" s="118">
        <f t="shared" si="923"/>
        <v>0</v>
      </c>
      <c r="AW1663" s="119"/>
      <c r="AX1663" s="119"/>
      <c r="AY1663" s="119"/>
      <c r="AZ1663" s="117"/>
      <c r="BA1663" s="117"/>
      <c r="BB1663" s="117"/>
      <c r="BC1663" s="117"/>
      <c r="BD1663" s="117"/>
    </row>
    <row r="1664" spans="1:56" s="100" customFormat="1" hidden="1">
      <c r="A1664" s="45"/>
      <c r="B1664" s="120">
        <v>2013</v>
      </c>
      <c r="C1664" s="121">
        <v>8320</v>
      </c>
      <c r="D1664" s="120">
        <v>13</v>
      </c>
      <c r="E1664" s="120">
        <v>5000</v>
      </c>
      <c r="F1664" s="120">
        <v>5300</v>
      </c>
      <c r="G1664" s="120">
        <v>532</v>
      </c>
      <c r="H1664" s="120">
        <v>53201</v>
      </c>
      <c r="I1664" s="122" t="s">
        <v>336</v>
      </c>
      <c r="J1664" s="123">
        <v>0</v>
      </c>
      <c r="K1664" s="123">
        <v>0</v>
      </c>
      <c r="L1664" s="124">
        <v>0</v>
      </c>
      <c r="M1664" s="123">
        <v>0</v>
      </c>
      <c r="N1664" s="123">
        <v>0</v>
      </c>
      <c r="O1664" s="124">
        <v>0</v>
      </c>
      <c r="P1664" s="124">
        <v>0</v>
      </c>
      <c r="Q1664" s="45"/>
      <c r="R1664" s="123">
        <v>0</v>
      </c>
      <c r="S1664" s="123">
        <v>0</v>
      </c>
      <c r="T1664" s="123">
        <f t="shared" si="904"/>
        <v>0</v>
      </c>
      <c r="U1664" s="123">
        <v>0</v>
      </c>
      <c r="V1664" s="123">
        <v>0</v>
      </c>
      <c r="W1664" s="123">
        <f t="shared" si="905"/>
        <v>0</v>
      </c>
      <c r="X1664" s="123">
        <f t="shared" si="906"/>
        <v>0</v>
      </c>
      <c r="Y1664" s="45"/>
      <c r="Z1664" s="123">
        <v>0</v>
      </c>
      <c r="AA1664" s="123">
        <v>0</v>
      </c>
      <c r="AB1664" s="123">
        <f t="shared" si="915"/>
        <v>0</v>
      </c>
      <c r="AC1664" s="123">
        <v>0</v>
      </c>
      <c r="AD1664" s="123">
        <v>0</v>
      </c>
      <c r="AE1664" s="123">
        <f t="shared" si="916"/>
        <v>0</v>
      </c>
      <c r="AF1664" s="123">
        <f t="shared" si="917"/>
        <v>0</v>
      </c>
      <c r="AG1664" s="45"/>
      <c r="AH1664" s="123">
        <v>0</v>
      </c>
      <c r="AI1664" s="123">
        <v>0</v>
      </c>
      <c r="AJ1664" s="123">
        <f t="shared" si="918"/>
        <v>0</v>
      </c>
      <c r="AK1664" s="123">
        <v>0</v>
      </c>
      <c r="AL1664" s="123">
        <v>0</v>
      </c>
      <c r="AM1664" s="123">
        <f t="shared" si="919"/>
        <v>0</v>
      </c>
      <c r="AN1664" s="123">
        <f t="shared" si="920"/>
        <v>0</v>
      </c>
      <c r="AO1664" s="45"/>
      <c r="AP1664" s="123">
        <f>J1664-(R1664+Z1664+AH1664)</f>
        <v>0</v>
      </c>
      <c r="AQ1664" s="123">
        <f>K1664-(S1664+AA1664+AI1664)</f>
        <v>0</v>
      </c>
      <c r="AR1664" s="123">
        <f t="shared" si="921"/>
        <v>0</v>
      </c>
      <c r="AS1664" s="123">
        <f>M1664-(U1664+AC1664+AK1664)</f>
        <v>0</v>
      </c>
      <c r="AT1664" s="123">
        <f>N1664-(V1664+AD1664+AL1664)</f>
        <v>0</v>
      </c>
      <c r="AU1664" s="123">
        <f t="shared" si="922"/>
        <v>0</v>
      </c>
      <c r="AV1664" s="123">
        <f t="shared" si="923"/>
        <v>0</v>
      </c>
      <c r="AW1664" s="125" t="s">
        <v>141</v>
      </c>
      <c r="AX1664" s="125"/>
      <c r="AY1664" s="125"/>
      <c r="AZ1664" s="124" t="s">
        <v>283</v>
      </c>
      <c r="BA1664" s="124"/>
      <c r="BB1664" s="124"/>
      <c r="BC1664" s="124"/>
      <c r="BD1664" s="124"/>
    </row>
    <row r="1665" spans="1:56" s="126" customFormat="1" hidden="1">
      <c r="A1665" s="45"/>
      <c r="B1665" s="108">
        <v>2013</v>
      </c>
      <c r="C1665" s="109">
        <v>8320</v>
      </c>
      <c r="D1665" s="108">
        <v>13</v>
      </c>
      <c r="E1665" s="108">
        <v>5000</v>
      </c>
      <c r="F1665" s="108">
        <v>5400</v>
      </c>
      <c r="G1665" s="108"/>
      <c r="H1665" s="108"/>
      <c r="I1665" s="110" t="s">
        <v>337</v>
      </c>
      <c r="J1665" s="111">
        <v>974000</v>
      </c>
      <c r="K1665" s="111">
        <v>0</v>
      </c>
      <c r="L1665" s="111">
        <v>974000</v>
      </c>
      <c r="M1665" s="111">
        <v>0</v>
      </c>
      <c r="N1665" s="111">
        <v>0</v>
      </c>
      <c r="O1665" s="111">
        <v>0</v>
      </c>
      <c r="P1665" s="111">
        <v>974000</v>
      </c>
      <c r="Q1665" s="45"/>
      <c r="R1665" s="112">
        <f>R1666+R1669</f>
        <v>942424.23</v>
      </c>
      <c r="S1665" s="112">
        <f>S1666+S1669</f>
        <v>0</v>
      </c>
      <c r="T1665" s="112">
        <f t="shared" si="904"/>
        <v>942424.23</v>
      </c>
      <c r="U1665" s="112">
        <f>U1666+U1669</f>
        <v>0</v>
      </c>
      <c r="V1665" s="112">
        <f>V1666+V1669</f>
        <v>0</v>
      </c>
      <c r="W1665" s="112">
        <f>W1666+W1669</f>
        <v>0</v>
      </c>
      <c r="X1665" s="112">
        <f t="shared" si="906"/>
        <v>942424.23</v>
      </c>
      <c r="Y1665" s="45"/>
      <c r="Z1665" s="112">
        <f>Z1666+Z1669</f>
        <v>0</v>
      </c>
      <c r="AA1665" s="112">
        <f>AA1666+AA1669</f>
        <v>0</v>
      </c>
      <c r="AB1665" s="112">
        <f t="shared" si="915"/>
        <v>0</v>
      </c>
      <c r="AC1665" s="112">
        <f>AC1666+AC1669</f>
        <v>0</v>
      </c>
      <c r="AD1665" s="112">
        <f>AD1666+AD1669</f>
        <v>0</v>
      </c>
      <c r="AE1665" s="112">
        <f>AE1666+AE1669</f>
        <v>0</v>
      </c>
      <c r="AF1665" s="112">
        <f t="shared" si="917"/>
        <v>0</v>
      </c>
      <c r="AG1665" s="45"/>
      <c r="AH1665" s="112">
        <f>AH1666+AH1669</f>
        <v>0</v>
      </c>
      <c r="AI1665" s="112">
        <f>AI1666+AI1669</f>
        <v>0</v>
      </c>
      <c r="AJ1665" s="112">
        <f t="shared" si="918"/>
        <v>0</v>
      </c>
      <c r="AK1665" s="112">
        <f>AK1666+AK1669</f>
        <v>0</v>
      </c>
      <c r="AL1665" s="112">
        <f>AL1666+AL1669</f>
        <v>0</v>
      </c>
      <c r="AM1665" s="112">
        <f>AM1666+AM1669</f>
        <v>0</v>
      </c>
      <c r="AN1665" s="112">
        <f t="shared" si="920"/>
        <v>0</v>
      </c>
      <c r="AO1665" s="45"/>
      <c r="AP1665" s="112">
        <f>AP1666+AP1669</f>
        <v>0</v>
      </c>
      <c r="AQ1665" s="112">
        <f>AQ1666+AQ1669</f>
        <v>0</v>
      </c>
      <c r="AR1665" s="112">
        <f t="shared" si="921"/>
        <v>0</v>
      </c>
      <c r="AS1665" s="112">
        <f>AS1666+AS1669</f>
        <v>0</v>
      </c>
      <c r="AT1665" s="112">
        <f>AT1666+AT1669</f>
        <v>0</v>
      </c>
      <c r="AU1665" s="112">
        <f>AU1666+AU1669</f>
        <v>0</v>
      </c>
      <c r="AV1665" s="112">
        <f t="shared" si="923"/>
        <v>0</v>
      </c>
      <c r="AW1665" s="113"/>
      <c r="AX1665" s="113"/>
      <c r="AY1665" s="113"/>
      <c r="AZ1665" s="111"/>
      <c r="BA1665" s="111"/>
      <c r="BB1665" s="111"/>
      <c r="BC1665" s="111"/>
      <c r="BD1665" s="111"/>
    </row>
    <row r="1666" spans="1:56" s="127" customFormat="1" hidden="1">
      <c r="A1666" s="45"/>
      <c r="B1666" s="114">
        <v>2013</v>
      </c>
      <c r="C1666" s="115">
        <v>8320</v>
      </c>
      <c r="D1666" s="114">
        <v>13</v>
      </c>
      <c r="E1666" s="114">
        <v>5000</v>
      </c>
      <c r="F1666" s="114">
        <v>5400</v>
      </c>
      <c r="G1666" s="114">
        <v>541</v>
      </c>
      <c r="H1666" s="114"/>
      <c r="I1666" s="116" t="s">
        <v>241</v>
      </c>
      <c r="J1666" s="117">
        <v>0</v>
      </c>
      <c r="K1666" s="117">
        <v>0</v>
      </c>
      <c r="L1666" s="117">
        <v>0</v>
      </c>
      <c r="M1666" s="117">
        <v>0</v>
      </c>
      <c r="N1666" s="117">
        <v>0</v>
      </c>
      <c r="O1666" s="117">
        <v>0</v>
      </c>
      <c r="P1666" s="117">
        <v>0</v>
      </c>
      <c r="Q1666" s="45"/>
      <c r="R1666" s="118">
        <f>R1667+R1668</f>
        <v>0</v>
      </c>
      <c r="S1666" s="118">
        <f>S1667+S1668</f>
        <v>0</v>
      </c>
      <c r="T1666" s="118">
        <f t="shared" si="904"/>
        <v>0</v>
      </c>
      <c r="U1666" s="118">
        <f>U1667+U1668</f>
        <v>0</v>
      </c>
      <c r="V1666" s="118">
        <f>V1667+V1668</f>
        <v>0</v>
      </c>
      <c r="W1666" s="118">
        <f t="shared" ref="W1666:W1740" si="924">U1666+V1666</f>
        <v>0</v>
      </c>
      <c r="X1666" s="118">
        <f t="shared" si="906"/>
        <v>0</v>
      </c>
      <c r="Y1666" s="45"/>
      <c r="Z1666" s="118">
        <f>Z1667+Z1668</f>
        <v>0</v>
      </c>
      <c r="AA1666" s="118">
        <f>AA1667+AA1668</f>
        <v>0</v>
      </c>
      <c r="AB1666" s="118">
        <f t="shared" si="915"/>
        <v>0</v>
      </c>
      <c r="AC1666" s="118">
        <f>AC1667+AC1668</f>
        <v>0</v>
      </c>
      <c r="AD1666" s="118">
        <f>AD1667+AD1668</f>
        <v>0</v>
      </c>
      <c r="AE1666" s="118">
        <f t="shared" ref="AE1666:AE1740" si="925">AC1666+AD1666</f>
        <v>0</v>
      </c>
      <c r="AF1666" s="118">
        <f t="shared" si="917"/>
        <v>0</v>
      </c>
      <c r="AG1666" s="45"/>
      <c r="AH1666" s="118">
        <f>AH1667+AH1668</f>
        <v>0</v>
      </c>
      <c r="AI1666" s="118">
        <f>AI1667+AI1668</f>
        <v>0</v>
      </c>
      <c r="AJ1666" s="118">
        <f t="shared" si="918"/>
        <v>0</v>
      </c>
      <c r="AK1666" s="118">
        <f>AK1667+AK1668</f>
        <v>0</v>
      </c>
      <c r="AL1666" s="118">
        <f>AL1667+AL1668</f>
        <v>0</v>
      </c>
      <c r="AM1666" s="118">
        <f t="shared" ref="AM1666:AM1740" si="926">AK1666+AL1666</f>
        <v>0</v>
      </c>
      <c r="AN1666" s="118">
        <f t="shared" si="920"/>
        <v>0</v>
      </c>
      <c r="AO1666" s="45"/>
      <c r="AP1666" s="118">
        <f>AP1667+AP1668</f>
        <v>0</v>
      </c>
      <c r="AQ1666" s="118">
        <f>AQ1667+AQ1668</f>
        <v>0</v>
      </c>
      <c r="AR1666" s="118">
        <f t="shared" si="921"/>
        <v>0</v>
      </c>
      <c r="AS1666" s="118">
        <f>AS1667+AS1668</f>
        <v>0</v>
      </c>
      <c r="AT1666" s="118">
        <f>AT1667+AT1668</f>
        <v>0</v>
      </c>
      <c r="AU1666" s="118">
        <f t="shared" ref="AU1666:AU1740" si="927">AS1666+AT1666</f>
        <v>0</v>
      </c>
      <c r="AV1666" s="118">
        <f t="shared" si="923"/>
        <v>0</v>
      </c>
      <c r="AW1666" s="119"/>
      <c r="AX1666" s="119"/>
      <c r="AY1666" s="119"/>
      <c r="AZ1666" s="117"/>
      <c r="BA1666" s="117"/>
      <c r="BB1666" s="117"/>
      <c r="BC1666" s="117"/>
      <c r="BD1666" s="117"/>
    </row>
    <row r="1667" spans="1:56" s="127" customFormat="1" hidden="1">
      <c r="A1667" s="45"/>
      <c r="B1667" s="129">
        <v>2013</v>
      </c>
      <c r="C1667" s="130">
        <v>8320</v>
      </c>
      <c r="D1667" s="129">
        <v>13</v>
      </c>
      <c r="E1667" s="129">
        <v>5000</v>
      </c>
      <c r="F1667" s="129">
        <v>5400</v>
      </c>
      <c r="G1667" s="129">
        <v>541</v>
      </c>
      <c r="H1667" s="129">
        <v>54101</v>
      </c>
      <c r="I1667" s="128" t="s">
        <v>242</v>
      </c>
      <c r="J1667" s="123">
        <v>0</v>
      </c>
      <c r="K1667" s="123">
        <v>0</v>
      </c>
      <c r="L1667" s="124">
        <v>0</v>
      </c>
      <c r="M1667" s="123">
        <v>0</v>
      </c>
      <c r="N1667" s="123">
        <v>0</v>
      </c>
      <c r="O1667" s="124">
        <v>0</v>
      </c>
      <c r="P1667" s="124">
        <v>0</v>
      </c>
      <c r="Q1667" s="45"/>
      <c r="R1667" s="123">
        <v>0</v>
      </c>
      <c r="S1667" s="123">
        <v>0</v>
      </c>
      <c r="T1667" s="123">
        <f t="shared" si="904"/>
        <v>0</v>
      </c>
      <c r="U1667" s="123">
        <v>0</v>
      </c>
      <c r="V1667" s="123">
        <v>0</v>
      </c>
      <c r="W1667" s="123">
        <f t="shared" si="924"/>
        <v>0</v>
      </c>
      <c r="X1667" s="123">
        <f t="shared" si="906"/>
        <v>0</v>
      </c>
      <c r="Y1667" s="45"/>
      <c r="Z1667" s="123">
        <v>0</v>
      </c>
      <c r="AA1667" s="123">
        <v>0</v>
      </c>
      <c r="AB1667" s="123">
        <f t="shared" si="915"/>
        <v>0</v>
      </c>
      <c r="AC1667" s="123">
        <v>0</v>
      </c>
      <c r="AD1667" s="123">
        <v>0</v>
      </c>
      <c r="AE1667" s="123">
        <f t="shared" si="925"/>
        <v>0</v>
      </c>
      <c r="AF1667" s="123">
        <f t="shared" si="917"/>
        <v>0</v>
      </c>
      <c r="AG1667" s="45"/>
      <c r="AH1667" s="123">
        <v>0</v>
      </c>
      <c r="AI1667" s="123">
        <v>0</v>
      </c>
      <c r="AJ1667" s="123">
        <f t="shared" si="918"/>
        <v>0</v>
      </c>
      <c r="AK1667" s="123">
        <v>0</v>
      </c>
      <c r="AL1667" s="123">
        <v>0</v>
      </c>
      <c r="AM1667" s="123">
        <f t="shared" si="926"/>
        <v>0</v>
      </c>
      <c r="AN1667" s="123">
        <f t="shared" si="920"/>
        <v>0</v>
      </c>
      <c r="AO1667" s="45"/>
      <c r="AP1667" s="123">
        <f>J1667-(R1667+Z1667+AH1667)</f>
        <v>0</v>
      </c>
      <c r="AQ1667" s="123">
        <f>K1667-(S1667+AA1667+AI1667)</f>
        <v>0</v>
      </c>
      <c r="AR1667" s="123">
        <f t="shared" si="921"/>
        <v>0</v>
      </c>
      <c r="AS1667" s="123">
        <f>M1667-(U1667+AC1667+AK1667)</f>
        <v>0</v>
      </c>
      <c r="AT1667" s="123">
        <f>N1667-(V1667+AD1667+AL1667)</f>
        <v>0</v>
      </c>
      <c r="AU1667" s="123">
        <f t="shared" si="927"/>
        <v>0</v>
      </c>
      <c r="AV1667" s="123">
        <f t="shared" si="923"/>
        <v>0</v>
      </c>
      <c r="AW1667" s="125"/>
      <c r="AX1667" s="125"/>
      <c r="AY1667" s="125"/>
      <c r="AZ1667" s="124"/>
      <c r="BA1667" s="124"/>
      <c r="BB1667" s="124"/>
      <c r="BC1667" s="124"/>
      <c r="BD1667" s="124"/>
    </row>
    <row r="1668" spans="1:56" s="100" customFormat="1" hidden="1">
      <c r="A1668" s="45"/>
      <c r="B1668" s="120">
        <v>2013</v>
      </c>
      <c r="C1668" s="121">
        <v>8320</v>
      </c>
      <c r="D1668" s="120">
        <v>13</v>
      </c>
      <c r="E1668" s="120">
        <v>5000</v>
      </c>
      <c r="F1668" s="120">
        <v>5400</v>
      </c>
      <c r="G1668" s="120">
        <v>541</v>
      </c>
      <c r="H1668" s="120">
        <v>54104</v>
      </c>
      <c r="I1668" s="122" t="s">
        <v>243</v>
      </c>
      <c r="J1668" s="123">
        <v>0</v>
      </c>
      <c r="K1668" s="123">
        <v>0</v>
      </c>
      <c r="L1668" s="124">
        <v>0</v>
      </c>
      <c r="M1668" s="123">
        <v>0</v>
      </c>
      <c r="N1668" s="123">
        <v>0</v>
      </c>
      <c r="O1668" s="124">
        <v>0</v>
      </c>
      <c r="P1668" s="124"/>
      <c r="Q1668" s="45"/>
      <c r="R1668" s="123">
        <v>0</v>
      </c>
      <c r="S1668" s="123">
        <v>0</v>
      </c>
      <c r="T1668" s="123">
        <f t="shared" si="904"/>
        <v>0</v>
      </c>
      <c r="U1668" s="123">
        <v>0</v>
      </c>
      <c r="V1668" s="123">
        <v>0</v>
      </c>
      <c r="W1668" s="123">
        <f t="shared" si="924"/>
        <v>0</v>
      </c>
      <c r="X1668" s="123">
        <f t="shared" si="906"/>
        <v>0</v>
      </c>
      <c r="Y1668" s="45"/>
      <c r="Z1668" s="123">
        <v>0</v>
      </c>
      <c r="AA1668" s="123">
        <v>0</v>
      </c>
      <c r="AB1668" s="123">
        <f t="shared" si="915"/>
        <v>0</v>
      </c>
      <c r="AC1668" s="123">
        <v>0</v>
      </c>
      <c r="AD1668" s="123">
        <v>0</v>
      </c>
      <c r="AE1668" s="123">
        <f t="shared" si="925"/>
        <v>0</v>
      </c>
      <c r="AF1668" s="123">
        <f t="shared" si="917"/>
        <v>0</v>
      </c>
      <c r="AG1668" s="45"/>
      <c r="AH1668" s="123">
        <v>0</v>
      </c>
      <c r="AI1668" s="123">
        <v>0</v>
      </c>
      <c r="AJ1668" s="123">
        <f t="shared" si="918"/>
        <v>0</v>
      </c>
      <c r="AK1668" s="123">
        <v>0</v>
      </c>
      <c r="AL1668" s="123">
        <v>0</v>
      </c>
      <c r="AM1668" s="123">
        <f t="shared" si="926"/>
        <v>0</v>
      </c>
      <c r="AN1668" s="123">
        <f t="shared" si="920"/>
        <v>0</v>
      </c>
      <c r="AO1668" s="45"/>
      <c r="AP1668" s="123">
        <f>J1668-(R1668+Z1668+AH1668)</f>
        <v>0</v>
      </c>
      <c r="AQ1668" s="123">
        <f>K1668-(S1668+AA1668+AI1668)</f>
        <v>0</v>
      </c>
      <c r="AR1668" s="123">
        <f t="shared" si="921"/>
        <v>0</v>
      </c>
      <c r="AS1668" s="123">
        <f>M1668-(U1668+AC1668+AK1668)</f>
        <v>0</v>
      </c>
      <c r="AT1668" s="123">
        <f>N1668-(V1668+AD1668+AL1668)</f>
        <v>0</v>
      </c>
      <c r="AU1668" s="123">
        <f t="shared" si="927"/>
        <v>0</v>
      </c>
      <c r="AV1668" s="123">
        <f t="shared" si="923"/>
        <v>0</v>
      </c>
      <c r="AW1668" s="125" t="s">
        <v>103</v>
      </c>
      <c r="AX1668" s="125"/>
      <c r="AY1668" s="125"/>
      <c r="AZ1668" s="124" t="s">
        <v>283</v>
      </c>
      <c r="BA1668" s="124"/>
      <c r="BB1668" s="124"/>
      <c r="BC1668" s="124"/>
      <c r="BD1668" s="124"/>
    </row>
    <row r="1669" spans="1:56" s="127" customFormat="1" hidden="1">
      <c r="A1669" s="45"/>
      <c r="B1669" s="114">
        <v>2013</v>
      </c>
      <c r="C1669" s="115">
        <v>8320</v>
      </c>
      <c r="D1669" s="114">
        <v>13</v>
      </c>
      <c r="E1669" s="114">
        <v>5000</v>
      </c>
      <c r="F1669" s="114">
        <v>5400</v>
      </c>
      <c r="G1669" s="114">
        <v>542</v>
      </c>
      <c r="H1669" s="114"/>
      <c r="I1669" s="116" t="s">
        <v>414</v>
      </c>
      <c r="J1669" s="117">
        <v>974000</v>
      </c>
      <c r="K1669" s="117">
        <v>0</v>
      </c>
      <c r="L1669" s="117">
        <v>974000</v>
      </c>
      <c r="M1669" s="117">
        <v>0</v>
      </c>
      <c r="N1669" s="117">
        <v>0</v>
      </c>
      <c r="O1669" s="117">
        <v>0</v>
      </c>
      <c r="P1669" s="117">
        <v>974000</v>
      </c>
      <c r="Q1669" s="45"/>
      <c r="R1669" s="118">
        <f>R1670</f>
        <v>942424.23</v>
      </c>
      <c r="S1669" s="118">
        <f>S1670</f>
        <v>0</v>
      </c>
      <c r="T1669" s="118">
        <f t="shared" si="904"/>
        <v>942424.23</v>
      </c>
      <c r="U1669" s="118">
        <f t="shared" ref="U1669:V1680" si="928">U1670</f>
        <v>0</v>
      </c>
      <c r="V1669" s="118">
        <f t="shared" si="928"/>
        <v>0</v>
      </c>
      <c r="W1669" s="118">
        <f t="shared" si="924"/>
        <v>0</v>
      </c>
      <c r="X1669" s="118">
        <f t="shared" si="906"/>
        <v>942424.23</v>
      </c>
      <c r="Y1669" s="45"/>
      <c r="Z1669" s="118">
        <f>Z1670</f>
        <v>0</v>
      </c>
      <c r="AA1669" s="118">
        <f>AA1670</f>
        <v>0</v>
      </c>
      <c r="AB1669" s="118">
        <f t="shared" si="915"/>
        <v>0</v>
      </c>
      <c r="AC1669" s="118">
        <f t="shared" ref="AC1669:AD1680" si="929">AC1670</f>
        <v>0</v>
      </c>
      <c r="AD1669" s="118">
        <f t="shared" si="929"/>
        <v>0</v>
      </c>
      <c r="AE1669" s="118">
        <f t="shared" si="925"/>
        <v>0</v>
      </c>
      <c r="AF1669" s="118">
        <f t="shared" si="917"/>
        <v>0</v>
      </c>
      <c r="AG1669" s="45"/>
      <c r="AH1669" s="118">
        <f>AH1670</f>
        <v>0</v>
      </c>
      <c r="AI1669" s="118">
        <f>AI1670</f>
        <v>0</v>
      </c>
      <c r="AJ1669" s="118">
        <f t="shared" si="918"/>
        <v>0</v>
      </c>
      <c r="AK1669" s="118">
        <f t="shared" ref="AK1669:AL1680" si="930">AK1670</f>
        <v>0</v>
      </c>
      <c r="AL1669" s="118">
        <f t="shared" si="930"/>
        <v>0</v>
      </c>
      <c r="AM1669" s="118">
        <f t="shared" si="926"/>
        <v>0</v>
      </c>
      <c r="AN1669" s="118">
        <f t="shared" si="920"/>
        <v>0</v>
      </c>
      <c r="AO1669" s="45"/>
      <c r="AP1669" s="118">
        <f>AP1670</f>
        <v>0</v>
      </c>
      <c r="AQ1669" s="118">
        <f>AQ1670</f>
        <v>0</v>
      </c>
      <c r="AR1669" s="118">
        <f t="shared" si="921"/>
        <v>0</v>
      </c>
      <c r="AS1669" s="118">
        <f t="shared" ref="AS1669:AT1680" si="931">AS1670</f>
        <v>0</v>
      </c>
      <c r="AT1669" s="118">
        <f t="shared" si="931"/>
        <v>0</v>
      </c>
      <c r="AU1669" s="118">
        <f t="shared" si="927"/>
        <v>0</v>
      </c>
      <c r="AV1669" s="118">
        <f t="shared" si="923"/>
        <v>0</v>
      </c>
      <c r="AW1669" s="119"/>
      <c r="AX1669" s="119"/>
      <c r="AY1669" s="119"/>
      <c r="AZ1669" s="117"/>
      <c r="BA1669" s="117"/>
      <c r="BB1669" s="117"/>
      <c r="BC1669" s="117"/>
      <c r="BD1669" s="117"/>
    </row>
    <row r="1670" spans="1:56" s="100" customFormat="1" hidden="1">
      <c r="A1670" s="45"/>
      <c r="B1670" s="120">
        <v>2013</v>
      </c>
      <c r="C1670" s="121">
        <v>8320</v>
      </c>
      <c r="D1670" s="120">
        <v>13</v>
      </c>
      <c r="E1670" s="120">
        <v>5000</v>
      </c>
      <c r="F1670" s="120">
        <v>5400</v>
      </c>
      <c r="G1670" s="120">
        <v>542</v>
      </c>
      <c r="H1670" s="120">
        <v>54201</v>
      </c>
      <c r="I1670" s="122" t="s">
        <v>414</v>
      </c>
      <c r="J1670" s="123">
        <f>974000-31575.77</f>
        <v>942424.23</v>
      </c>
      <c r="K1670" s="123">
        <v>0</v>
      </c>
      <c r="L1670" s="124">
        <v>974000</v>
      </c>
      <c r="M1670" s="123">
        <v>0</v>
      </c>
      <c r="N1670" s="123">
        <v>0</v>
      </c>
      <c r="O1670" s="124">
        <v>0</v>
      </c>
      <c r="P1670" s="124">
        <v>974000</v>
      </c>
      <c r="Q1670" s="45"/>
      <c r="R1670" s="123">
        <f>+'[1]REPUVE -C4'!Y263</f>
        <v>942424.23</v>
      </c>
      <c r="S1670" s="123">
        <v>0</v>
      </c>
      <c r="T1670" s="123">
        <f t="shared" si="904"/>
        <v>942424.23</v>
      </c>
      <c r="U1670" s="123">
        <v>0</v>
      </c>
      <c r="V1670" s="123">
        <v>0</v>
      </c>
      <c r="W1670" s="123">
        <f t="shared" si="924"/>
        <v>0</v>
      </c>
      <c r="X1670" s="123">
        <f t="shared" si="906"/>
        <v>942424.23</v>
      </c>
      <c r="Y1670" s="45"/>
      <c r="Z1670" s="123">
        <v>0</v>
      </c>
      <c r="AA1670" s="123">
        <v>0</v>
      </c>
      <c r="AB1670" s="123">
        <f t="shared" si="915"/>
        <v>0</v>
      </c>
      <c r="AC1670" s="123">
        <v>0</v>
      </c>
      <c r="AD1670" s="123">
        <v>0</v>
      </c>
      <c r="AE1670" s="123">
        <f t="shared" si="925"/>
        <v>0</v>
      </c>
      <c r="AF1670" s="123">
        <f t="shared" si="917"/>
        <v>0</v>
      </c>
      <c r="AG1670" s="45"/>
      <c r="AH1670" s="123">
        <f>(974000-450000-450000)-74000+23994.6-23994.6</f>
        <v>0</v>
      </c>
      <c r="AI1670" s="123">
        <v>0</v>
      </c>
      <c r="AJ1670" s="123">
        <f t="shared" si="918"/>
        <v>0</v>
      </c>
      <c r="AK1670" s="123">
        <v>0</v>
      </c>
      <c r="AL1670" s="123">
        <v>0</v>
      </c>
      <c r="AM1670" s="123">
        <f t="shared" si="926"/>
        <v>0</v>
      </c>
      <c r="AN1670" s="123">
        <f t="shared" si="920"/>
        <v>0</v>
      </c>
      <c r="AO1670" s="45"/>
      <c r="AP1670" s="132">
        <f>J1670-(R1670+Z1670+AH1670)</f>
        <v>0</v>
      </c>
      <c r="AQ1670" s="123">
        <f>K1670-(S1670+AA1670+AI1670)</f>
        <v>0</v>
      </c>
      <c r="AR1670" s="132">
        <f t="shared" si="921"/>
        <v>0</v>
      </c>
      <c r="AS1670" s="123">
        <f>M1670-(U1670+AC1670+AK1670)</f>
        <v>0</v>
      </c>
      <c r="AT1670" s="123">
        <f>N1670-(V1670+AD1670+AL1670)</f>
        <v>0</v>
      </c>
      <c r="AU1670" s="123">
        <f t="shared" si="927"/>
        <v>0</v>
      </c>
      <c r="AV1670" s="132">
        <f t="shared" si="923"/>
        <v>0</v>
      </c>
      <c r="AW1670" s="152" t="s">
        <v>491</v>
      </c>
      <c r="AX1670" s="152" t="s">
        <v>492</v>
      </c>
      <c r="AY1670" s="125"/>
      <c r="AZ1670" s="124" t="s">
        <v>283</v>
      </c>
      <c r="BA1670" s="152" t="s">
        <v>493</v>
      </c>
      <c r="BB1670" s="124"/>
      <c r="BC1670" s="152" t="s">
        <v>494</v>
      </c>
      <c r="BD1670" s="124">
        <v>0</v>
      </c>
    </row>
    <row r="1671" spans="1:56" s="126" customFormat="1" hidden="1">
      <c r="A1671" s="45"/>
      <c r="B1671" s="108">
        <v>2013</v>
      </c>
      <c r="C1671" s="109">
        <v>8320</v>
      </c>
      <c r="D1671" s="108">
        <v>13</v>
      </c>
      <c r="E1671" s="108">
        <v>5000</v>
      </c>
      <c r="F1671" s="108">
        <v>5600</v>
      </c>
      <c r="G1671" s="108"/>
      <c r="H1671" s="108"/>
      <c r="I1671" s="110" t="s">
        <v>244</v>
      </c>
      <c r="J1671" s="111">
        <f>631817-124950</f>
        <v>506867</v>
      </c>
      <c r="K1671" s="111">
        <v>0</v>
      </c>
      <c r="L1671" s="111">
        <f>631817-124950</f>
        <v>506867</v>
      </c>
      <c r="M1671" s="111">
        <v>0</v>
      </c>
      <c r="N1671" s="111">
        <v>0</v>
      </c>
      <c r="O1671" s="111">
        <v>0</v>
      </c>
      <c r="P1671" s="111">
        <f>631817-124950</f>
        <v>506867</v>
      </c>
      <c r="Q1671" s="45"/>
      <c r="R1671" s="112">
        <f>R1672+R1674+R1676+R1678+R1680+R1682</f>
        <v>505400</v>
      </c>
      <c r="S1671" s="112">
        <f>S1672+S1674+S1676+S1678+S1680+S1682</f>
        <v>0</v>
      </c>
      <c r="T1671" s="112">
        <f t="shared" si="904"/>
        <v>505400</v>
      </c>
      <c r="U1671" s="112">
        <f>U1672+U1674+U1676+U1678+U1680+U1682</f>
        <v>0</v>
      </c>
      <c r="V1671" s="112">
        <f>V1672+V1674+V1676+V1678+V1680+V1682</f>
        <v>0</v>
      </c>
      <c r="W1671" s="112">
        <f t="shared" si="924"/>
        <v>0</v>
      </c>
      <c r="X1671" s="112">
        <f t="shared" si="906"/>
        <v>505400</v>
      </c>
      <c r="Y1671" s="45"/>
      <c r="Z1671" s="112">
        <f>Z1672+Z1674+Z1676+Z1678+Z1680+Z1682</f>
        <v>0</v>
      </c>
      <c r="AA1671" s="112">
        <f>AA1672+AA1674+AA1676+AA1678+AA1680+AA1682</f>
        <v>0</v>
      </c>
      <c r="AB1671" s="112">
        <f t="shared" si="915"/>
        <v>0</v>
      </c>
      <c r="AC1671" s="112">
        <f>AC1672+AC1674+AC1676+AC1678+AC1680+AC1682</f>
        <v>0</v>
      </c>
      <c r="AD1671" s="112">
        <f>AD1672+AD1674+AD1676+AD1678+AD1680+AD1682</f>
        <v>0</v>
      </c>
      <c r="AE1671" s="112">
        <f t="shared" si="925"/>
        <v>0</v>
      </c>
      <c r="AF1671" s="112">
        <f t="shared" si="917"/>
        <v>0</v>
      </c>
      <c r="AG1671" s="45"/>
      <c r="AH1671" s="112">
        <f>AH1672+AH1674+AH1676+AH1678+AH1680+AH1682</f>
        <v>0</v>
      </c>
      <c r="AI1671" s="112">
        <f>AI1672+AI1674+AI1676+AI1678+AI1680+AI1682</f>
        <v>0</v>
      </c>
      <c r="AJ1671" s="112">
        <f t="shared" si="918"/>
        <v>0</v>
      </c>
      <c r="AK1671" s="112">
        <f>AK1672+AK1674+AK1676+AK1678+AK1680+AK1682</f>
        <v>0</v>
      </c>
      <c r="AL1671" s="112">
        <f>AL1672+AL1674+AL1676+AL1678+AL1680+AL1682</f>
        <v>0</v>
      </c>
      <c r="AM1671" s="112">
        <f t="shared" si="926"/>
        <v>0</v>
      </c>
      <c r="AN1671" s="112">
        <f t="shared" si="920"/>
        <v>0</v>
      </c>
      <c r="AO1671" s="45"/>
      <c r="AP1671" s="112">
        <f>AP1672+AP1674+AP1676+AP1678+AP1680+AP1682</f>
        <v>0</v>
      </c>
      <c r="AQ1671" s="112">
        <f>AQ1672+AQ1674+AQ1676+AQ1678+AQ1680+AQ1682</f>
        <v>0</v>
      </c>
      <c r="AR1671" s="112">
        <f t="shared" si="921"/>
        <v>0</v>
      </c>
      <c r="AS1671" s="112">
        <f>AS1672+AS1674+AS1676+AS1678+AS1680+AS1682</f>
        <v>0</v>
      </c>
      <c r="AT1671" s="112">
        <f>AT1672+AT1674+AT1676+AT1678+AT1680+AT1682</f>
        <v>0</v>
      </c>
      <c r="AU1671" s="112">
        <f t="shared" si="927"/>
        <v>0</v>
      </c>
      <c r="AV1671" s="112">
        <f t="shared" si="923"/>
        <v>0</v>
      </c>
      <c r="AW1671" s="113"/>
      <c r="AX1671" s="113"/>
      <c r="AY1671" s="113"/>
      <c r="AZ1671" s="111"/>
      <c r="BA1671" s="111"/>
      <c r="BB1671" s="111"/>
      <c r="BC1671" s="111"/>
      <c r="BD1671" s="111"/>
    </row>
    <row r="1672" spans="1:56" s="127" customFormat="1" hidden="1">
      <c r="A1672" s="45"/>
      <c r="B1672" s="114">
        <v>2013</v>
      </c>
      <c r="C1672" s="115">
        <v>8320</v>
      </c>
      <c r="D1672" s="114">
        <v>13</v>
      </c>
      <c r="E1672" s="114">
        <v>5000</v>
      </c>
      <c r="F1672" s="114">
        <v>5600</v>
      </c>
      <c r="G1672" s="114">
        <v>562</v>
      </c>
      <c r="H1672" s="114"/>
      <c r="I1672" s="116" t="s">
        <v>344</v>
      </c>
      <c r="J1672" s="117">
        <v>0</v>
      </c>
      <c r="K1672" s="117">
        <v>0</v>
      </c>
      <c r="L1672" s="117">
        <v>0</v>
      </c>
      <c r="M1672" s="117">
        <v>0</v>
      </c>
      <c r="N1672" s="117">
        <v>0</v>
      </c>
      <c r="O1672" s="117">
        <v>0</v>
      </c>
      <c r="P1672" s="117">
        <v>0</v>
      </c>
      <c r="Q1672" s="45"/>
      <c r="R1672" s="118">
        <f t="shared" ref="R1672:S1680" si="932">R1673</f>
        <v>0</v>
      </c>
      <c r="S1672" s="118">
        <f t="shared" si="932"/>
        <v>0</v>
      </c>
      <c r="T1672" s="118">
        <f t="shared" si="904"/>
        <v>0</v>
      </c>
      <c r="U1672" s="118">
        <f t="shared" si="928"/>
        <v>0</v>
      </c>
      <c r="V1672" s="118">
        <f t="shared" si="928"/>
        <v>0</v>
      </c>
      <c r="W1672" s="118">
        <f t="shared" si="924"/>
        <v>0</v>
      </c>
      <c r="X1672" s="118">
        <f t="shared" si="906"/>
        <v>0</v>
      </c>
      <c r="Y1672" s="45"/>
      <c r="Z1672" s="118">
        <f t="shared" ref="Z1672:AA1680" si="933">Z1673</f>
        <v>0</v>
      </c>
      <c r="AA1672" s="118">
        <f t="shared" si="933"/>
        <v>0</v>
      </c>
      <c r="AB1672" s="118">
        <f t="shared" si="915"/>
        <v>0</v>
      </c>
      <c r="AC1672" s="118">
        <f t="shared" si="929"/>
        <v>0</v>
      </c>
      <c r="AD1672" s="118">
        <f t="shared" si="929"/>
        <v>0</v>
      </c>
      <c r="AE1672" s="118">
        <f t="shared" si="925"/>
        <v>0</v>
      </c>
      <c r="AF1672" s="118">
        <f t="shared" si="917"/>
        <v>0</v>
      </c>
      <c r="AG1672" s="45"/>
      <c r="AH1672" s="118">
        <f t="shared" ref="AH1672:AI1680" si="934">AH1673</f>
        <v>0</v>
      </c>
      <c r="AI1672" s="118">
        <f t="shared" si="934"/>
        <v>0</v>
      </c>
      <c r="AJ1672" s="118">
        <f t="shared" si="918"/>
        <v>0</v>
      </c>
      <c r="AK1672" s="118">
        <f t="shared" si="930"/>
        <v>0</v>
      </c>
      <c r="AL1672" s="118">
        <f t="shared" si="930"/>
        <v>0</v>
      </c>
      <c r="AM1672" s="118">
        <f t="shared" si="926"/>
        <v>0</v>
      </c>
      <c r="AN1672" s="118">
        <f t="shared" si="920"/>
        <v>0</v>
      </c>
      <c r="AO1672" s="45"/>
      <c r="AP1672" s="118">
        <f t="shared" ref="AP1672:AQ1680" si="935">AP1673</f>
        <v>0</v>
      </c>
      <c r="AQ1672" s="118">
        <f t="shared" si="935"/>
        <v>0</v>
      </c>
      <c r="AR1672" s="118">
        <f t="shared" si="921"/>
        <v>0</v>
      </c>
      <c r="AS1672" s="118">
        <f t="shared" si="931"/>
        <v>0</v>
      </c>
      <c r="AT1672" s="118">
        <f t="shared" si="931"/>
        <v>0</v>
      </c>
      <c r="AU1672" s="118">
        <f t="shared" si="927"/>
        <v>0</v>
      </c>
      <c r="AV1672" s="118">
        <f t="shared" si="923"/>
        <v>0</v>
      </c>
      <c r="AW1672" s="119"/>
      <c r="AX1672" s="119"/>
      <c r="AY1672" s="119"/>
      <c r="AZ1672" s="117"/>
      <c r="BA1672" s="117"/>
      <c r="BB1672" s="117"/>
      <c r="BC1672" s="117"/>
      <c r="BD1672" s="117"/>
    </row>
    <row r="1673" spans="1:56" s="45" customFormat="1" hidden="1">
      <c r="B1673" s="129">
        <v>2013</v>
      </c>
      <c r="C1673" s="130">
        <v>8320</v>
      </c>
      <c r="D1673" s="129">
        <v>13</v>
      </c>
      <c r="E1673" s="129">
        <v>5000</v>
      </c>
      <c r="F1673" s="129">
        <v>5600</v>
      </c>
      <c r="G1673" s="129">
        <v>562</v>
      </c>
      <c r="H1673" s="120">
        <v>56201</v>
      </c>
      <c r="I1673" s="128" t="s">
        <v>344</v>
      </c>
      <c r="J1673" s="123">
        <v>0</v>
      </c>
      <c r="K1673" s="123">
        <v>0</v>
      </c>
      <c r="L1673" s="124">
        <v>0</v>
      </c>
      <c r="M1673" s="123">
        <v>0</v>
      </c>
      <c r="N1673" s="123">
        <v>0</v>
      </c>
      <c r="O1673" s="124">
        <v>0</v>
      </c>
      <c r="P1673" s="124">
        <v>0</v>
      </c>
      <c r="R1673" s="123">
        <v>0</v>
      </c>
      <c r="S1673" s="123">
        <v>0</v>
      </c>
      <c r="T1673" s="123">
        <f t="shared" si="904"/>
        <v>0</v>
      </c>
      <c r="U1673" s="123">
        <v>0</v>
      </c>
      <c r="V1673" s="123">
        <v>0</v>
      </c>
      <c r="W1673" s="123">
        <f t="shared" si="924"/>
        <v>0</v>
      </c>
      <c r="X1673" s="123">
        <f t="shared" si="906"/>
        <v>0</v>
      </c>
      <c r="Z1673" s="123">
        <v>0</v>
      </c>
      <c r="AA1673" s="123">
        <v>0</v>
      </c>
      <c r="AB1673" s="123">
        <f t="shared" si="915"/>
        <v>0</v>
      </c>
      <c r="AC1673" s="123">
        <v>0</v>
      </c>
      <c r="AD1673" s="123">
        <v>0</v>
      </c>
      <c r="AE1673" s="123">
        <f t="shared" si="925"/>
        <v>0</v>
      </c>
      <c r="AF1673" s="123">
        <f t="shared" si="917"/>
        <v>0</v>
      </c>
      <c r="AH1673" s="123">
        <v>0</v>
      </c>
      <c r="AI1673" s="123">
        <v>0</v>
      </c>
      <c r="AJ1673" s="123">
        <f t="shared" si="918"/>
        <v>0</v>
      </c>
      <c r="AK1673" s="123">
        <v>0</v>
      </c>
      <c r="AL1673" s="123">
        <v>0</v>
      </c>
      <c r="AM1673" s="123">
        <f t="shared" si="926"/>
        <v>0</v>
      </c>
      <c r="AN1673" s="123">
        <f t="shared" si="920"/>
        <v>0</v>
      </c>
      <c r="AP1673" s="123">
        <f>J1673-(R1673+Z1673+AH1673)</f>
        <v>0</v>
      </c>
      <c r="AQ1673" s="123">
        <f>K1673-(S1673+AA1673+AI1673)</f>
        <v>0</v>
      </c>
      <c r="AR1673" s="123">
        <f t="shared" si="921"/>
        <v>0</v>
      </c>
      <c r="AS1673" s="123">
        <f>M1673-(U1673+AC1673+AK1673)</f>
        <v>0</v>
      </c>
      <c r="AT1673" s="123">
        <f>N1673-(V1673+AD1673+AL1673)</f>
        <v>0</v>
      </c>
      <c r="AU1673" s="123">
        <f t="shared" si="927"/>
        <v>0</v>
      </c>
      <c r="AV1673" s="123">
        <f t="shared" si="923"/>
        <v>0</v>
      </c>
      <c r="AW1673" s="125" t="s">
        <v>345</v>
      </c>
      <c r="AX1673" s="125"/>
      <c r="AY1673" s="125"/>
      <c r="AZ1673" s="124" t="s">
        <v>283</v>
      </c>
      <c r="BA1673" s="124"/>
      <c r="BB1673" s="124"/>
      <c r="BC1673" s="124"/>
      <c r="BD1673" s="124"/>
    </row>
    <row r="1674" spans="1:56" s="127" customFormat="1" hidden="1">
      <c r="A1674" s="45"/>
      <c r="B1674" s="114">
        <v>2013</v>
      </c>
      <c r="C1674" s="115">
        <v>8320</v>
      </c>
      <c r="D1674" s="114">
        <v>13</v>
      </c>
      <c r="E1674" s="114">
        <v>5000</v>
      </c>
      <c r="F1674" s="114">
        <v>5600</v>
      </c>
      <c r="G1674" s="114">
        <v>564</v>
      </c>
      <c r="H1674" s="114"/>
      <c r="I1674" s="116" t="s">
        <v>245</v>
      </c>
      <c r="J1674" s="117">
        <v>0</v>
      </c>
      <c r="K1674" s="117">
        <v>0</v>
      </c>
      <c r="L1674" s="117">
        <v>0</v>
      </c>
      <c r="M1674" s="117">
        <v>0</v>
      </c>
      <c r="N1674" s="117">
        <v>0</v>
      </c>
      <c r="O1674" s="117">
        <v>0</v>
      </c>
      <c r="P1674" s="117">
        <v>0</v>
      </c>
      <c r="Q1674" s="45"/>
      <c r="R1674" s="118">
        <f t="shared" si="932"/>
        <v>0</v>
      </c>
      <c r="S1674" s="118">
        <f t="shared" si="932"/>
        <v>0</v>
      </c>
      <c r="T1674" s="118">
        <f t="shared" si="904"/>
        <v>0</v>
      </c>
      <c r="U1674" s="118">
        <f t="shared" si="928"/>
        <v>0</v>
      </c>
      <c r="V1674" s="118">
        <f t="shared" si="928"/>
        <v>0</v>
      </c>
      <c r="W1674" s="118">
        <f t="shared" si="924"/>
        <v>0</v>
      </c>
      <c r="X1674" s="118">
        <f t="shared" si="906"/>
        <v>0</v>
      </c>
      <c r="Y1674" s="45"/>
      <c r="Z1674" s="118">
        <f t="shared" si="933"/>
        <v>0</v>
      </c>
      <c r="AA1674" s="118">
        <f t="shared" si="933"/>
        <v>0</v>
      </c>
      <c r="AB1674" s="118">
        <f t="shared" si="915"/>
        <v>0</v>
      </c>
      <c r="AC1674" s="118">
        <f t="shared" si="929"/>
        <v>0</v>
      </c>
      <c r="AD1674" s="118">
        <f t="shared" si="929"/>
        <v>0</v>
      </c>
      <c r="AE1674" s="118">
        <f t="shared" si="925"/>
        <v>0</v>
      </c>
      <c r="AF1674" s="118">
        <f t="shared" si="917"/>
        <v>0</v>
      </c>
      <c r="AG1674" s="45"/>
      <c r="AH1674" s="118">
        <f t="shared" si="934"/>
        <v>0</v>
      </c>
      <c r="AI1674" s="118">
        <f t="shared" si="934"/>
        <v>0</v>
      </c>
      <c r="AJ1674" s="118">
        <f t="shared" si="918"/>
        <v>0</v>
      </c>
      <c r="AK1674" s="118">
        <f t="shared" si="930"/>
        <v>0</v>
      </c>
      <c r="AL1674" s="118">
        <f t="shared" si="930"/>
        <v>0</v>
      </c>
      <c r="AM1674" s="118">
        <f t="shared" si="926"/>
        <v>0</v>
      </c>
      <c r="AN1674" s="118">
        <f t="shared" si="920"/>
        <v>0</v>
      </c>
      <c r="AO1674" s="45"/>
      <c r="AP1674" s="118">
        <f t="shared" si="935"/>
        <v>0</v>
      </c>
      <c r="AQ1674" s="118">
        <f t="shared" si="935"/>
        <v>0</v>
      </c>
      <c r="AR1674" s="118">
        <f t="shared" si="921"/>
        <v>0</v>
      </c>
      <c r="AS1674" s="118">
        <f t="shared" si="931"/>
        <v>0</v>
      </c>
      <c r="AT1674" s="118">
        <f t="shared" si="931"/>
        <v>0</v>
      </c>
      <c r="AU1674" s="118">
        <f t="shared" si="927"/>
        <v>0</v>
      </c>
      <c r="AV1674" s="118">
        <f t="shared" si="923"/>
        <v>0</v>
      </c>
      <c r="AW1674" s="119"/>
      <c r="AX1674" s="119"/>
      <c r="AY1674" s="119"/>
      <c r="AZ1674" s="117"/>
      <c r="BA1674" s="117"/>
      <c r="BB1674" s="117"/>
      <c r="BC1674" s="117"/>
      <c r="BD1674" s="117"/>
    </row>
    <row r="1675" spans="1:56" s="100" customFormat="1" hidden="1">
      <c r="A1675" s="45"/>
      <c r="B1675" s="120">
        <v>2013</v>
      </c>
      <c r="C1675" s="121">
        <v>8320</v>
      </c>
      <c r="D1675" s="120">
        <v>13</v>
      </c>
      <c r="E1675" s="120">
        <v>5000</v>
      </c>
      <c r="F1675" s="120">
        <v>5600</v>
      </c>
      <c r="G1675" s="120">
        <v>564</v>
      </c>
      <c r="H1675" s="120">
        <v>56400</v>
      </c>
      <c r="I1675" s="122" t="s">
        <v>245</v>
      </c>
      <c r="J1675" s="123">
        <v>0</v>
      </c>
      <c r="K1675" s="123">
        <v>0</v>
      </c>
      <c r="L1675" s="124">
        <v>0</v>
      </c>
      <c r="M1675" s="123">
        <v>0</v>
      </c>
      <c r="N1675" s="123">
        <v>0</v>
      </c>
      <c r="O1675" s="124">
        <v>0</v>
      </c>
      <c r="P1675" s="124">
        <v>0</v>
      </c>
      <c r="Q1675" s="45"/>
      <c r="R1675" s="123">
        <v>0</v>
      </c>
      <c r="S1675" s="123">
        <v>0</v>
      </c>
      <c r="T1675" s="123">
        <f t="shared" si="904"/>
        <v>0</v>
      </c>
      <c r="U1675" s="123">
        <v>0</v>
      </c>
      <c r="V1675" s="123">
        <v>0</v>
      </c>
      <c r="W1675" s="123">
        <f t="shared" si="924"/>
        <v>0</v>
      </c>
      <c r="X1675" s="123">
        <f t="shared" si="906"/>
        <v>0</v>
      </c>
      <c r="Y1675" s="45"/>
      <c r="Z1675" s="123">
        <v>0</v>
      </c>
      <c r="AA1675" s="123">
        <v>0</v>
      </c>
      <c r="AB1675" s="123">
        <f t="shared" si="915"/>
        <v>0</v>
      </c>
      <c r="AC1675" s="123">
        <v>0</v>
      </c>
      <c r="AD1675" s="123">
        <v>0</v>
      </c>
      <c r="AE1675" s="123">
        <f t="shared" si="925"/>
        <v>0</v>
      </c>
      <c r="AF1675" s="123">
        <f t="shared" si="917"/>
        <v>0</v>
      </c>
      <c r="AG1675" s="45"/>
      <c r="AH1675" s="123">
        <v>0</v>
      </c>
      <c r="AI1675" s="123">
        <v>0</v>
      </c>
      <c r="AJ1675" s="123">
        <f t="shared" si="918"/>
        <v>0</v>
      </c>
      <c r="AK1675" s="123">
        <v>0</v>
      </c>
      <c r="AL1675" s="123">
        <v>0</v>
      </c>
      <c r="AM1675" s="123">
        <f t="shared" si="926"/>
        <v>0</v>
      </c>
      <c r="AN1675" s="123">
        <f t="shared" si="920"/>
        <v>0</v>
      </c>
      <c r="AO1675" s="45"/>
      <c r="AP1675" s="123">
        <f>J1675-(R1675+Z1675+AH1675)</f>
        <v>0</v>
      </c>
      <c r="AQ1675" s="123">
        <f>K1675-(S1675+AA1675+AI1675)</f>
        <v>0</v>
      </c>
      <c r="AR1675" s="123">
        <f t="shared" si="921"/>
        <v>0</v>
      </c>
      <c r="AS1675" s="123">
        <f>M1675-(U1675+AC1675+AK1675)</f>
        <v>0</v>
      </c>
      <c r="AT1675" s="123">
        <f>N1675-(V1675+AD1675+AL1675)</f>
        <v>0</v>
      </c>
      <c r="AU1675" s="123">
        <f t="shared" si="927"/>
        <v>0</v>
      </c>
      <c r="AV1675" s="123">
        <f t="shared" si="923"/>
        <v>0</v>
      </c>
      <c r="AW1675" s="125" t="s">
        <v>103</v>
      </c>
      <c r="AX1675" s="125"/>
      <c r="AY1675" s="125"/>
      <c r="AZ1675" s="124" t="s">
        <v>283</v>
      </c>
      <c r="BA1675" s="124"/>
      <c r="BB1675" s="124"/>
      <c r="BC1675" s="124"/>
      <c r="BD1675" s="124"/>
    </row>
    <row r="1676" spans="1:56" s="127" customFormat="1" hidden="1">
      <c r="A1676" s="45"/>
      <c r="B1676" s="114">
        <v>2013</v>
      </c>
      <c r="C1676" s="115">
        <v>8320</v>
      </c>
      <c r="D1676" s="114">
        <v>13</v>
      </c>
      <c r="E1676" s="114">
        <v>5000</v>
      </c>
      <c r="F1676" s="114">
        <v>5600</v>
      </c>
      <c r="G1676" s="114">
        <v>565</v>
      </c>
      <c r="H1676" s="114"/>
      <c r="I1676" s="116" t="s">
        <v>246</v>
      </c>
      <c r="J1676" s="117">
        <f>631817-124950</f>
        <v>506867</v>
      </c>
      <c r="K1676" s="117">
        <v>0</v>
      </c>
      <c r="L1676" s="117">
        <f>631817-124950</f>
        <v>506867</v>
      </c>
      <c r="M1676" s="117">
        <v>0</v>
      </c>
      <c r="N1676" s="117">
        <v>0</v>
      </c>
      <c r="O1676" s="117">
        <v>0</v>
      </c>
      <c r="P1676" s="117">
        <f>631817-124950</f>
        <v>506867</v>
      </c>
      <c r="Q1676" s="45"/>
      <c r="R1676" s="118">
        <f t="shared" si="932"/>
        <v>505400</v>
      </c>
      <c r="S1676" s="118">
        <f t="shared" si="932"/>
        <v>0</v>
      </c>
      <c r="T1676" s="118">
        <f t="shared" si="904"/>
        <v>505400</v>
      </c>
      <c r="U1676" s="118">
        <f t="shared" si="928"/>
        <v>0</v>
      </c>
      <c r="V1676" s="118">
        <f t="shared" si="928"/>
        <v>0</v>
      </c>
      <c r="W1676" s="118">
        <f t="shared" si="924"/>
        <v>0</v>
      </c>
      <c r="X1676" s="118">
        <f t="shared" si="906"/>
        <v>505400</v>
      </c>
      <c r="Y1676" s="45"/>
      <c r="Z1676" s="118">
        <f t="shared" si="933"/>
        <v>0</v>
      </c>
      <c r="AA1676" s="118">
        <f t="shared" si="933"/>
        <v>0</v>
      </c>
      <c r="AB1676" s="118">
        <f t="shared" si="915"/>
        <v>0</v>
      </c>
      <c r="AC1676" s="118">
        <f t="shared" si="929"/>
        <v>0</v>
      </c>
      <c r="AD1676" s="118">
        <f t="shared" si="929"/>
        <v>0</v>
      </c>
      <c r="AE1676" s="118">
        <f t="shared" si="925"/>
        <v>0</v>
      </c>
      <c r="AF1676" s="118">
        <f t="shared" si="917"/>
        <v>0</v>
      </c>
      <c r="AG1676" s="45"/>
      <c r="AH1676" s="118">
        <f t="shared" si="934"/>
        <v>0</v>
      </c>
      <c r="AI1676" s="118">
        <f t="shared" si="934"/>
        <v>0</v>
      </c>
      <c r="AJ1676" s="118">
        <f t="shared" si="918"/>
        <v>0</v>
      </c>
      <c r="AK1676" s="118">
        <f t="shared" si="930"/>
        <v>0</v>
      </c>
      <c r="AL1676" s="118">
        <f t="shared" si="930"/>
        <v>0</v>
      </c>
      <c r="AM1676" s="118">
        <f t="shared" si="926"/>
        <v>0</v>
      </c>
      <c r="AN1676" s="118">
        <f t="shared" si="920"/>
        <v>0</v>
      </c>
      <c r="AO1676" s="45"/>
      <c r="AP1676" s="118">
        <f t="shared" si="935"/>
        <v>0</v>
      </c>
      <c r="AQ1676" s="118">
        <f t="shared" si="935"/>
        <v>0</v>
      </c>
      <c r="AR1676" s="118">
        <f t="shared" si="921"/>
        <v>0</v>
      </c>
      <c r="AS1676" s="118">
        <f t="shared" si="931"/>
        <v>0</v>
      </c>
      <c r="AT1676" s="118">
        <f t="shared" si="931"/>
        <v>0</v>
      </c>
      <c r="AU1676" s="118">
        <f t="shared" si="927"/>
        <v>0</v>
      </c>
      <c r="AV1676" s="118">
        <f t="shared" si="923"/>
        <v>0</v>
      </c>
      <c r="AW1676" s="119"/>
      <c r="AX1676" s="119"/>
      <c r="AY1676" s="119"/>
      <c r="AZ1676" s="117"/>
      <c r="BA1676" s="117"/>
      <c r="BB1676" s="117"/>
      <c r="BC1676" s="117"/>
      <c r="BD1676" s="117"/>
    </row>
    <row r="1677" spans="1:56" s="100" customFormat="1">
      <c r="A1677" s="45"/>
      <c r="B1677" s="120">
        <v>2013</v>
      </c>
      <c r="C1677" s="121">
        <v>8320</v>
      </c>
      <c r="D1677" s="120">
        <v>13</v>
      </c>
      <c r="E1677" s="120">
        <v>5000</v>
      </c>
      <c r="F1677" s="120">
        <v>5600</v>
      </c>
      <c r="G1677" s="120">
        <v>565</v>
      </c>
      <c r="H1677" s="120">
        <v>56501</v>
      </c>
      <c r="I1677" s="122" t="s">
        <v>247</v>
      </c>
      <c r="J1677" s="180">
        <f>631817-124950-1467</f>
        <v>505400</v>
      </c>
      <c r="K1677" s="123">
        <v>0</v>
      </c>
      <c r="L1677" s="124">
        <f>631817-124950</f>
        <v>506867</v>
      </c>
      <c r="M1677" s="123">
        <v>0</v>
      </c>
      <c r="N1677" s="123">
        <v>0</v>
      </c>
      <c r="O1677" s="124">
        <v>0</v>
      </c>
      <c r="P1677" s="124">
        <f>631817-124950</f>
        <v>506867</v>
      </c>
      <c r="Q1677" s="45"/>
      <c r="R1677" s="123">
        <f>+'[1]REPUVE -C4'!Y277</f>
        <v>505400</v>
      </c>
      <c r="S1677" s="123">
        <v>0</v>
      </c>
      <c r="T1677" s="123">
        <f t="shared" si="904"/>
        <v>505400</v>
      </c>
      <c r="U1677" s="123">
        <v>0</v>
      </c>
      <c r="V1677" s="123">
        <v>0</v>
      </c>
      <c r="W1677" s="123">
        <f t="shared" si="924"/>
        <v>0</v>
      </c>
      <c r="X1677" s="123">
        <f t="shared" si="906"/>
        <v>505400</v>
      </c>
      <c r="Y1677" s="45"/>
      <c r="Z1677" s="123">
        <v>0</v>
      </c>
      <c r="AA1677" s="123">
        <v>0</v>
      </c>
      <c r="AB1677" s="123">
        <f t="shared" si="915"/>
        <v>0</v>
      </c>
      <c r="AC1677" s="123">
        <v>0</v>
      </c>
      <c r="AD1677" s="123">
        <v>0</v>
      </c>
      <c r="AE1677" s="123">
        <f t="shared" si="925"/>
        <v>0</v>
      </c>
      <c r="AF1677" s="123">
        <f t="shared" si="917"/>
        <v>0</v>
      </c>
      <c r="AG1677" s="45"/>
      <c r="AH1677" s="123">
        <f>(506867-252700-145200-107500)-1467</f>
        <v>0</v>
      </c>
      <c r="AI1677" s="123">
        <v>0</v>
      </c>
      <c r="AJ1677" s="123">
        <f t="shared" si="918"/>
        <v>0</v>
      </c>
      <c r="AK1677" s="123">
        <v>0</v>
      </c>
      <c r="AL1677" s="123">
        <v>0</v>
      </c>
      <c r="AM1677" s="123">
        <f t="shared" si="926"/>
        <v>0</v>
      </c>
      <c r="AN1677" s="123">
        <f t="shared" si="920"/>
        <v>0</v>
      </c>
      <c r="AO1677" s="45"/>
      <c r="AP1677" s="132">
        <f>J1677-(R1677+Z1677+AH1677)</f>
        <v>0</v>
      </c>
      <c r="AQ1677" s="123">
        <f>K1677-(S1677+AA1677+AI1677)</f>
        <v>0</v>
      </c>
      <c r="AR1677" s="132">
        <f t="shared" si="921"/>
        <v>0</v>
      </c>
      <c r="AS1677" s="123">
        <f>M1677-(U1677+AC1677+AK1677)</f>
        <v>0</v>
      </c>
      <c r="AT1677" s="123">
        <f>N1677-(V1677+AD1677+AL1677)</f>
        <v>0</v>
      </c>
      <c r="AU1677" s="123">
        <f t="shared" si="927"/>
        <v>0</v>
      </c>
      <c r="AV1677" s="132">
        <f t="shared" si="923"/>
        <v>0</v>
      </c>
      <c r="AW1677" s="125" t="s">
        <v>345</v>
      </c>
      <c r="AX1677" s="125">
        <v>24</v>
      </c>
      <c r="AY1677" s="125"/>
      <c r="AZ1677" s="124" t="s">
        <v>283</v>
      </c>
      <c r="BA1677" s="124">
        <f>'[1]REPUVE -C4'!AP279+'[1]REPUVE -C4'!AP280+'[1]REPUVE -C4'!AP281</f>
        <v>17</v>
      </c>
      <c r="BB1677" s="124"/>
      <c r="BC1677" s="133">
        <f>+AX1677-BA1677</f>
        <v>7</v>
      </c>
      <c r="BD1677" s="124">
        <v>0</v>
      </c>
    </row>
    <row r="1678" spans="1:56" s="127" customFormat="1">
      <c r="A1678" s="45"/>
      <c r="B1678" s="114">
        <v>2013</v>
      </c>
      <c r="C1678" s="115">
        <v>8320</v>
      </c>
      <c r="D1678" s="114">
        <v>13</v>
      </c>
      <c r="E1678" s="114">
        <v>5000</v>
      </c>
      <c r="F1678" s="114">
        <v>5600</v>
      </c>
      <c r="G1678" s="114">
        <v>566</v>
      </c>
      <c r="H1678" s="114"/>
      <c r="I1678" s="116" t="s">
        <v>346</v>
      </c>
      <c r="J1678" s="117">
        <v>0</v>
      </c>
      <c r="K1678" s="117">
        <v>0</v>
      </c>
      <c r="L1678" s="117">
        <v>0</v>
      </c>
      <c r="M1678" s="117">
        <v>0</v>
      </c>
      <c r="N1678" s="117">
        <v>0</v>
      </c>
      <c r="O1678" s="117">
        <v>0</v>
      </c>
      <c r="P1678" s="117">
        <v>0</v>
      </c>
      <c r="Q1678" s="45"/>
      <c r="R1678" s="118">
        <f t="shared" si="932"/>
        <v>0</v>
      </c>
      <c r="S1678" s="118">
        <f t="shared" si="932"/>
        <v>0</v>
      </c>
      <c r="T1678" s="118">
        <f t="shared" si="904"/>
        <v>0</v>
      </c>
      <c r="U1678" s="118">
        <f t="shared" si="928"/>
        <v>0</v>
      </c>
      <c r="V1678" s="118">
        <f t="shared" si="928"/>
        <v>0</v>
      </c>
      <c r="W1678" s="118">
        <f t="shared" si="924"/>
        <v>0</v>
      </c>
      <c r="X1678" s="118">
        <f t="shared" si="906"/>
        <v>0</v>
      </c>
      <c r="Y1678" s="45"/>
      <c r="Z1678" s="118">
        <f t="shared" si="933"/>
        <v>0</v>
      </c>
      <c r="AA1678" s="118">
        <f t="shared" si="933"/>
        <v>0</v>
      </c>
      <c r="AB1678" s="118">
        <f t="shared" si="915"/>
        <v>0</v>
      </c>
      <c r="AC1678" s="118">
        <f t="shared" si="929"/>
        <v>0</v>
      </c>
      <c r="AD1678" s="118">
        <f t="shared" si="929"/>
        <v>0</v>
      </c>
      <c r="AE1678" s="118">
        <f t="shared" si="925"/>
        <v>0</v>
      </c>
      <c r="AF1678" s="118">
        <f t="shared" si="917"/>
        <v>0</v>
      </c>
      <c r="AG1678" s="45"/>
      <c r="AH1678" s="118">
        <f t="shared" si="934"/>
        <v>0</v>
      </c>
      <c r="AI1678" s="118">
        <f t="shared" si="934"/>
        <v>0</v>
      </c>
      <c r="AJ1678" s="118">
        <f t="shared" si="918"/>
        <v>0</v>
      </c>
      <c r="AK1678" s="118">
        <f t="shared" si="930"/>
        <v>0</v>
      </c>
      <c r="AL1678" s="118">
        <f t="shared" si="930"/>
        <v>0</v>
      </c>
      <c r="AM1678" s="118">
        <f t="shared" si="926"/>
        <v>0</v>
      </c>
      <c r="AN1678" s="118">
        <f t="shared" si="920"/>
        <v>0</v>
      </c>
      <c r="AO1678" s="45"/>
      <c r="AP1678" s="118">
        <f t="shared" si="935"/>
        <v>0</v>
      </c>
      <c r="AQ1678" s="118">
        <f t="shared" si="935"/>
        <v>0</v>
      </c>
      <c r="AR1678" s="118">
        <f t="shared" si="921"/>
        <v>0</v>
      </c>
      <c r="AS1678" s="118">
        <f t="shared" si="931"/>
        <v>0</v>
      </c>
      <c r="AT1678" s="118">
        <f t="shared" si="931"/>
        <v>0</v>
      </c>
      <c r="AU1678" s="118">
        <f t="shared" si="927"/>
        <v>0</v>
      </c>
      <c r="AV1678" s="118">
        <f t="shared" si="923"/>
        <v>0</v>
      </c>
      <c r="AW1678" s="119"/>
      <c r="AX1678" s="119"/>
      <c r="AY1678" s="119"/>
      <c r="AZ1678" s="117"/>
      <c r="BA1678" s="117"/>
      <c r="BB1678" s="117"/>
      <c r="BC1678" s="117"/>
      <c r="BD1678" s="117"/>
    </row>
    <row r="1679" spans="1:56" s="100" customFormat="1">
      <c r="A1679" s="45"/>
      <c r="B1679" s="120">
        <v>2013</v>
      </c>
      <c r="C1679" s="121">
        <v>8320</v>
      </c>
      <c r="D1679" s="120">
        <v>13</v>
      </c>
      <c r="E1679" s="120">
        <v>5000</v>
      </c>
      <c r="F1679" s="120">
        <v>5600</v>
      </c>
      <c r="G1679" s="120">
        <v>566</v>
      </c>
      <c r="H1679" s="120">
        <v>56601</v>
      </c>
      <c r="I1679" s="122" t="s">
        <v>249</v>
      </c>
      <c r="J1679" s="123">
        <v>0</v>
      </c>
      <c r="K1679" s="123">
        <v>0</v>
      </c>
      <c r="L1679" s="124">
        <v>0</v>
      </c>
      <c r="M1679" s="123">
        <v>0</v>
      </c>
      <c r="N1679" s="123">
        <v>0</v>
      </c>
      <c r="O1679" s="124">
        <v>0</v>
      </c>
      <c r="P1679" s="124">
        <v>0</v>
      </c>
      <c r="Q1679" s="45"/>
      <c r="R1679" s="123">
        <v>0</v>
      </c>
      <c r="S1679" s="123">
        <v>0</v>
      </c>
      <c r="T1679" s="123">
        <f t="shared" si="904"/>
        <v>0</v>
      </c>
      <c r="U1679" s="123">
        <v>0</v>
      </c>
      <c r="V1679" s="123">
        <v>0</v>
      </c>
      <c r="W1679" s="123">
        <f t="shared" si="924"/>
        <v>0</v>
      </c>
      <c r="X1679" s="123">
        <f t="shared" si="906"/>
        <v>0</v>
      </c>
      <c r="Y1679" s="45"/>
      <c r="Z1679" s="123">
        <v>0</v>
      </c>
      <c r="AA1679" s="123">
        <v>0</v>
      </c>
      <c r="AB1679" s="123">
        <f t="shared" si="915"/>
        <v>0</v>
      </c>
      <c r="AC1679" s="123">
        <v>0</v>
      </c>
      <c r="AD1679" s="123">
        <v>0</v>
      </c>
      <c r="AE1679" s="123">
        <f t="shared" si="925"/>
        <v>0</v>
      </c>
      <c r="AF1679" s="123">
        <f t="shared" si="917"/>
        <v>0</v>
      </c>
      <c r="AG1679" s="45"/>
      <c r="AH1679" s="123">
        <v>0</v>
      </c>
      <c r="AI1679" s="123">
        <v>0</v>
      </c>
      <c r="AJ1679" s="123">
        <f t="shared" si="918"/>
        <v>0</v>
      </c>
      <c r="AK1679" s="123">
        <v>0</v>
      </c>
      <c r="AL1679" s="123">
        <v>0</v>
      </c>
      <c r="AM1679" s="123">
        <f t="shared" si="926"/>
        <v>0</v>
      </c>
      <c r="AN1679" s="123">
        <f t="shared" si="920"/>
        <v>0</v>
      </c>
      <c r="AO1679" s="45"/>
      <c r="AP1679" s="123">
        <f>J1679-(R1679+Z1679+AH1679)</f>
        <v>0</v>
      </c>
      <c r="AQ1679" s="123">
        <f>K1679-(S1679+AA1679+AI1679)</f>
        <v>0</v>
      </c>
      <c r="AR1679" s="123">
        <f t="shared" si="921"/>
        <v>0</v>
      </c>
      <c r="AS1679" s="123">
        <f>M1679-(U1679+AC1679+AK1679)</f>
        <v>0</v>
      </c>
      <c r="AT1679" s="123">
        <f>N1679-(V1679+AD1679+AL1679)</f>
        <v>0</v>
      </c>
      <c r="AU1679" s="123">
        <f t="shared" si="927"/>
        <v>0</v>
      </c>
      <c r="AV1679" s="123">
        <f t="shared" si="923"/>
        <v>0</v>
      </c>
      <c r="AW1679" s="125" t="s">
        <v>103</v>
      </c>
      <c r="AX1679" s="125"/>
      <c r="AY1679" s="125"/>
      <c r="AZ1679" s="124" t="s">
        <v>283</v>
      </c>
      <c r="BA1679" s="124"/>
      <c r="BB1679" s="124"/>
      <c r="BC1679" s="124"/>
      <c r="BD1679" s="124"/>
    </row>
    <row r="1680" spans="1:56" s="127" customFormat="1">
      <c r="A1680" s="45"/>
      <c r="B1680" s="114">
        <v>2013</v>
      </c>
      <c r="C1680" s="115">
        <v>8320</v>
      </c>
      <c r="D1680" s="114">
        <v>13</v>
      </c>
      <c r="E1680" s="114">
        <v>5000</v>
      </c>
      <c r="F1680" s="114">
        <v>5600</v>
      </c>
      <c r="G1680" s="114">
        <v>567</v>
      </c>
      <c r="H1680" s="114"/>
      <c r="I1680" s="116" t="s">
        <v>415</v>
      </c>
      <c r="J1680" s="117">
        <v>0</v>
      </c>
      <c r="K1680" s="117">
        <v>0</v>
      </c>
      <c r="L1680" s="117">
        <v>0</v>
      </c>
      <c r="M1680" s="117">
        <v>0</v>
      </c>
      <c r="N1680" s="117">
        <v>0</v>
      </c>
      <c r="O1680" s="117">
        <v>0</v>
      </c>
      <c r="P1680" s="117">
        <v>0</v>
      </c>
      <c r="Q1680" s="45"/>
      <c r="R1680" s="118">
        <f t="shared" si="932"/>
        <v>0</v>
      </c>
      <c r="S1680" s="118">
        <f t="shared" si="932"/>
        <v>0</v>
      </c>
      <c r="T1680" s="118">
        <f t="shared" si="904"/>
        <v>0</v>
      </c>
      <c r="U1680" s="118">
        <f t="shared" si="928"/>
        <v>0</v>
      </c>
      <c r="V1680" s="118">
        <f t="shared" si="928"/>
        <v>0</v>
      </c>
      <c r="W1680" s="118">
        <f t="shared" si="924"/>
        <v>0</v>
      </c>
      <c r="X1680" s="118">
        <f t="shared" si="906"/>
        <v>0</v>
      </c>
      <c r="Y1680" s="45"/>
      <c r="Z1680" s="118">
        <f t="shared" si="933"/>
        <v>0</v>
      </c>
      <c r="AA1680" s="118">
        <f t="shared" si="933"/>
        <v>0</v>
      </c>
      <c r="AB1680" s="118">
        <f t="shared" si="915"/>
        <v>0</v>
      </c>
      <c r="AC1680" s="118">
        <f t="shared" si="929"/>
        <v>0</v>
      </c>
      <c r="AD1680" s="118">
        <f t="shared" si="929"/>
        <v>0</v>
      </c>
      <c r="AE1680" s="118">
        <f t="shared" si="925"/>
        <v>0</v>
      </c>
      <c r="AF1680" s="118">
        <f t="shared" si="917"/>
        <v>0</v>
      </c>
      <c r="AG1680" s="45"/>
      <c r="AH1680" s="118">
        <f t="shared" si="934"/>
        <v>0</v>
      </c>
      <c r="AI1680" s="118">
        <f t="shared" si="934"/>
        <v>0</v>
      </c>
      <c r="AJ1680" s="118">
        <f t="shared" si="918"/>
        <v>0</v>
      </c>
      <c r="AK1680" s="118">
        <f t="shared" si="930"/>
        <v>0</v>
      </c>
      <c r="AL1680" s="118">
        <f t="shared" si="930"/>
        <v>0</v>
      </c>
      <c r="AM1680" s="118">
        <f t="shared" si="926"/>
        <v>0</v>
      </c>
      <c r="AN1680" s="118">
        <f t="shared" si="920"/>
        <v>0</v>
      </c>
      <c r="AO1680" s="45"/>
      <c r="AP1680" s="118">
        <f t="shared" si="935"/>
        <v>0</v>
      </c>
      <c r="AQ1680" s="118">
        <f t="shared" si="935"/>
        <v>0</v>
      </c>
      <c r="AR1680" s="118">
        <f t="shared" si="921"/>
        <v>0</v>
      </c>
      <c r="AS1680" s="118">
        <f t="shared" si="931"/>
        <v>0</v>
      </c>
      <c r="AT1680" s="118">
        <f t="shared" si="931"/>
        <v>0</v>
      </c>
      <c r="AU1680" s="118">
        <f t="shared" si="927"/>
        <v>0</v>
      </c>
      <c r="AV1680" s="118">
        <f t="shared" si="923"/>
        <v>0</v>
      </c>
      <c r="AW1680" s="119"/>
      <c r="AX1680" s="119"/>
      <c r="AY1680" s="119"/>
      <c r="AZ1680" s="117"/>
      <c r="BA1680" s="117"/>
      <c r="BB1680" s="117"/>
      <c r="BC1680" s="117"/>
      <c r="BD1680" s="117"/>
    </row>
    <row r="1681" spans="1:56" s="100" customFormat="1">
      <c r="A1681" s="45"/>
      <c r="B1681" s="120">
        <v>2013</v>
      </c>
      <c r="C1681" s="121">
        <v>8320</v>
      </c>
      <c r="D1681" s="120">
        <v>13</v>
      </c>
      <c r="E1681" s="120">
        <v>5000</v>
      </c>
      <c r="F1681" s="120">
        <v>5600</v>
      </c>
      <c r="G1681" s="120">
        <v>567</v>
      </c>
      <c r="H1681" s="120">
        <v>56701</v>
      </c>
      <c r="I1681" s="122" t="s">
        <v>416</v>
      </c>
      <c r="J1681" s="123">
        <v>0</v>
      </c>
      <c r="K1681" s="123">
        <v>0</v>
      </c>
      <c r="L1681" s="124">
        <v>0</v>
      </c>
      <c r="M1681" s="123">
        <v>0</v>
      </c>
      <c r="N1681" s="123">
        <v>0</v>
      </c>
      <c r="O1681" s="124">
        <v>0</v>
      </c>
      <c r="P1681" s="124">
        <v>0</v>
      </c>
      <c r="Q1681" s="45"/>
      <c r="R1681" s="123">
        <v>0</v>
      </c>
      <c r="S1681" s="123">
        <v>0</v>
      </c>
      <c r="T1681" s="123">
        <f t="shared" si="904"/>
        <v>0</v>
      </c>
      <c r="U1681" s="123">
        <v>0</v>
      </c>
      <c r="V1681" s="123">
        <v>0</v>
      </c>
      <c r="W1681" s="123">
        <f t="shared" si="924"/>
        <v>0</v>
      </c>
      <c r="X1681" s="123">
        <f t="shared" si="906"/>
        <v>0</v>
      </c>
      <c r="Y1681" s="45"/>
      <c r="Z1681" s="123">
        <v>0</v>
      </c>
      <c r="AA1681" s="123">
        <v>0</v>
      </c>
      <c r="AB1681" s="123">
        <f t="shared" si="915"/>
        <v>0</v>
      </c>
      <c r="AC1681" s="123">
        <v>0</v>
      </c>
      <c r="AD1681" s="123">
        <v>0</v>
      </c>
      <c r="AE1681" s="123">
        <f t="shared" si="925"/>
        <v>0</v>
      </c>
      <c r="AF1681" s="123">
        <f t="shared" si="917"/>
        <v>0</v>
      </c>
      <c r="AG1681" s="45"/>
      <c r="AH1681" s="123">
        <v>0</v>
      </c>
      <c r="AI1681" s="123">
        <v>0</v>
      </c>
      <c r="AJ1681" s="123">
        <f t="shared" si="918"/>
        <v>0</v>
      </c>
      <c r="AK1681" s="123">
        <v>0</v>
      </c>
      <c r="AL1681" s="123">
        <v>0</v>
      </c>
      <c r="AM1681" s="123">
        <f t="shared" si="926"/>
        <v>0</v>
      </c>
      <c r="AN1681" s="123">
        <f t="shared" si="920"/>
        <v>0</v>
      </c>
      <c r="AO1681" s="45"/>
      <c r="AP1681" s="123">
        <f>J1681-(R1681+Z1681+AH1681)</f>
        <v>0</v>
      </c>
      <c r="AQ1681" s="123">
        <f>K1681-(S1681+AA1681+AI1681)</f>
        <v>0</v>
      </c>
      <c r="AR1681" s="123">
        <f t="shared" si="921"/>
        <v>0</v>
      </c>
      <c r="AS1681" s="123">
        <f>M1681-(U1681+AC1681+AK1681)</f>
        <v>0</v>
      </c>
      <c r="AT1681" s="123">
        <f>N1681-(V1681+AD1681+AL1681)</f>
        <v>0</v>
      </c>
      <c r="AU1681" s="123">
        <f t="shared" si="927"/>
        <v>0</v>
      </c>
      <c r="AV1681" s="123">
        <f t="shared" si="923"/>
        <v>0</v>
      </c>
      <c r="AW1681" s="125" t="s">
        <v>103</v>
      </c>
      <c r="AX1681" s="125"/>
      <c r="AY1681" s="125"/>
      <c r="AZ1681" s="124" t="s">
        <v>283</v>
      </c>
      <c r="BA1681" s="124"/>
      <c r="BB1681" s="124"/>
      <c r="BC1681" s="124"/>
      <c r="BD1681" s="124"/>
    </row>
    <row r="1682" spans="1:56" s="127" customFormat="1">
      <c r="A1682" s="45"/>
      <c r="B1682" s="114">
        <v>2013</v>
      </c>
      <c r="C1682" s="115">
        <v>8320</v>
      </c>
      <c r="D1682" s="114">
        <v>13</v>
      </c>
      <c r="E1682" s="114">
        <v>5000</v>
      </c>
      <c r="F1682" s="114">
        <v>5600</v>
      </c>
      <c r="G1682" s="114">
        <v>569</v>
      </c>
      <c r="H1682" s="114"/>
      <c r="I1682" s="116" t="s">
        <v>347</v>
      </c>
      <c r="J1682" s="117">
        <v>0</v>
      </c>
      <c r="K1682" s="117">
        <v>0</v>
      </c>
      <c r="L1682" s="117">
        <v>0</v>
      </c>
      <c r="M1682" s="117">
        <v>0</v>
      </c>
      <c r="N1682" s="117">
        <v>0</v>
      </c>
      <c r="O1682" s="117">
        <v>0</v>
      </c>
      <c r="P1682" s="117">
        <v>0</v>
      </c>
      <c r="Q1682" s="45"/>
      <c r="R1682" s="118">
        <f>R1683+R1684</f>
        <v>0</v>
      </c>
      <c r="S1682" s="118">
        <f>S1683+S1684</f>
        <v>0</v>
      </c>
      <c r="T1682" s="118">
        <f t="shared" si="904"/>
        <v>0</v>
      </c>
      <c r="U1682" s="118">
        <f>U1683+U1684</f>
        <v>0</v>
      </c>
      <c r="V1682" s="118">
        <f>V1683+V1684</f>
        <v>0</v>
      </c>
      <c r="W1682" s="118">
        <f t="shared" si="924"/>
        <v>0</v>
      </c>
      <c r="X1682" s="118">
        <f t="shared" si="906"/>
        <v>0</v>
      </c>
      <c r="Y1682" s="45"/>
      <c r="Z1682" s="118">
        <f>Z1683+Z1684</f>
        <v>0</v>
      </c>
      <c r="AA1682" s="118">
        <f>AA1683+AA1684</f>
        <v>0</v>
      </c>
      <c r="AB1682" s="118">
        <f t="shared" si="915"/>
        <v>0</v>
      </c>
      <c r="AC1682" s="118">
        <f>AC1683+AC1684</f>
        <v>0</v>
      </c>
      <c r="AD1682" s="118">
        <f>AD1683+AD1684</f>
        <v>0</v>
      </c>
      <c r="AE1682" s="118">
        <f t="shared" si="925"/>
        <v>0</v>
      </c>
      <c r="AF1682" s="118">
        <f t="shared" si="917"/>
        <v>0</v>
      </c>
      <c r="AG1682" s="45"/>
      <c r="AH1682" s="118">
        <f>AH1683+AH1684</f>
        <v>0</v>
      </c>
      <c r="AI1682" s="118">
        <f>AI1683+AI1684</f>
        <v>0</v>
      </c>
      <c r="AJ1682" s="118">
        <f t="shared" si="918"/>
        <v>0</v>
      </c>
      <c r="AK1682" s="118">
        <f>AK1683+AK1684</f>
        <v>0</v>
      </c>
      <c r="AL1682" s="118">
        <f>AL1683+AL1684</f>
        <v>0</v>
      </c>
      <c r="AM1682" s="118">
        <f t="shared" si="926"/>
        <v>0</v>
      </c>
      <c r="AN1682" s="118">
        <f t="shared" si="920"/>
        <v>0</v>
      </c>
      <c r="AO1682" s="45"/>
      <c r="AP1682" s="118">
        <f>AP1683+AP1684</f>
        <v>0</v>
      </c>
      <c r="AQ1682" s="118">
        <f>AQ1683+AQ1684</f>
        <v>0</v>
      </c>
      <c r="AR1682" s="118">
        <f t="shared" si="921"/>
        <v>0</v>
      </c>
      <c r="AS1682" s="118">
        <f>AS1683+AS1684</f>
        <v>0</v>
      </c>
      <c r="AT1682" s="118">
        <f>AT1683+AT1684</f>
        <v>0</v>
      </c>
      <c r="AU1682" s="118">
        <f t="shared" si="927"/>
        <v>0</v>
      </c>
      <c r="AV1682" s="118">
        <f t="shared" si="923"/>
        <v>0</v>
      </c>
      <c r="AW1682" s="119"/>
      <c r="AX1682" s="119"/>
      <c r="AY1682" s="119"/>
      <c r="AZ1682" s="117"/>
      <c r="BA1682" s="117"/>
      <c r="BB1682" s="117"/>
      <c r="BC1682" s="117"/>
      <c r="BD1682" s="117"/>
    </row>
    <row r="1683" spans="1:56" s="100" customFormat="1">
      <c r="A1683" s="45"/>
      <c r="B1683" s="120">
        <v>2013</v>
      </c>
      <c r="C1683" s="121">
        <v>8320</v>
      </c>
      <c r="D1683" s="120">
        <v>13</v>
      </c>
      <c r="E1683" s="120">
        <v>5000</v>
      </c>
      <c r="F1683" s="120">
        <v>5600</v>
      </c>
      <c r="G1683" s="120">
        <v>569</v>
      </c>
      <c r="H1683" s="120">
        <v>56901</v>
      </c>
      <c r="I1683" s="122" t="s">
        <v>348</v>
      </c>
      <c r="J1683" s="123">
        <v>0</v>
      </c>
      <c r="K1683" s="123">
        <v>0</v>
      </c>
      <c r="L1683" s="124">
        <v>0</v>
      </c>
      <c r="M1683" s="123">
        <v>0</v>
      </c>
      <c r="N1683" s="123">
        <v>0</v>
      </c>
      <c r="O1683" s="124">
        <v>0</v>
      </c>
      <c r="P1683" s="124">
        <v>0</v>
      </c>
      <c r="Q1683" s="45"/>
      <c r="R1683" s="123">
        <v>0</v>
      </c>
      <c r="S1683" s="123">
        <v>0</v>
      </c>
      <c r="T1683" s="123">
        <f t="shared" si="904"/>
        <v>0</v>
      </c>
      <c r="U1683" s="123">
        <v>0</v>
      </c>
      <c r="V1683" s="123">
        <v>0</v>
      </c>
      <c r="W1683" s="123">
        <f t="shared" si="924"/>
        <v>0</v>
      </c>
      <c r="X1683" s="123">
        <f t="shared" si="906"/>
        <v>0</v>
      </c>
      <c r="Y1683" s="45"/>
      <c r="Z1683" s="123">
        <v>0</v>
      </c>
      <c r="AA1683" s="123">
        <v>0</v>
      </c>
      <c r="AB1683" s="123">
        <f t="shared" si="915"/>
        <v>0</v>
      </c>
      <c r="AC1683" s="123">
        <v>0</v>
      </c>
      <c r="AD1683" s="123">
        <v>0</v>
      </c>
      <c r="AE1683" s="123">
        <f t="shared" si="925"/>
        <v>0</v>
      </c>
      <c r="AF1683" s="123">
        <f t="shared" si="917"/>
        <v>0</v>
      </c>
      <c r="AG1683" s="45"/>
      <c r="AH1683" s="123">
        <v>0</v>
      </c>
      <c r="AI1683" s="123">
        <v>0</v>
      </c>
      <c r="AJ1683" s="123">
        <f t="shared" si="918"/>
        <v>0</v>
      </c>
      <c r="AK1683" s="123">
        <v>0</v>
      </c>
      <c r="AL1683" s="123">
        <v>0</v>
      </c>
      <c r="AM1683" s="123">
        <f t="shared" si="926"/>
        <v>0</v>
      </c>
      <c r="AN1683" s="123">
        <f t="shared" si="920"/>
        <v>0</v>
      </c>
      <c r="AO1683" s="45"/>
      <c r="AP1683" s="123">
        <f>J1683-(R1683+Z1683+AH1683)</f>
        <v>0</v>
      </c>
      <c r="AQ1683" s="123">
        <f>K1683-(S1683+AA1683+AI1683)</f>
        <v>0</v>
      </c>
      <c r="AR1683" s="123">
        <f t="shared" si="921"/>
        <v>0</v>
      </c>
      <c r="AS1683" s="123">
        <f>M1683-(U1683+AC1683+AK1683)</f>
        <v>0</v>
      </c>
      <c r="AT1683" s="123">
        <f>N1683-(V1683+AD1683+AL1683)</f>
        <v>0</v>
      </c>
      <c r="AU1683" s="123">
        <f t="shared" si="927"/>
        <v>0</v>
      </c>
      <c r="AV1683" s="123">
        <f t="shared" si="923"/>
        <v>0</v>
      </c>
      <c r="AW1683" s="125" t="s">
        <v>103</v>
      </c>
      <c r="AX1683" s="125"/>
      <c r="AY1683" s="125"/>
      <c r="AZ1683" s="124" t="s">
        <v>88</v>
      </c>
      <c r="BA1683" s="124"/>
      <c r="BB1683" s="124"/>
      <c r="BC1683" s="124"/>
      <c r="BD1683" s="124"/>
    </row>
    <row r="1684" spans="1:56" s="100" customFormat="1">
      <c r="A1684" s="45"/>
      <c r="B1684" s="120">
        <v>2013</v>
      </c>
      <c r="C1684" s="121">
        <v>8320</v>
      </c>
      <c r="D1684" s="120">
        <v>13</v>
      </c>
      <c r="E1684" s="120">
        <v>5000</v>
      </c>
      <c r="F1684" s="120">
        <v>5600</v>
      </c>
      <c r="G1684" s="120">
        <v>569</v>
      </c>
      <c r="H1684" s="120">
        <v>56902</v>
      </c>
      <c r="I1684" s="122" t="s">
        <v>251</v>
      </c>
      <c r="J1684" s="123">
        <v>0</v>
      </c>
      <c r="K1684" s="123">
        <v>0</v>
      </c>
      <c r="L1684" s="124">
        <v>0</v>
      </c>
      <c r="M1684" s="123">
        <v>0</v>
      </c>
      <c r="N1684" s="123">
        <v>0</v>
      </c>
      <c r="O1684" s="124">
        <v>0</v>
      </c>
      <c r="P1684" s="124"/>
      <c r="Q1684" s="45"/>
      <c r="R1684" s="123">
        <v>0</v>
      </c>
      <c r="S1684" s="123">
        <v>0</v>
      </c>
      <c r="T1684" s="123">
        <f t="shared" si="904"/>
        <v>0</v>
      </c>
      <c r="U1684" s="123">
        <v>0</v>
      </c>
      <c r="V1684" s="123">
        <v>0</v>
      </c>
      <c r="W1684" s="123">
        <f t="shared" si="924"/>
        <v>0</v>
      </c>
      <c r="X1684" s="123">
        <f t="shared" si="906"/>
        <v>0</v>
      </c>
      <c r="Y1684" s="45"/>
      <c r="Z1684" s="123">
        <v>0</v>
      </c>
      <c r="AA1684" s="123">
        <v>0</v>
      </c>
      <c r="AB1684" s="123">
        <f t="shared" si="915"/>
        <v>0</v>
      </c>
      <c r="AC1684" s="123">
        <v>0</v>
      </c>
      <c r="AD1684" s="123">
        <v>0</v>
      </c>
      <c r="AE1684" s="123">
        <f t="shared" si="925"/>
        <v>0</v>
      </c>
      <c r="AF1684" s="123">
        <f t="shared" si="917"/>
        <v>0</v>
      </c>
      <c r="AG1684" s="45"/>
      <c r="AH1684" s="123">
        <v>0</v>
      </c>
      <c r="AI1684" s="123">
        <v>0</v>
      </c>
      <c r="AJ1684" s="123">
        <f t="shared" si="918"/>
        <v>0</v>
      </c>
      <c r="AK1684" s="123">
        <v>0</v>
      </c>
      <c r="AL1684" s="123">
        <v>0</v>
      </c>
      <c r="AM1684" s="123">
        <f t="shared" si="926"/>
        <v>0</v>
      </c>
      <c r="AN1684" s="123">
        <f t="shared" si="920"/>
        <v>0</v>
      </c>
      <c r="AO1684" s="45"/>
      <c r="AP1684" s="123">
        <f>J1684-(R1684+Z1684+AH1684)</f>
        <v>0</v>
      </c>
      <c r="AQ1684" s="123">
        <f>K1684-(S1684+AA1684+AI1684)</f>
        <v>0</v>
      </c>
      <c r="AR1684" s="123">
        <f t="shared" si="921"/>
        <v>0</v>
      </c>
      <c r="AS1684" s="123">
        <f>M1684-(U1684+AC1684+AK1684)</f>
        <v>0</v>
      </c>
      <c r="AT1684" s="123">
        <f>N1684-(V1684+AD1684+AL1684)</f>
        <v>0</v>
      </c>
      <c r="AU1684" s="123">
        <f t="shared" si="927"/>
        <v>0</v>
      </c>
      <c r="AV1684" s="123">
        <f t="shared" si="923"/>
        <v>0</v>
      </c>
      <c r="AW1684" s="125" t="s">
        <v>103</v>
      </c>
      <c r="AX1684" s="125"/>
      <c r="AY1684" s="125"/>
      <c r="AZ1684" s="124" t="s">
        <v>283</v>
      </c>
      <c r="BA1684" s="124"/>
      <c r="BB1684" s="124"/>
      <c r="BC1684" s="124"/>
      <c r="BD1684" s="124"/>
    </row>
    <row r="1685" spans="1:56" s="126" customFormat="1">
      <c r="A1685" s="45"/>
      <c r="B1685" s="108">
        <v>2013</v>
      </c>
      <c r="C1685" s="109">
        <v>8320</v>
      </c>
      <c r="D1685" s="108">
        <v>13</v>
      </c>
      <c r="E1685" s="108">
        <v>5000</v>
      </c>
      <c r="F1685" s="108">
        <v>5900</v>
      </c>
      <c r="G1685" s="108"/>
      <c r="H1685" s="108"/>
      <c r="I1685" s="110" t="s">
        <v>349</v>
      </c>
      <c r="J1685" s="111">
        <v>1430000</v>
      </c>
      <c r="K1685" s="111">
        <v>0</v>
      </c>
      <c r="L1685" s="111">
        <v>1430000</v>
      </c>
      <c r="M1685" s="111">
        <v>0</v>
      </c>
      <c r="N1685" s="111">
        <v>0</v>
      </c>
      <c r="O1685" s="111">
        <v>0</v>
      </c>
      <c r="P1685" s="111">
        <v>1430000</v>
      </c>
      <c r="Q1685" s="45"/>
      <c r="R1685" s="112">
        <f>R1686+R1688</f>
        <v>1374320.42</v>
      </c>
      <c r="S1685" s="112">
        <f>S1686+S1688</f>
        <v>0</v>
      </c>
      <c r="T1685" s="112">
        <f t="shared" si="904"/>
        <v>1374320.42</v>
      </c>
      <c r="U1685" s="112">
        <f>U1686+U1688</f>
        <v>0</v>
      </c>
      <c r="V1685" s="112">
        <f>V1686+V1688</f>
        <v>0</v>
      </c>
      <c r="W1685" s="112">
        <f t="shared" si="924"/>
        <v>0</v>
      </c>
      <c r="X1685" s="112">
        <f t="shared" si="906"/>
        <v>1374320.42</v>
      </c>
      <c r="Y1685" s="45"/>
      <c r="Z1685" s="112">
        <f>Z1686+Z1688</f>
        <v>0</v>
      </c>
      <c r="AA1685" s="112">
        <f>AA1686+AA1688</f>
        <v>0</v>
      </c>
      <c r="AB1685" s="112">
        <f t="shared" si="915"/>
        <v>0</v>
      </c>
      <c r="AC1685" s="112">
        <f>AC1686+AC1688</f>
        <v>0</v>
      </c>
      <c r="AD1685" s="112">
        <f>AD1686+AD1688</f>
        <v>0</v>
      </c>
      <c r="AE1685" s="112">
        <f t="shared" si="925"/>
        <v>0</v>
      </c>
      <c r="AF1685" s="112">
        <f t="shared" si="917"/>
        <v>0</v>
      </c>
      <c r="AG1685" s="45"/>
      <c r="AH1685" s="112">
        <f>AH1686+AH1688</f>
        <v>7.2759576141834259E-11</v>
      </c>
      <c r="AI1685" s="112">
        <f>AI1686+AI1688</f>
        <v>0</v>
      </c>
      <c r="AJ1685" s="112">
        <f t="shared" si="918"/>
        <v>7.2759576141834259E-11</v>
      </c>
      <c r="AK1685" s="112">
        <f>AK1686+AK1688</f>
        <v>0</v>
      </c>
      <c r="AL1685" s="112">
        <f>AL1686+AL1688</f>
        <v>0</v>
      </c>
      <c r="AM1685" s="112">
        <f t="shared" si="926"/>
        <v>0</v>
      </c>
      <c r="AN1685" s="112">
        <f t="shared" si="920"/>
        <v>7.2759576141834259E-11</v>
      </c>
      <c r="AO1685" s="45"/>
      <c r="AP1685" s="112">
        <f>AP1686+AP1688</f>
        <v>0</v>
      </c>
      <c r="AQ1685" s="112">
        <f>AQ1686+AQ1688</f>
        <v>0</v>
      </c>
      <c r="AR1685" s="112">
        <f t="shared" si="921"/>
        <v>0</v>
      </c>
      <c r="AS1685" s="112">
        <f>AS1686+AS1688</f>
        <v>0</v>
      </c>
      <c r="AT1685" s="112">
        <f>AT1686+AT1688</f>
        <v>0</v>
      </c>
      <c r="AU1685" s="112">
        <f t="shared" si="927"/>
        <v>0</v>
      </c>
      <c r="AV1685" s="112">
        <f t="shared" si="923"/>
        <v>0</v>
      </c>
      <c r="AW1685" s="113"/>
      <c r="AX1685" s="113"/>
      <c r="AY1685" s="113"/>
      <c r="AZ1685" s="111"/>
      <c r="BA1685" s="111"/>
      <c r="BB1685" s="111"/>
      <c r="BC1685" s="111"/>
      <c r="BD1685" s="111"/>
    </row>
    <row r="1686" spans="1:56" s="127" customFormat="1">
      <c r="A1686" s="45"/>
      <c r="B1686" s="114">
        <v>2013</v>
      </c>
      <c r="C1686" s="115">
        <v>8320</v>
      </c>
      <c r="D1686" s="114">
        <v>13</v>
      </c>
      <c r="E1686" s="114">
        <v>5000</v>
      </c>
      <c r="F1686" s="114">
        <v>5900</v>
      </c>
      <c r="G1686" s="114">
        <v>591</v>
      </c>
      <c r="H1686" s="114"/>
      <c r="I1686" s="116" t="s">
        <v>253</v>
      </c>
      <c r="J1686" s="117">
        <v>1430000</v>
      </c>
      <c r="K1686" s="117">
        <v>0</v>
      </c>
      <c r="L1686" s="117">
        <v>1430000</v>
      </c>
      <c r="M1686" s="117">
        <v>0</v>
      </c>
      <c r="N1686" s="117">
        <v>0</v>
      </c>
      <c r="O1686" s="117">
        <v>0</v>
      </c>
      <c r="P1686" s="117">
        <v>1430000</v>
      </c>
      <c r="Q1686" s="45"/>
      <c r="R1686" s="118">
        <f t="shared" ref="R1686:S1690" si="936">R1687</f>
        <v>1374320.42</v>
      </c>
      <c r="S1686" s="118">
        <f t="shared" si="936"/>
        <v>0</v>
      </c>
      <c r="T1686" s="118">
        <f t="shared" si="904"/>
        <v>1374320.42</v>
      </c>
      <c r="U1686" s="118">
        <f t="shared" ref="U1686:V1690" si="937">U1687</f>
        <v>0</v>
      </c>
      <c r="V1686" s="118">
        <f t="shared" si="937"/>
        <v>0</v>
      </c>
      <c r="W1686" s="118">
        <f t="shared" si="924"/>
        <v>0</v>
      </c>
      <c r="X1686" s="118">
        <f t="shared" si="906"/>
        <v>1374320.42</v>
      </c>
      <c r="Y1686" s="45"/>
      <c r="Z1686" s="118">
        <f t="shared" ref="Z1686:AA1690" si="938">Z1687</f>
        <v>0</v>
      </c>
      <c r="AA1686" s="118">
        <f t="shared" si="938"/>
        <v>0</v>
      </c>
      <c r="AB1686" s="118">
        <f t="shared" si="915"/>
        <v>0</v>
      </c>
      <c r="AC1686" s="118">
        <f t="shared" ref="AC1686:AD1690" si="939">AC1687</f>
        <v>0</v>
      </c>
      <c r="AD1686" s="118">
        <f t="shared" si="939"/>
        <v>0</v>
      </c>
      <c r="AE1686" s="118">
        <f t="shared" si="925"/>
        <v>0</v>
      </c>
      <c r="AF1686" s="118">
        <f t="shared" si="917"/>
        <v>0</v>
      </c>
      <c r="AG1686" s="45"/>
      <c r="AH1686" s="118">
        <f t="shared" ref="AH1686:AI1690" si="940">AH1687</f>
        <v>7.2759576141834259E-11</v>
      </c>
      <c r="AI1686" s="118">
        <f t="shared" si="940"/>
        <v>0</v>
      </c>
      <c r="AJ1686" s="118">
        <f t="shared" si="918"/>
        <v>7.2759576141834259E-11</v>
      </c>
      <c r="AK1686" s="118">
        <f t="shared" ref="AK1686:AL1690" si="941">AK1687</f>
        <v>0</v>
      </c>
      <c r="AL1686" s="118">
        <f t="shared" si="941"/>
        <v>0</v>
      </c>
      <c r="AM1686" s="118">
        <f t="shared" si="926"/>
        <v>0</v>
      </c>
      <c r="AN1686" s="118">
        <f t="shared" si="920"/>
        <v>7.2759576141834259E-11</v>
      </c>
      <c r="AO1686" s="45"/>
      <c r="AP1686" s="118">
        <f t="shared" ref="AP1686:AQ1690" si="942">AP1687</f>
        <v>0</v>
      </c>
      <c r="AQ1686" s="118">
        <f t="shared" si="942"/>
        <v>0</v>
      </c>
      <c r="AR1686" s="118">
        <f t="shared" si="921"/>
        <v>0</v>
      </c>
      <c r="AS1686" s="118">
        <f t="shared" ref="AS1686:AT1690" si="943">AS1687</f>
        <v>0</v>
      </c>
      <c r="AT1686" s="118">
        <f t="shared" si="943"/>
        <v>0</v>
      </c>
      <c r="AU1686" s="118">
        <f t="shared" si="927"/>
        <v>0</v>
      </c>
      <c r="AV1686" s="118">
        <f t="shared" si="923"/>
        <v>0</v>
      </c>
      <c r="AW1686" s="119"/>
      <c r="AX1686" s="119"/>
      <c r="AY1686" s="119"/>
      <c r="AZ1686" s="117"/>
      <c r="BA1686" s="117"/>
      <c r="BB1686" s="117"/>
      <c r="BC1686" s="117"/>
      <c r="BD1686" s="117"/>
    </row>
    <row r="1687" spans="1:56" s="100" customFormat="1">
      <c r="A1687" s="45"/>
      <c r="B1687" s="120">
        <v>2013</v>
      </c>
      <c r="C1687" s="121">
        <v>8320</v>
      </c>
      <c r="D1687" s="120">
        <v>13</v>
      </c>
      <c r="E1687" s="120">
        <v>5000</v>
      </c>
      <c r="F1687" s="120">
        <v>5900</v>
      </c>
      <c r="G1687" s="120">
        <v>591</v>
      </c>
      <c r="H1687" s="120">
        <v>59101</v>
      </c>
      <c r="I1687" s="122" t="s">
        <v>253</v>
      </c>
      <c r="J1687" s="123">
        <f>1430000-55679.58</f>
        <v>1374320.42</v>
      </c>
      <c r="K1687" s="123">
        <v>0</v>
      </c>
      <c r="L1687" s="124">
        <v>1430000</v>
      </c>
      <c r="M1687" s="123">
        <v>0</v>
      </c>
      <c r="N1687" s="123">
        <v>0</v>
      </c>
      <c r="O1687" s="124">
        <v>0</v>
      </c>
      <c r="P1687" s="124">
        <v>1430000</v>
      </c>
      <c r="Q1687" s="45"/>
      <c r="R1687" s="123">
        <f>+'[1]REPUVE -C4'!Y297</f>
        <v>1374320.42</v>
      </c>
      <c r="S1687" s="123">
        <v>0</v>
      </c>
      <c r="T1687" s="123">
        <f t="shared" si="904"/>
        <v>1374320.42</v>
      </c>
      <c r="U1687" s="123">
        <v>0</v>
      </c>
      <c r="V1687" s="123">
        <v>0</v>
      </c>
      <c r="W1687" s="123">
        <f t="shared" si="924"/>
        <v>0</v>
      </c>
      <c r="X1687" s="123">
        <f t="shared" si="906"/>
        <v>1374320.42</v>
      </c>
      <c r="Y1687" s="45"/>
      <c r="Z1687" s="123">
        <v>0</v>
      </c>
      <c r="AA1687" s="123">
        <v>0</v>
      </c>
      <c r="AB1687" s="123">
        <f t="shared" si="915"/>
        <v>0</v>
      </c>
      <c r="AC1687" s="123">
        <v>0</v>
      </c>
      <c r="AD1687" s="123">
        <v>0</v>
      </c>
      <c r="AE1687" s="123">
        <f t="shared" si="925"/>
        <v>0</v>
      </c>
      <c r="AF1687" s="123">
        <f t="shared" si="917"/>
        <v>0</v>
      </c>
      <c r="AG1687" s="45"/>
      <c r="AH1687" s="123">
        <f>(1430000-687160.21-687160.21)-55679.58</f>
        <v>7.2759576141834259E-11</v>
      </c>
      <c r="AI1687" s="123">
        <v>0</v>
      </c>
      <c r="AJ1687" s="123">
        <f t="shared" si="918"/>
        <v>7.2759576141834259E-11</v>
      </c>
      <c r="AK1687" s="123">
        <v>0</v>
      </c>
      <c r="AL1687" s="123">
        <v>0</v>
      </c>
      <c r="AM1687" s="123">
        <f t="shared" si="926"/>
        <v>0</v>
      </c>
      <c r="AN1687" s="123">
        <f t="shared" si="920"/>
        <v>7.2759576141834259E-11</v>
      </c>
      <c r="AO1687" s="45"/>
      <c r="AP1687" s="132">
        <f>J1687-(R1687+Z1687+AH1687)</f>
        <v>0</v>
      </c>
      <c r="AQ1687" s="123">
        <f>K1687-(S1687+AA1687+AI1687)</f>
        <v>0</v>
      </c>
      <c r="AR1687" s="132">
        <f t="shared" si="921"/>
        <v>0</v>
      </c>
      <c r="AS1687" s="123">
        <f>M1687-(U1687+AC1687+AK1687)</f>
        <v>0</v>
      </c>
      <c r="AT1687" s="123">
        <f>N1687-(V1687+AD1687+AL1687)</f>
        <v>0</v>
      </c>
      <c r="AU1687" s="123">
        <f t="shared" si="927"/>
        <v>0</v>
      </c>
      <c r="AV1687" s="132">
        <f t="shared" si="923"/>
        <v>0</v>
      </c>
      <c r="AW1687" s="125" t="s">
        <v>187</v>
      </c>
      <c r="AX1687" s="125">
        <v>4</v>
      </c>
      <c r="AY1687" s="125"/>
      <c r="AZ1687" s="124" t="s">
        <v>283</v>
      </c>
      <c r="BA1687" s="124">
        <f>'[1]REPUVE -C4'!AP299</f>
        <v>4</v>
      </c>
      <c r="BB1687" s="124"/>
      <c r="BC1687" s="133">
        <f>+AX1687-BA1687</f>
        <v>0</v>
      </c>
      <c r="BD1687" s="124">
        <v>0</v>
      </c>
    </row>
    <row r="1688" spans="1:56" s="127" customFormat="1">
      <c r="A1688" s="45"/>
      <c r="B1688" s="114">
        <v>2013</v>
      </c>
      <c r="C1688" s="115">
        <v>8320</v>
      </c>
      <c r="D1688" s="114">
        <v>13</v>
      </c>
      <c r="E1688" s="114">
        <v>5000</v>
      </c>
      <c r="F1688" s="114">
        <v>5900</v>
      </c>
      <c r="G1688" s="114">
        <v>597</v>
      </c>
      <c r="H1688" s="114"/>
      <c r="I1688" s="116" t="s">
        <v>254</v>
      </c>
      <c r="J1688" s="117">
        <v>0</v>
      </c>
      <c r="K1688" s="117">
        <v>0</v>
      </c>
      <c r="L1688" s="117">
        <v>0</v>
      </c>
      <c r="M1688" s="117">
        <v>0</v>
      </c>
      <c r="N1688" s="117">
        <v>0</v>
      </c>
      <c r="O1688" s="117">
        <v>0</v>
      </c>
      <c r="P1688" s="117">
        <v>0</v>
      </c>
      <c r="Q1688" s="45"/>
      <c r="R1688" s="118">
        <f t="shared" si="936"/>
        <v>0</v>
      </c>
      <c r="S1688" s="118">
        <f t="shared" si="936"/>
        <v>0</v>
      </c>
      <c r="T1688" s="118">
        <f t="shared" si="904"/>
        <v>0</v>
      </c>
      <c r="U1688" s="118">
        <f t="shared" si="937"/>
        <v>0</v>
      </c>
      <c r="V1688" s="118">
        <f t="shared" si="937"/>
        <v>0</v>
      </c>
      <c r="W1688" s="118">
        <f t="shared" si="924"/>
        <v>0</v>
      </c>
      <c r="X1688" s="118">
        <f t="shared" si="906"/>
        <v>0</v>
      </c>
      <c r="Y1688" s="45"/>
      <c r="Z1688" s="118">
        <f t="shared" si="938"/>
        <v>0</v>
      </c>
      <c r="AA1688" s="118">
        <f t="shared" si="938"/>
        <v>0</v>
      </c>
      <c r="AB1688" s="118">
        <f t="shared" si="915"/>
        <v>0</v>
      </c>
      <c r="AC1688" s="118">
        <f t="shared" si="939"/>
        <v>0</v>
      </c>
      <c r="AD1688" s="118">
        <f t="shared" si="939"/>
        <v>0</v>
      </c>
      <c r="AE1688" s="118">
        <f t="shared" si="925"/>
        <v>0</v>
      </c>
      <c r="AF1688" s="118">
        <f t="shared" si="917"/>
        <v>0</v>
      </c>
      <c r="AG1688" s="45"/>
      <c r="AH1688" s="118">
        <f t="shared" si="940"/>
        <v>0</v>
      </c>
      <c r="AI1688" s="118">
        <f t="shared" si="940"/>
        <v>0</v>
      </c>
      <c r="AJ1688" s="118">
        <f t="shared" si="918"/>
        <v>0</v>
      </c>
      <c r="AK1688" s="118">
        <f t="shared" si="941"/>
        <v>0</v>
      </c>
      <c r="AL1688" s="118">
        <f t="shared" si="941"/>
        <v>0</v>
      </c>
      <c r="AM1688" s="118">
        <f t="shared" si="926"/>
        <v>0</v>
      </c>
      <c r="AN1688" s="118">
        <f t="shared" si="920"/>
        <v>0</v>
      </c>
      <c r="AO1688" s="45"/>
      <c r="AP1688" s="118">
        <f t="shared" si="942"/>
        <v>0</v>
      </c>
      <c r="AQ1688" s="118">
        <f t="shared" si="942"/>
        <v>0</v>
      </c>
      <c r="AR1688" s="118">
        <f t="shared" si="921"/>
        <v>0</v>
      </c>
      <c r="AS1688" s="118">
        <f t="shared" si="943"/>
        <v>0</v>
      </c>
      <c r="AT1688" s="118">
        <f t="shared" si="943"/>
        <v>0</v>
      </c>
      <c r="AU1688" s="118">
        <f t="shared" si="927"/>
        <v>0</v>
      </c>
      <c r="AV1688" s="118">
        <f t="shared" si="923"/>
        <v>0</v>
      </c>
      <c r="AW1688" s="119"/>
      <c r="AX1688" s="119"/>
      <c r="AY1688" s="119"/>
      <c r="AZ1688" s="117"/>
      <c r="BA1688" s="117"/>
      <c r="BB1688" s="117"/>
      <c r="BC1688" s="117"/>
      <c r="BD1688" s="117"/>
    </row>
    <row r="1689" spans="1:56" s="100" customFormat="1">
      <c r="A1689" s="45"/>
      <c r="B1689" s="129">
        <v>2013</v>
      </c>
      <c r="C1689" s="130">
        <v>8320</v>
      </c>
      <c r="D1689" s="129">
        <v>13</v>
      </c>
      <c r="E1689" s="129">
        <v>5000</v>
      </c>
      <c r="F1689" s="129">
        <v>5900</v>
      </c>
      <c r="G1689" s="129">
        <v>597</v>
      </c>
      <c r="H1689" s="129">
        <v>59700</v>
      </c>
      <c r="I1689" s="128" t="s">
        <v>254</v>
      </c>
      <c r="J1689" s="123">
        <v>0</v>
      </c>
      <c r="K1689" s="123">
        <v>0</v>
      </c>
      <c r="L1689" s="124">
        <v>0</v>
      </c>
      <c r="M1689" s="123">
        <v>0</v>
      </c>
      <c r="N1689" s="123">
        <v>0</v>
      </c>
      <c r="O1689" s="124">
        <v>0</v>
      </c>
      <c r="P1689" s="124">
        <v>0</v>
      </c>
      <c r="Q1689" s="45"/>
      <c r="R1689" s="123">
        <v>0</v>
      </c>
      <c r="S1689" s="123">
        <v>0</v>
      </c>
      <c r="T1689" s="123">
        <f t="shared" si="904"/>
        <v>0</v>
      </c>
      <c r="U1689" s="123">
        <v>0</v>
      </c>
      <c r="V1689" s="123">
        <v>0</v>
      </c>
      <c r="W1689" s="123">
        <f t="shared" si="924"/>
        <v>0</v>
      </c>
      <c r="X1689" s="123">
        <f t="shared" si="906"/>
        <v>0</v>
      </c>
      <c r="Y1689" s="45"/>
      <c r="Z1689" s="123">
        <v>0</v>
      </c>
      <c r="AA1689" s="123">
        <v>0</v>
      </c>
      <c r="AB1689" s="123">
        <f t="shared" si="915"/>
        <v>0</v>
      </c>
      <c r="AC1689" s="123">
        <v>0</v>
      </c>
      <c r="AD1689" s="123">
        <v>0</v>
      </c>
      <c r="AE1689" s="123">
        <f t="shared" si="925"/>
        <v>0</v>
      </c>
      <c r="AF1689" s="123">
        <f t="shared" si="917"/>
        <v>0</v>
      </c>
      <c r="AG1689" s="45"/>
      <c r="AH1689" s="123">
        <v>0</v>
      </c>
      <c r="AI1689" s="123">
        <v>0</v>
      </c>
      <c r="AJ1689" s="123">
        <f t="shared" si="918"/>
        <v>0</v>
      </c>
      <c r="AK1689" s="123">
        <v>0</v>
      </c>
      <c r="AL1689" s="123">
        <v>0</v>
      </c>
      <c r="AM1689" s="123">
        <f t="shared" si="926"/>
        <v>0</v>
      </c>
      <c r="AN1689" s="123">
        <f t="shared" si="920"/>
        <v>0</v>
      </c>
      <c r="AO1689" s="45"/>
      <c r="AP1689" s="123">
        <f>J1689-(R1689+Z1689+AH1689)</f>
        <v>0</v>
      </c>
      <c r="AQ1689" s="123">
        <f>K1689-(S1689+AA1689+AI1689)</f>
        <v>0</v>
      </c>
      <c r="AR1689" s="123">
        <f t="shared" si="921"/>
        <v>0</v>
      </c>
      <c r="AS1689" s="123">
        <f>M1689-(U1689+AC1689+AK1689)</f>
        <v>0</v>
      </c>
      <c r="AT1689" s="123">
        <f>N1689-(V1689+AD1689+AL1689)</f>
        <v>0</v>
      </c>
      <c r="AU1689" s="123">
        <f t="shared" si="927"/>
        <v>0</v>
      </c>
      <c r="AV1689" s="123">
        <f t="shared" si="923"/>
        <v>0</v>
      </c>
      <c r="AW1689" s="125" t="s">
        <v>187</v>
      </c>
      <c r="AX1689" s="125"/>
      <c r="AY1689" s="125"/>
      <c r="AZ1689" s="124" t="s">
        <v>283</v>
      </c>
      <c r="BA1689" s="124"/>
      <c r="BB1689" s="124"/>
      <c r="BC1689" s="124"/>
      <c r="BD1689" s="124"/>
    </row>
    <row r="1690" spans="1:56" s="107" customFormat="1">
      <c r="A1690" s="45"/>
      <c r="B1690" s="101">
        <v>2013</v>
      </c>
      <c r="C1690" s="102">
        <v>8320</v>
      </c>
      <c r="D1690" s="101">
        <v>13</v>
      </c>
      <c r="E1690" s="101">
        <v>6000</v>
      </c>
      <c r="F1690" s="101"/>
      <c r="G1690" s="101"/>
      <c r="H1690" s="101"/>
      <c r="I1690" s="103" t="s">
        <v>350</v>
      </c>
      <c r="J1690" s="104">
        <v>0</v>
      </c>
      <c r="K1690" s="104">
        <v>0</v>
      </c>
      <c r="L1690" s="104">
        <v>0</v>
      </c>
      <c r="M1690" s="104">
        <v>0</v>
      </c>
      <c r="N1690" s="104">
        <v>0</v>
      </c>
      <c r="O1690" s="104">
        <v>0</v>
      </c>
      <c r="P1690" s="104">
        <v>0</v>
      </c>
      <c r="Q1690" s="45"/>
      <c r="R1690" s="105">
        <f t="shared" si="936"/>
        <v>0</v>
      </c>
      <c r="S1690" s="105">
        <f t="shared" si="936"/>
        <v>0</v>
      </c>
      <c r="T1690" s="105">
        <f t="shared" si="904"/>
        <v>0</v>
      </c>
      <c r="U1690" s="105">
        <f t="shared" si="937"/>
        <v>0</v>
      </c>
      <c r="V1690" s="105">
        <f t="shared" si="937"/>
        <v>0</v>
      </c>
      <c r="W1690" s="105">
        <f t="shared" si="924"/>
        <v>0</v>
      </c>
      <c r="X1690" s="105">
        <f t="shared" si="906"/>
        <v>0</v>
      </c>
      <c r="Y1690" s="45"/>
      <c r="Z1690" s="105">
        <f t="shared" si="938"/>
        <v>0</v>
      </c>
      <c r="AA1690" s="105">
        <f t="shared" si="938"/>
        <v>0</v>
      </c>
      <c r="AB1690" s="105">
        <f t="shared" si="915"/>
        <v>0</v>
      </c>
      <c r="AC1690" s="105">
        <f t="shared" si="939"/>
        <v>0</v>
      </c>
      <c r="AD1690" s="105">
        <f t="shared" si="939"/>
        <v>0</v>
      </c>
      <c r="AE1690" s="105">
        <f t="shared" si="925"/>
        <v>0</v>
      </c>
      <c r="AF1690" s="105">
        <f t="shared" si="917"/>
        <v>0</v>
      </c>
      <c r="AG1690" s="45"/>
      <c r="AH1690" s="105">
        <f t="shared" si="940"/>
        <v>0</v>
      </c>
      <c r="AI1690" s="105">
        <f t="shared" si="940"/>
        <v>0</v>
      </c>
      <c r="AJ1690" s="105">
        <f t="shared" si="918"/>
        <v>0</v>
      </c>
      <c r="AK1690" s="105">
        <f t="shared" si="941"/>
        <v>0</v>
      </c>
      <c r="AL1690" s="105">
        <f t="shared" si="941"/>
        <v>0</v>
      </c>
      <c r="AM1690" s="105">
        <f t="shared" si="926"/>
        <v>0</v>
      </c>
      <c r="AN1690" s="105">
        <f t="shared" si="920"/>
        <v>0</v>
      </c>
      <c r="AO1690" s="45"/>
      <c r="AP1690" s="105">
        <f t="shared" si="942"/>
        <v>0</v>
      </c>
      <c r="AQ1690" s="105">
        <f t="shared" si="942"/>
        <v>0</v>
      </c>
      <c r="AR1690" s="105">
        <f t="shared" si="921"/>
        <v>0</v>
      </c>
      <c r="AS1690" s="105">
        <f t="shared" si="943"/>
        <v>0</v>
      </c>
      <c r="AT1690" s="105">
        <f t="shared" si="943"/>
        <v>0</v>
      </c>
      <c r="AU1690" s="105">
        <f t="shared" si="927"/>
        <v>0</v>
      </c>
      <c r="AV1690" s="105">
        <f t="shared" si="923"/>
        <v>0</v>
      </c>
      <c r="AW1690" s="106"/>
      <c r="AX1690" s="106"/>
      <c r="AY1690" s="106"/>
      <c r="AZ1690" s="104"/>
      <c r="BA1690" s="104"/>
      <c r="BB1690" s="104"/>
      <c r="BC1690" s="104"/>
      <c r="BD1690" s="104"/>
    </row>
    <row r="1691" spans="1:56" s="126" customFormat="1">
      <c r="A1691" s="45"/>
      <c r="B1691" s="108">
        <v>2013</v>
      </c>
      <c r="C1691" s="109">
        <v>8320</v>
      </c>
      <c r="D1691" s="108">
        <v>13</v>
      </c>
      <c r="E1691" s="108">
        <v>6000</v>
      </c>
      <c r="F1691" s="108">
        <v>6200</v>
      </c>
      <c r="G1691" s="108"/>
      <c r="H1691" s="108"/>
      <c r="I1691" s="110" t="s">
        <v>256</v>
      </c>
      <c r="J1691" s="111">
        <v>0</v>
      </c>
      <c r="K1691" s="111">
        <v>0</v>
      </c>
      <c r="L1691" s="111">
        <v>0</v>
      </c>
      <c r="M1691" s="111">
        <v>0</v>
      </c>
      <c r="N1691" s="111">
        <v>0</v>
      </c>
      <c r="O1691" s="111">
        <v>0</v>
      </c>
      <c r="P1691" s="111">
        <v>0</v>
      </c>
      <c r="Q1691" s="45"/>
      <c r="R1691" s="112">
        <f>R1692+R1696+R1698</f>
        <v>0</v>
      </c>
      <c r="S1691" s="112">
        <f>S1692+S1696+S1698</f>
        <v>0</v>
      </c>
      <c r="T1691" s="112">
        <f t="shared" si="904"/>
        <v>0</v>
      </c>
      <c r="U1691" s="112">
        <f>U1692+U1696+U1698</f>
        <v>0</v>
      </c>
      <c r="V1691" s="112">
        <f>V1692+V1696+V1698</f>
        <v>0</v>
      </c>
      <c r="W1691" s="112">
        <f t="shared" si="924"/>
        <v>0</v>
      </c>
      <c r="X1691" s="112">
        <f t="shared" si="906"/>
        <v>0</v>
      </c>
      <c r="Y1691" s="45"/>
      <c r="Z1691" s="112">
        <f>Z1692+Z1696+Z1698</f>
        <v>0</v>
      </c>
      <c r="AA1691" s="112">
        <f>AA1692+AA1696+AA1698</f>
        <v>0</v>
      </c>
      <c r="AB1691" s="112">
        <f t="shared" si="915"/>
        <v>0</v>
      </c>
      <c r="AC1691" s="112">
        <f>AC1692+AC1696+AC1698</f>
        <v>0</v>
      </c>
      <c r="AD1691" s="112">
        <f>AD1692+AD1696+AD1698</f>
        <v>0</v>
      </c>
      <c r="AE1691" s="112">
        <f t="shared" si="925"/>
        <v>0</v>
      </c>
      <c r="AF1691" s="112">
        <f t="shared" si="917"/>
        <v>0</v>
      </c>
      <c r="AG1691" s="45"/>
      <c r="AH1691" s="112">
        <f>AH1692+AH1696+AH1698</f>
        <v>0</v>
      </c>
      <c r="AI1691" s="112">
        <f>AI1692+AI1696+AI1698</f>
        <v>0</v>
      </c>
      <c r="AJ1691" s="112">
        <f t="shared" si="918"/>
        <v>0</v>
      </c>
      <c r="AK1691" s="112">
        <f>AK1692+AK1696+AK1698</f>
        <v>0</v>
      </c>
      <c r="AL1691" s="112">
        <f>AL1692+AL1696+AL1698</f>
        <v>0</v>
      </c>
      <c r="AM1691" s="112">
        <f t="shared" si="926"/>
        <v>0</v>
      </c>
      <c r="AN1691" s="112">
        <f t="shared" si="920"/>
        <v>0</v>
      </c>
      <c r="AO1691" s="45"/>
      <c r="AP1691" s="112">
        <f>AP1692+AP1696+AP1698</f>
        <v>0</v>
      </c>
      <c r="AQ1691" s="112">
        <f>AQ1692+AQ1696+AQ1698</f>
        <v>0</v>
      </c>
      <c r="AR1691" s="112">
        <f t="shared" si="921"/>
        <v>0</v>
      </c>
      <c r="AS1691" s="112">
        <f>AS1692+AS1696+AS1698</f>
        <v>0</v>
      </c>
      <c r="AT1691" s="112">
        <f>AT1692+AT1696+AT1698</f>
        <v>0</v>
      </c>
      <c r="AU1691" s="112">
        <f t="shared" si="927"/>
        <v>0</v>
      </c>
      <c r="AV1691" s="112">
        <f t="shared" si="923"/>
        <v>0</v>
      </c>
      <c r="AW1691" s="113"/>
      <c r="AX1691" s="113"/>
      <c r="AY1691" s="113"/>
      <c r="AZ1691" s="111"/>
      <c r="BA1691" s="111"/>
      <c r="BB1691" s="111"/>
      <c r="BC1691" s="111"/>
      <c r="BD1691" s="111"/>
    </row>
    <row r="1692" spans="1:56" s="127" customFormat="1">
      <c r="A1692" s="45"/>
      <c r="B1692" s="114">
        <v>2013</v>
      </c>
      <c r="C1692" s="115">
        <v>8320</v>
      </c>
      <c r="D1692" s="114">
        <v>13</v>
      </c>
      <c r="E1692" s="114">
        <v>6000</v>
      </c>
      <c r="F1692" s="114">
        <v>6200</v>
      </c>
      <c r="G1692" s="114">
        <v>622</v>
      </c>
      <c r="H1692" s="114"/>
      <c r="I1692" s="116" t="s">
        <v>257</v>
      </c>
      <c r="J1692" s="117">
        <v>0</v>
      </c>
      <c r="K1692" s="117">
        <v>0</v>
      </c>
      <c r="L1692" s="117">
        <v>0</v>
      </c>
      <c r="M1692" s="117">
        <v>0</v>
      </c>
      <c r="N1692" s="117">
        <v>0</v>
      </c>
      <c r="O1692" s="117">
        <v>0</v>
      </c>
      <c r="P1692" s="117">
        <v>0</v>
      </c>
      <c r="Q1692" s="45"/>
      <c r="R1692" s="118">
        <f>R1693+R1694+R1695</f>
        <v>0</v>
      </c>
      <c r="S1692" s="118">
        <f>S1693+S1694+S1695</f>
        <v>0</v>
      </c>
      <c r="T1692" s="118">
        <f t="shared" si="904"/>
        <v>0</v>
      </c>
      <c r="U1692" s="118">
        <f>U1693+U1694+U1695</f>
        <v>0</v>
      </c>
      <c r="V1692" s="118">
        <f>V1693+V1694+V1695</f>
        <v>0</v>
      </c>
      <c r="W1692" s="118">
        <f t="shared" si="924"/>
        <v>0</v>
      </c>
      <c r="X1692" s="118">
        <f t="shared" si="906"/>
        <v>0</v>
      </c>
      <c r="Y1692" s="45"/>
      <c r="Z1692" s="118">
        <f>Z1693+Z1694+Z1695</f>
        <v>0</v>
      </c>
      <c r="AA1692" s="118">
        <f>AA1693+AA1694+AA1695</f>
        <v>0</v>
      </c>
      <c r="AB1692" s="118">
        <f t="shared" si="915"/>
        <v>0</v>
      </c>
      <c r="AC1692" s="118">
        <f>AC1693+AC1694+AC1695</f>
        <v>0</v>
      </c>
      <c r="AD1692" s="118">
        <f>AD1693+AD1694+AD1695</f>
        <v>0</v>
      </c>
      <c r="AE1692" s="118">
        <f t="shared" si="925"/>
        <v>0</v>
      </c>
      <c r="AF1692" s="118">
        <f t="shared" si="917"/>
        <v>0</v>
      </c>
      <c r="AG1692" s="45"/>
      <c r="AH1692" s="118">
        <f>AH1693+AH1694+AH1695</f>
        <v>0</v>
      </c>
      <c r="AI1692" s="118">
        <f>AI1693+AI1694+AI1695</f>
        <v>0</v>
      </c>
      <c r="AJ1692" s="118">
        <f t="shared" si="918"/>
        <v>0</v>
      </c>
      <c r="AK1692" s="118">
        <f>AK1693+AK1694+AK1695</f>
        <v>0</v>
      </c>
      <c r="AL1692" s="118">
        <f>AL1693+AL1694+AL1695</f>
        <v>0</v>
      </c>
      <c r="AM1692" s="118">
        <f t="shared" si="926"/>
        <v>0</v>
      </c>
      <c r="AN1692" s="118">
        <f t="shared" si="920"/>
        <v>0</v>
      </c>
      <c r="AO1692" s="45"/>
      <c r="AP1692" s="118">
        <f>AP1693+AP1694+AP1695</f>
        <v>0</v>
      </c>
      <c r="AQ1692" s="118">
        <f>AQ1693+AQ1694+AQ1695</f>
        <v>0</v>
      </c>
      <c r="AR1692" s="118">
        <f t="shared" si="921"/>
        <v>0</v>
      </c>
      <c r="AS1692" s="118">
        <f>AS1693+AS1694+AS1695</f>
        <v>0</v>
      </c>
      <c r="AT1692" s="118">
        <f>AT1693+AT1694+AT1695</f>
        <v>0</v>
      </c>
      <c r="AU1692" s="118">
        <f t="shared" si="927"/>
        <v>0</v>
      </c>
      <c r="AV1692" s="118">
        <f t="shared" si="923"/>
        <v>0</v>
      </c>
      <c r="AW1692" s="119"/>
      <c r="AX1692" s="119"/>
      <c r="AY1692" s="119"/>
      <c r="AZ1692" s="117"/>
      <c r="BA1692" s="117"/>
      <c r="BB1692" s="117"/>
      <c r="BC1692" s="117"/>
      <c r="BD1692" s="117"/>
    </row>
    <row r="1693" spans="1:56" s="100" customFormat="1">
      <c r="A1693" s="45"/>
      <c r="B1693" s="120">
        <v>2013</v>
      </c>
      <c r="C1693" s="121">
        <v>8320</v>
      </c>
      <c r="D1693" s="120">
        <v>13</v>
      </c>
      <c r="E1693" s="120">
        <v>6000</v>
      </c>
      <c r="F1693" s="120">
        <v>6200</v>
      </c>
      <c r="G1693" s="120">
        <v>622</v>
      </c>
      <c r="H1693" s="120">
        <v>62201</v>
      </c>
      <c r="I1693" s="122" t="s">
        <v>258</v>
      </c>
      <c r="J1693" s="123">
        <v>0</v>
      </c>
      <c r="K1693" s="123">
        <v>0</v>
      </c>
      <c r="L1693" s="124">
        <v>0</v>
      </c>
      <c r="M1693" s="123">
        <v>0</v>
      </c>
      <c r="N1693" s="123">
        <v>0</v>
      </c>
      <c r="O1693" s="124">
        <v>0</v>
      </c>
      <c r="P1693" s="124">
        <v>0</v>
      </c>
      <c r="Q1693" s="45"/>
      <c r="R1693" s="123">
        <v>0</v>
      </c>
      <c r="S1693" s="123">
        <v>0</v>
      </c>
      <c r="T1693" s="123">
        <f t="shared" si="904"/>
        <v>0</v>
      </c>
      <c r="U1693" s="123">
        <v>0</v>
      </c>
      <c r="V1693" s="123">
        <v>0</v>
      </c>
      <c r="W1693" s="123">
        <f t="shared" si="924"/>
        <v>0</v>
      </c>
      <c r="X1693" s="123">
        <f t="shared" si="906"/>
        <v>0</v>
      </c>
      <c r="Y1693" s="45"/>
      <c r="Z1693" s="123">
        <v>0</v>
      </c>
      <c r="AA1693" s="123">
        <v>0</v>
      </c>
      <c r="AB1693" s="123">
        <f t="shared" si="915"/>
        <v>0</v>
      </c>
      <c r="AC1693" s="123">
        <v>0</v>
      </c>
      <c r="AD1693" s="123">
        <v>0</v>
      </c>
      <c r="AE1693" s="123">
        <f t="shared" si="925"/>
        <v>0</v>
      </c>
      <c r="AF1693" s="123">
        <f t="shared" si="917"/>
        <v>0</v>
      </c>
      <c r="AG1693" s="45"/>
      <c r="AH1693" s="123">
        <v>0</v>
      </c>
      <c r="AI1693" s="123">
        <v>0</v>
      </c>
      <c r="AJ1693" s="123">
        <f t="shared" si="918"/>
        <v>0</v>
      </c>
      <c r="AK1693" s="123">
        <v>0</v>
      </c>
      <c r="AL1693" s="123">
        <v>0</v>
      </c>
      <c r="AM1693" s="123">
        <f t="shared" si="926"/>
        <v>0</v>
      </c>
      <c r="AN1693" s="123">
        <f t="shared" si="920"/>
        <v>0</v>
      </c>
      <c r="AO1693" s="45"/>
      <c r="AP1693" s="123">
        <f t="shared" ref="AP1693:AQ1695" si="944">J1693-(R1693+Z1693+AH1693)</f>
        <v>0</v>
      </c>
      <c r="AQ1693" s="123">
        <f t="shared" si="944"/>
        <v>0</v>
      </c>
      <c r="AR1693" s="123">
        <f t="shared" si="921"/>
        <v>0</v>
      </c>
      <c r="AS1693" s="123">
        <f t="shared" ref="AS1693:AT1695" si="945">M1693-(U1693+AC1693+AK1693)</f>
        <v>0</v>
      </c>
      <c r="AT1693" s="123">
        <f t="shared" si="945"/>
        <v>0</v>
      </c>
      <c r="AU1693" s="123">
        <f t="shared" si="927"/>
        <v>0</v>
      </c>
      <c r="AV1693" s="123">
        <f t="shared" si="923"/>
        <v>0</v>
      </c>
      <c r="AW1693" s="125" t="s">
        <v>260</v>
      </c>
      <c r="AX1693" s="125"/>
      <c r="AY1693" s="125"/>
      <c r="AZ1693" s="124" t="s">
        <v>283</v>
      </c>
      <c r="BA1693" s="124"/>
      <c r="BB1693" s="124"/>
      <c r="BC1693" s="124"/>
      <c r="BD1693" s="124"/>
    </row>
    <row r="1694" spans="1:56" s="100" customFormat="1">
      <c r="A1694" s="45"/>
      <c r="B1694" s="120">
        <v>2013</v>
      </c>
      <c r="C1694" s="121">
        <v>8320</v>
      </c>
      <c r="D1694" s="120">
        <v>13</v>
      </c>
      <c r="E1694" s="120">
        <v>6000</v>
      </c>
      <c r="F1694" s="120">
        <v>6200</v>
      </c>
      <c r="G1694" s="120">
        <v>622</v>
      </c>
      <c r="H1694" s="120">
        <v>62202</v>
      </c>
      <c r="I1694" s="122" t="s">
        <v>261</v>
      </c>
      <c r="J1694" s="123">
        <v>0</v>
      </c>
      <c r="K1694" s="123">
        <v>0</v>
      </c>
      <c r="L1694" s="124">
        <v>0</v>
      </c>
      <c r="M1694" s="123">
        <v>0</v>
      </c>
      <c r="N1694" s="123">
        <v>0</v>
      </c>
      <c r="O1694" s="124">
        <v>0</v>
      </c>
      <c r="P1694" s="124">
        <v>0</v>
      </c>
      <c r="Q1694" s="45"/>
      <c r="R1694" s="123">
        <v>0</v>
      </c>
      <c r="S1694" s="123">
        <v>0</v>
      </c>
      <c r="T1694" s="123">
        <f t="shared" ref="T1694:T1777" si="946">R1694+S1694</f>
        <v>0</v>
      </c>
      <c r="U1694" s="123">
        <v>0</v>
      </c>
      <c r="V1694" s="123">
        <v>0</v>
      </c>
      <c r="W1694" s="123">
        <f t="shared" si="924"/>
        <v>0</v>
      </c>
      <c r="X1694" s="123">
        <f t="shared" ref="X1694:X1777" si="947">T1694+W1694</f>
        <v>0</v>
      </c>
      <c r="Y1694" s="45"/>
      <c r="Z1694" s="123">
        <v>0</v>
      </c>
      <c r="AA1694" s="123">
        <v>0</v>
      </c>
      <c r="AB1694" s="123">
        <f t="shared" si="915"/>
        <v>0</v>
      </c>
      <c r="AC1694" s="123">
        <v>0</v>
      </c>
      <c r="AD1694" s="123">
        <v>0</v>
      </c>
      <c r="AE1694" s="123">
        <f t="shared" si="925"/>
        <v>0</v>
      </c>
      <c r="AF1694" s="123">
        <f t="shared" si="917"/>
        <v>0</v>
      </c>
      <c r="AG1694" s="45"/>
      <c r="AH1694" s="123">
        <v>0</v>
      </c>
      <c r="AI1694" s="123">
        <v>0</v>
      </c>
      <c r="AJ1694" s="123">
        <f t="shared" si="918"/>
        <v>0</v>
      </c>
      <c r="AK1694" s="123">
        <v>0</v>
      </c>
      <c r="AL1694" s="123">
        <v>0</v>
      </c>
      <c r="AM1694" s="123">
        <f t="shared" si="926"/>
        <v>0</v>
      </c>
      <c r="AN1694" s="123">
        <f t="shared" si="920"/>
        <v>0</v>
      </c>
      <c r="AO1694" s="45"/>
      <c r="AP1694" s="123">
        <f t="shared" si="944"/>
        <v>0</v>
      </c>
      <c r="AQ1694" s="123">
        <f t="shared" si="944"/>
        <v>0</v>
      </c>
      <c r="AR1694" s="123">
        <f t="shared" si="921"/>
        <v>0</v>
      </c>
      <c r="AS1694" s="123">
        <f t="shared" si="945"/>
        <v>0</v>
      </c>
      <c r="AT1694" s="123">
        <f t="shared" si="945"/>
        <v>0</v>
      </c>
      <c r="AU1694" s="123">
        <f t="shared" si="927"/>
        <v>0</v>
      </c>
      <c r="AV1694" s="123">
        <f t="shared" si="923"/>
        <v>0</v>
      </c>
      <c r="AW1694" s="125" t="s">
        <v>260</v>
      </c>
      <c r="AX1694" s="125"/>
      <c r="AY1694" s="125"/>
      <c r="AZ1694" s="124" t="s">
        <v>283</v>
      </c>
      <c r="BA1694" s="124"/>
      <c r="BB1694" s="124"/>
      <c r="BC1694" s="124"/>
      <c r="BD1694" s="124"/>
    </row>
    <row r="1695" spans="1:56" s="100" customFormat="1">
      <c r="A1695" s="45"/>
      <c r="B1695" s="120">
        <v>2013</v>
      </c>
      <c r="C1695" s="121">
        <v>8320</v>
      </c>
      <c r="D1695" s="120">
        <v>13</v>
      </c>
      <c r="E1695" s="120">
        <v>6000</v>
      </c>
      <c r="F1695" s="120">
        <v>6200</v>
      </c>
      <c r="G1695" s="120">
        <v>622</v>
      </c>
      <c r="H1695" s="120">
        <v>62202</v>
      </c>
      <c r="I1695" s="122" t="s">
        <v>261</v>
      </c>
      <c r="J1695" s="123">
        <v>0</v>
      </c>
      <c r="K1695" s="123">
        <v>0</v>
      </c>
      <c r="L1695" s="124">
        <v>0</v>
      </c>
      <c r="M1695" s="123">
        <v>0</v>
      </c>
      <c r="N1695" s="123">
        <v>0</v>
      </c>
      <c r="O1695" s="124">
        <v>0</v>
      </c>
      <c r="P1695" s="124">
        <v>0</v>
      </c>
      <c r="Q1695" s="45"/>
      <c r="R1695" s="123">
        <v>0</v>
      </c>
      <c r="S1695" s="123">
        <v>0</v>
      </c>
      <c r="T1695" s="123">
        <f t="shared" si="946"/>
        <v>0</v>
      </c>
      <c r="U1695" s="123">
        <v>0</v>
      </c>
      <c r="V1695" s="123">
        <v>0</v>
      </c>
      <c r="W1695" s="123">
        <f t="shared" si="924"/>
        <v>0</v>
      </c>
      <c r="X1695" s="123">
        <f t="shared" si="947"/>
        <v>0</v>
      </c>
      <c r="Y1695" s="45"/>
      <c r="Z1695" s="123">
        <v>0</v>
      </c>
      <c r="AA1695" s="123">
        <v>0</v>
      </c>
      <c r="AB1695" s="123">
        <f t="shared" si="915"/>
        <v>0</v>
      </c>
      <c r="AC1695" s="123">
        <v>0</v>
      </c>
      <c r="AD1695" s="123">
        <v>0</v>
      </c>
      <c r="AE1695" s="123">
        <f t="shared" si="925"/>
        <v>0</v>
      </c>
      <c r="AF1695" s="123">
        <f t="shared" si="917"/>
        <v>0</v>
      </c>
      <c r="AG1695" s="45"/>
      <c r="AH1695" s="123">
        <v>0</v>
      </c>
      <c r="AI1695" s="123">
        <v>0</v>
      </c>
      <c r="AJ1695" s="123">
        <f t="shared" si="918"/>
        <v>0</v>
      </c>
      <c r="AK1695" s="123">
        <v>0</v>
      </c>
      <c r="AL1695" s="123">
        <v>0</v>
      </c>
      <c r="AM1695" s="123">
        <f t="shared" si="926"/>
        <v>0</v>
      </c>
      <c r="AN1695" s="123">
        <f t="shared" si="920"/>
        <v>0</v>
      </c>
      <c r="AO1695" s="45"/>
      <c r="AP1695" s="123">
        <f t="shared" si="944"/>
        <v>0</v>
      </c>
      <c r="AQ1695" s="123">
        <f t="shared" si="944"/>
        <v>0</v>
      </c>
      <c r="AR1695" s="123">
        <f t="shared" si="921"/>
        <v>0</v>
      </c>
      <c r="AS1695" s="123">
        <f t="shared" si="945"/>
        <v>0</v>
      </c>
      <c r="AT1695" s="123">
        <f t="shared" si="945"/>
        <v>0</v>
      </c>
      <c r="AU1695" s="123">
        <f t="shared" si="927"/>
        <v>0</v>
      </c>
      <c r="AV1695" s="123">
        <f t="shared" si="923"/>
        <v>0</v>
      </c>
      <c r="AW1695" s="125" t="s">
        <v>260</v>
      </c>
      <c r="AX1695" s="125"/>
      <c r="AY1695" s="125"/>
      <c r="AZ1695" s="124" t="s">
        <v>283</v>
      </c>
      <c r="BA1695" s="124"/>
      <c r="BB1695" s="124"/>
      <c r="BC1695" s="124"/>
      <c r="BD1695" s="124"/>
    </row>
    <row r="1696" spans="1:56" s="127" customFormat="1">
      <c r="A1696" s="45"/>
      <c r="B1696" s="114">
        <v>2013</v>
      </c>
      <c r="C1696" s="115">
        <v>8320</v>
      </c>
      <c r="D1696" s="114">
        <v>13</v>
      </c>
      <c r="E1696" s="114">
        <v>6000</v>
      </c>
      <c r="F1696" s="114">
        <v>6200</v>
      </c>
      <c r="G1696" s="114">
        <v>627</v>
      </c>
      <c r="H1696" s="114"/>
      <c r="I1696" s="116" t="s">
        <v>262</v>
      </c>
      <c r="J1696" s="117">
        <v>0</v>
      </c>
      <c r="K1696" s="117">
        <v>0</v>
      </c>
      <c r="L1696" s="117">
        <v>0</v>
      </c>
      <c r="M1696" s="117">
        <v>0</v>
      </c>
      <c r="N1696" s="117">
        <v>0</v>
      </c>
      <c r="O1696" s="117">
        <v>0</v>
      </c>
      <c r="P1696" s="117">
        <v>0</v>
      </c>
      <c r="Q1696" s="45"/>
      <c r="R1696" s="118">
        <f>R1697</f>
        <v>0</v>
      </c>
      <c r="S1696" s="118">
        <f>S1697</f>
        <v>0</v>
      </c>
      <c r="T1696" s="118">
        <f t="shared" si="946"/>
        <v>0</v>
      </c>
      <c r="U1696" s="118">
        <f>U1697</f>
        <v>0</v>
      </c>
      <c r="V1696" s="118">
        <f>V1697</f>
        <v>0</v>
      </c>
      <c r="W1696" s="118">
        <f t="shared" si="924"/>
        <v>0</v>
      </c>
      <c r="X1696" s="118">
        <f t="shared" si="947"/>
        <v>0</v>
      </c>
      <c r="Y1696" s="45"/>
      <c r="Z1696" s="118">
        <f>Z1697</f>
        <v>0</v>
      </c>
      <c r="AA1696" s="118">
        <f>AA1697</f>
        <v>0</v>
      </c>
      <c r="AB1696" s="118">
        <f t="shared" si="915"/>
        <v>0</v>
      </c>
      <c r="AC1696" s="118">
        <f>AC1697</f>
        <v>0</v>
      </c>
      <c r="AD1696" s="118">
        <f>AD1697</f>
        <v>0</v>
      </c>
      <c r="AE1696" s="118">
        <f t="shared" si="925"/>
        <v>0</v>
      </c>
      <c r="AF1696" s="118">
        <f t="shared" si="917"/>
        <v>0</v>
      </c>
      <c r="AG1696" s="45"/>
      <c r="AH1696" s="118">
        <f>AH1697</f>
        <v>0</v>
      </c>
      <c r="AI1696" s="118">
        <f>AI1697</f>
        <v>0</v>
      </c>
      <c r="AJ1696" s="118">
        <f t="shared" si="918"/>
        <v>0</v>
      </c>
      <c r="AK1696" s="118">
        <f>AK1697</f>
        <v>0</v>
      </c>
      <c r="AL1696" s="118">
        <f>AL1697</f>
        <v>0</v>
      </c>
      <c r="AM1696" s="118">
        <f t="shared" si="926"/>
        <v>0</v>
      </c>
      <c r="AN1696" s="118">
        <f t="shared" si="920"/>
        <v>0</v>
      </c>
      <c r="AO1696" s="45"/>
      <c r="AP1696" s="118">
        <f>AP1697</f>
        <v>0</v>
      </c>
      <c r="AQ1696" s="118">
        <f>AQ1697</f>
        <v>0</v>
      </c>
      <c r="AR1696" s="118">
        <f t="shared" si="921"/>
        <v>0</v>
      </c>
      <c r="AS1696" s="118">
        <f>AS1697</f>
        <v>0</v>
      </c>
      <c r="AT1696" s="118">
        <f>AT1697</f>
        <v>0</v>
      </c>
      <c r="AU1696" s="118">
        <f t="shared" si="927"/>
        <v>0</v>
      </c>
      <c r="AV1696" s="118">
        <f t="shared" si="923"/>
        <v>0</v>
      </c>
      <c r="AW1696" s="119"/>
      <c r="AX1696" s="119"/>
      <c r="AY1696" s="119"/>
      <c r="AZ1696" s="117"/>
      <c r="BA1696" s="117"/>
      <c r="BB1696" s="117"/>
      <c r="BC1696" s="117"/>
      <c r="BD1696" s="117"/>
    </row>
    <row r="1697" spans="1:56" s="100" customFormat="1">
      <c r="A1697" s="45"/>
      <c r="B1697" s="120">
        <v>2013</v>
      </c>
      <c r="C1697" s="121">
        <v>8320</v>
      </c>
      <c r="D1697" s="120">
        <v>13</v>
      </c>
      <c r="E1697" s="120">
        <v>6000</v>
      </c>
      <c r="F1697" s="120">
        <v>6200</v>
      </c>
      <c r="G1697" s="120">
        <v>627</v>
      </c>
      <c r="H1697" s="120">
        <v>62701</v>
      </c>
      <c r="I1697" s="122" t="s">
        <v>263</v>
      </c>
      <c r="J1697" s="123">
        <v>0</v>
      </c>
      <c r="K1697" s="123">
        <v>0</v>
      </c>
      <c r="L1697" s="124">
        <v>0</v>
      </c>
      <c r="M1697" s="123">
        <v>0</v>
      </c>
      <c r="N1697" s="123">
        <v>0</v>
      </c>
      <c r="O1697" s="124">
        <v>0</v>
      </c>
      <c r="P1697" s="124">
        <v>0</v>
      </c>
      <c r="Q1697" s="45"/>
      <c r="R1697" s="123">
        <v>0</v>
      </c>
      <c r="S1697" s="123">
        <v>0</v>
      </c>
      <c r="T1697" s="123">
        <f t="shared" si="946"/>
        <v>0</v>
      </c>
      <c r="U1697" s="123">
        <v>0</v>
      </c>
      <c r="V1697" s="123">
        <v>0</v>
      </c>
      <c r="W1697" s="123">
        <f t="shared" si="924"/>
        <v>0</v>
      </c>
      <c r="X1697" s="123">
        <f t="shared" si="947"/>
        <v>0</v>
      </c>
      <c r="Y1697" s="45"/>
      <c r="Z1697" s="123">
        <v>0</v>
      </c>
      <c r="AA1697" s="123">
        <v>0</v>
      </c>
      <c r="AB1697" s="123">
        <f t="shared" si="915"/>
        <v>0</v>
      </c>
      <c r="AC1697" s="123">
        <v>0</v>
      </c>
      <c r="AD1697" s="123">
        <v>0</v>
      </c>
      <c r="AE1697" s="123">
        <f t="shared" si="925"/>
        <v>0</v>
      </c>
      <c r="AF1697" s="123">
        <f t="shared" si="917"/>
        <v>0</v>
      </c>
      <c r="AG1697" s="45"/>
      <c r="AH1697" s="123">
        <v>0</v>
      </c>
      <c r="AI1697" s="123">
        <v>0</v>
      </c>
      <c r="AJ1697" s="123">
        <f t="shared" si="918"/>
        <v>0</v>
      </c>
      <c r="AK1697" s="123">
        <v>0</v>
      </c>
      <c r="AL1697" s="123">
        <v>0</v>
      </c>
      <c r="AM1697" s="123">
        <f t="shared" si="926"/>
        <v>0</v>
      </c>
      <c r="AN1697" s="123">
        <f t="shared" si="920"/>
        <v>0</v>
      </c>
      <c r="AO1697" s="45"/>
      <c r="AP1697" s="123">
        <f>J1697-(R1697+Z1697+AH1697)</f>
        <v>0</v>
      </c>
      <c r="AQ1697" s="123">
        <f>K1697-(S1697+AA1697+AI1697)</f>
        <v>0</v>
      </c>
      <c r="AR1697" s="123">
        <f t="shared" si="921"/>
        <v>0</v>
      </c>
      <c r="AS1697" s="123">
        <f>M1697-(U1697+AC1697+AK1697)</f>
        <v>0</v>
      </c>
      <c r="AT1697" s="123">
        <f>N1697-(V1697+AD1697+AL1697)</f>
        <v>0</v>
      </c>
      <c r="AU1697" s="123">
        <f t="shared" si="927"/>
        <v>0</v>
      </c>
      <c r="AV1697" s="123">
        <f t="shared" si="923"/>
        <v>0</v>
      </c>
      <c r="AW1697" s="125" t="s">
        <v>260</v>
      </c>
      <c r="AX1697" s="125"/>
      <c r="AY1697" s="125"/>
      <c r="AZ1697" s="124" t="s">
        <v>283</v>
      </c>
      <c r="BA1697" s="124"/>
      <c r="BB1697" s="124"/>
      <c r="BC1697" s="124"/>
      <c r="BD1697" s="124"/>
    </row>
    <row r="1698" spans="1:56" s="127" customFormat="1">
      <c r="A1698" s="45"/>
      <c r="B1698" s="114">
        <v>2013</v>
      </c>
      <c r="C1698" s="115">
        <v>8320</v>
      </c>
      <c r="D1698" s="114">
        <v>13</v>
      </c>
      <c r="E1698" s="114">
        <v>6000</v>
      </c>
      <c r="F1698" s="114">
        <v>6200</v>
      </c>
      <c r="G1698" s="114">
        <v>629</v>
      </c>
      <c r="H1698" s="114"/>
      <c r="I1698" s="116" t="s">
        <v>264</v>
      </c>
      <c r="J1698" s="117">
        <v>0</v>
      </c>
      <c r="K1698" s="117">
        <v>0</v>
      </c>
      <c r="L1698" s="117">
        <v>0</v>
      </c>
      <c r="M1698" s="117">
        <v>0</v>
      </c>
      <c r="N1698" s="117">
        <v>0</v>
      </c>
      <c r="O1698" s="117">
        <v>0</v>
      </c>
      <c r="P1698" s="117">
        <v>0</v>
      </c>
      <c r="Q1698" s="45"/>
      <c r="R1698" s="118">
        <f>R1699+R1700+R1701</f>
        <v>0</v>
      </c>
      <c r="S1698" s="118">
        <f>S1699+S1700+S1701</f>
        <v>0</v>
      </c>
      <c r="T1698" s="118">
        <f t="shared" si="946"/>
        <v>0</v>
      </c>
      <c r="U1698" s="118">
        <f>U1699+U1700+U1701</f>
        <v>0</v>
      </c>
      <c r="V1698" s="118">
        <f>V1699+V1700+V1701</f>
        <v>0</v>
      </c>
      <c r="W1698" s="118">
        <f t="shared" si="924"/>
        <v>0</v>
      </c>
      <c r="X1698" s="118">
        <f t="shared" si="947"/>
        <v>0</v>
      </c>
      <c r="Y1698" s="45"/>
      <c r="Z1698" s="118">
        <f>Z1699+Z1700+Z1701</f>
        <v>0</v>
      </c>
      <c r="AA1698" s="118">
        <f>AA1699+AA1700+AA1701</f>
        <v>0</v>
      </c>
      <c r="AB1698" s="118">
        <f t="shared" si="915"/>
        <v>0</v>
      </c>
      <c r="AC1698" s="118">
        <f>AC1699+AC1700+AC1701</f>
        <v>0</v>
      </c>
      <c r="AD1698" s="118">
        <f>AD1699+AD1700+AD1701</f>
        <v>0</v>
      </c>
      <c r="AE1698" s="118">
        <f t="shared" si="925"/>
        <v>0</v>
      </c>
      <c r="AF1698" s="118">
        <f t="shared" si="917"/>
        <v>0</v>
      </c>
      <c r="AG1698" s="45"/>
      <c r="AH1698" s="118">
        <f>AH1699+AH1700+AH1701</f>
        <v>0</v>
      </c>
      <c r="AI1698" s="118">
        <f>AI1699+AI1700+AI1701</f>
        <v>0</v>
      </c>
      <c r="AJ1698" s="118">
        <f t="shared" si="918"/>
        <v>0</v>
      </c>
      <c r="AK1698" s="118">
        <f>AK1699+AK1700+AK1701</f>
        <v>0</v>
      </c>
      <c r="AL1698" s="118">
        <f>AL1699+AL1700+AL1701</f>
        <v>0</v>
      </c>
      <c r="AM1698" s="118">
        <f t="shared" si="926"/>
        <v>0</v>
      </c>
      <c r="AN1698" s="118">
        <f t="shared" si="920"/>
        <v>0</v>
      </c>
      <c r="AO1698" s="45"/>
      <c r="AP1698" s="118">
        <f>AP1699+AP1700+AP1701</f>
        <v>0</v>
      </c>
      <c r="AQ1698" s="118">
        <f>AQ1699+AQ1700+AQ1701</f>
        <v>0</v>
      </c>
      <c r="AR1698" s="118">
        <f t="shared" si="921"/>
        <v>0</v>
      </c>
      <c r="AS1698" s="118">
        <f>AS1699+AS1700+AS1701</f>
        <v>0</v>
      </c>
      <c r="AT1698" s="118">
        <f>AT1699+AT1700+AT1701</f>
        <v>0</v>
      </c>
      <c r="AU1698" s="118">
        <f t="shared" si="927"/>
        <v>0</v>
      </c>
      <c r="AV1698" s="118">
        <f t="shared" si="923"/>
        <v>0</v>
      </c>
      <c r="AW1698" s="119"/>
      <c r="AX1698" s="119"/>
      <c r="AY1698" s="119"/>
      <c r="AZ1698" s="117"/>
      <c r="BA1698" s="117"/>
      <c r="BB1698" s="117"/>
      <c r="BC1698" s="117"/>
      <c r="BD1698" s="117"/>
    </row>
    <row r="1699" spans="1:56" s="100" customFormat="1">
      <c r="A1699" s="45"/>
      <c r="B1699" s="120">
        <v>2013</v>
      </c>
      <c r="C1699" s="121">
        <v>8320</v>
      </c>
      <c r="D1699" s="120">
        <v>13</v>
      </c>
      <c r="E1699" s="120">
        <v>6000</v>
      </c>
      <c r="F1699" s="120">
        <v>6200</v>
      </c>
      <c r="G1699" s="120">
        <v>629</v>
      </c>
      <c r="H1699" s="120">
        <v>62901</v>
      </c>
      <c r="I1699" s="122" t="s">
        <v>265</v>
      </c>
      <c r="J1699" s="123">
        <v>0</v>
      </c>
      <c r="K1699" s="123">
        <v>0</v>
      </c>
      <c r="L1699" s="124">
        <v>0</v>
      </c>
      <c r="M1699" s="123">
        <v>0</v>
      </c>
      <c r="N1699" s="123">
        <v>0</v>
      </c>
      <c r="O1699" s="124">
        <v>0</v>
      </c>
      <c r="P1699" s="124">
        <v>0</v>
      </c>
      <c r="Q1699" s="45"/>
      <c r="R1699" s="123">
        <v>0</v>
      </c>
      <c r="S1699" s="123">
        <v>0</v>
      </c>
      <c r="T1699" s="123">
        <f t="shared" si="946"/>
        <v>0</v>
      </c>
      <c r="U1699" s="123">
        <v>0</v>
      </c>
      <c r="V1699" s="123">
        <v>0</v>
      </c>
      <c r="W1699" s="123">
        <f t="shared" si="924"/>
        <v>0</v>
      </c>
      <c r="X1699" s="123">
        <f t="shared" si="947"/>
        <v>0</v>
      </c>
      <c r="Y1699" s="45"/>
      <c r="Z1699" s="123">
        <v>0</v>
      </c>
      <c r="AA1699" s="123">
        <v>0</v>
      </c>
      <c r="AB1699" s="123">
        <f t="shared" si="915"/>
        <v>0</v>
      </c>
      <c r="AC1699" s="123">
        <v>0</v>
      </c>
      <c r="AD1699" s="123">
        <v>0</v>
      </c>
      <c r="AE1699" s="123">
        <f t="shared" si="925"/>
        <v>0</v>
      </c>
      <c r="AF1699" s="123">
        <f t="shared" si="917"/>
        <v>0</v>
      </c>
      <c r="AG1699" s="45"/>
      <c r="AH1699" s="123">
        <v>0</v>
      </c>
      <c r="AI1699" s="123">
        <v>0</v>
      </c>
      <c r="AJ1699" s="123">
        <f t="shared" si="918"/>
        <v>0</v>
      </c>
      <c r="AK1699" s="123">
        <v>0</v>
      </c>
      <c r="AL1699" s="123">
        <v>0</v>
      </c>
      <c r="AM1699" s="123">
        <f t="shared" si="926"/>
        <v>0</v>
      </c>
      <c r="AN1699" s="123">
        <f t="shared" si="920"/>
        <v>0</v>
      </c>
      <c r="AO1699" s="45"/>
      <c r="AP1699" s="123">
        <f t="shared" ref="AP1699:AQ1701" si="948">J1699-(R1699+Z1699+AH1699)</f>
        <v>0</v>
      </c>
      <c r="AQ1699" s="123">
        <f t="shared" si="948"/>
        <v>0</v>
      </c>
      <c r="AR1699" s="123">
        <f t="shared" si="921"/>
        <v>0</v>
      </c>
      <c r="AS1699" s="123">
        <f t="shared" ref="AS1699:AT1701" si="949">M1699-(U1699+AC1699+AK1699)</f>
        <v>0</v>
      </c>
      <c r="AT1699" s="123">
        <f t="shared" si="949"/>
        <v>0</v>
      </c>
      <c r="AU1699" s="123">
        <f t="shared" si="927"/>
        <v>0</v>
      </c>
      <c r="AV1699" s="123">
        <f t="shared" si="923"/>
        <v>0</v>
      </c>
      <c r="AW1699" s="125" t="s">
        <v>260</v>
      </c>
      <c r="AX1699" s="125"/>
      <c r="AY1699" s="125"/>
      <c r="AZ1699" s="124" t="s">
        <v>283</v>
      </c>
      <c r="BA1699" s="124"/>
      <c r="BB1699" s="124"/>
      <c r="BC1699" s="124"/>
      <c r="BD1699" s="124"/>
    </row>
    <row r="1700" spans="1:56" s="100" customFormat="1">
      <c r="A1700" s="45"/>
      <c r="B1700" s="120">
        <v>2013</v>
      </c>
      <c r="C1700" s="121">
        <v>8320</v>
      </c>
      <c r="D1700" s="120">
        <v>13</v>
      </c>
      <c r="E1700" s="120">
        <v>6000</v>
      </c>
      <c r="F1700" s="120">
        <v>6200</v>
      </c>
      <c r="G1700" s="120">
        <v>629</v>
      </c>
      <c r="H1700" s="120">
        <v>62903</v>
      </c>
      <c r="I1700" s="122" t="s">
        <v>266</v>
      </c>
      <c r="J1700" s="123">
        <v>0</v>
      </c>
      <c r="K1700" s="123">
        <v>0</v>
      </c>
      <c r="L1700" s="124">
        <v>0</v>
      </c>
      <c r="M1700" s="123">
        <v>0</v>
      </c>
      <c r="N1700" s="123">
        <v>0</v>
      </c>
      <c r="O1700" s="124">
        <v>0</v>
      </c>
      <c r="P1700" s="124">
        <v>0</v>
      </c>
      <c r="Q1700" s="45"/>
      <c r="R1700" s="123">
        <v>0</v>
      </c>
      <c r="S1700" s="123">
        <v>0</v>
      </c>
      <c r="T1700" s="123">
        <f t="shared" si="946"/>
        <v>0</v>
      </c>
      <c r="U1700" s="123">
        <v>0</v>
      </c>
      <c r="V1700" s="123">
        <v>0</v>
      </c>
      <c r="W1700" s="123">
        <f t="shared" si="924"/>
        <v>0</v>
      </c>
      <c r="X1700" s="123">
        <f t="shared" si="947"/>
        <v>0</v>
      </c>
      <c r="Y1700" s="45"/>
      <c r="Z1700" s="123">
        <v>0</v>
      </c>
      <c r="AA1700" s="123">
        <v>0</v>
      </c>
      <c r="AB1700" s="123">
        <f t="shared" si="915"/>
        <v>0</v>
      </c>
      <c r="AC1700" s="123">
        <v>0</v>
      </c>
      <c r="AD1700" s="123">
        <v>0</v>
      </c>
      <c r="AE1700" s="123">
        <f t="shared" si="925"/>
        <v>0</v>
      </c>
      <c r="AF1700" s="123">
        <f t="shared" si="917"/>
        <v>0</v>
      </c>
      <c r="AG1700" s="45"/>
      <c r="AH1700" s="123">
        <v>0</v>
      </c>
      <c r="AI1700" s="123">
        <v>0</v>
      </c>
      <c r="AJ1700" s="123">
        <f t="shared" si="918"/>
        <v>0</v>
      </c>
      <c r="AK1700" s="123">
        <v>0</v>
      </c>
      <c r="AL1700" s="123">
        <v>0</v>
      </c>
      <c r="AM1700" s="123">
        <f t="shared" si="926"/>
        <v>0</v>
      </c>
      <c r="AN1700" s="123">
        <f t="shared" si="920"/>
        <v>0</v>
      </c>
      <c r="AO1700" s="45"/>
      <c r="AP1700" s="123">
        <f t="shared" si="948"/>
        <v>0</v>
      </c>
      <c r="AQ1700" s="123">
        <f t="shared" si="948"/>
        <v>0</v>
      </c>
      <c r="AR1700" s="123">
        <f t="shared" si="921"/>
        <v>0</v>
      </c>
      <c r="AS1700" s="123">
        <f t="shared" si="949"/>
        <v>0</v>
      </c>
      <c r="AT1700" s="123">
        <f t="shared" si="949"/>
        <v>0</v>
      </c>
      <c r="AU1700" s="123">
        <f t="shared" si="927"/>
        <v>0</v>
      </c>
      <c r="AV1700" s="123">
        <f t="shared" si="923"/>
        <v>0</v>
      </c>
      <c r="AW1700" s="125" t="s">
        <v>153</v>
      </c>
      <c r="AX1700" s="125"/>
      <c r="AY1700" s="125"/>
      <c r="AZ1700" s="124" t="s">
        <v>283</v>
      </c>
      <c r="BA1700" s="124"/>
      <c r="BB1700" s="124"/>
      <c r="BC1700" s="124"/>
      <c r="BD1700" s="124"/>
    </row>
    <row r="1701" spans="1:56" s="100" customFormat="1">
      <c r="A1701" s="45"/>
      <c r="B1701" s="120">
        <v>2013</v>
      </c>
      <c r="C1701" s="121">
        <v>8320</v>
      </c>
      <c r="D1701" s="120">
        <v>13</v>
      </c>
      <c r="E1701" s="120">
        <v>6000</v>
      </c>
      <c r="F1701" s="120">
        <v>6200</v>
      </c>
      <c r="G1701" s="120">
        <v>629</v>
      </c>
      <c r="H1701" s="120">
        <v>62905</v>
      </c>
      <c r="I1701" s="122" t="s">
        <v>267</v>
      </c>
      <c r="J1701" s="123">
        <v>0</v>
      </c>
      <c r="K1701" s="123">
        <v>0</v>
      </c>
      <c r="L1701" s="124">
        <v>0</v>
      </c>
      <c r="M1701" s="123">
        <v>0</v>
      </c>
      <c r="N1701" s="123">
        <v>0</v>
      </c>
      <c r="O1701" s="124">
        <v>0</v>
      </c>
      <c r="P1701" s="124">
        <v>0</v>
      </c>
      <c r="Q1701" s="45"/>
      <c r="R1701" s="123">
        <v>0</v>
      </c>
      <c r="S1701" s="123">
        <v>0</v>
      </c>
      <c r="T1701" s="123">
        <f t="shared" si="946"/>
        <v>0</v>
      </c>
      <c r="U1701" s="123">
        <v>0</v>
      </c>
      <c r="V1701" s="123">
        <v>0</v>
      </c>
      <c r="W1701" s="123">
        <f t="shared" si="924"/>
        <v>0</v>
      </c>
      <c r="X1701" s="123">
        <f t="shared" si="947"/>
        <v>0</v>
      </c>
      <c r="Y1701" s="45"/>
      <c r="Z1701" s="123">
        <v>0</v>
      </c>
      <c r="AA1701" s="123">
        <v>0</v>
      </c>
      <c r="AB1701" s="123">
        <f t="shared" si="915"/>
        <v>0</v>
      </c>
      <c r="AC1701" s="123">
        <v>0</v>
      </c>
      <c r="AD1701" s="123">
        <v>0</v>
      </c>
      <c r="AE1701" s="123">
        <f t="shared" si="925"/>
        <v>0</v>
      </c>
      <c r="AF1701" s="123">
        <f t="shared" si="917"/>
        <v>0</v>
      </c>
      <c r="AG1701" s="45"/>
      <c r="AH1701" s="123">
        <v>0</v>
      </c>
      <c r="AI1701" s="123">
        <v>0</v>
      </c>
      <c r="AJ1701" s="123">
        <f t="shared" si="918"/>
        <v>0</v>
      </c>
      <c r="AK1701" s="123">
        <v>0</v>
      </c>
      <c r="AL1701" s="123">
        <v>0</v>
      </c>
      <c r="AM1701" s="123">
        <f t="shared" si="926"/>
        <v>0</v>
      </c>
      <c r="AN1701" s="123">
        <f t="shared" si="920"/>
        <v>0</v>
      </c>
      <c r="AO1701" s="45"/>
      <c r="AP1701" s="123">
        <f t="shared" si="948"/>
        <v>0</v>
      </c>
      <c r="AQ1701" s="123">
        <f t="shared" si="948"/>
        <v>0</v>
      </c>
      <c r="AR1701" s="123">
        <f t="shared" si="921"/>
        <v>0</v>
      </c>
      <c r="AS1701" s="123">
        <f t="shared" si="949"/>
        <v>0</v>
      </c>
      <c r="AT1701" s="123">
        <f t="shared" si="949"/>
        <v>0</v>
      </c>
      <c r="AU1701" s="123">
        <f t="shared" si="927"/>
        <v>0</v>
      </c>
      <c r="AV1701" s="123">
        <f t="shared" si="923"/>
        <v>0</v>
      </c>
      <c r="AW1701" s="125" t="s">
        <v>153</v>
      </c>
      <c r="AX1701" s="125"/>
      <c r="AY1701" s="125"/>
      <c r="AZ1701" s="124" t="s">
        <v>283</v>
      </c>
      <c r="BA1701" s="124"/>
      <c r="BB1701" s="124"/>
      <c r="BC1701" s="124"/>
      <c r="BD1701" s="124"/>
    </row>
    <row r="1702" spans="1:56" s="150" customFormat="1">
      <c r="A1702" s="45"/>
      <c r="B1702" s="95">
        <v>2013</v>
      </c>
      <c r="C1702" s="96">
        <v>8320</v>
      </c>
      <c r="D1702" s="95">
        <v>14</v>
      </c>
      <c r="E1702" s="95"/>
      <c r="F1702" s="95"/>
      <c r="G1702" s="95"/>
      <c r="H1702" s="95"/>
      <c r="I1702" s="97" t="s">
        <v>69</v>
      </c>
      <c r="J1702" s="98">
        <v>0</v>
      </c>
      <c r="K1702" s="98">
        <v>0</v>
      </c>
      <c r="L1702" s="98">
        <v>0</v>
      </c>
      <c r="M1702" s="98">
        <v>0</v>
      </c>
      <c r="N1702" s="98">
        <v>0</v>
      </c>
      <c r="O1702" s="98">
        <v>0</v>
      </c>
      <c r="P1702" s="98">
        <v>0</v>
      </c>
      <c r="Q1702" s="45"/>
      <c r="R1702" s="98">
        <f>R1703+R1707+R1720+R1736+R1760</f>
        <v>0</v>
      </c>
      <c r="S1702" s="98">
        <f>S1703+S1707+S1720+S1736+S1760</f>
        <v>0</v>
      </c>
      <c r="T1702" s="98">
        <f t="shared" si="946"/>
        <v>0</v>
      </c>
      <c r="U1702" s="98">
        <f>U1703+U1707+U1720+U1736+U1760</f>
        <v>0</v>
      </c>
      <c r="V1702" s="98">
        <f>V1703+V1707+V1720+V1736+V1760</f>
        <v>0</v>
      </c>
      <c r="W1702" s="98">
        <f t="shared" si="924"/>
        <v>0</v>
      </c>
      <c r="X1702" s="98">
        <f t="shared" si="947"/>
        <v>0</v>
      </c>
      <c r="Y1702" s="45"/>
      <c r="Z1702" s="98">
        <f>Z1703+Z1707+Z1720+Z1736+Z1760</f>
        <v>0</v>
      </c>
      <c r="AA1702" s="98">
        <f>AA1703+AA1707+AA1720+AA1736+AA1760</f>
        <v>0</v>
      </c>
      <c r="AB1702" s="98">
        <f t="shared" si="915"/>
        <v>0</v>
      </c>
      <c r="AC1702" s="98">
        <f>AC1703+AC1707+AC1720+AC1736+AC1760</f>
        <v>0</v>
      </c>
      <c r="AD1702" s="98">
        <f>AD1703+AD1707+AD1720+AD1736+AD1760</f>
        <v>0</v>
      </c>
      <c r="AE1702" s="98">
        <f t="shared" si="925"/>
        <v>0</v>
      </c>
      <c r="AF1702" s="98">
        <f t="shared" si="917"/>
        <v>0</v>
      </c>
      <c r="AG1702" s="45"/>
      <c r="AH1702" s="98">
        <f>AH1703+AH1707+AH1720+AH1736+AH1760</f>
        <v>0</v>
      </c>
      <c r="AI1702" s="98">
        <f>AI1703+AI1707+AI1720+AI1736+AI1760</f>
        <v>0</v>
      </c>
      <c r="AJ1702" s="98">
        <f t="shared" si="918"/>
        <v>0</v>
      </c>
      <c r="AK1702" s="98">
        <f>AK1703+AK1707+AK1720+AK1736+AK1760</f>
        <v>0</v>
      </c>
      <c r="AL1702" s="98">
        <f>AL1703+AL1707+AL1720+AL1736+AL1760</f>
        <v>0</v>
      </c>
      <c r="AM1702" s="98">
        <f t="shared" si="926"/>
        <v>0</v>
      </c>
      <c r="AN1702" s="98">
        <f t="shared" si="920"/>
        <v>0</v>
      </c>
      <c r="AO1702" s="45"/>
      <c r="AP1702" s="98">
        <f>AP1703+AP1707+AP1720+AP1736+AP1760</f>
        <v>0</v>
      </c>
      <c r="AQ1702" s="98">
        <f>AQ1703+AQ1707+AQ1720+AQ1736+AQ1760</f>
        <v>0</v>
      </c>
      <c r="AR1702" s="98">
        <f t="shared" si="921"/>
        <v>0</v>
      </c>
      <c r="AS1702" s="98">
        <f>AS1703+AS1707+AS1720+AS1736+AS1760</f>
        <v>0</v>
      </c>
      <c r="AT1702" s="98">
        <f>AT1703+AT1707+AT1720+AT1736+AT1760</f>
        <v>0</v>
      </c>
      <c r="AU1702" s="98">
        <f t="shared" si="927"/>
        <v>0</v>
      </c>
      <c r="AV1702" s="98">
        <f t="shared" si="923"/>
        <v>0</v>
      </c>
      <c r="AW1702" s="99"/>
      <c r="AX1702" s="99"/>
      <c r="AY1702" s="99"/>
      <c r="AZ1702" s="98"/>
      <c r="BA1702" s="98"/>
      <c r="BB1702" s="98"/>
      <c r="BC1702" s="98"/>
      <c r="BD1702" s="98"/>
    </row>
    <row r="1703" spans="1:56" s="107" customFormat="1">
      <c r="A1703" s="45"/>
      <c r="B1703" s="101">
        <v>2013</v>
      </c>
      <c r="C1703" s="102">
        <v>8320</v>
      </c>
      <c r="D1703" s="101">
        <v>14</v>
      </c>
      <c r="E1703" s="101">
        <v>1000</v>
      </c>
      <c r="F1703" s="101"/>
      <c r="G1703" s="101"/>
      <c r="H1703" s="101"/>
      <c r="I1703" s="103" t="s">
        <v>80</v>
      </c>
      <c r="J1703" s="104">
        <v>0</v>
      </c>
      <c r="K1703" s="104">
        <v>0</v>
      </c>
      <c r="L1703" s="104">
        <v>0</v>
      </c>
      <c r="M1703" s="104">
        <v>0</v>
      </c>
      <c r="N1703" s="104">
        <v>0</v>
      </c>
      <c r="O1703" s="104">
        <v>0</v>
      </c>
      <c r="P1703" s="104">
        <v>0</v>
      </c>
      <c r="Q1703" s="45"/>
      <c r="R1703" s="105">
        <f t="shared" ref="R1703:S1718" si="950">R1704</f>
        <v>0</v>
      </c>
      <c r="S1703" s="105">
        <f t="shared" si="950"/>
        <v>0</v>
      </c>
      <c r="T1703" s="105">
        <f t="shared" si="946"/>
        <v>0</v>
      </c>
      <c r="U1703" s="105">
        <f t="shared" ref="U1703:V1705" si="951">U1704</f>
        <v>0</v>
      </c>
      <c r="V1703" s="105">
        <f t="shared" si="951"/>
        <v>0</v>
      </c>
      <c r="W1703" s="105">
        <f t="shared" si="924"/>
        <v>0</v>
      </c>
      <c r="X1703" s="105">
        <f t="shared" si="947"/>
        <v>0</v>
      </c>
      <c r="Y1703" s="45"/>
      <c r="Z1703" s="105">
        <f t="shared" ref="Z1703:AA1718" si="952">Z1704</f>
        <v>0</v>
      </c>
      <c r="AA1703" s="105">
        <f t="shared" si="952"/>
        <v>0</v>
      </c>
      <c r="AB1703" s="105">
        <f t="shared" si="915"/>
        <v>0</v>
      </c>
      <c r="AC1703" s="105">
        <f t="shared" ref="AC1703:AD1705" si="953">AC1704</f>
        <v>0</v>
      </c>
      <c r="AD1703" s="105">
        <f t="shared" si="953"/>
        <v>0</v>
      </c>
      <c r="AE1703" s="105">
        <f t="shared" si="925"/>
        <v>0</v>
      </c>
      <c r="AF1703" s="105">
        <f t="shared" si="917"/>
        <v>0</v>
      </c>
      <c r="AG1703" s="45"/>
      <c r="AH1703" s="105">
        <f t="shared" ref="AH1703:AI1718" si="954">AH1704</f>
        <v>0</v>
      </c>
      <c r="AI1703" s="105">
        <f t="shared" si="954"/>
        <v>0</v>
      </c>
      <c r="AJ1703" s="105">
        <f t="shared" si="918"/>
        <v>0</v>
      </c>
      <c r="AK1703" s="105">
        <f t="shared" ref="AK1703:AL1705" si="955">AK1704</f>
        <v>0</v>
      </c>
      <c r="AL1703" s="105">
        <f t="shared" si="955"/>
        <v>0</v>
      </c>
      <c r="AM1703" s="105">
        <f t="shared" si="926"/>
        <v>0</v>
      </c>
      <c r="AN1703" s="105">
        <f t="shared" si="920"/>
        <v>0</v>
      </c>
      <c r="AO1703" s="45"/>
      <c r="AP1703" s="105">
        <f t="shared" ref="AP1703:AQ1718" si="956">AP1704</f>
        <v>0</v>
      </c>
      <c r="AQ1703" s="105">
        <f t="shared" si="956"/>
        <v>0</v>
      </c>
      <c r="AR1703" s="105">
        <f t="shared" si="921"/>
        <v>0</v>
      </c>
      <c r="AS1703" s="105">
        <f t="shared" ref="AS1703:AT1705" si="957">AS1704</f>
        <v>0</v>
      </c>
      <c r="AT1703" s="105">
        <f t="shared" si="957"/>
        <v>0</v>
      </c>
      <c r="AU1703" s="105">
        <f t="shared" si="927"/>
        <v>0</v>
      </c>
      <c r="AV1703" s="105">
        <f t="shared" si="923"/>
        <v>0</v>
      </c>
      <c r="AW1703" s="106"/>
      <c r="AX1703" s="106"/>
      <c r="AY1703" s="106"/>
      <c r="AZ1703" s="104"/>
      <c r="BA1703" s="104"/>
      <c r="BB1703" s="104"/>
      <c r="BC1703" s="104"/>
      <c r="BD1703" s="104"/>
    </row>
    <row r="1704" spans="1:56" s="126" customFormat="1">
      <c r="A1704" s="45"/>
      <c r="B1704" s="108">
        <v>2013</v>
      </c>
      <c r="C1704" s="109">
        <v>8320</v>
      </c>
      <c r="D1704" s="108">
        <v>14</v>
      </c>
      <c r="E1704" s="108">
        <v>1000</v>
      </c>
      <c r="F1704" s="108">
        <v>1200</v>
      </c>
      <c r="G1704" s="108"/>
      <c r="H1704" s="108"/>
      <c r="I1704" s="110" t="s">
        <v>84</v>
      </c>
      <c r="J1704" s="111">
        <v>0</v>
      </c>
      <c r="K1704" s="111">
        <v>0</v>
      </c>
      <c r="L1704" s="111">
        <v>0</v>
      </c>
      <c r="M1704" s="111">
        <v>0</v>
      </c>
      <c r="N1704" s="111">
        <v>0</v>
      </c>
      <c r="O1704" s="111">
        <v>0</v>
      </c>
      <c r="P1704" s="111">
        <v>0</v>
      </c>
      <c r="Q1704" s="45"/>
      <c r="R1704" s="112">
        <f t="shared" si="950"/>
        <v>0</v>
      </c>
      <c r="S1704" s="112">
        <f t="shared" si="950"/>
        <v>0</v>
      </c>
      <c r="T1704" s="112">
        <f t="shared" si="946"/>
        <v>0</v>
      </c>
      <c r="U1704" s="112">
        <f t="shared" si="951"/>
        <v>0</v>
      </c>
      <c r="V1704" s="112">
        <f t="shared" si="951"/>
        <v>0</v>
      </c>
      <c r="W1704" s="112">
        <f t="shared" si="924"/>
        <v>0</v>
      </c>
      <c r="X1704" s="112">
        <f t="shared" si="947"/>
        <v>0</v>
      </c>
      <c r="Y1704" s="45"/>
      <c r="Z1704" s="112">
        <f t="shared" si="952"/>
        <v>0</v>
      </c>
      <c r="AA1704" s="112">
        <f t="shared" si="952"/>
        <v>0</v>
      </c>
      <c r="AB1704" s="112">
        <f t="shared" si="915"/>
        <v>0</v>
      </c>
      <c r="AC1704" s="112">
        <f t="shared" si="953"/>
        <v>0</v>
      </c>
      <c r="AD1704" s="112">
        <f t="shared" si="953"/>
        <v>0</v>
      </c>
      <c r="AE1704" s="112">
        <f t="shared" si="925"/>
        <v>0</v>
      </c>
      <c r="AF1704" s="112">
        <f t="shared" si="917"/>
        <v>0</v>
      </c>
      <c r="AG1704" s="45"/>
      <c r="AH1704" s="112">
        <f t="shared" si="954"/>
        <v>0</v>
      </c>
      <c r="AI1704" s="112">
        <f t="shared" si="954"/>
        <v>0</v>
      </c>
      <c r="AJ1704" s="112">
        <f t="shared" si="918"/>
        <v>0</v>
      </c>
      <c r="AK1704" s="112">
        <f t="shared" si="955"/>
        <v>0</v>
      </c>
      <c r="AL1704" s="112">
        <f t="shared" si="955"/>
        <v>0</v>
      </c>
      <c r="AM1704" s="112">
        <f t="shared" si="926"/>
        <v>0</v>
      </c>
      <c r="AN1704" s="112">
        <f t="shared" si="920"/>
        <v>0</v>
      </c>
      <c r="AO1704" s="45"/>
      <c r="AP1704" s="112">
        <f t="shared" si="956"/>
        <v>0</v>
      </c>
      <c r="AQ1704" s="112">
        <f t="shared" si="956"/>
        <v>0</v>
      </c>
      <c r="AR1704" s="112">
        <f t="shared" si="921"/>
        <v>0</v>
      </c>
      <c r="AS1704" s="112">
        <f t="shared" si="957"/>
        <v>0</v>
      </c>
      <c r="AT1704" s="112">
        <f t="shared" si="957"/>
        <v>0</v>
      </c>
      <c r="AU1704" s="112">
        <f t="shared" si="927"/>
        <v>0</v>
      </c>
      <c r="AV1704" s="112">
        <f t="shared" si="923"/>
        <v>0</v>
      </c>
      <c r="AW1704" s="113"/>
      <c r="AX1704" s="113"/>
      <c r="AY1704" s="113"/>
      <c r="AZ1704" s="111"/>
      <c r="BA1704" s="111"/>
      <c r="BB1704" s="111"/>
      <c r="BC1704" s="111"/>
      <c r="BD1704" s="111"/>
    </row>
    <row r="1705" spans="1:56" s="127" customFormat="1">
      <c r="A1705" s="45"/>
      <c r="B1705" s="114">
        <v>2013</v>
      </c>
      <c r="C1705" s="115">
        <v>8320</v>
      </c>
      <c r="D1705" s="114">
        <v>14</v>
      </c>
      <c r="E1705" s="114">
        <v>1000</v>
      </c>
      <c r="F1705" s="114">
        <v>1200</v>
      </c>
      <c r="G1705" s="114">
        <v>121</v>
      </c>
      <c r="H1705" s="114"/>
      <c r="I1705" s="116" t="s">
        <v>85</v>
      </c>
      <c r="J1705" s="117">
        <v>0</v>
      </c>
      <c r="K1705" s="117">
        <v>0</v>
      </c>
      <c r="L1705" s="117">
        <v>0</v>
      </c>
      <c r="M1705" s="117">
        <v>0</v>
      </c>
      <c r="N1705" s="117">
        <v>0</v>
      </c>
      <c r="O1705" s="117">
        <v>0</v>
      </c>
      <c r="P1705" s="117">
        <v>0</v>
      </c>
      <c r="Q1705" s="45"/>
      <c r="R1705" s="118">
        <f t="shared" si="950"/>
        <v>0</v>
      </c>
      <c r="S1705" s="118">
        <f t="shared" si="950"/>
        <v>0</v>
      </c>
      <c r="T1705" s="118">
        <f t="shared" si="946"/>
        <v>0</v>
      </c>
      <c r="U1705" s="118">
        <f t="shared" si="951"/>
        <v>0</v>
      </c>
      <c r="V1705" s="118">
        <f t="shared" si="951"/>
        <v>0</v>
      </c>
      <c r="W1705" s="118">
        <f t="shared" si="924"/>
        <v>0</v>
      </c>
      <c r="X1705" s="118">
        <f t="shared" si="947"/>
        <v>0</v>
      </c>
      <c r="Y1705" s="45"/>
      <c r="Z1705" s="118">
        <f t="shared" si="952"/>
        <v>0</v>
      </c>
      <c r="AA1705" s="118">
        <f t="shared" si="952"/>
        <v>0</v>
      </c>
      <c r="AB1705" s="118">
        <f t="shared" si="915"/>
        <v>0</v>
      </c>
      <c r="AC1705" s="118">
        <f t="shared" si="953"/>
        <v>0</v>
      </c>
      <c r="AD1705" s="118">
        <f t="shared" si="953"/>
        <v>0</v>
      </c>
      <c r="AE1705" s="118">
        <f t="shared" si="925"/>
        <v>0</v>
      </c>
      <c r="AF1705" s="118">
        <f t="shared" si="917"/>
        <v>0</v>
      </c>
      <c r="AG1705" s="45"/>
      <c r="AH1705" s="118">
        <f t="shared" si="954"/>
        <v>0</v>
      </c>
      <c r="AI1705" s="118">
        <f t="shared" si="954"/>
        <v>0</v>
      </c>
      <c r="AJ1705" s="118">
        <f t="shared" si="918"/>
        <v>0</v>
      </c>
      <c r="AK1705" s="118">
        <f t="shared" si="955"/>
        <v>0</v>
      </c>
      <c r="AL1705" s="118">
        <f t="shared" si="955"/>
        <v>0</v>
      </c>
      <c r="AM1705" s="118">
        <f t="shared" si="926"/>
        <v>0</v>
      </c>
      <c r="AN1705" s="118">
        <f t="shared" si="920"/>
        <v>0</v>
      </c>
      <c r="AO1705" s="45"/>
      <c r="AP1705" s="118">
        <f t="shared" si="956"/>
        <v>0</v>
      </c>
      <c r="AQ1705" s="118">
        <f t="shared" si="956"/>
        <v>0</v>
      </c>
      <c r="AR1705" s="118">
        <f t="shared" si="921"/>
        <v>0</v>
      </c>
      <c r="AS1705" s="118">
        <f t="shared" si="957"/>
        <v>0</v>
      </c>
      <c r="AT1705" s="118">
        <f t="shared" si="957"/>
        <v>0</v>
      </c>
      <c r="AU1705" s="118">
        <f t="shared" si="927"/>
        <v>0</v>
      </c>
      <c r="AV1705" s="118">
        <f t="shared" si="923"/>
        <v>0</v>
      </c>
      <c r="AW1705" s="119"/>
      <c r="AX1705" s="119"/>
      <c r="AY1705" s="119"/>
      <c r="AZ1705" s="117"/>
      <c r="BA1705" s="117"/>
      <c r="BB1705" s="117"/>
      <c r="BC1705" s="117"/>
      <c r="BD1705" s="117"/>
    </row>
    <row r="1706" spans="1:56" s="100" customFormat="1">
      <c r="A1706" s="45"/>
      <c r="B1706" s="120">
        <v>2013</v>
      </c>
      <c r="C1706" s="121">
        <v>8320</v>
      </c>
      <c r="D1706" s="120">
        <v>14</v>
      </c>
      <c r="E1706" s="120">
        <v>1000</v>
      </c>
      <c r="F1706" s="120">
        <v>1200</v>
      </c>
      <c r="G1706" s="120">
        <v>121</v>
      </c>
      <c r="H1706" s="120">
        <v>12101</v>
      </c>
      <c r="I1706" s="122" t="s">
        <v>86</v>
      </c>
      <c r="J1706" s="123">
        <v>0</v>
      </c>
      <c r="K1706" s="123">
        <v>0</v>
      </c>
      <c r="L1706" s="124">
        <v>0</v>
      </c>
      <c r="M1706" s="123">
        <v>0</v>
      </c>
      <c r="N1706" s="123">
        <v>0</v>
      </c>
      <c r="O1706" s="124">
        <v>0</v>
      </c>
      <c r="P1706" s="124">
        <v>0</v>
      </c>
      <c r="Q1706" s="45"/>
      <c r="R1706" s="123">
        <v>0</v>
      </c>
      <c r="S1706" s="123">
        <v>0</v>
      </c>
      <c r="T1706" s="123">
        <f t="shared" si="946"/>
        <v>0</v>
      </c>
      <c r="U1706" s="123">
        <v>0</v>
      </c>
      <c r="V1706" s="123">
        <v>0</v>
      </c>
      <c r="W1706" s="123">
        <f t="shared" si="924"/>
        <v>0</v>
      </c>
      <c r="X1706" s="123">
        <f t="shared" si="947"/>
        <v>0</v>
      </c>
      <c r="Y1706" s="45"/>
      <c r="Z1706" s="123">
        <v>0</v>
      </c>
      <c r="AA1706" s="123">
        <v>0</v>
      </c>
      <c r="AB1706" s="123">
        <f t="shared" si="915"/>
        <v>0</v>
      </c>
      <c r="AC1706" s="123">
        <v>0</v>
      </c>
      <c r="AD1706" s="123">
        <v>0</v>
      </c>
      <c r="AE1706" s="123">
        <f t="shared" si="925"/>
        <v>0</v>
      </c>
      <c r="AF1706" s="123">
        <f t="shared" si="917"/>
        <v>0</v>
      </c>
      <c r="AG1706" s="45"/>
      <c r="AH1706" s="123">
        <v>0</v>
      </c>
      <c r="AI1706" s="123">
        <v>0</v>
      </c>
      <c r="AJ1706" s="123">
        <f t="shared" si="918"/>
        <v>0</v>
      </c>
      <c r="AK1706" s="123">
        <v>0</v>
      </c>
      <c r="AL1706" s="123">
        <v>0</v>
      </c>
      <c r="AM1706" s="123">
        <f t="shared" si="926"/>
        <v>0</v>
      </c>
      <c r="AN1706" s="123">
        <f t="shared" si="920"/>
        <v>0</v>
      </c>
      <c r="AO1706" s="45"/>
      <c r="AP1706" s="123">
        <f>J1706-(R1706+Z1706+AH1706)</f>
        <v>0</v>
      </c>
      <c r="AQ1706" s="123">
        <f>K1706-(S1706+AA1706+AI1706)</f>
        <v>0</v>
      </c>
      <c r="AR1706" s="123">
        <f t="shared" si="921"/>
        <v>0</v>
      </c>
      <c r="AS1706" s="123">
        <f>M1706-(U1706+AC1706+AK1706)</f>
        <v>0</v>
      </c>
      <c r="AT1706" s="123">
        <f>N1706-(V1706+AD1706+AL1706)</f>
        <v>0</v>
      </c>
      <c r="AU1706" s="123">
        <f t="shared" si="927"/>
        <v>0</v>
      </c>
      <c r="AV1706" s="123">
        <f t="shared" si="923"/>
        <v>0</v>
      </c>
      <c r="AW1706" s="125" t="s">
        <v>87</v>
      </c>
      <c r="AX1706" s="125"/>
      <c r="AY1706" s="125"/>
      <c r="AZ1706" s="124" t="s">
        <v>88</v>
      </c>
      <c r="BA1706" s="124"/>
      <c r="BB1706" s="124"/>
      <c r="BC1706" s="124"/>
      <c r="BD1706" s="124"/>
    </row>
    <row r="1707" spans="1:56" s="107" customFormat="1">
      <c r="A1707" s="45"/>
      <c r="B1707" s="101">
        <v>2013</v>
      </c>
      <c r="C1707" s="102">
        <v>8320</v>
      </c>
      <c r="D1707" s="101">
        <v>14</v>
      </c>
      <c r="E1707" s="101">
        <v>2000</v>
      </c>
      <c r="F1707" s="101"/>
      <c r="G1707" s="101"/>
      <c r="H1707" s="101"/>
      <c r="I1707" s="103" t="s">
        <v>99</v>
      </c>
      <c r="J1707" s="104">
        <v>0</v>
      </c>
      <c r="K1707" s="104">
        <v>0</v>
      </c>
      <c r="L1707" s="104">
        <v>0</v>
      </c>
      <c r="M1707" s="104">
        <v>0</v>
      </c>
      <c r="N1707" s="104">
        <v>0</v>
      </c>
      <c r="O1707" s="104">
        <v>0</v>
      </c>
      <c r="P1707" s="104">
        <v>0</v>
      </c>
      <c r="Q1707" s="45"/>
      <c r="R1707" s="105">
        <f>R1711+R1708+R1714+R1717</f>
        <v>0</v>
      </c>
      <c r="S1707" s="105">
        <f>S1711+S1708+S1714+S1717</f>
        <v>0</v>
      </c>
      <c r="T1707" s="105">
        <f t="shared" si="946"/>
        <v>0</v>
      </c>
      <c r="U1707" s="105">
        <f>U1711+U1708+U1714+U1717</f>
        <v>0</v>
      </c>
      <c r="V1707" s="105">
        <f>V1711+V1708+V1714+V1717</f>
        <v>0</v>
      </c>
      <c r="W1707" s="105">
        <f t="shared" si="924"/>
        <v>0</v>
      </c>
      <c r="X1707" s="105">
        <f t="shared" si="947"/>
        <v>0</v>
      </c>
      <c r="Y1707" s="45"/>
      <c r="Z1707" s="105">
        <f>Z1711+Z1708+Z1714+Z1717</f>
        <v>0</v>
      </c>
      <c r="AA1707" s="105">
        <f>AA1711+AA1708+AA1714+AA1717</f>
        <v>0</v>
      </c>
      <c r="AB1707" s="105">
        <f t="shared" si="915"/>
        <v>0</v>
      </c>
      <c r="AC1707" s="105">
        <f>AC1711+AC1708+AC1714+AC1717</f>
        <v>0</v>
      </c>
      <c r="AD1707" s="105">
        <f>AD1711+AD1708+AD1714+AD1717</f>
        <v>0</v>
      </c>
      <c r="AE1707" s="105">
        <f t="shared" si="925"/>
        <v>0</v>
      </c>
      <c r="AF1707" s="105">
        <f t="shared" si="917"/>
        <v>0</v>
      </c>
      <c r="AG1707" s="45"/>
      <c r="AH1707" s="105">
        <f>AH1711+AH1708+AH1714+AH1717</f>
        <v>0</v>
      </c>
      <c r="AI1707" s="105">
        <f>AI1711+AI1708+AI1714+AI1717</f>
        <v>0</v>
      </c>
      <c r="AJ1707" s="105">
        <f t="shared" si="918"/>
        <v>0</v>
      </c>
      <c r="AK1707" s="105">
        <f>AK1711+AK1708+AK1714+AK1717</f>
        <v>0</v>
      </c>
      <c r="AL1707" s="105">
        <f>AL1711+AL1708+AL1714+AL1717</f>
        <v>0</v>
      </c>
      <c r="AM1707" s="105">
        <f t="shared" si="926"/>
        <v>0</v>
      </c>
      <c r="AN1707" s="105">
        <f t="shared" si="920"/>
        <v>0</v>
      </c>
      <c r="AO1707" s="45"/>
      <c r="AP1707" s="105">
        <f>AP1711+AP1708+AP1714+AP1717</f>
        <v>0</v>
      </c>
      <c r="AQ1707" s="105">
        <f>AQ1711+AQ1708+AQ1714+AQ1717</f>
        <v>0</v>
      </c>
      <c r="AR1707" s="105">
        <f t="shared" si="921"/>
        <v>0</v>
      </c>
      <c r="AS1707" s="105">
        <f>AS1711+AS1708+AS1714+AS1717</f>
        <v>0</v>
      </c>
      <c r="AT1707" s="105">
        <f>AT1711+AT1708+AT1714+AT1717</f>
        <v>0</v>
      </c>
      <c r="AU1707" s="105">
        <f t="shared" si="927"/>
        <v>0</v>
      </c>
      <c r="AV1707" s="105">
        <f t="shared" si="923"/>
        <v>0</v>
      </c>
      <c r="AW1707" s="106"/>
      <c r="AX1707" s="106"/>
      <c r="AY1707" s="106"/>
      <c r="AZ1707" s="104"/>
      <c r="BA1707" s="104"/>
      <c r="BB1707" s="104"/>
      <c r="BC1707" s="104"/>
      <c r="BD1707" s="104"/>
    </row>
    <row r="1708" spans="1:56" s="107" customFormat="1">
      <c r="A1708" s="45"/>
      <c r="B1708" s="108">
        <v>2013</v>
      </c>
      <c r="C1708" s="109">
        <v>8320</v>
      </c>
      <c r="D1708" s="108">
        <v>14</v>
      </c>
      <c r="E1708" s="108">
        <v>2000</v>
      </c>
      <c r="F1708" s="108">
        <v>2100</v>
      </c>
      <c r="G1708" s="108"/>
      <c r="H1708" s="108"/>
      <c r="I1708" s="110" t="s">
        <v>357</v>
      </c>
      <c r="J1708" s="111">
        <v>0</v>
      </c>
      <c r="K1708" s="111">
        <v>0</v>
      </c>
      <c r="L1708" s="111">
        <v>0</v>
      </c>
      <c r="M1708" s="111">
        <v>0</v>
      </c>
      <c r="N1708" s="111">
        <v>0</v>
      </c>
      <c r="O1708" s="111">
        <v>0</v>
      </c>
      <c r="P1708" s="111">
        <v>0</v>
      </c>
      <c r="Q1708" s="45"/>
      <c r="R1708" s="112">
        <f t="shared" si="950"/>
        <v>0</v>
      </c>
      <c r="S1708" s="112">
        <f t="shared" si="950"/>
        <v>0</v>
      </c>
      <c r="T1708" s="112">
        <f t="shared" si="946"/>
        <v>0</v>
      </c>
      <c r="U1708" s="112">
        <f>U1709</f>
        <v>0</v>
      </c>
      <c r="V1708" s="112">
        <f>V1709</f>
        <v>0</v>
      </c>
      <c r="W1708" s="112">
        <f t="shared" si="924"/>
        <v>0</v>
      </c>
      <c r="X1708" s="112">
        <f t="shared" si="947"/>
        <v>0</v>
      </c>
      <c r="Y1708" s="45"/>
      <c r="Z1708" s="112">
        <f t="shared" si="952"/>
        <v>0</v>
      </c>
      <c r="AA1708" s="112">
        <f t="shared" si="952"/>
        <v>0</v>
      </c>
      <c r="AB1708" s="112">
        <f t="shared" si="915"/>
        <v>0</v>
      </c>
      <c r="AC1708" s="112">
        <f>AC1709</f>
        <v>0</v>
      </c>
      <c r="AD1708" s="112">
        <f>AD1709</f>
        <v>0</v>
      </c>
      <c r="AE1708" s="112">
        <f t="shared" si="925"/>
        <v>0</v>
      </c>
      <c r="AF1708" s="112">
        <f t="shared" si="917"/>
        <v>0</v>
      </c>
      <c r="AG1708" s="45"/>
      <c r="AH1708" s="112">
        <f t="shared" si="954"/>
        <v>0</v>
      </c>
      <c r="AI1708" s="112">
        <f t="shared" si="954"/>
        <v>0</v>
      </c>
      <c r="AJ1708" s="112">
        <f t="shared" si="918"/>
        <v>0</v>
      </c>
      <c r="AK1708" s="112">
        <f>AK1709</f>
        <v>0</v>
      </c>
      <c r="AL1708" s="112">
        <f>AL1709</f>
        <v>0</v>
      </c>
      <c r="AM1708" s="112">
        <f t="shared" si="926"/>
        <v>0</v>
      </c>
      <c r="AN1708" s="112">
        <f t="shared" si="920"/>
        <v>0</v>
      </c>
      <c r="AO1708" s="45"/>
      <c r="AP1708" s="112">
        <f t="shared" si="956"/>
        <v>0</v>
      </c>
      <c r="AQ1708" s="112">
        <f t="shared" si="956"/>
        <v>0</v>
      </c>
      <c r="AR1708" s="112">
        <f t="shared" si="921"/>
        <v>0</v>
      </c>
      <c r="AS1708" s="112">
        <f>AS1709</f>
        <v>0</v>
      </c>
      <c r="AT1708" s="112">
        <f>AT1709</f>
        <v>0</v>
      </c>
      <c r="AU1708" s="112">
        <f t="shared" si="927"/>
        <v>0</v>
      </c>
      <c r="AV1708" s="112">
        <f t="shared" si="923"/>
        <v>0</v>
      </c>
      <c r="AW1708" s="113"/>
      <c r="AX1708" s="113"/>
      <c r="AY1708" s="113"/>
      <c r="AZ1708" s="111"/>
      <c r="BA1708" s="111"/>
      <c r="BB1708" s="111"/>
      <c r="BC1708" s="111"/>
      <c r="BD1708" s="111"/>
    </row>
    <row r="1709" spans="1:56" s="107" customFormat="1">
      <c r="A1709" s="45"/>
      <c r="B1709" s="114">
        <v>2013</v>
      </c>
      <c r="C1709" s="115">
        <v>8320</v>
      </c>
      <c r="D1709" s="114">
        <v>14</v>
      </c>
      <c r="E1709" s="114">
        <v>2000</v>
      </c>
      <c r="F1709" s="114">
        <v>2100</v>
      </c>
      <c r="G1709" s="114">
        <v>211</v>
      </c>
      <c r="H1709" s="114"/>
      <c r="I1709" s="116" t="s">
        <v>101</v>
      </c>
      <c r="J1709" s="117">
        <v>0</v>
      </c>
      <c r="K1709" s="117">
        <v>0</v>
      </c>
      <c r="L1709" s="117">
        <v>0</v>
      </c>
      <c r="M1709" s="117">
        <v>0</v>
      </c>
      <c r="N1709" s="117">
        <v>0</v>
      </c>
      <c r="O1709" s="117">
        <v>0</v>
      </c>
      <c r="P1709" s="117">
        <v>0</v>
      </c>
      <c r="Q1709" s="45"/>
      <c r="R1709" s="118">
        <f t="shared" si="950"/>
        <v>0</v>
      </c>
      <c r="S1709" s="118">
        <f t="shared" si="950"/>
        <v>0</v>
      </c>
      <c r="T1709" s="118">
        <f t="shared" si="946"/>
        <v>0</v>
      </c>
      <c r="U1709" s="118">
        <f>U1710</f>
        <v>0</v>
      </c>
      <c r="V1709" s="118">
        <f>V1710</f>
        <v>0</v>
      </c>
      <c r="W1709" s="118">
        <f t="shared" si="924"/>
        <v>0</v>
      </c>
      <c r="X1709" s="118">
        <f t="shared" si="947"/>
        <v>0</v>
      </c>
      <c r="Y1709" s="45"/>
      <c r="Z1709" s="118">
        <f t="shared" si="952"/>
        <v>0</v>
      </c>
      <c r="AA1709" s="118">
        <f t="shared" si="952"/>
        <v>0</v>
      </c>
      <c r="AB1709" s="118">
        <f t="shared" si="915"/>
        <v>0</v>
      </c>
      <c r="AC1709" s="118">
        <f>AC1710</f>
        <v>0</v>
      </c>
      <c r="AD1709" s="118">
        <f>AD1710</f>
        <v>0</v>
      </c>
      <c r="AE1709" s="118">
        <f t="shared" si="925"/>
        <v>0</v>
      </c>
      <c r="AF1709" s="118">
        <f t="shared" si="917"/>
        <v>0</v>
      </c>
      <c r="AG1709" s="45"/>
      <c r="AH1709" s="118">
        <f t="shared" si="954"/>
        <v>0</v>
      </c>
      <c r="AI1709" s="118">
        <f t="shared" si="954"/>
        <v>0</v>
      </c>
      <c r="AJ1709" s="118">
        <f t="shared" si="918"/>
        <v>0</v>
      </c>
      <c r="AK1709" s="118">
        <f>AK1710</f>
        <v>0</v>
      </c>
      <c r="AL1709" s="118">
        <f>AL1710</f>
        <v>0</v>
      </c>
      <c r="AM1709" s="118">
        <f t="shared" si="926"/>
        <v>0</v>
      </c>
      <c r="AN1709" s="118">
        <f t="shared" si="920"/>
        <v>0</v>
      </c>
      <c r="AO1709" s="45"/>
      <c r="AP1709" s="118">
        <f t="shared" si="956"/>
        <v>0</v>
      </c>
      <c r="AQ1709" s="118">
        <f t="shared" si="956"/>
        <v>0</v>
      </c>
      <c r="AR1709" s="118">
        <f t="shared" si="921"/>
        <v>0</v>
      </c>
      <c r="AS1709" s="118">
        <f>AS1710</f>
        <v>0</v>
      </c>
      <c r="AT1709" s="118">
        <f>AT1710</f>
        <v>0</v>
      </c>
      <c r="AU1709" s="118">
        <f t="shared" si="927"/>
        <v>0</v>
      </c>
      <c r="AV1709" s="118">
        <f t="shared" si="923"/>
        <v>0</v>
      </c>
      <c r="AW1709" s="119"/>
      <c r="AX1709" s="119"/>
      <c r="AY1709" s="119"/>
      <c r="AZ1709" s="117"/>
      <c r="BA1709" s="117"/>
      <c r="BB1709" s="117"/>
      <c r="BC1709" s="117"/>
      <c r="BD1709" s="117"/>
    </row>
    <row r="1710" spans="1:56" s="107" customFormat="1">
      <c r="A1710" s="45"/>
      <c r="B1710" s="129">
        <v>2013</v>
      </c>
      <c r="C1710" s="130">
        <v>8320</v>
      </c>
      <c r="D1710" s="129">
        <v>14</v>
      </c>
      <c r="E1710" s="129">
        <v>2000</v>
      </c>
      <c r="F1710" s="129">
        <v>2100</v>
      </c>
      <c r="G1710" s="129">
        <v>211</v>
      </c>
      <c r="H1710" s="129">
        <v>21101</v>
      </c>
      <c r="I1710" s="128" t="s">
        <v>102</v>
      </c>
      <c r="J1710" s="123">
        <v>0</v>
      </c>
      <c r="K1710" s="123">
        <v>0</v>
      </c>
      <c r="L1710" s="124">
        <v>0</v>
      </c>
      <c r="M1710" s="123">
        <v>0</v>
      </c>
      <c r="N1710" s="123">
        <v>0</v>
      </c>
      <c r="O1710" s="124">
        <v>0</v>
      </c>
      <c r="P1710" s="124">
        <v>0</v>
      </c>
      <c r="Q1710" s="45"/>
      <c r="R1710" s="123">
        <v>0</v>
      </c>
      <c r="S1710" s="123">
        <v>0</v>
      </c>
      <c r="T1710" s="123">
        <f t="shared" si="946"/>
        <v>0</v>
      </c>
      <c r="U1710" s="123">
        <v>0</v>
      </c>
      <c r="V1710" s="123">
        <v>0</v>
      </c>
      <c r="W1710" s="123">
        <f t="shared" si="924"/>
        <v>0</v>
      </c>
      <c r="X1710" s="123">
        <f t="shared" si="947"/>
        <v>0</v>
      </c>
      <c r="Y1710" s="45"/>
      <c r="Z1710" s="123">
        <v>0</v>
      </c>
      <c r="AA1710" s="123">
        <v>0</v>
      </c>
      <c r="AB1710" s="123">
        <f t="shared" si="915"/>
        <v>0</v>
      </c>
      <c r="AC1710" s="123">
        <v>0</v>
      </c>
      <c r="AD1710" s="123">
        <v>0</v>
      </c>
      <c r="AE1710" s="123">
        <f t="shared" si="925"/>
        <v>0</v>
      </c>
      <c r="AF1710" s="123">
        <f t="shared" si="917"/>
        <v>0</v>
      </c>
      <c r="AG1710" s="45"/>
      <c r="AH1710" s="123">
        <v>0</v>
      </c>
      <c r="AI1710" s="123">
        <v>0</v>
      </c>
      <c r="AJ1710" s="123">
        <f t="shared" si="918"/>
        <v>0</v>
      </c>
      <c r="AK1710" s="123">
        <v>0</v>
      </c>
      <c r="AL1710" s="123">
        <v>0</v>
      </c>
      <c r="AM1710" s="123">
        <f t="shared" si="926"/>
        <v>0</v>
      </c>
      <c r="AN1710" s="123">
        <f t="shared" si="920"/>
        <v>0</v>
      </c>
      <c r="AO1710" s="45"/>
      <c r="AP1710" s="123">
        <f>J1710-(R1710+Z1710+AH1710)</f>
        <v>0</v>
      </c>
      <c r="AQ1710" s="123">
        <f>K1710-(S1710+AA1710+AI1710)</f>
        <v>0</v>
      </c>
      <c r="AR1710" s="123">
        <f t="shared" si="921"/>
        <v>0</v>
      </c>
      <c r="AS1710" s="123">
        <f>M1710-(U1710+AC1710+AK1710)</f>
        <v>0</v>
      </c>
      <c r="AT1710" s="123">
        <f>N1710-(V1710+AD1710+AL1710)</f>
        <v>0</v>
      </c>
      <c r="AU1710" s="123">
        <f t="shared" si="927"/>
        <v>0</v>
      </c>
      <c r="AV1710" s="123">
        <f t="shared" si="923"/>
        <v>0</v>
      </c>
      <c r="AW1710" s="125"/>
      <c r="AX1710" s="125"/>
      <c r="AY1710" s="125"/>
      <c r="AZ1710" s="124"/>
      <c r="BA1710" s="124"/>
      <c r="BB1710" s="124"/>
      <c r="BC1710" s="124"/>
      <c r="BD1710" s="124"/>
    </row>
    <row r="1711" spans="1:56" s="126" customFormat="1">
      <c r="A1711" s="45"/>
      <c r="B1711" s="108">
        <v>2013</v>
      </c>
      <c r="C1711" s="109">
        <v>8320</v>
      </c>
      <c r="D1711" s="108">
        <v>14</v>
      </c>
      <c r="E1711" s="108">
        <v>2000</v>
      </c>
      <c r="F1711" s="108">
        <v>2400</v>
      </c>
      <c r="G1711" s="108"/>
      <c r="H1711" s="108"/>
      <c r="I1711" s="110" t="s">
        <v>122</v>
      </c>
      <c r="J1711" s="111">
        <v>0</v>
      </c>
      <c r="K1711" s="111">
        <v>0</v>
      </c>
      <c r="L1711" s="111">
        <v>0</v>
      </c>
      <c r="M1711" s="111">
        <v>0</v>
      </c>
      <c r="N1711" s="111">
        <v>0</v>
      </c>
      <c r="O1711" s="111">
        <v>0</v>
      </c>
      <c r="P1711" s="111">
        <v>0</v>
      </c>
      <c r="Q1711" s="45"/>
      <c r="R1711" s="112">
        <f t="shared" si="950"/>
        <v>0</v>
      </c>
      <c r="S1711" s="112">
        <f t="shared" si="950"/>
        <v>0</v>
      </c>
      <c r="T1711" s="112">
        <f t="shared" si="946"/>
        <v>0</v>
      </c>
      <c r="U1711" s="112">
        <f>U1712</f>
        <v>0</v>
      </c>
      <c r="V1711" s="112">
        <f>V1712</f>
        <v>0</v>
      </c>
      <c r="W1711" s="112">
        <f t="shared" si="924"/>
        <v>0</v>
      </c>
      <c r="X1711" s="112">
        <f t="shared" si="947"/>
        <v>0</v>
      </c>
      <c r="Y1711" s="45"/>
      <c r="Z1711" s="112">
        <f t="shared" si="952"/>
        <v>0</v>
      </c>
      <c r="AA1711" s="112">
        <f t="shared" si="952"/>
        <v>0</v>
      </c>
      <c r="AB1711" s="112">
        <f t="shared" si="915"/>
        <v>0</v>
      </c>
      <c r="AC1711" s="112">
        <f>AC1712</f>
        <v>0</v>
      </c>
      <c r="AD1711" s="112">
        <f>AD1712</f>
        <v>0</v>
      </c>
      <c r="AE1711" s="112">
        <f t="shared" si="925"/>
        <v>0</v>
      </c>
      <c r="AF1711" s="112">
        <f t="shared" si="917"/>
        <v>0</v>
      </c>
      <c r="AG1711" s="45"/>
      <c r="AH1711" s="112">
        <f t="shared" si="954"/>
        <v>0</v>
      </c>
      <c r="AI1711" s="112">
        <f t="shared" si="954"/>
        <v>0</v>
      </c>
      <c r="AJ1711" s="112">
        <f t="shared" si="918"/>
        <v>0</v>
      </c>
      <c r="AK1711" s="112">
        <f>AK1712</f>
        <v>0</v>
      </c>
      <c r="AL1711" s="112">
        <f>AL1712</f>
        <v>0</v>
      </c>
      <c r="AM1711" s="112">
        <f t="shared" si="926"/>
        <v>0</v>
      </c>
      <c r="AN1711" s="112">
        <f t="shared" si="920"/>
        <v>0</v>
      </c>
      <c r="AO1711" s="45"/>
      <c r="AP1711" s="112">
        <f t="shared" si="956"/>
        <v>0</v>
      </c>
      <c r="AQ1711" s="112">
        <f t="shared" si="956"/>
        <v>0</v>
      </c>
      <c r="AR1711" s="112">
        <f t="shared" si="921"/>
        <v>0</v>
      </c>
      <c r="AS1711" s="112">
        <f>AS1712</f>
        <v>0</v>
      </c>
      <c r="AT1711" s="112">
        <f>AT1712</f>
        <v>0</v>
      </c>
      <c r="AU1711" s="112">
        <f t="shared" si="927"/>
        <v>0</v>
      </c>
      <c r="AV1711" s="112">
        <f t="shared" si="923"/>
        <v>0</v>
      </c>
      <c r="AW1711" s="113"/>
      <c r="AX1711" s="113"/>
      <c r="AY1711" s="113"/>
      <c r="AZ1711" s="111"/>
      <c r="BA1711" s="111"/>
      <c r="BB1711" s="111"/>
      <c r="BC1711" s="111"/>
      <c r="BD1711" s="111"/>
    </row>
    <row r="1712" spans="1:56" s="127" customFormat="1">
      <c r="A1712" s="45"/>
      <c r="B1712" s="114">
        <v>2013</v>
      </c>
      <c r="C1712" s="115">
        <v>8320</v>
      </c>
      <c r="D1712" s="114">
        <v>14</v>
      </c>
      <c r="E1712" s="114">
        <v>2000</v>
      </c>
      <c r="F1712" s="114">
        <v>2400</v>
      </c>
      <c r="G1712" s="114">
        <v>246</v>
      </c>
      <c r="H1712" s="114"/>
      <c r="I1712" s="116" t="s">
        <v>126</v>
      </c>
      <c r="J1712" s="117">
        <v>0</v>
      </c>
      <c r="K1712" s="117">
        <v>0</v>
      </c>
      <c r="L1712" s="117">
        <v>0</v>
      </c>
      <c r="M1712" s="117">
        <v>0</v>
      </c>
      <c r="N1712" s="117">
        <v>0</v>
      </c>
      <c r="O1712" s="117">
        <v>0</v>
      </c>
      <c r="P1712" s="117">
        <v>0</v>
      </c>
      <c r="Q1712" s="45"/>
      <c r="R1712" s="118">
        <f t="shared" si="950"/>
        <v>0</v>
      </c>
      <c r="S1712" s="118">
        <f t="shared" si="950"/>
        <v>0</v>
      </c>
      <c r="T1712" s="118">
        <f t="shared" si="946"/>
        <v>0</v>
      </c>
      <c r="U1712" s="118">
        <f>U1713</f>
        <v>0</v>
      </c>
      <c r="V1712" s="118">
        <f>V1713</f>
        <v>0</v>
      </c>
      <c r="W1712" s="118">
        <f t="shared" si="924"/>
        <v>0</v>
      </c>
      <c r="X1712" s="118">
        <f t="shared" si="947"/>
        <v>0</v>
      </c>
      <c r="Y1712" s="45"/>
      <c r="Z1712" s="118">
        <f t="shared" si="952"/>
        <v>0</v>
      </c>
      <c r="AA1712" s="118">
        <f t="shared" si="952"/>
        <v>0</v>
      </c>
      <c r="AB1712" s="118">
        <f t="shared" si="915"/>
        <v>0</v>
      </c>
      <c r="AC1712" s="118">
        <f>AC1713</f>
        <v>0</v>
      </c>
      <c r="AD1712" s="118">
        <f>AD1713</f>
        <v>0</v>
      </c>
      <c r="AE1712" s="118">
        <f t="shared" si="925"/>
        <v>0</v>
      </c>
      <c r="AF1712" s="118">
        <f t="shared" si="917"/>
        <v>0</v>
      </c>
      <c r="AG1712" s="45"/>
      <c r="AH1712" s="118">
        <f t="shared" si="954"/>
        <v>0</v>
      </c>
      <c r="AI1712" s="118">
        <f t="shared" si="954"/>
        <v>0</v>
      </c>
      <c r="AJ1712" s="118">
        <f t="shared" si="918"/>
        <v>0</v>
      </c>
      <c r="AK1712" s="118">
        <f>AK1713</f>
        <v>0</v>
      </c>
      <c r="AL1712" s="118">
        <f>AL1713</f>
        <v>0</v>
      </c>
      <c r="AM1712" s="118">
        <f t="shared" si="926"/>
        <v>0</v>
      </c>
      <c r="AN1712" s="118">
        <f t="shared" si="920"/>
        <v>0</v>
      </c>
      <c r="AO1712" s="45"/>
      <c r="AP1712" s="118">
        <f t="shared" si="956"/>
        <v>0</v>
      </c>
      <c r="AQ1712" s="118">
        <f t="shared" si="956"/>
        <v>0</v>
      </c>
      <c r="AR1712" s="118">
        <f t="shared" si="921"/>
        <v>0</v>
      </c>
      <c r="AS1712" s="118">
        <f>AS1713</f>
        <v>0</v>
      </c>
      <c r="AT1712" s="118">
        <f>AT1713</f>
        <v>0</v>
      </c>
      <c r="AU1712" s="118">
        <f t="shared" si="927"/>
        <v>0</v>
      </c>
      <c r="AV1712" s="118">
        <f t="shared" si="923"/>
        <v>0</v>
      </c>
      <c r="AW1712" s="119"/>
      <c r="AX1712" s="119"/>
      <c r="AY1712" s="119"/>
      <c r="AZ1712" s="117"/>
      <c r="BA1712" s="117"/>
      <c r="BB1712" s="117"/>
      <c r="BC1712" s="117"/>
      <c r="BD1712" s="117"/>
    </row>
    <row r="1713" spans="1:56" s="100" customFormat="1">
      <c r="A1713" s="45"/>
      <c r="B1713" s="120">
        <v>2013</v>
      </c>
      <c r="C1713" s="121">
        <v>8320</v>
      </c>
      <c r="D1713" s="120">
        <v>14</v>
      </c>
      <c r="E1713" s="120">
        <v>2000</v>
      </c>
      <c r="F1713" s="120">
        <v>2400</v>
      </c>
      <c r="G1713" s="120">
        <v>246</v>
      </c>
      <c r="H1713" s="120">
        <v>24601</v>
      </c>
      <c r="I1713" s="122" t="s">
        <v>126</v>
      </c>
      <c r="J1713" s="123">
        <v>0</v>
      </c>
      <c r="K1713" s="123">
        <v>0</v>
      </c>
      <c r="L1713" s="124">
        <v>0</v>
      </c>
      <c r="M1713" s="123">
        <v>0</v>
      </c>
      <c r="N1713" s="123">
        <v>0</v>
      </c>
      <c r="O1713" s="124">
        <v>0</v>
      </c>
      <c r="P1713" s="124">
        <v>0</v>
      </c>
      <c r="Q1713" s="45"/>
      <c r="R1713" s="123">
        <v>0</v>
      </c>
      <c r="S1713" s="123">
        <v>0</v>
      </c>
      <c r="T1713" s="123">
        <f t="shared" si="946"/>
        <v>0</v>
      </c>
      <c r="U1713" s="123">
        <v>0</v>
      </c>
      <c r="V1713" s="123">
        <v>0</v>
      </c>
      <c r="W1713" s="123">
        <f t="shared" si="924"/>
        <v>0</v>
      </c>
      <c r="X1713" s="123">
        <f t="shared" si="947"/>
        <v>0</v>
      </c>
      <c r="Y1713" s="45"/>
      <c r="Z1713" s="123">
        <v>0</v>
      </c>
      <c r="AA1713" s="123">
        <v>0</v>
      </c>
      <c r="AB1713" s="123">
        <f t="shared" si="915"/>
        <v>0</v>
      </c>
      <c r="AC1713" s="123">
        <v>0</v>
      </c>
      <c r="AD1713" s="123">
        <v>0</v>
      </c>
      <c r="AE1713" s="123">
        <f t="shared" si="925"/>
        <v>0</v>
      </c>
      <c r="AF1713" s="123">
        <f t="shared" si="917"/>
        <v>0</v>
      </c>
      <c r="AG1713" s="45"/>
      <c r="AH1713" s="123">
        <v>0</v>
      </c>
      <c r="AI1713" s="123">
        <v>0</v>
      </c>
      <c r="AJ1713" s="123">
        <f t="shared" si="918"/>
        <v>0</v>
      </c>
      <c r="AK1713" s="123">
        <v>0</v>
      </c>
      <c r="AL1713" s="123">
        <v>0</v>
      </c>
      <c r="AM1713" s="123">
        <f t="shared" si="926"/>
        <v>0</v>
      </c>
      <c r="AN1713" s="123">
        <f t="shared" si="920"/>
        <v>0</v>
      </c>
      <c r="AO1713" s="45"/>
      <c r="AP1713" s="123">
        <f>J1713-(R1713+Z1713+AH1713)</f>
        <v>0</v>
      </c>
      <c r="AQ1713" s="123">
        <f>K1713-(S1713+AA1713+AI1713)</f>
        <v>0</v>
      </c>
      <c r="AR1713" s="123">
        <f t="shared" si="921"/>
        <v>0</v>
      </c>
      <c r="AS1713" s="123">
        <f>M1713-(U1713+AC1713+AK1713)</f>
        <v>0</v>
      </c>
      <c r="AT1713" s="123">
        <f>N1713-(V1713+AD1713+AL1713)</f>
        <v>0</v>
      </c>
      <c r="AU1713" s="123">
        <f t="shared" si="927"/>
        <v>0</v>
      </c>
      <c r="AV1713" s="123">
        <f t="shared" si="923"/>
        <v>0</v>
      </c>
      <c r="AW1713" s="125" t="s">
        <v>103</v>
      </c>
      <c r="AX1713" s="125"/>
      <c r="AY1713" s="125"/>
      <c r="AZ1713" s="124" t="s">
        <v>283</v>
      </c>
      <c r="BA1713" s="124"/>
      <c r="BB1713" s="124"/>
      <c r="BC1713" s="124"/>
      <c r="BD1713" s="124"/>
    </row>
    <row r="1714" spans="1:56" s="100" customFormat="1">
      <c r="A1714" s="45"/>
      <c r="B1714" s="108">
        <v>2013</v>
      </c>
      <c r="C1714" s="109">
        <v>8320</v>
      </c>
      <c r="D1714" s="108">
        <v>14</v>
      </c>
      <c r="E1714" s="108">
        <v>2000</v>
      </c>
      <c r="F1714" s="108">
        <v>2600</v>
      </c>
      <c r="G1714" s="108"/>
      <c r="H1714" s="108"/>
      <c r="I1714" s="110" t="s">
        <v>495</v>
      </c>
      <c r="J1714" s="111">
        <v>0</v>
      </c>
      <c r="K1714" s="111">
        <v>0</v>
      </c>
      <c r="L1714" s="111">
        <v>0</v>
      </c>
      <c r="M1714" s="111">
        <v>0</v>
      </c>
      <c r="N1714" s="111">
        <v>0</v>
      </c>
      <c r="O1714" s="111">
        <v>0</v>
      </c>
      <c r="P1714" s="111">
        <v>0</v>
      </c>
      <c r="Q1714" s="45"/>
      <c r="R1714" s="112">
        <f t="shared" si="950"/>
        <v>0</v>
      </c>
      <c r="S1714" s="112">
        <f t="shared" si="950"/>
        <v>0</v>
      </c>
      <c r="T1714" s="112">
        <f t="shared" si="946"/>
        <v>0</v>
      </c>
      <c r="U1714" s="112">
        <f>U1715</f>
        <v>0</v>
      </c>
      <c r="V1714" s="112">
        <f>V1715</f>
        <v>0</v>
      </c>
      <c r="W1714" s="112">
        <f t="shared" si="924"/>
        <v>0</v>
      </c>
      <c r="X1714" s="112">
        <f t="shared" si="947"/>
        <v>0</v>
      </c>
      <c r="Y1714" s="45"/>
      <c r="Z1714" s="112">
        <f t="shared" si="952"/>
        <v>0</v>
      </c>
      <c r="AA1714" s="112">
        <f t="shared" si="952"/>
        <v>0</v>
      </c>
      <c r="AB1714" s="112">
        <f t="shared" si="915"/>
        <v>0</v>
      </c>
      <c r="AC1714" s="112">
        <f>AC1715</f>
        <v>0</v>
      </c>
      <c r="AD1714" s="112">
        <f>AD1715</f>
        <v>0</v>
      </c>
      <c r="AE1714" s="112">
        <f t="shared" si="925"/>
        <v>0</v>
      </c>
      <c r="AF1714" s="112">
        <f t="shared" si="917"/>
        <v>0</v>
      </c>
      <c r="AG1714" s="45"/>
      <c r="AH1714" s="112">
        <f t="shared" si="954"/>
        <v>0</v>
      </c>
      <c r="AI1714" s="112">
        <f t="shared" si="954"/>
        <v>0</v>
      </c>
      <c r="AJ1714" s="112">
        <f t="shared" si="918"/>
        <v>0</v>
      </c>
      <c r="AK1714" s="112">
        <f>AK1715</f>
        <v>0</v>
      </c>
      <c r="AL1714" s="112">
        <f>AL1715</f>
        <v>0</v>
      </c>
      <c r="AM1714" s="112">
        <f t="shared" si="926"/>
        <v>0</v>
      </c>
      <c r="AN1714" s="112">
        <f t="shared" si="920"/>
        <v>0</v>
      </c>
      <c r="AO1714" s="45"/>
      <c r="AP1714" s="112">
        <f t="shared" si="956"/>
        <v>0</v>
      </c>
      <c r="AQ1714" s="112">
        <f t="shared" si="956"/>
        <v>0</v>
      </c>
      <c r="AR1714" s="112">
        <f t="shared" si="921"/>
        <v>0</v>
      </c>
      <c r="AS1714" s="112">
        <f>AS1715</f>
        <v>0</v>
      </c>
      <c r="AT1714" s="112">
        <f>AT1715</f>
        <v>0</v>
      </c>
      <c r="AU1714" s="112">
        <f t="shared" si="927"/>
        <v>0</v>
      </c>
      <c r="AV1714" s="112">
        <f t="shared" si="923"/>
        <v>0</v>
      </c>
      <c r="AW1714" s="113"/>
      <c r="AX1714" s="113"/>
      <c r="AY1714" s="113"/>
      <c r="AZ1714" s="111"/>
      <c r="BA1714" s="111"/>
      <c r="BB1714" s="111"/>
      <c r="BC1714" s="111"/>
      <c r="BD1714" s="111"/>
    </row>
    <row r="1715" spans="1:56" s="100" customFormat="1" hidden="1">
      <c r="A1715" s="45"/>
      <c r="B1715" s="114">
        <v>2013</v>
      </c>
      <c r="C1715" s="115">
        <v>8320</v>
      </c>
      <c r="D1715" s="114">
        <v>14</v>
      </c>
      <c r="E1715" s="114">
        <v>2000</v>
      </c>
      <c r="F1715" s="114">
        <v>2600</v>
      </c>
      <c r="G1715" s="114">
        <v>261</v>
      </c>
      <c r="H1715" s="114"/>
      <c r="I1715" s="116" t="s">
        <v>131</v>
      </c>
      <c r="J1715" s="117">
        <v>0</v>
      </c>
      <c r="K1715" s="117">
        <v>0</v>
      </c>
      <c r="L1715" s="117">
        <v>0</v>
      </c>
      <c r="M1715" s="117">
        <v>0</v>
      </c>
      <c r="N1715" s="117">
        <v>0</v>
      </c>
      <c r="O1715" s="117">
        <v>0</v>
      </c>
      <c r="P1715" s="117">
        <v>0</v>
      </c>
      <c r="Q1715" s="45"/>
      <c r="R1715" s="118">
        <f t="shared" si="950"/>
        <v>0</v>
      </c>
      <c r="S1715" s="118">
        <f t="shared" si="950"/>
        <v>0</v>
      </c>
      <c r="T1715" s="118">
        <f t="shared" si="946"/>
        <v>0</v>
      </c>
      <c r="U1715" s="118">
        <f>U1716</f>
        <v>0</v>
      </c>
      <c r="V1715" s="118">
        <f>V1716</f>
        <v>0</v>
      </c>
      <c r="W1715" s="118">
        <f t="shared" si="924"/>
        <v>0</v>
      </c>
      <c r="X1715" s="118">
        <f t="shared" si="947"/>
        <v>0</v>
      </c>
      <c r="Y1715" s="45"/>
      <c r="Z1715" s="118">
        <f t="shared" si="952"/>
        <v>0</v>
      </c>
      <c r="AA1715" s="118">
        <f t="shared" si="952"/>
        <v>0</v>
      </c>
      <c r="AB1715" s="118">
        <f t="shared" si="915"/>
        <v>0</v>
      </c>
      <c r="AC1715" s="118">
        <f>AC1716</f>
        <v>0</v>
      </c>
      <c r="AD1715" s="118">
        <f>AD1716</f>
        <v>0</v>
      </c>
      <c r="AE1715" s="118">
        <f t="shared" si="925"/>
        <v>0</v>
      </c>
      <c r="AF1715" s="118">
        <f t="shared" si="917"/>
        <v>0</v>
      </c>
      <c r="AG1715" s="45"/>
      <c r="AH1715" s="118">
        <f t="shared" si="954"/>
        <v>0</v>
      </c>
      <c r="AI1715" s="118">
        <f t="shared" si="954"/>
        <v>0</v>
      </c>
      <c r="AJ1715" s="118">
        <f t="shared" si="918"/>
        <v>0</v>
      </c>
      <c r="AK1715" s="118">
        <f>AK1716</f>
        <v>0</v>
      </c>
      <c r="AL1715" s="118">
        <f>AL1716</f>
        <v>0</v>
      </c>
      <c r="AM1715" s="118">
        <f t="shared" si="926"/>
        <v>0</v>
      </c>
      <c r="AN1715" s="118">
        <f t="shared" si="920"/>
        <v>0</v>
      </c>
      <c r="AO1715" s="45"/>
      <c r="AP1715" s="118">
        <f t="shared" si="956"/>
        <v>0</v>
      </c>
      <c r="AQ1715" s="118">
        <f t="shared" si="956"/>
        <v>0</v>
      </c>
      <c r="AR1715" s="118">
        <f t="shared" si="921"/>
        <v>0</v>
      </c>
      <c r="AS1715" s="118">
        <f>AS1716</f>
        <v>0</v>
      </c>
      <c r="AT1715" s="118">
        <f>AT1716</f>
        <v>0</v>
      </c>
      <c r="AU1715" s="118">
        <f t="shared" si="927"/>
        <v>0</v>
      </c>
      <c r="AV1715" s="118">
        <f t="shared" si="923"/>
        <v>0</v>
      </c>
      <c r="AW1715" s="119"/>
      <c r="AX1715" s="119"/>
      <c r="AY1715" s="119"/>
      <c r="AZ1715" s="117"/>
      <c r="BA1715" s="117"/>
      <c r="BB1715" s="117"/>
      <c r="BC1715" s="117"/>
      <c r="BD1715" s="117"/>
    </row>
    <row r="1716" spans="1:56" s="100" customFormat="1" ht="62.4" hidden="1">
      <c r="A1716" s="45"/>
      <c r="B1716" s="129">
        <v>2013</v>
      </c>
      <c r="C1716" s="130">
        <v>8320</v>
      </c>
      <c r="D1716" s="129">
        <v>14</v>
      </c>
      <c r="E1716" s="129">
        <v>2000</v>
      </c>
      <c r="F1716" s="129">
        <v>2600</v>
      </c>
      <c r="G1716" s="129">
        <v>261</v>
      </c>
      <c r="H1716" s="129">
        <v>26101</v>
      </c>
      <c r="I1716" s="128" t="s">
        <v>132</v>
      </c>
      <c r="J1716" s="123">
        <v>0</v>
      </c>
      <c r="K1716" s="123">
        <v>0</v>
      </c>
      <c r="L1716" s="124">
        <v>0</v>
      </c>
      <c r="M1716" s="123">
        <v>0</v>
      </c>
      <c r="N1716" s="123">
        <v>0</v>
      </c>
      <c r="O1716" s="124">
        <v>0</v>
      </c>
      <c r="P1716" s="124">
        <v>0</v>
      </c>
      <c r="Q1716" s="45"/>
      <c r="R1716" s="123">
        <v>0</v>
      </c>
      <c r="S1716" s="123">
        <v>0</v>
      </c>
      <c r="T1716" s="123">
        <f t="shared" si="946"/>
        <v>0</v>
      </c>
      <c r="U1716" s="123">
        <v>0</v>
      </c>
      <c r="V1716" s="123">
        <v>0</v>
      </c>
      <c r="W1716" s="123">
        <f t="shared" si="924"/>
        <v>0</v>
      </c>
      <c r="X1716" s="123">
        <f t="shared" si="947"/>
        <v>0</v>
      </c>
      <c r="Y1716" s="45"/>
      <c r="Z1716" s="123">
        <v>0</v>
      </c>
      <c r="AA1716" s="123">
        <v>0</v>
      </c>
      <c r="AB1716" s="123">
        <f t="shared" si="915"/>
        <v>0</v>
      </c>
      <c r="AC1716" s="123">
        <v>0</v>
      </c>
      <c r="AD1716" s="123">
        <v>0</v>
      </c>
      <c r="AE1716" s="123">
        <f t="shared" si="925"/>
        <v>0</v>
      </c>
      <c r="AF1716" s="123">
        <f t="shared" si="917"/>
        <v>0</v>
      </c>
      <c r="AG1716" s="45"/>
      <c r="AH1716" s="123">
        <v>0</v>
      </c>
      <c r="AI1716" s="123">
        <v>0</v>
      </c>
      <c r="AJ1716" s="123">
        <f t="shared" si="918"/>
        <v>0</v>
      </c>
      <c r="AK1716" s="123">
        <v>0</v>
      </c>
      <c r="AL1716" s="123">
        <v>0</v>
      </c>
      <c r="AM1716" s="123">
        <f t="shared" si="926"/>
        <v>0</v>
      </c>
      <c r="AN1716" s="123">
        <f t="shared" si="920"/>
        <v>0</v>
      </c>
      <c r="AO1716" s="45"/>
      <c r="AP1716" s="123">
        <f>J1716-(R1716+Z1716+AH1716)</f>
        <v>0</v>
      </c>
      <c r="AQ1716" s="123">
        <f>K1716-(S1716+AA1716+AI1716)</f>
        <v>0</v>
      </c>
      <c r="AR1716" s="123">
        <f t="shared" si="921"/>
        <v>0</v>
      </c>
      <c r="AS1716" s="123">
        <f>M1716-(U1716+AC1716+AK1716)</f>
        <v>0</v>
      </c>
      <c r="AT1716" s="123">
        <f>N1716-(V1716+AD1716+AL1716)</f>
        <v>0</v>
      </c>
      <c r="AU1716" s="123">
        <f t="shared" si="927"/>
        <v>0</v>
      </c>
      <c r="AV1716" s="123">
        <f t="shared" si="923"/>
        <v>0</v>
      </c>
      <c r="AW1716" s="125"/>
      <c r="AX1716" s="125"/>
      <c r="AY1716" s="125"/>
      <c r="AZ1716" s="124"/>
      <c r="BA1716" s="124"/>
      <c r="BB1716" s="124"/>
      <c r="BC1716" s="124"/>
      <c r="BD1716" s="124"/>
    </row>
    <row r="1717" spans="1:56" s="126" customFormat="1" hidden="1">
      <c r="A1717" s="45"/>
      <c r="B1717" s="108">
        <v>2013</v>
      </c>
      <c r="C1717" s="109">
        <v>8320</v>
      </c>
      <c r="D1717" s="108">
        <v>14</v>
      </c>
      <c r="E1717" s="108">
        <v>2000</v>
      </c>
      <c r="F1717" s="108">
        <v>2900</v>
      </c>
      <c r="G1717" s="108"/>
      <c r="H1717" s="108"/>
      <c r="I1717" s="110" t="s">
        <v>142</v>
      </c>
      <c r="J1717" s="111">
        <v>0</v>
      </c>
      <c r="K1717" s="111">
        <v>0</v>
      </c>
      <c r="L1717" s="111">
        <v>0</v>
      </c>
      <c r="M1717" s="111">
        <v>0</v>
      </c>
      <c r="N1717" s="111">
        <v>0</v>
      </c>
      <c r="O1717" s="111">
        <v>0</v>
      </c>
      <c r="P1717" s="111">
        <v>0</v>
      </c>
      <c r="Q1717" s="45"/>
      <c r="R1717" s="112">
        <f t="shared" si="950"/>
        <v>0</v>
      </c>
      <c r="S1717" s="112">
        <f t="shared" si="950"/>
        <v>0</v>
      </c>
      <c r="T1717" s="112">
        <f t="shared" si="946"/>
        <v>0</v>
      </c>
      <c r="U1717" s="112">
        <f>U1718</f>
        <v>0</v>
      </c>
      <c r="V1717" s="112">
        <f>V1718</f>
        <v>0</v>
      </c>
      <c r="W1717" s="112">
        <f t="shared" si="924"/>
        <v>0</v>
      </c>
      <c r="X1717" s="112">
        <f t="shared" si="947"/>
        <v>0</v>
      </c>
      <c r="Y1717" s="45"/>
      <c r="Z1717" s="112">
        <f t="shared" si="952"/>
        <v>0</v>
      </c>
      <c r="AA1717" s="112">
        <f t="shared" si="952"/>
        <v>0</v>
      </c>
      <c r="AB1717" s="112">
        <f t="shared" si="915"/>
        <v>0</v>
      </c>
      <c r="AC1717" s="112">
        <f>AC1718</f>
        <v>0</v>
      </c>
      <c r="AD1717" s="112">
        <f>AD1718</f>
        <v>0</v>
      </c>
      <c r="AE1717" s="112">
        <f t="shared" si="925"/>
        <v>0</v>
      </c>
      <c r="AF1717" s="112">
        <f t="shared" si="917"/>
        <v>0</v>
      </c>
      <c r="AG1717" s="45"/>
      <c r="AH1717" s="112">
        <f t="shared" si="954"/>
        <v>0</v>
      </c>
      <c r="AI1717" s="112">
        <f t="shared" si="954"/>
        <v>0</v>
      </c>
      <c r="AJ1717" s="112">
        <f t="shared" si="918"/>
        <v>0</v>
      </c>
      <c r="AK1717" s="112">
        <f>AK1718</f>
        <v>0</v>
      </c>
      <c r="AL1717" s="112">
        <f>AL1718</f>
        <v>0</v>
      </c>
      <c r="AM1717" s="112">
        <f t="shared" si="926"/>
        <v>0</v>
      </c>
      <c r="AN1717" s="112">
        <f t="shared" si="920"/>
        <v>0</v>
      </c>
      <c r="AO1717" s="45"/>
      <c r="AP1717" s="112">
        <f t="shared" si="956"/>
        <v>0</v>
      </c>
      <c r="AQ1717" s="112">
        <f t="shared" si="956"/>
        <v>0</v>
      </c>
      <c r="AR1717" s="112">
        <f t="shared" si="921"/>
        <v>0</v>
      </c>
      <c r="AS1717" s="112">
        <f>AS1718</f>
        <v>0</v>
      </c>
      <c r="AT1717" s="112">
        <f>AT1718</f>
        <v>0</v>
      </c>
      <c r="AU1717" s="112">
        <f t="shared" si="927"/>
        <v>0</v>
      </c>
      <c r="AV1717" s="112">
        <f t="shared" si="923"/>
        <v>0</v>
      </c>
      <c r="AW1717" s="113"/>
      <c r="AX1717" s="113"/>
      <c r="AY1717" s="113"/>
      <c r="AZ1717" s="111"/>
      <c r="BA1717" s="111"/>
      <c r="BB1717" s="111"/>
      <c r="BC1717" s="111"/>
      <c r="BD1717" s="111"/>
    </row>
    <row r="1718" spans="1:56" s="127" customFormat="1" hidden="1">
      <c r="A1718" s="45"/>
      <c r="B1718" s="114">
        <v>2013</v>
      </c>
      <c r="C1718" s="115">
        <v>8320</v>
      </c>
      <c r="D1718" s="114">
        <v>14</v>
      </c>
      <c r="E1718" s="114">
        <v>2000</v>
      </c>
      <c r="F1718" s="114">
        <v>2900</v>
      </c>
      <c r="G1718" s="114">
        <v>294</v>
      </c>
      <c r="H1718" s="114"/>
      <c r="I1718" s="116" t="s">
        <v>145</v>
      </c>
      <c r="J1718" s="117">
        <v>0</v>
      </c>
      <c r="K1718" s="117">
        <v>0</v>
      </c>
      <c r="L1718" s="117">
        <v>0</v>
      </c>
      <c r="M1718" s="117">
        <v>0</v>
      </c>
      <c r="N1718" s="117">
        <v>0</v>
      </c>
      <c r="O1718" s="117">
        <v>0</v>
      </c>
      <c r="P1718" s="117">
        <v>0</v>
      </c>
      <c r="Q1718" s="45"/>
      <c r="R1718" s="118">
        <f t="shared" si="950"/>
        <v>0</v>
      </c>
      <c r="S1718" s="118">
        <f t="shared" si="950"/>
        <v>0</v>
      </c>
      <c r="T1718" s="118">
        <f t="shared" si="946"/>
        <v>0</v>
      </c>
      <c r="U1718" s="118">
        <f>U1719</f>
        <v>0</v>
      </c>
      <c r="V1718" s="118">
        <f>V1719</f>
        <v>0</v>
      </c>
      <c r="W1718" s="118">
        <f t="shared" si="924"/>
        <v>0</v>
      </c>
      <c r="X1718" s="118">
        <f t="shared" si="947"/>
        <v>0</v>
      </c>
      <c r="Y1718" s="45"/>
      <c r="Z1718" s="118">
        <f t="shared" si="952"/>
        <v>0</v>
      </c>
      <c r="AA1718" s="118">
        <f t="shared" si="952"/>
        <v>0</v>
      </c>
      <c r="AB1718" s="118">
        <f t="shared" si="915"/>
        <v>0</v>
      </c>
      <c r="AC1718" s="118">
        <f>AC1719</f>
        <v>0</v>
      </c>
      <c r="AD1718" s="118">
        <f>AD1719</f>
        <v>0</v>
      </c>
      <c r="AE1718" s="118">
        <f t="shared" si="925"/>
        <v>0</v>
      </c>
      <c r="AF1718" s="118">
        <f t="shared" si="917"/>
        <v>0</v>
      </c>
      <c r="AG1718" s="45"/>
      <c r="AH1718" s="118">
        <f t="shared" si="954"/>
        <v>0</v>
      </c>
      <c r="AI1718" s="118">
        <f t="shared" si="954"/>
        <v>0</v>
      </c>
      <c r="AJ1718" s="118">
        <f t="shared" si="918"/>
        <v>0</v>
      </c>
      <c r="AK1718" s="118">
        <f>AK1719</f>
        <v>0</v>
      </c>
      <c r="AL1718" s="118">
        <f>AL1719</f>
        <v>0</v>
      </c>
      <c r="AM1718" s="118">
        <f t="shared" si="926"/>
        <v>0</v>
      </c>
      <c r="AN1718" s="118">
        <f t="shared" si="920"/>
        <v>0</v>
      </c>
      <c r="AO1718" s="45"/>
      <c r="AP1718" s="118">
        <f t="shared" si="956"/>
        <v>0</v>
      </c>
      <c r="AQ1718" s="118">
        <f t="shared" si="956"/>
        <v>0</v>
      </c>
      <c r="AR1718" s="118">
        <f t="shared" si="921"/>
        <v>0</v>
      </c>
      <c r="AS1718" s="118">
        <f>AS1719</f>
        <v>0</v>
      </c>
      <c r="AT1718" s="118">
        <f>AT1719</f>
        <v>0</v>
      </c>
      <c r="AU1718" s="118">
        <f t="shared" si="927"/>
        <v>0</v>
      </c>
      <c r="AV1718" s="118">
        <f t="shared" si="923"/>
        <v>0</v>
      </c>
      <c r="AW1718" s="119"/>
      <c r="AX1718" s="119"/>
      <c r="AY1718" s="119"/>
      <c r="AZ1718" s="117"/>
      <c r="BA1718" s="117"/>
      <c r="BB1718" s="117"/>
      <c r="BC1718" s="117"/>
      <c r="BD1718" s="117"/>
    </row>
    <row r="1719" spans="1:56" s="100" customFormat="1" hidden="1">
      <c r="A1719" s="45"/>
      <c r="B1719" s="120">
        <v>2013</v>
      </c>
      <c r="C1719" s="121">
        <v>8320</v>
      </c>
      <c r="D1719" s="120">
        <v>14</v>
      </c>
      <c r="E1719" s="120">
        <v>2000</v>
      </c>
      <c r="F1719" s="120">
        <v>2900</v>
      </c>
      <c r="G1719" s="120">
        <v>294</v>
      </c>
      <c r="H1719" s="120">
        <v>29401</v>
      </c>
      <c r="I1719" s="122" t="s">
        <v>146</v>
      </c>
      <c r="J1719" s="123">
        <v>0</v>
      </c>
      <c r="K1719" s="123">
        <v>0</v>
      </c>
      <c r="L1719" s="124">
        <v>0</v>
      </c>
      <c r="M1719" s="123">
        <v>0</v>
      </c>
      <c r="N1719" s="123">
        <v>0</v>
      </c>
      <c r="O1719" s="124">
        <v>0</v>
      </c>
      <c r="P1719" s="124">
        <v>0</v>
      </c>
      <c r="Q1719" s="45"/>
      <c r="R1719" s="123">
        <v>0</v>
      </c>
      <c r="S1719" s="123">
        <v>0</v>
      </c>
      <c r="T1719" s="123">
        <f t="shared" si="946"/>
        <v>0</v>
      </c>
      <c r="U1719" s="123">
        <v>0</v>
      </c>
      <c r="V1719" s="123">
        <v>0</v>
      </c>
      <c r="W1719" s="123">
        <f t="shared" si="924"/>
        <v>0</v>
      </c>
      <c r="X1719" s="123">
        <f t="shared" si="947"/>
        <v>0</v>
      </c>
      <c r="Y1719" s="45"/>
      <c r="Z1719" s="123">
        <v>0</v>
      </c>
      <c r="AA1719" s="123">
        <v>0</v>
      </c>
      <c r="AB1719" s="123">
        <f t="shared" si="915"/>
        <v>0</v>
      </c>
      <c r="AC1719" s="123">
        <v>0</v>
      </c>
      <c r="AD1719" s="123">
        <v>0</v>
      </c>
      <c r="AE1719" s="123">
        <f t="shared" si="925"/>
        <v>0</v>
      </c>
      <c r="AF1719" s="123">
        <f t="shared" si="917"/>
        <v>0</v>
      </c>
      <c r="AG1719" s="45"/>
      <c r="AH1719" s="123">
        <v>0</v>
      </c>
      <c r="AI1719" s="123">
        <v>0</v>
      </c>
      <c r="AJ1719" s="123">
        <f t="shared" si="918"/>
        <v>0</v>
      </c>
      <c r="AK1719" s="123">
        <v>0</v>
      </c>
      <c r="AL1719" s="123">
        <v>0</v>
      </c>
      <c r="AM1719" s="123">
        <f t="shared" si="926"/>
        <v>0</v>
      </c>
      <c r="AN1719" s="123">
        <f t="shared" si="920"/>
        <v>0</v>
      </c>
      <c r="AO1719" s="45"/>
      <c r="AP1719" s="123">
        <f>J1719-(R1719+Z1719+AH1719)</f>
        <v>0</v>
      </c>
      <c r="AQ1719" s="123">
        <f>K1719-(S1719+AA1719+AI1719)</f>
        <v>0</v>
      </c>
      <c r="AR1719" s="123">
        <f t="shared" si="921"/>
        <v>0</v>
      </c>
      <c r="AS1719" s="123">
        <f>M1719-(U1719+AC1719+AK1719)</f>
        <v>0</v>
      </c>
      <c r="AT1719" s="123">
        <f>N1719-(V1719+AD1719+AL1719)</f>
        <v>0</v>
      </c>
      <c r="AU1719" s="123">
        <f t="shared" si="927"/>
        <v>0</v>
      </c>
      <c r="AV1719" s="123">
        <f t="shared" si="923"/>
        <v>0</v>
      </c>
      <c r="AW1719" s="125" t="s">
        <v>103</v>
      </c>
      <c r="AX1719" s="125"/>
      <c r="AY1719" s="125"/>
      <c r="AZ1719" s="124" t="s">
        <v>88</v>
      </c>
      <c r="BA1719" s="124"/>
      <c r="BB1719" s="124"/>
      <c r="BC1719" s="124"/>
      <c r="BD1719" s="124"/>
    </row>
    <row r="1720" spans="1:56" s="107" customFormat="1" hidden="1">
      <c r="A1720" s="45"/>
      <c r="B1720" s="101">
        <v>2013</v>
      </c>
      <c r="C1720" s="102">
        <v>8320</v>
      </c>
      <c r="D1720" s="101">
        <v>14</v>
      </c>
      <c r="E1720" s="101">
        <v>3000</v>
      </c>
      <c r="F1720" s="101"/>
      <c r="G1720" s="101"/>
      <c r="H1720" s="101"/>
      <c r="I1720" s="103" t="s">
        <v>149</v>
      </c>
      <c r="J1720" s="104">
        <v>0</v>
      </c>
      <c r="K1720" s="104">
        <v>0</v>
      </c>
      <c r="L1720" s="104">
        <v>0</v>
      </c>
      <c r="M1720" s="104">
        <v>0</v>
      </c>
      <c r="N1720" s="104">
        <v>0</v>
      </c>
      <c r="O1720" s="104">
        <v>0</v>
      </c>
      <c r="P1720" s="104">
        <v>0</v>
      </c>
      <c r="Q1720" s="45"/>
      <c r="R1720" s="105">
        <f>R1721+R1724+R1733</f>
        <v>0</v>
      </c>
      <c r="S1720" s="105">
        <f>S1721+S1724+S1733</f>
        <v>0</v>
      </c>
      <c r="T1720" s="105">
        <f t="shared" si="946"/>
        <v>0</v>
      </c>
      <c r="U1720" s="105">
        <f>U1721+U1724+U1733</f>
        <v>0</v>
      </c>
      <c r="V1720" s="105">
        <f>V1721+V1724+V1733</f>
        <v>0</v>
      </c>
      <c r="W1720" s="105">
        <f t="shared" si="924"/>
        <v>0</v>
      </c>
      <c r="X1720" s="105">
        <f t="shared" si="947"/>
        <v>0</v>
      </c>
      <c r="Y1720" s="45"/>
      <c r="Z1720" s="105">
        <f>Z1721+Z1724+Z1733</f>
        <v>0</v>
      </c>
      <c r="AA1720" s="105">
        <f>AA1721+AA1724+AA1733</f>
        <v>0</v>
      </c>
      <c r="AB1720" s="105">
        <f t="shared" si="915"/>
        <v>0</v>
      </c>
      <c r="AC1720" s="105">
        <f>AC1721+AC1724+AC1733</f>
        <v>0</v>
      </c>
      <c r="AD1720" s="105">
        <f>AD1721+AD1724+AD1733</f>
        <v>0</v>
      </c>
      <c r="AE1720" s="105">
        <f t="shared" si="925"/>
        <v>0</v>
      </c>
      <c r="AF1720" s="105">
        <f t="shared" si="917"/>
        <v>0</v>
      </c>
      <c r="AG1720" s="45"/>
      <c r="AH1720" s="105">
        <f>AH1721+AH1724+AH1733</f>
        <v>0</v>
      </c>
      <c r="AI1720" s="105">
        <f>AI1721+AI1724+AI1733</f>
        <v>0</v>
      </c>
      <c r="AJ1720" s="105">
        <f t="shared" si="918"/>
        <v>0</v>
      </c>
      <c r="AK1720" s="105">
        <f>AK1721+AK1724+AK1733</f>
        <v>0</v>
      </c>
      <c r="AL1720" s="105">
        <f>AL1721+AL1724+AL1733</f>
        <v>0</v>
      </c>
      <c r="AM1720" s="105">
        <f t="shared" si="926"/>
        <v>0</v>
      </c>
      <c r="AN1720" s="105">
        <f t="shared" si="920"/>
        <v>0</v>
      </c>
      <c r="AO1720" s="45"/>
      <c r="AP1720" s="105">
        <f>AP1721+AP1724+AP1733</f>
        <v>0</v>
      </c>
      <c r="AQ1720" s="105">
        <f>AQ1721+AQ1724+AQ1733</f>
        <v>0</v>
      </c>
      <c r="AR1720" s="105">
        <f t="shared" ref="AR1720:AR1767" si="958">AP1720+AQ1720</f>
        <v>0</v>
      </c>
      <c r="AS1720" s="105">
        <f>AS1721+AS1724+AS1733</f>
        <v>0</v>
      </c>
      <c r="AT1720" s="105">
        <f>AT1721+AT1724+AT1733</f>
        <v>0</v>
      </c>
      <c r="AU1720" s="105">
        <f t="shared" si="927"/>
        <v>0</v>
      </c>
      <c r="AV1720" s="105">
        <f t="shared" ref="AV1720:AV1767" si="959">AR1720+AU1720</f>
        <v>0</v>
      </c>
      <c r="AW1720" s="106"/>
      <c r="AX1720" s="106"/>
      <c r="AY1720" s="106"/>
      <c r="AZ1720" s="104"/>
      <c r="BA1720" s="104"/>
      <c r="BB1720" s="104"/>
      <c r="BC1720" s="104"/>
      <c r="BD1720" s="104"/>
    </row>
    <row r="1721" spans="1:56" s="107" customFormat="1" hidden="1">
      <c r="A1721" s="45"/>
      <c r="B1721" s="108">
        <v>2013</v>
      </c>
      <c r="C1721" s="109">
        <v>8320</v>
      </c>
      <c r="D1721" s="108">
        <v>14</v>
      </c>
      <c r="E1721" s="108">
        <v>3000</v>
      </c>
      <c r="F1721" s="108">
        <v>3100</v>
      </c>
      <c r="G1721" s="108"/>
      <c r="H1721" s="108"/>
      <c r="I1721" s="110" t="s">
        <v>150</v>
      </c>
      <c r="J1721" s="111">
        <v>0</v>
      </c>
      <c r="K1721" s="111">
        <v>0</v>
      </c>
      <c r="L1721" s="111">
        <v>0</v>
      </c>
      <c r="M1721" s="111">
        <v>0</v>
      </c>
      <c r="N1721" s="111">
        <v>0</v>
      </c>
      <c r="O1721" s="111">
        <v>0</v>
      </c>
      <c r="P1721" s="111">
        <v>0</v>
      </c>
      <c r="Q1721" s="45"/>
      <c r="R1721" s="112">
        <f>R1722</f>
        <v>0</v>
      </c>
      <c r="S1721" s="112">
        <f>S1722</f>
        <v>0</v>
      </c>
      <c r="T1721" s="112">
        <f t="shared" si="946"/>
        <v>0</v>
      </c>
      <c r="U1721" s="112">
        <f>U1722</f>
        <v>0</v>
      </c>
      <c r="V1721" s="112">
        <f>V1722</f>
        <v>0</v>
      </c>
      <c r="W1721" s="112">
        <f t="shared" si="924"/>
        <v>0</v>
      </c>
      <c r="X1721" s="112">
        <f t="shared" si="947"/>
        <v>0</v>
      </c>
      <c r="Y1721" s="45"/>
      <c r="Z1721" s="112">
        <f>Z1722</f>
        <v>0</v>
      </c>
      <c r="AA1721" s="112">
        <f>AA1722</f>
        <v>0</v>
      </c>
      <c r="AB1721" s="112">
        <f t="shared" si="915"/>
        <v>0</v>
      </c>
      <c r="AC1721" s="112">
        <f>AC1722</f>
        <v>0</v>
      </c>
      <c r="AD1721" s="112">
        <f>AD1722</f>
        <v>0</v>
      </c>
      <c r="AE1721" s="112">
        <f t="shared" si="925"/>
        <v>0</v>
      </c>
      <c r="AF1721" s="112">
        <f t="shared" si="917"/>
        <v>0</v>
      </c>
      <c r="AG1721" s="45"/>
      <c r="AH1721" s="112">
        <f>AH1722</f>
        <v>0</v>
      </c>
      <c r="AI1721" s="112">
        <f>AI1722</f>
        <v>0</v>
      </c>
      <c r="AJ1721" s="112">
        <f t="shared" si="918"/>
        <v>0</v>
      </c>
      <c r="AK1721" s="112">
        <f>AK1722</f>
        <v>0</v>
      </c>
      <c r="AL1721" s="112">
        <f>AL1722</f>
        <v>0</v>
      </c>
      <c r="AM1721" s="112">
        <f t="shared" si="926"/>
        <v>0</v>
      </c>
      <c r="AN1721" s="112">
        <f t="shared" si="920"/>
        <v>0</v>
      </c>
      <c r="AO1721" s="45"/>
      <c r="AP1721" s="112">
        <f>AP1722</f>
        <v>0</v>
      </c>
      <c r="AQ1721" s="112">
        <f>AQ1722</f>
        <v>0</v>
      </c>
      <c r="AR1721" s="112">
        <f t="shared" si="958"/>
        <v>0</v>
      </c>
      <c r="AS1721" s="112">
        <f>AS1722</f>
        <v>0</v>
      </c>
      <c r="AT1721" s="112">
        <f>AT1722</f>
        <v>0</v>
      </c>
      <c r="AU1721" s="112">
        <f t="shared" si="927"/>
        <v>0</v>
      </c>
      <c r="AV1721" s="112">
        <f t="shared" si="959"/>
        <v>0</v>
      </c>
      <c r="AW1721" s="113"/>
      <c r="AX1721" s="113"/>
      <c r="AY1721" s="113"/>
      <c r="AZ1721" s="111"/>
      <c r="BA1721" s="111"/>
      <c r="BB1721" s="111"/>
      <c r="BC1721" s="111"/>
      <c r="BD1721" s="111"/>
    </row>
    <row r="1722" spans="1:56" s="107" customFormat="1" hidden="1">
      <c r="A1722" s="45"/>
      <c r="B1722" s="114">
        <v>2013</v>
      </c>
      <c r="C1722" s="115">
        <v>8320</v>
      </c>
      <c r="D1722" s="114">
        <v>14</v>
      </c>
      <c r="E1722" s="114">
        <v>3000</v>
      </c>
      <c r="F1722" s="114">
        <v>3100</v>
      </c>
      <c r="G1722" s="114">
        <v>317</v>
      </c>
      <c r="H1722" s="114"/>
      <c r="I1722" s="116" t="s">
        <v>160</v>
      </c>
      <c r="J1722" s="117">
        <v>0</v>
      </c>
      <c r="K1722" s="117">
        <v>0</v>
      </c>
      <c r="L1722" s="117">
        <v>0</v>
      </c>
      <c r="M1722" s="117">
        <v>0</v>
      </c>
      <c r="N1722" s="117">
        <v>0</v>
      </c>
      <c r="O1722" s="117">
        <v>0</v>
      </c>
      <c r="P1722" s="117">
        <v>0</v>
      </c>
      <c r="Q1722" s="45"/>
      <c r="R1722" s="118">
        <f>R1723</f>
        <v>0</v>
      </c>
      <c r="S1722" s="118">
        <f>S1723</f>
        <v>0</v>
      </c>
      <c r="T1722" s="118">
        <f t="shared" si="946"/>
        <v>0</v>
      </c>
      <c r="U1722" s="118">
        <f>U1723</f>
        <v>0</v>
      </c>
      <c r="V1722" s="118">
        <f>V1723</f>
        <v>0</v>
      </c>
      <c r="W1722" s="118">
        <f t="shared" si="924"/>
        <v>0</v>
      </c>
      <c r="X1722" s="118">
        <f t="shared" si="947"/>
        <v>0</v>
      </c>
      <c r="Y1722" s="45"/>
      <c r="Z1722" s="118">
        <f>Z1723</f>
        <v>0</v>
      </c>
      <c r="AA1722" s="118">
        <f>AA1723</f>
        <v>0</v>
      </c>
      <c r="AB1722" s="118">
        <f t="shared" si="915"/>
        <v>0</v>
      </c>
      <c r="AC1722" s="118">
        <f>AC1723</f>
        <v>0</v>
      </c>
      <c r="AD1722" s="118">
        <f>AD1723</f>
        <v>0</v>
      </c>
      <c r="AE1722" s="118">
        <f t="shared" si="925"/>
        <v>0</v>
      </c>
      <c r="AF1722" s="118">
        <f t="shared" si="917"/>
        <v>0</v>
      </c>
      <c r="AG1722" s="45"/>
      <c r="AH1722" s="118">
        <f>AH1723</f>
        <v>0</v>
      </c>
      <c r="AI1722" s="118">
        <f>AI1723</f>
        <v>0</v>
      </c>
      <c r="AJ1722" s="118">
        <f t="shared" si="918"/>
        <v>0</v>
      </c>
      <c r="AK1722" s="118">
        <f>AK1723</f>
        <v>0</v>
      </c>
      <c r="AL1722" s="118">
        <f>AL1723</f>
        <v>0</v>
      </c>
      <c r="AM1722" s="118">
        <f t="shared" si="926"/>
        <v>0</v>
      </c>
      <c r="AN1722" s="118">
        <f t="shared" si="920"/>
        <v>0</v>
      </c>
      <c r="AO1722" s="45"/>
      <c r="AP1722" s="118">
        <f>AP1723</f>
        <v>0</v>
      </c>
      <c r="AQ1722" s="118">
        <f>AQ1723</f>
        <v>0</v>
      </c>
      <c r="AR1722" s="118">
        <f t="shared" si="958"/>
        <v>0</v>
      </c>
      <c r="AS1722" s="118">
        <f>AS1723</f>
        <v>0</v>
      </c>
      <c r="AT1722" s="118">
        <f>AT1723</f>
        <v>0</v>
      </c>
      <c r="AU1722" s="118">
        <f t="shared" si="927"/>
        <v>0</v>
      </c>
      <c r="AV1722" s="118">
        <f t="shared" si="959"/>
        <v>0</v>
      </c>
      <c r="AW1722" s="119"/>
      <c r="AX1722" s="119"/>
      <c r="AY1722" s="119"/>
      <c r="AZ1722" s="117"/>
      <c r="BA1722" s="117"/>
      <c r="BB1722" s="117"/>
      <c r="BC1722" s="117"/>
      <c r="BD1722" s="117"/>
    </row>
    <row r="1723" spans="1:56" s="107" customFormat="1" hidden="1">
      <c r="A1723" s="45"/>
      <c r="B1723" s="120">
        <v>2013</v>
      </c>
      <c r="C1723" s="121">
        <v>8320</v>
      </c>
      <c r="D1723" s="120">
        <v>14</v>
      </c>
      <c r="E1723" s="120">
        <v>3000</v>
      </c>
      <c r="F1723" s="120">
        <v>3100</v>
      </c>
      <c r="G1723" s="120">
        <v>317</v>
      </c>
      <c r="H1723" s="120">
        <v>31701</v>
      </c>
      <c r="I1723" s="122" t="s">
        <v>161</v>
      </c>
      <c r="J1723" s="123">
        <v>0</v>
      </c>
      <c r="K1723" s="123">
        <v>0</v>
      </c>
      <c r="L1723" s="124">
        <v>0</v>
      </c>
      <c r="M1723" s="123">
        <v>0</v>
      </c>
      <c r="N1723" s="123">
        <v>0</v>
      </c>
      <c r="O1723" s="124">
        <v>0</v>
      </c>
      <c r="P1723" s="124">
        <v>0</v>
      </c>
      <c r="Q1723" s="45"/>
      <c r="R1723" s="123">
        <v>0</v>
      </c>
      <c r="S1723" s="123">
        <v>0</v>
      </c>
      <c r="T1723" s="123">
        <f t="shared" si="946"/>
        <v>0</v>
      </c>
      <c r="U1723" s="123">
        <v>0</v>
      </c>
      <c r="V1723" s="123">
        <v>0</v>
      </c>
      <c r="W1723" s="123">
        <f t="shared" si="924"/>
        <v>0</v>
      </c>
      <c r="X1723" s="123">
        <f t="shared" si="947"/>
        <v>0</v>
      </c>
      <c r="Y1723" s="45"/>
      <c r="Z1723" s="123">
        <v>0</v>
      </c>
      <c r="AA1723" s="123">
        <v>0</v>
      </c>
      <c r="AB1723" s="123">
        <f t="shared" si="915"/>
        <v>0</v>
      </c>
      <c r="AC1723" s="123">
        <v>0</v>
      </c>
      <c r="AD1723" s="123">
        <v>0</v>
      </c>
      <c r="AE1723" s="123">
        <f t="shared" si="925"/>
        <v>0</v>
      </c>
      <c r="AF1723" s="123">
        <f t="shared" si="917"/>
        <v>0</v>
      </c>
      <c r="AG1723" s="45"/>
      <c r="AH1723" s="123">
        <v>0</v>
      </c>
      <c r="AI1723" s="123">
        <v>0</v>
      </c>
      <c r="AJ1723" s="123">
        <f t="shared" si="918"/>
        <v>0</v>
      </c>
      <c r="AK1723" s="123">
        <v>0</v>
      </c>
      <c r="AL1723" s="123">
        <v>0</v>
      </c>
      <c r="AM1723" s="123">
        <f t="shared" si="926"/>
        <v>0</v>
      </c>
      <c r="AN1723" s="123">
        <f t="shared" si="920"/>
        <v>0</v>
      </c>
      <c r="AO1723" s="45"/>
      <c r="AP1723" s="123">
        <f>J1723-(R1723+Z1723+AH1723)</f>
        <v>0</v>
      </c>
      <c r="AQ1723" s="123">
        <f>K1723-(S1723+AA1723+AI1723)</f>
        <v>0</v>
      </c>
      <c r="AR1723" s="123">
        <f t="shared" si="958"/>
        <v>0</v>
      </c>
      <c r="AS1723" s="123">
        <f>M1723-(U1723+AC1723+AK1723)</f>
        <v>0</v>
      </c>
      <c r="AT1723" s="123">
        <f>N1723-(V1723+AD1723+AL1723)</f>
        <v>0</v>
      </c>
      <c r="AU1723" s="123">
        <f t="shared" si="927"/>
        <v>0</v>
      </c>
      <c r="AV1723" s="123">
        <f t="shared" si="959"/>
        <v>0</v>
      </c>
      <c r="AW1723" s="125"/>
      <c r="AX1723" s="125"/>
      <c r="AY1723" s="125"/>
      <c r="AZ1723" s="124"/>
      <c r="BA1723" s="124"/>
      <c r="BB1723" s="124"/>
      <c r="BC1723" s="124"/>
      <c r="BD1723" s="124"/>
    </row>
    <row r="1724" spans="1:56" s="126" customFormat="1" hidden="1">
      <c r="A1724" s="45"/>
      <c r="B1724" s="108">
        <v>2013</v>
      </c>
      <c r="C1724" s="109">
        <v>8320</v>
      </c>
      <c r="D1724" s="108">
        <v>14</v>
      </c>
      <c r="E1724" s="108">
        <v>3000</v>
      </c>
      <c r="F1724" s="108">
        <v>3300</v>
      </c>
      <c r="G1724" s="108"/>
      <c r="H1724" s="108"/>
      <c r="I1724" s="110" t="s">
        <v>170</v>
      </c>
      <c r="J1724" s="111">
        <v>0</v>
      </c>
      <c r="K1724" s="111">
        <v>0</v>
      </c>
      <c r="L1724" s="111">
        <v>0</v>
      </c>
      <c r="M1724" s="111">
        <v>0</v>
      </c>
      <c r="N1724" s="111">
        <v>0</v>
      </c>
      <c r="O1724" s="111">
        <v>0</v>
      </c>
      <c r="P1724" s="111">
        <v>0</v>
      </c>
      <c r="Q1724" s="45"/>
      <c r="R1724" s="112">
        <f>R1725+R1727+R1729+R1731</f>
        <v>0</v>
      </c>
      <c r="S1724" s="112">
        <f>S1725+S1727+S1729+S1731</f>
        <v>0</v>
      </c>
      <c r="T1724" s="112">
        <f t="shared" si="946"/>
        <v>0</v>
      </c>
      <c r="U1724" s="112">
        <f>U1725+U1727+U1729+U1731</f>
        <v>0</v>
      </c>
      <c r="V1724" s="112">
        <f>V1725+V1727+V1729+V1731</f>
        <v>0</v>
      </c>
      <c r="W1724" s="112">
        <f t="shared" si="924"/>
        <v>0</v>
      </c>
      <c r="X1724" s="112">
        <f t="shared" si="947"/>
        <v>0</v>
      </c>
      <c r="Y1724" s="45"/>
      <c r="Z1724" s="112">
        <f>Z1725+Z1727+Z1729+Z1731</f>
        <v>0</v>
      </c>
      <c r="AA1724" s="112">
        <f>AA1725+AA1727+AA1729+AA1731</f>
        <v>0</v>
      </c>
      <c r="AB1724" s="112">
        <f t="shared" si="915"/>
        <v>0</v>
      </c>
      <c r="AC1724" s="112">
        <f>AC1725+AC1727+AC1729+AC1731</f>
        <v>0</v>
      </c>
      <c r="AD1724" s="112">
        <f>AD1725+AD1727+AD1729+AD1731</f>
        <v>0</v>
      </c>
      <c r="AE1724" s="112">
        <f t="shared" si="925"/>
        <v>0</v>
      </c>
      <c r="AF1724" s="112">
        <f t="shared" si="917"/>
        <v>0</v>
      </c>
      <c r="AG1724" s="45"/>
      <c r="AH1724" s="112">
        <f>AH1725+AH1727+AH1729+AH1731</f>
        <v>0</v>
      </c>
      <c r="AI1724" s="112">
        <f>AI1725+AI1727+AI1729+AI1731</f>
        <v>0</v>
      </c>
      <c r="AJ1724" s="112">
        <f t="shared" si="918"/>
        <v>0</v>
      </c>
      <c r="AK1724" s="112">
        <f>AK1725+AK1727+AK1729+AK1731</f>
        <v>0</v>
      </c>
      <c r="AL1724" s="112">
        <f>AL1725+AL1727+AL1729+AL1731</f>
        <v>0</v>
      </c>
      <c r="AM1724" s="112">
        <f t="shared" si="926"/>
        <v>0</v>
      </c>
      <c r="AN1724" s="112">
        <f t="shared" si="920"/>
        <v>0</v>
      </c>
      <c r="AO1724" s="45"/>
      <c r="AP1724" s="112">
        <f>AP1725+AP1727+AP1729+AP1731</f>
        <v>0</v>
      </c>
      <c r="AQ1724" s="112">
        <f>AQ1725+AQ1727+AQ1729+AQ1731</f>
        <v>0</v>
      </c>
      <c r="AR1724" s="112">
        <f t="shared" si="958"/>
        <v>0</v>
      </c>
      <c r="AS1724" s="112">
        <f>AS1725+AS1727+AS1729+AS1731</f>
        <v>0</v>
      </c>
      <c r="AT1724" s="112">
        <f>AT1725+AT1727+AT1729+AT1731</f>
        <v>0</v>
      </c>
      <c r="AU1724" s="112">
        <f t="shared" si="927"/>
        <v>0</v>
      </c>
      <c r="AV1724" s="112">
        <f t="shared" si="959"/>
        <v>0</v>
      </c>
      <c r="AW1724" s="113"/>
      <c r="AX1724" s="113"/>
      <c r="AY1724" s="113"/>
      <c r="AZ1724" s="111"/>
      <c r="BA1724" s="111"/>
      <c r="BB1724" s="111"/>
      <c r="BC1724" s="111"/>
      <c r="BD1724" s="111"/>
    </row>
    <row r="1725" spans="1:56" s="127" customFormat="1" hidden="1">
      <c r="A1725" s="45"/>
      <c r="B1725" s="114">
        <v>2013</v>
      </c>
      <c r="C1725" s="115">
        <v>8320</v>
      </c>
      <c r="D1725" s="114">
        <v>14</v>
      </c>
      <c r="E1725" s="114">
        <v>3000</v>
      </c>
      <c r="F1725" s="114">
        <v>3300</v>
      </c>
      <c r="G1725" s="114">
        <v>331</v>
      </c>
      <c r="H1725" s="114"/>
      <c r="I1725" s="116" t="s">
        <v>171</v>
      </c>
      <c r="J1725" s="117">
        <v>0</v>
      </c>
      <c r="K1725" s="117">
        <v>0</v>
      </c>
      <c r="L1725" s="117">
        <v>0</v>
      </c>
      <c r="M1725" s="117">
        <v>0</v>
      </c>
      <c r="N1725" s="117">
        <v>0</v>
      </c>
      <c r="O1725" s="117">
        <v>0</v>
      </c>
      <c r="P1725" s="117">
        <v>0</v>
      </c>
      <c r="Q1725" s="45"/>
      <c r="R1725" s="118">
        <f t="shared" ref="R1725:S1731" si="960">R1726</f>
        <v>0</v>
      </c>
      <c r="S1725" s="118">
        <f t="shared" si="960"/>
        <v>0</v>
      </c>
      <c r="T1725" s="118">
        <f t="shared" si="946"/>
        <v>0</v>
      </c>
      <c r="U1725" s="118">
        <f t="shared" ref="U1725:V1731" si="961">U1726</f>
        <v>0</v>
      </c>
      <c r="V1725" s="118">
        <f t="shared" si="961"/>
        <v>0</v>
      </c>
      <c r="W1725" s="118">
        <f t="shared" si="924"/>
        <v>0</v>
      </c>
      <c r="X1725" s="118">
        <f t="shared" si="947"/>
        <v>0</v>
      </c>
      <c r="Y1725" s="45"/>
      <c r="Z1725" s="118">
        <f t="shared" ref="Z1725:AA1731" si="962">Z1726</f>
        <v>0</v>
      </c>
      <c r="AA1725" s="118">
        <f t="shared" si="962"/>
        <v>0</v>
      </c>
      <c r="AB1725" s="118">
        <f t="shared" si="915"/>
        <v>0</v>
      </c>
      <c r="AC1725" s="118">
        <f t="shared" ref="AC1725:AD1731" si="963">AC1726</f>
        <v>0</v>
      </c>
      <c r="AD1725" s="118">
        <f t="shared" si="963"/>
        <v>0</v>
      </c>
      <c r="AE1725" s="118">
        <f t="shared" si="925"/>
        <v>0</v>
      </c>
      <c r="AF1725" s="118">
        <f t="shared" si="917"/>
        <v>0</v>
      </c>
      <c r="AG1725" s="45"/>
      <c r="AH1725" s="118">
        <f t="shared" ref="AH1725:AI1731" si="964">AH1726</f>
        <v>0</v>
      </c>
      <c r="AI1725" s="118">
        <f t="shared" si="964"/>
        <v>0</v>
      </c>
      <c r="AJ1725" s="118">
        <f t="shared" si="918"/>
        <v>0</v>
      </c>
      <c r="AK1725" s="118">
        <f t="shared" ref="AK1725:AL1731" si="965">AK1726</f>
        <v>0</v>
      </c>
      <c r="AL1725" s="118">
        <f t="shared" si="965"/>
        <v>0</v>
      </c>
      <c r="AM1725" s="118">
        <f t="shared" si="926"/>
        <v>0</v>
      </c>
      <c r="AN1725" s="118">
        <f t="shared" si="920"/>
        <v>0</v>
      </c>
      <c r="AO1725" s="45"/>
      <c r="AP1725" s="118">
        <f t="shared" ref="AP1725:AQ1731" si="966">AP1726</f>
        <v>0</v>
      </c>
      <c r="AQ1725" s="118">
        <f t="shared" si="966"/>
        <v>0</v>
      </c>
      <c r="AR1725" s="118">
        <f t="shared" si="958"/>
        <v>0</v>
      </c>
      <c r="AS1725" s="118">
        <f t="shared" ref="AS1725:AT1731" si="967">AS1726</f>
        <v>0</v>
      </c>
      <c r="AT1725" s="118">
        <f t="shared" si="967"/>
        <v>0</v>
      </c>
      <c r="AU1725" s="118">
        <f t="shared" si="927"/>
        <v>0</v>
      </c>
      <c r="AV1725" s="118">
        <f t="shared" si="959"/>
        <v>0</v>
      </c>
      <c r="AW1725" s="119"/>
      <c r="AX1725" s="119"/>
      <c r="AY1725" s="119"/>
      <c r="AZ1725" s="117"/>
      <c r="BA1725" s="117"/>
      <c r="BB1725" s="117"/>
      <c r="BC1725" s="117"/>
      <c r="BD1725" s="117"/>
    </row>
    <row r="1726" spans="1:56" s="100" customFormat="1" hidden="1">
      <c r="A1726" s="45"/>
      <c r="B1726" s="120">
        <v>2013</v>
      </c>
      <c r="C1726" s="121">
        <v>8320</v>
      </c>
      <c r="D1726" s="120">
        <v>14</v>
      </c>
      <c r="E1726" s="120">
        <v>3000</v>
      </c>
      <c r="F1726" s="120">
        <v>3300</v>
      </c>
      <c r="G1726" s="120">
        <v>331</v>
      </c>
      <c r="H1726" s="120">
        <v>33104</v>
      </c>
      <c r="I1726" s="122" t="s">
        <v>173</v>
      </c>
      <c r="J1726" s="123">
        <v>0</v>
      </c>
      <c r="K1726" s="123">
        <v>0</v>
      </c>
      <c r="L1726" s="124">
        <v>0</v>
      </c>
      <c r="M1726" s="123">
        <v>0</v>
      </c>
      <c r="N1726" s="123">
        <v>0</v>
      </c>
      <c r="O1726" s="124">
        <v>0</v>
      </c>
      <c r="P1726" s="124">
        <v>0</v>
      </c>
      <c r="Q1726" s="45"/>
      <c r="R1726" s="123">
        <v>0</v>
      </c>
      <c r="S1726" s="123">
        <v>0</v>
      </c>
      <c r="T1726" s="123">
        <f t="shared" si="946"/>
        <v>0</v>
      </c>
      <c r="U1726" s="123">
        <v>0</v>
      </c>
      <c r="V1726" s="123">
        <v>0</v>
      </c>
      <c r="W1726" s="123">
        <f t="shared" si="924"/>
        <v>0</v>
      </c>
      <c r="X1726" s="123">
        <f t="shared" si="947"/>
        <v>0</v>
      </c>
      <c r="Y1726" s="45"/>
      <c r="Z1726" s="123">
        <v>0</v>
      </c>
      <c r="AA1726" s="123">
        <v>0</v>
      </c>
      <c r="AB1726" s="123">
        <f t="shared" si="915"/>
        <v>0</v>
      </c>
      <c r="AC1726" s="123">
        <v>0</v>
      </c>
      <c r="AD1726" s="123">
        <v>0</v>
      </c>
      <c r="AE1726" s="123">
        <f t="shared" si="925"/>
        <v>0</v>
      </c>
      <c r="AF1726" s="123">
        <f t="shared" si="917"/>
        <v>0</v>
      </c>
      <c r="AG1726" s="45"/>
      <c r="AH1726" s="123">
        <v>0</v>
      </c>
      <c r="AI1726" s="123">
        <v>0</v>
      </c>
      <c r="AJ1726" s="123">
        <f t="shared" si="918"/>
        <v>0</v>
      </c>
      <c r="AK1726" s="123">
        <v>0</v>
      </c>
      <c r="AL1726" s="123">
        <v>0</v>
      </c>
      <c r="AM1726" s="123">
        <f t="shared" si="926"/>
        <v>0</v>
      </c>
      <c r="AN1726" s="123">
        <f t="shared" si="920"/>
        <v>0</v>
      </c>
      <c r="AO1726" s="45"/>
      <c r="AP1726" s="123">
        <f>J1726-(R1726+Z1726+AH1726)</f>
        <v>0</v>
      </c>
      <c r="AQ1726" s="123">
        <f>K1726-(S1726+AA1726+AI1726)</f>
        <v>0</v>
      </c>
      <c r="AR1726" s="123">
        <f t="shared" si="958"/>
        <v>0</v>
      </c>
      <c r="AS1726" s="123">
        <f>M1726-(U1726+AC1726+AK1726)</f>
        <v>0</v>
      </c>
      <c r="AT1726" s="123">
        <f>N1726-(V1726+AD1726+AL1726)</f>
        <v>0</v>
      </c>
      <c r="AU1726" s="123">
        <f t="shared" si="927"/>
        <v>0</v>
      </c>
      <c r="AV1726" s="123">
        <f t="shared" si="959"/>
        <v>0</v>
      </c>
      <c r="AW1726" s="125" t="s">
        <v>153</v>
      </c>
      <c r="AX1726" s="125"/>
      <c r="AY1726" s="125"/>
      <c r="AZ1726" s="124" t="s">
        <v>283</v>
      </c>
      <c r="BA1726" s="124"/>
      <c r="BB1726" s="124"/>
      <c r="BC1726" s="124"/>
      <c r="BD1726" s="124"/>
    </row>
    <row r="1727" spans="1:56" s="127" customFormat="1" hidden="1">
      <c r="A1727" s="45"/>
      <c r="B1727" s="114">
        <v>2013</v>
      </c>
      <c r="C1727" s="115">
        <v>8320</v>
      </c>
      <c r="D1727" s="114">
        <v>14</v>
      </c>
      <c r="E1727" s="114">
        <v>3000</v>
      </c>
      <c r="F1727" s="114">
        <v>3300</v>
      </c>
      <c r="G1727" s="114">
        <v>334</v>
      </c>
      <c r="H1727" s="114"/>
      <c r="I1727" s="116" t="s">
        <v>176</v>
      </c>
      <c r="J1727" s="117">
        <v>0</v>
      </c>
      <c r="K1727" s="117">
        <v>0</v>
      </c>
      <c r="L1727" s="117">
        <v>0</v>
      </c>
      <c r="M1727" s="117">
        <v>0</v>
      </c>
      <c r="N1727" s="117">
        <v>0</v>
      </c>
      <c r="O1727" s="117">
        <v>0</v>
      </c>
      <c r="P1727" s="117">
        <v>0</v>
      </c>
      <c r="Q1727" s="45"/>
      <c r="R1727" s="118">
        <f t="shared" si="960"/>
        <v>0</v>
      </c>
      <c r="S1727" s="118">
        <f t="shared" si="960"/>
        <v>0</v>
      </c>
      <c r="T1727" s="118">
        <f t="shared" si="946"/>
        <v>0</v>
      </c>
      <c r="U1727" s="118">
        <f t="shared" si="961"/>
        <v>0</v>
      </c>
      <c r="V1727" s="118">
        <f t="shared" si="961"/>
        <v>0</v>
      </c>
      <c r="W1727" s="118">
        <f t="shared" si="924"/>
        <v>0</v>
      </c>
      <c r="X1727" s="118">
        <f t="shared" si="947"/>
        <v>0</v>
      </c>
      <c r="Y1727" s="45"/>
      <c r="Z1727" s="118">
        <f t="shared" si="962"/>
        <v>0</v>
      </c>
      <c r="AA1727" s="118">
        <f t="shared" si="962"/>
        <v>0</v>
      </c>
      <c r="AB1727" s="118">
        <f t="shared" si="915"/>
        <v>0</v>
      </c>
      <c r="AC1727" s="118">
        <f t="shared" si="963"/>
        <v>0</v>
      </c>
      <c r="AD1727" s="118">
        <f t="shared" si="963"/>
        <v>0</v>
      </c>
      <c r="AE1727" s="118">
        <f t="shared" si="925"/>
        <v>0</v>
      </c>
      <c r="AF1727" s="118">
        <f t="shared" si="917"/>
        <v>0</v>
      </c>
      <c r="AG1727" s="45"/>
      <c r="AH1727" s="118">
        <f t="shared" si="964"/>
        <v>0</v>
      </c>
      <c r="AI1727" s="118">
        <f t="shared" si="964"/>
        <v>0</v>
      </c>
      <c r="AJ1727" s="118">
        <f t="shared" si="918"/>
        <v>0</v>
      </c>
      <c r="AK1727" s="118">
        <f t="shared" si="965"/>
        <v>0</v>
      </c>
      <c r="AL1727" s="118">
        <f t="shared" si="965"/>
        <v>0</v>
      </c>
      <c r="AM1727" s="118">
        <f t="shared" si="926"/>
        <v>0</v>
      </c>
      <c r="AN1727" s="118">
        <f t="shared" si="920"/>
        <v>0</v>
      </c>
      <c r="AO1727" s="45"/>
      <c r="AP1727" s="118">
        <f t="shared" si="966"/>
        <v>0</v>
      </c>
      <c r="AQ1727" s="118">
        <f t="shared" si="966"/>
        <v>0</v>
      </c>
      <c r="AR1727" s="118">
        <f t="shared" si="958"/>
        <v>0</v>
      </c>
      <c r="AS1727" s="118">
        <f t="shared" si="967"/>
        <v>0</v>
      </c>
      <c r="AT1727" s="118">
        <f t="shared" si="967"/>
        <v>0</v>
      </c>
      <c r="AU1727" s="118">
        <f t="shared" si="927"/>
        <v>0</v>
      </c>
      <c r="AV1727" s="118">
        <f t="shared" si="959"/>
        <v>0</v>
      </c>
      <c r="AW1727" s="119"/>
      <c r="AX1727" s="119"/>
      <c r="AY1727" s="119"/>
      <c r="AZ1727" s="117"/>
      <c r="BA1727" s="117"/>
      <c r="BB1727" s="117"/>
      <c r="BC1727" s="117"/>
      <c r="BD1727" s="117"/>
    </row>
    <row r="1728" spans="1:56" s="100" customFormat="1" hidden="1">
      <c r="A1728" s="45"/>
      <c r="B1728" s="120">
        <v>2013</v>
      </c>
      <c r="C1728" s="121">
        <v>8320</v>
      </c>
      <c r="D1728" s="120">
        <v>14</v>
      </c>
      <c r="E1728" s="120">
        <v>3000</v>
      </c>
      <c r="F1728" s="120">
        <v>3300</v>
      </c>
      <c r="G1728" s="120">
        <v>334</v>
      </c>
      <c r="H1728" s="120">
        <v>33401</v>
      </c>
      <c r="I1728" s="122" t="s">
        <v>177</v>
      </c>
      <c r="J1728" s="123">
        <v>0</v>
      </c>
      <c r="K1728" s="123">
        <v>0</v>
      </c>
      <c r="L1728" s="124">
        <v>0</v>
      </c>
      <c r="M1728" s="123">
        <v>0</v>
      </c>
      <c r="N1728" s="123">
        <v>0</v>
      </c>
      <c r="O1728" s="124">
        <v>0</v>
      </c>
      <c r="P1728" s="124">
        <v>0</v>
      </c>
      <c r="Q1728" s="45"/>
      <c r="R1728" s="123">
        <v>0</v>
      </c>
      <c r="S1728" s="123">
        <v>0</v>
      </c>
      <c r="T1728" s="123">
        <f t="shared" si="946"/>
        <v>0</v>
      </c>
      <c r="U1728" s="123">
        <v>0</v>
      </c>
      <c r="V1728" s="123">
        <v>0</v>
      </c>
      <c r="W1728" s="123">
        <f t="shared" si="924"/>
        <v>0</v>
      </c>
      <c r="X1728" s="123">
        <f t="shared" si="947"/>
        <v>0</v>
      </c>
      <c r="Y1728" s="45"/>
      <c r="Z1728" s="123">
        <v>0</v>
      </c>
      <c r="AA1728" s="123">
        <v>0</v>
      </c>
      <c r="AB1728" s="123">
        <f t="shared" si="915"/>
        <v>0</v>
      </c>
      <c r="AC1728" s="123">
        <v>0</v>
      </c>
      <c r="AD1728" s="123">
        <v>0</v>
      </c>
      <c r="AE1728" s="123">
        <f t="shared" si="925"/>
        <v>0</v>
      </c>
      <c r="AF1728" s="123">
        <f t="shared" si="917"/>
        <v>0</v>
      </c>
      <c r="AG1728" s="45"/>
      <c r="AH1728" s="123">
        <v>0</v>
      </c>
      <c r="AI1728" s="123">
        <v>0</v>
      </c>
      <c r="AJ1728" s="123">
        <f t="shared" si="918"/>
        <v>0</v>
      </c>
      <c r="AK1728" s="123">
        <v>0</v>
      </c>
      <c r="AL1728" s="123">
        <v>0</v>
      </c>
      <c r="AM1728" s="123">
        <f t="shared" si="926"/>
        <v>0</v>
      </c>
      <c r="AN1728" s="123">
        <f t="shared" si="920"/>
        <v>0</v>
      </c>
      <c r="AO1728" s="45"/>
      <c r="AP1728" s="123">
        <f>J1728-(R1728+Z1728+AH1728)</f>
        <v>0</v>
      </c>
      <c r="AQ1728" s="123">
        <f>K1728-(S1728+AA1728+AI1728)</f>
        <v>0</v>
      </c>
      <c r="AR1728" s="123">
        <f t="shared" si="958"/>
        <v>0</v>
      </c>
      <c r="AS1728" s="123">
        <f>M1728-(U1728+AC1728+AK1728)</f>
        <v>0</v>
      </c>
      <c r="AT1728" s="123">
        <f>N1728-(V1728+AD1728+AL1728)</f>
        <v>0</v>
      </c>
      <c r="AU1728" s="123">
        <f t="shared" si="927"/>
        <v>0</v>
      </c>
      <c r="AV1728" s="123">
        <f t="shared" si="959"/>
        <v>0</v>
      </c>
      <c r="AW1728" s="125" t="s">
        <v>153</v>
      </c>
      <c r="AX1728" s="125"/>
      <c r="AY1728" s="125"/>
      <c r="AZ1728" s="124" t="s">
        <v>283</v>
      </c>
      <c r="BA1728" s="124"/>
      <c r="BB1728" s="124"/>
      <c r="BC1728" s="124"/>
      <c r="BD1728" s="124"/>
    </row>
    <row r="1729" spans="1:56" s="127" customFormat="1" hidden="1">
      <c r="A1729" s="45"/>
      <c r="B1729" s="114">
        <v>2013</v>
      </c>
      <c r="C1729" s="115">
        <v>8320</v>
      </c>
      <c r="D1729" s="114">
        <v>14</v>
      </c>
      <c r="E1729" s="114">
        <v>3000</v>
      </c>
      <c r="F1729" s="114">
        <v>3300</v>
      </c>
      <c r="G1729" s="114">
        <v>335</v>
      </c>
      <c r="H1729" s="114"/>
      <c r="I1729" s="116" t="s">
        <v>178</v>
      </c>
      <c r="J1729" s="117">
        <v>0</v>
      </c>
      <c r="K1729" s="117">
        <v>0</v>
      </c>
      <c r="L1729" s="117">
        <v>0</v>
      </c>
      <c r="M1729" s="117">
        <v>0</v>
      </c>
      <c r="N1729" s="117">
        <v>0</v>
      </c>
      <c r="O1729" s="117">
        <v>0</v>
      </c>
      <c r="P1729" s="117">
        <v>0</v>
      </c>
      <c r="Q1729" s="45"/>
      <c r="R1729" s="118">
        <f t="shared" si="960"/>
        <v>0</v>
      </c>
      <c r="S1729" s="118">
        <f t="shared" si="960"/>
        <v>0</v>
      </c>
      <c r="T1729" s="118">
        <f t="shared" si="946"/>
        <v>0</v>
      </c>
      <c r="U1729" s="118">
        <f t="shared" si="961"/>
        <v>0</v>
      </c>
      <c r="V1729" s="118">
        <f t="shared" si="961"/>
        <v>0</v>
      </c>
      <c r="W1729" s="118">
        <f t="shared" si="924"/>
        <v>0</v>
      </c>
      <c r="X1729" s="118">
        <f t="shared" si="947"/>
        <v>0</v>
      </c>
      <c r="Y1729" s="45"/>
      <c r="Z1729" s="118">
        <f t="shared" si="962"/>
        <v>0</v>
      </c>
      <c r="AA1729" s="118">
        <f t="shared" si="962"/>
        <v>0</v>
      </c>
      <c r="AB1729" s="118">
        <f t="shared" si="915"/>
        <v>0</v>
      </c>
      <c r="AC1729" s="118">
        <f t="shared" si="963"/>
        <v>0</v>
      </c>
      <c r="AD1729" s="118">
        <f t="shared" si="963"/>
        <v>0</v>
      </c>
      <c r="AE1729" s="118">
        <f t="shared" si="925"/>
        <v>0</v>
      </c>
      <c r="AF1729" s="118">
        <f t="shared" si="917"/>
        <v>0</v>
      </c>
      <c r="AG1729" s="45"/>
      <c r="AH1729" s="118">
        <f t="shared" si="964"/>
        <v>0</v>
      </c>
      <c r="AI1729" s="118">
        <f t="shared" si="964"/>
        <v>0</v>
      </c>
      <c r="AJ1729" s="118">
        <f t="shared" si="918"/>
        <v>0</v>
      </c>
      <c r="AK1729" s="118">
        <f t="shared" si="965"/>
        <v>0</v>
      </c>
      <c r="AL1729" s="118">
        <f t="shared" si="965"/>
        <v>0</v>
      </c>
      <c r="AM1729" s="118">
        <f t="shared" si="926"/>
        <v>0</v>
      </c>
      <c r="AN1729" s="118">
        <f t="shared" si="920"/>
        <v>0</v>
      </c>
      <c r="AO1729" s="45"/>
      <c r="AP1729" s="118">
        <f t="shared" si="966"/>
        <v>0</v>
      </c>
      <c r="AQ1729" s="118">
        <f t="shared" si="966"/>
        <v>0</v>
      </c>
      <c r="AR1729" s="118">
        <f t="shared" si="958"/>
        <v>0</v>
      </c>
      <c r="AS1729" s="118">
        <f t="shared" si="967"/>
        <v>0</v>
      </c>
      <c r="AT1729" s="118">
        <f t="shared" si="967"/>
        <v>0</v>
      </c>
      <c r="AU1729" s="118">
        <f t="shared" si="927"/>
        <v>0</v>
      </c>
      <c r="AV1729" s="118">
        <f t="shared" si="959"/>
        <v>0</v>
      </c>
      <c r="AW1729" s="119"/>
      <c r="AX1729" s="119"/>
      <c r="AY1729" s="119"/>
      <c r="AZ1729" s="117"/>
      <c r="BA1729" s="117"/>
      <c r="BB1729" s="117"/>
      <c r="BC1729" s="117"/>
      <c r="BD1729" s="117"/>
    </row>
    <row r="1730" spans="1:56" s="100" customFormat="1" hidden="1">
      <c r="A1730" s="45"/>
      <c r="B1730" s="120">
        <v>2013</v>
      </c>
      <c r="C1730" s="121">
        <v>8320</v>
      </c>
      <c r="D1730" s="120">
        <v>14</v>
      </c>
      <c r="E1730" s="120">
        <v>3000</v>
      </c>
      <c r="F1730" s="120">
        <v>3300</v>
      </c>
      <c r="G1730" s="120">
        <v>335</v>
      </c>
      <c r="H1730" s="120">
        <v>33501</v>
      </c>
      <c r="I1730" s="122" t="s">
        <v>179</v>
      </c>
      <c r="J1730" s="123">
        <v>0</v>
      </c>
      <c r="K1730" s="123">
        <v>0</v>
      </c>
      <c r="L1730" s="124">
        <v>0</v>
      </c>
      <c r="M1730" s="123">
        <v>0</v>
      </c>
      <c r="N1730" s="123">
        <v>0</v>
      </c>
      <c r="O1730" s="124">
        <v>0</v>
      </c>
      <c r="P1730" s="124">
        <v>0</v>
      </c>
      <c r="Q1730" s="45"/>
      <c r="R1730" s="123">
        <v>0</v>
      </c>
      <c r="S1730" s="123">
        <v>0</v>
      </c>
      <c r="T1730" s="123">
        <f t="shared" si="946"/>
        <v>0</v>
      </c>
      <c r="U1730" s="123">
        <v>0</v>
      </c>
      <c r="V1730" s="123">
        <v>0</v>
      </c>
      <c r="W1730" s="123">
        <f t="shared" si="924"/>
        <v>0</v>
      </c>
      <c r="X1730" s="123">
        <f t="shared" si="947"/>
        <v>0</v>
      </c>
      <c r="Y1730" s="45"/>
      <c r="Z1730" s="123">
        <v>0</v>
      </c>
      <c r="AA1730" s="123">
        <v>0</v>
      </c>
      <c r="AB1730" s="123">
        <f t="shared" si="915"/>
        <v>0</v>
      </c>
      <c r="AC1730" s="123">
        <v>0</v>
      </c>
      <c r="AD1730" s="123">
        <v>0</v>
      </c>
      <c r="AE1730" s="123">
        <f t="shared" si="925"/>
        <v>0</v>
      </c>
      <c r="AF1730" s="123">
        <f t="shared" si="917"/>
        <v>0</v>
      </c>
      <c r="AG1730" s="45"/>
      <c r="AH1730" s="123">
        <v>0</v>
      </c>
      <c r="AI1730" s="123">
        <v>0</v>
      </c>
      <c r="AJ1730" s="123">
        <f t="shared" si="918"/>
        <v>0</v>
      </c>
      <c r="AK1730" s="123">
        <v>0</v>
      </c>
      <c r="AL1730" s="123">
        <v>0</v>
      </c>
      <c r="AM1730" s="123">
        <f t="shared" si="926"/>
        <v>0</v>
      </c>
      <c r="AN1730" s="123">
        <f t="shared" si="920"/>
        <v>0</v>
      </c>
      <c r="AO1730" s="45"/>
      <c r="AP1730" s="123">
        <f>J1730-(R1730+Z1730+AH1730)</f>
        <v>0</v>
      </c>
      <c r="AQ1730" s="123">
        <f>K1730-(S1730+AA1730+AI1730)</f>
        <v>0</v>
      </c>
      <c r="AR1730" s="123">
        <f t="shared" si="958"/>
        <v>0</v>
      </c>
      <c r="AS1730" s="123">
        <f>M1730-(U1730+AC1730+AK1730)</f>
        <v>0</v>
      </c>
      <c r="AT1730" s="123">
        <f>N1730-(V1730+AD1730+AL1730)</f>
        <v>0</v>
      </c>
      <c r="AU1730" s="123">
        <f t="shared" si="927"/>
        <v>0</v>
      </c>
      <c r="AV1730" s="123">
        <f t="shared" si="959"/>
        <v>0</v>
      </c>
      <c r="AW1730" s="125" t="s">
        <v>153</v>
      </c>
      <c r="AX1730" s="125"/>
      <c r="AY1730" s="125"/>
      <c r="AZ1730" s="124" t="s">
        <v>283</v>
      </c>
      <c r="BA1730" s="124"/>
      <c r="BB1730" s="124"/>
      <c r="BC1730" s="124"/>
      <c r="BD1730" s="124"/>
    </row>
    <row r="1731" spans="1:56" s="127" customFormat="1" hidden="1">
      <c r="A1731" s="45"/>
      <c r="B1731" s="114">
        <v>2013</v>
      </c>
      <c r="C1731" s="115">
        <v>8320</v>
      </c>
      <c r="D1731" s="114">
        <v>14</v>
      </c>
      <c r="E1731" s="114">
        <v>3000</v>
      </c>
      <c r="F1731" s="114">
        <v>3300</v>
      </c>
      <c r="G1731" s="114">
        <v>339</v>
      </c>
      <c r="H1731" s="114"/>
      <c r="I1731" s="116" t="s">
        <v>310</v>
      </c>
      <c r="J1731" s="117">
        <v>0</v>
      </c>
      <c r="K1731" s="117">
        <v>0</v>
      </c>
      <c r="L1731" s="117">
        <v>0</v>
      </c>
      <c r="M1731" s="117">
        <v>0</v>
      </c>
      <c r="N1731" s="117">
        <v>0</v>
      </c>
      <c r="O1731" s="117">
        <v>0</v>
      </c>
      <c r="P1731" s="117">
        <v>0</v>
      </c>
      <c r="Q1731" s="45"/>
      <c r="R1731" s="118">
        <f t="shared" si="960"/>
        <v>0</v>
      </c>
      <c r="S1731" s="118">
        <f t="shared" si="960"/>
        <v>0</v>
      </c>
      <c r="T1731" s="118">
        <f t="shared" si="946"/>
        <v>0</v>
      </c>
      <c r="U1731" s="118">
        <f t="shared" si="961"/>
        <v>0</v>
      </c>
      <c r="V1731" s="118">
        <f t="shared" si="961"/>
        <v>0</v>
      </c>
      <c r="W1731" s="118">
        <f t="shared" si="924"/>
        <v>0</v>
      </c>
      <c r="X1731" s="118">
        <f t="shared" si="947"/>
        <v>0</v>
      </c>
      <c r="Y1731" s="45"/>
      <c r="Z1731" s="118">
        <f t="shared" si="962"/>
        <v>0</v>
      </c>
      <c r="AA1731" s="118">
        <f t="shared" si="962"/>
        <v>0</v>
      </c>
      <c r="AB1731" s="118">
        <f t="shared" ref="AB1731:AB1767" si="968">Z1731+AA1731</f>
        <v>0</v>
      </c>
      <c r="AC1731" s="118">
        <f t="shared" si="963"/>
        <v>0</v>
      </c>
      <c r="AD1731" s="118">
        <f t="shared" si="963"/>
        <v>0</v>
      </c>
      <c r="AE1731" s="118">
        <f t="shared" si="925"/>
        <v>0</v>
      </c>
      <c r="AF1731" s="118">
        <f t="shared" ref="AF1731:AF1767" si="969">AB1731+AE1731</f>
        <v>0</v>
      </c>
      <c r="AG1731" s="45"/>
      <c r="AH1731" s="118">
        <f t="shared" si="964"/>
        <v>0</v>
      </c>
      <c r="AI1731" s="118">
        <f t="shared" si="964"/>
        <v>0</v>
      </c>
      <c r="AJ1731" s="118">
        <f t="shared" ref="AJ1731:AJ1767" si="970">AH1731+AI1731</f>
        <v>0</v>
      </c>
      <c r="AK1731" s="118">
        <f t="shared" si="965"/>
        <v>0</v>
      </c>
      <c r="AL1731" s="118">
        <f t="shared" si="965"/>
        <v>0</v>
      </c>
      <c r="AM1731" s="118">
        <f t="shared" si="926"/>
        <v>0</v>
      </c>
      <c r="AN1731" s="118">
        <f t="shared" ref="AN1731:AN1767" si="971">AJ1731+AM1731</f>
        <v>0</v>
      </c>
      <c r="AO1731" s="45"/>
      <c r="AP1731" s="118">
        <f t="shared" si="966"/>
        <v>0</v>
      </c>
      <c r="AQ1731" s="118">
        <f t="shared" si="966"/>
        <v>0</v>
      </c>
      <c r="AR1731" s="118">
        <f t="shared" si="958"/>
        <v>0</v>
      </c>
      <c r="AS1731" s="118">
        <f t="shared" si="967"/>
        <v>0</v>
      </c>
      <c r="AT1731" s="118">
        <f t="shared" si="967"/>
        <v>0</v>
      </c>
      <c r="AU1731" s="118">
        <f t="shared" si="927"/>
        <v>0</v>
      </c>
      <c r="AV1731" s="118">
        <f t="shared" si="959"/>
        <v>0</v>
      </c>
      <c r="AW1731" s="119"/>
      <c r="AX1731" s="119"/>
      <c r="AY1731" s="119"/>
      <c r="AZ1731" s="117"/>
      <c r="BA1731" s="117"/>
      <c r="BB1731" s="117"/>
      <c r="BC1731" s="117"/>
      <c r="BD1731" s="117"/>
    </row>
    <row r="1732" spans="1:56" s="100" customFormat="1" hidden="1">
      <c r="A1732" s="45"/>
      <c r="B1732" s="121">
        <v>2013</v>
      </c>
      <c r="C1732" s="121">
        <v>8320</v>
      </c>
      <c r="D1732" s="120">
        <v>14</v>
      </c>
      <c r="E1732" s="120">
        <v>3000</v>
      </c>
      <c r="F1732" s="120">
        <v>3300</v>
      </c>
      <c r="G1732" s="120">
        <v>339</v>
      </c>
      <c r="H1732" s="120">
        <v>33901</v>
      </c>
      <c r="I1732" s="122" t="s">
        <v>311</v>
      </c>
      <c r="J1732" s="123">
        <v>0</v>
      </c>
      <c r="K1732" s="123">
        <v>0</v>
      </c>
      <c r="L1732" s="124">
        <v>0</v>
      </c>
      <c r="M1732" s="123">
        <v>0</v>
      </c>
      <c r="N1732" s="123">
        <v>0</v>
      </c>
      <c r="O1732" s="124">
        <v>0</v>
      </c>
      <c r="P1732" s="124">
        <v>0</v>
      </c>
      <c r="Q1732" s="45"/>
      <c r="R1732" s="123">
        <v>0</v>
      </c>
      <c r="S1732" s="123">
        <v>0</v>
      </c>
      <c r="T1732" s="123">
        <f t="shared" si="946"/>
        <v>0</v>
      </c>
      <c r="U1732" s="123">
        <v>0</v>
      </c>
      <c r="V1732" s="123">
        <v>0</v>
      </c>
      <c r="W1732" s="123">
        <f t="shared" si="924"/>
        <v>0</v>
      </c>
      <c r="X1732" s="123">
        <f t="shared" si="947"/>
        <v>0</v>
      </c>
      <c r="Y1732" s="45"/>
      <c r="Z1732" s="123">
        <v>0</v>
      </c>
      <c r="AA1732" s="123">
        <v>0</v>
      </c>
      <c r="AB1732" s="123">
        <f t="shared" si="968"/>
        <v>0</v>
      </c>
      <c r="AC1732" s="123">
        <v>0</v>
      </c>
      <c r="AD1732" s="123">
        <v>0</v>
      </c>
      <c r="AE1732" s="123">
        <f t="shared" si="925"/>
        <v>0</v>
      </c>
      <c r="AF1732" s="123">
        <f t="shared" si="969"/>
        <v>0</v>
      </c>
      <c r="AG1732" s="45"/>
      <c r="AH1732" s="123">
        <v>0</v>
      </c>
      <c r="AI1732" s="123">
        <v>0</v>
      </c>
      <c r="AJ1732" s="123">
        <f t="shared" si="970"/>
        <v>0</v>
      </c>
      <c r="AK1732" s="123">
        <v>0</v>
      </c>
      <c r="AL1732" s="123">
        <v>0</v>
      </c>
      <c r="AM1732" s="123">
        <f t="shared" si="926"/>
        <v>0</v>
      </c>
      <c r="AN1732" s="123">
        <f t="shared" si="971"/>
        <v>0</v>
      </c>
      <c r="AO1732" s="45"/>
      <c r="AP1732" s="123">
        <f>J1732-(R1732+Z1732+AH1732)</f>
        <v>0</v>
      </c>
      <c r="AQ1732" s="123">
        <f>K1732-(S1732+AA1732+AI1732)</f>
        <v>0</v>
      </c>
      <c r="AR1732" s="123">
        <f t="shared" si="958"/>
        <v>0</v>
      </c>
      <c r="AS1732" s="123">
        <f>M1732-(U1732+AC1732+AK1732)</f>
        <v>0</v>
      </c>
      <c r="AT1732" s="123">
        <f>N1732-(V1732+AD1732+AL1732)</f>
        <v>0</v>
      </c>
      <c r="AU1732" s="123">
        <f t="shared" si="927"/>
        <v>0</v>
      </c>
      <c r="AV1732" s="123">
        <f t="shared" si="959"/>
        <v>0</v>
      </c>
      <c r="AW1732" s="125" t="s">
        <v>153</v>
      </c>
      <c r="AX1732" s="125"/>
      <c r="AY1732" s="125"/>
      <c r="AZ1732" s="124" t="s">
        <v>283</v>
      </c>
      <c r="BA1732" s="124"/>
      <c r="BB1732" s="124"/>
      <c r="BC1732" s="124"/>
      <c r="BD1732" s="124"/>
    </row>
    <row r="1733" spans="1:56" s="126" customFormat="1" hidden="1">
      <c r="A1733" s="45"/>
      <c r="B1733" s="108">
        <v>2013</v>
      </c>
      <c r="C1733" s="109">
        <v>8320</v>
      </c>
      <c r="D1733" s="108">
        <v>14</v>
      </c>
      <c r="E1733" s="108">
        <v>3000</v>
      </c>
      <c r="F1733" s="108">
        <v>3600</v>
      </c>
      <c r="G1733" s="108"/>
      <c r="H1733" s="108"/>
      <c r="I1733" s="110" t="s">
        <v>192</v>
      </c>
      <c r="J1733" s="111">
        <v>0</v>
      </c>
      <c r="K1733" s="111">
        <v>0</v>
      </c>
      <c r="L1733" s="111">
        <v>0</v>
      </c>
      <c r="M1733" s="111">
        <v>0</v>
      </c>
      <c r="N1733" s="111">
        <v>0</v>
      </c>
      <c r="O1733" s="111">
        <v>0</v>
      </c>
      <c r="P1733" s="111">
        <v>0</v>
      </c>
      <c r="Q1733" s="45"/>
      <c r="R1733" s="112">
        <f>R1734</f>
        <v>0</v>
      </c>
      <c r="S1733" s="112">
        <f>S1734</f>
        <v>0</v>
      </c>
      <c r="T1733" s="112">
        <f t="shared" si="946"/>
        <v>0</v>
      </c>
      <c r="U1733" s="112">
        <f>U1734</f>
        <v>0</v>
      </c>
      <c r="V1733" s="112">
        <f>V1734</f>
        <v>0</v>
      </c>
      <c r="W1733" s="112">
        <f t="shared" si="924"/>
        <v>0</v>
      </c>
      <c r="X1733" s="112">
        <f t="shared" si="947"/>
        <v>0</v>
      </c>
      <c r="Y1733" s="45"/>
      <c r="Z1733" s="112">
        <f>Z1734</f>
        <v>0</v>
      </c>
      <c r="AA1733" s="112">
        <f>AA1734</f>
        <v>0</v>
      </c>
      <c r="AB1733" s="112">
        <f t="shared" si="968"/>
        <v>0</v>
      </c>
      <c r="AC1733" s="112">
        <f>AC1734</f>
        <v>0</v>
      </c>
      <c r="AD1733" s="112">
        <f>AD1734</f>
        <v>0</v>
      </c>
      <c r="AE1733" s="112">
        <f t="shared" si="925"/>
        <v>0</v>
      </c>
      <c r="AF1733" s="112">
        <f t="shared" si="969"/>
        <v>0</v>
      </c>
      <c r="AG1733" s="45"/>
      <c r="AH1733" s="112">
        <f>AH1734</f>
        <v>0</v>
      </c>
      <c r="AI1733" s="112">
        <f>AI1734</f>
        <v>0</v>
      </c>
      <c r="AJ1733" s="112">
        <f t="shared" si="970"/>
        <v>0</v>
      </c>
      <c r="AK1733" s="112">
        <f>AK1734</f>
        <v>0</v>
      </c>
      <c r="AL1733" s="112">
        <f>AL1734</f>
        <v>0</v>
      </c>
      <c r="AM1733" s="112">
        <f t="shared" si="926"/>
        <v>0</v>
      </c>
      <c r="AN1733" s="112">
        <f t="shared" si="971"/>
        <v>0</v>
      </c>
      <c r="AO1733" s="45"/>
      <c r="AP1733" s="112">
        <f>AP1734</f>
        <v>0</v>
      </c>
      <c r="AQ1733" s="112">
        <f>AQ1734</f>
        <v>0</v>
      </c>
      <c r="AR1733" s="112">
        <f t="shared" si="958"/>
        <v>0</v>
      </c>
      <c r="AS1733" s="112">
        <f>AS1734</f>
        <v>0</v>
      </c>
      <c r="AT1733" s="112">
        <f>AT1734</f>
        <v>0</v>
      </c>
      <c r="AU1733" s="112">
        <f t="shared" si="927"/>
        <v>0</v>
      </c>
      <c r="AV1733" s="112">
        <f t="shared" si="959"/>
        <v>0</v>
      </c>
      <c r="AW1733" s="113"/>
      <c r="AX1733" s="113"/>
      <c r="AY1733" s="113"/>
      <c r="AZ1733" s="111"/>
      <c r="BA1733" s="111"/>
      <c r="BB1733" s="111"/>
      <c r="BC1733" s="111"/>
      <c r="BD1733" s="111"/>
    </row>
    <row r="1734" spans="1:56" s="127" customFormat="1" ht="46.8" hidden="1">
      <c r="A1734" s="45"/>
      <c r="B1734" s="114">
        <v>2013</v>
      </c>
      <c r="C1734" s="115">
        <v>8320</v>
      </c>
      <c r="D1734" s="114">
        <v>14</v>
      </c>
      <c r="E1734" s="114">
        <v>3000</v>
      </c>
      <c r="F1734" s="114">
        <v>3600</v>
      </c>
      <c r="G1734" s="114">
        <v>361</v>
      </c>
      <c r="H1734" s="114"/>
      <c r="I1734" s="116" t="s">
        <v>193</v>
      </c>
      <c r="J1734" s="117">
        <v>0</v>
      </c>
      <c r="K1734" s="117">
        <v>0</v>
      </c>
      <c r="L1734" s="117">
        <v>0</v>
      </c>
      <c r="M1734" s="117">
        <v>0</v>
      </c>
      <c r="N1734" s="117">
        <v>0</v>
      </c>
      <c r="O1734" s="117">
        <v>0</v>
      </c>
      <c r="P1734" s="117">
        <v>0</v>
      </c>
      <c r="Q1734" s="45"/>
      <c r="R1734" s="118">
        <f>R1735</f>
        <v>0</v>
      </c>
      <c r="S1734" s="118">
        <f>S1735</f>
        <v>0</v>
      </c>
      <c r="T1734" s="118">
        <f t="shared" si="946"/>
        <v>0</v>
      </c>
      <c r="U1734" s="118">
        <f>U1735</f>
        <v>0</v>
      </c>
      <c r="V1734" s="118">
        <f>V1735</f>
        <v>0</v>
      </c>
      <c r="W1734" s="118">
        <f t="shared" si="924"/>
        <v>0</v>
      </c>
      <c r="X1734" s="118">
        <f t="shared" si="947"/>
        <v>0</v>
      </c>
      <c r="Y1734" s="45"/>
      <c r="Z1734" s="118">
        <f>Z1735</f>
        <v>0</v>
      </c>
      <c r="AA1734" s="118">
        <f>AA1735</f>
        <v>0</v>
      </c>
      <c r="AB1734" s="118">
        <f t="shared" si="968"/>
        <v>0</v>
      </c>
      <c r="AC1734" s="118">
        <f>AC1735</f>
        <v>0</v>
      </c>
      <c r="AD1734" s="118">
        <f>AD1735</f>
        <v>0</v>
      </c>
      <c r="AE1734" s="118">
        <f t="shared" si="925"/>
        <v>0</v>
      </c>
      <c r="AF1734" s="118">
        <f t="shared" si="969"/>
        <v>0</v>
      </c>
      <c r="AG1734" s="45"/>
      <c r="AH1734" s="118">
        <f>AH1735</f>
        <v>0</v>
      </c>
      <c r="AI1734" s="118">
        <f>AI1735</f>
        <v>0</v>
      </c>
      <c r="AJ1734" s="118">
        <f t="shared" si="970"/>
        <v>0</v>
      </c>
      <c r="AK1734" s="118">
        <f>AK1735</f>
        <v>0</v>
      </c>
      <c r="AL1734" s="118">
        <f>AL1735</f>
        <v>0</v>
      </c>
      <c r="AM1734" s="118">
        <f t="shared" si="926"/>
        <v>0</v>
      </c>
      <c r="AN1734" s="118">
        <f t="shared" si="971"/>
        <v>0</v>
      </c>
      <c r="AO1734" s="45"/>
      <c r="AP1734" s="118">
        <f>AP1735</f>
        <v>0</v>
      </c>
      <c r="AQ1734" s="118">
        <f>AQ1735</f>
        <v>0</v>
      </c>
      <c r="AR1734" s="118">
        <f t="shared" si="958"/>
        <v>0</v>
      </c>
      <c r="AS1734" s="118">
        <f>AS1735</f>
        <v>0</v>
      </c>
      <c r="AT1734" s="118">
        <f>AT1735</f>
        <v>0</v>
      </c>
      <c r="AU1734" s="118">
        <f t="shared" si="927"/>
        <v>0</v>
      </c>
      <c r="AV1734" s="118">
        <f t="shared" si="959"/>
        <v>0</v>
      </c>
      <c r="AW1734" s="119"/>
      <c r="AX1734" s="119"/>
      <c r="AY1734" s="119"/>
      <c r="AZ1734" s="117"/>
      <c r="BA1734" s="117"/>
      <c r="BB1734" s="117"/>
      <c r="BC1734" s="117"/>
      <c r="BD1734" s="117"/>
    </row>
    <row r="1735" spans="1:56" s="100" customFormat="1" hidden="1">
      <c r="A1735" s="45"/>
      <c r="B1735" s="120">
        <v>2013</v>
      </c>
      <c r="C1735" s="121">
        <v>8320</v>
      </c>
      <c r="D1735" s="120">
        <v>14</v>
      </c>
      <c r="E1735" s="120">
        <v>3000</v>
      </c>
      <c r="F1735" s="120">
        <v>3600</v>
      </c>
      <c r="G1735" s="120">
        <v>361</v>
      </c>
      <c r="H1735" s="120">
        <v>36101</v>
      </c>
      <c r="I1735" s="122" t="s">
        <v>194</v>
      </c>
      <c r="J1735" s="123">
        <v>0</v>
      </c>
      <c r="K1735" s="123">
        <v>0</v>
      </c>
      <c r="L1735" s="124">
        <v>0</v>
      </c>
      <c r="M1735" s="123">
        <v>0</v>
      </c>
      <c r="N1735" s="123">
        <v>0</v>
      </c>
      <c r="O1735" s="124">
        <v>0</v>
      </c>
      <c r="P1735" s="124">
        <v>0</v>
      </c>
      <c r="Q1735" s="45"/>
      <c r="R1735" s="123">
        <v>0</v>
      </c>
      <c r="S1735" s="123">
        <v>0</v>
      </c>
      <c r="T1735" s="123">
        <f t="shared" si="946"/>
        <v>0</v>
      </c>
      <c r="U1735" s="123">
        <v>0</v>
      </c>
      <c r="V1735" s="123">
        <v>0</v>
      </c>
      <c r="W1735" s="123">
        <f t="shared" si="924"/>
        <v>0</v>
      </c>
      <c r="X1735" s="123">
        <f t="shared" si="947"/>
        <v>0</v>
      </c>
      <c r="Y1735" s="45"/>
      <c r="Z1735" s="123">
        <v>0</v>
      </c>
      <c r="AA1735" s="123">
        <v>0</v>
      </c>
      <c r="AB1735" s="123">
        <f t="shared" si="968"/>
        <v>0</v>
      </c>
      <c r="AC1735" s="123">
        <v>0</v>
      </c>
      <c r="AD1735" s="123">
        <v>0</v>
      </c>
      <c r="AE1735" s="123">
        <f t="shared" si="925"/>
        <v>0</v>
      </c>
      <c r="AF1735" s="123">
        <f t="shared" si="969"/>
        <v>0</v>
      </c>
      <c r="AG1735" s="45"/>
      <c r="AH1735" s="123">
        <v>0</v>
      </c>
      <c r="AI1735" s="123">
        <v>0</v>
      </c>
      <c r="AJ1735" s="123">
        <f t="shared" si="970"/>
        <v>0</v>
      </c>
      <c r="AK1735" s="123">
        <v>0</v>
      </c>
      <c r="AL1735" s="123">
        <v>0</v>
      </c>
      <c r="AM1735" s="123">
        <f t="shared" si="926"/>
        <v>0</v>
      </c>
      <c r="AN1735" s="123">
        <f t="shared" si="971"/>
        <v>0</v>
      </c>
      <c r="AO1735" s="45"/>
      <c r="AP1735" s="123">
        <f>J1735-(R1735+Z1735+AH1735)</f>
        <v>0</v>
      </c>
      <c r="AQ1735" s="123">
        <f>K1735-(S1735+AA1735+AI1735)</f>
        <v>0</v>
      </c>
      <c r="AR1735" s="123">
        <f t="shared" si="958"/>
        <v>0</v>
      </c>
      <c r="AS1735" s="123">
        <f>M1735-(U1735+AC1735+AK1735)</f>
        <v>0</v>
      </c>
      <c r="AT1735" s="123">
        <f>N1735-(V1735+AD1735+AL1735)</f>
        <v>0</v>
      </c>
      <c r="AU1735" s="123">
        <f t="shared" si="927"/>
        <v>0</v>
      </c>
      <c r="AV1735" s="123">
        <f t="shared" si="959"/>
        <v>0</v>
      </c>
      <c r="AW1735" s="125" t="s">
        <v>153</v>
      </c>
      <c r="AX1735" s="125"/>
      <c r="AY1735" s="125"/>
      <c r="AZ1735" s="124" t="s">
        <v>283</v>
      </c>
      <c r="BA1735" s="124"/>
      <c r="BB1735" s="124"/>
      <c r="BC1735" s="124"/>
      <c r="BD1735" s="124"/>
    </row>
    <row r="1736" spans="1:56" s="107" customFormat="1" hidden="1">
      <c r="A1736" s="45"/>
      <c r="B1736" s="101">
        <v>2013</v>
      </c>
      <c r="C1736" s="102">
        <v>8320</v>
      </c>
      <c r="D1736" s="101">
        <v>14</v>
      </c>
      <c r="E1736" s="101">
        <v>5000</v>
      </c>
      <c r="F1736" s="101"/>
      <c r="G1736" s="101"/>
      <c r="H1736" s="101"/>
      <c r="I1736" s="103" t="s">
        <v>226</v>
      </c>
      <c r="J1736" s="104">
        <v>0</v>
      </c>
      <c r="K1736" s="104">
        <v>0</v>
      </c>
      <c r="L1736" s="104">
        <v>0</v>
      </c>
      <c r="M1736" s="104">
        <v>0</v>
      </c>
      <c r="N1736" s="104">
        <v>0</v>
      </c>
      <c r="O1736" s="104">
        <v>0</v>
      </c>
      <c r="P1736" s="104">
        <v>0</v>
      </c>
      <c r="Q1736" s="45"/>
      <c r="R1736" s="105">
        <f>R1737+R1746+R1751+R1755</f>
        <v>0</v>
      </c>
      <c r="S1736" s="105">
        <f>S1737+S1746+S1751+S1755</f>
        <v>0</v>
      </c>
      <c r="T1736" s="105">
        <f t="shared" si="946"/>
        <v>0</v>
      </c>
      <c r="U1736" s="105">
        <f>U1737+U1746+U1751+U1755</f>
        <v>0</v>
      </c>
      <c r="V1736" s="105">
        <f>V1737+V1746+V1751+V1755</f>
        <v>0</v>
      </c>
      <c r="W1736" s="105">
        <f t="shared" si="924"/>
        <v>0</v>
      </c>
      <c r="X1736" s="105">
        <f t="shared" si="947"/>
        <v>0</v>
      </c>
      <c r="Y1736" s="45"/>
      <c r="Z1736" s="105">
        <f>Z1737+Z1746+Z1751+Z1755</f>
        <v>0</v>
      </c>
      <c r="AA1736" s="105">
        <f>AA1737+AA1746+AA1751+AA1755</f>
        <v>0</v>
      </c>
      <c r="AB1736" s="105">
        <f t="shared" si="968"/>
        <v>0</v>
      </c>
      <c r="AC1736" s="105">
        <f>AC1737+AC1746+AC1751+AC1755</f>
        <v>0</v>
      </c>
      <c r="AD1736" s="105">
        <f>AD1737+AD1746+AD1751+AD1755</f>
        <v>0</v>
      </c>
      <c r="AE1736" s="105">
        <f t="shared" si="925"/>
        <v>0</v>
      </c>
      <c r="AF1736" s="105">
        <f t="shared" si="969"/>
        <v>0</v>
      </c>
      <c r="AG1736" s="45"/>
      <c r="AH1736" s="105">
        <f>AH1737+AH1746+AH1751+AH1755</f>
        <v>0</v>
      </c>
      <c r="AI1736" s="105">
        <f>AI1737+AI1746+AI1751+AI1755</f>
        <v>0</v>
      </c>
      <c r="AJ1736" s="105">
        <f t="shared" si="970"/>
        <v>0</v>
      </c>
      <c r="AK1736" s="105">
        <f>AK1737+AK1746+AK1751+AK1755</f>
        <v>0</v>
      </c>
      <c r="AL1736" s="105">
        <f>AL1737+AL1746+AL1751+AL1755</f>
        <v>0</v>
      </c>
      <c r="AM1736" s="105">
        <f t="shared" si="926"/>
        <v>0</v>
      </c>
      <c r="AN1736" s="105">
        <f t="shared" si="971"/>
        <v>0</v>
      </c>
      <c r="AO1736" s="45"/>
      <c r="AP1736" s="105">
        <f>AP1737+AP1746+AP1751+AP1755</f>
        <v>0</v>
      </c>
      <c r="AQ1736" s="105">
        <f>AQ1737+AQ1746+AQ1751+AQ1755</f>
        <v>0</v>
      </c>
      <c r="AR1736" s="105">
        <f t="shared" si="958"/>
        <v>0</v>
      </c>
      <c r="AS1736" s="105">
        <f>AS1737+AS1746+AS1751+AS1755</f>
        <v>0</v>
      </c>
      <c r="AT1736" s="105">
        <f>AT1737+AT1746+AT1751+AT1755</f>
        <v>0</v>
      </c>
      <c r="AU1736" s="105">
        <f t="shared" si="927"/>
        <v>0</v>
      </c>
      <c r="AV1736" s="105">
        <f t="shared" si="959"/>
        <v>0</v>
      </c>
      <c r="AW1736" s="106"/>
      <c r="AX1736" s="106"/>
      <c r="AY1736" s="106"/>
      <c r="AZ1736" s="104"/>
      <c r="BA1736" s="104"/>
      <c r="BB1736" s="104"/>
      <c r="BC1736" s="104"/>
      <c r="BD1736" s="104"/>
    </row>
    <row r="1737" spans="1:56" s="126" customFormat="1" hidden="1">
      <c r="A1737" s="45"/>
      <c r="B1737" s="108">
        <v>2013</v>
      </c>
      <c r="C1737" s="109">
        <v>8320</v>
      </c>
      <c r="D1737" s="108">
        <v>14</v>
      </c>
      <c r="E1737" s="108">
        <v>5000</v>
      </c>
      <c r="F1737" s="108">
        <v>5100</v>
      </c>
      <c r="G1737" s="108"/>
      <c r="H1737" s="108"/>
      <c r="I1737" s="110" t="s">
        <v>227</v>
      </c>
      <c r="J1737" s="111">
        <v>0</v>
      </c>
      <c r="K1737" s="111">
        <v>0</v>
      </c>
      <c r="L1737" s="111">
        <v>0</v>
      </c>
      <c r="M1737" s="111">
        <v>0</v>
      </c>
      <c r="N1737" s="111">
        <v>0</v>
      </c>
      <c r="O1737" s="111">
        <v>0</v>
      </c>
      <c r="P1737" s="111">
        <v>0</v>
      </c>
      <c r="Q1737" s="45"/>
      <c r="R1737" s="112">
        <f>R1738+R1740+R1742+R1744</f>
        <v>0</v>
      </c>
      <c r="S1737" s="112">
        <f>S1738+S1740+S1742+S1744</f>
        <v>0</v>
      </c>
      <c r="T1737" s="112">
        <f t="shared" si="946"/>
        <v>0</v>
      </c>
      <c r="U1737" s="112">
        <f>U1738+U1740+U1742+U1744</f>
        <v>0</v>
      </c>
      <c r="V1737" s="112">
        <f>V1738+V1740+V1742+V1744</f>
        <v>0</v>
      </c>
      <c r="W1737" s="112">
        <f t="shared" si="924"/>
        <v>0</v>
      </c>
      <c r="X1737" s="112">
        <f t="shared" si="947"/>
        <v>0</v>
      </c>
      <c r="Y1737" s="45"/>
      <c r="Z1737" s="112">
        <f>Z1738+Z1740+Z1742+Z1744</f>
        <v>0</v>
      </c>
      <c r="AA1737" s="112">
        <f>AA1738+AA1740+AA1742+AA1744</f>
        <v>0</v>
      </c>
      <c r="AB1737" s="112">
        <f t="shared" si="968"/>
        <v>0</v>
      </c>
      <c r="AC1737" s="112">
        <f>AC1738+AC1740+AC1742+AC1744</f>
        <v>0</v>
      </c>
      <c r="AD1737" s="112">
        <f>AD1738+AD1740+AD1742+AD1744</f>
        <v>0</v>
      </c>
      <c r="AE1737" s="112">
        <f t="shared" si="925"/>
        <v>0</v>
      </c>
      <c r="AF1737" s="112">
        <f t="shared" si="969"/>
        <v>0</v>
      </c>
      <c r="AG1737" s="45"/>
      <c r="AH1737" s="112">
        <f>AH1738+AH1740+AH1742+AH1744</f>
        <v>0</v>
      </c>
      <c r="AI1737" s="112">
        <f>AI1738+AI1740+AI1742+AI1744</f>
        <v>0</v>
      </c>
      <c r="AJ1737" s="112">
        <f t="shared" si="970"/>
        <v>0</v>
      </c>
      <c r="AK1737" s="112">
        <f>AK1738+AK1740+AK1742+AK1744</f>
        <v>0</v>
      </c>
      <c r="AL1737" s="112">
        <f>AL1738+AL1740+AL1742+AL1744</f>
        <v>0</v>
      </c>
      <c r="AM1737" s="112">
        <f t="shared" si="926"/>
        <v>0</v>
      </c>
      <c r="AN1737" s="112">
        <f t="shared" si="971"/>
        <v>0</v>
      </c>
      <c r="AO1737" s="45"/>
      <c r="AP1737" s="112">
        <f>AP1738+AP1740+AP1742+AP1744</f>
        <v>0</v>
      </c>
      <c r="AQ1737" s="112">
        <f>AQ1738+AQ1740+AQ1742+AQ1744</f>
        <v>0</v>
      </c>
      <c r="AR1737" s="112">
        <f t="shared" si="958"/>
        <v>0</v>
      </c>
      <c r="AS1737" s="112">
        <f>AS1738+AS1740+AS1742+AS1744</f>
        <v>0</v>
      </c>
      <c r="AT1737" s="112">
        <f>AT1738+AT1740+AT1742+AT1744</f>
        <v>0</v>
      </c>
      <c r="AU1737" s="112">
        <f t="shared" si="927"/>
        <v>0</v>
      </c>
      <c r="AV1737" s="112">
        <f t="shared" si="959"/>
        <v>0</v>
      </c>
      <c r="AW1737" s="113"/>
      <c r="AX1737" s="113"/>
      <c r="AY1737" s="113"/>
      <c r="AZ1737" s="111"/>
      <c r="BA1737" s="111"/>
      <c r="BB1737" s="111"/>
      <c r="BC1737" s="111"/>
      <c r="BD1737" s="111"/>
    </row>
    <row r="1738" spans="1:56" s="127" customFormat="1" hidden="1">
      <c r="A1738" s="45"/>
      <c r="B1738" s="114">
        <v>2013</v>
      </c>
      <c r="C1738" s="115">
        <v>8320</v>
      </c>
      <c r="D1738" s="114">
        <v>14</v>
      </c>
      <c r="E1738" s="114">
        <v>5000</v>
      </c>
      <c r="F1738" s="114">
        <v>5100</v>
      </c>
      <c r="G1738" s="114">
        <v>511</v>
      </c>
      <c r="H1738" s="114"/>
      <c r="I1738" s="116" t="s">
        <v>228</v>
      </c>
      <c r="J1738" s="117">
        <v>0</v>
      </c>
      <c r="K1738" s="117">
        <v>0</v>
      </c>
      <c r="L1738" s="117">
        <v>0</v>
      </c>
      <c r="M1738" s="117">
        <v>0</v>
      </c>
      <c r="N1738" s="117">
        <v>0</v>
      </c>
      <c r="O1738" s="117">
        <v>0</v>
      </c>
      <c r="P1738" s="117">
        <v>0</v>
      </c>
      <c r="Q1738" s="45"/>
      <c r="R1738" s="118">
        <f t="shared" ref="R1738:S1749" si="972">R1739</f>
        <v>0</v>
      </c>
      <c r="S1738" s="118">
        <f t="shared" si="972"/>
        <v>0</v>
      </c>
      <c r="T1738" s="118">
        <f t="shared" si="946"/>
        <v>0</v>
      </c>
      <c r="U1738" s="118">
        <f t="shared" ref="U1738:V1749" si="973">U1739</f>
        <v>0</v>
      </c>
      <c r="V1738" s="118">
        <f t="shared" si="973"/>
        <v>0</v>
      </c>
      <c r="W1738" s="118">
        <f t="shared" si="924"/>
        <v>0</v>
      </c>
      <c r="X1738" s="118">
        <f t="shared" si="947"/>
        <v>0</v>
      </c>
      <c r="Y1738" s="45"/>
      <c r="Z1738" s="118">
        <f t="shared" ref="Z1738:AA1749" si="974">Z1739</f>
        <v>0</v>
      </c>
      <c r="AA1738" s="118">
        <f t="shared" si="974"/>
        <v>0</v>
      </c>
      <c r="AB1738" s="118">
        <f t="shared" si="968"/>
        <v>0</v>
      </c>
      <c r="AC1738" s="118">
        <f t="shared" ref="AC1738:AD1749" si="975">AC1739</f>
        <v>0</v>
      </c>
      <c r="AD1738" s="118">
        <f t="shared" si="975"/>
        <v>0</v>
      </c>
      <c r="AE1738" s="118">
        <f t="shared" si="925"/>
        <v>0</v>
      </c>
      <c r="AF1738" s="118">
        <f t="shared" si="969"/>
        <v>0</v>
      </c>
      <c r="AG1738" s="45"/>
      <c r="AH1738" s="118">
        <f t="shared" ref="AH1738:AI1749" si="976">AH1739</f>
        <v>0</v>
      </c>
      <c r="AI1738" s="118">
        <f t="shared" si="976"/>
        <v>0</v>
      </c>
      <c r="AJ1738" s="118">
        <f t="shared" si="970"/>
        <v>0</v>
      </c>
      <c r="AK1738" s="118">
        <f t="shared" ref="AK1738:AL1749" si="977">AK1739</f>
        <v>0</v>
      </c>
      <c r="AL1738" s="118">
        <f t="shared" si="977"/>
        <v>0</v>
      </c>
      <c r="AM1738" s="118">
        <f t="shared" si="926"/>
        <v>0</v>
      </c>
      <c r="AN1738" s="118">
        <f t="shared" si="971"/>
        <v>0</v>
      </c>
      <c r="AO1738" s="45"/>
      <c r="AP1738" s="118">
        <f t="shared" ref="AP1738:AQ1749" si="978">AP1739</f>
        <v>0</v>
      </c>
      <c r="AQ1738" s="118">
        <f t="shared" si="978"/>
        <v>0</v>
      </c>
      <c r="AR1738" s="118">
        <f t="shared" si="958"/>
        <v>0</v>
      </c>
      <c r="AS1738" s="118">
        <f t="shared" ref="AS1738:AT1749" si="979">AS1739</f>
        <v>0</v>
      </c>
      <c r="AT1738" s="118">
        <f t="shared" si="979"/>
        <v>0</v>
      </c>
      <c r="AU1738" s="118">
        <f t="shared" si="927"/>
        <v>0</v>
      </c>
      <c r="AV1738" s="118">
        <f t="shared" si="959"/>
        <v>0</v>
      </c>
      <c r="AW1738" s="119"/>
      <c r="AX1738" s="119"/>
      <c r="AY1738" s="119"/>
      <c r="AZ1738" s="117"/>
      <c r="BA1738" s="117"/>
      <c r="BB1738" s="117"/>
      <c r="BC1738" s="117"/>
      <c r="BD1738" s="117"/>
    </row>
    <row r="1739" spans="1:56" s="100" customFormat="1" hidden="1">
      <c r="A1739" s="45"/>
      <c r="B1739" s="120">
        <v>2013</v>
      </c>
      <c r="C1739" s="121">
        <v>8320</v>
      </c>
      <c r="D1739" s="120">
        <v>14</v>
      </c>
      <c r="E1739" s="120">
        <v>5000</v>
      </c>
      <c r="F1739" s="120">
        <v>5100</v>
      </c>
      <c r="G1739" s="120">
        <v>511</v>
      </c>
      <c r="H1739" s="120">
        <v>51101</v>
      </c>
      <c r="I1739" s="122" t="s">
        <v>229</v>
      </c>
      <c r="J1739" s="123">
        <v>0</v>
      </c>
      <c r="K1739" s="123">
        <v>0</v>
      </c>
      <c r="L1739" s="124">
        <v>0</v>
      </c>
      <c r="M1739" s="123">
        <v>0</v>
      </c>
      <c r="N1739" s="123">
        <v>0</v>
      </c>
      <c r="O1739" s="124">
        <v>0</v>
      </c>
      <c r="P1739" s="124">
        <v>0</v>
      </c>
      <c r="Q1739" s="45"/>
      <c r="R1739" s="123">
        <v>0</v>
      </c>
      <c r="S1739" s="123">
        <v>0</v>
      </c>
      <c r="T1739" s="123">
        <f t="shared" si="946"/>
        <v>0</v>
      </c>
      <c r="U1739" s="123">
        <v>0</v>
      </c>
      <c r="V1739" s="123">
        <v>0</v>
      </c>
      <c r="W1739" s="123">
        <f t="shared" si="924"/>
        <v>0</v>
      </c>
      <c r="X1739" s="123">
        <f t="shared" si="947"/>
        <v>0</v>
      </c>
      <c r="Y1739" s="45"/>
      <c r="Z1739" s="123">
        <v>0</v>
      </c>
      <c r="AA1739" s="123">
        <v>0</v>
      </c>
      <c r="AB1739" s="123">
        <f t="shared" si="968"/>
        <v>0</v>
      </c>
      <c r="AC1739" s="123">
        <v>0</v>
      </c>
      <c r="AD1739" s="123">
        <v>0</v>
      </c>
      <c r="AE1739" s="123">
        <f t="shared" si="925"/>
        <v>0</v>
      </c>
      <c r="AF1739" s="123">
        <f t="shared" si="969"/>
        <v>0</v>
      </c>
      <c r="AG1739" s="45"/>
      <c r="AH1739" s="123">
        <v>0</v>
      </c>
      <c r="AI1739" s="123">
        <v>0</v>
      </c>
      <c r="AJ1739" s="123">
        <f t="shared" si="970"/>
        <v>0</v>
      </c>
      <c r="AK1739" s="123">
        <v>0</v>
      </c>
      <c r="AL1739" s="123">
        <v>0</v>
      </c>
      <c r="AM1739" s="123">
        <f t="shared" si="926"/>
        <v>0</v>
      </c>
      <c r="AN1739" s="123">
        <f t="shared" si="971"/>
        <v>0</v>
      </c>
      <c r="AO1739" s="45"/>
      <c r="AP1739" s="123">
        <f>J1739-(R1739+Z1739+AH1739)</f>
        <v>0</v>
      </c>
      <c r="AQ1739" s="123">
        <f>K1739-(S1739+AA1739+AI1739)</f>
        <v>0</v>
      </c>
      <c r="AR1739" s="123">
        <f t="shared" si="958"/>
        <v>0</v>
      </c>
      <c r="AS1739" s="123">
        <f>M1739-(U1739+AC1739+AK1739)</f>
        <v>0</v>
      </c>
      <c r="AT1739" s="123">
        <f>N1739-(V1739+AD1739+AL1739)</f>
        <v>0</v>
      </c>
      <c r="AU1739" s="123">
        <f t="shared" si="927"/>
        <v>0</v>
      </c>
      <c r="AV1739" s="123">
        <f t="shared" si="959"/>
        <v>0</v>
      </c>
      <c r="AW1739" s="125" t="s">
        <v>103</v>
      </c>
      <c r="AX1739" s="125"/>
      <c r="AY1739" s="125"/>
      <c r="AZ1739" s="124" t="s">
        <v>283</v>
      </c>
      <c r="BA1739" s="124"/>
      <c r="BB1739" s="124"/>
      <c r="BC1739" s="124"/>
      <c r="BD1739" s="124"/>
    </row>
    <row r="1740" spans="1:56" s="127" customFormat="1" hidden="1">
      <c r="A1740" s="45"/>
      <c r="B1740" s="114">
        <v>2013</v>
      </c>
      <c r="C1740" s="115">
        <v>8320</v>
      </c>
      <c r="D1740" s="114">
        <v>14</v>
      </c>
      <c r="E1740" s="114">
        <v>5000</v>
      </c>
      <c r="F1740" s="114">
        <v>5100</v>
      </c>
      <c r="G1740" s="114">
        <v>512</v>
      </c>
      <c r="H1740" s="114"/>
      <c r="I1740" s="116" t="s">
        <v>230</v>
      </c>
      <c r="J1740" s="117">
        <v>0</v>
      </c>
      <c r="K1740" s="117">
        <v>0</v>
      </c>
      <c r="L1740" s="117">
        <v>0</v>
      </c>
      <c r="M1740" s="117">
        <v>0</v>
      </c>
      <c r="N1740" s="117">
        <v>0</v>
      </c>
      <c r="O1740" s="117">
        <v>0</v>
      </c>
      <c r="P1740" s="117">
        <v>0</v>
      </c>
      <c r="Q1740" s="45"/>
      <c r="R1740" s="118">
        <f t="shared" si="972"/>
        <v>0</v>
      </c>
      <c r="S1740" s="118">
        <f t="shared" si="972"/>
        <v>0</v>
      </c>
      <c r="T1740" s="118">
        <f t="shared" si="946"/>
        <v>0</v>
      </c>
      <c r="U1740" s="118">
        <f t="shared" si="973"/>
        <v>0</v>
      </c>
      <c r="V1740" s="118">
        <f t="shared" si="973"/>
        <v>0</v>
      </c>
      <c r="W1740" s="118">
        <f t="shared" si="924"/>
        <v>0</v>
      </c>
      <c r="X1740" s="118">
        <f t="shared" si="947"/>
        <v>0</v>
      </c>
      <c r="Y1740" s="45"/>
      <c r="Z1740" s="118">
        <f t="shared" si="974"/>
        <v>0</v>
      </c>
      <c r="AA1740" s="118">
        <f t="shared" si="974"/>
        <v>0</v>
      </c>
      <c r="AB1740" s="118">
        <f t="shared" si="968"/>
        <v>0</v>
      </c>
      <c r="AC1740" s="118">
        <f t="shared" si="975"/>
        <v>0</v>
      </c>
      <c r="AD1740" s="118">
        <f t="shared" si="975"/>
        <v>0</v>
      </c>
      <c r="AE1740" s="118">
        <f t="shared" si="925"/>
        <v>0</v>
      </c>
      <c r="AF1740" s="118">
        <f t="shared" si="969"/>
        <v>0</v>
      </c>
      <c r="AG1740" s="45"/>
      <c r="AH1740" s="118">
        <f t="shared" si="976"/>
        <v>0</v>
      </c>
      <c r="AI1740" s="118">
        <f t="shared" si="976"/>
        <v>0</v>
      </c>
      <c r="AJ1740" s="118">
        <f t="shared" si="970"/>
        <v>0</v>
      </c>
      <c r="AK1740" s="118">
        <f t="shared" si="977"/>
        <v>0</v>
      </c>
      <c r="AL1740" s="118">
        <f t="shared" si="977"/>
        <v>0</v>
      </c>
      <c r="AM1740" s="118">
        <f t="shared" si="926"/>
        <v>0</v>
      </c>
      <c r="AN1740" s="118">
        <f t="shared" si="971"/>
        <v>0</v>
      </c>
      <c r="AO1740" s="45"/>
      <c r="AP1740" s="118">
        <f t="shared" si="978"/>
        <v>0</v>
      </c>
      <c r="AQ1740" s="118">
        <f t="shared" si="978"/>
        <v>0</v>
      </c>
      <c r="AR1740" s="118">
        <f t="shared" si="958"/>
        <v>0</v>
      </c>
      <c r="AS1740" s="118">
        <f t="shared" si="979"/>
        <v>0</v>
      </c>
      <c r="AT1740" s="118">
        <f t="shared" si="979"/>
        <v>0</v>
      </c>
      <c r="AU1740" s="118">
        <f t="shared" si="927"/>
        <v>0</v>
      </c>
      <c r="AV1740" s="118">
        <f t="shared" si="959"/>
        <v>0</v>
      </c>
      <c r="AW1740" s="119"/>
      <c r="AX1740" s="119"/>
      <c r="AY1740" s="119"/>
      <c r="AZ1740" s="117"/>
      <c r="BA1740" s="117"/>
      <c r="BB1740" s="117"/>
      <c r="BC1740" s="117"/>
      <c r="BD1740" s="117"/>
    </row>
    <row r="1741" spans="1:56" s="100" customFormat="1" hidden="1">
      <c r="A1741" s="45"/>
      <c r="B1741" s="120">
        <v>2013</v>
      </c>
      <c r="C1741" s="121">
        <v>8320</v>
      </c>
      <c r="D1741" s="120">
        <v>14</v>
      </c>
      <c r="E1741" s="120">
        <v>5000</v>
      </c>
      <c r="F1741" s="120">
        <v>5100</v>
      </c>
      <c r="G1741" s="120">
        <v>512</v>
      </c>
      <c r="H1741" s="120">
        <v>51200</v>
      </c>
      <c r="I1741" s="122" t="s">
        <v>230</v>
      </c>
      <c r="J1741" s="123">
        <v>0</v>
      </c>
      <c r="K1741" s="123">
        <v>0</v>
      </c>
      <c r="L1741" s="124">
        <v>0</v>
      </c>
      <c r="M1741" s="123">
        <v>0</v>
      </c>
      <c r="N1741" s="123">
        <v>0</v>
      </c>
      <c r="O1741" s="124">
        <v>0</v>
      </c>
      <c r="P1741" s="124">
        <v>0</v>
      </c>
      <c r="Q1741" s="45"/>
      <c r="R1741" s="123">
        <v>0</v>
      </c>
      <c r="S1741" s="123">
        <v>0</v>
      </c>
      <c r="T1741" s="123">
        <f t="shared" si="946"/>
        <v>0</v>
      </c>
      <c r="U1741" s="123">
        <v>0</v>
      </c>
      <c r="V1741" s="123">
        <v>0</v>
      </c>
      <c r="W1741" s="123">
        <f t="shared" ref="W1741:W1767" si="980">U1741+V1741</f>
        <v>0</v>
      </c>
      <c r="X1741" s="123">
        <f t="shared" si="947"/>
        <v>0</v>
      </c>
      <c r="Y1741" s="45"/>
      <c r="Z1741" s="123">
        <v>0</v>
      </c>
      <c r="AA1741" s="123">
        <v>0</v>
      </c>
      <c r="AB1741" s="123">
        <f t="shared" si="968"/>
        <v>0</v>
      </c>
      <c r="AC1741" s="123">
        <v>0</v>
      </c>
      <c r="AD1741" s="123">
        <v>0</v>
      </c>
      <c r="AE1741" s="123">
        <f t="shared" ref="AE1741:AE1767" si="981">AC1741+AD1741</f>
        <v>0</v>
      </c>
      <c r="AF1741" s="123">
        <f t="shared" si="969"/>
        <v>0</v>
      </c>
      <c r="AG1741" s="45"/>
      <c r="AH1741" s="123">
        <v>0</v>
      </c>
      <c r="AI1741" s="123">
        <v>0</v>
      </c>
      <c r="AJ1741" s="123">
        <f t="shared" si="970"/>
        <v>0</v>
      </c>
      <c r="AK1741" s="123">
        <v>0</v>
      </c>
      <c r="AL1741" s="123">
        <v>0</v>
      </c>
      <c r="AM1741" s="123">
        <f t="shared" ref="AM1741:AM1767" si="982">AK1741+AL1741</f>
        <v>0</v>
      </c>
      <c r="AN1741" s="123">
        <f t="shared" si="971"/>
        <v>0</v>
      </c>
      <c r="AO1741" s="45"/>
      <c r="AP1741" s="123">
        <f>J1741-(R1741+Z1741+AH1741)</f>
        <v>0</v>
      </c>
      <c r="AQ1741" s="123">
        <f>K1741-(S1741+AA1741+AI1741)</f>
        <v>0</v>
      </c>
      <c r="AR1741" s="123">
        <f t="shared" si="958"/>
        <v>0</v>
      </c>
      <c r="AS1741" s="123">
        <f>M1741-(U1741+AC1741+AK1741)</f>
        <v>0</v>
      </c>
      <c r="AT1741" s="123">
        <f>N1741-(V1741+AD1741+AL1741)</f>
        <v>0</v>
      </c>
      <c r="AU1741" s="123">
        <f t="shared" ref="AU1741:AU1767" si="983">AS1741+AT1741</f>
        <v>0</v>
      </c>
      <c r="AV1741" s="123">
        <f t="shared" si="959"/>
        <v>0</v>
      </c>
      <c r="AW1741" s="125" t="s">
        <v>103</v>
      </c>
      <c r="AX1741" s="125"/>
      <c r="AY1741" s="125"/>
      <c r="AZ1741" s="124" t="s">
        <v>283</v>
      </c>
      <c r="BA1741" s="124"/>
      <c r="BB1741" s="124"/>
      <c r="BC1741" s="124"/>
      <c r="BD1741" s="124"/>
    </row>
    <row r="1742" spans="1:56" s="127" customFormat="1" hidden="1">
      <c r="A1742" s="45"/>
      <c r="B1742" s="114">
        <v>2013</v>
      </c>
      <c r="C1742" s="115">
        <v>8320</v>
      </c>
      <c r="D1742" s="114">
        <v>14</v>
      </c>
      <c r="E1742" s="114">
        <v>5000</v>
      </c>
      <c r="F1742" s="114">
        <v>5100</v>
      </c>
      <c r="G1742" s="114">
        <v>515</v>
      </c>
      <c r="H1742" s="114"/>
      <c r="I1742" s="116" t="s">
        <v>231</v>
      </c>
      <c r="J1742" s="117">
        <v>0</v>
      </c>
      <c r="K1742" s="117">
        <v>0</v>
      </c>
      <c r="L1742" s="117">
        <v>0</v>
      </c>
      <c r="M1742" s="117">
        <v>0</v>
      </c>
      <c r="N1742" s="117">
        <v>0</v>
      </c>
      <c r="O1742" s="117">
        <v>0</v>
      </c>
      <c r="P1742" s="117">
        <v>0</v>
      </c>
      <c r="Q1742" s="45"/>
      <c r="R1742" s="118">
        <f t="shared" si="972"/>
        <v>0</v>
      </c>
      <c r="S1742" s="118">
        <f t="shared" si="972"/>
        <v>0</v>
      </c>
      <c r="T1742" s="118">
        <f t="shared" si="946"/>
        <v>0</v>
      </c>
      <c r="U1742" s="118">
        <f t="shared" si="973"/>
        <v>0</v>
      </c>
      <c r="V1742" s="118">
        <f t="shared" si="973"/>
        <v>0</v>
      </c>
      <c r="W1742" s="118">
        <f t="shared" si="980"/>
        <v>0</v>
      </c>
      <c r="X1742" s="118">
        <f t="shared" si="947"/>
        <v>0</v>
      </c>
      <c r="Y1742" s="45"/>
      <c r="Z1742" s="118">
        <f t="shared" si="974"/>
        <v>0</v>
      </c>
      <c r="AA1742" s="118">
        <f t="shared" si="974"/>
        <v>0</v>
      </c>
      <c r="AB1742" s="118">
        <f t="shared" si="968"/>
        <v>0</v>
      </c>
      <c r="AC1742" s="118">
        <f t="shared" si="975"/>
        <v>0</v>
      </c>
      <c r="AD1742" s="118">
        <f t="shared" si="975"/>
        <v>0</v>
      </c>
      <c r="AE1742" s="118">
        <f t="shared" si="981"/>
        <v>0</v>
      </c>
      <c r="AF1742" s="118">
        <f t="shared" si="969"/>
        <v>0</v>
      </c>
      <c r="AG1742" s="45"/>
      <c r="AH1742" s="118">
        <f t="shared" si="976"/>
        <v>0</v>
      </c>
      <c r="AI1742" s="118">
        <f t="shared" si="976"/>
        <v>0</v>
      </c>
      <c r="AJ1742" s="118">
        <f t="shared" si="970"/>
        <v>0</v>
      </c>
      <c r="AK1742" s="118">
        <f t="shared" si="977"/>
        <v>0</v>
      </c>
      <c r="AL1742" s="118">
        <f t="shared" si="977"/>
        <v>0</v>
      </c>
      <c r="AM1742" s="118">
        <f t="shared" si="982"/>
        <v>0</v>
      </c>
      <c r="AN1742" s="118">
        <f t="shared" si="971"/>
        <v>0</v>
      </c>
      <c r="AO1742" s="45"/>
      <c r="AP1742" s="118">
        <f t="shared" si="978"/>
        <v>0</v>
      </c>
      <c r="AQ1742" s="118">
        <f t="shared" si="978"/>
        <v>0</v>
      </c>
      <c r="AR1742" s="118">
        <f t="shared" si="958"/>
        <v>0</v>
      </c>
      <c r="AS1742" s="118">
        <f t="shared" si="979"/>
        <v>0</v>
      </c>
      <c r="AT1742" s="118">
        <f t="shared" si="979"/>
        <v>0</v>
      </c>
      <c r="AU1742" s="118">
        <f t="shared" si="983"/>
        <v>0</v>
      </c>
      <c r="AV1742" s="118">
        <f t="shared" si="959"/>
        <v>0</v>
      </c>
      <c r="AW1742" s="119"/>
      <c r="AX1742" s="119"/>
      <c r="AY1742" s="119"/>
      <c r="AZ1742" s="117"/>
      <c r="BA1742" s="117"/>
      <c r="BB1742" s="117"/>
      <c r="BC1742" s="117"/>
      <c r="BD1742" s="117"/>
    </row>
    <row r="1743" spans="1:56" s="100" customFormat="1" hidden="1">
      <c r="A1743" s="45"/>
      <c r="B1743" s="120">
        <v>2013</v>
      </c>
      <c r="C1743" s="121">
        <v>8320</v>
      </c>
      <c r="D1743" s="120">
        <v>14</v>
      </c>
      <c r="E1743" s="120">
        <v>5000</v>
      </c>
      <c r="F1743" s="120">
        <v>5100</v>
      </c>
      <c r="G1743" s="120">
        <v>515</v>
      </c>
      <c r="H1743" s="120">
        <v>51501</v>
      </c>
      <c r="I1743" s="122" t="s">
        <v>232</v>
      </c>
      <c r="J1743" s="123">
        <v>0</v>
      </c>
      <c r="K1743" s="123">
        <v>0</v>
      </c>
      <c r="L1743" s="124">
        <v>0</v>
      </c>
      <c r="M1743" s="123">
        <v>0</v>
      </c>
      <c r="N1743" s="123">
        <v>0</v>
      </c>
      <c r="O1743" s="124">
        <v>0</v>
      </c>
      <c r="P1743" s="124">
        <v>0</v>
      </c>
      <c r="Q1743" s="45"/>
      <c r="R1743" s="123">
        <v>0</v>
      </c>
      <c r="S1743" s="123">
        <v>0</v>
      </c>
      <c r="T1743" s="123">
        <f t="shared" si="946"/>
        <v>0</v>
      </c>
      <c r="U1743" s="123">
        <v>0</v>
      </c>
      <c r="V1743" s="123">
        <v>0</v>
      </c>
      <c r="W1743" s="123">
        <f t="shared" si="980"/>
        <v>0</v>
      </c>
      <c r="X1743" s="123">
        <f t="shared" si="947"/>
        <v>0</v>
      </c>
      <c r="Y1743" s="45"/>
      <c r="Z1743" s="123">
        <v>0</v>
      </c>
      <c r="AA1743" s="123">
        <v>0</v>
      </c>
      <c r="AB1743" s="123">
        <f t="shared" si="968"/>
        <v>0</v>
      </c>
      <c r="AC1743" s="123">
        <v>0</v>
      </c>
      <c r="AD1743" s="123">
        <v>0</v>
      </c>
      <c r="AE1743" s="123">
        <f t="shared" si="981"/>
        <v>0</v>
      </c>
      <c r="AF1743" s="123">
        <f t="shared" si="969"/>
        <v>0</v>
      </c>
      <c r="AG1743" s="45"/>
      <c r="AH1743" s="123">
        <v>0</v>
      </c>
      <c r="AI1743" s="123">
        <v>0</v>
      </c>
      <c r="AJ1743" s="123">
        <f t="shared" si="970"/>
        <v>0</v>
      </c>
      <c r="AK1743" s="123">
        <v>0</v>
      </c>
      <c r="AL1743" s="123">
        <v>0</v>
      </c>
      <c r="AM1743" s="123">
        <f t="shared" si="982"/>
        <v>0</v>
      </c>
      <c r="AN1743" s="123">
        <f t="shared" si="971"/>
        <v>0</v>
      </c>
      <c r="AO1743" s="45"/>
      <c r="AP1743" s="123">
        <f>J1743-(R1743+Z1743+AH1743)</f>
        <v>0</v>
      </c>
      <c r="AQ1743" s="123">
        <f>K1743-(S1743+AA1743+AI1743)</f>
        <v>0</v>
      </c>
      <c r="AR1743" s="123">
        <f t="shared" si="958"/>
        <v>0</v>
      </c>
      <c r="AS1743" s="123">
        <f>M1743-(U1743+AC1743+AK1743)</f>
        <v>0</v>
      </c>
      <c r="AT1743" s="123">
        <f>N1743-(V1743+AD1743+AL1743)</f>
        <v>0</v>
      </c>
      <c r="AU1743" s="123">
        <f t="shared" si="983"/>
        <v>0</v>
      </c>
      <c r="AV1743" s="123">
        <f t="shared" si="959"/>
        <v>0</v>
      </c>
      <c r="AW1743" s="125" t="s">
        <v>103</v>
      </c>
      <c r="AX1743" s="125"/>
      <c r="AY1743" s="125"/>
      <c r="AZ1743" s="124" t="s">
        <v>283</v>
      </c>
      <c r="BA1743" s="124"/>
      <c r="BB1743" s="124"/>
      <c r="BC1743" s="124"/>
      <c r="BD1743" s="124"/>
    </row>
    <row r="1744" spans="1:56" s="100" customFormat="1" hidden="1">
      <c r="A1744" s="45"/>
      <c r="B1744" s="114">
        <v>2013</v>
      </c>
      <c r="C1744" s="115">
        <v>8320</v>
      </c>
      <c r="D1744" s="114">
        <v>14</v>
      </c>
      <c r="E1744" s="114">
        <v>5000</v>
      </c>
      <c r="F1744" s="114">
        <v>5100</v>
      </c>
      <c r="G1744" s="114">
        <v>519</v>
      </c>
      <c r="H1744" s="114"/>
      <c r="I1744" s="116" t="s">
        <v>496</v>
      </c>
      <c r="J1744" s="117">
        <v>0</v>
      </c>
      <c r="K1744" s="117">
        <v>0</v>
      </c>
      <c r="L1744" s="117">
        <v>0</v>
      </c>
      <c r="M1744" s="117">
        <v>0</v>
      </c>
      <c r="N1744" s="117">
        <v>0</v>
      </c>
      <c r="O1744" s="117">
        <v>0</v>
      </c>
      <c r="P1744" s="117">
        <v>0</v>
      </c>
      <c r="Q1744" s="45"/>
      <c r="R1744" s="118">
        <f t="shared" si="972"/>
        <v>0</v>
      </c>
      <c r="S1744" s="118">
        <f t="shared" si="972"/>
        <v>0</v>
      </c>
      <c r="T1744" s="118">
        <f t="shared" si="946"/>
        <v>0</v>
      </c>
      <c r="U1744" s="118">
        <f t="shared" si="973"/>
        <v>0</v>
      </c>
      <c r="V1744" s="118">
        <f t="shared" si="973"/>
        <v>0</v>
      </c>
      <c r="W1744" s="118">
        <f t="shared" si="980"/>
        <v>0</v>
      </c>
      <c r="X1744" s="118">
        <f t="shared" si="947"/>
        <v>0</v>
      </c>
      <c r="Y1744" s="45"/>
      <c r="Z1744" s="118">
        <f t="shared" si="974"/>
        <v>0</v>
      </c>
      <c r="AA1744" s="118">
        <f t="shared" si="974"/>
        <v>0</v>
      </c>
      <c r="AB1744" s="118">
        <f t="shared" si="968"/>
        <v>0</v>
      </c>
      <c r="AC1744" s="118">
        <f t="shared" si="975"/>
        <v>0</v>
      </c>
      <c r="AD1744" s="118">
        <f t="shared" si="975"/>
        <v>0</v>
      </c>
      <c r="AE1744" s="118">
        <f t="shared" si="981"/>
        <v>0</v>
      </c>
      <c r="AF1744" s="118">
        <f t="shared" si="969"/>
        <v>0</v>
      </c>
      <c r="AG1744" s="45"/>
      <c r="AH1744" s="118">
        <f t="shared" si="976"/>
        <v>0</v>
      </c>
      <c r="AI1744" s="118">
        <f t="shared" si="976"/>
        <v>0</v>
      </c>
      <c r="AJ1744" s="118">
        <f t="shared" si="970"/>
        <v>0</v>
      </c>
      <c r="AK1744" s="118">
        <f t="shared" si="977"/>
        <v>0</v>
      </c>
      <c r="AL1744" s="118">
        <f t="shared" si="977"/>
        <v>0</v>
      </c>
      <c r="AM1744" s="118">
        <f t="shared" si="982"/>
        <v>0</v>
      </c>
      <c r="AN1744" s="118">
        <f t="shared" si="971"/>
        <v>0</v>
      </c>
      <c r="AO1744" s="45"/>
      <c r="AP1744" s="118">
        <f t="shared" si="978"/>
        <v>0</v>
      </c>
      <c r="AQ1744" s="118">
        <f t="shared" si="978"/>
        <v>0</v>
      </c>
      <c r="AR1744" s="118">
        <f t="shared" si="958"/>
        <v>0</v>
      </c>
      <c r="AS1744" s="118">
        <f t="shared" si="979"/>
        <v>0</v>
      </c>
      <c r="AT1744" s="118">
        <f t="shared" si="979"/>
        <v>0</v>
      </c>
      <c r="AU1744" s="118">
        <f t="shared" si="983"/>
        <v>0</v>
      </c>
      <c r="AV1744" s="118">
        <f t="shared" si="959"/>
        <v>0</v>
      </c>
      <c r="AW1744" s="119"/>
      <c r="AX1744" s="119"/>
      <c r="AY1744" s="119"/>
      <c r="AZ1744" s="117"/>
      <c r="BA1744" s="117"/>
      <c r="BB1744" s="117"/>
      <c r="BC1744" s="117"/>
      <c r="BD1744" s="117"/>
    </row>
    <row r="1745" spans="1:56" s="100" customFormat="1" hidden="1">
      <c r="A1745" s="45"/>
      <c r="B1745" s="120">
        <v>2013</v>
      </c>
      <c r="C1745" s="121">
        <v>8320</v>
      </c>
      <c r="D1745" s="120">
        <v>14</v>
      </c>
      <c r="E1745" s="120">
        <v>5000</v>
      </c>
      <c r="F1745" s="120">
        <v>5100</v>
      </c>
      <c r="G1745" s="120">
        <v>519</v>
      </c>
      <c r="H1745" s="120">
        <v>51901</v>
      </c>
      <c r="I1745" s="122" t="s">
        <v>234</v>
      </c>
      <c r="J1745" s="123">
        <v>0</v>
      </c>
      <c r="K1745" s="123">
        <v>0</v>
      </c>
      <c r="L1745" s="124">
        <v>0</v>
      </c>
      <c r="M1745" s="123">
        <v>0</v>
      </c>
      <c r="N1745" s="123">
        <v>0</v>
      </c>
      <c r="O1745" s="124">
        <v>0</v>
      </c>
      <c r="P1745" s="124">
        <v>0</v>
      </c>
      <c r="Q1745" s="45"/>
      <c r="R1745" s="123">
        <v>0</v>
      </c>
      <c r="S1745" s="123">
        <v>0</v>
      </c>
      <c r="T1745" s="123">
        <f t="shared" si="946"/>
        <v>0</v>
      </c>
      <c r="U1745" s="123">
        <v>0</v>
      </c>
      <c r="V1745" s="123">
        <v>0</v>
      </c>
      <c r="W1745" s="123">
        <f t="shared" si="980"/>
        <v>0</v>
      </c>
      <c r="X1745" s="123">
        <f t="shared" si="947"/>
        <v>0</v>
      </c>
      <c r="Y1745" s="45"/>
      <c r="Z1745" s="123">
        <v>0</v>
      </c>
      <c r="AA1745" s="123">
        <v>0</v>
      </c>
      <c r="AB1745" s="123">
        <f t="shared" si="968"/>
        <v>0</v>
      </c>
      <c r="AC1745" s="123">
        <v>0</v>
      </c>
      <c r="AD1745" s="123">
        <v>0</v>
      </c>
      <c r="AE1745" s="123">
        <f t="shared" si="981"/>
        <v>0</v>
      </c>
      <c r="AF1745" s="123">
        <f t="shared" si="969"/>
        <v>0</v>
      </c>
      <c r="AG1745" s="45"/>
      <c r="AH1745" s="123">
        <v>0</v>
      </c>
      <c r="AI1745" s="123">
        <v>0</v>
      </c>
      <c r="AJ1745" s="123">
        <f t="shared" si="970"/>
        <v>0</v>
      </c>
      <c r="AK1745" s="123">
        <v>0</v>
      </c>
      <c r="AL1745" s="123">
        <v>0</v>
      </c>
      <c r="AM1745" s="123">
        <f t="shared" si="982"/>
        <v>0</v>
      </c>
      <c r="AN1745" s="123">
        <f t="shared" si="971"/>
        <v>0</v>
      </c>
      <c r="AO1745" s="45"/>
      <c r="AP1745" s="123">
        <f>J1745-(R1745+Z1745+AH1745)</f>
        <v>0</v>
      </c>
      <c r="AQ1745" s="123">
        <f>K1745-(S1745+AA1745+AI1745)</f>
        <v>0</v>
      </c>
      <c r="AR1745" s="123">
        <f t="shared" si="958"/>
        <v>0</v>
      </c>
      <c r="AS1745" s="123">
        <f>M1745-(U1745+AC1745+AK1745)</f>
        <v>0</v>
      </c>
      <c r="AT1745" s="123">
        <f>N1745-(V1745+AD1745+AL1745)</f>
        <v>0</v>
      </c>
      <c r="AU1745" s="123">
        <f t="shared" si="983"/>
        <v>0</v>
      </c>
      <c r="AV1745" s="123">
        <f t="shared" si="959"/>
        <v>0</v>
      </c>
      <c r="AW1745" s="125" t="s">
        <v>103</v>
      </c>
      <c r="AX1745" s="125"/>
      <c r="AY1745" s="125"/>
      <c r="AZ1745" s="124" t="s">
        <v>283</v>
      </c>
      <c r="BA1745" s="124"/>
      <c r="BB1745" s="124"/>
      <c r="BC1745" s="124"/>
      <c r="BD1745" s="124"/>
    </row>
    <row r="1746" spans="1:56" s="100" customFormat="1" hidden="1">
      <c r="A1746" s="45"/>
      <c r="B1746" s="108">
        <v>2013</v>
      </c>
      <c r="C1746" s="109">
        <v>8320</v>
      </c>
      <c r="D1746" s="108">
        <v>14</v>
      </c>
      <c r="E1746" s="108">
        <v>5000</v>
      </c>
      <c r="F1746" s="108">
        <v>5200</v>
      </c>
      <c r="G1746" s="108"/>
      <c r="H1746" s="108"/>
      <c r="I1746" s="110" t="s">
        <v>333</v>
      </c>
      <c r="J1746" s="111">
        <v>0</v>
      </c>
      <c r="K1746" s="111">
        <v>0</v>
      </c>
      <c r="L1746" s="111">
        <v>0</v>
      </c>
      <c r="M1746" s="111">
        <v>0</v>
      </c>
      <c r="N1746" s="111">
        <v>0</v>
      </c>
      <c r="O1746" s="111">
        <v>0</v>
      </c>
      <c r="P1746" s="111">
        <v>0</v>
      </c>
      <c r="Q1746" s="45"/>
      <c r="R1746" s="112">
        <f>R1747+R1749</f>
        <v>0</v>
      </c>
      <c r="S1746" s="112">
        <f>S1747+S1749</f>
        <v>0</v>
      </c>
      <c r="T1746" s="112">
        <f t="shared" si="946"/>
        <v>0</v>
      </c>
      <c r="U1746" s="112">
        <f>U1747+U1749</f>
        <v>0</v>
      </c>
      <c r="V1746" s="112">
        <f>V1747+V1749</f>
        <v>0</v>
      </c>
      <c r="W1746" s="112">
        <f t="shared" si="980"/>
        <v>0</v>
      </c>
      <c r="X1746" s="112">
        <f t="shared" si="947"/>
        <v>0</v>
      </c>
      <c r="Y1746" s="45"/>
      <c r="Z1746" s="112">
        <f>Z1747+Z1749</f>
        <v>0</v>
      </c>
      <c r="AA1746" s="112">
        <f>AA1747+AA1749</f>
        <v>0</v>
      </c>
      <c r="AB1746" s="112">
        <f t="shared" si="968"/>
        <v>0</v>
      </c>
      <c r="AC1746" s="112">
        <f>AC1747+AC1749</f>
        <v>0</v>
      </c>
      <c r="AD1746" s="112">
        <f>AD1747+AD1749</f>
        <v>0</v>
      </c>
      <c r="AE1746" s="112">
        <f t="shared" si="981"/>
        <v>0</v>
      </c>
      <c r="AF1746" s="112">
        <f t="shared" si="969"/>
        <v>0</v>
      </c>
      <c r="AG1746" s="45"/>
      <c r="AH1746" s="112">
        <f>AH1747+AH1749</f>
        <v>0</v>
      </c>
      <c r="AI1746" s="112">
        <f>AI1747+AI1749</f>
        <v>0</v>
      </c>
      <c r="AJ1746" s="112">
        <f t="shared" si="970"/>
        <v>0</v>
      </c>
      <c r="AK1746" s="112">
        <f>AK1747+AK1749</f>
        <v>0</v>
      </c>
      <c r="AL1746" s="112">
        <f>AL1747+AL1749</f>
        <v>0</v>
      </c>
      <c r="AM1746" s="112">
        <f t="shared" si="982"/>
        <v>0</v>
      </c>
      <c r="AN1746" s="112">
        <f t="shared" si="971"/>
        <v>0</v>
      </c>
      <c r="AO1746" s="45"/>
      <c r="AP1746" s="112">
        <f>AP1747+AP1749</f>
        <v>0</v>
      </c>
      <c r="AQ1746" s="112">
        <f>AQ1747+AQ1749</f>
        <v>0</v>
      </c>
      <c r="AR1746" s="112">
        <f t="shared" si="958"/>
        <v>0</v>
      </c>
      <c r="AS1746" s="112">
        <f>AS1747+AS1749</f>
        <v>0</v>
      </c>
      <c r="AT1746" s="112">
        <f>AT1747+AT1749</f>
        <v>0</v>
      </c>
      <c r="AU1746" s="112">
        <f t="shared" si="983"/>
        <v>0</v>
      </c>
      <c r="AV1746" s="112">
        <f t="shared" si="959"/>
        <v>0</v>
      </c>
      <c r="AW1746" s="113"/>
      <c r="AX1746" s="113"/>
      <c r="AY1746" s="113"/>
      <c r="AZ1746" s="111"/>
      <c r="BA1746" s="111"/>
      <c r="BB1746" s="111"/>
      <c r="BC1746" s="111"/>
      <c r="BD1746" s="111"/>
    </row>
    <row r="1747" spans="1:56" s="100" customFormat="1" hidden="1">
      <c r="A1747" s="45"/>
      <c r="B1747" s="114">
        <v>2013</v>
      </c>
      <c r="C1747" s="115">
        <v>8320</v>
      </c>
      <c r="D1747" s="114">
        <v>14</v>
      </c>
      <c r="E1747" s="114">
        <v>5000</v>
      </c>
      <c r="F1747" s="114">
        <v>5200</v>
      </c>
      <c r="G1747" s="114">
        <v>521</v>
      </c>
      <c r="H1747" s="114"/>
      <c r="I1747" s="116" t="s">
        <v>236</v>
      </c>
      <c r="J1747" s="117">
        <v>0</v>
      </c>
      <c r="K1747" s="117">
        <v>0</v>
      </c>
      <c r="L1747" s="117">
        <v>0</v>
      </c>
      <c r="M1747" s="117">
        <v>0</v>
      </c>
      <c r="N1747" s="117">
        <v>0</v>
      </c>
      <c r="O1747" s="117">
        <v>0</v>
      </c>
      <c r="P1747" s="117">
        <v>0</v>
      </c>
      <c r="Q1747" s="45"/>
      <c r="R1747" s="118">
        <f t="shared" si="972"/>
        <v>0</v>
      </c>
      <c r="S1747" s="118">
        <f t="shared" si="972"/>
        <v>0</v>
      </c>
      <c r="T1747" s="118">
        <f t="shared" si="946"/>
        <v>0</v>
      </c>
      <c r="U1747" s="118">
        <f t="shared" si="973"/>
        <v>0</v>
      </c>
      <c r="V1747" s="118">
        <f t="shared" si="973"/>
        <v>0</v>
      </c>
      <c r="W1747" s="118">
        <f t="shared" si="980"/>
        <v>0</v>
      </c>
      <c r="X1747" s="118">
        <f t="shared" si="947"/>
        <v>0</v>
      </c>
      <c r="Y1747" s="45"/>
      <c r="Z1747" s="118">
        <f t="shared" si="974"/>
        <v>0</v>
      </c>
      <c r="AA1747" s="118">
        <f t="shared" si="974"/>
        <v>0</v>
      </c>
      <c r="AB1747" s="118">
        <f t="shared" si="968"/>
        <v>0</v>
      </c>
      <c r="AC1747" s="118">
        <f t="shared" si="975"/>
        <v>0</v>
      </c>
      <c r="AD1747" s="118">
        <f t="shared" si="975"/>
        <v>0</v>
      </c>
      <c r="AE1747" s="118">
        <f t="shared" si="981"/>
        <v>0</v>
      </c>
      <c r="AF1747" s="118">
        <f t="shared" si="969"/>
        <v>0</v>
      </c>
      <c r="AG1747" s="45"/>
      <c r="AH1747" s="118">
        <f t="shared" si="976"/>
        <v>0</v>
      </c>
      <c r="AI1747" s="118">
        <f t="shared" si="976"/>
        <v>0</v>
      </c>
      <c r="AJ1747" s="118">
        <f t="shared" si="970"/>
        <v>0</v>
      </c>
      <c r="AK1747" s="118">
        <f t="shared" si="977"/>
        <v>0</v>
      </c>
      <c r="AL1747" s="118">
        <f t="shared" si="977"/>
        <v>0</v>
      </c>
      <c r="AM1747" s="118">
        <f t="shared" si="982"/>
        <v>0</v>
      </c>
      <c r="AN1747" s="118">
        <f t="shared" si="971"/>
        <v>0</v>
      </c>
      <c r="AO1747" s="45"/>
      <c r="AP1747" s="118">
        <f t="shared" si="978"/>
        <v>0</v>
      </c>
      <c r="AQ1747" s="118">
        <f t="shared" si="978"/>
        <v>0</v>
      </c>
      <c r="AR1747" s="118">
        <f t="shared" si="958"/>
        <v>0</v>
      </c>
      <c r="AS1747" s="118">
        <f t="shared" si="979"/>
        <v>0</v>
      </c>
      <c r="AT1747" s="118">
        <f t="shared" si="979"/>
        <v>0</v>
      </c>
      <c r="AU1747" s="118">
        <f t="shared" si="983"/>
        <v>0</v>
      </c>
      <c r="AV1747" s="118">
        <f t="shared" si="959"/>
        <v>0</v>
      </c>
      <c r="AW1747" s="119"/>
      <c r="AX1747" s="119"/>
      <c r="AY1747" s="119"/>
      <c r="AZ1747" s="117"/>
      <c r="BA1747" s="117"/>
      <c r="BB1747" s="117"/>
      <c r="BC1747" s="117"/>
      <c r="BD1747" s="117"/>
    </row>
    <row r="1748" spans="1:56" s="100" customFormat="1" hidden="1">
      <c r="A1748" s="45"/>
      <c r="B1748" s="120">
        <v>2013</v>
      </c>
      <c r="C1748" s="121">
        <v>8320</v>
      </c>
      <c r="D1748" s="120">
        <v>14</v>
      </c>
      <c r="E1748" s="120">
        <v>5000</v>
      </c>
      <c r="F1748" s="120">
        <v>5200</v>
      </c>
      <c r="G1748" s="120">
        <v>521</v>
      </c>
      <c r="H1748" s="120">
        <v>52101</v>
      </c>
      <c r="I1748" s="122" t="s">
        <v>236</v>
      </c>
      <c r="J1748" s="123">
        <v>0</v>
      </c>
      <c r="K1748" s="123">
        <v>0</v>
      </c>
      <c r="L1748" s="124">
        <v>0</v>
      </c>
      <c r="M1748" s="123">
        <v>0</v>
      </c>
      <c r="N1748" s="123">
        <v>0</v>
      </c>
      <c r="O1748" s="124">
        <v>0</v>
      </c>
      <c r="P1748" s="124">
        <v>0</v>
      </c>
      <c r="Q1748" s="45"/>
      <c r="R1748" s="123">
        <v>0</v>
      </c>
      <c r="S1748" s="123">
        <v>0</v>
      </c>
      <c r="T1748" s="123">
        <f t="shared" si="946"/>
        <v>0</v>
      </c>
      <c r="U1748" s="123">
        <v>0</v>
      </c>
      <c r="V1748" s="123">
        <v>0</v>
      </c>
      <c r="W1748" s="123">
        <f t="shared" si="980"/>
        <v>0</v>
      </c>
      <c r="X1748" s="123">
        <f t="shared" si="947"/>
        <v>0</v>
      </c>
      <c r="Y1748" s="45"/>
      <c r="Z1748" s="123">
        <v>0</v>
      </c>
      <c r="AA1748" s="123">
        <v>0</v>
      </c>
      <c r="AB1748" s="123">
        <f t="shared" si="968"/>
        <v>0</v>
      </c>
      <c r="AC1748" s="123">
        <v>0</v>
      </c>
      <c r="AD1748" s="123">
        <v>0</v>
      </c>
      <c r="AE1748" s="123">
        <f t="shared" si="981"/>
        <v>0</v>
      </c>
      <c r="AF1748" s="123">
        <f t="shared" si="969"/>
        <v>0</v>
      </c>
      <c r="AG1748" s="45"/>
      <c r="AH1748" s="123">
        <v>0</v>
      </c>
      <c r="AI1748" s="123">
        <v>0</v>
      </c>
      <c r="AJ1748" s="123">
        <f t="shared" si="970"/>
        <v>0</v>
      </c>
      <c r="AK1748" s="123">
        <v>0</v>
      </c>
      <c r="AL1748" s="123">
        <v>0</v>
      </c>
      <c r="AM1748" s="123">
        <f t="shared" si="982"/>
        <v>0</v>
      </c>
      <c r="AN1748" s="123">
        <f t="shared" si="971"/>
        <v>0</v>
      </c>
      <c r="AO1748" s="45"/>
      <c r="AP1748" s="123">
        <f>J1748-(R1748+Z1748+AH1748)</f>
        <v>0</v>
      </c>
      <c r="AQ1748" s="123">
        <f>K1748-(S1748+AA1748+AI1748)</f>
        <v>0</v>
      </c>
      <c r="AR1748" s="123">
        <f t="shared" si="958"/>
        <v>0</v>
      </c>
      <c r="AS1748" s="123">
        <f>M1748-(U1748+AC1748+AK1748)</f>
        <v>0</v>
      </c>
      <c r="AT1748" s="123">
        <f>N1748-(V1748+AD1748+AL1748)</f>
        <v>0</v>
      </c>
      <c r="AU1748" s="123">
        <f t="shared" si="983"/>
        <v>0</v>
      </c>
      <c r="AV1748" s="123">
        <f t="shared" si="959"/>
        <v>0</v>
      </c>
      <c r="AW1748" s="125" t="s">
        <v>103</v>
      </c>
      <c r="AX1748" s="125"/>
      <c r="AY1748" s="125"/>
      <c r="AZ1748" s="124" t="s">
        <v>283</v>
      </c>
      <c r="BA1748" s="124"/>
      <c r="BB1748" s="124"/>
      <c r="BC1748" s="124"/>
      <c r="BD1748" s="124"/>
    </row>
    <row r="1749" spans="1:56" s="100" customFormat="1" hidden="1">
      <c r="A1749" s="45"/>
      <c r="B1749" s="114">
        <v>2013</v>
      </c>
      <c r="C1749" s="115">
        <v>8320</v>
      </c>
      <c r="D1749" s="114">
        <v>14</v>
      </c>
      <c r="E1749" s="114">
        <v>5000</v>
      </c>
      <c r="F1749" s="114">
        <v>5200</v>
      </c>
      <c r="G1749" s="114">
        <v>523</v>
      </c>
      <c r="H1749" s="114"/>
      <c r="I1749" s="116" t="s">
        <v>238</v>
      </c>
      <c r="J1749" s="117">
        <v>0</v>
      </c>
      <c r="K1749" s="117">
        <v>0</v>
      </c>
      <c r="L1749" s="117">
        <v>0</v>
      </c>
      <c r="M1749" s="117">
        <v>0</v>
      </c>
      <c r="N1749" s="117">
        <v>0</v>
      </c>
      <c r="O1749" s="117">
        <v>0</v>
      </c>
      <c r="P1749" s="117">
        <v>0</v>
      </c>
      <c r="Q1749" s="45"/>
      <c r="R1749" s="118">
        <f t="shared" si="972"/>
        <v>0</v>
      </c>
      <c r="S1749" s="118">
        <f t="shared" si="972"/>
        <v>0</v>
      </c>
      <c r="T1749" s="118">
        <f t="shared" si="946"/>
        <v>0</v>
      </c>
      <c r="U1749" s="118">
        <f t="shared" si="973"/>
        <v>0</v>
      </c>
      <c r="V1749" s="118">
        <f t="shared" si="973"/>
        <v>0</v>
      </c>
      <c r="W1749" s="118">
        <f t="shared" si="980"/>
        <v>0</v>
      </c>
      <c r="X1749" s="118">
        <f t="shared" si="947"/>
        <v>0</v>
      </c>
      <c r="Y1749" s="45"/>
      <c r="Z1749" s="118">
        <f t="shared" si="974"/>
        <v>0</v>
      </c>
      <c r="AA1749" s="118">
        <f t="shared" si="974"/>
        <v>0</v>
      </c>
      <c r="AB1749" s="118">
        <f t="shared" si="968"/>
        <v>0</v>
      </c>
      <c r="AC1749" s="118">
        <f t="shared" si="975"/>
        <v>0</v>
      </c>
      <c r="AD1749" s="118">
        <f t="shared" si="975"/>
        <v>0</v>
      </c>
      <c r="AE1749" s="118">
        <f t="shared" si="981"/>
        <v>0</v>
      </c>
      <c r="AF1749" s="118">
        <f t="shared" si="969"/>
        <v>0</v>
      </c>
      <c r="AG1749" s="45"/>
      <c r="AH1749" s="118">
        <f t="shared" si="976"/>
        <v>0</v>
      </c>
      <c r="AI1749" s="118">
        <f t="shared" si="976"/>
        <v>0</v>
      </c>
      <c r="AJ1749" s="118">
        <f t="shared" si="970"/>
        <v>0</v>
      </c>
      <c r="AK1749" s="118">
        <f t="shared" si="977"/>
        <v>0</v>
      </c>
      <c r="AL1749" s="118">
        <f t="shared" si="977"/>
        <v>0</v>
      </c>
      <c r="AM1749" s="118">
        <f t="shared" si="982"/>
        <v>0</v>
      </c>
      <c r="AN1749" s="118">
        <f t="shared" si="971"/>
        <v>0</v>
      </c>
      <c r="AO1749" s="45"/>
      <c r="AP1749" s="118">
        <f t="shared" si="978"/>
        <v>0</v>
      </c>
      <c r="AQ1749" s="118">
        <f t="shared" si="978"/>
        <v>0</v>
      </c>
      <c r="AR1749" s="118">
        <f t="shared" si="958"/>
        <v>0</v>
      </c>
      <c r="AS1749" s="118">
        <f t="shared" si="979"/>
        <v>0</v>
      </c>
      <c r="AT1749" s="118">
        <f t="shared" si="979"/>
        <v>0</v>
      </c>
      <c r="AU1749" s="118">
        <f t="shared" si="983"/>
        <v>0</v>
      </c>
      <c r="AV1749" s="118">
        <f t="shared" si="959"/>
        <v>0</v>
      </c>
      <c r="AW1749" s="119"/>
      <c r="AX1749" s="119"/>
      <c r="AY1749" s="119"/>
      <c r="AZ1749" s="117"/>
      <c r="BA1749" s="117"/>
      <c r="BB1749" s="117"/>
      <c r="BC1749" s="117"/>
      <c r="BD1749" s="117"/>
    </row>
    <row r="1750" spans="1:56" s="100" customFormat="1" hidden="1">
      <c r="A1750" s="45"/>
      <c r="B1750" s="120">
        <v>2013</v>
      </c>
      <c r="C1750" s="121">
        <v>8320</v>
      </c>
      <c r="D1750" s="120">
        <v>14</v>
      </c>
      <c r="E1750" s="120">
        <v>5000</v>
      </c>
      <c r="F1750" s="120">
        <v>5200</v>
      </c>
      <c r="G1750" s="120">
        <v>523</v>
      </c>
      <c r="H1750" s="120">
        <v>52301</v>
      </c>
      <c r="I1750" s="122" t="s">
        <v>238</v>
      </c>
      <c r="J1750" s="123">
        <v>0</v>
      </c>
      <c r="K1750" s="123">
        <v>0</v>
      </c>
      <c r="L1750" s="124">
        <v>0</v>
      </c>
      <c r="M1750" s="123">
        <v>0</v>
      </c>
      <c r="N1750" s="123">
        <v>0</v>
      </c>
      <c r="O1750" s="124">
        <v>0</v>
      </c>
      <c r="P1750" s="124">
        <v>0</v>
      </c>
      <c r="Q1750" s="45"/>
      <c r="R1750" s="123">
        <v>0</v>
      </c>
      <c r="S1750" s="123">
        <v>0</v>
      </c>
      <c r="T1750" s="123">
        <f t="shared" si="946"/>
        <v>0</v>
      </c>
      <c r="U1750" s="123">
        <v>0</v>
      </c>
      <c r="V1750" s="123">
        <v>0</v>
      </c>
      <c r="W1750" s="123">
        <f t="shared" si="980"/>
        <v>0</v>
      </c>
      <c r="X1750" s="123">
        <f t="shared" si="947"/>
        <v>0</v>
      </c>
      <c r="Y1750" s="45"/>
      <c r="Z1750" s="123">
        <v>0</v>
      </c>
      <c r="AA1750" s="123">
        <v>0</v>
      </c>
      <c r="AB1750" s="123">
        <f t="shared" si="968"/>
        <v>0</v>
      </c>
      <c r="AC1750" s="123">
        <v>0</v>
      </c>
      <c r="AD1750" s="123">
        <v>0</v>
      </c>
      <c r="AE1750" s="123">
        <f t="shared" si="981"/>
        <v>0</v>
      </c>
      <c r="AF1750" s="123">
        <f t="shared" si="969"/>
        <v>0</v>
      </c>
      <c r="AG1750" s="45"/>
      <c r="AH1750" s="123">
        <v>0</v>
      </c>
      <c r="AI1750" s="123">
        <v>0</v>
      </c>
      <c r="AJ1750" s="123">
        <f t="shared" si="970"/>
        <v>0</v>
      </c>
      <c r="AK1750" s="123">
        <v>0</v>
      </c>
      <c r="AL1750" s="123">
        <v>0</v>
      </c>
      <c r="AM1750" s="123">
        <f t="shared" si="982"/>
        <v>0</v>
      </c>
      <c r="AN1750" s="123">
        <f t="shared" si="971"/>
        <v>0</v>
      </c>
      <c r="AO1750" s="45"/>
      <c r="AP1750" s="123">
        <f>J1750-(R1750+Z1750+AH1750)</f>
        <v>0</v>
      </c>
      <c r="AQ1750" s="123">
        <f>K1750-(S1750+AA1750+AI1750)</f>
        <v>0</v>
      </c>
      <c r="AR1750" s="123">
        <f t="shared" si="958"/>
        <v>0</v>
      </c>
      <c r="AS1750" s="123">
        <f>M1750-(U1750+AC1750+AK1750)</f>
        <v>0</v>
      </c>
      <c r="AT1750" s="123">
        <f>N1750-(V1750+AD1750+AL1750)</f>
        <v>0</v>
      </c>
      <c r="AU1750" s="123">
        <f t="shared" si="983"/>
        <v>0</v>
      </c>
      <c r="AV1750" s="123">
        <f t="shared" si="959"/>
        <v>0</v>
      </c>
      <c r="AW1750" s="125" t="s">
        <v>103</v>
      </c>
      <c r="AX1750" s="125"/>
      <c r="AY1750" s="125"/>
      <c r="AZ1750" s="124" t="s">
        <v>283</v>
      </c>
      <c r="BA1750" s="124"/>
      <c r="BB1750" s="124"/>
      <c r="BC1750" s="124"/>
      <c r="BD1750" s="124"/>
    </row>
    <row r="1751" spans="1:56" s="100" customFormat="1" hidden="1">
      <c r="A1751" s="45"/>
      <c r="B1751" s="108">
        <v>2013</v>
      </c>
      <c r="C1751" s="109">
        <v>8320</v>
      </c>
      <c r="D1751" s="108">
        <v>14</v>
      </c>
      <c r="E1751" s="108">
        <v>5000</v>
      </c>
      <c r="F1751" s="108">
        <v>5400</v>
      </c>
      <c r="G1751" s="108"/>
      <c r="H1751" s="108"/>
      <c r="I1751" s="110" t="s">
        <v>337</v>
      </c>
      <c r="J1751" s="111">
        <v>0</v>
      </c>
      <c r="K1751" s="111">
        <v>0</v>
      </c>
      <c r="L1751" s="111">
        <v>0</v>
      </c>
      <c r="M1751" s="111">
        <v>0</v>
      </c>
      <c r="N1751" s="111">
        <v>0</v>
      </c>
      <c r="O1751" s="111">
        <v>0</v>
      </c>
      <c r="P1751" s="111">
        <v>0</v>
      </c>
      <c r="Q1751" s="45"/>
      <c r="R1751" s="112">
        <f>R1752</f>
        <v>0</v>
      </c>
      <c r="S1751" s="112">
        <f>S1752</f>
        <v>0</v>
      </c>
      <c r="T1751" s="112">
        <f t="shared" si="946"/>
        <v>0</v>
      </c>
      <c r="U1751" s="112">
        <f>U1752</f>
        <v>0</v>
      </c>
      <c r="V1751" s="112">
        <f>V1752</f>
        <v>0</v>
      </c>
      <c r="W1751" s="112">
        <f t="shared" si="980"/>
        <v>0</v>
      </c>
      <c r="X1751" s="112">
        <f t="shared" si="947"/>
        <v>0</v>
      </c>
      <c r="Y1751" s="45"/>
      <c r="Z1751" s="112">
        <f>Z1752</f>
        <v>0</v>
      </c>
      <c r="AA1751" s="112">
        <f>AA1752</f>
        <v>0</v>
      </c>
      <c r="AB1751" s="112">
        <f t="shared" si="968"/>
        <v>0</v>
      </c>
      <c r="AC1751" s="112">
        <f>AC1752</f>
        <v>0</v>
      </c>
      <c r="AD1751" s="112">
        <f>AD1752</f>
        <v>0</v>
      </c>
      <c r="AE1751" s="112">
        <f t="shared" si="981"/>
        <v>0</v>
      </c>
      <c r="AF1751" s="112">
        <f t="shared" si="969"/>
        <v>0</v>
      </c>
      <c r="AG1751" s="45"/>
      <c r="AH1751" s="112">
        <f>AH1752</f>
        <v>0</v>
      </c>
      <c r="AI1751" s="112">
        <f>AI1752</f>
        <v>0</v>
      </c>
      <c r="AJ1751" s="112">
        <f t="shared" si="970"/>
        <v>0</v>
      </c>
      <c r="AK1751" s="112">
        <f>AK1752</f>
        <v>0</v>
      </c>
      <c r="AL1751" s="112">
        <f>AL1752</f>
        <v>0</v>
      </c>
      <c r="AM1751" s="112">
        <f t="shared" si="982"/>
        <v>0</v>
      </c>
      <c r="AN1751" s="112">
        <f t="shared" si="971"/>
        <v>0</v>
      </c>
      <c r="AO1751" s="45"/>
      <c r="AP1751" s="112">
        <f>AP1752</f>
        <v>0</v>
      </c>
      <c r="AQ1751" s="112">
        <f>AQ1752</f>
        <v>0</v>
      </c>
      <c r="AR1751" s="112">
        <f t="shared" si="958"/>
        <v>0</v>
      </c>
      <c r="AS1751" s="112">
        <f>AS1752</f>
        <v>0</v>
      </c>
      <c r="AT1751" s="112">
        <f>AT1752</f>
        <v>0</v>
      </c>
      <c r="AU1751" s="112">
        <f t="shared" si="983"/>
        <v>0</v>
      </c>
      <c r="AV1751" s="112">
        <f t="shared" si="959"/>
        <v>0</v>
      </c>
      <c r="AW1751" s="113"/>
      <c r="AX1751" s="113"/>
      <c r="AY1751" s="113"/>
      <c r="AZ1751" s="111"/>
      <c r="BA1751" s="111"/>
      <c r="BB1751" s="111"/>
      <c r="BC1751" s="111"/>
      <c r="BD1751" s="111"/>
    </row>
    <row r="1752" spans="1:56" s="100" customFormat="1" hidden="1">
      <c r="A1752" s="45"/>
      <c r="B1752" s="114">
        <v>2013</v>
      </c>
      <c r="C1752" s="115">
        <v>8320</v>
      </c>
      <c r="D1752" s="114">
        <v>14</v>
      </c>
      <c r="E1752" s="114">
        <v>5000</v>
      </c>
      <c r="F1752" s="114">
        <v>5400</v>
      </c>
      <c r="G1752" s="114">
        <v>541</v>
      </c>
      <c r="H1752" s="114"/>
      <c r="I1752" s="116" t="s">
        <v>241</v>
      </c>
      <c r="J1752" s="117">
        <v>0</v>
      </c>
      <c r="K1752" s="117">
        <v>0</v>
      </c>
      <c r="L1752" s="117">
        <v>0</v>
      </c>
      <c r="M1752" s="117">
        <v>0</v>
      </c>
      <c r="N1752" s="117">
        <v>0</v>
      </c>
      <c r="O1752" s="117">
        <v>0</v>
      </c>
      <c r="P1752" s="117">
        <v>0</v>
      </c>
      <c r="Q1752" s="45"/>
      <c r="R1752" s="118">
        <f>R1753+R1754</f>
        <v>0</v>
      </c>
      <c r="S1752" s="118">
        <f>S1753+S1754</f>
        <v>0</v>
      </c>
      <c r="T1752" s="118">
        <f t="shared" si="946"/>
        <v>0</v>
      </c>
      <c r="U1752" s="118">
        <f>U1753+U1754</f>
        <v>0</v>
      </c>
      <c r="V1752" s="118">
        <f>V1753+V1754</f>
        <v>0</v>
      </c>
      <c r="W1752" s="118">
        <f t="shared" si="980"/>
        <v>0</v>
      </c>
      <c r="X1752" s="118">
        <f t="shared" si="947"/>
        <v>0</v>
      </c>
      <c r="Y1752" s="45"/>
      <c r="Z1752" s="118">
        <f>Z1753+Z1754</f>
        <v>0</v>
      </c>
      <c r="AA1752" s="118">
        <f>AA1753+AA1754</f>
        <v>0</v>
      </c>
      <c r="AB1752" s="118">
        <f t="shared" si="968"/>
        <v>0</v>
      </c>
      <c r="AC1752" s="118">
        <f>AC1753+AC1754</f>
        <v>0</v>
      </c>
      <c r="AD1752" s="118">
        <f>AD1753+AD1754</f>
        <v>0</v>
      </c>
      <c r="AE1752" s="118">
        <f t="shared" si="981"/>
        <v>0</v>
      </c>
      <c r="AF1752" s="118">
        <f t="shared" si="969"/>
        <v>0</v>
      </c>
      <c r="AG1752" s="45"/>
      <c r="AH1752" s="118">
        <f>AH1753+AH1754</f>
        <v>0</v>
      </c>
      <c r="AI1752" s="118">
        <f>AI1753+AI1754</f>
        <v>0</v>
      </c>
      <c r="AJ1752" s="118">
        <f t="shared" si="970"/>
        <v>0</v>
      </c>
      <c r="AK1752" s="118">
        <f>AK1753+AK1754</f>
        <v>0</v>
      </c>
      <c r="AL1752" s="118">
        <f>AL1753+AL1754</f>
        <v>0</v>
      </c>
      <c r="AM1752" s="118">
        <f t="shared" si="982"/>
        <v>0</v>
      </c>
      <c r="AN1752" s="118">
        <f t="shared" si="971"/>
        <v>0</v>
      </c>
      <c r="AO1752" s="45"/>
      <c r="AP1752" s="118">
        <f>AP1753+AP1754</f>
        <v>0</v>
      </c>
      <c r="AQ1752" s="118">
        <f>AQ1753+AQ1754</f>
        <v>0</v>
      </c>
      <c r="AR1752" s="118">
        <f t="shared" si="958"/>
        <v>0</v>
      </c>
      <c r="AS1752" s="118">
        <f>AS1753+AS1754</f>
        <v>0</v>
      </c>
      <c r="AT1752" s="118">
        <f>AT1753+AT1754</f>
        <v>0</v>
      </c>
      <c r="AU1752" s="118">
        <f t="shared" si="983"/>
        <v>0</v>
      </c>
      <c r="AV1752" s="118">
        <f t="shared" si="959"/>
        <v>0</v>
      </c>
      <c r="AW1752" s="119"/>
      <c r="AX1752" s="119"/>
      <c r="AY1752" s="119"/>
      <c r="AZ1752" s="117"/>
      <c r="BA1752" s="117"/>
      <c r="BB1752" s="117"/>
      <c r="BC1752" s="117"/>
      <c r="BD1752" s="117"/>
    </row>
    <row r="1753" spans="1:56" s="100" customFormat="1" hidden="1">
      <c r="A1753" s="45"/>
      <c r="B1753" s="120">
        <v>2013</v>
      </c>
      <c r="C1753" s="121">
        <v>8320</v>
      </c>
      <c r="D1753" s="120">
        <v>14</v>
      </c>
      <c r="E1753" s="120">
        <v>5000</v>
      </c>
      <c r="F1753" s="120">
        <v>5400</v>
      </c>
      <c r="G1753" s="120">
        <v>541</v>
      </c>
      <c r="H1753" s="120">
        <v>54101</v>
      </c>
      <c r="I1753" s="122" t="s">
        <v>497</v>
      </c>
      <c r="J1753" s="123">
        <v>0</v>
      </c>
      <c r="K1753" s="123">
        <v>0</v>
      </c>
      <c r="L1753" s="124">
        <v>0</v>
      </c>
      <c r="M1753" s="123">
        <v>0</v>
      </c>
      <c r="N1753" s="123">
        <v>0</v>
      </c>
      <c r="O1753" s="124">
        <v>0</v>
      </c>
      <c r="P1753" s="124">
        <v>0</v>
      </c>
      <c r="Q1753" s="45"/>
      <c r="R1753" s="123">
        <v>0</v>
      </c>
      <c r="S1753" s="123">
        <v>0</v>
      </c>
      <c r="T1753" s="123">
        <f t="shared" si="946"/>
        <v>0</v>
      </c>
      <c r="U1753" s="123">
        <v>0</v>
      </c>
      <c r="V1753" s="123">
        <v>0</v>
      </c>
      <c r="W1753" s="123">
        <f t="shared" si="980"/>
        <v>0</v>
      </c>
      <c r="X1753" s="123">
        <f t="shared" si="947"/>
        <v>0</v>
      </c>
      <c r="Y1753" s="45"/>
      <c r="Z1753" s="123">
        <v>0</v>
      </c>
      <c r="AA1753" s="123">
        <v>0</v>
      </c>
      <c r="AB1753" s="123">
        <f t="shared" si="968"/>
        <v>0</v>
      </c>
      <c r="AC1753" s="123">
        <v>0</v>
      </c>
      <c r="AD1753" s="123">
        <v>0</v>
      </c>
      <c r="AE1753" s="123">
        <f t="shared" si="981"/>
        <v>0</v>
      </c>
      <c r="AF1753" s="123">
        <f t="shared" si="969"/>
        <v>0</v>
      </c>
      <c r="AG1753" s="45"/>
      <c r="AH1753" s="123">
        <v>0</v>
      </c>
      <c r="AI1753" s="123">
        <v>0</v>
      </c>
      <c r="AJ1753" s="123">
        <f t="shared" si="970"/>
        <v>0</v>
      </c>
      <c r="AK1753" s="123">
        <v>0</v>
      </c>
      <c r="AL1753" s="123">
        <v>0</v>
      </c>
      <c r="AM1753" s="123">
        <f t="shared" si="982"/>
        <v>0</v>
      </c>
      <c r="AN1753" s="123">
        <f t="shared" si="971"/>
        <v>0</v>
      </c>
      <c r="AO1753" s="45"/>
      <c r="AP1753" s="123">
        <f>J1753-(R1753+Z1753+AH1753)</f>
        <v>0</v>
      </c>
      <c r="AQ1753" s="123">
        <f>K1753-(S1753+AA1753+AI1753)</f>
        <v>0</v>
      </c>
      <c r="AR1753" s="123">
        <f t="shared" si="958"/>
        <v>0</v>
      </c>
      <c r="AS1753" s="123">
        <f>M1753-(U1753+AC1753+AK1753)</f>
        <v>0</v>
      </c>
      <c r="AT1753" s="123">
        <f>N1753-(V1753+AD1753+AL1753)</f>
        <v>0</v>
      </c>
      <c r="AU1753" s="123">
        <f t="shared" si="983"/>
        <v>0</v>
      </c>
      <c r="AV1753" s="123">
        <f t="shared" si="959"/>
        <v>0</v>
      </c>
      <c r="AW1753" s="125" t="s">
        <v>103</v>
      </c>
      <c r="AX1753" s="125"/>
      <c r="AY1753" s="125"/>
      <c r="AZ1753" s="124" t="s">
        <v>283</v>
      </c>
      <c r="BA1753" s="124"/>
      <c r="BB1753" s="124"/>
      <c r="BC1753" s="124"/>
      <c r="BD1753" s="124"/>
    </row>
    <row r="1754" spans="1:56" s="100" customFormat="1" hidden="1">
      <c r="A1754" s="45"/>
      <c r="B1754" s="129">
        <v>2013</v>
      </c>
      <c r="C1754" s="130">
        <v>8320</v>
      </c>
      <c r="D1754" s="129">
        <v>14</v>
      </c>
      <c r="E1754" s="129">
        <v>5000</v>
      </c>
      <c r="F1754" s="129">
        <v>5400</v>
      </c>
      <c r="G1754" s="129">
        <v>541</v>
      </c>
      <c r="H1754" s="129">
        <v>54104</v>
      </c>
      <c r="I1754" s="128" t="s">
        <v>243</v>
      </c>
      <c r="J1754" s="123">
        <v>0</v>
      </c>
      <c r="K1754" s="123">
        <v>0</v>
      </c>
      <c r="L1754" s="124">
        <v>0</v>
      </c>
      <c r="M1754" s="123">
        <v>0</v>
      </c>
      <c r="N1754" s="123">
        <v>0</v>
      </c>
      <c r="O1754" s="124">
        <v>0</v>
      </c>
      <c r="P1754" s="124">
        <v>0</v>
      </c>
      <c r="Q1754" s="45"/>
      <c r="R1754" s="123">
        <v>0</v>
      </c>
      <c r="S1754" s="123">
        <v>0</v>
      </c>
      <c r="T1754" s="123">
        <f t="shared" si="946"/>
        <v>0</v>
      </c>
      <c r="U1754" s="123">
        <v>0</v>
      </c>
      <c r="V1754" s="123">
        <v>0</v>
      </c>
      <c r="W1754" s="123">
        <f t="shared" si="980"/>
        <v>0</v>
      </c>
      <c r="X1754" s="123">
        <f t="shared" si="947"/>
        <v>0</v>
      </c>
      <c r="Y1754" s="45"/>
      <c r="Z1754" s="123">
        <v>0</v>
      </c>
      <c r="AA1754" s="123">
        <v>0</v>
      </c>
      <c r="AB1754" s="123">
        <f t="shared" si="968"/>
        <v>0</v>
      </c>
      <c r="AC1754" s="123">
        <v>0</v>
      </c>
      <c r="AD1754" s="123">
        <v>0</v>
      </c>
      <c r="AE1754" s="123">
        <f t="shared" si="981"/>
        <v>0</v>
      </c>
      <c r="AF1754" s="123">
        <f t="shared" si="969"/>
        <v>0</v>
      </c>
      <c r="AG1754" s="45"/>
      <c r="AH1754" s="123">
        <v>0</v>
      </c>
      <c r="AI1754" s="123">
        <v>0</v>
      </c>
      <c r="AJ1754" s="123">
        <f t="shared" si="970"/>
        <v>0</v>
      </c>
      <c r="AK1754" s="123">
        <v>0</v>
      </c>
      <c r="AL1754" s="123">
        <v>0</v>
      </c>
      <c r="AM1754" s="123">
        <f t="shared" si="982"/>
        <v>0</v>
      </c>
      <c r="AN1754" s="123">
        <f t="shared" si="971"/>
        <v>0</v>
      </c>
      <c r="AO1754" s="45"/>
      <c r="AP1754" s="123">
        <f>J1754-(R1754+Z1754+AH1754)</f>
        <v>0</v>
      </c>
      <c r="AQ1754" s="123">
        <f>K1754-(S1754+AA1754+AI1754)</f>
        <v>0</v>
      </c>
      <c r="AR1754" s="123">
        <f t="shared" si="958"/>
        <v>0</v>
      </c>
      <c r="AS1754" s="123">
        <f>M1754-(U1754+AC1754+AK1754)</f>
        <v>0</v>
      </c>
      <c r="AT1754" s="123">
        <f>N1754-(V1754+AD1754+AL1754)</f>
        <v>0</v>
      </c>
      <c r="AU1754" s="123">
        <f t="shared" si="983"/>
        <v>0</v>
      </c>
      <c r="AV1754" s="123">
        <f t="shared" si="959"/>
        <v>0</v>
      </c>
      <c r="AW1754" s="125"/>
      <c r="AX1754" s="125"/>
      <c r="AY1754" s="125"/>
      <c r="AZ1754" s="124"/>
      <c r="BA1754" s="124"/>
      <c r="BB1754" s="124"/>
      <c r="BC1754" s="124"/>
      <c r="BD1754" s="124"/>
    </row>
    <row r="1755" spans="1:56" s="126" customFormat="1" hidden="1">
      <c r="A1755" s="45"/>
      <c r="B1755" s="108">
        <v>2013</v>
      </c>
      <c r="C1755" s="109">
        <v>8320</v>
      </c>
      <c r="D1755" s="108">
        <v>14</v>
      </c>
      <c r="E1755" s="108">
        <v>5000</v>
      </c>
      <c r="F1755" s="108">
        <v>5900</v>
      </c>
      <c r="G1755" s="108"/>
      <c r="H1755" s="108"/>
      <c r="I1755" s="110" t="s">
        <v>349</v>
      </c>
      <c r="J1755" s="111">
        <v>0</v>
      </c>
      <c r="K1755" s="111">
        <v>0</v>
      </c>
      <c r="L1755" s="111">
        <v>0</v>
      </c>
      <c r="M1755" s="111">
        <v>0</v>
      </c>
      <c r="N1755" s="111">
        <v>0</v>
      </c>
      <c r="O1755" s="111">
        <v>0</v>
      </c>
      <c r="P1755" s="111">
        <v>0</v>
      </c>
      <c r="Q1755" s="45"/>
      <c r="R1755" s="112">
        <f>R1756+R1758</f>
        <v>0</v>
      </c>
      <c r="S1755" s="112">
        <f>S1756+S1758</f>
        <v>0</v>
      </c>
      <c r="T1755" s="112">
        <f t="shared" si="946"/>
        <v>0</v>
      </c>
      <c r="U1755" s="112">
        <f>U1756+U1758</f>
        <v>0</v>
      </c>
      <c r="V1755" s="112">
        <f>V1756+V1758</f>
        <v>0</v>
      </c>
      <c r="W1755" s="112">
        <f t="shared" si="980"/>
        <v>0</v>
      </c>
      <c r="X1755" s="112">
        <f t="shared" si="947"/>
        <v>0</v>
      </c>
      <c r="Y1755" s="45"/>
      <c r="Z1755" s="112">
        <f>Z1756+Z1758</f>
        <v>0</v>
      </c>
      <c r="AA1755" s="112">
        <f>AA1756+AA1758</f>
        <v>0</v>
      </c>
      <c r="AB1755" s="112">
        <f t="shared" si="968"/>
        <v>0</v>
      </c>
      <c r="AC1755" s="112">
        <f>AC1756+AC1758</f>
        <v>0</v>
      </c>
      <c r="AD1755" s="112">
        <f>AD1756+AD1758</f>
        <v>0</v>
      </c>
      <c r="AE1755" s="112">
        <f t="shared" si="981"/>
        <v>0</v>
      </c>
      <c r="AF1755" s="112">
        <f t="shared" si="969"/>
        <v>0</v>
      </c>
      <c r="AG1755" s="45"/>
      <c r="AH1755" s="112">
        <f>AH1756+AH1758</f>
        <v>0</v>
      </c>
      <c r="AI1755" s="112">
        <f>AI1756+AI1758</f>
        <v>0</v>
      </c>
      <c r="AJ1755" s="112">
        <f t="shared" si="970"/>
        <v>0</v>
      </c>
      <c r="AK1755" s="112">
        <f>AK1756+AK1758</f>
        <v>0</v>
      </c>
      <c r="AL1755" s="112">
        <f>AL1756+AL1758</f>
        <v>0</v>
      </c>
      <c r="AM1755" s="112">
        <f t="shared" si="982"/>
        <v>0</v>
      </c>
      <c r="AN1755" s="112">
        <f t="shared" si="971"/>
        <v>0</v>
      </c>
      <c r="AO1755" s="45"/>
      <c r="AP1755" s="112">
        <f>AP1756+AP1758</f>
        <v>0</v>
      </c>
      <c r="AQ1755" s="112">
        <f>AQ1756+AQ1758</f>
        <v>0</v>
      </c>
      <c r="AR1755" s="112">
        <f t="shared" si="958"/>
        <v>0</v>
      </c>
      <c r="AS1755" s="112">
        <f>AS1756+AS1758</f>
        <v>0</v>
      </c>
      <c r="AT1755" s="112">
        <f>AT1756+AT1758</f>
        <v>0</v>
      </c>
      <c r="AU1755" s="112">
        <f t="shared" si="983"/>
        <v>0</v>
      </c>
      <c r="AV1755" s="112">
        <f t="shared" si="959"/>
        <v>0</v>
      </c>
      <c r="AW1755" s="113"/>
      <c r="AX1755" s="113"/>
      <c r="AY1755" s="113"/>
      <c r="AZ1755" s="111"/>
      <c r="BA1755" s="111"/>
      <c r="BB1755" s="111"/>
      <c r="BC1755" s="111"/>
      <c r="BD1755" s="111"/>
    </row>
    <row r="1756" spans="1:56" s="127" customFormat="1" hidden="1">
      <c r="A1756" s="45"/>
      <c r="B1756" s="114">
        <v>2013</v>
      </c>
      <c r="C1756" s="115">
        <v>8320</v>
      </c>
      <c r="D1756" s="114">
        <v>14</v>
      </c>
      <c r="E1756" s="114">
        <v>5000</v>
      </c>
      <c r="F1756" s="114">
        <v>5900</v>
      </c>
      <c r="G1756" s="114">
        <v>591</v>
      </c>
      <c r="H1756" s="114"/>
      <c r="I1756" s="116" t="s">
        <v>253</v>
      </c>
      <c r="J1756" s="117">
        <v>0</v>
      </c>
      <c r="K1756" s="117">
        <v>0</v>
      </c>
      <c r="L1756" s="117">
        <v>0</v>
      </c>
      <c r="M1756" s="117">
        <v>0</v>
      </c>
      <c r="N1756" s="117">
        <v>0</v>
      </c>
      <c r="O1756" s="117">
        <v>0</v>
      </c>
      <c r="P1756" s="117">
        <v>0</v>
      </c>
      <c r="Q1756" s="45"/>
      <c r="R1756" s="118">
        <f t="shared" ref="R1756:S1758" si="984">R1757</f>
        <v>0</v>
      </c>
      <c r="S1756" s="118">
        <f t="shared" si="984"/>
        <v>0</v>
      </c>
      <c r="T1756" s="118">
        <f t="shared" si="946"/>
        <v>0</v>
      </c>
      <c r="U1756" s="118">
        <f t="shared" ref="U1756:V1758" si="985">U1757</f>
        <v>0</v>
      </c>
      <c r="V1756" s="118">
        <f t="shared" si="985"/>
        <v>0</v>
      </c>
      <c r="W1756" s="118">
        <f t="shared" si="980"/>
        <v>0</v>
      </c>
      <c r="X1756" s="118">
        <f t="shared" si="947"/>
        <v>0</v>
      </c>
      <c r="Y1756" s="45"/>
      <c r="Z1756" s="118">
        <f t="shared" ref="Z1756:AA1758" si="986">Z1757</f>
        <v>0</v>
      </c>
      <c r="AA1756" s="118">
        <f t="shared" si="986"/>
        <v>0</v>
      </c>
      <c r="AB1756" s="118">
        <f t="shared" si="968"/>
        <v>0</v>
      </c>
      <c r="AC1756" s="118">
        <f t="shared" ref="AC1756:AD1758" si="987">AC1757</f>
        <v>0</v>
      </c>
      <c r="AD1756" s="118">
        <f t="shared" si="987"/>
        <v>0</v>
      </c>
      <c r="AE1756" s="118">
        <f t="shared" si="981"/>
        <v>0</v>
      </c>
      <c r="AF1756" s="118">
        <f t="shared" si="969"/>
        <v>0</v>
      </c>
      <c r="AG1756" s="45"/>
      <c r="AH1756" s="118">
        <f t="shared" ref="AH1756:AI1758" si="988">AH1757</f>
        <v>0</v>
      </c>
      <c r="AI1756" s="118">
        <f t="shared" si="988"/>
        <v>0</v>
      </c>
      <c r="AJ1756" s="118">
        <f t="shared" si="970"/>
        <v>0</v>
      </c>
      <c r="AK1756" s="118">
        <f t="shared" ref="AK1756:AL1758" si="989">AK1757</f>
        <v>0</v>
      </c>
      <c r="AL1756" s="118">
        <f t="shared" si="989"/>
        <v>0</v>
      </c>
      <c r="AM1756" s="118">
        <f t="shared" si="982"/>
        <v>0</v>
      </c>
      <c r="AN1756" s="118">
        <f t="shared" si="971"/>
        <v>0</v>
      </c>
      <c r="AO1756" s="45"/>
      <c r="AP1756" s="118">
        <f t="shared" ref="AP1756:AQ1758" si="990">AP1757</f>
        <v>0</v>
      </c>
      <c r="AQ1756" s="118">
        <f t="shared" si="990"/>
        <v>0</v>
      </c>
      <c r="AR1756" s="118">
        <f t="shared" si="958"/>
        <v>0</v>
      </c>
      <c r="AS1756" s="118">
        <f t="shared" ref="AS1756:AT1758" si="991">AS1757</f>
        <v>0</v>
      </c>
      <c r="AT1756" s="118">
        <f t="shared" si="991"/>
        <v>0</v>
      </c>
      <c r="AU1756" s="118">
        <f t="shared" si="983"/>
        <v>0</v>
      </c>
      <c r="AV1756" s="118">
        <f t="shared" si="959"/>
        <v>0</v>
      </c>
      <c r="AW1756" s="119"/>
      <c r="AX1756" s="119"/>
      <c r="AY1756" s="119"/>
      <c r="AZ1756" s="117"/>
      <c r="BA1756" s="117"/>
      <c r="BB1756" s="117"/>
      <c r="BC1756" s="117"/>
      <c r="BD1756" s="117"/>
    </row>
    <row r="1757" spans="1:56" s="100" customFormat="1" hidden="1">
      <c r="A1757" s="45"/>
      <c r="B1757" s="120">
        <v>2013</v>
      </c>
      <c r="C1757" s="121">
        <v>8320</v>
      </c>
      <c r="D1757" s="120">
        <v>14</v>
      </c>
      <c r="E1757" s="120">
        <v>5000</v>
      </c>
      <c r="F1757" s="120">
        <v>5900</v>
      </c>
      <c r="G1757" s="120">
        <v>591</v>
      </c>
      <c r="H1757" s="120">
        <v>59101</v>
      </c>
      <c r="I1757" s="122" t="s">
        <v>253</v>
      </c>
      <c r="J1757" s="123">
        <v>0</v>
      </c>
      <c r="K1757" s="123">
        <v>0</v>
      </c>
      <c r="L1757" s="124">
        <v>0</v>
      </c>
      <c r="M1757" s="123">
        <v>0</v>
      </c>
      <c r="N1757" s="123">
        <v>0</v>
      </c>
      <c r="O1757" s="124">
        <v>0</v>
      </c>
      <c r="P1757" s="124">
        <v>0</v>
      </c>
      <c r="Q1757" s="45"/>
      <c r="R1757" s="123">
        <v>0</v>
      </c>
      <c r="S1757" s="123">
        <v>0</v>
      </c>
      <c r="T1757" s="123">
        <f t="shared" si="946"/>
        <v>0</v>
      </c>
      <c r="U1757" s="123">
        <v>0</v>
      </c>
      <c r="V1757" s="123">
        <v>0</v>
      </c>
      <c r="W1757" s="123">
        <f t="shared" si="980"/>
        <v>0</v>
      </c>
      <c r="X1757" s="123">
        <f t="shared" si="947"/>
        <v>0</v>
      </c>
      <c r="Y1757" s="45"/>
      <c r="Z1757" s="123">
        <v>0</v>
      </c>
      <c r="AA1757" s="123">
        <v>0</v>
      </c>
      <c r="AB1757" s="123">
        <f t="shared" si="968"/>
        <v>0</v>
      </c>
      <c r="AC1757" s="123">
        <v>0</v>
      </c>
      <c r="AD1757" s="123">
        <v>0</v>
      </c>
      <c r="AE1757" s="123">
        <f t="shared" si="981"/>
        <v>0</v>
      </c>
      <c r="AF1757" s="123">
        <f t="shared" si="969"/>
        <v>0</v>
      </c>
      <c r="AG1757" s="45"/>
      <c r="AH1757" s="123">
        <v>0</v>
      </c>
      <c r="AI1757" s="123">
        <v>0</v>
      </c>
      <c r="AJ1757" s="123">
        <f t="shared" si="970"/>
        <v>0</v>
      </c>
      <c r="AK1757" s="123">
        <v>0</v>
      </c>
      <c r="AL1757" s="123">
        <v>0</v>
      </c>
      <c r="AM1757" s="123">
        <f t="shared" si="982"/>
        <v>0</v>
      </c>
      <c r="AN1757" s="123">
        <f t="shared" si="971"/>
        <v>0</v>
      </c>
      <c r="AO1757" s="45"/>
      <c r="AP1757" s="123">
        <f>J1757-(R1757+Z1757+AH1757)</f>
        <v>0</v>
      </c>
      <c r="AQ1757" s="123">
        <f>K1757-(S1757+AA1757+AI1757)</f>
        <v>0</v>
      </c>
      <c r="AR1757" s="123">
        <f t="shared" si="958"/>
        <v>0</v>
      </c>
      <c r="AS1757" s="123">
        <f>M1757-(U1757+AC1757+AK1757)</f>
        <v>0</v>
      </c>
      <c r="AT1757" s="123">
        <f>N1757-(V1757+AD1757+AL1757)</f>
        <v>0</v>
      </c>
      <c r="AU1757" s="123">
        <f t="shared" si="983"/>
        <v>0</v>
      </c>
      <c r="AV1757" s="123">
        <f t="shared" si="959"/>
        <v>0</v>
      </c>
      <c r="AW1757" s="125" t="s">
        <v>187</v>
      </c>
      <c r="AX1757" s="125"/>
      <c r="AY1757" s="125"/>
      <c r="AZ1757" s="124" t="s">
        <v>283</v>
      </c>
      <c r="BA1757" s="124"/>
      <c r="BB1757" s="124"/>
      <c r="BC1757" s="124"/>
      <c r="BD1757" s="124"/>
    </row>
    <row r="1758" spans="1:56" s="127" customFormat="1" hidden="1">
      <c r="A1758" s="45"/>
      <c r="B1758" s="114">
        <v>2013</v>
      </c>
      <c r="C1758" s="115">
        <v>8320</v>
      </c>
      <c r="D1758" s="114">
        <v>14</v>
      </c>
      <c r="E1758" s="114">
        <v>5000</v>
      </c>
      <c r="F1758" s="114">
        <v>5900</v>
      </c>
      <c r="G1758" s="114">
        <v>597</v>
      </c>
      <c r="H1758" s="114"/>
      <c r="I1758" s="116" t="s">
        <v>254</v>
      </c>
      <c r="J1758" s="117">
        <v>0</v>
      </c>
      <c r="K1758" s="117">
        <v>0</v>
      </c>
      <c r="L1758" s="117">
        <v>0</v>
      </c>
      <c r="M1758" s="117">
        <v>0</v>
      </c>
      <c r="N1758" s="117">
        <v>0</v>
      </c>
      <c r="O1758" s="117">
        <v>0</v>
      </c>
      <c r="P1758" s="117">
        <v>0</v>
      </c>
      <c r="Q1758" s="45"/>
      <c r="R1758" s="118">
        <f t="shared" si="984"/>
        <v>0</v>
      </c>
      <c r="S1758" s="118">
        <f t="shared" si="984"/>
        <v>0</v>
      </c>
      <c r="T1758" s="118">
        <f t="shared" si="946"/>
        <v>0</v>
      </c>
      <c r="U1758" s="118">
        <f t="shared" si="985"/>
        <v>0</v>
      </c>
      <c r="V1758" s="118">
        <f t="shared" si="985"/>
        <v>0</v>
      </c>
      <c r="W1758" s="118">
        <f t="shared" si="980"/>
        <v>0</v>
      </c>
      <c r="X1758" s="118">
        <f t="shared" si="947"/>
        <v>0</v>
      </c>
      <c r="Y1758" s="45"/>
      <c r="Z1758" s="118">
        <f t="shared" si="986"/>
        <v>0</v>
      </c>
      <c r="AA1758" s="118">
        <f t="shared" si="986"/>
        <v>0</v>
      </c>
      <c r="AB1758" s="118">
        <f t="shared" si="968"/>
        <v>0</v>
      </c>
      <c r="AC1758" s="118">
        <f t="shared" si="987"/>
        <v>0</v>
      </c>
      <c r="AD1758" s="118">
        <f t="shared" si="987"/>
        <v>0</v>
      </c>
      <c r="AE1758" s="118">
        <f t="shared" si="981"/>
        <v>0</v>
      </c>
      <c r="AF1758" s="118">
        <f t="shared" si="969"/>
        <v>0</v>
      </c>
      <c r="AG1758" s="45"/>
      <c r="AH1758" s="118">
        <f t="shared" si="988"/>
        <v>0</v>
      </c>
      <c r="AI1758" s="118">
        <f t="shared" si="988"/>
        <v>0</v>
      </c>
      <c r="AJ1758" s="118">
        <f t="shared" si="970"/>
        <v>0</v>
      </c>
      <c r="AK1758" s="118">
        <f t="shared" si="989"/>
        <v>0</v>
      </c>
      <c r="AL1758" s="118">
        <f t="shared" si="989"/>
        <v>0</v>
      </c>
      <c r="AM1758" s="118">
        <f t="shared" si="982"/>
        <v>0</v>
      </c>
      <c r="AN1758" s="118">
        <f t="shared" si="971"/>
        <v>0</v>
      </c>
      <c r="AO1758" s="45"/>
      <c r="AP1758" s="118">
        <f t="shared" si="990"/>
        <v>0</v>
      </c>
      <c r="AQ1758" s="118">
        <f t="shared" si="990"/>
        <v>0</v>
      </c>
      <c r="AR1758" s="118">
        <f t="shared" si="958"/>
        <v>0</v>
      </c>
      <c r="AS1758" s="118">
        <f t="shared" si="991"/>
        <v>0</v>
      </c>
      <c r="AT1758" s="118">
        <f t="shared" si="991"/>
        <v>0</v>
      </c>
      <c r="AU1758" s="118">
        <f t="shared" si="983"/>
        <v>0</v>
      </c>
      <c r="AV1758" s="118">
        <f t="shared" si="959"/>
        <v>0</v>
      </c>
      <c r="AW1758" s="119"/>
      <c r="AX1758" s="119"/>
      <c r="AY1758" s="119"/>
      <c r="AZ1758" s="117"/>
      <c r="BA1758" s="117"/>
      <c r="BB1758" s="117"/>
      <c r="BC1758" s="117"/>
      <c r="BD1758" s="117"/>
    </row>
    <row r="1759" spans="1:56" s="100" customFormat="1" hidden="1">
      <c r="A1759" s="45"/>
      <c r="B1759" s="120">
        <v>2013</v>
      </c>
      <c r="C1759" s="121">
        <v>8320</v>
      </c>
      <c r="D1759" s="120">
        <v>14</v>
      </c>
      <c r="E1759" s="120">
        <v>5000</v>
      </c>
      <c r="F1759" s="120">
        <v>5900</v>
      </c>
      <c r="G1759" s="120">
        <v>597</v>
      </c>
      <c r="H1759" s="120">
        <v>59700</v>
      </c>
      <c r="I1759" s="122" t="s">
        <v>254</v>
      </c>
      <c r="J1759" s="123">
        <v>0</v>
      </c>
      <c r="K1759" s="123">
        <v>0</v>
      </c>
      <c r="L1759" s="124">
        <v>0</v>
      </c>
      <c r="M1759" s="123">
        <v>0</v>
      </c>
      <c r="N1759" s="123">
        <v>0</v>
      </c>
      <c r="O1759" s="124">
        <v>0</v>
      </c>
      <c r="P1759" s="124">
        <v>0</v>
      </c>
      <c r="Q1759" s="45"/>
      <c r="R1759" s="123">
        <v>0</v>
      </c>
      <c r="S1759" s="123">
        <v>0</v>
      </c>
      <c r="T1759" s="123">
        <f t="shared" si="946"/>
        <v>0</v>
      </c>
      <c r="U1759" s="123">
        <v>0</v>
      </c>
      <c r="V1759" s="123">
        <v>0</v>
      </c>
      <c r="W1759" s="123">
        <f t="shared" si="980"/>
        <v>0</v>
      </c>
      <c r="X1759" s="123">
        <f t="shared" si="947"/>
        <v>0</v>
      </c>
      <c r="Y1759" s="45"/>
      <c r="Z1759" s="123">
        <v>0</v>
      </c>
      <c r="AA1759" s="123">
        <v>0</v>
      </c>
      <c r="AB1759" s="123">
        <f t="shared" si="968"/>
        <v>0</v>
      </c>
      <c r="AC1759" s="123">
        <v>0</v>
      </c>
      <c r="AD1759" s="123">
        <v>0</v>
      </c>
      <c r="AE1759" s="123">
        <f t="shared" si="981"/>
        <v>0</v>
      </c>
      <c r="AF1759" s="123">
        <f t="shared" si="969"/>
        <v>0</v>
      </c>
      <c r="AG1759" s="45"/>
      <c r="AH1759" s="123">
        <v>0</v>
      </c>
      <c r="AI1759" s="123">
        <v>0</v>
      </c>
      <c r="AJ1759" s="123">
        <f t="shared" si="970"/>
        <v>0</v>
      </c>
      <c r="AK1759" s="123">
        <v>0</v>
      </c>
      <c r="AL1759" s="123">
        <v>0</v>
      </c>
      <c r="AM1759" s="123">
        <f t="shared" si="982"/>
        <v>0</v>
      </c>
      <c r="AN1759" s="123">
        <f t="shared" si="971"/>
        <v>0</v>
      </c>
      <c r="AO1759" s="45"/>
      <c r="AP1759" s="123">
        <f>J1759-(R1759+Z1759+AH1759)</f>
        <v>0</v>
      </c>
      <c r="AQ1759" s="123">
        <f>K1759-(S1759+AA1759+AI1759)</f>
        <v>0</v>
      </c>
      <c r="AR1759" s="123">
        <f t="shared" si="958"/>
        <v>0</v>
      </c>
      <c r="AS1759" s="123">
        <f>M1759-(U1759+AC1759+AK1759)</f>
        <v>0</v>
      </c>
      <c r="AT1759" s="123">
        <f>N1759-(V1759+AD1759+AL1759)</f>
        <v>0</v>
      </c>
      <c r="AU1759" s="123">
        <f t="shared" si="983"/>
        <v>0</v>
      </c>
      <c r="AV1759" s="123">
        <f t="shared" si="959"/>
        <v>0</v>
      </c>
      <c r="AW1759" s="125" t="s">
        <v>187</v>
      </c>
      <c r="AX1759" s="125"/>
      <c r="AY1759" s="125"/>
      <c r="AZ1759" s="124" t="s">
        <v>283</v>
      </c>
      <c r="BA1759" s="124"/>
      <c r="BB1759" s="124"/>
      <c r="BC1759" s="124"/>
      <c r="BD1759" s="124"/>
    </row>
    <row r="1760" spans="1:56" s="100" customFormat="1" hidden="1">
      <c r="A1760" s="45"/>
      <c r="B1760" s="101">
        <v>2013</v>
      </c>
      <c r="C1760" s="102">
        <v>8320</v>
      </c>
      <c r="D1760" s="101">
        <v>14</v>
      </c>
      <c r="E1760" s="101">
        <v>6000</v>
      </c>
      <c r="F1760" s="101"/>
      <c r="G1760" s="101"/>
      <c r="H1760" s="101"/>
      <c r="I1760" s="103" t="s">
        <v>350</v>
      </c>
      <c r="J1760" s="104">
        <v>0</v>
      </c>
      <c r="K1760" s="104">
        <v>0</v>
      </c>
      <c r="L1760" s="104">
        <v>0</v>
      </c>
      <c r="M1760" s="104">
        <v>0</v>
      </c>
      <c r="N1760" s="104">
        <v>0</v>
      </c>
      <c r="O1760" s="104">
        <v>0</v>
      </c>
      <c r="P1760" s="104">
        <v>0</v>
      </c>
      <c r="Q1760" s="45"/>
      <c r="R1760" s="105">
        <f>R1761+R1764</f>
        <v>0</v>
      </c>
      <c r="S1760" s="105">
        <f>S1761+S1764</f>
        <v>0</v>
      </c>
      <c r="T1760" s="105">
        <f t="shared" si="946"/>
        <v>0</v>
      </c>
      <c r="U1760" s="105">
        <f>U1761+U1764</f>
        <v>0</v>
      </c>
      <c r="V1760" s="105">
        <f>V1761+V1764</f>
        <v>0</v>
      </c>
      <c r="W1760" s="105">
        <f t="shared" si="980"/>
        <v>0</v>
      </c>
      <c r="X1760" s="105">
        <f t="shared" si="947"/>
        <v>0</v>
      </c>
      <c r="Y1760" s="45"/>
      <c r="Z1760" s="105">
        <f>Z1761+Z1764</f>
        <v>0</v>
      </c>
      <c r="AA1760" s="105">
        <f>AA1761+AA1764</f>
        <v>0</v>
      </c>
      <c r="AB1760" s="105">
        <f t="shared" si="968"/>
        <v>0</v>
      </c>
      <c r="AC1760" s="105">
        <f>AC1761+AC1764</f>
        <v>0</v>
      </c>
      <c r="AD1760" s="105">
        <f>AD1761+AD1764</f>
        <v>0</v>
      </c>
      <c r="AE1760" s="105">
        <f t="shared" si="981"/>
        <v>0</v>
      </c>
      <c r="AF1760" s="105">
        <f t="shared" si="969"/>
        <v>0</v>
      </c>
      <c r="AG1760" s="45"/>
      <c r="AH1760" s="105">
        <f>AH1761+AH1764</f>
        <v>0</v>
      </c>
      <c r="AI1760" s="105">
        <f>AI1761+AI1764</f>
        <v>0</v>
      </c>
      <c r="AJ1760" s="105">
        <f t="shared" si="970"/>
        <v>0</v>
      </c>
      <c r="AK1760" s="105">
        <f>AK1761+AK1764</f>
        <v>0</v>
      </c>
      <c r="AL1760" s="105">
        <f>AL1761+AL1764</f>
        <v>0</v>
      </c>
      <c r="AM1760" s="105">
        <f t="shared" si="982"/>
        <v>0</v>
      </c>
      <c r="AN1760" s="105">
        <f t="shared" si="971"/>
        <v>0</v>
      </c>
      <c r="AO1760" s="45"/>
      <c r="AP1760" s="105">
        <f>AP1761+AP1764</f>
        <v>0</v>
      </c>
      <c r="AQ1760" s="105">
        <f>AQ1761+AQ1764</f>
        <v>0</v>
      </c>
      <c r="AR1760" s="105">
        <f t="shared" si="958"/>
        <v>0</v>
      </c>
      <c r="AS1760" s="105">
        <f>AS1761+AS1764</f>
        <v>0</v>
      </c>
      <c r="AT1760" s="105">
        <f>AT1761+AT1764</f>
        <v>0</v>
      </c>
      <c r="AU1760" s="105">
        <f t="shared" si="983"/>
        <v>0</v>
      </c>
      <c r="AV1760" s="105">
        <f t="shared" si="959"/>
        <v>0</v>
      </c>
      <c r="AW1760" s="106"/>
      <c r="AX1760" s="106"/>
      <c r="AY1760" s="106"/>
      <c r="AZ1760" s="104"/>
      <c r="BA1760" s="104"/>
      <c r="BB1760" s="104"/>
      <c r="BC1760" s="104"/>
      <c r="BD1760" s="104"/>
    </row>
    <row r="1761" spans="1:56" s="100" customFormat="1" hidden="1">
      <c r="A1761" s="45"/>
      <c r="B1761" s="108">
        <v>2013</v>
      </c>
      <c r="C1761" s="109">
        <v>8320</v>
      </c>
      <c r="D1761" s="108">
        <v>14</v>
      </c>
      <c r="E1761" s="108">
        <v>6000</v>
      </c>
      <c r="F1761" s="108">
        <v>6100</v>
      </c>
      <c r="G1761" s="108"/>
      <c r="H1761" s="108"/>
      <c r="I1761" s="110" t="s">
        <v>394</v>
      </c>
      <c r="J1761" s="111">
        <v>0</v>
      </c>
      <c r="K1761" s="111">
        <v>0</v>
      </c>
      <c r="L1761" s="111">
        <v>0</v>
      </c>
      <c r="M1761" s="111">
        <v>0</v>
      </c>
      <c r="N1761" s="111">
        <v>0</v>
      </c>
      <c r="O1761" s="111">
        <v>0</v>
      </c>
      <c r="P1761" s="111">
        <v>0</v>
      </c>
      <c r="Q1761" s="45"/>
      <c r="R1761" s="112">
        <f t="shared" ref="R1761:S1765" si="992">R1762</f>
        <v>0</v>
      </c>
      <c r="S1761" s="112">
        <f t="shared" si="992"/>
        <v>0</v>
      </c>
      <c r="T1761" s="112">
        <f t="shared" si="946"/>
        <v>0</v>
      </c>
      <c r="U1761" s="112">
        <f t="shared" ref="U1761:V1765" si="993">U1762</f>
        <v>0</v>
      </c>
      <c r="V1761" s="112">
        <f t="shared" si="993"/>
        <v>0</v>
      </c>
      <c r="W1761" s="112">
        <f t="shared" si="980"/>
        <v>0</v>
      </c>
      <c r="X1761" s="112">
        <f t="shared" si="947"/>
        <v>0</v>
      </c>
      <c r="Y1761" s="45"/>
      <c r="Z1761" s="112">
        <f t="shared" ref="Z1761:AA1765" si="994">Z1762</f>
        <v>0</v>
      </c>
      <c r="AA1761" s="112">
        <f t="shared" si="994"/>
        <v>0</v>
      </c>
      <c r="AB1761" s="112">
        <f t="shared" si="968"/>
        <v>0</v>
      </c>
      <c r="AC1761" s="112">
        <f t="shared" ref="AC1761:AD1765" si="995">AC1762</f>
        <v>0</v>
      </c>
      <c r="AD1761" s="112">
        <f t="shared" si="995"/>
        <v>0</v>
      </c>
      <c r="AE1761" s="112">
        <f t="shared" si="981"/>
        <v>0</v>
      </c>
      <c r="AF1761" s="112">
        <f t="shared" si="969"/>
        <v>0</v>
      </c>
      <c r="AG1761" s="45"/>
      <c r="AH1761" s="112">
        <f t="shared" ref="AH1761:AI1765" si="996">AH1762</f>
        <v>0</v>
      </c>
      <c r="AI1761" s="112">
        <f t="shared" si="996"/>
        <v>0</v>
      </c>
      <c r="AJ1761" s="112">
        <f t="shared" si="970"/>
        <v>0</v>
      </c>
      <c r="AK1761" s="112">
        <f t="shared" ref="AK1761:AL1765" si="997">AK1762</f>
        <v>0</v>
      </c>
      <c r="AL1761" s="112">
        <f t="shared" si="997"/>
        <v>0</v>
      </c>
      <c r="AM1761" s="112">
        <f t="shared" si="982"/>
        <v>0</v>
      </c>
      <c r="AN1761" s="112">
        <f t="shared" si="971"/>
        <v>0</v>
      </c>
      <c r="AO1761" s="45"/>
      <c r="AP1761" s="112">
        <f t="shared" ref="AP1761:AQ1765" si="998">AP1762</f>
        <v>0</v>
      </c>
      <c r="AQ1761" s="112">
        <f t="shared" si="998"/>
        <v>0</v>
      </c>
      <c r="AR1761" s="112">
        <f t="shared" si="958"/>
        <v>0</v>
      </c>
      <c r="AS1761" s="112">
        <f t="shared" ref="AS1761:AT1765" si="999">AS1762</f>
        <v>0</v>
      </c>
      <c r="AT1761" s="112">
        <f t="shared" si="999"/>
        <v>0</v>
      </c>
      <c r="AU1761" s="112">
        <f t="shared" si="983"/>
        <v>0</v>
      </c>
      <c r="AV1761" s="112">
        <f t="shared" si="959"/>
        <v>0</v>
      </c>
      <c r="AW1761" s="113"/>
      <c r="AX1761" s="113"/>
      <c r="AY1761" s="113"/>
      <c r="AZ1761" s="111"/>
      <c r="BA1761" s="111"/>
      <c r="BB1761" s="111"/>
      <c r="BC1761" s="111"/>
      <c r="BD1761" s="111"/>
    </row>
    <row r="1762" spans="1:56" s="100" customFormat="1" hidden="1">
      <c r="A1762" s="45"/>
      <c r="B1762" s="114">
        <v>2013</v>
      </c>
      <c r="C1762" s="115">
        <v>8320</v>
      </c>
      <c r="D1762" s="114">
        <v>14</v>
      </c>
      <c r="E1762" s="114">
        <v>6000</v>
      </c>
      <c r="F1762" s="114">
        <v>6100</v>
      </c>
      <c r="G1762" s="114">
        <v>612</v>
      </c>
      <c r="H1762" s="114"/>
      <c r="I1762" s="116" t="s">
        <v>257</v>
      </c>
      <c r="J1762" s="117">
        <v>0</v>
      </c>
      <c r="K1762" s="117">
        <v>0</v>
      </c>
      <c r="L1762" s="117">
        <v>0</v>
      </c>
      <c r="M1762" s="117">
        <v>0</v>
      </c>
      <c r="N1762" s="117">
        <v>0</v>
      </c>
      <c r="O1762" s="117">
        <v>0</v>
      </c>
      <c r="P1762" s="117">
        <v>0</v>
      </c>
      <c r="Q1762" s="45"/>
      <c r="R1762" s="118">
        <f t="shared" si="992"/>
        <v>0</v>
      </c>
      <c r="S1762" s="118">
        <f t="shared" si="992"/>
        <v>0</v>
      </c>
      <c r="T1762" s="118">
        <f t="shared" si="946"/>
        <v>0</v>
      </c>
      <c r="U1762" s="118">
        <f t="shared" si="993"/>
        <v>0</v>
      </c>
      <c r="V1762" s="118">
        <f t="shared" si="993"/>
        <v>0</v>
      </c>
      <c r="W1762" s="118">
        <f t="shared" si="980"/>
        <v>0</v>
      </c>
      <c r="X1762" s="118">
        <f t="shared" si="947"/>
        <v>0</v>
      </c>
      <c r="Y1762" s="45"/>
      <c r="Z1762" s="118">
        <f t="shared" si="994"/>
        <v>0</v>
      </c>
      <c r="AA1762" s="118">
        <f t="shared" si="994"/>
        <v>0</v>
      </c>
      <c r="AB1762" s="118">
        <f t="shared" si="968"/>
        <v>0</v>
      </c>
      <c r="AC1762" s="118">
        <f t="shared" si="995"/>
        <v>0</v>
      </c>
      <c r="AD1762" s="118">
        <f t="shared" si="995"/>
        <v>0</v>
      </c>
      <c r="AE1762" s="118">
        <f t="shared" si="981"/>
        <v>0</v>
      </c>
      <c r="AF1762" s="118">
        <f t="shared" si="969"/>
        <v>0</v>
      </c>
      <c r="AG1762" s="45"/>
      <c r="AH1762" s="118">
        <f t="shared" si="996"/>
        <v>0</v>
      </c>
      <c r="AI1762" s="118">
        <f t="shared" si="996"/>
        <v>0</v>
      </c>
      <c r="AJ1762" s="118">
        <f t="shared" si="970"/>
        <v>0</v>
      </c>
      <c r="AK1762" s="118">
        <f t="shared" si="997"/>
        <v>0</v>
      </c>
      <c r="AL1762" s="118">
        <f t="shared" si="997"/>
        <v>0</v>
      </c>
      <c r="AM1762" s="118">
        <f t="shared" si="982"/>
        <v>0</v>
      </c>
      <c r="AN1762" s="118">
        <f t="shared" si="971"/>
        <v>0</v>
      </c>
      <c r="AO1762" s="45"/>
      <c r="AP1762" s="118">
        <f t="shared" si="998"/>
        <v>0</v>
      </c>
      <c r="AQ1762" s="118">
        <f t="shared" si="998"/>
        <v>0</v>
      </c>
      <c r="AR1762" s="118">
        <f t="shared" si="958"/>
        <v>0</v>
      </c>
      <c r="AS1762" s="118">
        <f t="shared" si="999"/>
        <v>0</v>
      </c>
      <c r="AT1762" s="118">
        <f t="shared" si="999"/>
        <v>0</v>
      </c>
      <c r="AU1762" s="118">
        <f t="shared" si="983"/>
        <v>0</v>
      </c>
      <c r="AV1762" s="118">
        <f t="shared" si="959"/>
        <v>0</v>
      </c>
      <c r="AW1762" s="119"/>
      <c r="AX1762" s="119"/>
      <c r="AY1762" s="119"/>
      <c r="AZ1762" s="117"/>
      <c r="BA1762" s="117"/>
      <c r="BB1762" s="117"/>
      <c r="BC1762" s="117"/>
      <c r="BD1762" s="117"/>
    </row>
    <row r="1763" spans="1:56" s="100" customFormat="1" hidden="1">
      <c r="A1763" s="45"/>
      <c r="B1763" s="120">
        <v>2013</v>
      </c>
      <c r="C1763" s="121">
        <v>8320</v>
      </c>
      <c r="D1763" s="120">
        <v>14</v>
      </c>
      <c r="E1763" s="120">
        <v>6000</v>
      </c>
      <c r="F1763" s="120">
        <v>6100</v>
      </c>
      <c r="G1763" s="120">
        <v>612</v>
      </c>
      <c r="H1763" s="120">
        <v>61200</v>
      </c>
      <c r="I1763" s="122" t="s">
        <v>257</v>
      </c>
      <c r="J1763" s="123">
        <v>0</v>
      </c>
      <c r="K1763" s="123">
        <v>0</v>
      </c>
      <c r="L1763" s="124">
        <v>0</v>
      </c>
      <c r="M1763" s="123">
        <v>0</v>
      </c>
      <c r="N1763" s="123">
        <v>0</v>
      </c>
      <c r="O1763" s="124">
        <v>0</v>
      </c>
      <c r="P1763" s="124">
        <v>0</v>
      </c>
      <c r="Q1763" s="45"/>
      <c r="R1763" s="123">
        <v>0</v>
      </c>
      <c r="S1763" s="123">
        <v>0</v>
      </c>
      <c r="T1763" s="123">
        <f t="shared" si="946"/>
        <v>0</v>
      </c>
      <c r="U1763" s="123">
        <v>0</v>
      </c>
      <c r="V1763" s="123">
        <v>0</v>
      </c>
      <c r="W1763" s="123">
        <f t="shared" si="980"/>
        <v>0</v>
      </c>
      <c r="X1763" s="123">
        <f t="shared" si="947"/>
        <v>0</v>
      </c>
      <c r="Y1763" s="45"/>
      <c r="Z1763" s="123">
        <v>0</v>
      </c>
      <c r="AA1763" s="123">
        <v>0</v>
      </c>
      <c r="AB1763" s="123">
        <f t="shared" si="968"/>
        <v>0</v>
      </c>
      <c r="AC1763" s="123">
        <v>0</v>
      </c>
      <c r="AD1763" s="123">
        <v>0</v>
      </c>
      <c r="AE1763" s="123">
        <f t="shared" si="981"/>
        <v>0</v>
      </c>
      <c r="AF1763" s="123">
        <f t="shared" si="969"/>
        <v>0</v>
      </c>
      <c r="AG1763" s="45"/>
      <c r="AH1763" s="123">
        <v>0</v>
      </c>
      <c r="AI1763" s="123">
        <v>0</v>
      </c>
      <c r="AJ1763" s="123">
        <f t="shared" si="970"/>
        <v>0</v>
      </c>
      <c r="AK1763" s="123">
        <v>0</v>
      </c>
      <c r="AL1763" s="123">
        <v>0</v>
      </c>
      <c r="AM1763" s="123">
        <f t="shared" si="982"/>
        <v>0</v>
      </c>
      <c r="AN1763" s="123">
        <f t="shared" si="971"/>
        <v>0</v>
      </c>
      <c r="AO1763" s="45"/>
      <c r="AP1763" s="123">
        <f>J1763-(R1763+Z1763+AH1763)</f>
        <v>0</v>
      </c>
      <c r="AQ1763" s="123">
        <f>K1763-(S1763+AA1763+AI1763)</f>
        <v>0</v>
      </c>
      <c r="AR1763" s="123">
        <f t="shared" si="958"/>
        <v>0</v>
      </c>
      <c r="AS1763" s="123">
        <f>M1763-(U1763+AC1763+AK1763)</f>
        <v>0</v>
      </c>
      <c r="AT1763" s="123">
        <f>N1763-(V1763+AD1763+AL1763)</f>
        <v>0</v>
      </c>
      <c r="AU1763" s="123">
        <f t="shared" si="983"/>
        <v>0</v>
      </c>
      <c r="AV1763" s="123">
        <f t="shared" si="959"/>
        <v>0</v>
      </c>
      <c r="AW1763" s="125"/>
      <c r="AX1763" s="125"/>
      <c r="AY1763" s="125"/>
      <c r="AZ1763" s="124"/>
      <c r="BA1763" s="124"/>
      <c r="BB1763" s="124"/>
      <c r="BC1763" s="124"/>
      <c r="BD1763" s="124"/>
    </row>
    <row r="1764" spans="1:56" s="100" customFormat="1" hidden="1">
      <c r="A1764" s="45"/>
      <c r="B1764" s="108">
        <v>2013</v>
      </c>
      <c r="C1764" s="109">
        <v>8320</v>
      </c>
      <c r="D1764" s="108">
        <v>14</v>
      </c>
      <c r="E1764" s="108">
        <v>6000</v>
      </c>
      <c r="F1764" s="108">
        <v>6200</v>
      </c>
      <c r="G1764" s="108"/>
      <c r="H1764" s="108"/>
      <c r="I1764" s="110" t="s">
        <v>351</v>
      </c>
      <c r="J1764" s="111">
        <v>0</v>
      </c>
      <c r="K1764" s="111">
        <v>0</v>
      </c>
      <c r="L1764" s="111">
        <v>0</v>
      </c>
      <c r="M1764" s="111">
        <v>0</v>
      </c>
      <c r="N1764" s="111">
        <v>0</v>
      </c>
      <c r="O1764" s="111">
        <v>0</v>
      </c>
      <c r="P1764" s="111">
        <v>0</v>
      </c>
      <c r="Q1764" s="45"/>
      <c r="R1764" s="112">
        <f t="shared" si="992"/>
        <v>0</v>
      </c>
      <c r="S1764" s="112">
        <f t="shared" si="992"/>
        <v>0</v>
      </c>
      <c r="T1764" s="112">
        <f t="shared" si="946"/>
        <v>0</v>
      </c>
      <c r="U1764" s="112">
        <f t="shared" si="993"/>
        <v>0</v>
      </c>
      <c r="V1764" s="112">
        <f t="shared" si="993"/>
        <v>0</v>
      </c>
      <c r="W1764" s="112">
        <f t="shared" si="980"/>
        <v>0</v>
      </c>
      <c r="X1764" s="112">
        <f t="shared" si="947"/>
        <v>0</v>
      </c>
      <c r="Y1764" s="45"/>
      <c r="Z1764" s="112">
        <f t="shared" si="994"/>
        <v>0</v>
      </c>
      <c r="AA1764" s="112">
        <f t="shared" si="994"/>
        <v>0</v>
      </c>
      <c r="AB1764" s="112">
        <f t="shared" si="968"/>
        <v>0</v>
      </c>
      <c r="AC1764" s="112">
        <f t="shared" si="995"/>
        <v>0</v>
      </c>
      <c r="AD1764" s="112">
        <f t="shared" si="995"/>
        <v>0</v>
      </c>
      <c r="AE1764" s="112">
        <f t="shared" si="981"/>
        <v>0</v>
      </c>
      <c r="AF1764" s="112">
        <f t="shared" si="969"/>
        <v>0</v>
      </c>
      <c r="AG1764" s="45"/>
      <c r="AH1764" s="112">
        <f t="shared" si="996"/>
        <v>0</v>
      </c>
      <c r="AI1764" s="112">
        <f t="shared" si="996"/>
        <v>0</v>
      </c>
      <c r="AJ1764" s="112">
        <f t="shared" si="970"/>
        <v>0</v>
      </c>
      <c r="AK1764" s="112">
        <f t="shared" si="997"/>
        <v>0</v>
      </c>
      <c r="AL1764" s="112">
        <f t="shared" si="997"/>
        <v>0</v>
      </c>
      <c r="AM1764" s="112">
        <f t="shared" si="982"/>
        <v>0</v>
      </c>
      <c r="AN1764" s="112">
        <f t="shared" si="971"/>
        <v>0</v>
      </c>
      <c r="AO1764" s="45"/>
      <c r="AP1764" s="112">
        <f t="shared" si="998"/>
        <v>0</v>
      </c>
      <c r="AQ1764" s="112">
        <f t="shared" si="998"/>
        <v>0</v>
      </c>
      <c r="AR1764" s="112">
        <f t="shared" si="958"/>
        <v>0</v>
      </c>
      <c r="AS1764" s="112">
        <f t="shared" si="999"/>
        <v>0</v>
      </c>
      <c r="AT1764" s="112">
        <f t="shared" si="999"/>
        <v>0</v>
      </c>
      <c r="AU1764" s="112">
        <f t="shared" si="983"/>
        <v>0</v>
      </c>
      <c r="AV1764" s="112">
        <f t="shared" si="959"/>
        <v>0</v>
      </c>
      <c r="AW1764" s="113"/>
      <c r="AX1764" s="113"/>
      <c r="AY1764" s="113"/>
      <c r="AZ1764" s="111"/>
      <c r="BA1764" s="111"/>
      <c r="BB1764" s="111"/>
      <c r="BC1764" s="111"/>
      <c r="BD1764" s="111"/>
    </row>
    <row r="1765" spans="1:56" s="100" customFormat="1" hidden="1">
      <c r="A1765" s="45"/>
      <c r="B1765" s="114">
        <v>2013</v>
      </c>
      <c r="C1765" s="115">
        <v>8320</v>
      </c>
      <c r="D1765" s="114">
        <v>14</v>
      </c>
      <c r="E1765" s="114">
        <v>6000</v>
      </c>
      <c r="F1765" s="114">
        <v>6200</v>
      </c>
      <c r="G1765" s="114">
        <v>622</v>
      </c>
      <c r="H1765" s="114"/>
      <c r="I1765" s="116" t="s">
        <v>257</v>
      </c>
      <c r="J1765" s="117">
        <v>0</v>
      </c>
      <c r="K1765" s="117">
        <v>0</v>
      </c>
      <c r="L1765" s="117">
        <v>0</v>
      </c>
      <c r="M1765" s="117">
        <v>0</v>
      </c>
      <c r="N1765" s="117">
        <v>0</v>
      </c>
      <c r="O1765" s="117">
        <v>0</v>
      </c>
      <c r="P1765" s="117">
        <v>0</v>
      </c>
      <c r="Q1765" s="45"/>
      <c r="R1765" s="118">
        <f t="shared" si="992"/>
        <v>0</v>
      </c>
      <c r="S1765" s="118">
        <f t="shared" si="992"/>
        <v>0</v>
      </c>
      <c r="T1765" s="118">
        <f t="shared" si="946"/>
        <v>0</v>
      </c>
      <c r="U1765" s="118">
        <f t="shared" si="993"/>
        <v>0</v>
      </c>
      <c r="V1765" s="118">
        <f t="shared" si="993"/>
        <v>0</v>
      </c>
      <c r="W1765" s="118">
        <f t="shared" si="980"/>
        <v>0</v>
      </c>
      <c r="X1765" s="118">
        <f t="shared" si="947"/>
        <v>0</v>
      </c>
      <c r="Y1765" s="45"/>
      <c r="Z1765" s="118">
        <f t="shared" si="994"/>
        <v>0</v>
      </c>
      <c r="AA1765" s="118">
        <f t="shared" si="994"/>
        <v>0</v>
      </c>
      <c r="AB1765" s="118">
        <f t="shared" si="968"/>
        <v>0</v>
      </c>
      <c r="AC1765" s="118">
        <f t="shared" si="995"/>
        <v>0</v>
      </c>
      <c r="AD1765" s="118">
        <f t="shared" si="995"/>
        <v>0</v>
      </c>
      <c r="AE1765" s="118">
        <f t="shared" si="981"/>
        <v>0</v>
      </c>
      <c r="AF1765" s="118">
        <f t="shared" si="969"/>
        <v>0</v>
      </c>
      <c r="AG1765" s="45"/>
      <c r="AH1765" s="118">
        <f t="shared" si="996"/>
        <v>0</v>
      </c>
      <c r="AI1765" s="118">
        <f t="shared" si="996"/>
        <v>0</v>
      </c>
      <c r="AJ1765" s="118">
        <f t="shared" si="970"/>
        <v>0</v>
      </c>
      <c r="AK1765" s="118">
        <f t="shared" si="997"/>
        <v>0</v>
      </c>
      <c r="AL1765" s="118">
        <f t="shared" si="997"/>
        <v>0</v>
      </c>
      <c r="AM1765" s="118">
        <f t="shared" si="982"/>
        <v>0</v>
      </c>
      <c r="AN1765" s="118">
        <f t="shared" si="971"/>
        <v>0</v>
      </c>
      <c r="AO1765" s="45"/>
      <c r="AP1765" s="118">
        <f t="shared" si="998"/>
        <v>0</v>
      </c>
      <c r="AQ1765" s="118">
        <f t="shared" si="998"/>
        <v>0</v>
      </c>
      <c r="AR1765" s="118">
        <f t="shared" si="958"/>
        <v>0</v>
      </c>
      <c r="AS1765" s="118">
        <f t="shared" si="999"/>
        <v>0</v>
      </c>
      <c r="AT1765" s="118">
        <f t="shared" si="999"/>
        <v>0</v>
      </c>
      <c r="AU1765" s="118">
        <f t="shared" si="983"/>
        <v>0</v>
      </c>
      <c r="AV1765" s="118">
        <f t="shared" si="959"/>
        <v>0</v>
      </c>
      <c r="AW1765" s="119"/>
      <c r="AX1765" s="119"/>
      <c r="AY1765" s="119"/>
      <c r="AZ1765" s="117"/>
      <c r="BA1765" s="117"/>
      <c r="BB1765" s="117"/>
      <c r="BC1765" s="117"/>
      <c r="BD1765" s="117"/>
    </row>
    <row r="1766" spans="1:56" s="100" customFormat="1">
      <c r="A1766" s="45"/>
      <c r="B1766" s="129">
        <v>2013</v>
      </c>
      <c r="C1766" s="130">
        <v>8320</v>
      </c>
      <c r="D1766" s="129">
        <v>14</v>
      </c>
      <c r="E1766" s="129">
        <v>6000</v>
      </c>
      <c r="F1766" s="129">
        <v>6200</v>
      </c>
      <c r="G1766" s="129">
        <v>622</v>
      </c>
      <c r="H1766" s="129">
        <v>62201</v>
      </c>
      <c r="I1766" s="128" t="s">
        <v>258</v>
      </c>
      <c r="J1766" s="123">
        <v>0</v>
      </c>
      <c r="K1766" s="123">
        <v>0</v>
      </c>
      <c r="L1766" s="124">
        <v>0</v>
      </c>
      <c r="M1766" s="123">
        <v>0</v>
      </c>
      <c r="N1766" s="123">
        <v>0</v>
      </c>
      <c r="O1766" s="124">
        <v>0</v>
      </c>
      <c r="P1766" s="124">
        <v>0</v>
      </c>
      <c r="Q1766" s="45"/>
      <c r="R1766" s="123">
        <v>0</v>
      </c>
      <c r="S1766" s="123">
        <v>0</v>
      </c>
      <c r="T1766" s="123">
        <f t="shared" si="946"/>
        <v>0</v>
      </c>
      <c r="U1766" s="123">
        <v>0</v>
      </c>
      <c r="V1766" s="123">
        <v>0</v>
      </c>
      <c r="W1766" s="123">
        <f t="shared" si="980"/>
        <v>0</v>
      </c>
      <c r="X1766" s="123">
        <f t="shared" si="947"/>
        <v>0</v>
      </c>
      <c r="Y1766" s="45"/>
      <c r="Z1766" s="123">
        <v>0</v>
      </c>
      <c r="AA1766" s="123">
        <v>0</v>
      </c>
      <c r="AB1766" s="123">
        <f t="shared" si="968"/>
        <v>0</v>
      </c>
      <c r="AC1766" s="123">
        <v>0</v>
      </c>
      <c r="AD1766" s="123">
        <v>0</v>
      </c>
      <c r="AE1766" s="123">
        <f t="shared" si="981"/>
        <v>0</v>
      </c>
      <c r="AF1766" s="123">
        <f t="shared" si="969"/>
        <v>0</v>
      </c>
      <c r="AG1766" s="45"/>
      <c r="AH1766" s="123">
        <v>0</v>
      </c>
      <c r="AI1766" s="123">
        <v>0</v>
      </c>
      <c r="AJ1766" s="123">
        <f t="shared" si="970"/>
        <v>0</v>
      </c>
      <c r="AK1766" s="123">
        <v>0</v>
      </c>
      <c r="AL1766" s="123">
        <v>0</v>
      </c>
      <c r="AM1766" s="123">
        <f t="shared" si="982"/>
        <v>0</v>
      </c>
      <c r="AN1766" s="123">
        <f t="shared" si="971"/>
        <v>0</v>
      </c>
      <c r="AO1766" s="45"/>
      <c r="AP1766" s="123">
        <f>J1766-(R1766+Z1766+AH1766)</f>
        <v>0</v>
      </c>
      <c r="AQ1766" s="123">
        <f>K1766-(S1766+AA1766+AI1766)</f>
        <v>0</v>
      </c>
      <c r="AR1766" s="123">
        <f t="shared" si="958"/>
        <v>0</v>
      </c>
      <c r="AS1766" s="123">
        <f>M1766-(U1766+AC1766+AK1766)</f>
        <v>0</v>
      </c>
      <c r="AT1766" s="123">
        <f>N1766-(V1766+AD1766+AL1766)</f>
        <v>0</v>
      </c>
      <c r="AU1766" s="123">
        <f t="shared" si="983"/>
        <v>0</v>
      </c>
      <c r="AV1766" s="123">
        <f t="shared" si="959"/>
        <v>0</v>
      </c>
      <c r="AW1766" s="125"/>
      <c r="AX1766" s="125"/>
      <c r="AY1766" s="125"/>
      <c r="AZ1766" s="124"/>
      <c r="BA1766" s="124"/>
      <c r="BB1766" s="124"/>
      <c r="BC1766" s="124"/>
      <c r="BD1766" s="124"/>
    </row>
    <row r="1767" spans="1:56" s="150" customFormat="1">
      <c r="A1767" s="45"/>
      <c r="B1767" s="97">
        <v>2013</v>
      </c>
      <c r="C1767" s="187">
        <v>8320</v>
      </c>
      <c r="D1767" s="97">
        <v>15</v>
      </c>
      <c r="E1767" s="95"/>
      <c r="F1767" s="95"/>
      <c r="G1767" s="97"/>
      <c r="H1767" s="97"/>
      <c r="I1767" s="97" t="s">
        <v>70</v>
      </c>
      <c r="J1767" s="98">
        <v>1150000</v>
      </c>
      <c r="K1767" s="98">
        <v>0</v>
      </c>
      <c r="L1767" s="98">
        <v>1150000</v>
      </c>
      <c r="M1767" s="98">
        <v>6572500</v>
      </c>
      <c r="N1767" s="98">
        <v>0</v>
      </c>
      <c r="O1767" s="98">
        <v>6572500</v>
      </c>
      <c r="P1767" s="98">
        <v>7722500</v>
      </c>
      <c r="Q1767" s="45"/>
      <c r="R1767" s="98">
        <f>+R1769+R1786+R1806+R1845+R1900</f>
        <v>1150000</v>
      </c>
      <c r="S1767" s="98">
        <f>+S1769+S1786+S1806+S1845+S1900</f>
        <v>0</v>
      </c>
      <c r="T1767" s="98">
        <f t="shared" si="946"/>
        <v>1150000</v>
      </c>
      <c r="U1767" s="98">
        <f>+U1769+U1786+U1806+U1845+U1900</f>
        <v>4982000</v>
      </c>
      <c r="V1767" s="98">
        <f>+V1769+V1786+V1806+V1845+V1900</f>
        <v>0</v>
      </c>
      <c r="W1767" s="98">
        <f t="shared" si="980"/>
        <v>4982000</v>
      </c>
      <c r="X1767" s="98">
        <f t="shared" si="947"/>
        <v>6132000</v>
      </c>
      <c r="Y1767" s="45"/>
      <c r="Z1767" s="98">
        <f>+Z1769+Z1786+Z1806+Z1845+Z1900</f>
        <v>0</v>
      </c>
      <c r="AA1767" s="98">
        <f>+AA1769+AA1786+AA1806+AA1845+AA1900</f>
        <v>0</v>
      </c>
      <c r="AB1767" s="98">
        <f t="shared" si="968"/>
        <v>0</v>
      </c>
      <c r="AC1767" s="98">
        <f>+AC1769+AC1786+AC1806+AC1845+AC1900</f>
        <v>0</v>
      </c>
      <c r="AD1767" s="98">
        <f>+AD1769+AD1786+AD1806+AD1845+AD1900</f>
        <v>0</v>
      </c>
      <c r="AE1767" s="98">
        <f t="shared" si="981"/>
        <v>0</v>
      </c>
      <c r="AF1767" s="98">
        <f t="shared" si="969"/>
        <v>0</v>
      </c>
      <c r="AG1767" s="45"/>
      <c r="AH1767" s="98">
        <f>+AH1769+AH1786+AH1806+AH1845+AH1900</f>
        <v>0</v>
      </c>
      <c r="AI1767" s="98">
        <f>+AI1769+AI1786+AI1806+AI1845+AI1900</f>
        <v>0</v>
      </c>
      <c r="AJ1767" s="98">
        <f t="shared" si="970"/>
        <v>0</v>
      </c>
      <c r="AK1767" s="98">
        <f>+AK1769+AK1786+AK1806+AK1845+AK1900</f>
        <v>0</v>
      </c>
      <c r="AL1767" s="98">
        <f>+AL1769+AL1786+AL1806+AL1845+AL1900</f>
        <v>0</v>
      </c>
      <c r="AM1767" s="98">
        <f t="shared" si="982"/>
        <v>0</v>
      </c>
      <c r="AN1767" s="98">
        <f t="shared" si="971"/>
        <v>0</v>
      </c>
      <c r="AO1767" s="45"/>
      <c r="AP1767" s="98">
        <f>+AP1769+AP1786+AP1806+AP1845+AP1900</f>
        <v>0</v>
      </c>
      <c r="AQ1767" s="98">
        <f>+AQ1769+AQ1786+AQ1806+AQ1845+AQ1900</f>
        <v>0</v>
      </c>
      <c r="AR1767" s="98">
        <f t="shared" si="958"/>
        <v>0</v>
      </c>
      <c r="AS1767" s="98">
        <f>+AS1769+AS1786+AS1806+AS1845+AS1900</f>
        <v>0</v>
      </c>
      <c r="AT1767" s="98">
        <f>+AT1769+AT1786+AT1806+AT1845+AT1900</f>
        <v>0</v>
      </c>
      <c r="AU1767" s="98">
        <f t="shared" si="983"/>
        <v>0</v>
      </c>
      <c r="AV1767" s="98">
        <f t="shared" si="959"/>
        <v>0</v>
      </c>
      <c r="AW1767" s="99"/>
      <c r="AX1767" s="99"/>
      <c r="AY1767" s="99"/>
      <c r="AZ1767" s="98"/>
      <c r="BA1767" s="98"/>
      <c r="BB1767" s="98"/>
      <c r="BC1767" s="98"/>
      <c r="BD1767" s="98"/>
    </row>
    <row r="1768" spans="1:56" s="100" customFormat="1">
      <c r="A1768" s="45"/>
      <c r="B1768" s="120">
        <v>2013</v>
      </c>
      <c r="C1768" s="121">
        <v>8320</v>
      </c>
      <c r="D1768" s="120"/>
      <c r="E1768" s="120"/>
      <c r="F1768" s="120"/>
      <c r="G1768" s="120"/>
      <c r="H1768" s="120"/>
      <c r="I1768" s="188" t="s">
        <v>498</v>
      </c>
      <c r="J1768" s="133"/>
      <c r="K1768" s="133"/>
      <c r="L1768" s="133"/>
      <c r="M1768" s="133"/>
      <c r="N1768" s="133"/>
      <c r="O1768" s="133"/>
      <c r="P1768" s="133"/>
      <c r="Q1768" s="45"/>
      <c r="R1768" s="132"/>
      <c r="S1768" s="132"/>
      <c r="T1768" s="132"/>
      <c r="U1768" s="132"/>
      <c r="V1768" s="132"/>
      <c r="W1768" s="132"/>
      <c r="X1768" s="132"/>
      <c r="Y1768" s="45"/>
      <c r="Z1768" s="132"/>
      <c r="AA1768" s="132"/>
      <c r="AB1768" s="132"/>
      <c r="AC1768" s="132"/>
      <c r="AD1768" s="132"/>
      <c r="AE1768" s="132"/>
      <c r="AF1768" s="132"/>
      <c r="AG1768" s="45"/>
      <c r="AH1768" s="132"/>
      <c r="AI1768" s="132"/>
      <c r="AJ1768" s="132"/>
      <c r="AK1768" s="132"/>
      <c r="AL1768" s="132"/>
      <c r="AM1768" s="132"/>
      <c r="AN1768" s="132"/>
      <c r="AO1768" s="45"/>
      <c r="AP1768" s="132"/>
      <c r="AQ1768" s="132"/>
      <c r="AR1768" s="132"/>
      <c r="AS1768" s="132"/>
      <c r="AT1768" s="132"/>
      <c r="AU1768" s="132"/>
      <c r="AV1768" s="132"/>
      <c r="AW1768" s="134"/>
      <c r="AX1768" s="134"/>
      <c r="AY1768" s="134"/>
      <c r="AZ1768" s="133"/>
      <c r="BA1768" s="133"/>
      <c r="BB1768" s="133"/>
      <c r="BC1768" s="133">
        <f>+AX1768-BA1768</f>
        <v>0</v>
      </c>
      <c r="BD1768" s="124">
        <v>0</v>
      </c>
    </row>
    <row r="1769" spans="1:56" s="100" customFormat="1">
      <c r="A1769" s="45"/>
      <c r="B1769" s="101">
        <v>2013</v>
      </c>
      <c r="C1769" s="102">
        <v>8320</v>
      </c>
      <c r="D1769" s="101">
        <v>15</v>
      </c>
      <c r="E1769" s="101">
        <v>3000</v>
      </c>
      <c r="F1769" s="101"/>
      <c r="G1769" s="101"/>
      <c r="H1769" s="101"/>
      <c r="I1769" s="103" t="s">
        <v>149</v>
      </c>
      <c r="J1769" s="104">
        <v>1150000</v>
      </c>
      <c r="K1769" s="104">
        <v>0</v>
      </c>
      <c r="L1769" s="104">
        <v>1150000</v>
      </c>
      <c r="M1769" s="104">
        <v>60500</v>
      </c>
      <c r="N1769" s="104">
        <v>0</v>
      </c>
      <c r="O1769" s="104">
        <v>60500</v>
      </c>
      <c r="P1769" s="104">
        <v>1210500</v>
      </c>
      <c r="Q1769" s="45"/>
      <c r="R1769" s="105">
        <f>+R1770+R1777</f>
        <v>1150000</v>
      </c>
      <c r="S1769" s="105">
        <f>+S1770+S1777</f>
        <v>0</v>
      </c>
      <c r="T1769" s="105">
        <f>R1769+S1769</f>
        <v>1150000</v>
      </c>
      <c r="U1769" s="105">
        <f>+U1770+U1777</f>
        <v>0</v>
      </c>
      <c r="V1769" s="105">
        <f>+V1770+V1777</f>
        <v>0</v>
      </c>
      <c r="W1769" s="105">
        <f t="shared" ref="W1769:W1784" si="1000">U1769+V1769</f>
        <v>0</v>
      </c>
      <c r="X1769" s="105">
        <f t="shared" si="947"/>
        <v>1150000</v>
      </c>
      <c r="Y1769" s="45"/>
      <c r="Z1769" s="105">
        <f>+Z1770+Z1777</f>
        <v>0</v>
      </c>
      <c r="AA1769" s="105">
        <f>+AA1770+AA1777</f>
        <v>0</v>
      </c>
      <c r="AB1769" s="105">
        <f t="shared" ref="AB1769:AB1784" si="1001">Z1769+AA1769</f>
        <v>0</v>
      </c>
      <c r="AC1769" s="105">
        <f>+AC1770+AC1777</f>
        <v>0</v>
      </c>
      <c r="AD1769" s="105">
        <f>+AD1770+AD1777</f>
        <v>0</v>
      </c>
      <c r="AE1769" s="105">
        <f t="shared" ref="AE1769:AE1784" si="1002">AC1769+AD1769</f>
        <v>0</v>
      </c>
      <c r="AF1769" s="105">
        <f t="shared" ref="AF1769:AF1784" si="1003">AB1769+AE1769</f>
        <v>0</v>
      </c>
      <c r="AG1769" s="45"/>
      <c r="AH1769" s="105">
        <f>+AH1770+AH1777</f>
        <v>0</v>
      </c>
      <c r="AI1769" s="105">
        <f>+AI1770+AI1777</f>
        <v>0</v>
      </c>
      <c r="AJ1769" s="105">
        <f t="shared" ref="AJ1769:AJ1784" si="1004">AH1769+AI1769</f>
        <v>0</v>
      </c>
      <c r="AK1769" s="105">
        <f>+AK1770+AK1777</f>
        <v>0</v>
      </c>
      <c r="AL1769" s="105">
        <f>+AL1770+AL1777</f>
        <v>0</v>
      </c>
      <c r="AM1769" s="105">
        <f t="shared" ref="AM1769:AM1784" si="1005">AK1769+AL1769</f>
        <v>0</v>
      </c>
      <c r="AN1769" s="105">
        <f t="shared" ref="AN1769:AN1784" si="1006">AJ1769+AM1769</f>
        <v>0</v>
      </c>
      <c r="AO1769" s="45"/>
      <c r="AP1769" s="105">
        <f>+AP1770+AP1777</f>
        <v>0</v>
      </c>
      <c r="AQ1769" s="105">
        <f>+AQ1770+AQ1777</f>
        <v>0</v>
      </c>
      <c r="AR1769" s="105">
        <f t="shared" ref="AR1769:AR1784" si="1007">AP1769+AQ1769</f>
        <v>0</v>
      </c>
      <c r="AS1769" s="105">
        <f>+AS1770+AS1777</f>
        <v>0</v>
      </c>
      <c r="AT1769" s="105">
        <f>+AT1770+AT1777</f>
        <v>0</v>
      </c>
      <c r="AU1769" s="105">
        <f t="shared" ref="AU1769:AU1784" si="1008">AS1769+AT1769</f>
        <v>0</v>
      </c>
      <c r="AV1769" s="105">
        <f t="shared" ref="AV1769:AV1784" si="1009">AR1769+AU1769</f>
        <v>0</v>
      </c>
      <c r="AW1769" s="106"/>
      <c r="AX1769" s="106"/>
      <c r="AY1769" s="106"/>
      <c r="AZ1769" s="104"/>
      <c r="BA1769" s="104"/>
      <c r="BB1769" s="104"/>
      <c r="BC1769" s="104"/>
      <c r="BD1769" s="104"/>
    </row>
    <row r="1770" spans="1:56" s="100" customFormat="1">
      <c r="A1770" s="45"/>
      <c r="B1770" s="108">
        <v>2013</v>
      </c>
      <c r="C1770" s="109">
        <v>8320</v>
      </c>
      <c r="D1770" s="108">
        <v>15</v>
      </c>
      <c r="E1770" s="108">
        <v>3000</v>
      </c>
      <c r="F1770" s="108">
        <v>3300</v>
      </c>
      <c r="G1770" s="108"/>
      <c r="H1770" s="108"/>
      <c r="I1770" s="110" t="s">
        <v>170</v>
      </c>
      <c r="J1770" s="111">
        <v>1150000</v>
      </c>
      <c r="K1770" s="111">
        <v>0</v>
      </c>
      <c r="L1770" s="111">
        <v>1150000</v>
      </c>
      <c r="M1770" s="111">
        <v>0</v>
      </c>
      <c r="N1770" s="111">
        <v>0</v>
      </c>
      <c r="O1770" s="111">
        <v>0</v>
      </c>
      <c r="P1770" s="111">
        <v>1150000</v>
      </c>
      <c r="Q1770" s="45"/>
      <c r="R1770" s="112">
        <f>R1771+R1773+R1775</f>
        <v>1150000</v>
      </c>
      <c r="S1770" s="112">
        <f>S1771+S1773+S1775</f>
        <v>0</v>
      </c>
      <c r="T1770" s="112">
        <f>R1770+S1770</f>
        <v>1150000</v>
      </c>
      <c r="U1770" s="112">
        <f>U1771+U1773+U1775</f>
        <v>0</v>
      </c>
      <c r="V1770" s="112">
        <f>V1771+V1773+V1775</f>
        <v>0</v>
      </c>
      <c r="W1770" s="112">
        <f t="shared" si="1000"/>
        <v>0</v>
      </c>
      <c r="X1770" s="112">
        <f t="shared" si="947"/>
        <v>1150000</v>
      </c>
      <c r="Y1770" s="45"/>
      <c r="Z1770" s="112">
        <f>Z1771+Z1773+Z1775</f>
        <v>0</v>
      </c>
      <c r="AA1770" s="112">
        <f>AA1771+AA1773+AA1775</f>
        <v>0</v>
      </c>
      <c r="AB1770" s="112">
        <f t="shared" si="1001"/>
        <v>0</v>
      </c>
      <c r="AC1770" s="112">
        <f>AC1771+AC1773+AC1775</f>
        <v>0</v>
      </c>
      <c r="AD1770" s="112">
        <f>AD1771+AD1773+AD1775</f>
        <v>0</v>
      </c>
      <c r="AE1770" s="112">
        <f t="shared" si="1002"/>
        <v>0</v>
      </c>
      <c r="AF1770" s="112">
        <f t="shared" si="1003"/>
        <v>0</v>
      </c>
      <c r="AG1770" s="45"/>
      <c r="AH1770" s="112">
        <f>AH1771+AH1773+AH1775</f>
        <v>0</v>
      </c>
      <c r="AI1770" s="112">
        <f>AI1771+AI1773+AI1775</f>
        <v>0</v>
      </c>
      <c r="AJ1770" s="112">
        <f t="shared" si="1004"/>
        <v>0</v>
      </c>
      <c r="AK1770" s="112">
        <f>AK1771+AK1773+AK1775</f>
        <v>0</v>
      </c>
      <c r="AL1770" s="112">
        <f>AL1771+AL1773+AL1775</f>
        <v>0</v>
      </c>
      <c r="AM1770" s="112">
        <f t="shared" si="1005"/>
        <v>0</v>
      </c>
      <c r="AN1770" s="112">
        <f t="shared" si="1006"/>
        <v>0</v>
      </c>
      <c r="AO1770" s="45"/>
      <c r="AP1770" s="112">
        <f>AP1771+AP1773+AP1775</f>
        <v>0</v>
      </c>
      <c r="AQ1770" s="112">
        <f>AQ1771+AQ1773+AQ1775</f>
        <v>0</v>
      </c>
      <c r="AR1770" s="112">
        <f t="shared" si="1007"/>
        <v>0</v>
      </c>
      <c r="AS1770" s="112">
        <f>AS1771+AS1773+AS1775</f>
        <v>0</v>
      </c>
      <c r="AT1770" s="112">
        <f>AT1771+AT1773+AT1775</f>
        <v>0</v>
      </c>
      <c r="AU1770" s="112">
        <f t="shared" si="1008"/>
        <v>0</v>
      </c>
      <c r="AV1770" s="112">
        <f t="shared" si="1009"/>
        <v>0</v>
      </c>
      <c r="AW1770" s="113"/>
      <c r="AX1770" s="113"/>
      <c r="AY1770" s="113"/>
      <c r="AZ1770" s="111"/>
      <c r="BA1770" s="111"/>
      <c r="BB1770" s="111"/>
      <c r="BC1770" s="111"/>
      <c r="BD1770" s="111"/>
    </row>
    <row r="1771" spans="1:56" s="100" customFormat="1">
      <c r="A1771" s="45"/>
      <c r="B1771" s="114">
        <v>2013</v>
      </c>
      <c r="C1771" s="115">
        <v>8320</v>
      </c>
      <c r="D1771" s="114">
        <v>15</v>
      </c>
      <c r="E1771" s="114">
        <v>3000</v>
      </c>
      <c r="F1771" s="114">
        <v>3300</v>
      </c>
      <c r="G1771" s="114">
        <v>331</v>
      </c>
      <c r="H1771" s="114"/>
      <c r="I1771" s="116" t="s">
        <v>171</v>
      </c>
      <c r="J1771" s="117">
        <v>1100000</v>
      </c>
      <c r="K1771" s="117">
        <v>0</v>
      </c>
      <c r="L1771" s="117">
        <v>1100000</v>
      </c>
      <c r="M1771" s="117">
        <v>0</v>
      </c>
      <c r="N1771" s="117">
        <v>0</v>
      </c>
      <c r="O1771" s="117">
        <v>0</v>
      </c>
      <c r="P1771" s="117">
        <v>1100000</v>
      </c>
      <c r="Q1771" s="45"/>
      <c r="R1771" s="118">
        <f>R1772</f>
        <v>1100000</v>
      </c>
      <c r="S1771" s="118">
        <f t="shared" ref="R1771:S1775" si="1010">S1772</f>
        <v>0</v>
      </c>
      <c r="T1771" s="118">
        <f>R1771+S1771</f>
        <v>1100000</v>
      </c>
      <c r="U1771" s="118">
        <f t="shared" ref="U1771:V1775" si="1011">U1772</f>
        <v>0</v>
      </c>
      <c r="V1771" s="118">
        <f t="shared" si="1011"/>
        <v>0</v>
      </c>
      <c r="W1771" s="118">
        <f t="shared" si="1000"/>
        <v>0</v>
      </c>
      <c r="X1771" s="118">
        <f t="shared" si="947"/>
        <v>1100000</v>
      </c>
      <c r="Y1771" s="45"/>
      <c r="Z1771" s="118">
        <f t="shared" ref="Z1771:AA1775" si="1012">Z1772</f>
        <v>0</v>
      </c>
      <c r="AA1771" s="118">
        <f t="shared" si="1012"/>
        <v>0</v>
      </c>
      <c r="AB1771" s="118">
        <f t="shared" si="1001"/>
        <v>0</v>
      </c>
      <c r="AC1771" s="118">
        <f t="shared" ref="AC1771:AD1775" si="1013">AC1772</f>
        <v>0</v>
      </c>
      <c r="AD1771" s="118">
        <f t="shared" si="1013"/>
        <v>0</v>
      </c>
      <c r="AE1771" s="118">
        <f t="shared" si="1002"/>
        <v>0</v>
      </c>
      <c r="AF1771" s="118">
        <f t="shared" si="1003"/>
        <v>0</v>
      </c>
      <c r="AG1771" s="45"/>
      <c r="AH1771" s="118">
        <f t="shared" ref="AH1771:AI1775" si="1014">AH1772</f>
        <v>0</v>
      </c>
      <c r="AI1771" s="118">
        <f t="shared" si="1014"/>
        <v>0</v>
      </c>
      <c r="AJ1771" s="118">
        <f t="shared" si="1004"/>
        <v>0</v>
      </c>
      <c r="AK1771" s="118">
        <f t="shared" ref="AK1771:AL1775" si="1015">AK1772</f>
        <v>0</v>
      </c>
      <c r="AL1771" s="118">
        <f t="shared" si="1015"/>
        <v>0</v>
      </c>
      <c r="AM1771" s="118">
        <f t="shared" si="1005"/>
        <v>0</v>
      </c>
      <c r="AN1771" s="118">
        <f t="shared" si="1006"/>
        <v>0</v>
      </c>
      <c r="AO1771" s="45"/>
      <c r="AP1771" s="118">
        <f t="shared" ref="AP1771:AQ1775" si="1016">AP1772</f>
        <v>0</v>
      </c>
      <c r="AQ1771" s="118">
        <f t="shared" si="1016"/>
        <v>0</v>
      </c>
      <c r="AR1771" s="118">
        <f t="shared" si="1007"/>
        <v>0</v>
      </c>
      <c r="AS1771" s="118">
        <f t="shared" ref="AS1771:AT1775" si="1017">AS1772</f>
        <v>0</v>
      </c>
      <c r="AT1771" s="118">
        <f t="shared" si="1017"/>
        <v>0</v>
      </c>
      <c r="AU1771" s="118">
        <f t="shared" si="1008"/>
        <v>0</v>
      </c>
      <c r="AV1771" s="118">
        <f t="shared" si="1009"/>
        <v>0</v>
      </c>
      <c r="AW1771" s="119"/>
      <c r="AX1771" s="119"/>
      <c r="AY1771" s="119"/>
      <c r="AZ1771" s="117"/>
      <c r="BA1771" s="117"/>
      <c r="BB1771" s="117"/>
      <c r="BC1771" s="117"/>
      <c r="BD1771" s="117"/>
    </row>
    <row r="1772" spans="1:56" s="100" customFormat="1" hidden="1">
      <c r="A1772" s="45"/>
      <c r="B1772" s="145">
        <v>2013</v>
      </c>
      <c r="C1772" s="146">
        <v>8320</v>
      </c>
      <c r="D1772" s="145">
        <v>15</v>
      </c>
      <c r="E1772" s="145">
        <v>3000</v>
      </c>
      <c r="F1772" s="145">
        <v>3300</v>
      </c>
      <c r="G1772" s="145">
        <v>331</v>
      </c>
      <c r="H1772" s="145">
        <v>33104</v>
      </c>
      <c r="I1772" s="122" t="s">
        <v>173</v>
      </c>
      <c r="J1772" s="132">
        <v>1100000</v>
      </c>
      <c r="K1772" s="132">
        <v>0</v>
      </c>
      <c r="L1772" s="133">
        <v>1100000</v>
      </c>
      <c r="M1772" s="132">
        <v>0</v>
      </c>
      <c r="N1772" s="132">
        <v>0</v>
      </c>
      <c r="O1772" s="133">
        <v>0</v>
      </c>
      <c r="P1772" s="133">
        <v>1100000</v>
      </c>
      <c r="Q1772" s="45"/>
      <c r="R1772" s="123">
        <f>+[1]Evaluacion!S11</f>
        <v>1100000</v>
      </c>
      <c r="S1772" s="123">
        <v>0</v>
      </c>
      <c r="T1772" s="123">
        <f t="shared" si="946"/>
        <v>1100000</v>
      </c>
      <c r="U1772" s="123">
        <v>0</v>
      </c>
      <c r="V1772" s="123">
        <v>0</v>
      </c>
      <c r="W1772" s="123">
        <f t="shared" si="1000"/>
        <v>0</v>
      </c>
      <c r="X1772" s="123">
        <f t="shared" si="947"/>
        <v>1100000</v>
      </c>
      <c r="Y1772" s="45"/>
      <c r="Z1772" s="123">
        <v>0</v>
      </c>
      <c r="AA1772" s="123">
        <v>0</v>
      </c>
      <c r="AB1772" s="123">
        <f t="shared" si="1001"/>
        <v>0</v>
      </c>
      <c r="AC1772" s="123">
        <v>0</v>
      </c>
      <c r="AD1772" s="123">
        <v>0</v>
      </c>
      <c r="AE1772" s="123">
        <f t="shared" si="1002"/>
        <v>0</v>
      </c>
      <c r="AF1772" s="123">
        <f t="shared" si="1003"/>
        <v>0</v>
      </c>
      <c r="AG1772" s="45"/>
      <c r="AH1772" s="123">
        <v>0</v>
      </c>
      <c r="AI1772" s="123">
        <v>0</v>
      </c>
      <c r="AJ1772" s="123">
        <f t="shared" si="1004"/>
        <v>0</v>
      </c>
      <c r="AK1772" s="123">
        <v>0</v>
      </c>
      <c r="AL1772" s="123">
        <v>0</v>
      </c>
      <c r="AM1772" s="123">
        <f t="shared" si="1005"/>
        <v>0</v>
      </c>
      <c r="AN1772" s="123">
        <f t="shared" si="1006"/>
        <v>0</v>
      </c>
      <c r="AO1772" s="45"/>
      <c r="AP1772" s="135">
        <f>J1772-(R1772+Z1772+AH1772)</f>
        <v>0</v>
      </c>
      <c r="AQ1772" s="123">
        <f>K1772-(S1772+AA1772+AI1772)</f>
        <v>0</v>
      </c>
      <c r="AR1772" s="123">
        <f t="shared" si="1007"/>
        <v>0</v>
      </c>
      <c r="AS1772" s="123">
        <f>M1772-(U1772+AC1772+AK1772)</f>
        <v>0</v>
      </c>
      <c r="AT1772" s="123">
        <f>N1772-(V1772+AD1772+AL1772)</f>
        <v>0</v>
      </c>
      <c r="AU1772" s="123">
        <f t="shared" si="1008"/>
        <v>0</v>
      </c>
      <c r="AV1772" s="123">
        <f t="shared" si="1009"/>
        <v>0</v>
      </c>
      <c r="AW1772" s="134" t="s">
        <v>153</v>
      </c>
      <c r="AX1772" s="134" t="s">
        <v>471</v>
      </c>
      <c r="AY1772" s="134"/>
      <c r="AZ1772" s="133" t="s">
        <v>283</v>
      </c>
      <c r="BA1772" s="133">
        <f>[1]Evaluacion!AJ11</f>
        <v>1</v>
      </c>
      <c r="BB1772" s="133"/>
      <c r="BC1772" s="133">
        <f>+AX1772-BA1772</f>
        <v>0</v>
      </c>
      <c r="BD1772" s="124">
        <v>0</v>
      </c>
    </row>
    <row r="1773" spans="1:56" s="100" customFormat="1" hidden="1">
      <c r="A1773" s="45"/>
      <c r="B1773" s="114">
        <v>2013</v>
      </c>
      <c r="C1773" s="115">
        <v>8320</v>
      </c>
      <c r="D1773" s="114">
        <v>15</v>
      </c>
      <c r="E1773" s="114">
        <v>3000</v>
      </c>
      <c r="F1773" s="114">
        <v>3300</v>
      </c>
      <c r="G1773" s="114">
        <v>333</v>
      </c>
      <c r="H1773" s="114"/>
      <c r="I1773" s="116" t="s">
        <v>174</v>
      </c>
      <c r="J1773" s="117">
        <v>0</v>
      </c>
      <c r="K1773" s="117">
        <v>0</v>
      </c>
      <c r="L1773" s="117">
        <v>0</v>
      </c>
      <c r="M1773" s="117">
        <v>0</v>
      </c>
      <c r="N1773" s="117">
        <v>0</v>
      </c>
      <c r="O1773" s="117">
        <v>0</v>
      </c>
      <c r="P1773" s="117">
        <v>0</v>
      </c>
      <c r="Q1773" s="45"/>
      <c r="R1773" s="118">
        <f t="shared" si="1010"/>
        <v>0</v>
      </c>
      <c r="S1773" s="118">
        <f t="shared" si="1010"/>
        <v>0</v>
      </c>
      <c r="T1773" s="118">
        <f t="shared" si="946"/>
        <v>0</v>
      </c>
      <c r="U1773" s="118">
        <f t="shared" si="1011"/>
        <v>0</v>
      </c>
      <c r="V1773" s="118">
        <f t="shared" si="1011"/>
        <v>0</v>
      </c>
      <c r="W1773" s="118">
        <f t="shared" si="1000"/>
        <v>0</v>
      </c>
      <c r="X1773" s="118">
        <f t="shared" si="947"/>
        <v>0</v>
      </c>
      <c r="Y1773" s="45"/>
      <c r="Z1773" s="118">
        <f t="shared" si="1012"/>
        <v>0</v>
      </c>
      <c r="AA1773" s="118">
        <f t="shared" si="1012"/>
        <v>0</v>
      </c>
      <c r="AB1773" s="118">
        <f t="shared" si="1001"/>
        <v>0</v>
      </c>
      <c r="AC1773" s="118">
        <f t="shared" si="1013"/>
        <v>0</v>
      </c>
      <c r="AD1773" s="118">
        <f t="shared" si="1013"/>
        <v>0</v>
      </c>
      <c r="AE1773" s="118">
        <f t="shared" si="1002"/>
        <v>0</v>
      </c>
      <c r="AF1773" s="118">
        <f t="shared" si="1003"/>
        <v>0</v>
      </c>
      <c r="AG1773" s="45"/>
      <c r="AH1773" s="118">
        <f t="shared" si="1014"/>
        <v>0</v>
      </c>
      <c r="AI1773" s="118">
        <f t="shared" si="1014"/>
        <v>0</v>
      </c>
      <c r="AJ1773" s="118">
        <f t="shared" si="1004"/>
        <v>0</v>
      </c>
      <c r="AK1773" s="118">
        <f t="shared" si="1015"/>
        <v>0</v>
      </c>
      <c r="AL1773" s="118">
        <f t="shared" si="1015"/>
        <v>0</v>
      </c>
      <c r="AM1773" s="118">
        <f t="shared" si="1005"/>
        <v>0</v>
      </c>
      <c r="AN1773" s="118">
        <f t="shared" si="1006"/>
        <v>0</v>
      </c>
      <c r="AO1773" s="45"/>
      <c r="AP1773" s="118">
        <f t="shared" si="1016"/>
        <v>0</v>
      </c>
      <c r="AQ1773" s="118">
        <f t="shared" si="1016"/>
        <v>0</v>
      </c>
      <c r="AR1773" s="118">
        <f t="shared" si="1007"/>
        <v>0</v>
      </c>
      <c r="AS1773" s="118">
        <f t="shared" si="1017"/>
        <v>0</v>
      </c>
      <c r="AT1773" s="118">
        <f t="shared" si="1017"/>
        <v>0</v>
      </c>
      <c r="AU1773" s="118">
        <f t="shared" si="1008"/>
        <v>0</v>
      </c>
      <c r="AV1773" s="118">
        <f t="shared" si="1009"/>
        <v>0</v>
      </c>
      <c r="AW1773" s="119"/>
      <c r="AX1773" s="119"/>
      <c r="AY1773" s="119"/>
      <c r="AZ1773" s="117"/>
      <c r="BA1773" s="117"/>
      <c r="BB1773" s="117"/>
      <c r="BC1773" s="117"/>
      <c r="BD1773" s="117"/>
    </row>
    <row r="1774" spans="1:56" s="100" customFormat="1" hidden="1">
      <c r="A1774" s="45"/>
      <c r="B1774" s="120">
        <v>2013</v>
      </c>
      <c r="C1774" s="121">
        <v>8320</v>
      </c>
      <c r="D1774" s="129">
        <v>15</v>
      </c>
      <c r="E1774" s="120">
        <v>3000</v>
      </c>
      <c r="F1774" s="120">
        <v>3300</v>
      </c>
      <c r="G1774" s="120">
        <v>333</v>
      </c>
      <c r="H1774" s="120">
        <v>33301</v>
      </c>
      <c r="I1774" s="122" t="s">
        <v>404</v>
      </c>
      <c r="J1774" s="123">
        <v>0</v>
      </c>
      <c r="K1774" s="123">
        <v>0</v>
      </c>
      <c r="L1774" s="124">
        <v>0</v>
      </c>
      <c r="M1774" s="123">
        <v>0</v>
      </c>
      <c r="N1774" s="123">
        <v>0</v>
      </c>
      <c r="O1774" s="124">
        <v>0</v>
      </c>
      <c r="P1774" s="124">
        <v>0</v>
      </c>
      <c r="Q1774" s="45"/>
      <c r="R1774" s="123">
        <v>0</v>
      </c>
      <c r="S1774" s="123">
        <v>0</v>
      </c>
      <c r="T1774" s="123">
        <f t="shared" si="946"/>
        <v>0</v>
      </c>
      <c r="U1774" s="123">
        <v>0</v>
      </c>
      <c r="V1774" s="123">
        <v>0</v>
      </c>
      <c r="W1774" s="123">
        <f t="shared" si="1000"/>
        <v>0</v>
      </c>
      <c r="X1774" s="123">
        <f t="shared" si="947"/>
        <v>0</v>
      </c>
      <c r="Y1774" s="45"/>
      <c r="Z1774" s="123">
        <v>0</v>
      </c>
      <c r="AA1774" s="123">
        <v>0</v>
      </c>
      <c r="AB1774" s="123">
        <f t="shared" si="1001"/>
        <v>0</v>
      </c>
      <c r="AC1774" s="123">
        <v>0</v>
      </c>
      <c r="AD1774" s="123">
        <v>0</v>
      </c>
      <c r="AE1774" s="123">
        <f t="shared" si="1002"/>
        <v>0</v>
      </c>
      <c r="AF1774" s="123">
        <f t="shared" si="1003"/>
        <v>0</v>
      </c>
      <c r="AG1774" s="45"/>
      <c r="AH1774" s="123">
        <v>0</v>
      </c>
      <c r="AI1774" s="123">
        <v>0</v>
      </c>
      <c r="AJ1774" s="123">
        <f t="shared" si="1004"/>
        <v>0</v>
      </c>
      <c r="AK1774" s="123">
        <v>0</v>
      </c>
      <c r="AL1774" s="123">
        <v>0</v>
      </c>
      <c r="AM1774" s="123">
        <f t="shared" si="1005"/>
        <v>0</v>
      </c>
      <c r="AN1774" s="123">
        <f t="shared" si="1006"/>
        <v>0</v>
      </c>
      <c r="AO1774" s="45"/>
      <c r="AP1774" s="123">
        <f>J1774-(R1774+Z1774+AH1774)</f>
        <v>0</v>
      </c>
      <c r="AQ1774" s="123">
        <f>K1774-(S1774+AA1774+AI1774)</f>
        <v>0</v>
      </c>
      <c r="AR1774" s="123">
        <f t="shared" si="1007"/>
        <v>0</v>
      </c>
      <c r="AS1774" s="123">
        <f>M1774-(U1774+AC1774+AK1774)</f>
        <v>0</v>
      </c>
      <c r="AT1774" s="123">
        <f>N1774-(V1774+AD1774+AL1774)</f>
        <v>0</v>
      </c>
      <c r="AU1774" s="123">
        <f t="shared" si="1008"/>
        <v>0</v>
      </c>
      <c r="AV1774" s="123">
        <f t="shared" si="1009"/>
        <v>0</v>
      </c>
      <c r="AW1774" s="125"/>
      <c r="AX1774" s="125"/>
      <c r="AY1774" s="125"/>
      <c r="AZ1774" s="124"/>
      <c r="BA1774" s="124"/>
      <c r="BB1774" s="124"/>
      <c r="BC1774" s="124"/>
      <c r="BD1774" s="124"/>
    </row>
    <row r="1775" spans="1:56" s="100" customFormat="1" hidden="1">
      <c r="A1775" s="45"/>
      <c r="B1775" s="114">
        <v>2013</v>
      </c>
      <c r="C1775" s="115">
        <v>8320</v>
      </c>
      <c r="D1775" s="114">
        <v>15</v>
      </c>
      <c r="E1775" s="114">
        <v>3000</v>
      </c>
      <c r="F1775" s="114">
        <v>3300</v>
      </c>
      <c r="G1775" s="114">
        <v>334</v>
      </c>
      <c r="H1775" s="114"/>
      <c r="I1775" s="116" t="s">
        <v>176</v>
      </c>
      <c r="J1775" s="117">
        <v>50000</v>
      </c>
      <c r="K1775" s="117">
        <v>0</v>
      </c>
      <c r="L1775" s="117">
        <v>50000</v>
      </c>
      <c r="M1775" s="117">
        <v>0</v>
      </c>
      <c r="N1775" s="117">
        <v>0</v>
      </c>
      <c r="O1775" s="117">
        <v>0</v>
      </c>
      <c r="P1775" s="117">
        <v>50000</v>
      </c>
      <c r="Q1775" s="45"/>
      <c r="R1775" s="118">
        <f t="shared" si="1010"/>
        <v>50000</v>
      </c>
      <c r="S1775" s="118">
        <f t="shared" si="1010"/>
        <v>0</v>
      </c>
      <c r="T1775" s="118">
        <f t="shared" si="946"/>
        <v>50000</v>
      </c>
      <c r="U1775" s="118">
        <f t="shared" si="1011"/>
        <v>0</v>
      </c>
      <c r="V1775" s="118">
        <f t="shared" si="1011"/>
        <v>0</v>
      </c>
      <c r="W1775" s="118">
        <f t="shared" si="1000"/>
        <v>0</v>
      </c>
      <c r="X1775" s="118">
        <f t="shared" si="947"/>
        <v>50000</v>
      </c>
      <c r="Y1775" s="45"/>
      <c r="Z1775" s="118">
        <f t="shared" si="1012"/>
        <v>0</v>
      </c>
      <c r="AA1775" s="118">
        <f t="shared" si="1012"/>
        <v>0</v>
      </c>
      <c r="AB1775" s="118">
        <f t="shared" si="1001"/>
        <v>0</v>
      </c>
      <c r="AC1775" s="118">
        <f t="shared" si="1013"/>
        <v>0</v>
      </c>
      <c r="AD1775" s="118">
        <f t="shared" si="1013"/>
        <v>0</v>
      </c>
      <c r="AE1775" s="118">
        <f t="shared" si="1002"/>
        <v>0</v>
      </c>
      <c r="AF1775" s="118">
        <f t="shared" si="1003"/>
        <v>0</v>
      </c>
      <c r="AG1775" s="45"/>
      <c r="AH1775" s="118">
        <f t="shared" si="1014"/>
        <v>0</v>
      </c>
      <c r="AI1775" s="118">
        <f t="shared" si="1014"/>
        <v>0</v>
      </c>
      <c r="AJ1775" s="118">
        <f t="shared" si="1004"/>
        <v>0</v>
      </c>
      <c r="AK1775" s="118">
        <f t="shared" si="1015"/>
        <v>0</v>
      </c>
      <c r="AL1775" s="118">
        <f t="shared" si="1015"/>
        <v>0</v>
      </c>
      <c r="AM1775" s="118">
        <f t="shared" si="1005"/>
        <v>0</v>
      </c>
      <c r="AN1775" s="118">
        <f t="shared" si="1006"/>
        <v>0</v>
      </c>
      <c r="AO1775" s="45"/>
      <c r="AP1775" s="118">
        <f t="shared" si="1016"/>
        <v>0</v>
      </c>
      <c r="AQ1775" s="118">
        <f t="shared" si="1016"/>
        <v>0</v>
      </c>
      <c r="AR1775" s="118">
        <f t="shared" si="1007"/>
        <v>0</v>
      </c>
      <c r="AS1775" s="118">
        <f t="shared" si="1017"/>
        <v>0</v>
      </c>
      <c r="AT1775" s="118">
        <f t="shared" si="1017"/>
        <v>0</v>
      </c>
      <c r="AU1775" s="118">
        <f t="shared" si="1008"/>
        <v>0</v>
      </c>
      <c r="AV1775" s="118">
        <f t="shared" si="1009"/>
        <v>0</v>
      </c>
      <c r="AW1775" s="119"/>
      <c r="AX1775" s="119"/>
      <c r="AY1775" s="119"/>
      <c r="AZ1775" s="117"/>
      <c r="BA1775" s="117"/>
      <c r="BB1775" s="117"/>
      <c r="BC1775" s="117"/>
      <c r="BD1775" s="117"/>
    </row>
    <row r="1776" spans="1:56" s="100" customFormat="1" hidden="1">
      <c r="A1776" s="45"/>
      <c r="B1776" s="145">
        <v>2013</v>
      </c>
      <c r="C1776" s="146">
        <v>8320</v>
      </c>
      <c r="D1776" s="145">
        <v>15</v>
      </c>
      <c r="E1776" s="145">
        <v>3000</v>
      </c>
      <c r="F1776" s="145">
        <v>3300</v>
      </c>
      <c r="G1776" s="145">
        <v>334</v>
      </c>
      <c r="H1776" s="145">
        <v>33401</v>
      </c>
      <c r="I1776" s="122" t="s">
        <v>177</v>
      </c>
      <c r="J1776" s="132">
        <v>50000</v>
      </c>
      <c r="K1776" s="132">
        <v>0</v>
      </c>
      <c r="L1776" s="133">
        <v>50000</v>
      </c>
      <c r="M1776" s="132">
        <v>0</v>
      </c>
      <c r="N1776" s="132">
        <v>0</v>
      </c>
      <c r="O1776" s="133">
        <v>0</v>
      </c>
      <c r="P1776" s="133">
        <v>50000</v>
      </c>
      <c r="Q1776" s="45"/>
      <c r="R1776" s="123">
        <f>50000</f>
        <v>50000</v>
      </c>
      <c r="S1776" s="123">
        <v>0</v>
      </c>
      <c r="T1776" s="135">
        <f t="shared" si="946"/>
        <v>50000</v>
      </c>
      <c r="U1776" s="123">
        <v>0</v>
      </c>
      <c r="V1776" s="123">
        <v>0</v>
      </c>
      <c r="W1776" s="123">
        <f t="shared" si="1000"/>
        <v>0</v>
      </c>
      <c r="X1776" s="123">
        <f t="shared" si="947"/>
        <v>50000</v>
      </c>
      <c r="Y1776" s="45"/>
      <c r="Z1776" s="123">
        <v>0</v>
      </c>
      <c r="AA1776" s="123">
        <v>0</v>
      </c>
      <c r="AB1776" s="123">
        <f t="shared" si="1001"/>
        <v>0</v>
      </c>
      <c r="AC1776" s="123">
        <v>0</v>
      </c>
      <c r="AD1776" s="123">
        <v>0</v>
      </c>
      <c r="AE1776" s="123">
        <f t="shared" si="1002"/>
        <v>0</v>
      </c>
      <c r="AF1776" s="123">
        <f t="shared" si="1003"/>
        <v>0</v>
      </c>
      <c r="AG1776" s="45"/>
      <c r="AH1776" s="123">
        <v>0</v>
      </c>
      <c r="AI1776" s="123">
        <v>0</v>
      </c>
      <c r="AJ1776" s="123">
        <f t="shared" si="1004"/>
        <v>0</v>
      </c>
      <c r="AK1776" s="123">
        <v>0</v>
      </c>
      <c r="AL1776" s="123">
        <v>0</v>
      </c>
      <c r="AM1776" s="123">
        <f t="shared" si="1005"/>
        <v>0</v>
      </c>
      <c r="AN1776" s="123">
        <f t="shared" si="1006"/>
        <v>0</v>
      </c>
      <c r="AO1776" s="45"/>
      <c r="AP1776" s="135">
        <f>J1776-(R1776+Z1776+AH1776)</f>
        <v>0</v>
      </c>
      <c r="AQ1776" s="123">
        <f>K1776-(S1776+AA1776+AI1776)</f>
        <v>0</v>
      </c>
      <c r="AR1776" s="123">
        <f t="shared" si="1007"/>
        <v>0</v>
      </c>
      <c r="AS1776" s="123">
        <f>M1776-(U1776+AC1776+AK1776)</f>
        <v>0</v>
      </c>
      <c r="AT1776" s="123">
        <f>N1776-(V1776+AD1776+AL1776)</f>
        <v>0</v>
      </c>
      <c r="AU1776" s="123">
        <f t="shared" si="1008"/>
        <v>0</v>
      </c>
      <c r="AV1776" s="123">
        <f t="shared" si="1009"/>
        <v>0</v>
      </c>
      <c r="AW1776" s="134" t="s">
        <v>153</v>
      </c>
      <c r="AX1776" s="134">
        <v>15</v>
      </c>
      <c r="AY1776" s="134"/>
      <c r="AZ1776" s="133" t="s">
        <v>283</v>
      </c>
      <c r="BA1776" s="133">
        <f>[1]Evaluacion!AJ15</f>
        <v>0</v>
      </c>
      <c r="BB1776" s="133"/>
      <c r="BC1776" s="133">
        <f>+AX1776-BA1776</f>
        <v>15</v>
      </c>
      <c r="BD1776" s="124">
        <v>0</v>
      </c>
    </row>
    <row r="1777" spans="1:56" s="100" customFormat="1" hidden="1">
      <c r="A1777" s="45"/>
      <c r="B1777" s="108">
        <v>2013</v>
      </c>
      <c r="C1777" s="109">
        <v>8320</v>
      </c>
      <c r="D1777" s="108">
        <v>15</v>
      </c>
      <c r="E1777" s="108">
        <v>3000</v>
      </c>
      <c r="F1777" s="108">
        <v>3700</v>
      </c>
      <c r="G1777" s="108"/>
      <c r="H1777" s="108"/>
      <c r="I1777" s="110" t="s">
        <v>323</v>
      </c>
      <c r="J1777" s="111">
        <v>0</v>
      </c>
      <c r="K1777" s="111">
        <v>0</v>
      </c>
      <c r="L1777" s="111">
        <v>0</v>
      </c>
      <c r="M1777" s="111">
        <v>60500</v>
      </c>
      <c r="N1777" s="111">
        <v>0</v>
      </c>
      <c r="O1777" s="111">
        <v>60500</v>
      </c>
      <c r="P1777" s="111">
        <v>60500</v>
      </c>
      <c r="Q1777" s="45"/>
      <c r="R1777" s="112">
        <f>R1778+R1781+R1783</f>
        <v>0</v>
      </c>
      <c r="S1777" s="112">
        <f>S1778+S1781+S1783</f>
        <v>0</v>
      </c>
      <c r="T1777" s="112">
        <f t="shared" si="946"/>
        <v>0</v>
      </c>
      <c r="U1777" s="112">
        <f>U1778+U1781+U1783</f>
        <v>0</v>
      </c>
      <c r="V1777" s="112">
        <f>V1778+V1781+V1783</f>
        <v>0</v>
      </c>
      <c r="W1777" s="112">
        <f t="shared" si="1000"/>
        <v>0</v>
      </c>
      <c r="X1777" s="112">
        <f t="shared" si="947"/>
        <v>0</v>
      </c>
      <c r="Y1777" s="45"/>
      <c r="Z1777" s="112">
        <f>Z1778+Z1781+Z1783</f>
        <v>0</v>
      </c>
      <c r="AA1777" s="112">
        <f>AA1778+AA1781+AA1783</f>
        <v>0</v>
      </c>
      <c r="AB1777" s="112">
        <f t="shared" si="1001"/>
        <v>0</v>
      </c>
      <c r="AC1777" s="112">
        <f>AC1778+AC1781+AC1783</f>
        <v>0</v>
      </c>
      <c r="AD1777" s="112">
        <f>AD1778+AD1781+AD1783</f>
        <v>0</v>
      </c>
      <c r="AE1777" s="112">
        <f t="shared" si="1002"/>
        <v>0</v>
      </c>
      <c r="AF1777" s="112">
        <f t="shared" si="1003"/>
        <v>0</v>
      </c>
      <c r="AG1777" s="45"/>
      <c r="AH1777" s="112">
        <f>AH1778+AH1781+AH1783</f>
        <v>0</v>
      </c>
      <c r="AI1777" s="112">
        <f>AI1778+AI1781+AI1783</f>
        <v>0</v>
      </c>
      <c r="AJ1777" s="112">
        <f t="shared" si="1004"/>
        <v>0</v>
      </c>
      <c r="AK1777" s="112">
        <f>AK1778+AK1781+AK1783</f>
        <v>0</v>
      </c>
      <c r="AL1777" s="112">
        <f>AL1778+AL1781+AL1783</f>
        <v>0</v>
      </c>
      <c r="AM1777" s="112">
        <f t="shared" si="1005"/>
        <v>0</v>
      </c>
      <c r="AN1777" s="112">
        <f t="shared" si="1006"/>
        <v>0</v>
      </c>
      <c r="AO1777" s="45"/>
      <c r="AP1777" s="112">
        <f>AP1778+AP1781+AP1783</f>
        <v>0</v>
      </c>
      <c r="AQ1777" s="112">
        <f>AQ1778+AQ1781+AQ1783</f>
        <v>0</v>
      </c>
      <c r="AR1777" s="112">
        <f t="shared" si="1007"/>
        <v>0</v>
      </c>
      <c r="AS1777" s="112">
        <f>AS1778+AS1781+AS1783</f>
        <v>0</v>
      </c>
      <c r="AT1777" s="112">
        <f>AT1778+AT1781+AT1783</f>
        <v>0</v>
      </c>
      <c r="AU1777" s="112">
        <f t="shared" si="1008"/>
        <v>0</v>
      </c>
      <c r="AV1777" s="112">
        <f t="shared" si="1009"/>
        <v>0</v>
      </c>
      <c r="AW1777" s="113"/>
      <c r="AX1777" s="113"/>
      <c r="AY1777" s="113"/>
      <c r="AZ1777" s="111"/>
      <c r="BA1777" s="111"/>
      <c r="BB1777" s="111"/>
      <c r="BC1777" s="111"/>
      <c r="BD1777" s="111"/>
    </row>
    <row r="1778" spans="1:56" s="100" customFormat="1" hidden="1">
      <c r="A1778" s="45"/>
      <c r="B1778" s="114">
        <v>2013</v>
      </c>
      <c r="C1778" s="115">
        <v>8320</v>
      </c>
      <c r="D1778" s="114">
        <v>15</v>
      </c>
      <c r="E1778" s="114">
        <v>3000</v>
      </c>
      <c r="F1778" s="114">
        <v>3700</v>
      </c>
      <c r="G1778" s="114">
        <v>371</v>
      </c>
      <c r="H1778" s="114"/>
      <c r="I1778" s="116" t="s">
        <v>198</v>
      </c>
      <c r="J1778" s="117">
        <v>0</v>
      </c>
      <c r="K1778" s="117">
        <v>0</v>
      </c>
      <c r="L1778" s="117">
        <v>0</v>
      </c>
      <c r="M1778" s="117">
        <v>0</v>
      </c>
      <c r="N1778" s="117">
        <v>0</v>
      </c>
      <c r="O1778" s="117">
        <v>0</v>
      </c>
      <c r="P1778" s="117">
        <v>0</v>
      </c>
      <c r="Q1778" s="45"/>
      <c r="R1778" s="118">
        <f>R1779+R1780</f>
        <v>0</v>
      </c>
      <c r="S1778" s="118">
        <f>S1779+S1780</f>
        <v>0</v>
      </c>
      <c r="T1778" s="118">
        <f t="shared" ref="T1778:T1784" si="1018">R1778+S1778</f>
        <v>0</v>
      </c>
      <c r="U1778" s="118">
        <f>U1779+U1780</f>
        <v>0</v>
      </c>
      <c r="V1778" s="118">
        <f>V1779+V1780</f>
        <v>0</v>
      </c>
      <c r="W1778" s="118">
        <f t="shared" si="1000"/>
        <v>0</v>
      </c>
      <c r="X1778" s="118">
        <f t="shared" ref="X1778:X1784" si="1019">T1778+W1778</f>
        <v>0</v>
      </c>
      <c r="Y1778" s="45"/>
      <c r="Z1778" s="118">
        <f>Z1779+Z1780</f>
        <v>0</v>
      </c>
      <c r="AA1778" s="118">
        <f>AA1779+AA1780</f>
        <v>0</v>
      </c>
      <c r="AB1778" s="118">
        <f t="shared" si="1001"/>
        <v>0</v>
      </c>
      <c r="AC1778" s="118">
        <f>AC1779+AC1780</f>
        <v>0</v>
      </c>
      <c r="AD1778" s="118">
        <f>AD1779+AD1780</f>
        <v>0</v>
      </c>
      <c r="AE1778" s="118">
        <f t="shared" si="1002"/>
        <v>0</v>
      </c>
      <c r="AF1778" s="118">
        <f t="shared" si="1003"/>
        <v>0</v>
      </c>
      <c r="AG1778" s="45"/>
      <c r="AH1778" s="118">
        <f>AH1779+AH1780</f>
        <v>0</v>
      </c>
      <c r="AI1778" s="118">
        <f>AI1779+AI1780</f>
        <v>0</v>
      </c>
      <c r="AJ1778" s="118">
        <f t="shared" si="1004"/>
        <v>0</v>
      </c>
      <c r="AK1778" s="118">
        <f>AK1779+AK1780</f>
        <v>0</v>
      </c>
      <c r="AL1778" s="118">
        <f>AL1779+AL1780</f>
        <v>0</v>
      </c>
      <c r="AM1778" s="118">
        <f t="shared" si="1005"/>
        <v>0</v>
      </c>
      <c r="AN1778" s="118">
        <f t="shared" si="1006"/>
        <v>0</v>
      </c>
      <c r="AO1778" s="45"/>
      <c r="AP1778" s="118">
        <f>AP1779+AP1780</f>
        <v>0</v>
      </c>
      <c r="AQ1778" s="118">
        <f>AQ1779+AQ1780</f>
        <v>0</v>
      </c>
      <c r="AR1778" s="118">
        <f t="shared" si="1007"/>
        <v>0</v>
      </c>
      <c r="AS1778" s="118">
        <f>AS1779+AS1780</f>
        <v>0</v>
      </c>
      <c r="AT1778" s="118">
        <f>AT1779+AT1780</f>
        <v>0</v>
      </c>
      <c r="AU1778" s="118">
        <f t="shared" si="1008"/>
        <v>0</v>
      </c>
      <c r="AV1778" s="118">
        <f t="shared" si="1009"/>
        <v>0</v>
      </c>
      <c r="AW1778" s="119"/>
      <c r="AX1778" s="119"/>
      <c r="AY1778" s="119"/>
      <c r="AZ1778" s="117"/>
      <c r="BA1778" s="117"/>
      <c r="BB1778" s="117"/>
      <c r="BC1778" s="117"/>
      <c r="BD1778" s="117"/>
    </row>
    <row r="1779" spans="1:56" s="100" customFormat="1" hidden="1">
      <c r="A1779" s="45"/>
      <c r="B1779" s="120">
        <v>2013</v>
      </c>
      <c r="C1779" s="121">
        <v>8320</v>
      </c>
      <c r="D1779" s="120">
        <v>15</v>
      </c>
      <c r="E1779" s="120">
        <v>3000</v>
      </c>
      <c r="F1779" s="120">
        <v>3700</v>
      </c>
      <c r="G1779" s="120">
        <v>371</v>
      </c>
      <c r="H1779" s="120">
        <v>37101</v>
      </c>
      <c r="I1779" s="122" t="s">
        <v>462</v>
      </c>
      <c r="J1779" s="123">
        <v>0</v>
      </c>
      <c r="K1779" s="123">
        <v>0</v>
      </c>
      <c r="L1779" s="124">
        <v>0</v>
      </c>
      <c r="M1779" s="123">
        <v>0</v>
      </c>
      <c r="N1779" s="123">
        <v>0</v>
      </c>
      <c r="O1779" s="124">
        <v>0</v>
      </c>
      <c r="P1779" s="124">
        <v>0</v>
      </c>
      <c r="Q1779" s="45"/>
      <c r="R1779" s="123">
        <v>0</v>
      </c>
      <c r="S1779" s="123">
        <v>0</v>
      </c>
      <c r="T1779" s="123">
        <f t="shared" si="1018"/>
        <v>0</v>
      </c>
      <c r="U1779" s="123">
        <v>0</v>
      </c>
      <c r="V1779" s="123">
        <v>0</v>
      </c>
      <c r="W1779" s="123">
        <f t="shared" si="1000"/>
        <v>0</v>
      </c>
      <c r="X1779" s="123">
        <f t="shared" si="1019"/>
        <v>0</v>
      </c>
      <c r="Y1779" s="45"/>
      <c r="Z1779" s="123">
        <v>0</v>
      </c>
      <c r="AA1779" s="123">
        <v>0</v>
      </c>
      <c r="AB1779" s="123">
        <f t="shared" si="1001"/>
        <v>0</v>
      </c>
      <c r="AC1779" s="123">
        <v>0</v>
      </c>
      <c r="AD1779" s="123">
        <v>0</v>
      </c>
      <c r="AE1779" s="123">
        <f t="shared" si="1002"/>
        <v>0</v>
      </c>
      <c r="AF1779" s="123">
        <f t="shared" si="1003"/>
        <v>0</v>
      </c>
      <c r="AG1779" s="45"/>
      <c r="AH1779" s="123">
        <v>0</v>
      </c>
      <c r="AI1779" s="123">
        <v>0</v>
      </c>
      <c r="AJ1779" s="123">
        <f t="shared" si="1004"/>
        <v>0</v>
      </c>
      <c r="AK1779" s="123">
        <v>0</v>
      </c>
      <c r="AL1779" s="123">
        <v>0</v>
      </c>
      <c r="AM1779" s="123">
        <f t="shared" si="1005"/>
        <v>0</v>
      </c>
      <c r="AN1779" s="123">
        <f t="shared" si="1006"/>
        <v>0</v>
      </c>
      <c r="AO1779" s="45"/>
      <c r="AP1779" s="123">
        <f>J1779-(R1779+Z1779+AH1779)</f>
        <v>0</v>
      </c>
      <c r="AQ1779" s="123">
        <f>K1779-(S1779+AA1779+AI1779)</f>
        <v>0</v>
      </c>
      <c r="AR1779" s="123">
        <f t="shared" si="1007"/>
        <v>0</v>
      </c>
      <c r="AS1779" s="123">
        <f>M1779-(U1779+AC1779+AK1779)</f>
        <v>0</v>
      </c>
      <c r="AT1779" s="123">
        <f>N1779-(V1779+AD1779+AL1779)</f>
        <v>0</v>
      </c>
      <c r="AU1779" s="123">
        <f t="shared" si="1008"/>
        <v>0</v>
      </c>
      <c r="AV1779" s="123">
        <f t="shared" si="1009"/>
        <v>0</v>
      </c>
      <c r="AW1779" s="125"/>
      <c r="AX1779" s="125"/>
      <c r="AY1779" s="125"/>
      <c r="AZ1779" s="124"/>
      <c r="BA1779" s="124"/>
      <c r="BB1779" s="124"/>
      <c r="BC1779" s="124"/>
      <c r="BD1779" s="124"/>
    </row>
    <row r="1780" spans="1:56" s="100" customFormat="1" hidden="1">
      <c r="A1780" s="45"/>
      <c r="B1780" s="120">
        <v>2013</v>
      </c>
      <c r="C1780" s="121">
        <v>8320</v>
      </c>
      <c r="D1780" s="120">
        <v>15</v>
      </c>
      <c r="E1780" s="120">
        <v>3000</v>
      </c>
      <c r="F1780" s="120">
        <v>3700</v>
      </c>
      <c r="G1780" s="120">
        <v>371</v>
      </c>
      <c r="H1780" s="120">
        <v>37102</v>
      </c>
      <c r="I1780" s="122" t="s">
        <v>199</v>
      </c>
      <c r="J1780" s="123">
        <v>0</v>
      </c>
      <c r="K1780" s="123">
        <v>0</v>
      </c>
      <c r="L1780" s="124">
        <v>0</v>
      </c>
      <c r="M1780" s="123">
        <v>0</v>
      </c>
      <c r="N1780" s="123">
        <v>0</v>
      </c>
      <c r="O1780" s="124">
        <v>0</v>
      </c>
      <c r="P1780" s="124">
        <v>0</v>
      </c>
      <c r="Q1780" s="45"/>
      <c r="R1780" s="123">
        <v>0</v>
      </c>
      <c r="S1780" s="123">
        <v>0</v>
      </c>
      <c r="T1780" s="123">
        <f t="shared" si="1018"/>
        <v>0</v>
      </c>
      <c r="U1780" s="123">
        <v>0</v>
      </c>
      <c r="V1780" s="123">
        <v>0</v>
      </c>
      <c r="W1780" s="123">
        <f t="shared" si="1000"/>
        <v>0</v>
      </c>
      <c r="X1780" s="123">
        <f t="shared" si="1019"/>
        <v>0</v>
      </c>
      <c r="Y1780" s="45"/>
      <c r="Z1780" s="123">
        <v>0</v>
      </c>
      <c r="AA1780" s="123">
        <v>0</v>
      </c>
      <c r="AB1780" s="123">
        <f t="shared" si="1001"/>
        <v>0</v>
      </c>
      <c r="AC1780" s="123">
        <v>0</v>
      </c>
      <c r="AD1780" s="123">
        <v>0</v>
      </c>
      <c r="AE1780" s="123">
        <f t="shared" si="1002"/>
        <v>0</v>
      </c>
      <c r="AF1780" s="123">
        <f t="shared" si="1003"/>
        <v>0</v>
      </c>
      <c r="AG1780" s="45"/>
      <c r="AH1780" s="123">
        <v>0</v>
      </c>
      <c r="AI1780" s="123">
        <v>0</v>
      </c>
      <c r="AJ1780" s="123">
        <f t="shared" si="1004"/>
        <v>0</v>
      </c>
      <c r="AK1780" s="123">
        <v>0</v>
      </c>
      <c r="AL1780" s="123">
        <v>0</v>
      </c>
      <c r="AM1780" s="123">
        <f t="shared" si="1005"/>
        <v>0</v>
      </c>
      <c r="AN1780" s="123">
        <f t="shared" si="1006"/>
        <v>0</v>
      </c>
      <c r="AO1780" s="45"/>
      <c r="AP1780" s="123">
        <f>J1780-(R1780+Z1780+AH1780)</f>
        <v>0</v>
      </c>
      <c r="AQ1780" s="123">
        <f>K1780-(S1780+AA1780+AI1780)</f>
        <v>0</v>
      </c>
      <c r="AR1780" s="123">
        <f t="shared" si="1007"/>
        <v>0</v>
      </c>
      <c r="AS1780" s="123">
        <f>M1780-(U1780+AC1780+AK1780)</f>
        <v>0</v>
      </c>
      <c r="AT1780" s="123">
        <f>N1780-(V1780+AD1780+AL1780)</f>
        <v>0</v>
      </c>
      <c r="AU1780" s="123">
        <f t="shared" si="1008"/>
        <v>0</v>
      </c>
      <c r="AV1780" s="123">
        <f t="shared" si="1009"/>
        <v>0</v>
      </c>
      <c r="AW1780" s="125"/>
      <c r="AX1780" s="125"/>
      <c r="AY1780" s="125"/>
      <c r="AZ1780" s="124"/>
      <c r="BA1780" s="124"/>
      <c r="BB1780" s="124"/>
      <c r="BC1780" s="124"/>
      <c r="BD1780" s="124"/>
    </row>
    <row r="1781" spans="1:56" s="100" customFormat="1" hidden="1">
      <c r="A1781" s="45"/>
      <c r="B1781" s="114">
        <v>2013</v>
      </c>
      <c r="C1781" s="115">
        <v>8320</v>
      </c>
      <c r="D1781" s="114">
        <v>15</v>
      </c>
      <c r="E1781" s="114">
        <v>3000</v>
      </c>
      <c r="F1781" s="114">
        <v>3700</v>
      </c>
      <c r="G1781" s="114">
        <v>372</v>
      </c>
      <c r="H1781" s="116"/>
      <c r="I1781" s="116" t="s">
        <v>202</v>
      </c>
      <c r="J1781" s="117">
        <v>0</v>
      </c>
      <c r="K1781" s="117">
        <v>0</v>
      </c>
      <c r="L1781" s="117">
        <v>0</v>
      </c>
      <c r="M1781" s="117">
        <v>20000</v>
      </c>
      <c r="N1781" s="117">
        <v>0</v>
      </c>
      <c r="O1781" s="117">
        <v>20000</v>
      </c>
      <c r="P1781" s="117">
        <v>20000</v>
      </c>
      <c r="Q1781" s="45"/>
      <c r="R1781" s="118">
        <f t="shared" ref="R1781:S1783" si="1020">R1782</f>
        <v>0</v>
      </c>
      <c r="S1781" s="118">
        <f t="shared" si="1020"/>
        <v>0</v>
      </c>
      <c r="T1781" s="118">
        <f t="shared" si="1018"/>
        <v>0</v>
      </c>
      <c r="U1781" s="118">
        <f t="shared" ref="U1781:V1783" si="1021">U1782</f>
        <v>0</v>
      </c>
      <c r="V1781" s="118">
        <f t="shared" si="1021"/>
        <v>0</v>
      </c>
      <c r="W1781" s="118">
        <f t="shared" si="1000"/>
        <v>0</v>
      </c>
      <c r="X1781" s="118">
        <f t="shared" si="1019"/>
        <v>0</v>
      </c>
      <c r="Y1781" s="45"/>
      <c r="Z1781" s="118">
        <f t="shared" ref="Z1781:AA1783" si="1022">Z1782</f>
        <v>0</v>
      </c>
      <c r="AA1781" s="118">
        <f t="shared" si="1022"/>
        <v>0</v>
      </c>
      <c r="AB1781" s="118">
        <f t="shared" si="1001"/>
        <v>0</v>
      </c>
      <c r="AC1781" s="118">
        <f t="shared" ref="AC1781:AD1783" si="1023">AC1782</f>
        <v>0</v>
      </c>
      <c r="AD1781" s="118">
        <f t="shared" si="1023"/>
        <v>0</v>
      </c>
      <c r="AE1781" s="118">
        <f t="shared" si="1002"/>
        <v>0</v>
      </c>
      <c r="AF1781" s="118">
        <f t="shared" si="1003"/>
        <v>0</v>
      </c>
      <c r="AG1781" s="45"/>
      <c r="AH1781" s="118">
        <f t="shared" ref="AH1781:AI1783" si="1024">AH1782</f>
        <v>0</v>
      </c>
      <c r="AI1781" s="118">
        <f t="shared" si="1024"/>
        <v>0</v>
      </c>
      <c r="AJ1781" s="118">
        <f t="shared" si="1004"/>
        <v>0</v>
      </c>
      <c r="AK1781" s="118">
        <f t="shared" ref="AK1781:AL1783" si="1025">AK1782</f>
        <v>0</v>
      </c>
      <c r="AL1781" s="118">
        <f t="shared" si="1025"/>
        <v>0</v>
      </c>
      <c r="AM1781" s="118">
        <f t="shared" si="1005"/>
        <v>0</v>
      </c>
      <c r="AN1781" s="118">
        <f t="shared" si="1006"/>
        <v>0</v>
      </c>
      <c r="AO1781" s="45"/>
      <c r="AP1781" s="118">
        <f t="shared" ref="AP1781:AQ1783" si="1026">AP1782</f>
        <v>0</v>
      </c>
      <c r="AQ1781" s="118">
        <f t="shared" si="1026"/>
        <v>0</v>
      </c>
      <c r="AR1781" s="118">
        <f t="shared" si="1007"/>
        <v>0</v>
      </c>
      <c r="AS1781" s="118">
        <f t="shared" ref="AS1781:AT1783" si="1027">AS1782</f>
        <v>0</v>
      </c>
      <c r="AT1781" s="118">
        <f t="shared" si="1027"/>
        <v>0</v>
      </c>
      <c r="AU1781" s="118">
        <f t="shared" si="1008"/>
        <v>0</v>
      </c>
      <c r="AV1781" s="118">
        <f t="shared" si="1009"/>
        <v>0</v>
      </c>
      <c r="AW1781" s="119"/>
      <c r="AX1781" s="119"/>
      <c r="AY1781" s="119"/>
      <c r="AZ1781" s="117"/>
      <c r="BA1781" s="117"/>
      <c r="BB1781" s="117"/>
      <c r="BC1781" s="117"/>
      <c r="BD1781" s="117"/>
    </row>
    <row r="1782" spans="1:56" s="100" customFormat="1" hidden="1">
      <c r="A1782" s="45"/>
      <c r="B1782" s="120">
        <v>2013</v>
      </c>
      <c r="C1782" s="121">
        <v>8320</v>
      </c>
      <c r="D1782" s="120">
        <v>15</v>
      </c>
      <c r="E1782" s="120">
        <v>3000</v>
      </c>
      <c r="F1782" s="120">
        <v>3700</v>
      </c>
      <c r="G1782" s="120">
        <v>372</v>
      </c>
      <c r="H1782" s="120">
        <v>37202</v>
      </c>
      <c r="I1782" s="122" t="s">
        <v>204</v>
      </c>
      <c r="J1782" s="132">
        <v>0</v>
      </c>
      <c r="K1782" s="132">
        <v>0</v>
      </c>
      <c r="L1782" s="133">
        <v>0</v>
      </c>
      <c r="M1782" s="132">
        <v>20000</v>
      </c>
      <c r="N1782" s="132">
        <v>0</v>
      </c>
      <c r="O1782" s="133">
        <v>20000</v>
      </c>
      <c r="P1782" s="133">
        <v>20000</v>
      </c>
      <c r="Q1782" s="45"/>
      <c r="R1782" s="123">
        <v>0</v>
      </c>
      <c r="S1782" s="123">
        <v>0</v>
      </c>
      <c r="T1782" s="123">
        <f t="shared" si="1018"/>
        <v>0</v>
      </c>
      <c r="U1782" s="123">
        <v>0</v>
      </c>
      <c r="V1782" s="123">
        <v>0</v>
      </c>
      <c r="W1782" s="123">
        <f t="shared" si="1000"/>
        <v>0</v>
      </c>
      <c r="X1782" s="123">
        <f t="shared" si="1019"/>
        <v>0</v>
      </c>
      <c r="Y1782" s="45"/>
      <c r="Z1782" s="123">
        <v>0</v>
      </c>
      <c r="AA1782" s="123">
        <v>0</v>
      </c>
      <c r="AB1782" s="123">
        <f t="shared" si="1001"/>
        <v>0</v>
      </c>
      <c r="AC1782" s="123">
        <v>0</v>
      </c>
      <c r="AD1782" s="123">
        <v>0</v>
      </c>
      <c r="AE1782" s="123">
        <f t="shared" si="1002"/>
        <v>0</v>
      </c>
      <c r="AF1782" s="123">
        <f t="shared" si="1003"/>
        <v>0</v>
      </c>
      <c r="AG1782" s="45"/>
      <c r="AH1782" s="123">
        <v>0</v>
      </c>
      <c r="AI1782" s="123">
        <v>0</v>
      </c>
      <c r="AJ1782" s="123">
        <f t="shared" si="1004"/>
        <v>0</v>
      </c>
      <c r="AK1782" s="123">
        <v>0</v>
      </c>
      <c r="AL1782" s="123">
        <v>0</v>
      </c>
      <c r="AM1782" s="123">
        <f t="shared" si="1005"/>
        <v>0</v>
      </c>
      <c r="AN1782" s="123">
        <f t="shared" si="1006"/>
        <v>0</v>
      </c>
      <c r="AO1782" s="45"/>
      <c r="AP1782" s="123">
        <f>J1782-(R1782+Z1782+AH1782)</f>
        <v>0</v>
      </c>
      <c r="AQ1782" s="123">
        <f>K1782-(S1782+AA1782+AI1782)</f>
        <v>0</v>
      </c>
      <c r="AR1782" s="123">
        <f t="shared" si="1007"/>
        <v>0</v>
      </c>
      <c r="AS1782" s="135">
        <f>M1782-(U1782+AC1782+AK1782)-20000</f>
        <v>0</v>
      </c>
      <c r="AT1782" s="123">
        <f>N1782-(V1782+AD1782+AL1782)</f>
        <v>0</v>
      </c>
      <c r="AU1782" s="123">
        <f t="shared" si="1008"/>
        <v>0</v>
      </c>
      <c r="AV1782" s="123">
        <f t="shared" si="1009"/>
        <v>0</v>
      </c>
      <c r="AW1782" s="134" t="s">
        <v>200</v>
      </c>
      <c r="AX1782" s="134">
        <v>8</v>
      </c>
      <c r="AY1782" s="134"/>
      <c r="AZ1782" s="133" t="s">
        <v>88</v>
      </c>
      <c r="BA1782" s="133">
        <f>[1]Evaluacion!AJ21</f>
        <v>0</v>
      </c>
      <c r="BB1782" s="133"/>
      <c r="BC1782" s="133">
        <f>+AX1782-BA1782</f>
        <v>8</v>
      </c>
      <c r="BD1782" s="124">
        <v>0</v>
      </c>
    </row>
    <row r="1783" spans="1:56" s="100" customFormat="1" hidden="1">
      <c r="A1783" s="45"/>
      <c r="B1783" s="114">
        <v>2013</v>
      </c>
      <c r="C1783" s="115">
        <v>8320</v>
      </c>
      <c r="D1783" s="114">
        <v>15</v>
      </c>
      <c r="E1783" s="114">
        <v>3000</v>
      </c>
      <c r="F1783" s="114">
        <v>3700</v>
      </c>
      <c r="G1783" s="114">
        <v>375</v>
      </c>
      <c r="H1783" s="114"/>
      <c r="I1783" s="116" t="s">
        <v>205</v>
      </c>
      <c r="J1783" s="117">
        <v>0</v>
      </c>
      <c r="K1783" s="117">
        <v>0</v>
      </c>
      <c r="L1783" s="117">
        <v>0</v>
      </c>
      <c r="M1783" s="117">
        <v>40500</v>
      </c>
      <c r="N1783" s="117">
        <v>0</v>
      </c>
      <c r="O1783" s="117">
        <v>40500</v>
      </c>
      <c r="P1783" s="117">
        <v>40500</v>
      </c>
      <c r="Q1783" s="45"/>
      <c r="R1783" s="118">
        <f t="shared" si="1020"/>
        <v>0</v>
      </c>
      <c r="S1783" s="118">
        <f t="shared" si="1020"/>
        <v>0</v>
      </c>
      <c r="T1783" s="118">
        <f t="shared" si="1018"/>
        <v>0</v>
      </c>
      <c r="U1783" s="118">
        <f t="shared" si="1021"/>
        <v>0</v>
      </c>
      <c r="V1783" s="118">
        <f t="shared" si="1021"/>
        <v>0</v>
      </c>
      <c r="W1783" s="118">
        <f t="shared" si="1000"/>
        <v>0</v>
      </c>
      <c r="X1783" s="118">
        <f t="shared" si="1019"/>
        <v>0</v>
      </c>
      <c r="Y1783" s="45"/>
      <c r="Z1783" s="118">
        <f t="shared" si="1022"/>
        <v>0</v>
      </c>
      <c r="AA1783" s="118">
        <f t="shared" si="1022"/>
        <v>0</v>
      </c>
      <c r="AB1783" s="118">
        <f t="shared" si="1001"/>
        <v>0</v>
      </c>
      <c r="AC1783" s="118">
        <f t="shared" si="1023"/>
        <v>0</v>
      </c>
      <c r="AD1783" s="118">
        <f t="shared" si="1023"/>
        <v>0</v>
      </c>
      <c r="AE1783" s="118">
        <f t="shared" si="1002"/>
        <v>0</v>
      </c>
      <c r="AF1783" s="118">
        <f t="shared" si="1003"/>
        <v>0</v>
      </c>
      <c r="AG1783" s="45"/>
      <c r="AH1783" s="118">
        <f t="shared" si="1024"/>
        <v>0</v>
      </c>
      <c r="AI1783" s="118">
        <f t="shared" si="1024"/>
        <v>0</v>
      </c>
      <c r="AJ1783" s="118">
        <f t="shared" si="1004"/>
        <v>0</v>
      </c>
      <c r="AK1783" s="118">
        <f t="shared" si="1025"/>
        <v>0</v>
      </c>
      <c r="AL1783" s="118">
        <f t="shared" si="1025"/>
        <v>0</v>
      </c>
      <c r="AM1783" s="118">
        <f t="shared" si="1005"/>
        <v>0</v>
      </c>
      <c r="AN1783" s="118">
        <f t="shared" si="1006"/>
        <v>0</v>
      </c>
      <c r="AO1783" s="45"/>
      <c r="AP1783" s="118">
        <f t="shared" si="1026"/>
        <v>0</v>
      </c>
      <c r="AQ1783" s="118">
        <f t="shared" si="1026"/>
        <v>0</v>
      </c>
      <c r="AR1783" s="118">
        <f t="shared" si="1007"/>
        <v>0</v>
      </c>
      <c r="AS1783" s="118">
        <f t="shared" si="1027"/>
        <v>0</v>
      </c>
      <c r="AT1783" s="118">
        <f t="shared" si="1027"/>
        <v>0</v>
      </c>
      <c r="AU1783" s="118">
        <f t="shared" si="1008"/>
        <v>0</v>
      </c>
      <c r="AV1783" s="118">
        <f t="shared" si="1009"/>
        <v>0</v>
      </c>
      <c r="AW1783" s="119"/>
      <c r="AX1783" s="119"/>
      <c r="AY1783" s="119"/>
      <c r="AZ1783" s="117"/>
      <c r="BA1783" s="117"/>
      <c r="BB1783" s="117"/>
      <c r="BC1783" s="117"/>
      <c r="BD1783" s="117"/>
    </row>
    <row r="1784" spans="1:56" s="100" customFormat="1" hidden="1">
      <c r="A1784" s="45"/>
      <c r="B1784" s="120">
        <v>2013</v>
      </c>
      <c r="C1784" s="121">
        <v>8320</v>
      </c>
      <c r="D1784" s="120">
        <v>15</v>
      </c>
      <c r="E1784" s="120">
        <v>3000</v>
      </c>
      <c r="F1784" s="120">
        <v>3700</v>
      </c>
      <c r="G1784" s="120">
        <v>375</v>
      </c>
      <c r="H1784" s="120">
        <v>37502</v>
      </c>
      <c r="I1784" s="122" t="s">
        <v>207</v>
      </c>
      <c r="J1784" s="132">
        <v>0</v>
      </c>
      <c r="K1784" s="132">
        <v>0</v>
      </c>
      <c r="L1784" s="133">
        <v>0</v>
      </c>
      <c r="M1784" s="132">
        <v>40500</v>
      </c>
      <c r="N1784" s="132">
        <v>0</v>
      </c>
      <c r="O1784" s="133">
        <v>40500</v>
      </c>
      <c r="P1784" s="133">
        <v>40500</v>
      </c>
      <c r="Q1784" s="45"/>
      <c r="R1784" s="123">
        <v>0</v>
      </c>
      <c r="S1784" s="123">
        <v>0</v>
      </c>
      <c r="T1784" s="123">
        <f t="shared" si="1018"/>
        <v>0</v>
      </c>
      <c r="U1784" s="123">
        <v>0</v>
      </c>
      <c r="V1784" s="123">
        <v>0</v>
      </c>
      <c r="W1784" s="123">
        <f t="shared" si="1000"/>
        <v>0</v>
      </c>
      <c r="X1784" s="123">
        <f t="shared" si="1019"/>
        <v>0</v>
      </c>
      <c r="Y1784" s="45"/>
      <c r="Z1784" s="123">
        <v>0</v>
      </c>
      <c r="AA1784" s="123">
        <v>0</v>
      </c>
      <c r="AB1784" s="123">
        <f t="shared" si="1001"/>
        <v>0</v>
      </c>
      <c r="AC1784" s="123">
        <v>0</v>
      </c>
      <c r="AD1784" s="123">
        <v>0</v>
      </c>
      <c r="AE1784" s="123">
        <f t="shared" si="1002"/>
        <v>0</v>
      </c>
      <c r="AF1784" s="123">
        <f t="shared" si="1003"/>
        <v>0</v>
      </c>
      <c r="AG1784" s="45"/>
      <c r="AH1784" s="123">
        <v>0</v>
      </c>
      <c r="AI1784" s="123">
        <v>0</v>
      </c>
      <c r="AJ1784" s="123">
        <f t="shared" si="1004"/>
        <v>0</v>
      </c>
      <c r="AK1784" s="123">
        <v>0</v>
      </c>
      <c r="AL1784" s="123">
        <v>0</v>
      </c>
      <c r="AM1784" s="123">
        <f t="shared" si="1005"/>
        <v>0</v>
      </c>
      <c r="AN1784" s="123">
        <f t="shared" si="1006"/>
        <v>0</v>
      </c>
      <c r="AO1784" s="45"/>
      <c r="AP1784" s="123">
        <f>J1784-(R1784+Z1784+AH1784)</f>
        <v>0</v>
      </c>
      <c r="AQ1784" s="123">
        <f>K1784-(S1784+AA1784+AI1784)</f>
        <v>0</v>
      </c>
      <c r="AR1784" s="123">
        <f t="shared" si="1007"/>
        <v>0</v>
      </c>
      <c r="AS1784" s="135">
        <f>M1784-(U1784+AC1784+AK1784)-40500</f>
        <v>0</v>
      </c>
      <c r="AT1784" s="123">
        <f>N1784-(V1784+AD1784+AL1784)</f>
        <v>0</v>
      </c>
      <c r="AU1784" s="123">
        <f t="shared" si="1008"/>
        <v>0</v>
      </c>
      <c r="AV1784" s="123">
        <f t="shared" si="1009"/>
        <v>0</v>
      </c>
      <c r="AW1784" s="134" t="s">
        <v>200</v>
      </c>
      <c r="AX1784" s="134">
        <v>27</v>
      </c>
      <c r="AY1784" s="134"/>
      <c r="AZ1784" s="133" t="s">
        <v>88</v>
      </c>
      <c r="BA1784" s="133">
        <f>[1]Evaluacion!AJ23</f>
        <v>0</v>
      </c>
      <c r="BB1784" s="133"/>
      <c r="BC1784" s="133">
        <f>+AX1784-BA1784</f>
        <v>27</v>
      </c>
      <c r="BD1784" s="124">
        <v>0</v>
      </c>
    </row>
    <row r="1785" spans="1:56" s="100" customFormat="1" ht="21.75" hidden="1" customHeight="1">
      <c r="A1785" s="45"/>
      <c r="B1785" s="120">
        <v>2013</v>
      </c>
      <c r="C1785" s="121">
        <v>8320</v>
      </c>
      <c r="D1785" s="120"/>
      <c r="E1785" s="120"/>
      <c r="F1785" s="120"/>
      <c r="G1785" s="120"/>
      <c r="H1785" s="120"/>
      <c r="I1785" s="188" t="s">
        <v>499</v>
      </c>
      <c r="J1785" s="133"/>
      <c r="K1785" s="133"/>
      <c r="L1785" s="133"/>
      <c r="M1785" s="133"/>
      <c r="N1785" s="133"/>
      <c r="O1785" s="133"/>
      <c r="P1785" s="133"/>
      <c r="Q1785" s="45"/>
      <c r="R1785" s="132"/>
      <c r="S1785" s="132"/>
      <c r="T1785" s="132"/>
      <c r="U1785" s="132"/>
      <c r="V1785" s="132"/>
      <c r="W1785" s="132"/>
      <c r="X1785" s="132"/>
      <c r="Y1785" s="45"/>
      <c r="Z1785" s="132"/>
      <c r="AA1785" s="132"/>
      <c r="AB1785" s="132"/>
      <c r="AC1785" s="132"/>
      <c r="AD1785" s="132"/>
      <c r="AE1785" s="132"/>
      <c r="AF1785" s="132"/>
      <c r="AG1785" s="45"/>
      <c r="AH1785" s="132"/>
      <c r="AI1785" s="132"/>
      <c r="AJ1785" s="132"/>
      <c r="AK1785" s="132"/>
      <c r="AL1785" s="132"/>
      <c r="AM1785" s="132"/>
      <c r="AN1785" s="132"/>
      <c r="AO1785" s="45"/>
      <c r="AP1785" s="132"/>
      <c r="AQ1785" s="132"/>
      <c r="AR1785" s="132"/>
      <c r="AS1785" s="132"/>
      <c r="AT1785" s="132"/>
      <c r="AU1785" s="132"/>
      <c r="AV1785" s="132"/>
      <c r="AW1785" s="134"/>
      <c r="AX1785" s="134"/>
      <c r="AY1785" s="134"/>
      <c r="AZ1785" s="133"/>
      <c r="BA1785" s="133"/>
      <c r="BB1785" s="133"/>
      <c r="BC1785" s="133"/>
      <c r="BD1785" s="133"/>
    </row>
    <row r="1786" spans="1:56" s="107" customFormat="1" hidden="1">
      <c r="A1786" s="45"/>
      <c r="B1786" s="101">
        <v>2013</v>
      </c>
      <c r="C1786" s="102">
        <v>8320</v>
      </c>
      <c r="D1786" s="101">
        <v>15</v>
      </c>
      <c r="E1786" s="101">
        <v>1000</v>
      </c>
      <c r="F1786" s="101"/>
      <c r="G1786" s="101"/>
      <c r="H1786" s="101"/>
      <c r="I1786" s="103" t="s">
        <v>80</v>
      </c>
      <c r="J1786" s="104">
        <v>0</v>
      </c>
      <c r="K1786" s="104">
        <v>0</v>
      </c>
      <c r="L1786" s="104">
        <v>0</v>
      </c>
      <c r="M1786" s="104">
        <v>2243000</v>
      </c>
      <c r="N1786" s="104">
        <v>0</v>
      </c>
      <c r="O1786" s="104">
        <v>2243000</v>
      </c>
      <c r="P1786" s="104">
        <v>2243000</v>
      </c>
      <c r="Q1786" s="45"/>
      <c r="R1786" s="105">
        <f>R1787+R1792+R1796+R1801</f>
        <v>0</v>
      </c>
      <c r="S1786" s="105">
        <f>S1787+S1792+S1796+S1801</f>
        <v>0</v>
      </c>
      <c r="T1786" s="105">
        <f t="shared" ref="T1786:T1925" si="1028">R1786+S1786</f>
        <v>0</v>
      </c>
      <c r="U1786" s="105">
        <f>U1787+U1792+U1796+U1801</f>
        <v>2243000</v>
      </c>
      <c r="V1786" s="105">
        <f>V1787+V1792+V1796+V1801</f>
        <v>0</v>
      </c>
      <c r="W1786" s="105">
        <f>U1786+V1786</f>
        <v>2243000</v>
      </c>
      <c r="X1786" s="105">
        <f t="shared" ref="X1786:X1925" si="1029">T1786+W1786</f>
        <v>2243000</v>
      </c>
      <c r="Y1786" s="45"/>
      <c r="Z1786" s="105">
        <f>Z1787+Z1792+Z1796+Z1801</f>
        <v>0</v>
      </c>
      <c r="AA1786" s="105">
        <f>AA1787+AA1792+AA1796+AA1801</f>
        <v>0</v>
      </c>
      <c r="AB1786" s="105">
        <f t="shared" ref="AB1786:AB1925" si="1030">Z1786+AA1786</f>
        <v>0</v>
      </c>
      <c r="AC1786" s="105">
        <f>AC1787+AC1792+AC1796+AC1801</f>
        <v>0</v>
      </c>
      <c r="AD1786" s="105">
        <f>AD1787+AD1792+AD1796+AD1801</f>
        <v>0</v>
      </c>
      <c r="AE1786" s="105">
        <f t="shared" ref="AE1786:AE1925" si="1031">AC1786+AD1786</f>
        <v>0</v>
      </c>
      <c r="AF1786" s="105">
        <f t="shared" ref="AF1786:AF1925" si="1032">AB1786+AE1786</f>
        <v>0</v>
      </c>
      <c r="AG1786" s="45"/>
      <c r="AH1786" s="105">
        <f>AH1787+AH1792+AH1796+AH1801</f>
        <v>0</v>
      </c>
      <c r="AI1786" s="105">
        <f>AI1787+AI1792+AI1796+AI1801</f>
        <v>0</v>
      </c>
      <c r="AJ1786" s="105">
        <f t="shared" ref="AJ1786:AJ1925" si="1033">AH1786+AI1786</f>
        <v>0</v>
      </c>
      <c r="AK1786" s="105">
        <f>AK1787+AK1792+AK1796+AK1801</f>
        <v>0</v>
      </c>
      <c r="AL1786" s="105">
        <f>AL1787+AL1792+AL1796+AL1801</f>
        <v>0</v>
      </c>
      <c r="AM1786" s="105">
        <f t="shared" ref="AM1786:AM1925" si="1034">AK1786+AL1786</f>
        <v>0</v>
      </c>
      <c r="AN1786" s="105">
        <f t="shared" ref="AN1786:AN1925" si="1035">AJ1786+AM1786</f>
        <v>0</v>
      </c>
      <c r="AO1786" s="45"/>
      <c r="AP1786" s="105">
        <f>AP1787+AP1792+AP1796+AP1801</f>
        <v>0</v>
      </c>
      <c r="AQ1786" s="105">
        <f>AQ1787+AQ1792+AQ1796+AQ1801</f>
        <v>0</v>
      </c>
      <c r="AR1786" s="105">
        <f t="shared" ref="AR1786:AR1925" si="1036">AP1786+AQ1786</f>
        <v>0</v>
      </c>
      <c r="AS1786" s="105">
        <f>AS1787+AS1792+AS1796+AS1801</f>
        <v>0</v>
      </c>
      <c r="AT1786" s="105">
        <f>AT1787+AT1792+AT1796+AT1801</f>
        <v>0</v>
      </c>
      <c r="AU1786" s="105">
        <f t="shared" ref="AU1786:AU1925" si="1037">AS1786+AT1786</f>
        <v>0</v>
      </c>
      <c r="AV1786" s="105">
        <f t="shared" ref="AV1786:AV1925" si="1038">AR1786+AU1786</f>
        <v>0</v>
      </c>
      <c r="AW1786" s="106"/>
      <c r="AX1786" s="106"/>
      <c r="AY1786" s="106"/>
      <c r="AZ1786" s="104"/>
      <c r="BA1786" s="104"/>
      <c r="BB1786" s="104"/>
      <c r="BC1786" s="104"/>
      <c r="BD1786" s="104"/>
    </row>
    <row r="1787" spans="1:56" s="126" customFormat="1" hidden="1">
      <c r="A1787" s="45"/>
      <c r="B1787" s="108">
        <v>2013</v>
      </c>
      <c r="C1787" s="109">
        <v>8320</v>
      </c>
      <c r="D1787" s="108">
        <v>15</v>
      </c>
      <c r="E1787" s="108">
        <v>1000</v>
      </c>
      <c r="F1787" s="108">
        <v>1200</v>
      </c>
      <c r="G1787" s="108"/>
      <c r="H1787" s="108"/>
      <c r="I1787" s="110" t="s">
        <v>84</v>
      </c>
      <c r="J1787" s="111">
        <v>0</v>
      </c>
      <c r="K1787" s="111">
        <v>0</v>
      </c>
      <c r="L1787" s="111">
        <v>0</v>
      </c>
      <c r="M1787" s="111">
        <v>2243000</v>
      </c>
      <c r="N1787" s="111">
        <v>0</v>
      </c>
      <c r="O1787" s="111">
        <v>2243000</v>
      </c>
      <c r="P1787" s="111">
        <v>2243000</v>
      </c>
      <c r="Q1787" s="45"/>
      <c r="R1787" s="112">
        <f>R1788+R1790</f>
        <v>0</v>
      </c>
      <c r="S1787" s="112">
        <f>S1788+S1790</f>
        <v>0</v>
      </c>
      <c r="T1787" s="112">
        <f t="shared" si="1028"/>
        <v>0</v>
      </c>
      <c r="U1787" s="112">
        <f>U1788+U1790</f>
        <v>2243000</v>
      </c>
      <c r="V1787" s="112">
        <f>V1788+V1790</f>
        <v>0</v>
      </c>
      <c r="W1787" s="112">
        <f t="shared" ref="W1787:W1925" si="1039">U1787+V1787</f>
        <v>2243000</v>
      </c>
      <c r="X1787" s="112">
        <f t="shared" si="1029"/>
        <v>2243000</v>
      </c>
      <c r="Y1787" s="45"/>
      <c r="Z1787" s="112">
        <f>Z1788+Z1790</f>
        <v>0</v>
      </c>
      <c r="AA1787" s="112">
        <f>AA1788+AA1790</f>
        <v>0</v>
      </c>
      <c r="AB1787" s="112">
        <f t="shared" si="1030"/>
        <v>0</v>
      </c>
      <c r="AC1787" s="112">
        <f>AC1788+AC1790</f>
        <v>0</v>
      </c>
      <c r="AD1787" s="112">
        <f>AD1788+AD1790</f>
        <v>0</v>
      </c>
      <c r="AE1787" s="112">
        <f t="shared" si="1031"/>
        <v>0</v>
      </c>
      <c r="AF1787" s="112">
        <f t="shared" si="1032"/>
        <v>0</v>
      </c>
      <c r="AG1787" s="45"/>
      <c r="AH1787" s="112">
        <f>AH1788+AH1790</f>
        <v>0</v>
      </c>
      <c r="AI1787" s="112">
        <f>AI1788+AI1790</f>
        <v>0</v>
      </c>
      <c r="AJ1787" s="112">
        <f t="shared" si="1033"/>
        <v>0</v>
      </c>
      <c r="AK1787" s="112">
        <f>AK1788+AK1790</f>
        <v>0</v>
      </c>
      <c r="AL1787" s="112">
        <f>AL1788+AL1790</f>
        <v>0</v>
      </c>
      <c r="AM1787" s="112">
        <f t="shared" si="1034"/>
        <v>0</v>
      </c>
      <c r="AN1787" s="112">
        <f t="shared" si="1035"/>
        <v>0</v>
      </c>
      <c r="AO1787" s="45"/>
      <c r="AP1787" s="112">
        <f>AP1788+AP1790</f>
        <v>0</v>
      </c>
      <c r="AQ1787" s="112">
        <f>AQ1788+AQ1790</f>
        <v>0</v>
      </c>
      <c r="AR1787" s="112">
        <f t="shared" si="1036"/>
        <v>0</v>
      </c>
      <c r="AS1787" s="112">
        <f>AS1788+AS1790</f>
        <v>0</v>
      </c>
      <c r="AT1787" s="112">
        <f>AT1788+AT1790</f>
        <v>0</v>
      </c>
      <c r="AU1787" s="112">
        <f t="shared" si="1037"/>
        <v>0</v>
      </c>
      <c r="AV1787" s="112">
        <f t="shared" si="1038"/>
        <v>0</v>
      </c>
      <c r="AW1787" s="113"/>
      <c r="AX1787" s="113"/>
      <c r="AY1787" s="113"/>
      <c r="AZ1787" s="111"/>
      <c r="BA1787" s="111"/>
      <c r="BB1787" s="111"/>
      <c r="BC1787" s="111"/>
      <c r="BD1787" s="111"/>
    </row>
    <row r="1788" spans="1:56" s="127" customFormat="1" hidden="1">
      <c r="A1788" s="45"/>
      <c r="B1788" s="114">
        <v>2013</v>
      </c>
      <c r="C1788" s="115">
        <v>8320</v>
      </c>
      <c r="D1788" s="114">
        <v>15</v>
      </c>
      <c r="E1788" s="114">
        <v>1000</v>
      </c>
      <c r="F1788" s="114">
        <v>1200</v>
      </c>
      <c r="G1788" s="114">
        <v>121</v>
      </c>
      <c r="H1788" s="114"/>
      <c r="I1788" s="116" t="s">
        <v>85</v>
      </c>
      <c r="J1788" s="117">
        <v>0</v>
      </c>
      <c r="K1788" s="117">
        <v>0</v>
      </c>
      <c r="L1788" s="117">
        <v>0</v>
      </c>
      <c r="M1788" s="117">
        <v>2243000</v>
      </c>
      <c r="N1788" s="117">
        <v>0</v>
      </c>
      <c r="O1788" s="117">
        <v>2243000</v>
      </c>
      <c r="P1788" s="117">
        <v>2243000</v>
      </c>
      <c r="Q1788" s="45"/>
      <c r="R1788" s="118">
        <f t="shared" ref="R1788:S1792" si="1040">R1789</f>
        <v>0</v>
      </c>
      <c r="S1788" s="118">
        <f t="shared" si="1040"/>
        <v>0</v>
      </c>
      <c r="T1788" s="118">
        <f t="shared" si="1028"/>
        <v>0</v>
      </c>
      <c r="U1788" s="118">
        <f>U1789</f>
        <v>2243000</v>
      </c>
      <c r="V1788" s="118">
        <f t="shared" ref="U1788:V1792" si="1041">V1789</f>
        <v>0</v>
      </c>
      <c r="W1788" s="118">
        <f t="shared" si="1039"/>
        <v>2243000</v>
      </c>
      <c r="X1788" s="118">
        <f t="shared" si="1029"/>
        <v>2243000</v>
      </c>
      <c r="Y1788" s="45"/>
      <c r="Z1788" s="118">
        <f t="shared" ref="Z1788:AA1792" si="1042">Z1789</f>
        <v>0</v>
      </c>
      <c r="AA1788" s="118">
        <f t="shared" si="1042"/>
        <v>0</v>
      </c>
      <c r="AB1788" s="118">
        <f t="shared" si="1030"/>
        <v>0</v>
      </c>
      <c r="AC1788" s="118">
        <f t="shared" ref="AC1788:AD1792" si="1043">AC1789</f>
        <v>0</v>
      </c>
      <c r="AD1788" s="118">
        <f t="shared" si="1043"/>
        <v>0</v>
      </c>
      <c r="AE1788" s="118">
        <f t="shared" si="1031"/>
        <v>0</v>
      </c>
      <c r="AF1788" s="118">
        <f t="shared" si="1032"/>
        <v>0</v>
      </c>
      <c r="AG1788" s="45"/>
      <c r="AH1788" s="118">
        <f t="shared" ref="AH1788:AI1792" si="1044">AH1789</f>
        <v>0</v>
      </c>
      <c r="AI1788" s="118">
        <f t="shared" si="1044"/>
        <v>0</v>
      </c>
      <c r="AJ1788" s="118">
        <f t="shared" si="1033"/>
        <v>0</v>
      </c>
      <c r="AK1788" s="118">
        <f t="shared" ref="AK1788:AL1792" si="1045">AK1789</f>
        <v>0</v>
      </c>
      <c r="AL1788" s="118">
        <f t="shared" si="1045"/>
        <v>0</v>
      </c>
      <c r="AM1788" s="118">
        <f t="shared" si="1034"/>
        <v>0</v>
      </c>
      <c r="AN1788" s="118">
        <f t="shared" si="1035"/>
        <v>0</v>
      </c>
      <c r="AO1788" s="45"/>
      <c r="AP1788" s="118">
        <f t="shared" ref="AP1788:AQ1792" si="1046">AP1789</f>
        <v>0</v>
      </c>
      <c r="AQ1788" s="118">
        <f t="shared" si="1046"/>
        <v>0</v>
      </c>
      <c r="AR1788" s="118">
        <f t="shared" si="1036"/>
        <v>0</v>
      </c>
      <c r="AS1788" s="118">
        <f t="shared" ref="AS1788:AT1792" si="1047">AS1789</f>
        <v>0</v>
      </c>
      <c r="AT1788" s="118">
        <f t="shared" si="1047"/>
        <v>0</v>
      </c>
      <c r="AU1788" s="118">
        <f t="shared" si="1037"/>
        <v>0</v>
      </c>
      <c r="AV1788" s="118">
        <f t="shared" si="1038"/>
        <v>0</v>
      </c>
      <c r="AW1788" s="119"/>
      <c r="AX1788" s="119"/>
      <c r="AY1788" s="119"/>
      <c r="AZ1788" s="117"/>
      <c r="BA1788" s="117"/>
      <c r="BB1788" s="117"/>
      <c r="BC1788" s="117"/>
      <c r="BD1788" s="117"/>
    </row>
    <row r="1789" spans="1:56" s="100" customFormat="1" hidden="1">
      <c r="A1789" s="45"/>
      <c r="B1789" s="120">
        <v>2013</v>
      </c>
      <c r="C1789" s="121">
        <v>8320</v>
      </c>
      <c r="D1789" s="120">
        <v>15</v>
      </c>
      <c r="E1789" s="120">
        <v>1000</v>
      </c>
      <c r="F1789" s="120">
        <v>1200</v>
      </c>
      <c r="G1789" s="120">
        <v>121</v>
      </c>
      <c r="H1789" s="120">
        <v>12101</v>
      </c>
      <c r="I1789" s="122" t="s">
        <v>86</v>
      </c>
      <c r="J1789" s="123">
        <v>0</v>
      </c>
      <c r="K1789" s="123">
        <v>0</v>
      </c>
      <c r="L1789" s="124">
        <v>0</v>
      </c>
      <c r="M1789" s="123">
        <v>2243000</v>
      </c>
      <c r="N1789" s="123">
        <v>0</v>
      </c>
      <c r="O1789" s="124">
        <v>2243000</v>
      </c>
      <c r="P1789" s="124">
        <v>2243000</v>
      </c>
      <c r="Q1789" s="45"/>
      <c r="R1789" s="123">
        <v>0</v>
      </c>
      <c r="S1789" s="123">
        <v>0</v>
      </c>
      <c r="T1789" s="123">
        <f t="shared" si="1028"/>
        <v>0</v>
      </c>
      <c r="U1789" s="123">
        <f>+[1]Evaluacion!V28</f>
        <v>2243000</v>
      </c>
      <c r="V1789" s="123">
        <v>0</v>
      </c>
      <c r="W1789" s="123">
        <f t="shared" si="1039"/>
        <v>2243000</v>
      </c>
      <c r="X1789" s="123">
        <f t="shared" si="1029"/>
        <v>2243000</v>
      </c>
      <c r="Y1789" s="45"/>
      <c r="Z1789" s="123">
        <v>0</v>
      </c>
      <c r="AA1789" s="123">
        <v>0</v>
      </c>
      <c r="AB1789" s="123">
        <f t="shared" si="1030"/>
        <v>0</v>
      </c>
      <c r="AC1789" s="123">
        <v>0</v>
      </c>
      <c r="AD1789" s="123">
        <v>0</v>
      </c>
      <c r="AE1789" s="123">
        <f t="shared" si="1031"/>
        <v>0</v>
      </c>
      <c r="AF1789" s="123">
        <f t="shared" si="1032"/>
        <v>0</v>
      </c>
      <c r="AG1789" s="45"/>
      <c r="AH1789" s="123">
        <v>0</v>
      </c>
      <c r="AI1789" s="123">
        <v>0</v>
      </c>
      <c r="AJ1789" s="123">
        <f t="shared" si="1033"/>
        <v>0</v>
      </c>
      <c r="AK1789" s="123">
        <v>0</v>
      </c>
      <c r="AL1789" s="123">
        <v>0</v>
      </c>
      <c r="AM1789" s="123">
        <f t="shared" si="1034"/>
        <v>0</v>
      </c>
      <c r="AN1789" s="123">
        <f t="shared" si="1035"/>
        <v>0</v>
      </c>
      <c r="AO1789" s="45"/>
      <c r="AP1789" s="123">
        <f>J1789-(R1789+Z1789+AH1789)</f>
        <v>0</v>
      </c>
      <c r="AQ1789" s="123">
        <f>K1789-(S1789+AA1789+AI1789)</f>
        <v>0</v>
      </c>
      <c r="AR1789" s="123">
        <f t="shared" si="1036"/>
        <v>0</v>
      </c>
      <c r="AS1789" s="123">
        <f>M1789-(U1789+AC1789+AK1789)</f>
        <v>0</v>
      </c>
      <c r="AT1789" s="123">
        <f>N1789-(V1789+AD1789+AL1789)</f>
        <v>0</v>
      </c>
      <c r="AU1789" s="123">
        <f t="shared" si="1037"/>
        <v>0</v>
      </c>
      <c r="AV1789" s="123">
        <f t="shared" si="1038"/>
        <v>0</v>
      </c>
      <c r="AW1789" s="125" t="s">
        <v>87</v>
      </c>
      <c r="AX1789" s="125">
        <v>15</v>
      </c>
      <c r="AY1789" s="125"/>
      <c r="AZ1789" s="124" t="s">
        <v>88</v>
      </c>
      <c r="BA1789" s="124">
        <f>[1]Evaluacion!AJ28</f>
        <v>12</v>
      </c>
      <c r="BB1789" s="124"/>
      <c r="BC1789" s="133">
        <f>+AX1789-BA1789</f>
        <v>3</v>
      </c>
      <c r="BD1789" s="124">
        <v>0</v>
      </c>
    </row>
    <row r="1790" spans="1:56" s="127" customFormat="1" hidden="1">
      <c r="A1790" s="45"/>
      <c r="B1790" s="114">
        <v>2013</v>
      </c>
      <c r="C1790" s="115">
        <v>8320</v>
      </c>
      <c r="D1790" s="114">
        <v>15</v>
      </c>
      <c r="E1790" s="114">
        <v>1000</v>
      </c>
      <c r="F1790" s="114">
        <v>1200</v>
      </c>
      <c r="G1790" s="114">
        <v>122</v>
      </c>
      <c r="H1790" s="114"/>
      <c r="I1790" s="116" t="s">
        <v>89</v>
      </c>
      <c r="J1790" s="117">
        <v>0</v>
      </c>
      <c r="K1790" s="117">
        <v>0</v>
      </c>
      <c r="L1790" s="117">
        <v>0</v>
      </c>
      <c r="M1790" s="117">
        <v>0</v>
      </c>
      <c r="N1790" s="117">
        <v>0</v>
      </c>
      <c r="O1790" s="117">
        <v>0</v>
      </c>
      <c r="P1790" s="117">
        <v>0</v>
      </c>
      <c r="Q1790" s="45"/>
      <c r="R1790" s="118">
        <f t="shared" si="1040"/>
        <v>0</v>
      </c>
      <c r="S1790" s="118">
        <f t="shared" si="1040"/>
        <v>0</v>
      </c>
      <c r="T1790" s="118">
        <f t="shared" si="1028"/>
        <v>0</v>
      </c>
      <c r="U1790" s="118">
        <f t="shared" si="1041"/>
        <v>0</v>
      </c>
      <c r="V1790" s="118">
        <f t="shared" si="1041"/>
        <v>0</v>
      </c>
      <c r="W1790" s="118">
        <f t="shared" si="1039"/>
        <v>0</v>
      </c>
      <c r="X1790" s="118">
        <f t="shared" si="1029"/>
        <v>0</v>
      </c>
      <c r="Y1790" s="45"/>
      <c r="Z1790" s="118">
        <f t="shared" si="1042"/>
        <v>0</v>
      </c>
      <c r="AA1790" s="118">
        <f t="shared" si="1042"/>
        <v>0</v>
      </c>
      <c r="AB1790" s="118">
        <f t="shared" si="1030"/>
        <v>0</v>
      </c>
      <c r="AC1790" s="118">
        <f t="shared" si="1043"/>
        <v>0</v>
      </c>
      <c r="AD1790" s="118">
        <f t="shared" si="1043"/>
        <v>0</v>
      </c>
      <c r="AE1790" s="118">
        <f t="shared" si="1031"/>
        <v>0</v>
      </c>
      <c r="AF1790" s="118">
        <f t="shared" si="1032"/>
        <v>0</v>
      </c>
      <c r="AG1790" s="45"/>
      <c r="AH1790" s="118">
        <f t="shared" si="1044"/>
        <v>0</v>
      </c>
      <c r="AI1790" s="118">
        <f t="shared" si="1044"/>
        <v>0</v>
      </c>
      <c r="AJ1790" s="118">
        <f t="shared" si="1033"/>
        <v>0</v>
      </c>
      <c r="AK1790" s="118">
        <f t="shared" si="1045"/>
        <v>0</v>
      </c>
      <c r="AL1790" s="118">
        <f t="shared" si="1045"/>
        <v>0</v>
      </c>
      <c r="AM1790" s="118">
        <f t="shared" si="1034"/>
        <v>0</v>
      </c>
      <c r="AN1790" s="118">
        <f t="shared" si="1035"/>
        <v>0</v>
      </c>
      <c r="AO1790" s="45"/>
      <c r="AP1790" s="118">
        <f t="shared" si="1046"/>
        <v>0</v>
      </c>
      <c r="AQ1790" s="118">
        <f t="shared" si="1046"/>
        <v>0</v>
      </c>
      <c r="AR1790" s="118">
        <f t="shared" si="1036"/>
        <v>0</v>
      </c>
      <c r="AS1790" s="118">
        <f t="shared" si="1047"/>
        <v>0</v>
      </c>
      <c r="AT1790" s="118">
        <f t="shared" si="1047"/>
        <v>0</v>
      </c>
      <c r="AU1790" s="118">
        <f t="shared" si="1037"/>
        <v>0</v>
      </c>
      <c r="AV1790" s="118">
        <f t="shared" si="1038"/>
        <v>0</v>
      </c>
      <c r="AW1790" s="119"/>
      <c r="AX1790" s="119"/>
      <c r="AY1790" s="119"/>
      <c r="AZ1790" s="117"/>
      <c r="BA1790" s="117"/>
      <c r="BB1790" s="117"/>
      <c r="BC1790" s="117"/>
      <c r="BD1790" s="117"/>
    </row>
    <row r="1791" spans="1:56" s="100" customFormat="1" hidden="1">
      <c r="A1791" s="45"/>
      <c r="B1791" s="120">
        <v>2013</v>
      </c>
      <c r="C1791" s="121">
        <v>8320</v>
      </c>
      <c r="D1791" s="120">
        <v>15</v>
      </c>
      <c r="E1791" s="120">
        <v>1000</v>
      </c>
      <c r="F1791" s="120">
        <v>1200</v>
      </c>
      <c r="G1791" s="120">
        <v>122</v>
      </c>
      <c r="H1791" s="120">
        <v>12201</v>
      </c>
      <c r="I1791" s="122" t="s">
        <v>89</v>
      </c>
      <c r="J1791" s="132">
        <v>0</v>
      </c>
      <c r="K1791" s="132">
        <v>0</v>
      </c>
      <c r="L1791" s="133">
        <v>0</v>
      </c>
      <c r="M1791" s="132">
        <v>0</v>
      </c>
      <c r="N1791" s="132">
        <v>0</v>
      </c>
      <c r="O1791" s="133">
        <v>0</v>
      </c>
      <c r="P1791" s="133">
        <v>0</v>
      </c>
      <c r="Q1791" s="45"/>
      <c r="R1791" s="123">
        <v>0</v>
      </c>
      <c r="S1791" s="123">
        <v>0</v>
      </c>
      <c r="T1791" s="123">
        <f t="shared" si="1028"/>
        <v>0</v>
      </c>
      <c r="U1791" s="123">
        <v>0</v>
      </c>
      <c r="V1791" s="123">
        <v>0</v>
      </c>
      <c r="W1791" s="123">
        <f t="shared" si="1039"/>
        <v>0</v>
      </c>
      <c r="X1791" s="123">
        <f t="shared" si="1029"/>
        <v>0</v>
      </c>
      <c r="Y1791" s="45"/>
      <c r="Z1791" s="123">
        <v>0</v>
      </c>
      <c r="AA1791" s="123">
        <v>0</v>
      </c>
      <c r="AB1791" s="123">
        <f t="shared" si="1030"/>
        <v>0</v>
      </c>
      <c r="AC1791" s="123">
        <v>0</v>
      </c>
      <c r="AD1791" s="123">
        <v>0</v>
      </c>
      <c r="AE1791" s="123">
        <f t="shared" si="1031"/>
        <v>0</v>
      </c>
      <c r="AF1791" s="123">
        <f t="shared" si="1032"/>
        <v>0</v>
      </c>
      <c r="AG1791" s="45"/>
      <c r="AH1791" s="123">
        <v>0</v>
      </c>
      <c r="AI1791" s="123">
        <v>0</v>
      </c>
      <c r="AJ1791" s="123">
        <f t="shared" si="1033"/>
        <v>0</v>
      </c>
      <c r="AK1791" s="123">
        <v>0</v>
      </c>
      <c r="AL1791" s="123">
        <v>0</v>
      </c>
      <c r="AM1791" s="123">
        <f t="shared" si="1034"/>
        <v>0</v>
      </c>
      <c r="AN1791" s="123">
        <f t="shared" si="1035"/>
        <v>0</v>
      </c>
      <c r="AO1791" s="45"/>
      <c r="AP1791" s="123">
        <f>J1791-(R1791+Z1791+AH1791)</f>
        <v>0</v>
      </c>
      <c r="AQ1791" s="123">
        <f>K1791-(S1791+AA1791+AI1791)</f>
        <v>0</v>
      </c>
      <c r="AR1791" s="123">
        <f t="shared" si="1036"/>
        <v>0</v>
      </c>
      <c r="AS1791" s="123">
        <f>M1791-(U1791+AC1791+AK1791)</f>
        <v>0</v>
      </c>
      <c r="AT1791" s="123">
        <f>N1791-(V1791+AD1791+AL1791)</f>
        <v>0</v>
      </c>
      <c r="AU1791" s="123">
        <f t="shared" si="1037"/>
        <v>0</v>
      </c>
      <c r="AV1791" s="123">
        <f t="shared" si="1038"/>
        <v>0</v>
      </c>
      <c r="AW1791" s="134" t="s">
        <v>87</v>
      </c>
      <c r="AX1791" s="134"/>
      <c r="AY1791" s="134"/>
      <c r="AZ1791" s="133" t="s">
        <v>88</v>
      </c>
      <c r="BA1791" s="133"/>
      <c r="BB1791" s="133"/>
      <c r="BC1791" s="133"/>
      <c r="BD1791" s="133"/>
    </row>
    <row r="1792" spans="1:56" s="100" customFormat="1" hidden="1">
      <c r="A1792" s="45"/>
      <c r="B1792" s="108">
        <v>2013</v>
      </c>
      <c r="C1792" s="109">
        <v>8320</v>
      </c>
      <c r="D1792" s="108">
        <v>15</v>
      </c>
      <c r="E1792" s="108">
        <v>1000</v>
      </c>
      <c r="F1792" s="108">
        <v>1300</v>
      </c>
      <c r="G1792" s="108"/>
      <c r="H1792" s="108"/>
      <c r="I1792" s="110" t="s">
        <v>90</v>
      </c>
      <c r="J1792" s="111">
        <v>0</v>
      </c>
      <c r="K1792" s="111">
        <v>0</v>
      </c>
      <c r="L1792" s="111">
        <v>0</v>
      </c>
      <c r="M1792" s="111">
        <v>0</v>
      </c>
      <c r="N1792" s="111">
        <v>0</v>
      </c>
      <c r="O1792" s="111">
        <v>0</v>
      </c>
      <c r="P1792" s="111">
        <v>0</v>
      </c>
      <c r="Q1792" s="45"/>
      <c r="R1792" s="112">
        <f t="shared" si="1040"/>
        <v>0</v>
      </c>
      <c r="S1792" s="112">
        <f t="shared" si="1040"/>
        <v>0</v>
      </c>
      <c r="T1792" s="112">
        <f t="shared" si="1028"/>
        <v>0</v>
      </c>
      <c r="U1792" s="112">
        <f t="shared" si="1041"/>
        <v>0</v>
      </c>
      <c r="V1792" s="112">
        <f t="shared" si="1041"/>
        <v>0</v>
      </c>
      <c r="W1792" s="112">
        <f t="shared" si="1039"/>
        <v>0</v>
      </c>
      <c r="X1792" s="112">
        <f t="shared" si="1029"/>
        <v>0</v>
      </c>
      <c r="Y1792" s="45"/>
      <c r="Z1792" s="112">
        <f t="shared" si="1042"/>
        <v>0</v>
      </c>
      <c r="AA1792" s="112">
        <f t="shared" si="1042"/>
        <v>0</v>
      </c>
      <c r="AB1792" s="112">
        <f t="shared" si="1030"/>
        <v>0</v>
      </c>
      <c r="AC1792" s="112">
        <f t="shared" si="1043"/>
        <v>0</v>
      </c>
      <c r="AD1792" s="112">
        <f t="shared" si="1043"/>
        <v>0</v>
      </c>
      <c r="AE1792" s="112">
        <f t="shared" si="1031"/>
        <v>0</v>
      </c>
      <c r="AF1792" s="112">
        <f t="shared" si="1032"/>
        <v>0</v>
      </c>
      <c r="AG1792" s="45"/>
      <c r="AH1792" s="112">
        <f t="shared" si="1044"/>
        <v>0</v>
      </c>
      <c r="AI1792" s="112">
        <f t="shared" si="1044"/>
        <v>0</v>
      </c>
      <c r="AJ1792" s="112">
        <f t="shared" si="1033"/>
        <v>0</v>
      </c>
      <c r="AK1792" s="112">
        <f t="shared" si="1045"/>
        <v>0</v>
      </c>
      <c r="AL1792" s="112">
        <f t="shared" si="1045"/>
        <v>0</v>
      </c>
      <c r="AM1792" s="112">
        <f t="shared" si="1034"/>
        <v>0</v>
      </c>
      <c r="AN1792" s="112">
        <f t="shared" si="1035"/>
        <v>0</v>
      </c>
      <c r="AO1792" s="45"/>
      <c r="AP1792" s="112">
        <f t="shared" si="1046"/>
        <v>0</v>
      </c>
      <c r="AQ1792" s="112">
        <f t="shared" si="1046"/>
        <v>0</v>
      </c>
      <c r="AR1792" s="112">
        <f t="shared" si="1036"/>
        <v>0</v>
      </c>
      <c r="AS1792" s="112">
        <f t="shared" si="1047"/>
        <v>0</v>
      </c>
      <c r="AT1792" s="112">
        <f t="shared" si="1047"/>
        <v>0</v>
      </c>
      <c r="AU1792" s="112">
        <f t="shared" si="1037"/>
        <v>0</v>
      </c>
      <c r="AV1792" s="112">
        <f t="shared" si="1038"/>
        <v>0</v>
      </c>
      <c r="AW1792" s="113"/>
      <c r="AX1792" s="113"/>
      <c r="AY1792" s="113"/>
      <c r="AZ1792" s="111"/>
      <c r="BA1792" s="111"/>
      <c r="BB1792" s="111"/>
      <c r="BC1792" s="111"/>
      <c r="BD1792" s="111"/>
    </row>
    <row r="1793" spans="1:56" s="100" customFormat="1" hidden="1">
      <c r="A1793" s="45"/>
      <c r="B1793" s="114">
        <v>2013</v>
      </c>
      <c r="C1793" s="115">
        <v>8320</v>
      </c>
      <c r="D1793" s="114">
        <v>15</v>
      </c>
      <c r="E1793" s="114">
        <v>1000</v>
      </c>
      <c r="F1793" s="114">
        <v>1300</v>
      </c>
      <c r="G1793" s="114">
        <v>132</v>
      </c>
      <c r="H1793" s="114"/>
      <c r="I1793" s="116" t="s">
        <v>91</v>
      </c>
      <c r="J1793" s="117">
        <v>0</v>
      </c>
      <c r="K1793" s="117">
        <v>0</v>
      </c>
      <c r="L1793" s="117">
        <v>0</v>
      </c>
      <c r="M1793" s="117">
        <v>0</v>
      </c>
      <c r="N1793" s="117">
        <v>0</v>
      </c>
      <c r="O1793" s="117">
        <v>0</v>
      </c>
      <c r="P1793" s="117">
        <v>0</v>
      </c>
      <c r="Q1793" s="45"/>
      <c r="R1793" s="118">
        <f>R1794+R1795</f>
        <v>0</v>
      </c>
      <c r="S1793" s="118">
        <f>S1794+S1795</f>
        <v>0</v>
      </c>
      <c r="T1793" s="118">
        <f t="shared" si="1028"/>
        <v>0</v>
      </c>
      <c r="U1793" s="118">
        <f>U1794+U1795</f>
        <v>0</v>
      </c>
      <c r="V1793" s="118">
        <f>V1794+V1795</f>
        <v>0</v>
      </c>
      <c r="W1793" s="118">
        <f t="shared" si="1039"/>
        <v>0</v>
      </c>
      <c r="X1793" s="118">
        <f t="shared" si="1029"/>
        <v>0</v>
      </c>
      <c r="Y1793" s="45"/>
      <c r="Z1793" s="118">
        <f>Z1794+Z1795</f>
        <v>0</v>
      </c>
      <c r="AA1793" s="118">
        <f>AA1794+AA1795</f>
        <v>0</v>
      </c>
      <c r="AB1793" s="118">
        <f t="shared" si="1030"/>
        <v>0</v>
      </c>
      <c r="AC1793" s="118">
        <f>AC1794+AC1795</f>
        <v>0</v>
      </c>
      <c r="AD1793" s="118">
        <f>AD1794+AD1795</f>
        <v>0</v>
      </c>
      <c r="AE1793" s="118">
        <f t="shared" si="1031"/>
        <v>0</v>
      </c>
      <c r="AF1793" s="118">
        <f t="shared" si="1032"/>
        <v>0</v>
      </c>
      <c r="AG1793" s="45"/>
      <c r="AH1793" s="118">
        <f>AH1794+AH1795</f>
        <v>0</v>
      </c>
      <c r="AI1793" s="118">
        <f>AI1794+AI1795</f>
        <v>0</v>
      </c>
      <c r="AJ1793" s="118">
        <f t="shared" si="1033"/>
        <v>0</v>
      </c>
      <c r="AK1793" s="118">
        <f>AK1794+AK1795</f>
        <v>0</v>
      </c>
      <c r="AL1793" s="118">
        <f>AL1794+AL1795</f>
        <v>0</v>
      </c>
      <c r="AM1793" s="118">
        <f t="shared" si="1034"/>
        <v>0</v>
      </c>
      <c r="AN1793" s="118">
        <f t="shared" si="1035"/>
        <v>0</v>
      </c>
      <c r="AO1793" s="45"/>
      <c r="AP1793" s="118">
        <f>AP1794+AP1795</f>
        <v>0</v>
      </c>
      <c r="AQ1793" s="118">
        <f>AQ1794+AQ1795</f>
        <v>0</v>
      </c>
      <c r="AR1793" s="118">
        <f t="shared" si="1036"/>
        <v>0</v>
      </c>
      <c r="AS1793" s="118">
        <f>AS1794+AS1795</f>
        <v>0</v>
      </c>
      <c r="AT1793" s="118">
        <f>AT1794+AT1795</f>
        <v>0</v>
      </c>
      <c r="AU1793" s="118">
        <f t="shared" si="1037"/>
        <v>0</v>
      </c>
      <c r="AV1793" s="118">
        <f t="shared" si="1038"/>
        <v>0</v>
      </c>
      <c r="AW1793" s="119"/>
      <c r="AX1793" s="119"/>
      <c r="AY1793" s="119"/>
      <c r="AZ1793" s="117"/>
      <c r="BA1793" s="117"/>
      <c r="BB1793" s="117"/>
      <c r="BC1793" s="117"/>
      <c r="BD1793" s="117"/>
    </row>
    <row r="1794" spans="1:56" s="100" customFormat="1" hidden="1">
      <c r="A1794" s="45"/>
      <c r="B1794" s="120">
        <v>2013</v>
      </c>
      <c r="C1794" s="121">
        <v>8320</v>
      </c>
      <c r="D1794" s="120">
        <v>15</v>
      </c>
      <c r="E1794" s="120">
        <v>1000</v>
      </c>
      <c r="F1794" s="120">
        <v>1300</v>
      </c>
      <c r="G1794" s="120">
        <v>132</v>
      </c>
      <c r="H1794" s="120">
        <v>13201</v>
      </c>
      <c r="I1794" s="128" t="s">
        <v>92</v>
      </c>
      <c r="J1794" s="123">
        <v>0</v>
      </c>
      <c r="K1794" s="123">
        <v>0</v>
      </c>
      <c r="L1794" s="124">
        <v>0</v>
      </c>
      <c r="M1794" s="123">
        <v>0</v>
      </c>
      <c r="N1794" s="123">
        <v>0</v>
      </c>
      <c r="O1794" s="124">
        <v>0</v>
      </c>
      <c r="P1794" s="124">
        <v>0</v>
      </c>
      <c r="Q1794" s="45"/>
      <c r="R1794" s="123">
        <v>0</v>
      </c>
      <c r="S1794" s="123">
        <v>0</v>
      </c>
      <c r="T1794" s="123">
        <f t="shared" si="1028"/>
        <v>0</v>
      </c>
      <c r="U1794" s="123">
        <v>0</v>
      </c>
      <c r="V1794" s="123">
        <v>0</v>
      </c>
      <c r="W1794" s="123">
        <f t="shared" si="1039"/>
        <v>0</v>
      </c>
      <c r="X1794" s="123">
        <f t="shared" si="1029"/>
        <v>0</v>
      </c>
      <c r="Y1794" s="45"/>
      <c r="Z1794" s="123">
        <v>0</v>
      </c>
      <c r="AA1794" s="123">
        <v>0</v>
      </c>
      <c r="AB1794" s="123">
        <f t="shared" si="1030"/>
        <v>0</v>
      </c>
      <c r="AC1794" s="123">
        <v>0</v>
      </c>
      <c r="AD1794" s="123">
        <v>0</v>
      </c>
      <c r="AE1794" s="123">
        <f t="shared" si="1031"/>
        <v>0</v>
      </c>
      <c r="AF1794" s="123">
        <f t="shared" si="1032"/>
        <v>0</v>
      </c>
      <c r="AG1794" s="45"/>
      <c r="AH1794" s="123">
        <v>0</v>
      </c>
      <c r="AI1794" s="123">
        <v>0</v>
      </c>
      <c r="AJ1794" s="123">
        <f t="shared" si="1033"/>
        <v>0</v>
      </c>
      <c r="AK1794" s="123">
        <v>0</v>
      </c>
      <c r="AL1794" s="123">
        <v>0</v>
      </c>
      <c r="AM1794" s="123">
        <f t="shared" si="1034"/>
        <v>0</v>
      </c>
      <c r="AN1794" s="123">
        <f t="shared" si="1035"/>
        <v>0</v>
      </c>
      <c r="AO1794" s="45"/>
      <c r="AP1794" s="123">
        <f>J1794-(R1794+Z1794+AH1794)</f>
        <v>0</v>
      </c>
      <c r="AQ1794" s="123">
        <f>K1794-(S1794+AA1794+AI1794)</f>
        <v>0</v>
      </c>
      <c r="AR1794" s="123">
        <f t="shared" si="1036"/>
        <v>0</v>
      </c>
      <c r="AS1794" s="123">
        <f>M1794-(U1794+AC1794+AK1794)</f>
        <v>0</v>
      </c>
      <c r="AT1794" s="123">
        <f>N1794-(V1794+AD1794+AL1794)</f>
        <v>0</v>
      </c>
      <c r="AU1794" s="123">
        <f t="shared" si="1037"/>
        <v>0</v>
      </c>
      <c r="AV1794" s="123">
        <f t="shared" si="1038"/>
        <v>0</v>
      </c>
      <c r="AW1794" s="125"/>
      <c r="AX1794" s="125"/>
      <c r="AY1794" s="125"/>
      <c r="AZ1794" s="124"/>
      <c r="BA1794" s="124"/>
      <c r="BB1794" s="124"/>
      <c r="BC1794" s="124"/>
      <c r="BD1794" s="124"/>
    </row>
    <row r="1795" spans="1:56" s="100" customFormat="1" hidden="1">
      <c r="A1795" s="45"/>
      <c r="B1795" s="120">
        <v>2013</v>
      </c>
      <c r="C1795" s="121">
        <v>8320</v>
      </c>
      <c r="D1795" s="120">
        <v>15</v>
      </c>
      <c r="E1795" s="120">
        <v>1000</v>
      </c>
      <c r="F1795" s="120">
        <v>1300</v>
      </c>
      <c r="G1795" s="120">
        <v>132</v>
      </c>
      <c r="H1795" s="120">
        <v>13202</v>
      </c>
      <c r="I1795" s="128" t="s">
        <v>93</v>
      </c>
      <c r="J1795" s="123">
        <v>0</v>
      </c>
      <c r="K1795" s="123">
        <v>0</v>
      </c>
      <c r="L1795" s="124">
        <v>0</v>
      </c>
      <c r="M1795" s="123">
        <v>0</v>
      </c>
      <c r="N1795" s="123">
        <v>0</v>
      </c>
      <c r="O1795" s="124">
        <v>0</v>
      </c>
      <c r="P1795" s="124">
        <v>0</v>
      </c>
      <c r="Q1795" s="45"/>
      <c r="R1795" s="123">
        <v>0</v>
      </c>
      <c r="S1795" s="123">
        <v>0</v>
      </c>
      <c r="T1795" s="123">
        <f t="shared" si="1028"/>
        <v>0</v>
      </c>
      <c r="U1795" s="123">
        <v>0</v>
      </c>
      <c r="V1795" s="123">
        <v>0</v>
      </c>
      <c r="W1795" s="123">
        <f t="shared" si="1039"/>
        <v>0</v>
      </c>
      <c r="X1795" s="123">
        <f t="shared" si="1029"/>
        <v>0</v>
      </c>
      <c r="Y1795" s="45"/>
      <c r="Z1795" s="123">
        <v>0</v>
      </c>
      <c r="AA1795" s="123">
        <v>0</v>
      </c>
      <c r="AB1795" s="123">
        <f t="shared" si="1030"/>
        <v>0</v>
      </c>
      <c r="AC1795" s="123">
        <v>0</v>
      </c>
      <c r="AD1795" s="123">
        <v>0</v>
      </c>
      <c r="AE1795" s="123">
        <f t="shared" si="1031"/>
        <v>0</v>
      </c>
      <c r="AF1795" s="123">
        <f t="shared" si="1032"/>
        <v>0</v>
      </c>
      <c r="AG1795" s="45"/>
      <c r="AH1795" s="123">
        <v>0</v>
      </c>
      <c r="AI1795" s="123">
        <v>0</v>
      </c>
      <c r="AJ1795" s="123">
        <f t="shared" si="1033"/>
        <v>0</v>
      </c>
      <c r="AK1795" s="123">
        <v>0</v>
      </c>
      <c r="AL1795" s="123">
        <v>0</v>
      </c>
      <c r="AM1795" s="123">
        <f t="shared" si="1034"/>
        <v>0</v>
      </c>
      <c r="AN1795" s="123">
        <f t="shared" si="1035"/>
        <v>0</v>
      </c>
      <c r="AO1795" s="45"/>
      <c r="AP1795" s="123">
        <f>J1795-(R1795+Z1795+AH1795)</f>
        <v>0</v>
      </c>
      <c r="AQ1795" s="123">
        <f>K1795-(S1795+AA1795+AI1795)</f>
        <v>0</v>
      </c>
      <c r="AR1795" s="123">
        <f t="shared" si="1036"/>
        <v>0</v>
      </c>
      <c r="AS1795" s="123">
        <f>M1795-(U1795+AC1795+AK1795)</f>
        <v>0</v>
      </c>
      <c r="AT1795" s="123">
        <f>N1795-(V1795+AD1795+AL1795)</f>
        <v>0</v>
      </c>
      <c r="AU1795" s="123">
        <f t="shared" si="1037"/>
        <v>0</v>
      </c>
      <c r="AV1795" s="123">
        <f t="shared" si="1038"/>
        <v>0</v>
      </c>
      <c r="AW1795" s="125"/>
      <c r="AX1795" s="125"/>
      <c r="AY1795" s="125"/>
      <c r="AZ1795" s="124"/>
      <c r="BA1795" s="124"/>
      <c r="BB1795" s="124"/>
      <c r="BC1795" s="124"/>
      <c r="BD1795" s="124"/>
    </row>
    <row r="1796" spans="1:56" s="100" customFormat="1" hidden="1">
      <c r="A1796" s="45"/>
      <c r="B1796" s="108">
        <v>2013</v>
      </c>
      <c r="C1796" s="109">
        <v>8320</v>
      </c>
      <c r="D1796" s="108">
        <v>15</v>
      </c>
      <c r="E1796" s="108">
        <v>1000</v>
      </c>
      <c r="F1796" s="108">
        <v>1400</v>
      </c>
      <c r="G1796" s="108"/>
      <c r="H1796" s="108"/>
      <c r="I1796" s="110" t="s">
        <v>94</v>
      </c>
      <c r="J1796" s="111">
        <v>0</v>
      </c>
      <c r="K1796" s="111">
        <v>0</v>
      </c>
      <c r="L1796" s="111">
        <v>0</v>
      </c>
      <c r="M1796" s="111">
        <v>0</v>
      </c>
      <c r="N1796" s="111">
        <v>0</v>
      </c>
      <c r="O1796" s="111">
        <v>0</v>
      </c>
      <c r="P1796" s="111">
        <v>0</v>
      </c>
      <c r="Q1796" s="45"/>
      <c r="R1796" s="112">
        <f>R1797+R1799</f>
        <v>0</v>
      </c>
      <c r="S1796" s="112">
        <f>S1797+S1799</f>
        <v>0</v>
      </c>
      <c r="T1796" s="112">
        <f t="shared" si="1028"/>
        <v>0</v>
      </c>
      <c r="U1796" s="112">
        <f>U1797+U1799</f>
        <v>0</v>
      </c>
      <c r="V1796" s="112">
        <f>V1797+V1799</f>
        <v>0</v>
      </c>
      <c r="W1796" s="112">
        <f t="shared" si="1039"/>
        <v>0</v>
      </c>
      <c r="X1796" s="112">
        <f t="shared" si="1029"/>
        <v>0</v>
      </c>
      <c r="Y1796" s="45"/>
      <c r="Z1796" s="112">
        <f>Z1797+Z1799</f>
        <v>0</v>
      </c>
      <c r="AA1796" s="112">
        <f>AA1797+AA1799</f>
        <v>0</v>
      </c>
      <c r="AB1796" s="112">
        <f t="shared" si="1030"/>
        <v>0</v>
      </c>
      <c r="AC1796" s="112">
        <f>AC1797+AC1799</f>
        <v>0</v>
      </c>
      <c r="AD1796" s="112">
        <f>AD1797+AD1799</f>
        <v>0</v>
      </c>
      <c r="AE1796" s="112">
        <f t="shared" si="1031"/>
        <v>0</v>
      </c>
      <c r="AF1796" s="112">
        <f t="shared" si="1032"/>
        <v>0</v>
      </c>
      <c r="AG1796" s="45"/>
      <c r="AH1796" s="112">
        <f>AH1797+AH1799</f>
        <v>0</v>
      </c>
      <c r="AI1796" s="112">
        <f>AI1797+AI1799</f>
        <v>0</v>
      </c>
      <c r="AJ1796" s="112">
        <f t="shared" si="1033"/>
        <v>0</v>
      </c>
      <c r="AK1796" s="112">
        <f>AK1797+AK1799</f>
        <v>0</v>
      </c>
      <c r="AL1796" s="112">
        <f>AL1797+AL1799</f>
        <v>0</v>
      </c>
      <c r="AM1796" s="112">
        <f t="shared" si="1034"/>
        <v>0</v>
      </c>
      <c r="AN1796" s="112">
        <f t="shared" si="1035"/>
        <v>0</v>
      </c>
      <c r="AO1796" s="45"/>
      <c r="AP1796" s="112">
        <f>AP1797+AP1799</f>
        <v>0</v>
      </c>
      <c r="AQ1796" s="112">
        <f>AQ1797+AQ1799</f>
        <v>0</v>
      </c>
      <c r="AR1796" s="112">
        <f t="shared" si="1036"/>
        <v>0</v>
      </c>
      <c r="AS1796" s="112">
        <f>AS1797+AS1799</f>
        <v>0</v>
      </c>
      <c r="AT1796" s="112">
        <f>AT1797+AT1799</f>
        <v>0</v>
      </c>
      <c r="AU1796" s="112">
        <f t="shared" si="1037"/>
        <v>0</v>
      </c>
      <c r="AV1796" s="112">
        <f t="shared" si="1038"/>
        <v>0</v>
      </c>
      <c r="AW1796" s="113"/>
      <c r="AX1796" s="113"/>
      <c r="AY1796" s="113"/>
      <c r="AZ1796" s="111"/>
      <c r="BA1796" s="111"/>
      <c r="BB1796" s="111"/>
      <c r="BC1796" s="111"/>
      <c r="BD1796" s="111"/>
    </row>
    <row r="1797" spans="1:56" s="100" customFormat="1" hidden="1">
      <c r="A1797" s="45"/>
      <c r="B1797" s="114">
        <v>2013</v>
      </c>
      <c r="C1797" s="115">
        <v>8320</v>
      </c>
      <c r="D1797" s="114">
        <v>15</v>
      </c>
      <c r="E1797" s="114">
        <v>1000</v>
      </c>
      <c r="F1797" s="114">
        <v>1400</v>
      </c>
      <c r="G1797" s="114">
        <v>141</v>
      </c>
      <c r="H1797" s="114"/>
      <c r="I1797" s="116" t="s">
        <v>95</v>
      </c>
      <c r="J1797" s="117">
        <v>0</v>
      </c>
      <c r="K1797" s="117">
        <v>0</v>
      </c>
      <c r="L1797" s="117">
        <v>0</v>
      </c>
      <c r="M1797" s="117">
        <v>0</v>
      </c>
      <c r="N1797" s="117">
        <v>0</v>
      </c>
      <c r="O1797" s="117">
        <v>0</v>
      </c>
      <c r="P1797" s="117">
        <v>0</v>
      </c>
      <c r="Q1797" s="45"/>
      <c r="R1797" s="118">
        <f t="shared" ref="R1797:S1799" si="1048">R1798</f>
        <v>0</v>
      </c>
      <c r="S1797" s="118">
        <f t="shared" si="1048"/>
        <v>0</v>
      </c>
      <c r="T1797" s="118">
        <f t="shared" si="1028"/>
        <v>0</v>
      </c>
      <c r="U1797" s="118">
        <f t="shared" ref="U1797:V1799" si="1049">U1798</f>
        <v>0</v>
      </c>
      <c r="V1797" s="118">
        <f t="shared" si="1049"/>
        <v>0</v>
      </c>
      <c r="W1797" s="118">
        <f t="shared" si="1039"/>
        <v>0</v>
      </c>
      <c r="X1797" s="118">
        <f t="shared" si="1029"/>
        <v>0</v>
      </c>
      <c r="Y1797" s="45"/>
      <c r="Z1797" s="118">
        <f t="shared" ref="Z1797:AA1799" si="1050">Z1798</f>
        <v>0</v>
      </c>
      <c r="AA1797" s="118">
        <f t="shared" si="1050"/>
        <v>0</v>
      </c>
      <c r="AB1797" s="118">
        <f t="shared" si="1030"/>
        <v>0</v>
      </c>
      <c r="AC1797" s="118">
        <f t="shared" ref="AC1797:AD1799" si="1051">AC1798</f>
        <v>0</v>
      </c>
      <c r="AD1797" s="118">
        <f t="shared" si="1051"/>
        <v>0</v>
      </c>
      <c r="AE1797" s="118">
        <f t="shared" si="1031"/>
        <v>0</v>
      </c>
      <c r="AF1797" s="118">
        <f t="shared" si="1032"/>
        <v>0</v>
      </c>
      <c r="AG1797" s="45"/>
      <c r="AH1797" s="118">
        <f t="shared" ref="AH1797:AI1799" si="1052">AH1798</f>
        <v>0</v>
      </c>
      <c r="AI1797" s="118">
        <f t="shared" si="1052"/>
        <v>0</v>
      </c>
      <c r="AJ1797" s="118">
        <f t="shared" si="1033"/>
        <v>0</v>
      </c>
      <c r="AK1797" s="118">
        <f t="shared" ref="AK1797:AL1799" si="1053">AK1798</f>
        <v>0</v>
      </c>
      <c r="AL1797" s="118">
        <f t="shared" si="1053"/>
        <v>0</v>
      </c>
      <c r="AM1797" s="118">
        <f t="shared" si="1034"/>
        <v>0</v>
      </c>
      <c r="AN1797" s="118">
        <f t="shared" si="1035"/>
        <v>0</v>
      </c>
      <c r="AO1797" s="45"/>
      <c r="AP1797" s="118">
        <f t="shared" ref="AP1797:AQ1799" si="1054">AP1798</f>
        <v>0</v>
      </c>
      <c r="AQ1797" s="118">
        <f t="shared" si="1054"/>
        <v>0</v>
      </c>
      <c r="AR1797" s="118">
        <f t="shared" si="1036"/>
        <v>0</v>
      </c>
      <c r="AS1797" s="118">
        <f t="shared" ref="AS1797:AT1799" si="1055">AS1798</f>
        <v>0</v>
      </c>
      <c r="AT1797" s="118">
        <f t="shared" si="1055"/>
        <v>0</v>
      </c>
      <c r="AU1797" s="118">
        <f t="shared" si="1037"/>
        <v>0</v>
      </c>
      <c r="AV1797" s="118">
        <f t="shared" si="1038"/>
        <v>0</v>
      </c>
      <c r="AW1797" s="119"/>
      <c r="AX1797" s="119"/>
      <c r="AY1797" s="119"/>
      <c r="AZ1797" s="117"/>
      <c r="BA1797" s="117"/>
      <c r="BB1797" s="117"/>
      <c r="BC1797" s="117"/>
      <c r="BD1797" s="117"/>
    </row>
    <row r="1798" spans="1:56" s="100" customFormat="1" hidden="1">
      <c r="A1798" s="45"/>
      <c r="B1798" s="129">
        <v>2013</v>
      </c>
      <c r="C1798" s="130">
        <v>8320</v>
      </c>
      <c r="D1798" s="129">
        <v>15</v>
      </c>
      <c r="E1798" s="129">
        <v>1000</v>
      </c>
      <c r="F1798" s="129">
        <v>1400</v>
      </c>
      <c r="G1798" s="129">
        <v>141</v>
      </c>
      <c r="H1798" s="129">
        <v>14103</v>
      </c>
      <c r="I1798" s="131" t="s">
        <v>96</v>
      </c>
      <c r="J1798" s="123">
        <v>0</v>
      </c>
      <c r="K1798" s="123">
        <v>0</v>
      </c>
      <c r="L1798" s="124">
        <v>0</v>
      </c>
      <c r="M1798" s="123">
        <v>0</v>
      </c>
      <c r="N1798" s="123">
        <v>0</v>
      </c>
      <c r="O1798" s="124">
        <v>0</v>
      </c>
      <c r="P1798" s="124">
        <v>0</v>
      </c>
      <c r="Q1798" s="45"/>
      <c r="R1798" s="123">
        <v>0</v>
      </c>
      <c r="S1798" s="123">
        <v>0</v>
      </c>
      <c r="T1798" s="123">
        <f t="shared" si="1028"/>
        <v>0</v>
      </c>
      <c r="U1798" s="123">
        <v>0</v>
      </c>
      <c r="V1798" s="123">
        <v>0</v>
      </c>
      <c r="W1798" s="123">
        <f t="shared" si="1039"/>
        <v>0</v>
      </c>
      <c r="X1798" s="123">
        <f t="shared" si="1029"/>
        <v>0</v>
      </c>
      <c r="Y1798" s="45"/>
      <c r="Z1798" s="123">
        <v>0</v>
      </c>
      <c r="AA1798" s="123">
        <v>0</v>
      </c>
      <c r="AB1798" s="123">
        <f t="shared" si="1030"/>
        <v>0</v>
      </c>
      <c r="AC1798" s="123">
        <v>0</v>
      </c>
      <c r="AD1798" s="123">
        <v>0</v>
      </c>
      <c r="AE1798" s="123">
        <f t="shared" si="1031"/>
        <v>0</v>
      </c>
      <c r="AF1798" s="123">
        <f t="shared" si="1032"/>
        <v>0</v>
      </c>
      <c r="AG1798" s="45"/>
      <c r="AH1798" s="123">
        <v>0</v>
      </c>
      <c r="AI1798" s="123">
        <v>0</v>
      </c>
      <c r="AJ1798" s="123">
        <f t="shared" si="1033"/>
        <v>0</v>
      </c>
      <c r="AK1798" s="123">
        <v>0</v>
      </c>
      <c r="AL1798" s="123">
        <v>0</v>
      </c>
      <c r="AM1798" s="123">
        <f t="shared" si="1034"/>
        <v>0</v>
      </c>
      <c r="AN1798" s="123">
        <f t="shared" si="1035"/>
        <v>0</v>
      </c>
      <c r="AO1798" s="45"/>
      <c r="AP1798" s="123">
        <f>J1798-(R1798+Z1798+AH1798)</f>
        <v>0</v>
      </c>
      <c r="AQ1798" s="123">
        <f>K1798-(S1798+AA1798+AI1798)</f>
        <v>0</v>
      </c>
      <c r="AR1798" s="123">
        <f t="shared" si="1036"/>
        <v>0</v>
      </c>
      <c r="AS1798" s="123">
        <f>M1798-(U1798+AC1798+AK1798)</f>
        <v>0</v>
      </c>
      <c r="AT1798" s="123">
        <f>N1798-(V1798+AD1798+AL1798)</f>
        <v>0</v>
      </c>
      <c r="AU1798" s="123">
        <f t="shared" si="1037"/>
        <v>0</v>
      </c>
      <c r="AV1798" s="123">
        <f t="shared" si="1038"/>
        <v>0</v>
      </c>
      <c r="AW1798" s="125"/>
      <c r="AX1798" s="125"/>
      <c r="AY1798" s="125"/>
      <c r="AZ1798" s="124"/>
      <c r="BA1798" s="124"/>
      <c r="BB1798" s="124"/>
      <c r="BC1798" s="124"/>
      <c r="BD1798" s="124"/>
    </row>
    <row r="1799" spans="1:56" s="100" customFormat="1" hidden="1">
      <c r="A1799" s="45"/>
      <c r="B1799" s="114">
        <v>2013</v>
      </c>
      <c r="C1799" s="115">
        <v>8320</v>
      </c>
      <c r="D1799" s="114">
        <v>15</v>
      </c>
      <c r="E1799" s="114">
        <v>1000</v>
      </c>
      <c r="F1799" s="114">
        <v>1400</v>
      </c>
      <c r="G1799" s="114">
        <v>144</v>
      </c>
      <c r="H1799" s="114"/>
      <c r="I1799" s="116" t="s">
        <v>97</v>
      </c>
      <c r="J1799" s="117">
        <v>0</v>
      </c>
      <c r="K1799" s="117">
        <v>0</v>
      </c>
      <c r="L1799" s="117">
        <v>0</v>
      </c>
      <c r="M1799" s="117">
        <v>0</v>
      </c>
      <c r="N1799" s="117">
        <v>0</v>
      </c>
      <c r="O1799" s="117">
        <v>0</v>
      </c>
      <c r="P1799" s="117">
        <v>0</v>
      </c>
      <c r="Q1799" s="45"/>
      <c r="R1799" s="118">
        <f t="shared" si="1048"/>
        <v>0</v>
      </c>
      <c r="S1799" s="118">
        <f t="shared" si="1048"/>
        <v>0</v>
      </c>
      <c r="T1799" s="118">
        <f t="shared" si="1028"/>
        <v>0</v>
      </c>
      <c r="U1799" s="118">
        <f t="shared" si="1049"/>
        <v>0</v>
      </c>
      <c r="V1799" s="118">
        <f t="shared" si="1049"/>
        <v>0</v>
      </c>
      <c r="W1799" s="118">
        <f t="shared" si="1039"/>
        <v>0</v>
      </c>
      <c r="X1799" s="118">
        <f t="shared" si="1029"/>
        <v>0</v>
      </c>
      <c r="Y1799" s="45"/>
      <c r="Z1799" s="118">
        <f t="shared" si="1050"/>
        <v>0</v>
      </c>
      <c r="AA1799" s="118">
        <f t="shared" si="1050"/>
        <v>0</v>
      </c>
      <c r="AB1799" s="118">
        <f t="shared" si="1030"/>
        <v>0</v>
      </c>
      <c r="AC1799" s="118">
        <f t="shared" si="1051"/>
        <v>0</v>
      </c>
      <c r="AD1799" s="118">
        <f t="shared" si="1051"/>
        <v>0</v>
      </c>
      <c r="AE1799" s="118">
        <f t="shared" si="1031"/>
        <v>0</v>
      </c>
      <c r="AF1799" s="118">
        <f t="shared" si="1032"/>
        <v>0</v>
      </c>
      <c r="AG1799" s="45"/>
      <c r="AH1799" s="118">
        <f t="shared" si="1052"/>
        <v>0</v>
      </c>
      <c r="AI1799" s="118">
        <f t="shared" si="1052"/>
        <v>0</v>
      </c>
      <c r="AJ1799" s="118">
        <f t="shared" si="1033"/>
        <v>0</v>
      </c>
      <c r="AK1799" s="118">
        <f t="shared" si="1053"/>
        <v>0</v>
      </c>
      <c r="AL1799" s="118">
        <f t="shared" si="1053"/>
        <v>0</v>
      </c>
      <c r="AM1799" s="118">
        <f t="shared" si="1034"/>
        <v>0</v>
      </c>
      <c r="AN1799" s="118">
        <f t="shared" si="1035"/>
        <v>0</v>
      </c>
      <c r="AO1799" s="45"/>
      <c r="AP1799" s="118">
        <f t="shared" si="1054"/>
        <v>0</v>
      </c>
      <c r="AQ1799" s="118">
        <f t="shared" si="1054"/>
        <v>0</v>
      </c>
      <c r="AR1799" s="118">
        <f t="shared" si="1036"/>
        <v>0</v>
      </c>
      <c r="AS1799" s="118">
        <f t="shared" si="1055"/>
        <v>0</v>
      </c>
      <c r="AT1799" s="118">
        <f t="shared" si="1055"/>
        <v>0</v>
      </c>
      <c r="AU1799" s="118">
        <f t="shared" si="1037"/>
        <v>0</v>
      </c>
      <c r="AV1799" s="118">
        <f t="shared" si="1038"/>
        <v>0</v>
      </c>
      <c r="AW1799" s="119"/>
      <c r="AX1799" s="119"/>
      <c r="AY1799" s="119"/>
      <c r="AZ1799" s="117"/>
      <c r="BA1799" s="117"/>
      <c r="BB1799" s="117"/>
      <c r="BC1799" s="117"/>
      <c r="BD1799" s="117"/>
    </row>
    <row r="1800" spans="1:56" s="100" customFormat="1" hidden="1">
      <c r="A1800" s="45"/>
      <c r="B1800" s="129">
        <v>2013</v>
      </c>
      <c r="C1800" s="130">
        <v>8320</v>
      </c>
      <c r="D1800" s="129">
        <v>15</v>
      </c>
      <c r="E1800" s="129">
        <v>1000</v>
      </c>
      <c r="F1800" s="129">
        <v>1400</v>
      </c>
      <c r="G1800" s="129">
        <v>144</v>
      </c>
      <c r="H1800" s="129">
        <v>14401</v>
      </c>
      <c r="I1800" s="131" t="s">
        <v>98</v>
      </c>
      <c r="J1800" s="123">
        <v>0</v>
      </c>
      <c r="K1800" s="123">
        <v>0</v>
      </c>
      <c r="L1800" s="124">
        <v>0</v>
      </c>
      <c r="M1800" s="123">
        <v>0</v>
      </c>
      <c r="N1800" s="123">
        <v>0</v>
      </c>
      <c r="O1800" s="124">
        <v>0</v>
      </c>
      <c r="P1800" s="124">
        <v>0</v>
      </c>
      <c r="Q1800" s="45"/>
      <c r="R1800" s="123">
        <v>0</v>
      </c>
      <c r="S1800" s="123">
        <v>0</v>
      </c>
      <c r="T1800" s="123">
        <f t="shared" si="1028"/>
        <v>0</v>
      </c>
      <c r="U1800" s="123">
        <v>0</v>
      </c>
      <c r="V1800" s="123">
        <v>0</v>
      </c>
      <c r="W1800" s="123">
        <f t="shared" si="1039"/>
        <v>0</v>
      </c>
      <c r="X1800" s="123">
        <f t="shared" si="1029"/>
        <v>0</v>
      </c>
      <c r="Y1800" s="45"/>
      <c r="Z1800" s="123">
        <v>0</v>
      </c>
      <c r="AA1800" s="123">
        <v>0</v>
      </c>
      <c r="AB1800" s="123">
        <f t="shared" si="1030"/>
        <v>0</v>
      </c>
      <c r="AC1800" s="123">
        <v>0</v>
      </c>
      <c r="AD1800" s="123">
        <v>0</v>
      </c>
      <c r="AE1800" s="123">
        <f t="shared" si="1031"/>
        <v>0</v>
      </c>
      <c r="AF1800" s="123">
        <f t="shared" si="1032"/>
        <v>0</v>
      </c>
      <c r="AG1800" s="45"/>
      <c r="AH1800" s="123">
        <v>0</v>
      </c>
      <c r="AI1800" s="123">
        <v>0</v>
      </c>
      <c r="AJ1800" s="123">
        <f t="shared" si="1033"/>
        <v>0</v>
      </c>
      <c r="AK1800" s="123">
        <v>0</v>
      </c>
      <c r="AL1800" s="123">
        <v>0</v>
      </c>
      <c r="AM1800" s="123">
        <f t="shared" si="1034"/>
        <v>0</v>
      </c>
      <c r="AN1800" s="123">
        <f t="shared" si="1035"/>
        <v>0</v>
      </c>
      <c r="AO1800" s="45"/>
      <c r="AP1800" s="123">
        <f>J1800-(R1800+Z1800+AH1800)</f>
        <v>0</v>
      </c>
      <c r="AQ1800" s="123">
        <f>K1800-(S1800+AA1800+AI1800)</f>
        <v>0</v>
      </c>
      <c r="AR1800" s="123">
        <f t="shared" si="1036"/>
        <v>0</v>
      </c>
      <c r="AS1800" s="123">
        <f>M1800-(U1800+AC1800+AK1800)</f>
        <v>0</v>
      </c>
      <c r="AT1800" s="123">
        <f>N1800-(V1800+AD1800+AL1800)</f>
        <v>0</v>
      </c>
      <c r="AU1800" s="123">
        <f t="shared" si="1037"/>
        <v>0</v>
      </c>
      <c r="AV1800" s="123">
        <f t="shared" si="1038"/>
        <v>0</v>
      </c>
      <c r="AW1800" s="125"/>
      <c r="AX1800" s="125"/>
      <c r="AY1800" s="125"/>
      <c r="AZ1800" s="124"/>
      <c r="BA1800" s="124"/>
      <c r="BB1800" s="124"/>
      <c r="BC1800" s="124"/>
      <c r="BD1800" s="124"/>
    </row>
    <row r="1801" spans="1:56" s="100" customFormat="1" hidden="1">
      <c r="A1801" s="45"/>
      <c r="B1801" s="108">
        <v>2013</v>
      </c>
      <c r="C1801" s="109">
        <v>8320</v>
      </c>
      <c r="D1801" s="108">
        <v>15</v>
      </c>
      <c r="E1801" s="108">
        <v>1000</v>
      </c>
      <c r="F1801" s="108">
        <v>1500</v>
      </c>
      <c r="G1801" s="108"/>
      <c r="H1801" s="108"/>
      <c r="I1801" s="110" t="s">
        <v>500</v>
      </c>
      <c r="J1801" s="111">
        <v>0</v>
      </c>
      <c r="K1801" s="111">
        <v>0</v>
      </c>
      <c r="L1801" s="111">
        <v>0</v>
      </c>
      <c r="M1801" s="111">
        <v>0</v>
      </c>
      <c r="N1801" s="111">
        <v>0</v>
      </c>
      <c r="O1801" s="111">
        <v>0</v>
      </c>
      <c r="P1801" s="111">
        <v>0</v>
      </c>
      <c r="Q1801" s="45"/>
      <c r="R1801" s="112">
        <f>R1802+R1804</f>
        <v>0</v>
      </c>
      <c r="S1801" s="112">
        <f>S1802+S1804</f>
        <v>0</v>
      </c>
      <c r="T1801" s="112">
        <f t="shared" si="1028"/>
        <v>0</v>
      </c>
      <c r="U1801" s="112">
        <f>U1802+U1804</f>
        <v>0</v>
      </c>
      <c r="V1801" s="112">
        <f>V1802+V1804</f>
        <v>0</v>
      </c>
      <c r="W1801" s="112">
        <f t="shared" si="1039"/>
        <v>0</v>
      </c>
      <c r="X1801" s="112">
        <f t="shared" si="1029"/>
        <v>0</v>
      </c>
      <c r="Y1801" s="45"/>
      <c r="Z1801" s="112">
        <f>Z1802+Z1804</f>
        <v>0</v>
      </c>
      <c r="AA1801" s="112">
        <f>AA1802+AA1804</f>
        <v>0</v>
      </c>
      <c r="AB1801" s="112">
        <f t="shared" si="1030"/>
        <v>0</v>
      </c>
      <c r="AC1801" s="112">
        <f>AC1802+AC1804</f>
        <v>0</v>
      </c>
      <c r="AD1801" s="112">
        <f>AD1802+AD1804</f>
        <v>0</v>
      </c>
      <c r="AE1801" s="112">
        <f t="shared" si="1031"/>
        <v>0</v>
      </c>
      <c r="AF1801" s="112">
        <f t="shared" si="1032"/>
        <v>0</v>
      </c>
      <c r="AG1801" s="45"/>
      <c r="AH1801" s="112">
        <f>AH1802+AH1804</f>
        <v>0</v>
      </c>
      <c r="AI1801" s="112">
        <f>AI1802+AI1804</f>
        <v>0</v>
      </c>
      <c r="AJ1801" s="112">
        <f t="shared" si="1033"/>
        <v>0</v>
      </c>
      <c r="AK1801" s="112">
        <f>AK1802+AK1804</f>
        <v>0</v>
      </c>
      <c r="AL1801" s="112">
        <f>AL1802+AL1804</f>
        <v>0</v>
      </c>
      <c r="AM1801" s="112">
        <f t="shared" si="1034"/>
        <v>0</v>
      </c>
      <c r="AN1801" s="112">
        <f t="shared" si="1035"/>
        <v>0</v>
      </c>
      <c r="AO1801" s="45"/>
      <c r="AP1801" s="112">
        <f>AP1802+AP1804</f>
        <v>0</v>
      </c>
      <c r="AQ1801" s="112">
        <f>AQ1802+AQ1804</f>
        <v>0</v>
      </c>
      <c r="AR1801" s="112">
        <f t="shared" si="1036"/>
        <v>0</v>
      </c>
      <c r="AS1801" s="112">
        <f>AS1802+AS1804</f>
        <v>0</v>
      </c>
      <c r="AT1801" s="112">
        <f>AT1802+AT1804</f>
        <v>0</v>
      </c>
      <c r="AU1801" s="112">
        <f t="shared" si="1037"/>
        <v>0</v>
      </c>
      <c r="AV1801" s="112">
        <f t="shared" si="1038"/>
        <v>0</v>
      </c>
      <c r="AW1801" s="113"/>
      <c r="AX1801" s="113"/>
      <c r="AY1801" s="113"/>
      <c r="AZ1801" s="111"/>
      <c r="BA1801" s="111"/>
      <c r="BB1801" s="111"/>
      <c r="BC1801" s="111"/>
      <c r="BD1801" s="111"/>
    </row>
    <row r="1802" spans="1:56" s="100" customFormat="1" hidden="1">
      <c r="A1802" s="45"/>
      <c r="B1802" s="114">
        <v>2013</v>
      </c>
      <c r="C1802" s="115">
        <v>8320</v>
      </c>
      <c r="D1802" s="114">
        <v>15</v>
      </c>
      <c r="E1802" s="114">
        <v>1000</v>
      </c>
      <c r="F1802" s="114">
        <v>1500</v>
      </c>
      <c r="G1802" s="114">
        <v>152</v>
      </c>
      <c r="H1802" s="114"/>
      <c r="I1802" s="116" t="s">
        <v>273</v>
      </c>
      <c r="J1802" s="117">
        <v>0</v>
      </c>
      <c r="K1802" s="117">
        <v>0</v>
      </c>
      <c r="L1802" s="117">
        <v>0</v>
      </c>
      <c r="M1802" s="117">
        <v>0</v>
      </c>
      <c r="N1802" s="117">
        <v>0</v>
      </c>
      <c r="O1802" s="117">
        <v>0</v>
      </c>
      <c r="P1802" s="117">
        <v>0</v>
      </c>
      <c r="Q1802" s="45"/>
      <c r="R1802" s="118">
        <f t="shared" ref="R1802:S1804" si="1056">R1803</f>
        <v>0</v>
      </c>
      <c r="S1802" s="118">
        <f t="shared" si="1056"/>
        <v>0</v>
      </c>
      <c r="T1802" s="118">
        <f t="shared" si="1028"/>
        <v>0</v>
      </c>
      <c r="U1802" s="118">
        <f t="shared" ref="U1802:V1804" si="1057">U1803</f>
        <v>0</v>
      </c>
      <c r="V1802" s="118">
        <f t="shared" si="1057"/>
        <v>0</v>
      </c>
      <c r="W1802" s="118">
        <f t="shared" si="1039"/>
        <v>0</v>
      </c>
      <c r="X1802" s="118">
        <f t="shared" si="1029"/>
        <v>0</v>
      </c>
      <c r="Y1802" s="45"/>
      <c r="Z1802" s="118">
        <f t="shared" ref="Z1802:AA1804" si="1058">Z1803</f>
        <v>0</v>
      </c>
      <c r="AA1802" s="118">
        <f t="shared" si="1058"/>
        <v>0</v>
      </c>
      <c r="AB1802" s="118">
        <f t="shared" si="1030"/>
        <v>0</v>
      </c>
      <c r="AC1802" s="118">
        <f t="shared" ref="AC1802:AD1804" si="1059">AC1803</f>
        <v>0</v>
      </c>
      <c r="AD1802" s="118">
        <f t="shared" si="1059"/>
        <v>0</v>
      </c>
      <c r="AE1802" s="118">
        <f t="shared" si="1031"/>
        <v>0</v>
      </c>
      <c r="AF1802" s="118">
        <f t="shared" si="1032"/>
        <v>0</v>
      </c>
      <c r="AG1802" s="45"/>
      <c r="AH1802" s="118">
        <f t="shared" ref="AH1802:AI1804" si="1060">AH1803</f>
        <v>0</v>
      </c>
      <c r="AI1802" s="118">
        <f t="shared" si="1060"/>
        <v>0</v>
      </c>
      <c r="AJ1802" s="118">
        <f t="shared" si="1033"/>
        <v>0</v>
      </c>
      <c r="AK1802" s="118">
        <f t="shared" ref="AK1802:AL1804" si="1061">AK1803</f>
        <v>0</v>
      </c>
      <c r="AL1802" s="118">
        <f t="shared" si="1061"/>
        <v>0</v>
      </c>
      <c r="AM1802" s="118">
        <f t="shared" si="1034"/>
        <v>0</v>
      </c>
      <c r="AN1802" s="118">
        <f t="shared" si="1035"/>
        <v>0</v>
      </c>
      <c r="AO1802" s="45"/>
      <c r="AP1802" s="118">
        <f t="shared" ref="AP1802:AQ1804" si="1062">AP1803</f>
        <v>0</v>
      </c>
      <c r="AQ1802" s="118">
        <f t="shared" si="1062"/>
        <v>0</v>
      </c>
      <c r="AR1802" s="118">
        <f t="shared" si="1036"/>
        <v>0</v>
      </c>
      <c r="AS1802" s="118">
        <f t="shared" ref="AS1802:AT1804" si="1063">AS1803</f>
        <v>0</v>
      </c>
      <c r="AT1802" s="118">
        <f t="shared" si="1063"/>
        <v>0</v>
      </c>
      <c r="AU1802" s="118">
        <f t="shared" si="1037"/>
        <v>0</v>
      </c>
      <c r="AV1802" s="118">
        <f t="shared" si="1038"/>
        <v>0</v>
      </c>
      <c r="AW1802" s="119"/>
      <c r="AX1802" s="119"/>
      <c r="AY1802" s="119"/>
      <c r="AZ1802" s="117"/>
      <c r="BA1802" s="117"/>
      <c r="BB1802" s="117"/>
      <c r="BC1802" s="117"/>
      <c r="BD1802" s="117"/>
    </row>
    <row r="1803" spans="1:56" s="100" customFormat="1" hidden="1">
      <c r="A1803" s="45"/>
      <c r="B1803" s="120">
        <v>2013</v>
      </c>
      <c r="C1803" s="121">
        <v>8320</v>
      </c>
      <c r="D1803" s="120">
        <v>15</v>
      </c>
      <c r="E1803" s="120">
        <v>1000</v>
      </c>
      <c r="F1803" s="120">
        <v>1500</v>
      </c>
      <c r="G1803" s="120">
        <v>152</v>
      </c>
      <c r="H1803" s="120">
        <v>15202</v>
      </c>
      <c r="I1803" s="122" t="s">
        <v>501</v>
      </c>
      <c r="J1803" s="123">
        <v>0</v>
      </c>
      <c r="K1803" s="123">
        <v>0</v>
      </c>
      <c r="L1803" s="124">
        <v>0</v>
      </c>
      <c r="M1803" s="123">
        <v>0</v>
      </c>
      <c r="N1803" s="123">
        <v>0</v>
      </c>
      <c r="O1803" s="124">
        <v>0</v>
      </c>
      <c r="P1803" s="124">
        <v>0</v>
      </c>
      <c r="Q1803" s="45"/>
      <c r="R1803" s="123">
        <v>0</v>
      </c>
      <c r="S1803" s="123">
        <v>0</v>
      </c>
      <c r="T1803" s="123">
        <f t="shared" si="1028"/>
        <v>0</v>
      </c>
      <c r="U1803" s="123">
        <v>0</v>
      </c>
      <c r="V1803" s="123">
        <v>0</v>
      </c>
      <c r="W1803" s="123">
        <f t="shared" si="1039"/>
        <v>0</v>
      </c>
      <c r="X1803" s="123">
        <f t="shared" si="1029"/>
        <v>0</v>
      </c>
      <c r="Y1803" s="45"/>
      <c r="Z1803" s="123">
        <v>0</v>
      </c>
      <c r="AA1803" s="123">
        <v>0</v>
      </c>
      <c r="AB1803" s="123">
        <f t="shared" si="1030"/>
        <v>0</v>
      </c>
      <c r="AC1803" s="123">
        <v>0</v>
      </c>
      <c r="AD1803" s="123">
        <v>0</v>
      </c>
      <c r="AE1803" s="123">
        <f t="shared" si="1031"/>
        <v>0</v>
      </c>
      <c r="AF1803" s="123">
        <f t="shared" si="1032"/>
        <v>0</v>
      </c>
      <c r="AG1803" s="45"/>
      <c r="AH1803" s="123">
        <v>0</v>
      </c>
      <c r="AI1803" s="123">
        <v>0</v>
      </c>
      <c r="AJ1803" s="123">
        <f t="shared" si="1033"/>
        <v>0</v>
      </c>
      <c r="AK1803" s="123">
        <v>0</v>
      </c>
      <c r="AL1803" s="123">
        <v>0</v>
      </c>
      <c r="AM1803" s="123">
        <f t="shared" si="1034"/>
        <v>0</v>
      </c>
      <c r="AN1803" s="123">
        <f t="shared" si="1035"/>
        <v>0</v>
      </c>
      <c r="AO1803" s="45"/>
      <c r="AP1803" s="123">
        <f>J1803-(R1803+Z1803+AH1803)</f>
        <v>0</v>
      </c>
      <c r="AQ1803" s="123">
        <f>K1803-(S1803+AA1803+AI1803)</f>
        <v>0</v>
      </c>
      <c r="AR1803" s="123">
        <f t="shared" si="1036"/>
        <v>0</v>
      </c>
      <c r="AS1803" s="123">
        <f>M1803-(U1803+AC1803+AK1803)</f>
        <v>0</v>
      </c>
      <c r="AT1803" s="123">
        <f>N1803-(V1803+AD1803+AL1803)</f>
        <v>0</v>
      </c>
      <c r="AU1803" s="123">
        <f t="shared" si="1037"/>
        <v>0</v>
      </c>
      <c r="AV1803" s="123">
        <f t="shared" si="1038"/>
        <v>0</v>
      </c>
      <c r="AW1803" s="125"/>
      <c r="AX1803" s="125"/>
      <c r="AY1803" s="125"/>
      <c r="AZ1803" s="124"/>
      <c r="BA1803" s="124"/>
      <c r="BB1803" s="124"/>
      <c r="BC1803" s="124"/>
      <c r="BD1803" s="124"/>
    </row>
    <row r="1804" spans="1:56" s="100" customFormat="1" hidden="1">
      <c r="A1804" s="45"/>
      <c r="B1804" s="114">
        <v>2013</v>
      </c>
      <c r="C1804" s="115">
        <v>8320</v>
      </c>
      <c r="D1804" s="114">
        <v>15</v>
      </c>
      <c r="E1804" s="114">
        <v>1000</v>
      </c>
      <c r="F1804" s="114">
        <v>1500</v>
      </c>
      <c r="G1804" s="114">
        <v>159</v>
      </c>
      <c r="H1804" s="114"/>
      <c r="I1804" s="116" t="s">
        <v>500</v>
      </c>
      <c r="J1804" s="117">
        <v>0</v>
      </c>
      <c r="K1804" s="117">
        <v>0</v>
      </c>
      <c r="L1804" s="117">
        <v>0</v>
      </c>
      <c r="M1804" s="117">
        <v>0</v>
      </c>
      <c r="N1804" s="117">
        <v>0</v>
      </c>
      <c r="O1804" s="117">
        <v>0</v>
      </c>
      <c r="P1804" s="117">
        <v>0</v>
      </c>
      <c r="Q1804" s="45"/>
      <c r="R1804" s="118">
        <f t="shared" si="1056"/>
        <v>0</v>
      </c>
      <c r="S1804" s="118">
        <f t="shared" si="1056"/>
        <v>0</v>
      </c>
      <c r="T1804" s="118">
        <f t="shared" si="1028"/>
        <v>0</v>
      </c>
      <c r="U1804" s="118">
        <f t="shared" si="1057"/>
        <v>0</v>
      </c>
      <c r="V1804" s="118">
        <f t="shared" si="1057"/>
        <v>0</v>
      </c>
      <c r="W1804" s="118">
        <f t="shared" si="1039"/>
        <v>0</v>
      </c>
      <c r="X1804" s="118">
        <f t="shared" si="1029"/>
        <v>0</v>
      </c>
      <c r="Y1804" s="45"/>
      <c r="Z1804" s="118">
        <f t="shared" si="1058"/>
        <v>0</v>
      </c>
      <c r="AA1804" s="118">
        <f t="shared" si="1058"/>
        <v>0</v>
      </c>
      <c r="AB1804" s="118">
        <f t="shared" si="1030"/>
        <v>0</v>
      </c>
      <c r="AC1804" s="118">
        <f t="shared" si="1059"/>
        <v>0</v>
      </c>
      <c r="AD1804" s="118">
        <f t="shared" si="1059"/>
        <v>0</v>
      </c>
      <c r="AE1804" s="118">
        <f t="shared" si="1031"/>
        <v>0</v>
      </c>
      <c r="AF1804" s="118">
        <f t="shared" si="1032"/>
        <v>0</v>
      </c>
      <c r="AG1804" s="45"/>
      <c r="AH1804" s="118">
        <f t="shared" si="1060"/>
        <v>0</v>
      </c>
      <c r="AI1804" s="118">
        <f t="shared" si="1060"/>
        <v>0</v>
      </c>
      <c r="AJ1804" s="118">
        <f t="shared" si="1033"/>
        <v>0</v>
      </c>
      <c r="AK1804" s="118">
        <f t="shared" si="1061"/>
        <v>0</v>
      </c>
      <c r="AL1804" s="118">
        <f t="shared" si="1061"/>
        <v>0</v>
      </c>
      <c r="AM1804" s="118">
        <f t="shared" si="1034"/>
        <v>0</v>
      </c>
      <c r="AN1804" s="118">
        <f t="shared" si="1035"/>
        <v>0</v>
      </c>
      <c r="AO1804" s="45"/>
      <c r="AP1804" s="118">
        <f t="shared" si="1062"/>
        <v>0</v>
      </c>
      <c r="AQ1804" s="118">
        <f t="shared" si="1062"/>
        <v>0</v>
      </c>
      <c r="AR1804" s="118">
        <f t="shared" si="1036"/>
        <v>0</v>
      </c>
      <c r="AS1804" s="118">
        <f t="shared" si="1063"/>
        <v>0</v>
      </c>
      <c r="AT1804" s="118">
        <f t="shared" si="1063"/>
        <v>0</v>
      </c>
      <c r="AU1804" s="118">
        <f t="shared" si="1037"/>
        <v>0</v>
      </c>
      <c r="AV1804" s="118">
        <f t="shared" si="1038"/>
        <v>0</v>
      </c>
      <c r="AW1804" s="119"/>
      <c r="AX1804" s="119"/>
      <c r="AY1804" s="119"/>
      <c r="AZ1804" s="117"/>
      <c r="BA1804" s="117"/>
      <c r="BB1804" s="117"/>
      <c r="BC1804" s="117"/>
      <c r="BD1804" s="117"/>
    </row>
    <row r="1805" spans="1:56" s="100" customFormat="1" hidden="1">
      <c r="A1805" s="45"/>
      <c r="B1805" s="120">
        <v>2013</v>
      </c>
      <c r="C1805" s="121">
        <v>8320</v>
      </c>
      <c r="D1805" s="120">
        <v>15</v>
      </c>
      <c r="E1805" s="120">
        <v>1000</v>
      </c>
      <c r="F1805" s="120">
        <v>1500</v>
      </c>
      <c r="G1805" s="120">
        <v>159</v>
      </c>
      <c r="H1805" s="120">
        <v>15901</v>
      </c>
      <c r="I1805" s="122" t="s">
        <v>502</v>
      </c>
      <c r="J1805" s="123">
        <v>0</v>
      </c>
      <c r="K1805" s="123">
        <v>0</v>
      </c>
      <c r="L1805" s="124">
        <v>0</v>
      </c>
      <c r="M1805" s="123">
        <v>0</v>
      </c>
      <c r="N1805" s="123">
        <v>0</v>
      </c>
      <c r="O1805" s="124">
        <v>0</v>
      </c>
      <c r="P1805" s="124">
        <v>0</v>
      </c>
      <c r="Q1805" s="45"/>
      <c r="R1805" s="123">
        <v>0</v>
      </c>
      <c r="S1805" s="123">
        <v>0</v>
      </c>
      <c r="T1805" s="123">
        <f t="shared" si="1028"/>
        <v>0</v>
      </c>
      <c r="U1805" s="123">
        <v>0</v>
      </c>
      <c r="V1805" s="123">
        <v>0</v>
      </c>
      <c r="W1805" s="123">
        <f t="shared" si="1039"/>
        <v>0</v>
      </c>
      <c r="X1805" s="123">
        <f t="shared" si="1029"/>
        <v>0</v>
      </c>
      <c r="Y1805" s="45"/>
      <c r="Z1805" s="123">
        <v>0</v>
      </c>
      <c r="AA1805" s="123">
        <v>0</v>
      </c>
      <c r="AB1805" s="123">
        <f t="shared" si="1030"/>
        <v>0</v>
      </c>
      <c r="AC1805" s="123">
        <v>0</v>
      </c>
      <c r="AD1805" s="123">
        <v>0</v>
      </c>
      <c r="AE1805" s="123">
        <f t="shared" si="1031"/>
        <v>0</v>
      </c>
      <c r="AF1805" s="123">
        <f t="shared" si="1032"/>
        <v>0</v>
      </c>
      <c r="AG1805" s="45"/>
      <c r="AH1805" s="123">
        <v>0</v>
      </c>
      <c r="AI1805" s="123">
        <v>0</v>
      </c>
      <c r="AJ1805" s="123">
        <f t="shared" si="1033"/>
        <v>0</v>
      </c>
      <c r="AK1805" s="123">
        <v>0</v>
      </c>
      <c r="AL1805" s="123">
        <v>0</v>
      </c>
      <c r="AM1805" s="123">
        <f t="shared" si="1034"/>
        <v>0</v>
      </c>
      <c r="AN1805" s="123">
        <f t="shared" si="1035"/>
        <v>0</v>
      </c>
      <c r="AO1805" s="45"/>
      <c r="AP1805" s="123">
        <f>J1805-(R1805+Z1805+AH1805)</f>
        <v>0</v>
      </c>
      <c r="AQ1805" s="123">
        <f>K1805-(S1805+AA1805+AI1805)</f>
        <v>0</v>
      </c>
      <c r="AR1805" s="123">
        <f t="shared" si="1036"/>
        <v>0</v>
      </c>
      <c r="AS1805" s="123">
        <f>M1805-(U1805+AC1805+AK1805)</f>
        <v>0</v>
      </c>
      <c r="AT1805" s="123">
        <f>N1805-(V1805+AD1805+AL1805)</f>
        <v>0</v>
      </c>
      <c r="AU1805" s="123">
        <f t="shared" si="1037"/>
        <v>0</v>
      </c>
      <c r="AV1805" s="123">
        <f t="shared" si="1038"/>
        <v>0</v>
      </c>
      <c r="AW1805" s="125"/>
      <c r="AX1805" s="125"/>
      <c r="AY1805" s="125"/>
      <c r="AZ1805" s="124"/>
      <c r="BA1805" s="124"/>
      <c r="BB1805" s="124"/>
      <c r="BC1805" s="124"/>
      <c r="BD1805" s="124"/>
    </row>
    <row r="1806" spans="1:56" s="107" customFormat="1" hidden="1">
      <c r="A1806" s="45"/>
      <c r="B1806" s="101">
        <v>2013</v>
      </c>
      <c r="C1806" s="102">
        <v>8320</v>
      </c>
      <c r="D1806" s="101">
        <v>15</v>
      </c>
      <c r="E1806" s="101">
        <v>2000</v>
      </c>
      <c r="F1806" s="101"/>
      <c r="G1806" s="101"/>
      <c r="H1806" s="101"/>
      <c r="I1806" s="103" t="s">
        <v>99</v>
      </c>
      <c r="J1806" s="104">
        <v>0</v>
      </c>
      <c r="K1806" s="104">
        <v>0</v>
      </c>
      <c r="L1806" s="104">
        <v>0</v>
      </c>
      <c r="M1806" s="104">
        <v>400000</v>
      </c>
      <c r="N1806" s="104">
        <v>0</v>
      </c>
      <c r="O1806" s="104">
        <v>400000</v>
      </c>
      <c r="P1806" s="104">
        <v>400000</v>
      </c>
      <c r="Q1806" s="45"/>
      <c r="R1806" s="105">
        <f>R1807+R1816+R1820+R1825+R1828+R1833+R1836</f>
        <v>0</v>
      </c>
      <c r="S1806" s="105">
        <f>S1807+S1816+S1820+S1825+S1828+S1833+S1836</f>
        <v>0</v>
      </c>
      <c r="T1806" s="105">
        <f t="shared" si="1028"/>
        <v>0</v>
      </c>
      <c r="U1806" s="105">
        <f>U1807+U1816+U1820+U1825+U1828+U1833+U1836</f>
        <v>400000</v>
      </c>
      <c r="V1806" s="105">
        <f>V1807+V1816+V1820+V1825+V1828+V1833+V1836</f>
        <v>0</v>
      </c>
      <c r="W1806" s="105">
        <f t="shared" si="1039"/>
        <v>400000</v>
      </c>
      <c r="X1806" s="105">
        <f t="shared" si="1029"/>
        <v>400000</v>
      </c>
      <c r="Y1806" s="45"/>
      <c r="Z1806" s="105">
        <f>Z1807+Z1816+Z1820+Z1825+Z1828+Z1833+Z1836</f>
        <v>0</v>
      </c>
      <c r="AA1806" s="105">
        <f>AA1807+AA1816+AA1820+AA1825+AA1828+AA1833+AA1836</f>
        <v>0</v>
      </c>
      <c r="AB1806" s="105">
        <f t="shared" si="1030"/>
        <v>0</v>
      </c>
      <c r="AC1806" s="105">
        <f>AC1807+AC1816+AC1820+AC1825+AC1828+AC1833+AC1836</f>
        <v>0</v>
      </c>
      <c r="AD1806" s="105">
        <f>AD1807+AD1816+AD1820+AD1825+AD1828+AD1833+AD1836</f>
        <v>0</v>
      </c>
      <c r="AE1806" s="105">
        <f t="shared" si="1031"/>
        <v>0</v>
      </c>
      <c r="AF1806" s="105">
        <f t="shared" si="1032"/>
        <v>0</v>
      </c>
      <c r="AG1806" s="45"/>
      <c r="AH1806" s="105">
        <f>AH1807+AH1816+AH1820+AH1825+AH1828+AH1833+AH1836</f>
        <v>0</v>
      </c>
      <c r="AI1806" s="105">
        <f>AI1807+AI1816+AI1820+AI1825+AI1828+AI1833+AI1836</f>
        <v>0</v>
      </c>
      <c r="AJ1806" s="105">
        <f t="shared" si="1033"/>
        <v>0</v>
      </c>
      <c r="AK1806" s="105">
        <f>AK1807+AK1816+AK1820+AK1825+AK1828+AK1833+AK1836</f>
        <v>0</v>
      </c>
      <c r="AL1806" s="105">
        <f>AL1807+AL1816+AL1820+AL1825+AL1828+AL1833+AL1836</f>
        <v>0</v>
      </c>
      <c r="AM1806" s="105">
        <f t="shared" si="1034"/>
        <v>0</v>
      </c>
      <c r="AN1806" s="105">
        <f t="shared" si="1035"/>
        <v>0</v>
      </c>
      <c r="AO1806" s="45"/>
      <c r="AP1806" s="105">
        <f>AP1807+AP1816+AP1820+AP1825+AP1828+AP1833+AP1836</f>
        <v>0</v>
      </c>
      <c r="AQ1806" s="105">
        <f>AQ1807+AQ1816+AQ1820+AQ1825+AQ1828+AQ1833+AQ1836</f>
        <v>0</v>
      </c>
      <c r="AR1806" s="105">
        <f t="shared" si="1036"/>
        <v>0</v>
      </c>
      <c r="AS1806" s="105">
        <f>AS1807+AS1816+AS1820+AS1825+AS1828+AS1833+AS1836</f>
        <v>0</v>
      </c>
      <c r="AT1806" s="105">
        <f>AT1807+AT1816+AT1820+AT1825+AT1828+AT1833+AT1836</f>
        <v>0</v>
      </c>
      <c r="AU1806" s="105">
        <f t="shared" si="1037"/>
        <v>0</v>
      </c>
      <c r="AV1806" s="105">
        <f t="shared" si="1038"/>
        <v>0</v>
      </c>
      <c r="AW1806" s="106"/>
      <c r="AX1806" s="106"/>
      <c r="AY1806" s="106"/>
      <c r="AZ1806" s="104"/>
      <c r="BA1806" s="104"/>
      <c r="BB1806" s="104"/>
      <c r="BC1806" s="104"/>
      <c r="BD1806" s="104"/>
    </row>
    <row r="1807" spans="1:56" s="126" customFormat="1" hidden="1">
      <c r="A1807" s="45"/>
      <c r="B1807" s="108">
        <v>2013</v>
      </c>
      <c r="C1807" s="109">
        <v>8320</v>
      </c>
      <c r="D1807" s="108">
        <v>15</v>
      </c>
      <c r="E1807" s="108">
        <v>2000</v>
      </c>
      <c r="F1807" s="108">
        <v>2100</v>
      </c>
      <c r="G1807" s="108"/>
      <c r="H1807" s="108"/>
      <c r="I1807" s="110" t="s">
        <v>357</v>
      </c>
      <c r="J1807" s="111">
        <v>0</v>
      </c>
      <c r="K1807" s="111">
        <v>0</v>
      </c>
      <c r="L1807" s="111">
        <v>0</v>
      </c>
      <c r="M1807" s="111">
        <v>200000</v>
      </c>
      <c r="N1807" s="111">
        <v>0</v>
      </c>
      <c r="O1807" s="111">
        <v>200000</v>
      </c>
      <c r="P1807" s="111">
        <v>200000</v>
      </c>
      <c r="Q1807" s="45"/>
      <c r="R1807" s="112">
        <f>R1808+R1810+R1812+R1814</f>
        <v>0</v>
      </c>
      <c r="S1807" s="112">
        <f>S1808+S1810+S1812+S1814</f>
        <v>0</v>
      </c>
      <c r="T1807" s="112">
        <f t="shared" si="1028"/>
        <v>0</v>
      </c>
      <c r="U1807" s="112">
        <f>U1808+U1810+U1812+U1814</f>
        <v>200000</v>
      </c>
      <c r="V1807" s="112">
        <f>V1808+V1810+V1812+V1814</f>
        <v>0</v>
      </c>
      <c r="W1807" s="112">
        <f t="shared" si="1039"/>
        <v>200000</v>
      </c>
      <c r="X1807" s="112">
        <f t="shared" si="1029"/>
        <v>200000</v>
      </c>
      <c r="Y1807" s="45"/>
      <c r="Z1807" s="112">
        <f>Z1808+Z1810+Z1812+Z1814</f>
        <v>0</v>
      </c>
      <c r="AA1807" s="112">
        <f>AA1808+AA1810+AA1812+AA1814</f>
        <v>0</v>
      </c>
      <c r="AB1807" s="112">
        <f t="shared" si="1030"/>
        <v>0</v>
      </c>
      <c r="AC1807" s="112">
        <f>AC1808+AC1810+AC1812+AC1814</f>
        <v>0</v>
      </c>
      <c r="AD1807" s="112">
        <f>AD1808+AD1810+AD1812+AD1814</f>
        <v>0</v>
      </c>
      <c r="AE1807" s="112">
        <f t="shared" si="1031"/>
        <v>0</v>
      </c>
      <c r="AF1807" s="112">
        <f t="shared" si="1032"/>
        <v>0</v>
      </c>
      <c r="AG1807" s="45"/>
      <c r="AH1807" s="112">
        <f>AH1808+AH1810+AH1812+AH1814</f>
        <v>0</v>
      </c>
      <c r="AI1807" s="112">
        <f>AI1808+AI1810+AI1812+AI1814</f>
        <v>0</v>
      </c>
      <c r="AJ1807" s="112">
        <f t="shared" si="1033"/>
        <v>0</v>
      </c>
      <c r="AK1807" s="112">
        <f>AK1808+AK1810+AK1812+AK1814</f>
        <v>0</v>
      </c>
      <c r="AL1807" s="112">
        <f>AL1808+AL1810+AL1812+AL1814</f>
        <v>0</v>
      </c>
      <c r="AM1807" s="112">
        <f t="shared" si="1034"/>
        <v>0</v>
      </c>
      <c r="AN1807" s="112">
        <f t="shared" si="1035"/>
        <v>0</v>
      </c>
      <c r="AO1807" s="45"/>
      <c r="AP1807" s="112">
        <f>AP1808+AP1810+AP1812+AP1814</f>
        <v>0</v>
      </c>
      <c r="AQ1807" s="112">
        <f>AQ1808+AQ1810+AQ1812+AQ1814</f>
        <v>0</v>
      </c>
      <c r="AR1807" s="112">
        <f t="shared" si="1036"/>
        <v>0</v>
      </c>
      <c r="AS1807" s="112">
        <f>AS1808+AS1810+AS1812+AS1814</f>
        <v>0</v>
      </c>
      <c r="AT1807" s="112">
        <f>AT1808+AT1810+AT1812+AT1814</f>
        <v>0</v>
      </c>
      <c r="AU1807" s="112">
        <f t="shared" si="1037"/>
        <v>0</v>
      </c>
      <c r="AV1807" s="112">
        <f t="shared" si="1038"/>
        <v>0</v>
      </c>
      <c r="AW1807" s="113"/>
      <c r="AX1807" s="113"/>
      <c r="AY1807" s="113"/>
      <c r="AZ1807" s="111"/>
      <c r="BA1807" s="111"/>
      <c r="BB1807" s="111"/>
      <c r="BC1807" s="111"/>
      <c r="BD1807" s="111"/>
    </row>
    <row r="1808" spans="1:56" s="127" customFormat="1" hidden="1">
      <c r="A1808" s="45"/>
      <c r="B1808" s="114">
        <v>2013</v>
      </c>
      <c r="C1808" s="115">
        <v>8320</v>
      </c>
      <c r="D1808" s="114">
        <v>15</v>
      </c>
      <c r="E1808" s="114">
        <v>2000</v>
      </c>
      <c r="F1808" s="114">
        <v>2100</v>
      </c>
      <c r="G1808" s="114">
        <v>211</v>
      </c>
      <c r="H1808" s="114"/>
      <c r="I1808" s="116" t="s">
        <v>101</v>
      </c>
      <c r="J1808" s="117">
        <v>0</v>
      </c>
      <c r="K1808" s="117">
        <v>0</v>
      </c>
      <c r="L1808" s="117">
        <v>0</v>
      </c>
      <c r="M1808" s="117">
        <v>100000</v>
      </c>
      <c r="N1808" s="117">
        <v>0</v>
      </c>
      <c r="O1808" s="117">
        <v>100000</v>
      </c>
      <c r="P1808" s="117">
        <v>100000</v>
      </c>
      <c r="Q1808" s="45"/>
      <c r="R1808" s="118">
        <f t="shared" ref="R1808:S1816" si="1064">R1809</f>
        <v>0</v>
      </c>
      <c r="S1808" s="118">
        <f t="shared" si="1064"/>
        <v>0</v>
      </c>
      <c r="T1808" s="118">
        <f t="shared" si="1028"/>
        <v>0</v>
      </c>
      <c r="U1808" s="118">
        <f t="shared" ref="U1808:V1816" si="1065">U1809</f>
        <v>100000</v>
      </c>
      <c r="V1808" s="118">
        <f t="shared" si="1065"/>
        <v>0</v>
      </c>
      <c r="W1808" s="118">
        <f t="shared" si="1039"/>
        <v>100000</v>
      </c>
      <c r="X1808" s="118">
        <f t="shared" si="1029"/>
        <v>100000</v>
      </c>
      <c r="Y1808" s="45"/>
      <c r="Z1808" s="118">
        <f t="shared" ref="Z1808:AA1816" si="1066">Z1809</f>
        <v>0</v>
      </c>
      <c r="AA1808" s="118">
        <f t="shared" si="1066"/>
        <v>0</v>
      </c>
      <c r="AB1808" s="118">
        <f t="shared" si="1030"/>
        <v>0</v>
      </c>
      <c r="AC1808" s="118">
        <f t="shared" ref="AC1808:AD1816" si="1067">AC1809</f>
        <v>0</v>
      </c>
      <c r="AD1808" s="118">
        <f t="shared" si="1067"/>
        <v>0</v>
      </c>
      <c r="AE1808" s="118">
        <f t="shared" si="1031"/>
        <v>0</v>
      </c>
      <c r="AF1808" s="118">
        <f t="shared" si="1032"/>
        <v>0</v>
      </c>
      <c r="AG1808" s="45"/>
      <c r="AH1808" s="118">
        <f t="shared" ref="AH1808:AI1816" si="1068">AH1809</f>
        <v>0</v>
      </c>
      <c r="AI1808" s="118">
        <f t="shared" si="1068"/>
        <v>0</v>
      </c>
      <c r="AJ1808" s="118">
        <f t="shared" si="1033"/>
        <v>0</v>
      </c>
      <c r="AK1808" s="118">
        <f t="shared" ref="AK1808:AL1816" si="1069">AK1809</f>
        <v>0</v>
      </c>
      <c r="AL1808" s="118">
        <f t="shared" si="1069"/>
        <v>0</v>
      </c>
      <c r="AM1808" s="118">
        <f t="shared" si="1034"/>
        <v>0</v>
      </c>
      <c r="AN1808" s="118">
        <f t="shared" si="1035"/>
        <v>0</v>
      </c>
      <c r="AO1808" s="45"/>
      <c r="AP1808" s="118">
        <f t="shared" ref="AP1808:AQ1816" si="1070">AP1809</f>
        <v>0</v>
      </c>
      <c r="AQ1808" s="118">
        <f t="shared" si="1070"/>
        <v>0</v>
      </c>
      <c r="AR1808" s="118">
        <f t="shared" si="1036"/>
        <v>0</v>
      </c>
      <c r="AS1808" s="118">
        <f t="shared" ref="AS1808:AT1816" si="1071">AS1809</f>
        <v>0</v>
      </c>
      <c r="AT1808" s="118">
        <f t="shared" si="1071"/>
        <v>0</v>
      </c>
      <c r="AU1808" s="118">
        <f t="shared" si="1037"/>
        <v>0</v>
      </c>
      <c r="AV1808" s="118">
        <f t="shared" si="1038"/>
        <v>0</v>
      </c>
      <c r="AW1808" s="119"/>
      <c r="AX1808" s="119"/>
      <c r="AY1808" s="119"/>
      <c r="AZ1808" s="117"/>
      <c r="BA1808" s="117"/>
      <c r="BB1808" s="117"/>
      <c r="BC1808" s="117"/>
      <c r="BD1808" s="117"/>
    </row>
    <row r="1809" spans="1:56" s="100" customFormat="1" hidden="1">
      <c r="A1809" s="45"/>
      <c r="B1809" s="120">
        <v>2013</v>
      </c>
      <c r="C1809" s="121">
        <v>8320</v>
      </c>
      <c r="D1809" s="120">
        <v>15</v>
      </c>
      <c r="E1809" s="120">
        <v>2000</v>
      </c>
      <c r="F1809" s="120">
        <v>2100</v>
      </c>
      <c r="G1809" s="120">
        <v>211</v>
      </c>
      <c r="H1809" s="120">
        <v>21101</v>
      </c>
      <c r="I1809" s="122" t="s">
        <v>102</v>
      </c>
      <c r="J1809" s="123">
        <v>0</v>
      </c>
      <c r="K1809" s="123">
        <v>0</v>
      </c>
      <c r="L1809" s="124">
        <v>0</v>
      </c>
      <c r="M1809" s="123">
        <v>100000</v>
      </c>
      <c r="N1809" s="123">
        <v>0</v>
      </c>
      <c r="O1809" s="124">
        <v>100000</v>
      </c>
      <c r="P1809" s="124">
        <v>100000</v>
      </c>
      <c r="Q1809" s="45"/>
      <c r="R1809" s="123">
        <v>0</v>
      </c>
      <c r="S1809" s="123">
        <v>0</v>
      </c>
      <c r="T1809" s="123">
        <f t="shared" si="1028"/>
        <v>0</v>
      </c>
      <c r="U1809" s="123">
        <f>+[1]Evaluacion!V48</f>
        <v>100000</v>
      </c>
      <c r="V1809" s="123">
        <v>0</v>
      </c>
      <c r="W1809" s="123">
        <f t="shared" si="1039"/>
        <v>100000</v>
      </c>
      <c r="X1809" s="123">
        <f t="shared" si="1029"/>
        <v>100000</v>
      </c>
      <c r="Y1809" s="45"/>
      <c r="Z1809" s="123">
        <v>0</v>
      </c>
      <c r="AA1809" s="123">
        <v>0</v>
      </c>
      <c r="AB1809" s="123">
        <f t="shared" si="1030"/>
        <v>0</v>
      </c>
      <c r="AC1809" s="123">
        <v>0</v>
      </c>
      <c r="AD1809" s="123">
        <v>0</v>
      </c>
      <c r="AE1809" s="123">
        <f t="shared" si="1031"/>
        <v>0</v>
      </c>
      <c r="AF1809" s="123">
        <f t="shared" si="1032"/>
        <v>0</v>
      </c>
      <c r="AG1809" s="45"/>
      <c r="AH1809" s="123">
        <v>0</v>
      </c>
      <c r="AI1809" s="123">
        <v>0</v>
      </c>
      <c r="AJ1809" s="123">
        <f t="shared" si="1033"/>
        <v>0</v>
      </c>
      <c r="AK1809" s="123">
        <v>0</v>
      </c>
      <c r="AL1809" s="123">
        <v>0</v>
      </c>
      <c r="AM1809" s="123">
        <f t="shared" si="1034"/>
        <v>0</v>
      </c>
      <c r="AN1809" s="123">
        <f t="shared" si="1035"/>
        <v>0</v>
      </c>
      <c r="AO1809" s="45"/>
      <c r="AP1809" s="123">
        <f>J1809-(R1809+Z1809+AH1809)</f>
        <v>0</v>
      </c>
      <c r="AQ1809" s="123">
        <f>K1809-(S1809+AA1809+AI1809)</f>
        <v>0</v>
      </c>
      <c r="AR1809" s="123">
        <f t="shared" si="1036"/>
        <v>0</v>
      </c>
      <c r="AS1809" s="123">
        <f>M1809-(U1809+AC1809+AK1809)</f>
        <v>0</v>
      </c>
      <c r="AT1809" s="123">
        <f>N1809-(V1809+AD1809+AL1809)</f>
        <v>0</v>
      </c>
      <c r="AU1809" s="123">
        <f t="shared" si="1037"/>
        <v>0</v>
      </c>
      <c r="AV1809" s="123">
        <f t="shared" si="1038"/>
        <v>0</v>
      </c>
      <c r="AW1809" s="125" t="s">
        <v>105</v>
      </c>
      <c r="AX1809" s="125">
        <v>1</v>
      </c>
      <c r="AY1809" s="125"/>
      <c r="AZ1809" s="124" t="s">
        <v>88</v>
      </c>
      <c r="BA1809" s="124">
        <f>[1]Evaluacion!AJ48</f>
        <v>1</v>
      </c>
      <c r="BB1809" s="124"/>
      <c r="BC1809" s="133">
        <f>+AX1809-BA1809</f>
        <v>0</v>
      </c>
      <c r="BD1809" s="124">
        <v>0</v>
      </c>
    </row>
    <row r="1810" spans="1:56" s="100" customFormat="1" hidden="1">
      <c r="A1810" s="45"/>
      <c r="B1810" s="114">
        <v>2013</v>
      </c>
      <c r="C1810" s="115">
        <v>8320</v>
      </c>
      <c r="D1810" s="114">
        <v>15</v>
      </c>
      <c r="E1810" s="114">
        <v>2000</v>
      </c>
      <c r="F1810" s="114">
        <v>2100</v>
      </c>
      <c r="G1810" s="114">
        <v>214</v>
      </c>
      <c r="H1810" s="114"/>
      <c r="I1810" s="116" t="s">
        <v>503</v>
      </c>
      <c r="J1810" s="117">
        <v>0</v>
      </c>
      <c r="K1810" s="117">
        <v>0</v>
      </c>
      <c r="L1810" s="117">
        <v>0</v>
      </c>
      <c r="M1810" s="117">
        <v>60000</v>
      </c>
      <c r="N1810" s="117">
        <v>0</v>
      </c>
      <c r="O1810" s="117">
        <v>60000</v>
      </c>
      <c r="P1810" s="117">
        <v>60000</v>
      </c>
      <c r="Q1810" s="45"/>
      <c r="R1810" s="118">
        <f t="shared" si="1064"/>
        <v>0</v>
      </c>
      <c r="S1810" s="118">
        <f t="shared" si="1064"/>
        <v>0</v>
      </c>
      <c r="T1810" s="118">
        <f t="shared" si="1028"/>
        <v>0</v>
      </c>
      <c r="U1810" s="118">
        <f t="shared" si="1065"/>
        <v>60000</v>
      </c>
      <c r="V1810" s="118">
        <f t="shared" si="1065"/>
        <v>0</v>
      </c>
      <c r="W1810" s="118">
        <f t="shared" si="1039"/>
        <v>60000</v>
      </c>
      <c r="X1810" s="118">
        <f t="shared" si="1029"/>
        <v>60000</v>
      </c>
      <c r="Y1810" s="45"/>
      <c r="Z1810" s="118">
        <f t="shared" si="1066"/>
        <v>0</v>
      </c>
      <c r="AA1810" s="118">
        <f t="shared" si="1066"/>
        <v>0</v>
      </c>
      <c r="AB1810" s="118">
        <f t="shared" si="1030"/>
        <v>0</v>
      </c>
      <c r="AC1810" s="118">
        <f t="shared" si="1067"/>
        <v>0</v>
      </c>
      <c r="AD1810" s="118">
        <f t="shared" si="1067"/>
        <v>0</v>
      </c>
      <c r="AE1810" s="118">
        <f t="shared" si="1031"/>
        <v>0</v>
      </c>
      <c r="AF1810" s="118">
        <f t="shared" si="1032"/>
        <v>0</v>
      </c>
      <c r="AG1810" s="45"/>
      <c r="AH1810" s="118">
        <f t="shared" si="1068"/>
        <v>0</v>
      </c>
      <c r="AI1810" s="118">
        <f t="shared" si="1068"/>
        <v>0</v>
      </c>
      <c r="AJ1810" s="118">
        <f t="shared" si="1033"/>
        <v>0</v>
      </c>
      <c r="AK1810" s="118">
        <f t="shared" si="1069"/>
        <v>0</v>
      </c>
      <c r="AL1810" s="118">
        <f t="shared" si="1069"/>
        <v>0</v>
      </c>
      <c r="AM1810" s="118">
        <f t="shared" si="1034"/>
        <v>0</v>
      </c>
      <c r="AN1810" s="118">
        <f t="shared" si="1035"/>
        <v>0</v>
      </c>
      <c r="AO1810" s="45"/>
      <c r="AP1810" s="118">
        <f t="shared" si="1070"/>
        <v>0</v>
      </c>
      <c r="AQ1810" s="118">
        <f t="shared" si="1070"/>
        <v>0</v>
      </c>
      <c r="AR1810" s="118">
        <f t="shared" si="1036"/>
        <v>0</v>
      </c>
      <c r="AS1810" s="118">
        <f t="shared" si="1071"/>
        <v>0</v>
      </c>
      <c r="AT1810" s="118">
        <f t="shared" si="1071"/>
        <v>0</v>
      </c>
      <c r="AU1810" s="118">
        <f t="shared" si="1037"/>
        <v>0</v>
      </c>
      <c r="AV1810" s="118">
        <f t="shared" si="1038"/>
        <v>0</v>
      </c>
      <c r="AW1810" s="119"/>
      <c r="AX1810" s="119"/>
      <c r="AY1810" s="119"/>
      <c r="AZ1810" s="117"/>
      <c r="BA1810" s="117"/>
      <c r="BB1810" s="117"/>
      <c r="BC1810" s="117"/>
      <c r="BD1810" s="117"/>
    </row>
    <row r="1811" spans="1:56" s="100" customFormat="1" hidden="1">
      <c r="A1811" s="45"/>
      <c r="B1811" s="129">
        <v>2013</v>
      </c>
      <c r="C1811" s="130">
        <v>8320</v>
      </c>
      <c r="D1811" s="129">
        <v>15</v>
      </c>
      <c r="E1811" s="129">
        <v>2000</v>
      </c>
      <c r="F1811" s="129">
        <v>2100</v>
      </c>
      <c r="G1811" s="129">
        <v>214</v>
      </c>
      <c r="H1811" s="129">
        <v>21401</v>
      </c>
      <c r="I1811" s="128" t="s">
        <v>504</v>
      </c>
      <c r="J1811" s="123">
        <v>0</v>
      </c>
      <c r="K1811" s="123">
        <v>0</v>
      </c>
      <c r="L1811" s="124">
        <v>0</v>
      </c>
      <c r="M1811" s="123">
        <v>60000</v>
      </c>
      <c r="N1811" s="123">
        <v>0</v>
      </c>
      <c r="O1811" s="124">
        <v>60000</v>
      </c>
      <c r="P1811" s="124">
        <v>60000</v>
      </c>
      <c r="Q1811" s="45"/>
      <c r="R1811" s="123">
        <v>0</v>
      </c>
      <c r="S1811" s="123">
        <v>0</v>
      </c>
      <c r="T1811" s="123">
        <f t="shared" si="1028"/>
        <v>0</v>
      </c>
      <c r="U1811" s="123">
        <f>+[1]Evaluacion!V50</f>
        <v>60000</v>
      </c>
      <c r="V1811" s="123">
        <v>0</v>
      </c>
      <c r="W1811" s="123">
        <f t="shared" si="1039"/>
        <v>60000</v>
      </c>
      <c r="X1811" s="123">
        <f t="shared" si="1029"/>
        <v>60000</v>
      </c>
      <c r="Y1811" s="45"/>
      <c r="Z1811" s="123">
        <v>0</v>
      </c>
      <c r="AA1811" s="123">
        <v>0</v>
      </c>
      <c r="AB1811" s="123">
        <f t="shared" si="1030"/>
        <v>0</v>
      </c>
      <c r="AC1811" s="123">
        <v>0</v>
      </c>
      <c r="AD1811" s="123">
        <v>0</v>
      </c>
      <c r="AE1811" s="123">
        <f t="shared" si="1031"/>
        <v>0</v>
      </c>
      <c r="AF1811" s="123">
        <f t="shared" si="1032"/>
        <v>0</v>
      </c>
      <c r="AG1811" s="45"/>
      <c r="AH1811" s="123">
        <v>0</v>
      </c>
      <c r="AI1811" s="123">
        <v>0</v>
      </c>
      <c r="AJ1811" s="123">
        <f t="shared" si="1033"/>
        <v>0</v>
      </c>
      <c r="AK1811" s="123">
        <v>0</v>
      </c>
      <c r="AL1811" s="123">
        <v>0</v>
      </c>
      <c r="AM1811" s="123">
        <f t="shared" si="1034"/>
        <v>0</v>
      </c>
      <c r="AN1811" s="123">
        <f t="shared" si="1035"/>
        <v>0</v>
      </c>
      <c r="AO1811" s="45"/>
      <c r="AP1811" s="123">
        <f>J1811-(R1811+Z1811+AH1811)</f>
        <v>0</v>
      </c>
      <c r="AQ1811" s="123">
        <f>K1811-(S1811+AA1811+AI1811)</f>
        <v>0</v>
      </c>
      <c r="AR1811" s="123">
        <f t="shared" si="1036"/>
        <v>0</v>
      </c>
      <c r="AS1811" s="123">
        <f>M1811-(U1811+AC1811+AK1811)</f>
        <v>0</v>
      </c>
      <c r="AT1811" s="123">
        <f>N1811-(V1811+AD1811+AL1811)</f>
        <v>0</v>
      </c>
      <c r="AU1811" s="123">
        <f t="shared" si="1037"/>
        <v>0</v>
      </c>
      <c r="AV1811" s="123">
        <f t="shared" si="1038"/>
        <v>0</v>
      </c>
      <c r="AW1811" s="125" t="s">
        <v>105</v>
      </c>
      <c r="AX1811" s="125">
        <v>1</v>
      </c>
      <c r="AY1811" s="125"/>
      <c r="AZ1811" s="124" t="s">
        <v>88</v>
      </c>
      <c r="BA1811" s="124">
        <f>[1]Evaluacion!AJ50</f>
        <v>1</v>
      </c>
      <c r="BB1811" s="124"/>
      <c r="BC1811" s="133">
        <f>+AX1811-BA1811</f>
        <v>0</v>
      </c>
      <c r="BD1811" s="124">
        <v>0</v>
      </c>
    </row>
    <row r="1812" spans="1:56" s="100" customFormat="1" hidden="1">
      <c r="A1812" s="45"/>
      <c r="B1812" s="114">
        <v>2013</v>
      </c>
      <c r="C1812" s="115">
        <v>8320</v>
      </c>
      <c r="D1812" s="114">
        <v>15</v>
      </c>
      <c r="E1812" s="114">
        <v>2000</v>
      </c>
      <c r="F1812" s="114">
        <v>2100</v>
      </c>
      <c r="G1812" s="114">
        <v>215</v>
      </c>
      <c r="H1812" s="114"/>
      <c r="I1812" s="116" t="s">
        <v>109</v>
      </c>
      <c r="J1812" s="117">
        <v>0</v>
      </c>
      <c r="K1812" s="117">
        <v>0</v>
      </c>
      <c r="L1812" s="117">
        <v>0</v>
      </c>
      <c r="M1812" s="117">
        <v>0</v>
      </c>
      <c r="N1812" s="117">
        <v>0</v>
      </c>
      <c r="O1812" s="117">
        <v>0</v>
      </c>
      <c r="P1812" s="117">
        <v>0</v>
      </c>
      <c r="Q1812" s="45"/>
      <c r="R1812" s="118">
        <f t="shared" si="1064"/>
        <v>0</v>
      </c>
      <c r="S1812" s="118">
        <f t="shared" si="1064"/>
        <v>0</v>
      </c>
      <c r="T1812" s="118">
        <f t="shared" si="1028"/>
        <v>0</v>
      </c>
      <c r="U1812" s="118">
        <f t="shared" si="1065"/>
        <v>0</v>
      </c>
      <c r="V1812" s="118">
        <f t="shared" si="1065"/>
        <v>0</v>
      </c>
      <c r="W1812" s="118">
        <f t="shared" si="1039"/>
        <v>0</v>
      </c>
      <c r="X1812" s="118">
        <f t="shared" si="1029"/>
        <v>0</v>
      </c>
      <c r="Y1812" s="45"/>
      <c r="Z1812" s="118">
        <f t="shared" si="1066"/>
        <v>0</v>
      </c>
      <c r="AA1812" s="118">
        <f t="shared" si="1066"/>
        <v>0</v>
      </c>
      <c r="AB1812" s="118">
        <f t="shared" si="1030"/>
        <v>0</v>
      </c>
      <c r="AC1812" s="118">
        <f t="shared" si="1067"/>
        <v>0</v>
      </c>
      <c r="AD1812" s="118">
        <f t="shared" si="1067"/>
        <v>0</v>
      </c>
      <c r="AE1812" s="118">
        <f t="shared" si="1031"/>
        <v>0</v>
      </c>
      <c r="AF1812" s="118">
        <f t="shared" si="1032"/>
        <v>0</v>
      </c>
      <c r="AG1812" s="45"/>
      <c r="AH1812" s="118">
        <f t="shared" si="1068"/>
        <v>0</v>
      </c>
      <c r="AI1812" s="118">
        <f t="shared" si="1068"/>
        <v>0</v>
      </c>
      <c r="AJ1812" s="118">
        <f t="shared" si="1033"/>
        <v>0</v>
      </c>
      <c r="AK1812" s="118">
        <f t="shared" si="1069"/>
        <v>0</v>
      </c>
      <c r="AL1812" s="118">
        <f t="shared" si="1069"/>
        <v>0</v>
      </c>
      <c r="AM1812" s="118">
        <f t="shared" si="1034"/>
        <v>0</v>
      </c>
      <c r="AN1812" s="118">
        <f t="shared" si="1035"/>
        <v>0</v>
      </c>
      <c r="AO1812" s="45"/>
      <c r="AP1812" s="118">
        <f t="shared" si="1070"/>
        <v>0</v>
      </c>
      <c r="AQ1812" s="118">
        <f t="shared" si="1070"/>
        <v>0</v>
      </c>
      <c r="AR1812" s="118">
        <f t="shared" si="1036"/>
        <v>0</v>
      </c>
      <c r="AS1812" s="118">
        <f t="shared" si="1071"/>
        <v>0</v>
      </c>
      <c r="AT1812" s="118">
        <f t="shared" si="1071"/>
        <v>0</v>
      </c>
      <c r="AU1812" s="118">
        <f t="shared" si="1037"/>
        <v>0</v>
      </c>
      <c r="AV1812" s="118">
        <f t="shared" si="1038"/>
        <v>0</v>
      </c>
      <c r="AW1812" s="119"/>
      <c r="AX1812" s="119"/>
      <c r="AY1812" s="119"/>
      <c r="AZ1812" s="117"/>
      <c r="BA1812" s="117"/>
      <c r="BB1812" s="117"/>
      <c r="BC1812" s="117"/>
      <c r="BD1812" s="117"/>
    </row>
    <row r="1813" spans="1:56" s="100" customFormat="1" hidden="1">
      <c r="A1813" s="45"/>
      <c r="B1813" s="120">
        <v>2013</v>
      </c>
      <c r="C1813" s="121">
        <v>8320</v>
      </c>
      <c r="D1813" s="120">
        <v>15</v>
      </c>
      <c r="E1813" s="120">
        <v>2000</v>
      </c>
      <c r="F1813" s="120">
        <v>2100</v>
      </c>
      <c r="G1813" s="120">
        <v>215</v>
      </c>
      <c r="H1813" s="120">
        <v>21501</v>
      </c>
      <c r="I1813" s="122" t="s">
        <v>110</v>
      </c>
      <c r="J1813" s="123">
        <v>0</v>
      </c>
      <c r="K1813" s="123">
        <v>0</v>
      </c>
      <c r="L1813" s="124">
        <v>0</v>
      </c>
      <c r="M1813" s="123">
        <v>0</v>
      </c>
      <c r="N1813" s="123">
        <v>0</v>
      </c>
      <c r="O1813" s="124">
        <v>0</v>
      </c>
      <c r="P1813" s="124">
        <v>0</v>
      </c>
      <c r="Q1813" s="45"/>
      <c r="R1813" s="123">
        <v>0</v>
      </c>
      <c r="S1813" s="123">
        <v>0</v>
      </c>
      <c r="T1813" s="123">
        <f t="shared" si="1028"/>
        <v>0</v>
      </c>
      <c r="U1813" s="123">
        <v>0</v>
      </c>
      <c r="V1813" s="123">
        <v>0</v>
      </c>
      <c r="W1813" s="123">
        <f t="shared" si="1039"/>
        <v>0</v>
      </c>
      <c r="X1813" s="123">
        <f t="shared" si="1029"/>
        <v>0</v>
      </c>
      <c r="Y1813" s="45"/>
      <c r="Z1813" s="123">
        <v>0</v>
      </c>
      <c r="AA1813" s="123">
        <v>0</v>
      </c>
      <c r="AB1813" s="123">
        <f t="shared" si="1030"/>
        <v>0</v>
      </c>
      <c r="AC1813" s="123">
        <v>0</v>
      </c>
      <c r="AD1813" s="123">
        <v>0</v>
      </c>
      <c r="AE1813" s="123">
        <f t="shared" si="1031"/>
        <v>0</v>
      </c>
      <c r="AF1813" s="123">
        <f t="shared" si="1032"/>
        <v>0</v>
      </c>
      <c r="AG1813" s="45"/>
      <c r="AH1813" s="123">
        <v>0</v>
      </c>
      <c r="AI1813" s="123">
        <v>0</v>
      </c>
      <c r="AJ1813" s="123">
        <f t="shared" si="1033"/>
        <v>0</v>
      </c>
      <c r="AK1813" s="123">
        <v>0</v>
      </c>
      <c r="AL1813" s="123">
        <v>0</v>
      </c>
      <c r="AM1813" s="123">
        <f t="shared" si="1034"/>
        <v>0</v>
      </c>
      <c r="AN1813" s="123">
        <f t="shared" si="1035"/>
        <v>0</v>
      </c>
      <c r="AO1813" s="45"/>
      <c r="AP1813" s="123">
        <f>J1813-(R1813+Z1813+AH1813)</f>
        <v>0</v>
      </c>
      <c r="AQ1813" s="123">
        <f>K1813-(S1813+AA1813+AI1813)</f>
        <v>0</v>
      </c>
      <c r="AR1813" s="123">
        <f t="shared" si="1036"/>
        <v>0</v>
      </c>
      <c r="AS1813" s="123">
        <f>M1813-(U1813+AC1813+AK1813)</f>
        <v>0</v>
      </c>
      <c r="AT1813" s="123">
        <f>N1813-(V1813+AD1813+AL1813)</f>
        <v>0</v>
      </c>
      <c r="AU1813" s="123">
        <f t="shared" si="1037"/>
        <v>0</v>
      </c>
      <c r="AV1813" s="123">
        <f t="shared" si="1038"/>
        <v>0</v>
      </c>
      <c r="AW1813" s="125"/>
      <c r="AX1813" s="125"/>
      <c r="AY1813" s="125"/>
      <c r="AZ1813" s="124"/>
      <c r="BA1813" s="124"/>
      <c r="BB1813" s="124"/>
      <c r="BC1813" s="124"/>
      <c r="BD1813" s="124"/>
    </row>
    <row r="1814" spans="1:56" s="100" customFormat="1" hidden="1">
      <c r="A1814" s="45"/>
      <c r="B1814" s="114">
        <v>2013</v>
      </c>
      <c r="C1814" s="115">
        <v>8320</v>
      </c>
      <c r="D1814" s="114">
        <v>15</v>
      </c>
      <c r="E1814" s="114">
        <v>2000</v>
      </c>
      <c r="F1814" s="114">
        <v>2100</v>
      </c>
      <c r="G1814" s="114">
        <v>216</v>
      </c>
      <c r="H1814" s="114"/>
      <c r="I1814" s="116" t="s">
        <v>111</v>
      </c>
      <c r="J1814" s="117">
        <v>0</v>
      </c>
      <c r="K1814" s="117">
        <v>0</v>
      </c>
      <c r="L1814" s="117">
        <v>0</v>
      </c>
      <c r="M1814" s="117">
        <v>40000</v>
      </c>
      <c r="N1814" s="117">
        <v>0</v>
      </c>
      <c r="O1814" s="117">
        <v>40000</v>
      </c>
      <c r="P1814" s="117">
        <v>40000</v>
      </c>
      <c r="Q1814" s="45"/>
      <c r="R1814" s="118">
        <f t="shared" si="1064"/>
        <v>0</v>
      </c>
      <c r="S1814" s="118">
        <f t="shared" si="1064"/>
        <v>0</v>
      </c>
      <c r="T1814" s="118">
        <f t="shared" si="1028"/>
        <v>0</v>
      </c>
      <c r="U1814" s="118">
        <f t="shared" si="1065"/>
        <v>40000</v>
      </c>
      <c r="V1814" s="118">
        <f t="shared" si="1065"/>
        <v>0</v>
      </c>
      <c r="W1814" s="118">
        <f t="shared" si="1039"/>
        <v>40000</v>
      </c>
      <c r="X1814" s="118">
        <f t="shared" si="1029"/>
        <v>40000</v>
      </c>
      <c r="Y1814" s="45"/>
      <c r="Z1814" s="118">
        <f t="shared" si="1066"/>
        <v>0</v>
      </c>
      <c r="AA1814" s="118">
        <f t="shared" si="1066"/>
        <v>0</v>
      </c>
      <c r="AB1814" s="118">
        <f t="shared" si="1030"/>
        <v>0</v>
      </c>
      <c r="AC1814" s="118">
        <f t="shared" si="1067"/>
        <v>0</v>
      </c>
      <c r="AD1814" s="118">
        <f t="shared" si="1067"/>
        <v>0</v>
      </c>
      <c r="AE1814" s="118">
        <f t="shared" si="1031"/>
        <v>0</v>
      </c>
      <c r="AF1814" s="118">
        <f t="shared" si="1032"/>
        <v>0</v>
      </c>
      <c r="AG1814" s="45"/>
      <c r="AH1814" s="118">
        <f t="shared" si="1068"/>
        <v>0</v>
      </c>
      <c r="AI1814" s="118">
        <f t="shared" si="1068"/>
        <v>0</v>
      </c>
      <c r="AJ1814" s="118">
        <f t="shared" si="1033"/>
        <v>0</v>
      </c>
      <c r="AK1814" s="118">
        <f t="shared" si="1069"/>
        <v>0</v>
      </c>
      <c r="AL1814" s="118">
        <f t="shared" si="1069"/>
        <v>0</v>
      </c>
      <c r="AM1814" s="118">
        <f t="shared" si="1034"/>
        <v>0</v>
      </c>
      <c r="AN1814" s="118">
        <f t="shared" si="1035"/>
        <v>0</v>
      </c>
      <c r="AO1814" s="45"/>
      <c r="AP1814" s="118">
        <f t="shared" si="1070"/>
        <v>0</v>
      </c>
      <c r="AQ1814" s="118">
        <f t="shared" si="1070"/>
        <v>0</v>
      </c>
      <c r="AR1814" s="118">
        <f t="shared" si="1036"/>
        <v>0</v>
      </c>
      <c r="AS1814" s="118">
        <f t="shared" si="1071"/>
        <v>0</v>
      </c>
      <c r="AT1814" s="118">
        <f t="shared" si="1071"/>
        <v>0</v>
      </c>
      <c r="AU1814" s="118">
        <f t="shared" si="1037"/>
        <v>0</v>
      </c>
      <c r="AV1814" s="118">
        <f t="shared" si="1038"/>
        <v>0</v>
      </c>
      <c r="AW1814" s="119"/>
      <c r="AX1814" s="119"/>
      <c r="AY1814" s="119"/>
      <c r="AZ1814" s="117"/>
      <c r="BA1814" s="117"/>
      <c r="BB1814" s="117"/>
      <c r="BC1814" s="117"/>
      <c r="BD1814" s="117"/>
    </row>
    <row r="1815" spans="1:56" s="100" customFormat="1" hidden="1">
      <c r="A1815" s="45"/>
      <c r="B1815" s="120">
        <v>2013</v>
      </c>
      <c r="C1815" s="121">
        <v>8320</v>
      </c>
      <c r="D1815" s="120">
        <v>15</v>
      </c>
      <c r="E1815" s="120">
        <v>2000</v>
      </c>
      <c r="F1815" s="120">
        <v>2100</v>
      </c>
      <c r="G1815" s="120">
        <v>216</v>
      </c>
      <c r="H1815" s="120">
        <v>21601</v>
      </c>
      <c r="I1815" s="122" t="s">
        <v>111</v>
      </c>
      <c r="J1815" s="123">
        <v>0</v>
      </c>
      <c r="K1815" s="123">
        <v>0</v>
      </c>
      <c r="L1815" s="124">
        <v>0</v>
      </c>
      <c r="M1815" s="123">
        <v>40000</v>
      </c>
      <c r="N1815" s="123">
        <v>0</v>
      </c>
      <c r="O1815" s="124">
        <v>40000</v>
      </c>
      <c r="P1815" s="124">
        <v>40000</v>
      </c>
      <c r="Q1815" s="45"/>
      <c r="R1815" s="123">
        <v>0</v>
      </c>
      <c r="S1815" s="123">
        <v>0</v>
      </c>
      <c r="T1815" s="123">
        <f t="shared" si="1028"/>
        <v>0</v>
      </c>
      <c r="U1815" s="123">
        <f>+[1]Evaluacion!V54</f>
        <v>40000</v>
      </c>
      <c r="V1815" s="123">
        <v>0</v>
      </c>
      <c r="W1815" s="123">
        <f t="shared" si="1039"/>
        <v>40000</v>
      </c>
      <c r="X1815" s="123">
        <f t="shared" si="1029"/>
        <v>40000</v>
      </c>
      <c r="Y1815" s="45"/>
      <c r="Z1815" s="123">
        <v>0</v>
      </c>
      <c r="AA1815" s="123">
        <v>0</v>
      </c>
      <c r="AB1815" s="123">
        <f t="shared" si="1030"/>
        <v>0</v>
      </c>
      <c r="AC1815" s="123">
        <v>0</v>
      </c>
      <c r="AD1815" s="123">
        <v>0</v>
      </c>
      <c r="AE1815" s="123">
        <f t="shared" si="1031"/>
        <v>0</v>
      </c>
      <c r="AF1815" s="123">
        <f t="shared" si="1032"/>
        <v>0</v>
      </c>
      <c r="AG1815" s="45"/>
      <c r="AH1815" s="123">
        <v>0</v>
      </c>
      <c r="AI1815" s="123">
        <v>0</v>
      </c>
      <c r="AJ1815" s="123">
        <f t="shared" si="1033"/>
        <v>0</v>
      </c>
      <c r="AK1815" s="123">
        <v>0</v>
      </c>
      <c r="AL1815" s="123">
        <v>0</v>
      </c>
      <c r="AM1815" s="123">
        <f t="shared" si="1034"/>
        <v>0</v>
      </c>
      <c r="AN1815" s="123">
        <f t="shared" si="1035"/>
        <v>0</v>
      </c>
      <c r="AO1815" s="45"/>
      <c r="AP1815" s="123">
        <f>J1815-(R1815+Z1815+AH1815)</f>
        <v>0</v>
      </c>
      <c r="AQ1815" s="123">
        <f>K1815-(S1815+AA1815+AI1815)</f>
        <v>0</v>
      </c>
      <c r="AR1815" s="123">
        <f t="shared" si="1036"/>
        <v>0</v>
      </c>
      <c r="AS1815" s="123">
        <f>M1815-(U1815+AC1815+AK1815)</f>
        <v>0</v>
      </c>
      <c r="AT1815" s="123">
        <f>N1815-(V1815+AD1815+AL1815)</f>
        <v>0</v>
      </c>
      <c r="AU1815" s="123">
        <f t="shared" si="1037"/>
        <v>0</v>
      </c>
      <c r="AV1815" s="123">
        <f t="shared" si="1038"/>
        <v>0</v>
      </c>
      <c r="AW1815" s="125" t="s">
        <v>105</v>
      </c>
      <c r="AX1815" s="125">
        <v>1</v>
      </c>
      <c r="AY1815" s="125"/>
      <c r="AZ1815" s="124" t="s">
        <v>88</v>
      </c>
      <c r="BA1815" s="124">
        <f>[1]Evaluacion!AJ54</f>
        <v>1</v>
      </c>
      <c r="BB1815" s="124"/>
      <c r="BC1815" s="133">
        <f>+AX1815-BA1815</f>
        <v>0</v>
      </c>
      <c r="BD1815" s="124">
        <v>0</v>
      </c>
    </row>
    <row r="1816" spans="1:56" s="100" customFormat="1" hidden="1">
      <c r="A1816" s="45"/>
      <c r="B1816" s="108">
        <v>2013</v>
      </c>
      <c r="C1816" s="109">
        <v>8320</v>
      </c>
      <c r="D1816" s="108">
        <v>15</v>
      </c>
      <c r="E1816" s="108">
        <v>2000</v>
      </c>
      <c r="F1816" s="108">
        <v>2200</v>
      </c>
      <c r="G1816" s="108"/>
      <c r="H1816" s="108"/>
      <c r="I1816" s="110" t="s">
        <v>287</v>
      </c>
      <c r="J1816" s="111">
        <v>0</v>
      </c>
      <c r="K1816" s="111">
        <v>0</v>
      </c>
      <c r="L1816" s="111">
        <v>0</v>
      </c>
      <c r="M1816" s="111">
        <v>0</v>
      </c>
      <c r="N1816" s="111">
        <v>0</v>
      </c>
      <c r="O1816" s="111">
        <v>0</v>
      </c>
      <c r="P1816" s="111">
        <v>0</v>
      </c>
      <c r="Q1816" s="45"/>
      <c r="R1816" s="112">
        <f t="shared" si="1064"/>
        <v>0</v>
      </c>
      <c r="S1816" s="112">
        <f t="shared" si="1064"/>
        <v>0</v>
      </c>
      <c r="T1816" s="112">
        <f t="shared" si="1028"/>
        <v>0</v>
      </c>
      <c r="U1816" s="112">
        <f t="shared" si="1065"/>
        <v>0</v>
      </c>
      <c r="V1816" s="112">
        <f t="shared" si="1065"/>
        <v>0</v>
      </c>
      <c r="W1816" s="112">
        <f t="shared" si="1039"/>
        <v>0</v>
      </c>
      <c r="X1816" s="112">
        <f t="shared" si="1029"/>
        <v>0</v>
      </c>
      <c r="Y1816" s="45"/>
      <c r="Z1816" s="112">
        <f t="shared" si="1066"/>
        <v>0</v>
      </c>
      <c r="AA1816" s="112">
        <f t="shared" si="1066"/>
        <v>0</v>
      </c>
      <c r="AB1816" s="112">
        <f t="shared" si="1030"/>
        <v>0</v>
      </c>
      <c r="AC1816" s="112">
        <f t="shared" si="1067"/>
        <v>0</v>
      </c>
      <c r="AD1816" s="112">
        <f t="shared" si="1067"/>
        <v>0</v>
      </c>
      <c r="AE1816" s="112">
        <f t="shared" si="1031"/>
        <v>0</v>
      </c>
      <c r="AF1816" s="112">
        <f t="shared" si="1032"/>
        <v>0</v>
      </c>
      <c r="AG1816" s="45"/>
      <c r="AH1816" s="112">
        <f t="shared" si="1068"/>
        <v>0</v>
      </c>
      <c r="AI1816" s="112">
        <f t="shared" si="1068"/>
        <v>0</v>
      </c>
      <c r="AJ1816" s="112">
        <f t="shared" si="1033"/>
        <v>0</v>
      </c>
      <c r="AK1816" s="112">
        <f t="shared" si="1069"/>
        <v>0</v>
      </c>
      <c r="AL1816" s="112">
        <f t="shared" si="1069"/>
        <v>0</v>
      </c>
      <c r="AM1816" s="112">
        <f t="shared" si="1034"/>
        <v>0</v>
      </c>
      <c r="AN1816" s="112">
        <f t="shared" si="1035"/>
        <v>0</v>
      </c>
      <c r="AO1816" s="45"/>
      <c r="AP1816" s="112">
        <f t="shared" si="1070"/>
        <v>0</v>
      </c>
      <c r="AQ1816" s="112">
        <f t="shared" si="1070"/>
        <v>0</v>
      </c>
      <c r="AR1816" s="112">
        <f t="shared" si="1036"/>
        <v>0</v>
      </c>
      <c r="AS1816" s="112">
        <f t="shared" si="1071"/>
        <v>0</v>
      </c>
      <c r="AT1816" s="112">
        <f t="shared" si="1071"/>
        <v>0</v>
      </c>
      <c r="AU1816" s="112">
        <f t="shared" si="1037"/>
        <v>0</v>
      </c>
      <c r="AV1816" s="112">
        <f t="shared" si="1038"/>
        <v>0</v>
      </c>
      <c r="AW1816" s="113"/>
      <c r="AX1816" s="113"/>
      <c r="AY1816" s="113"/>
      <c r="AZ1816" s="111"/>
      <c r="BA1816" s="111"/>
      <c r="BB1816" s="111"/>
      <c r="BC1816" s="111"/>
      <c r="BD1816" s="111"/>
    </row>
    <row r="1817" spans="1:56" s="100" customFormat="1" hidden="1">
      <c r="A1817" s="45"/>
      <c r="B1817" s="114">
        <v>2013</v>
      </c>
      <c r="C1817" s="115">
        <v>8320</v>
      </c>
      <c r="D1817" s="114">
        <v>15</v>
      </c>
      <c r="E1817" s="114">
        <v>2000</v>
      </c>
      <c r="F1817" s="114">
        <v>2200</v>
      </c>
      <c r="G1817" s="114">
        <v>221</v>
      </c>
      <c r="H1817" s="116"/>
      <c r="I1817" s="116" t="s">
        <v>115</v>
      </c>
      <c r="J1817" s="117">
        <v>0</v>
      </c>
      <c r="K1817" s="117">
        <v>0</v>
      </c>
      <c r="L1817" s="117">
        <v>0</v>
      </c>
      <c r="M1817" s="117">
        <v>0</v>
      </c>
      <c r="N1817" s="117">
        <v>0</v>
      </c>
      <c r="O1817" s="117">
        <v>0</v>
      </c>
      <c r="P1817" s="117">
        <v>0</v>
      </c>
      <c r="Q1817" s="45"/>
      <c r="R1817" s="118">
        <f>R1818+R1819</f>
        <v>0</v>
      </c>
      <c r="S1817" s="118">
        <f>S1818+S1819</f>
        <v>0</v>
      </c>
      <c r="T1817" s="118">
        <f t="shared" si="1028"/>
        <v>0</v>
      </c>
      <c r="U1817" s="118">
        <f>U1818+U1819</f>
        <v>0</v>
      </c>
      <c r="V1817" s="118">
        <f>V1818+V1819</f>
        <v>0</v>
      </c>
      <c r="W1817" s="118">
        <f t="shared" si="1039"/>
        <v>0</v>
      </c>
      <c r="X1817" s="118">
        <f t="shared" si="1029"/>
        <v>0</v>
      </c>
      <c r="Y1817" s="45"/>
      <c r="Z1817" s="118">
        <f>Z1818+Z1819</f>
        <v>0</v>
      </c>
      <c r="AA1817" s="118">
        <f>AA1818+AA1819</f>
        <v>0</v>
      </c>
      <c r="AB1817" s="118">
        <f t="shared" si="1030"/>
        <v>0</v>
      </c>
      <c r="AC1817" s="118">
        <f>AC1818+AC1819</f>
        <v>0</v>
      </c>
      <c r="AD1817" s="118">
        <f>AD1818+AD1819</f>
        <v>0</v>
      </c>
      <c r="AE1817" s="118">
        <f t="shared" si="1031"/>
        <v>0</v>
      </c>
      <c r="AF1817" s="118">
        <f t="shared" si="1032"/>
        <v>0</v>
      </c>
      <c r="AG1817" s="45"/>
      <c r="AH1817" s="118">
        <f>AH1818+AH1819</f>
        <v>0</v>
      </c>
      <c r="AI1817" s="118">
        <f>AI1818+AI1819</f>
        <v>0</v>
      </c>
      <c r="AJ1817" s="118">
        <f t="shared" si="1033"/>
        <v>0</v>
      </c>
      <c r="AK1817" s="118">
        <f>AK1818+AK1819</f>
        <v>0</v>
      </c>
      <c r="AL1817" s="118">
        <f>AL1818+AL1819</f>
        <v>0</v>
      </c>
      <c r="AM1817" s="118">
        <f t="shared" si="1034"/>
        <v>0</v>
      </c>
      <c r="AN1817" s="118">
        <f t="shared" si="1035"/>
        <v>0</v>
      </c>
      <c r="AO1817" s="45"/>
      <c r="AP1817" s="118">
        <f>AP1818+AP1819</f>
        <v>0</v>
      </c>
      <c r="AQ1817" s="118">
        <f>AQ1818+AQ1819</f>
        <v>0</v>
      </c>
      <c r="AR1817" s="118">
        <f t="shared" si="1036"/>
        <v>0</v>
      </c>
      <c r="AS1817" s="118">
        <f>AS1818+AS1819</f>
        <v>0</v>
      </c>
      <c r="AT1817" s="118">
        <f>AT1818+AT1819</f>
        <v>0</v>
      </c>
      <c r="AU1817" s="118">
        <f t="shared" si="1037"/>
        <v>0</v>
      </c>
      <c r="AV1817" s="118">
        <f t="shared" si="1038"/>
        <v>0</v>
      </c>
      <c r="AW1817" s="119"/>
      <c r="AX1817" s="119"/>
      <c r="AY1817" s="119"/>
      <c r="AZ1817" s="117"/>
      <c r="BA1817" s="117"/>
      <c r="BB1817" s="117"/>
      <c r="BC1817" s="117"/>
      <c r="BD1817" s="117"/>
    </row>
    <row r="1818" spans="1:56" s="100" customFormat="1" ht="47.25" hidden="1" customHeight="1">
      <c r="A1818" s="45"/>
      <c r="B1818" s="120">
        <v>2013</v>
      </c>
      <c r="C1818" s="120">
        <v>8320</v>
      </c>
      <c r="D1818" s="120">
        <v>15</v>
      </c>
      <c r="E1818" s="120">
        <v>2000</v>
      </c>
      <c r="F1818" s="120">
        <v>2200</v>
      </c>
      <c r="G1818" s="120">
        <v>221</v>
      </c>
      <c r="H1818" s="120">
        <v>22101</v>
      </c>
      <c r="I1818" s="122" t="s">
        <v>116</v>
      </c>
      <c r="J1818" s="123">
        <v>0</v>
      </c>
      <c r="K1818" s="123">
        <v>0</v>
      </c>
      <c r="L1818" s="124">
        <v>0</v>
      </c>
      <c r="M1818" s="123">
        <v>0</v>
      </c>
      <c r="N1818" s="123">
        <v>0</v>
      </c>
      <c r="O1818" s="124">
        <v>0</v>
      </c>
      <c r="P1818" s="124">
        <v>0</v>
      </c>
      <c r="Q1818" s="45"/>
      <c r="R1818" s="123">
        <v>0</v>
      </c>
      <c r="S1818" s="123">
        <v>0</v>
      </c>
      <c r="T1818" s="123">
        <f t="shared" si="1028"/>
        <v>0</v>
      </c>
      <c r="U1818" s="123">
        <v>0</v>
      </c>
      <c r="V1818" s="123">
        <v>0</v>
      </c>
      <c r="W1818" s="123">
        <f t="shared" si="1039"/>
        <v>0</v>
      </c>
      <c r="X1818" s="123">
        <f t="shared" si="1029"/>
        <v>0</v>
      </c>
      <c r="Y1818" s="45"/>
      <c r="Z1818" s="123">
        <v>0</v>
      </c>
      <c r="AA1818" s="123">
        <v>0</v>
      </c>
      <c r="AB1818" s="123">
        <f t="shared" si="1030"/>
        <v>0</v>
      </c>
      <c r="AC1818" s="123">
        <v>0</v>
      </c>
      <c r="AD1818" s="123">
        <v>0</v>
      </c>
      <c r="AE1818" s="123">
        <f t="shared" si="1031"/>
        <v>0</v>
      </c>
      <c r="AF1818" s="123">
        <f t="shared" si="1032"/>
        <v>0</v>
      </c>
      <c r="AG1818" s="45"/>
      <c r="AH1818" s="123">
        <v>0</v>
      </c>
      <c r="AI1818" s="123">
        <v>0</v>
      </c>
      <c r="AJ1818" s="123">
        <f t="shared" si="1033"/>
        <v>0</v>
      </c>
      <c r="AK1818" s="123">
        <v>0</v>
      </c>
      <c r="AL1818" s="123">
        <v>0</v>
      </c>
      <c r="AM1818" s="123">
        <f t="shared" si="1034"/>
        <v>0</v>
      </c>
      <c r="AN1818" s="123">
        <f t="shared" si="1035"/>
        <v>0</v>
      </c>
      <c r="AO1818" s="45"/>
      <c r="AP1818" s="123">
        <f>J1818-(R1818+Z1818+AH1818)</f>
        <v>0</v>
      </c>
      <c r="AQ1818" s="123">
        <f>K1818-(S1818+AA1818+AI1818)</f>
        <v>0</v>
      </c>
      <c r="AR1818" s="123">
        <f t="shared" si="1036"/>
        <v>0</v>
      </c>
      <c r="AS1818" s="123">
        <f>M1818-(U1818+AC1818+AK1818)</f>
        <v>0</v>
      </c>
      <c r="AT1818" s="123">
        <f>N1818-(V1818+AD1818+AL1818)</f>
        <v>0</v>
      </c>
      <c r="AU1818" s="123">
        <f t="shared" si="1037"/>
        <v>0</v>
      </c>
      <c r="AV1818" s="123">
        <f t="shared" si="1038"/>
        <v>0</v>
      </c>
      <c r="AW1818" s="125"/>
      <c r="AX1818" s="125"/>
      <c r="AY1818" s="125"/>
      <c r="AZ1818" s="124"/>
      <c r="BA1818" s="124"/>
      <c r="BB1818" s="124"/>
      <c r="BC1818" s="124"/>
      <c r="BD1818" s="124"/>
    </row>
    <row r="1819" spans="1:56" s="100" customFormat="1" hidden="1">
      <c r="A1819" s="45"/>
      <c r="B1819" s="120">
        <v>2013</v>
      </c>
      <c r="C1819" s="120">
        <v>8320</v>
      </c>
      <c r="D1819" s="120">
        <v>15</v>
      </c>
      <c r="E1819" s="120">
        <v>2000</v>
      </c>
      <c r="F1819" s="120">
        <v>2200</v>
      </c>
      <c r="G1819" s="120">
        <v>221</v>
      </c>
      <c r="H1819" s="120">
        <v>22104</v>
      </c>
      <c r="I1819" s="122" t="s">
        <v>117</v>
      </c>
      <c r="J1819" s="123">
        <v>0</v>
      </c>
      <c r="K1819" s="123">
        <v>0</v>
      </c>
      <c r="L1819" s="124">
        <v>0</v>
      </c>
      <c r="M1819" s="123">
        <v>0</v>
      </c>
      <c r="N1819" s="123">
        <v>0</v>
      </c>
      <c r="O1819" s="124">
        <v>0</v>
      </c>
      <c r="P1819" s="124">
        <v>0</v>
      </c>
      <c r="Q1819" s="45"/>
      <c r="R1819" s="123">
        <v>0</v>
      </c>
      <c r="S1819" s="123">
        <v>0</v>
      </c>
      <c r="T1819" s="123">
        <f t="shared" si="1028"/>
        <v>0</v>
      </c>
      <c r="U1819" s="123">
        <v>0</v>
      </c>
      <c r="V1819" s="123">
        <v>0</v>
      </c>
      <c r="W1819" s="123">
        <f t="shared" si="1039"/>
        <v>0</v>
      </c>
      <c r="X1819" s="123">
        <f t="shared" si="1029"/>
        <v>0</v>
      </c>
      <c r="Y1819" s="45"/>
      <c r="Z1819" s="123">
        <v>0</v>
      </c>
      <c r="AA1819" s="123">
        <v>0</v>
      </c>
      <c r="AB1819" s="123">
        <f t="shared" si="1030"/>
        <v>0</v>
      </c>
      <c r="AC1819" s="123">
        <v>0</v>
      </c>
      <c r="AD1819" s="123">
        <v>0</v>
      </c>
      <c r="AE1819" s="123">
        <f t="shared" si="1031"/>
        <v>0</v>
      </c>
      <c r="AF1819" s="123">
        <f t="shared" si="1032"/>
        <v>0</v>
      </c>
      <c r="AG1819" s="45"/>
      <c r="AH1819" s="123">
        <v>0</v>
      </c>
      <c r="AI1819" s="123">
        <v>0</v>
      </c>
      <c r="AJ1819" s="123">
        <f t="shared" si="1033"/>
        <v>0</v>
      </c>
      <c r="AK1819" s="123">
        <v>0</v>
      </c>
      <c r="AL1819" s="123">
        <v>0</v>
      </c>
      <c r="AM1819" s="123">
        <f t="shared" si="1034"/>
        <v>0</v>
      </c>
      <c r="AN1819" s="123">
        <f t="shared" si="1035"/>
        <v>0</v>
      </c>
      <c r="AO1819" s="45"/>
      <c r="AP1819" s="123">
        <f>J1819-(R1819+Z1819+AH1819)</f>
        <v>0</v>
      </c>
      <c r="AQ1819" s="123">
        <f>K1819-(S1819+AA1819+AI1819)</f>
        <v>0</v>
      </c>
      <c r="AR1819" s="123">
        <f t="shared" si="1036"/>
        <v>0</v>
      </c>
      <c r="AS1819" s="123">
        <f>M1819-(U1819+AC1819+AK1819)</f>
        <v>0</v>
      </c>
      <c r="AT1819" s="123">
        <f>N1819-(V1819+AD1819+AL1819)</f>
        <v>0</v>
      </c>
      <c r="AU1819" s="123">
        <f t="shared" si="1037"/>
        <v>0</v>
      </c>
      <c r="AV1819" s="123">
        <f t="shared" si="1038"/>
        <v>0</v>
      </c>
      <c r="AW1819" s="125"/>
      <c r="AX1819" s="125"/>
      <c r="AY1819" s="125"/>
      <c r="AZ1819" s="124"/>
      <c r="BA1819" s="124"/>
      <c r="BB1819" s="124"/>
      <c r="BC1819" s="124"/>
      <c r="BD1819" s="124"/>
    </row>
    <row r="1820" spans="1:56" s="100" customFormat="1" hidden="1">
      <c r="A1820" s="45"/>
      <c r="B1820" s="108">
        <v>2013</v>
      </c>
      <c r="C1820" s="109">
        <v>8320</v>
      </c>
      <c r="D1820" s="108">
        <v>15</v>
      </c>
      <c r="E1820" s="108">
        <v>2000</v>
      </c>
      <c r="F1820" s="108">
        <v>2400</v>
      </c>
      <c r="G1820" s="108"/>
      <c r="H1820" s="108"/>
      <c r="I1820" s="110" t="s">
        <v>122</v>
      </c>
      <c r="J1820" s="111">
        <v>0</v>
      </c>
      <c r="K1820" s="111">
        <v>0</v>
      </c>
      <c r="L1820" s="111">
        <v>0</v>
      </c>
      <c r="M1820" s="111">
        <v>0</v>
      </c>
      <c r="N1820" s="111">
        <v>0</v>
      </c>
      <c r="O1820" s="111">
        <v>0</v>
      </c>
      <c r="P1820" s="111">
        <v>0</v>
      </c>
      <c r="Q1820" s="45"/>
      <c r="R1820" s="112">
        <f>R1821+R1823</f>
        <v>0</v>
      </c>
      <c r="S1820" s="112">
        <f>S1821+S1823</f>
        <v>0</v>
      </c>
      <c r="T1820" s="112">
        <f t="shared" si="1028"/>
        <v>0</v>
      </c>
      <c r="U1820" s="112">
        <f>U1821+U1823</f>
        <v>0</v>
      </c>
      <c r="V1820" s="112">
        <f>V1821+V1823</f>
        <v>0</v>
      </c>
      <c r="W1820" s="112">
        <f t="shared" si="1039"/>
        <v>0</v>
      </c>
      <c r="X1820" s="112">
        <f t="shared" si="1029"/>
        <v>0</v>
      </c>
      <c r="Y1820" s="45"/>
      <c r="Z1820" s="112">
        <f>Z1821+Z1823</f>
        <v>0</v>
      </c>
      <c r="AA1820" s="112">
        <f>AA1821+AA1823</f>
        <v>0</v>
      </c>
      <c r="AB1820" s="112">
        <f t="shared" si="1030"/>
        <v>0</v>
      </c>
      <c r="AC1820" s="112">
        <f>AC1821+AC1823</f>
        <v>0</v>
      </c>
      <c r="AD1820" s="112">
        <f>AD1821+AD1823</f>
        <v>0</v>
      </c>
      <c r="AE1820" s="112">
        <f t="shared" si="1031"/>
        <v>0</v>
      </c>
      <c r="AF1820" s="112">
        <f t="shared" si="1032"/>
        <v>0</v>
      </c>
      <c r="AG1820" s="45"/>
      <c r="AH1820" s="112">
        <f>AH1821+AH1823</f>
        <v>0</v>
      </c>
      <c r="AI1820" s="112">
        <f>AI1821+AI1823</f>
        <v>0</v>
      </c>
      <c r="AJ1820" s="112">
        <f t="shared" si="1033"/>
        <v>0</v>
      </c>
      <c r="AK1820" s="112">
        <f>AK1821+AK1823</f>
        <v>0</v>
      </c>
      <c r="AL1820" s="112">
        <f>AL1821+AL1823</f>
        <v>0</v>
      </c>
      <c r="AM1820" s="112">
        <f t="shared" si="1034"/>
        <v>0</v>
      </c>
      <c r="AN1820" s="112">
        <f t="shared" si="1035"/>
        <v>0</v>
      </c>
      <c r="AO1820" s="45"/>
      <c r="AP1820" s="112">
        <f>AP1821+AP1823</f>
        <v>0</v>
      </c>
      <c r="AQ1820" s="112">
        <f>AQ1821+AQ1823</f>
        <v>0</v>
      </c>
      <c r="AR1820" s="112">
        <f t="shared" si="1036"/>
        <v>0</v>
      </c>
      <c r="AS1820" s="112">
        <f>AS1821+AS1823</f>
        <v>0</v>
      </c>
      <c r="AT1820" s="112">
        <f>AT1821+AT1823</f>
        <v>0</v>
      </c>
      <c r="AU1820" s="112">
        <f t="shared" si="1037"/>
        <v>0</v>
      </c>
      <c r="AV1820" s="112">
        <f t="shared" si="1038"/>
        <v>0</v>
      </c>
      <c r="AW1820" s="113"/>
      <c r="AX1820" s="113"/>
      <c r="AY1820" s="113"/>
      <c r="AZ1820" s="111"/>
      <c r="BA1820" s="111"/>
      <c r="BB1820" s="111"/>
      <c r="BC1820" s="111"/>
      <c r="BD1820" s="111"/>
    </row>
    <row r="1821" spans="1:56" s="100" customFormat="1" hidden="1">
      <c r="A1821" s="45"/>
      <c r="B1821" s="114">
        <v>2013</v>
      </c>
      <c r="C1821" s="115">
        <v>8320</v>
      </c>
      <c r="D1821" s="114">
        <v>15</v>
      </c>
      <c r="E1821" s="114">
        <v>2000</v>
      </c>
      <c r="F1821" s="114">
        <v>2400</v>
      </c>
      <c r="G1821" s="114">
        <v>243</v>
      </c>
      <c r="H1821" s="114"/>
      <c r="I1821" s="116" t="s">
        <v>125</v>
      </c>
      <c r="J1821" s="117">
        <v>0</v>
      </c>
      <c r="K1821" s="117">
        <v>0</v>
      </c>
      <c r="L1821" s="117">
        <v>0</v>
      </c>
      <c r="M1821" s="117">
        <v>0</v>
      </c>
      <c r="N1821" s="117">
        <v>0</v>
      </c>
      <c r="O1821" s="117">
        <v>0</v>
      </c>
      <c r="P1821" s="117">
        <v>0</v>
      </c>
      <c r="Q1821" s="45"/>
      <c r="R1821" s="118">
        <f t="shared" ref="R1821:S1828" si="1072">R1822</f>
        <v>0</v>
      </c>
      <c r="S1821" s="118">
        <f t="shared" si="1072"/>
        <v>0</v>
      </c>
      <c r="T1821" s="118">
        <f t="shared" si="1028"/>
        <v>0</v>
      </c>
      <c r="U1821" s="118">
        <f t="shared" ref="U1821:V1828" si="1073">U1822</f>
        <v>0</v>
      </c>
      <c r="V1821" s="118">
        <f t="shared" si="1073"/>
        <v>0</v>
      </c>
      <c r="W1821" s="118">
        <f t="shared" si="1039"/>
        <v>0</v>
      </c>
      <c r="X1821" s="118">
        <f t="shared" si="1029"/>
        <v>0</v>
      </c>
      <c r="Y1821" s="45"/>
      <c r="Z1821" s="118">
        <f t="shared" ref="Z1821:AA1828" si="1074">Z1822</f>
        <v>0</v>
      </c>
      <c r="AA1821" s="118">
        <f t="shared" si="1074"/>
        <v>0</v>
      </c>
      <c r="AB1821" s="118">
        <f t="shared" si="1030"/>
        <v>0</v>
      </c>
      <c r="AC1821" s="118">
        <f t="shared" ref="AC1821:AD1828" si="1075">AC1822</f>
        <v>0</v>
      </c>
      <c r="AD1821" s="118">
        <f t="shared" si="1075"/>
        <v>0</v>
      </c>
      <c r="AE1821" s="118">
        <f t="shared" si="1031"/>
        <v>0</v>
      </c>
      <c r="AF1821" s="118">
        <f t="shared" si="1032"/>
        <v>0</v>
      </c>
      <c r="AG1821" s="45"/>
      <c r="AH1821" s="118">
        <f t="shared" ref="AH1821:AI1828" si="1076">AH1822</f>
        <v>0</v>
      </c>
      <c r="AI1821" s="118">
        <f t="shared" si="1076"/>
        <v>0</v>
      </c>
      <c r="AJ1821" s="118">
        <f t="shared" si="1033"/>
        <v>0</v>
      </c>
      <c r="AK1821" s="118">
        <f t="shared" ref="AK1821:AL1828" si="1077">AK1822</f>
        <v>0</v>
      </c>
      <c r="AL1821" s="118">
        <f t="shared" si="1077"/>
        <v>0</v>
      </c>
      <c r="AM1821" s="118">
        <f t="shared" si="1034"/>
        <v>0</v>
      </c>
      <c r="AN1821" s="118">
        <f t="shared" si="1035"/>
        <v>0</v>
      </c>
      <c r="AO1821" s="45"/>
      <c r="AP1821" s="118">
        <f t="shared" ref="AP1821:AQ1828" si="1078">AP1822</f>
        <v>0</v>
      </c>
      <c r="AQ1821" s="118">
        <f t="shared" si="1078"/>
        <v>0</v>
      </c>
      <c r="AR1821" s="118">
        <f t="shared" si="1036"/>
        <v>0</v>
      </c>
      <c r="AS1821" s="118">
        <f t="shared" ref="AS1821:AT1828" si="1079">AS1822</f>
        <v>0</v>
      </c>
      <c r="AT1821" s="118">
        <f t="shared" si="1079"/>
        <v>0</v>
      </c>
      <c r="AU1821" s="118">
        <f t="shared" si="1037"/>
        <v>0</v>
      </c>
      <c r="AV1821" s="118">
        <f t="shared" si="1038"/>
        <v>0</v>
      </c>
      <c r="AW1821" s="119"/>
      <c r="AX1821" s="119"/>
      <c r="AY1821" s="119"/>
      <c r="AZ1821" s="117"/>
      <c r="BA1821" s="117"/>
      <c r="BB1821" s="117"/>
      <c r="BC1821" s="117"/>
      <c r="BD1821" s="117"/>
    </row>
    <row r="1822" spans="1:56" s="100" customFormat="1" ht="31.8" hidden="1" thickBot="1">
      <c r="A1822" s="45"/>
      <c r="B1822" s="189">
        <v>2013</v>
      </c>
      <c r="C1822" s="190">
        <v>8320</v>
      </c>
      <c r="D1822" s="189">
        <v>15</v>
      </c>
      <c r="E1822" s="189">
        <v>2000</v>
      </c>
      <c r="F1822" s="189">
        <v>2400</v>
      </c>
      <c r="G1822" s="189">
        <v>243</v>
      </c>
      <c r="H1822" s="189">
        <v>24301</v>
      </c>
      <c r="I1822" s="191" t="s">
        <v>125</v>
      </c>
      <c r="J1822" s="123">
        <v>0</v>
      </c>
      <c r="K1822" s="123">
        <v>0</v>
      </c>
      <c r="L1822" s="124">
        <v>0</v>
      </c>
      <c r="M1822" s="123">
        <v>0</v>
      </c>
      <c r="N1822" s="123">
        <v>0</v>
      </c>
      <c r="O1822" s="124">
        <v>0</v>
      </c>
      <c r="P1822" s="124">
        <v>0</v>
      </c>
      <c r="Q1822" s="45"/>
      <c r="R1822" s="123">
        <v>0</v>
      </c>
      <c r="S1822" s="123">
        <v>0</v>
      </c>
      <c r="T1822" s="123">
        <f t="shared" si="1028"/>
        <v>0</v>
      </c>
      <c r="U1822" s="123">
        <v>0</v>
      </c>
      <c r="V1822" s="123">
        <v>0</v>
      </c>
      <c r="W1822" s="123">
        <f t="shared" si="1039"/>
        <v>0</v>
      </c>
      <c r="X1822" s="123">
        <f t="shared" si="1029"/>
        <v>0</v>
      </c>
      <c r="Y1822" s="45"/>
      <c r="Z1822" s="123">
        <v>0</v>
      </c>
      <c r="AA1822" s="123">
        <v>0</v>
      </c>
      <c r="AB1822" s="123">
        <f t="shared" si="1030"/>
        <v>0</v>
      </c>
      <c r="AC1822" s="123">
        <v>0</v>
      </c>
      <c r="AD1822" s="123">
        <v>0</v>
      </c>
      <c r="AE1822" s="123">
        <f t="shared" si="1031"/>
        <v>0</v>
      </c>
      <c r="AF1822" s="123">
        <f t="shared" si="1032"/>
        <v>0</v>
      </c>
      <c r="AG1822" s="45"/>
      <c r="AH1822" s="123">
        <v>0</v>
      </c>
      <c r="AI1822" s="123">
        <v>0</v>
      </c>
      <c r="AJ1822" s="123">
        <f t="shared" si="1033"/>
        <v>0</v>
      </c>
      <c r="AK1822" s="123">
        <v>0</v>
      </c>
      <c r="AL1822" s="123">
        <v>0</v>
      </c>
      <c r="AM1822" s="123">
        <f t="shared" si="1034"/>
        <v>0</v>
      </c>
      <c r="AN1822" s="123">
        <f t="shared" si="1035"/>
        <v>0</v>
      </c>
      <c r="AO1822" s="45"/>
      <c r="AP1822" s="123">
        <f>J1822-(R1822+Z1822+AH1822)</f>
        <v>0</v>
      </c>
      <c r="AQ1822" s="123">
        <f>K1822-(S1822+AA1822+AI1822)</f>
        <v>0</v>
      </c>
      <c r="AR1822" s="123">
        <f t="shared" si="1036"/>
        <v>0</v>
      </c>
      <c r="AS1822" s="123">
        <f>M1822-(U1822+AC1822+AK1822)</f>
        <v>0</v>
      </c>
      <c r="AT1822" s="123">
        <f>N1822-(V1822+AD1822+AL1822)</f>
        <v>0</v>
      </c>
      <c r="AU1822" s="123">
        <f t="shared" si="1037"/>
        <v>0</v>
      </c>
      <c r="AV1822" s="123">
        <f t="shared" si="1038"/>
        <v>0</v>
      </c>
      <c r="AW1822" s="125"/>
      <c r="AX1822" s="125"/>
      <c r="AY1822" s="125"/>
      <c r="AZ1822" s="124"/>
      <c r="BA1822" s="124"/>
      <c r="BB1822" s="124"/>
      <c r="BC1822" s="124"/>
      <c r="BD1822" s="124"/>
    </row>
    <row r="1823" spans="1:56" s="100" customFormat="1" hidden="1">
      <c r="A1823" s="45"/>
      <c r="B1823" s="114">
        <v>2013</v>
      </c>
      <c r="C1823" s="115">
        <v>8320</v>
      </c>
      <c r="D1823" s="114">
        <v>15</v>
      </c>
      <c r="E1823" s="114">
        <v>2000</v>
      </c>
      <c r="F1823" s="114">
        <v>2400</v>
      </c>
      <c r="G1823" s="114">
        <v>246</v>
      </c>
      <c r="H1823" s="114"/>
      <c r="I1823" s="116" t="s">
        <v>126</v>
      </c>
      <c r="J1823" s="117">
        <v>0</v>
      </c>
      <c r="K1823" s="117">
        <v>0</v>
      </c>
      <c r="L1823" s="117">
        <v>0</v>
      </c>
      <c r="M1823" s="117">
        <v>0</v>
      </c>
      <c r="N1823" s="117">
        <v>0</v>
      </c>
      <c r="O1823" s="117">
        <v>0</v>
      </c>
      <c r="P1823" s="117">
        <v>0</v>
      </c>
      <c r="Q1823" s="45"/>
      <c r="R1823" s="118">
        <f t="shared" si="1072"/>
        <v>0</v>
      </c>
      <c r="S1823" s="118">
        <f t="shared" si="1072"/>
        <v>0</v>
      </c>
      <c r="T1823" s="118">
        <f t="shared" si="1028"/>
        <v>0</v>
      </c>
      <c r="U1823" s="118">
        <f t="shared" si="1073"/>
        <v>0</v>
      </c>
      <c r="V1823" s="118">
        <f t="shared" si="1073"/>
        <v>0</v>
      </c>
      <c r="W1823" s="118">
        <f t="shared" si="1039"/>
        <v>0</v>
      </c>
      <c r="X1823" s="118">
        <f t="shared" si="1029"/>
        <v>0</v>
      </c>
      <c r="Y1823" s="45"/>
      <c r="Z1823" s="118">
        <f t="shared" si="1074"/>
        <v>0</v>
      </c>
      <c r="AA1823" s="118">
        <f t="shared" si="1074"/>
        <v>0</v>
      </c>
      <c r="AB1823" s="118">
        <f t="shared" si="1030"/>
        <v>0</v>
      </c>
      <c r="AC1823" s="118">
        <f t="shared" si="1075"/>
        <v>0</v>
      </c>
      <c r="AD1823" s="118">
        <f t="shared" si="1075"/>
        <v>0</v>
      </c>
      <c r="AE1823" s="118">
        <f t="shared" si="1031"/>
        <v>0</v>
      </c>
      <c r="AF1823" s="118">
        <f t="shared" si="1032"/>
        <v>0</v>
      </c>
      <c r="AG1823" s="45"/>
      <c r="AH1823" s="118">
        <f t="shared" si="1076"/>
        <v>0</v>
      </c>
      <c r="AI1823" s="118">
        <f t="shared" si="1076"/>
        <v>0</v>
      </c>
      <c r="AJ1823" s="118">
        <f t="shared" si="1033"/>
        <v>0</v>
      </c>
      <c r="AK1823" s="118">
        <f t="shared" si="1077"/>
        <v>0</v>
      </c>
      <c r="AL1823" s="118">
        <f t="shared" si="1077"/>
        <v>0</v>
      </c>
      <c r="AM1823" s="118">
        <f t="shared" si="1034"/>
        <v>0</v>
      </c>
      <c r="AN1823" s="118">
        <f t="shared" si="1035"/>
        <v>0</v>
      </c>
      <c r="AO1823" s="45"/>
      <c r="AP1823" s="118">
        <f t="shared" si="1078"/>
        <v>0</v>
      </c>
      <c r="AQ1823" s="118">
        <f t="shared" si="1078"/>
        <v>0</v>
      </c>
      <c r="AR1823" s="118">
        <f t="shared" si="1036"/>
        <v>0</v>
      </c>
      <c r="AS1823" s="118">
        <f t="shared" si="1079"/>
        <v>0</v>
      </c>
      <c r="AT1823" s="118">
        <f t="shared" si="1079"/>
        <v>0</v>
      </c>
      <c r="AU1823" s="118">
        <f t="shared" si="1037"/>
        <v>0</v>
      </c>
      <c r="AV1823" s="118">
        <f t="shared" si="1038"/>
        <v>0</v>
      </c>
      <c r="AW1823" s="119"/>
      <c r="AX1823" s="119"/>
      <c r="AY1823" s="119"/>
      <c r="AZ1823" s="117"/>
      <c r="BA1823" s="117"/>
      <c r="BB1823" s="117"/>
      <c r="BC1823" s="117"/>
      <c r="BD1823" s="117"/>
    </row>
    <row r="1824" spans="1:56" s="100" customFormat="1" hidden="1">
      <c r="A1824" s="45"/>
      <c r="B1824" s="120">
        <v>2013</v>
      </c>
      <c r="C1824" s="121">
        <v>8320</v>
      </c>
      <c r="D1824" s="120">
        <v>15</v>
      </c>
      <c r="E1824" s="120">
        <v>2000</v>
      </c>
      <c r="F1824" s="120">
        <v>2400</v>
      </c>
      <c r="G1824" s="120">
        <v>246</v>
      </c>
      <c r="H1824" s="120">
        <v>24601</v>
      </c>
      <c r="I1824" s="122" t="s">
        <v>126</v>
      </c>
      <c r="J1824" s="123">
        <v>0</v>
      </c>
      <c r="K1824" s="123">
        <v>0</v>
      </c>
      <c r="L1824" s="124">
        <v>0</v>
      </c>
      <c r="M1824" s="123">
        <v>0</v>
      </c>
      <c r="N1824" s="123">
        <v>0</v>
      </c>
      <c r="O1824" s="124">
        <v>0</v>
      </c>
      <c r="P1824" s="124">
        <v>0</v>
      </c>
      <c r="Q1824" s="45"/>
      <c r="R1824" s="123">
        <v>0</v>
      </c>
      <c r="S1824" s="123">
        <v>0</v>
      </c>
      <c r="T1824" s="123">
        <f t="shared" si="1028"/>
        <v>0</v>
      </c>
      <c r="U1824" s="123">
        <v>0</v>
      </c>
      <c r="V1824" s="123">
        <v>0</v>
      </c>
      <c r="W1824" s="123">
        <f t="shared" si="1039"/>
        <v>0</v>
      </c>
      <c r="X1824" s="123">
        <f t="shared" si="1029"/>
        <v>0</v>
      </c>
      <c r="Y1824" s="45"/>
      <c r="Z1824" s="123">
        <v>0</v>
      </c>
      <c r="AA1824" s="123">
        <v>0</v>
      </c>
      <c r="AB1824" s="123">
        <f t="shared" si="1030"/>
        <v>0</v>
      </c>
      <c r="AC1824" s="123">
        <v>0</v>
      </c>
      <c r="AD1824" s="123">
        <v>0</v>
      </c>
      <c r="AE1824" s="123">
        <f t="shared" si="1031"/>
        <v>0</v>
      </c>
      <c r="AF1824" s="123">
        <f t="shared" si="1032"/>
        <v>0</v>
      </c>
      <c r="AG1824" s="45"/>
      <c r="AH1824" s="123">
        <v>0</v>
      </c>
      <c r="AI1824" s="123">
        <v>0</v>
      </c>
      <c r="AJ1824" s="123">
        <f t="shared" si="1033"/>
        <v>0</v>
      </c>
      <c r="AK1824" s="123">
        <v>0</v>
      </c>
      <c r="AL1824" s="123">
        <v>0</v>
      </c>
      <c r="AM1824" s="123">
        <f t="shared" si="1034"/>
        <v>0</v>
      </c>
      <c r="AN1824" s="123">
        <f t="shared" si="1035"/>
        <v>0</v>
      </c>
      <c r="AO1824" s="45"/>
      <c r="AP1824" s="123">
        <f>J1824-(R1824+Z1824+AH1824)</f>
        <v>0</v>
      </c>
      <c r="AQ1824" s="123">
        <f>K1824-(S1824+AA1824+AI1824)</f>
        <v>0</v>
      </c>
      <c r="AR1824" s="123">
        <f t="shared" si="1036"/>
        <v>0</v>
      </c>
      <c r="AS1824" s="123">
        <f>M1824-(U1824+AC1824+AK1824)</f>
        <v>0</v>
      </c>
      <c r="AT1824" s="123">
        <f>N1824-(V1824+AD1824+AL1824)</f>
        <v>0</v>
      </c>
      <c r="AU1824" s="123">
        <f t="shared" si="1037"/>
        <v>0</v>
      </c>
      <c r="AV1824" s="123">
        <f t="shared" si="1038"/>
        <v>0</v>
      </c>
      <c r="AW1824" s="125"/>
      <c r="AX1824" s="125"/>
      <c r="AY1824" s="125"/>
      <c r="AZ1824" s="124"/>
      <c r="BA1824" s="124"/>
      <c r="BB1824" s="124"/>
      <c r="BC1824" s="124"/>
      <c r="BD1824" s="124"/>
    </row>
    <row r="1825" spans="1:56" s="100" customFormat="1" hidden="1">
      <c r="A1825" s="45"/>
      <c r="B1825" s="108">
        <v>2013</v>
      </c>
      <c r="C1825" s="109">
        <v>8320</v>
      </c>
      <c r="D1825" s="108">
        <v>15</v>
      </c>
      <c r="E1825" s="108">
        <v>2000</v>
      </c>
      <c r="F1825" s="108">
        <v>2500</v>
      </c>
      <c r="G1825" s="108"/>
      <c r="H1825" s="108"/>
      <c r="I1825" s="110" t="s">
        <v>129</v>
      </c>
      <c r="J1825" s="111">
        <v>0</v>
      </c>
      <c r="K1825" s="111">
        <v>0</v>
      </c>
      <c r="L1825" s="111">
        <v>0</v>
      </c>
      <c r="M1825" s="111">
        <v>0</v>
      </c>
      <c r="N1825" s="111">
        <v>0</v>
      </c>
      <c r="O1825" s="111">
        <v>0</v>
      </c>
      <c r="P1825" s="111">
        <v>0</v>
      </c>
      <c r="Q1825" s="45"/>
      <c r="R1825" s="112">
        <f t="shared" si="1072"/>
        <v>0</v>
      </c>
      <c r="S1825" s="112">
        <f t="shared" si="1072"/>
        <v>0</v>
      </c>
      <c r="T1825" s="112">
        <f t="shared" si="1028"/>
        <v>0</v>
      </c>
      <c r="U1825" s="112">
        <f t="shared" si="1073"/>
        <v>0</v>
      </c>
      <c r="V1825" s="112">
        <f t="shared" si="1073"/>
        <v>0</v>
      </c>
      <c r="W1825" s="112">
        <f t="shared" si="1039"/>
        <v>0</v>
      </c>
      <c r="X1825" s="112">
        <f t="shared" si="1029"/>
        <v>0</v>
      </c>
      <c r="Y1825" s="45"/>
      <c r="Z1825" s="112">
        <f t="shared" si="1074"/>
        <v>0</v>
      </c>
      <c r="AA1825" s="112">
        <f t="shared" si="1074"/>
        <v>0</v>
      </c>
      <c r="AB1825" s="112">
        <f t="shared" si="1030"/>
        <v>0</v>
      </c>
      <c r="AC1825" s="112">
        <f t="shared" si="1075"/>
        <v>0</v>
      </c>
      <c r="AD1825" s="112">
        <f t="shared" si="1075"/>
        <v>0</v>
      </c>
      <c r="AE1825" s="112">
        <f t="shared" si="1031"/>
        <v>0</v>
      </c>
      <c r="AF1825" s="112">
        <f t="shared" si="1032"/>
        <v>0</v>
      </c>
      <c r="AG1825" s="45"/>
      <c r="AH1825" s="112">
        <f t="shared" si="1076"/>
        <v>0</v>
      </c>
      <c r="AI1825" s="112">
        <f t="shared" si="1076"/>
        <v>0</v>
      </c>
      <c r="AJ1825" s="112">
        <f t="shared" si="1033"/>
        <v>0</v>
      </c>
      <c r="AK1825" s="112">
        <f t="shared" si="1077"/>
        <v>0</v>
      </c>
      <c r="AL1825" s="112">
        <f t="shared" si="1077"/>
        <v>0</v>
      </c>
      <c r="AM1825" s="112">
        <f t="shared" si="1034"/>
        <v>0</v>
      </c>
      <c r="AN1825" s="112">
        <f t="shared" si="1035"/>
        <v>0</v>
      </c>
      <c r="AO1825" s="45"/>
      <c r="AP1825" s="112">
        <f t="shared" si="1078"/>
        <v>0</v>
      </c>
      <c r="AQ1825" s="112">
        <f t="shared" si="1078"/>
        <v>0</v>
      </c>
      <c r="AR1825" s="112">
        <f t="shared" si="1036"/>
        <v>0</v>
      </c>
      <c r="AS1825" s="112">
        <f t="shared" si="1079"/>
        <v>0</v>
      </c>
      <c r="AT1825" s="112">
        <f t="shared" si="1079"/>
        <v>0</v>
      </c>
      <c r="AU1825" s="112">
        <f t="shared" si="1037"/>
        <v>0</v>
      </c>
      <c r="AV1825" s="112">
        <f t="shared" si="1038"/>
        <v>0</v>
      </c>
      <c r="AW1825" s="113"/>
      <c r="AX1825" s="113"/>
      <c r="AY1825" s="113"/>
      <c r="AZ1825" s="111"/>
      <c r="BA1825" s="111"/>
      <c r="BB1825" s="111"/>
      <c r="BC1825" s="111"/>
      <c r="BD1825" s="111"/>
    </row>
    <row r="1826" spans="1:56" s="100" customFormat="1" hidden="1">
      <c r="A1826" s="45"/>
      <c r="B1826" s="114">
        <v>2013</v>
      </c>
      <c r="C1826" s="115">
        <v>8320</v>
      </c>
      <c r="D1826" s="114">
        <v>15</v>
      </c>
      <c r="E1826" s="114">
        <v>2000</v>
      </c>
      <c r="F1826" s="114">
        <v>2500</v>
      </c>
      <c r="G1826" s="114">
        <v>253</v>
      </c>
      <c r="H1826" s="116"/>
      <c r="I1826" s="116" t="s">
        <v>291</v>
      </c>
      <c r="J1826" s="117">
        <v>0</v>
      </c>
      <c r="K1826" s="117">
        <v>0</v>
      </c>
      <c r="L1826" s="117">
        <v>0</v>
      </c>
      <c r="M1826" s="117">
        <v>0</v>
      </c>
      <c r="N1826" s="117">
        <v>0</v>
      </c>
      <c r="O1826" s="117">
        <v>0</v>
      </c>
      <c r="P1826" s="117">
        <v>0</v>
      </c>
      <c r="Q1826" s="45"/>
      <c r="R1826" s="118">
        <f t="shared" si="1072"/>
        <v>0</v>
      </c>
      <c r="S1826" s="118">
        <f t="shared" si="1072"/>
        <v>0</v>
      </c>
      <c r="T1826" s="118">
        <f t="shared" si="1028"/>
        <v>0</v>
      </c>
      <c r="U1826" s="118">
        <f t="shared" si="1073"/>
        <v>0</v>
      </c>
      <c r="V1826" s="118">
        <f t="shared" si="1073"/>
        <v>0</v>
      </c>
      <c r="W1826" s="118">
        <f t="shared" si="1039"/>
        <v>0</v>
      </c>
      <c r="X1826" s="118">
        <f t="shared" si="1029"/>
        <v>0</v>
      </c>
      <c r="Y1826" s="45"/>
      <c r="Z1826" s="118">
        <f t="shared" si="1074"/>
        <v>0</v>
      </c>
      <c r="AA1826" s="118">
        <f t="shared" si="1074"/>
        <v>0</v>
      </c>
      <c r="AB1826" s="118">
        <f t="shared" si="1030"/>
        <v>0</v>
      </c>
      <c r="AC1826" s="118">
        <f t="shared" si="1075"/>
        <v>0</v>
      </c>
      <c r="AD1826" s="118">
        <f t="shared" si="1075"/>
        <v>0</v>
      </c>
      <c r="AE1826" s="118">
        <f t="shared" si="1031"/>
        <v>0</v>
      </c>
      <c r="AF1826" s="118">
        <f t="shared" si="1032"/>
        <v>0</v>
      </c>
      <c r="AG1826" s="45"/>
      <c r="AH1826" s="118">
        <f t="shared" si="1076"/>
        <v>0</v>
      </c>
      <c r="AI1826" s="118">
        <f t="shared" si="1076"/>
        <v>0</v>
      </c>
      <c r="AJ1826" s="118">
        <f t="shared" si="1033"/>
        <v>0</v>
      </c>
      <c r="AK1826" s="118">
        <f t="shared" si="1077"/>
        <v>0</v>
      </c>
      <c r="AL1826" s="118">
        <f t="shared" si="1077"/>
        <v>0</v>
      </c>
      <c r="AM1826" s="118">
        <f t="shared" si="1034"/>
        <v>0</v>
      </c>
      <c r="AN1826" s="118">
        <f t="shared" si="1035"/>
        <v>0</v>
      </c>
      <c r="AO1826" s="45"/>
      <c r="AP1826" s="118">
        <f t="shared" si="1078"/>
        <v>0</v>
      </c>
      <c r="AQ1826" s="118">
        <f t="shared" si="1078"/>
        <v>0</v>
      </c>
      <c r="AR1826" s="118">
        <f t="shared" si="1036"/>
        <v>0</v>
      </c>
      <c r="AS1826" s="118">
        <f t="shared" si="1079"/>
        <v>0</v>
      </c>
      <c r="AT1826" s="118">
        <f t="shared" si="1079"/>
        <v>0</v>
      </c>
      <c r="AU1826" s="118">
        <f t="shared" si="1037"/>
        <v>0</v>
      </c>
      <c r="AV1826" s="118">
        <f t="shared" si="1038"/>
        <v>0</v>
      </c>
      <c r="AW1826" s="119"/>
      <c r="AX1826" s="119"/>
      <c r="AY1826" s="119"/>
      <c r="AZ1826" s="117"/>
      <c r="BA1826" s="117"/>
      <c r="BB1826" s="117"/>
      <c r="BC1826" s="117"/>
      <c r="BD1826" s="117"/>
    </row>
    <row r="1827" spans="1:56" s="100" customFormat="1" hidden="1">
      <c r="A1827" s="45"/>
      <c r="B1827" s="120">
        <v>2013</v>
      </c>
      <c r="C1827" s="121">
        <v>8320</v>
      </c>
      <c r="D1827" s="120">
        <v>15</v>
      </c>
      <c r="E1827" s="120">
        <v>2000</v>
      </c>
      <c r="F1827" s="120">
        <v>2500</v>
      </c>
      <c r="G1827" s="120">
        <v>253</v>
      </c>
      <c r="H1827" s="120">
        <v>25301</v>
      </c>
      <c r="I1827" s="122" t="s">
        <v>291</v>
      </c>
      <c r="J1827" s="123">
        <v>0</v>
      </c>
      <c r="K1827" s="123">
        <v>0</v>
      </c>
      <c r="L1827" s="124">
        <v>0</v>
      </c>
      <c r="M1827" s="123">
        <v>0</v>
      </c>
      <c r="N1827" s="123">
        <v>0</v>
      </c>
      <c r="O1827" s="124">
        <v>0</v>
      </c>
      <c r="P1827" s="124">
        <v>0</v>
      </c>
      <c r="Q1827" s="45"/>
      <c r="R1827" s="123">
        <v>0</v>
      </c>
      <c r="S1827" s="123">
        <v>0</v>
      </c>
      <c r="T1827" s="123">
        <f t="shared" si="1028"/>
        <v>0</v>
      </c>
      <c r="U1827" s="123">
        <v>0</v>
      </c>
      <c r="V1827" s="123">
        <v>0</v>
      </c>
      <c r="W1827" s="123">
        <f t="shared" si="1039"/>
        <v>0</v>
      </c>
      <c r="X1827" s="123">
        <f t="shared" si="1029"/>
        <v>0</v>
      </c>
      <c r="Y1827" s="45"/>
      <c r="Z1827" s="123">
        <v>0</v>
      </c>
      <c r="AA1827" s="123">
        <v>0</v>
      </c>
      <c r="AB1827" s="123">
        <f t="shared" si="1030"/>
        <v>0</v>
      </c>
      <c r="AC1827" s="123">
        <v>0</v>
      </c>
      <c r="AD1827" s="123">
        <v>0</v>
      </c>
      <c r="AE1827" s="123">
        <f t="shared" si="1031"/>
        <v>0</v>
      </c>
      <c r="AF1827" s="123">
        <f t="shared" si="1032"/>
        <v>0</v>
      </c>
      <c r="AG1827" s="45"/>
      <c r="AH1827" s="123">
        <v>0</v>
      </c>
      <c r="AI1827" s="123">
        <v>0</v>
      </c>
      <c r="AJ1827" s="123">
        <f t="shared" si="1033"/>
        <v>0</v>
      </c>
      <c r="AK1827" s="123">
        <v>0</v>
      </c>
      <c r="AL1827" s="123">
        <v>0</v>
      </c>
      <c r="AM1827" s="123">
        <f t="shared" si="1034"/>
        <v>0</v>
      </c>
      <c r="AN1827" s="123">
        <f t="shared" si="1035"/>
        <v>0</v>
      </c>
      <c r="AO1827" s="45"/>
      <c r="AP1827" s="123">
        <f>J1827-(R1827+Z1827+AH1827)</f>
        <v>0</v>
      </c>
      <c r="AQ1827" s="123">
        <f>K1827-(S1827+AA1827+AI1827)</f>
        <v>0</v>
      </c>
      <c r="AR1827" s="123">
        <f t="shared" si="1036"/>
        <v>0</v>
      </c>
      <c r="AS1827" s="123">
        <f>M1827-(U1827+AC1827+AK1827)</f>
        <v>0</v>
      </c>
      <c r="AT1827" s="123">
        <f>N1827-(V1827+AD1827+AL1827)</f>
        <v>0</v>
      </c>
      <c r="AU1827" s="123">
        <f t="shared" si="1037"/>
        <v>0</v>
      </c>
      <c r="AV1827" s="123">
        <f t="shared" si="1038"/>
        <v>0</v>
      </c>
      <c r="AW1827" s="125"/>
      <c r="AX1827" s="125"/>
      <c r="AY1827" s="125"/>
      <c r="AZ1827" s="124"/>
      <c r="BA1827" s="124"/>
      <c r="BB1827" s="124"/>
      <c r="BC1827" s="124"/>
      <c r="BD1827" s="124"/>
    </row>
    <row r="1828" spans="1:56" s="126" customFormat="1" hidden="1">
      <c r="A1828" s="45"/>
      <c r="B1828" s="108">
        <v>2013</v>
      </c>
      <c r="C1828" s="109">
        <v>8320</v>
      </c>
      <c r="D1828" s="108">
        <v>15</v>
      </c>
      <c r="E1828" s="108">
        <v>2000</v>
      </c>
      <c r="F1828" s="108">
        <v>2600</v>
      </c>
      <c r="G1828" s="108"/>
      <c r="H1828" s="108"/>
      <c r="I1828" s="110" t="s">
        <v>131</v>
      </c>
      <c r="J1828" s="111">
        <v>0</v>
      </c>
      <c r="K1828" s="111">
        <v>0</v>
      </c>
      <c r="L1828" s="111">
        <v>0</v>
      </c>
      <c r="M1828" s="111">
        <v>200000</v>
      </c>
      <c r="N1828" s="111">
        <v>0</v>
      </c>
      <c r="O1828" s="111">
        <v>200000</v>
      </c>
      <c r="P1828" s="111">
        <v>200000</v>
      </c>
      <c r="Q1828" s="45"/>
      <c r="R1828" s="112">
        <f>R1829</f>
        <v>0</v>
      </c>
      <c r="S1828" s="112">
        <f t="shared" si="1072"/>
        <v>0</v>
      </c>
      <c r="T1828" s="112">
        <f t="shared" si="1028"/>
        <v>0</v>
      </c>
      <c r="U1828" s="112">
        <f t="shared" si="1073"/>
        <v>200000</v>
      </c>
      <c r="V1828" s="112">
        <f t="shared" si="1073"/>
        <v>0</v>
      </c>
      <c r="W1828" s="112">
        <f t="shared" si="1039"/>
        <v>200000</v>
      </c>
      <c r="X1828" s="112">
        <f t="shared" si="1029"/>
        <v>200000</v>
      </c>
      <c r="Y1828" s="45"/>
      <c r="Z1828" s="112">
        <f>Z1829</f>
        <v>0</v>
      </c>
      <c r="AA1828" s="112">
        <f t="shared" si="1074"/>
        <v>0</v>
      </c>
      <c r="AB1828" s="112">
        <f t="shared" si="1030"/>
        <v>0</v>
      </c>
      <c r="AC1828" s="112">
        <f t="shared" si="1075"/>
        <v>0</v>
      </c>
      <c r="AD1828" s="112">
        <f t="shared" si="1075"/>
        <v>0</v>
      </c>
      <c r="AE1828" s="112">
        <f t="shared" si="1031"/>
        <v>0</v>
      </c>
      <c r="AF1828" s="112">
        <f t="shared" si="1032"/>
        <v>0</v>
      </c>
      <c r="AG1828" s="45"/>
      <c r="AH1828" s="112">
        <f>AH1829</f>
        <v>0</v>
      </c>
      <c r="AI1828" s="112">
        <f t="shared" si="1076"/>
        <v>0</v>
      </c>
      <c r="AJ1828" s="112">
        <f t="shared" si="1033"/>
        <v>0</v>
      </c>
      <c r="AK1828" s="112">
        <f t="shared" si="1077"/>
        <v>0</v>
      </c>
      <c r="AL1828" s="112">
        <f t="shared" si="1077"/>
        <v>0</v>
      </c>
      <c r="AM1828" s="112">
        <f t="shared" si="1034"/>
        <v>0</v>
      </c>
      <c r="AN1828" s="112">
        <f t="shared" si="1035"/>
        <v>0</v>
      </c>
      <c r="AO1828" s="45"/>
      <c r="AP1828" s="112">
        <f>AP1829</f>
        <v>0</v>
      </c>
      <c r="AQ1828" s="112">
        <f t="shared" si="1078"/>
        <v>0</v>
      </c>
      <c r="AR1828" s="112">
        <f t="shared" si="1036"/>
        <v>0</v>
      </c>
      <c r="AS1828" s="112">
        <f t="shared" si="1079"/>
        <v>0</v>
      </c>
      <c r="AT1828" s="112">
        <f t="shared" si="1079"/>
        <v>0</v>
      </c>
      <c r="AU1828" s="112">
        <f t="shared" si="1037"/>
        <v>0</v>
      </c>
      <c r="AV1828" s="112">
        <f t="shared" si="1038"/>
        <v>0</v>
      </c>
      <c r="AW1828" s="113"/>
      <c r="AX1828" s="113"/>
      <c r="AY1828" s="113"/>
      <c r="AZ1828" s="111"/>
      <c r="BA1828" s="111"/>
      <c r="BB1828" s="111"/>
      <c r="BC1828" s="111"/>
      <c r="BD1828" s="111"/>
    </row>
    <row r="1829" spans="1:56" s="127" customFormat="1" hidden="1">
      <c r="A1829" s="45"/>
      <c r="B1829" s="114">
        <v>2013</v>
      </c>
      <c r="C1829" s="115">
        <v>8320</v>
      </c>
      <c r="D1829" s="114">
        <v>15</v>
      </c>
      <c r="E1829" s="114">
        <v>2000</v>
      </c>
      <c r="F1829" s="114">
        <v>2600</v>
      </c>
      <c r="G1829" s="114">
        <v>261</v>
      </c>
      <c r="H1829" s="114"/>
      <c r="I1829" s="116" t="s">
        <v>131</v>
      </c>
      <c r="J1829" s="117">
        <v>0</v>
      </c>
      <c r="K1829" s="117">
        <v>0</v>
      </c>
      <c r="L1829" s="117">
        <v>0</v>
      </c>
      <c r="M1829" s="117">
        <v>200000</v>
      </c>
      <c r="N1829" s="117">
        <v>0</v>
      </c>
      <c r="O1829" s="117">
        <v>200000</v>
      </c>
      <c r="P1829" s="117">
        <v>200000</v>
      </c>
      <c r="Q1829" s="45"/>
      <c r="R1829" s="118">
        <f>R1830+R1831+R1832</f>
        <v>0</v>
      </c>
      <c r="S1829" s="118">
        <f>S1830+S1831+S1832</f>
        <v>0</v>
      </c>
      <c r="T1829" s="118">
        <f t="shared" si="1028"/>
        <v>0</v>
      </c>
      <c r="U1829" s="118">
        <f>U1830+U1831+U1832</f>
        <v>200000</v>
      </c>
      <c r="V1829" s="118">
        <f>V1830+V1831+V1832</f>
        <v>0</v>
      </c>
      <c r="W1829" s="118">
        <f t="shared" si="1039"/>
        <v>200000</v>
      </c>
      <c r="X1829" s="118">
        <f t="shared" si="1029"/>
        <v>200000</v>
      </c>
      <c r="Y1829" s="45"/>
      <c r="Z1829" s="118">
        <f>Z1830+Z1831+Z1832</f>
        <v>0</v>
      </c>
      <c r="AA1829" s="118">
        <f>AA1830+AA1831+AA1832</f>
        <v>0</v>
      </c>
      <c r="AB1829" s="118">
        <f t="shared" si="1030"/>
        <v>0</v>
      </c>
      <c r="AC1829" s="118">
        <f>AC1830+AC1831+AC1832</f>
        <v>0</v>
      </c>
      <c r="AD1829" s="118">
        <f>AD1830+AD1831+AD1832</f>
        <v>0</v>
      </c>
      <c r="AE1829" s="118">
        <f t="shared" si="1031"/>
        <v>0</v>
      </c>
      <c r="AF1829" s="118">
        <f t="shared" si="1032"/>
        <v>0</v>
      </c>
      <c r="AG1829" s="45"/>
      <c r="AH1829" s="118">
        <f>AH1830+AH1831+AH1832</f>
        <v>0</v>
      </c>
      <c r="AI1829" s="118">
        <f>AI1830+AI1831+AI1832</f>
        <v>0</v>
      </c>
      <c r="AJ1829" s="118">
        <f t="shared" si="1033"/>
        <v>0</v>
      </c>
      <c r="AK1829" s="118">
        <f>AK1830+AK1831+AK1832</f>
        <v>0</v>
      </c>
      <c r="AL1829" s="118">
        <f>AL1830+AL1831+AL1832</f>
        <v>0</v>
      </c>
      <c r="AM1829" s="118">
        <f t="shared" si="1034"/>
        <v>0</v>
      </c>
      <c r="AN1829" s="118">
        <f t="shared" si="1035"/>
        <v>0</v>
      </c>
      <c r="AO1829" s="45"/>
      <c r="AP1829" s="118">
        <f>AP1830+AP1831+AP1832</f>
        <v>0</v>
      </c>
      <c r="AQ1829" s="118">
        <f>AQ1830+AQ1831+AQ1832</f>
        <v>0</v>
      </c>
      <c r="AR1829" s="118">
        <f t="shared" si="1036"/>
        <v>0</v>
      </c>
      <c r="AS1829" s="118">
        <f>AS1830+AS1831+AS1832</f>
        <v>0</v>
      </c>
      <c r="AT1829" s="118">
        <f>AT1830+AT1831+AT1832</f>
        <v>0</v>
      </c>
      <c r="AU1829" s="118">
        <f t="shared" si="1037"/>
        <v>0</v>
      </c>
      <c r="AV1829" s="118">
        <f t="shared" si="1038"/>
        <v>0</v>
      </c>
      <c r="AW1829" s="119"/>
      <c r="AX1829" s="119"/>
      <c r="AY1829" s="119"/>
      <c r="AZ1829" s="117"/>
      <c r="BA1829" s="117"/>
      <c r="BB1829" s="117"/>
      <c r="BC1829" s="117"/>
      <c r="BD1829" s="117"/>
    </row>
    <row r="1830" spans="1:56" s="100" customFormat="1" ht="78" hidden="1">
      <c r="A1830" s="45"/>
      <c r="B1830" s="129">
        <v>2013</v>
      </c>
      <c r="C1830" s="130">
        <v>8320</v>
      </c>
      <c r="D1830" s="129">
        <v>15</v>
      </c>
      <c r="E1830" s="129">
        <v>2000</v>
      </c>
      <c r="F1830" s="129">
        <v>2600</v>
      </c>
      <c r="G1830" s="129">
        <v>261</v>
      </c>
      <c r="H1830" s="129">
        <v>26101</v>
      </c>
      <c r="I1830" s="128" t="s">
        <v>505</v>
      </c>
      <c r="J1830" s="123">
        <v>0</v>
      </c>
      <c r="K1830" s="123">
        <v>0</v>
      </c>
      <c r="L1830" s="124">
        <v>0</v>
      </c>
      <c r="M1830" s="123">
        <v>0</v>
      </c>
      <c r="N1830" s="123">
        <v>0</v>
      </c>
      <c r="O1830" s="124">
        <v>0</v>
      </c>
      <c r="P1830" s="124">
        <v>0</v>
      </c>
      <c r="Q1830" s="45"/>
      <c r="R1830" s="123">
        <v>0</v>
      </c>
      <c r="S1830" s="123">
        <v>0</v>
      </c>
      <c r="T1830" s="123">
        <f t="shared" si="1028"/>
        <v>0</v>
      </c>
      <c r="U1830" s="123">
        <v>0</v>
      </c>
      <c r="V1830" s="123">
        <v>0</v>
      </c>
      <c r="W1830" s="123">
        <f t="shared" si="1039"/>
        <v>0</v>
      </c>
      <c r="X1830" s="123">
        <f t="shared" si="1029"/>
        <v>0</v>
      </c>
      <c r="Y1830" s="45"/>
      <c r="Z1830" s="123">
        <v>0</v>
      </c>
      <c r="AA1830" s="123">
        <v>0</v>
      </c>
      <c r="AB1830" s="123">
        <f t="shared" si="1030"/>
        <v>0</v>
      </c>
      <c r="AC1830" s="123">
        <v>0</v>
      </c>
      <c r="AD1830" s="123">
        <v>0</v>
      </c>
      <c r="AE1830" s="123">
        <f t="shared" si="1031"/>
        <v>0</v>
      </c>
      <c r="AF1830" s="123">
        <f t="shared" si="1032"/>
        <v>0</v>
      </c>
      <c r="AG1830" s="45"/>
      <c r="AH1830" s="123">
        <v>0</v>
      </c>
      <c r="AI1830" s="123">
        <v>0</v>
      </c>
      <c r="AJ1830" s="123">
        <f t="shared" si="1033"/>
        <v>0</v>
      </c>
      <c r="AK1830" s="123">
        <v>0</v>
      </c>
      <c r="AL1830" s="123">
        <v>0</v>
      </c>
      <c r="AM1830" s="123">
        <f t="shared" si="1034"/>
        <v>0</v>
      </c>
      <c r="AN1830" s="123">
        <f t="shared" si="1035"/>
        <v>0</v>
      </c>
      <c r="AO1830" s="45"/>
      <c r="AP1830" s="123">
        <f t="shared" ref="AP1830:AQ1832" si="1080">J1830-(R1830+Z1830+AH1830)</f>
        <v>0</v>
      </c>
      <c r="AQ1830" s="123">
        <f t="shared" si="1080"/>
        <v>0</v>
      </c>
      <c r="AR1830" s="123">
        <f t="shared" si="1036"/>
        <v>0</v>
      </c>
      <c r="AS1830" s="123">
        <f t="shared" ref="AS1830:AT1832" si="1081">M1830-(U1830+AC1830+AK1830)</f>
        <v>0</v>
      </c>
      <c r="AT1830" s="123">
        <f t="shared" si="1081"/>
        <v>0</v>
      </c>
      <c r="AU1830" s="123">
        <f t="shared" si="1037"/>
        <v>0</v>
      </c>
      <c r="AV1830" s="123">
        <f t="shared" si="1038"/>
        <v>0</v>
      </c>
      <c r="AW1830" s="125"/>
      <c r="AX1830" s="125"/>
      <c r="AY1830" s="125"/>
      <c r="AZ1830" s="124"/>
      <c r="BA1830" s="124"/>
      <c r="BB1830" s="124"/>
      <c r="BC1830" s="124"/>
      <c r="BD1830" s="124"/>
    </row>
    <row r="1831" spans="1:56" s="100" customFormat="1" ht="62.4" hidden="1">
      <c r="A1831" s="45"/>
      <c r="B1831" s="120">
        <v>2013</v>
      </c>
      <c r="C1831" s="121">
        <v>8320</v>
      </c>
      <c r="D1831" s="120">
        <v>15</v>
      </c>
      <c r="E1831" s="120">
        <v>2000</v>
      </c>
      <c r="F1831" s="120">
        <v>2600</v>
      </c>
      <c r="G1831" s="120">
        <v>261</v>
      </c>
      <c r="H1831" s="120">
        <v>26102</v>
      </c>
      <c r="I1831" s="122" t="s">
        <v>420</v>
      </c>
      <c r="J1831" s="123">
        <v>0</v>
      </c>
      <c r="K1831" s="123">
        <v>0</v>
      </c>
      <c r="L1831" s="124">
        <v>0</v>
      </c>
      <c r="M1831" s="123">
        <v>0</v>
      </c>
      <c r="N1831" s="123">
        <v>0</v>
      </c>
      <c r="O1831" s="124">
        <v>0</v>
      </c>
      <c r="P1831" s="124">
        <v>0</v>
      </c>
      <c r="Q1831" s="45"/>
      <c r="R1831" s="123">
        <v>0</v>
      </c>
      <c r="S1831" s="123">
        <v>0</v>
      </c>
      <c r="T1831" s="123">
        <f t="shared" si="1028"/>
        <v>0</v>
      </c>
      <c r="U1831" s="123">
        <v>0</v>
      </c>
      <c r="V1831" s="123">
        <v>0</v>
      </c>
      <c r="W1831" s="123">
        <f t="shared" si="1039"/>
        <v>0</v>
      </c>
      <c r="X1831" s="123">
        <f t="shared" si="1029"/>
        <v>0</v>
      </c>
      <c r="Y1831" s="45"/>
      <c r="Z1831" s="123">
        <v>0</v>
      </c>
      <c r="AA1831" s="123">
        <v>0</v>
      </c>
      <c r="AB1831" s="123">
        <f t="shared" si="1030"/>
        <v>0</v>
      </c>
      <c r="AC1831" s="123">
        <v>0</v>
      </c>
      <c r="AD1831" s="123">
        <v>0</v>
      </c>
      <c r="AE1831" s="123">
        <f t="shared" si="1031"/>
        <v>0</v>
      </c>
      <c r="AF1831" s="123">
        <f t="shared" si="1032"/>
        <v>0</v>
      </c>
      <c r="AG1831" s="45"/>
      <c r="AH1831" s="123">
        <v>0</v>
      </c>
      <c r="AI1831" s="123">
        <v>0</v>
      </c>
      <c r="AJ1831" s="123">
        <f t="shared" si="1033"/>
        <v>0</v>
      </c>
      <c r="AK1831" s="123">
        <v>0</v>
      </c>
      <c r="AL1831" s="123">
        <v>0</v>
      </c>
      <c r="AM1831" s="123">
        <f t="shared" si="1034"/>
        <v>0</v>
      </c>
      <c r="AN1831" s="123">
        <f t="shared" si="1035"/>
        <v>0</v>
      </c>
      <c r="AO1831" s="45"/>
      <c r="AP1831" s="123">
        <f t="shared" si="1080"/>
        <v>0</v>
      </c>
      <c r="AQ1831" s="123">
        <f t="shared" si="1080"/>
        <v>0</v>
      </c>
      <c r="AR1831" s="123">
        <f t="shared" si="1036"/>
        <v>0</v>
      </c>
      <c r="AS1831" s="123">
        <f t="shared" si="1081"/>
        <v>0</v>
      </c>
      <c r="AT1831" s="123">
        <f t="shared" si="1081"/>
        <v>0</v>
      </c>
      <c r="AU1831" s="123">
        <f t="shared" si="1037"/>
        <v>0</v>
      </c>
      <c r="AV1831" s="123">
        <f t="shared" si="1038"/>
        <v>0</v>
      </c>
      <c r="AW1831" s="125"/>
      <c r="AX1831" s="125"/>
      <c r="AY1831" s="125"/>
      <c r="AZ1831" s="124"/>
      <c r="BA1831" s="124"/>
      <c r="BB1831" s="124"/>
      <c r="BC1831" s="124"/>
      <c r="BD1831" s="124"/>
    </row>
    <row r="1832" spans="1:56" s="100" customFormat="1" ht="67.5" hidden="1" customHeight="1">
      <c r="A1832" s="45"/>
      <c r="B1832" s="129">
        <v>2013</v>
      </c>
      <c r="C1832" s="130">
        <v>8320</v>
      </c>
      <c r="D1832" s="129">
        <v>15</v>
      </c>
      <c r="E1832" s="129">
        <v>2000</v>
      </c>
      <c r="F1832" s="129">
        <v>2600</v>
      </c>
      <c r="G1832" s="129">
        <v>261</v>
      </c>
      <c r="H1832" s="129">
        <v>26103</v>
      </c>
      <c r="I1832" s="128" t="s">
        <v>134</v>
      </c>
      <c r="J1832" s="123">
        <v>0</v>
      </c>
      <c r="K1832" s="123">
        <v>0</v>
      </c>
      <c r="L1832" s="124">
        <v>0</v>
      </c>
      <c r="M1832" s="123">
        <v>200000</v>
      </c>
      <c r="N1832" s="123">
        <v>0</v>
      </c>
      <c r="O1832" s="124">
        <v>200000</v>
      </c>
      <c r="P1832" s="124">
        <v>200000</v>
      </c>
      <c r="Q1832" s="45"/>
      <c r="R1832" s="123">
        <v>0</v>
      </c>
      <c r="S1832" s="123">
        <v>0</v>
      </c>
      <c r="T1832" s="123">
        <f t="shared" si="1028"/>
        <v>0</v>
      </c>
      <c r="U1832" s="123">
        <f>+[1]Evaluacion!X71</f>
        <v>200000</v>
      </c>
      <c r="V1832" s="123">
        <v>0</v>
      </c>
      <c r="W1832" s="123">
        <f t="shared" si="1039"/>
        <v>200000</v>
      </c>
      <c r="X1832" s="123">
        <f t="shared" si="1029"/>
        <v>200000</v>
      </c>
      <c r="Y1832" s="45"/>
      <c r="Z1832" s="123">
        <v>0</v>
      </c>
      <c r="AA1832" s="123">
        <v>0</v>
      </c>
      <c r="AB1832" s="123">
        <f t="shared" si="1030"/>
        <v>0</v>
      </c>
      <c r="AC1832" s="123">
        <v>0</v>
      </c>
      <c r="AD1832" s="123">
        <v>0</v>
      </c>
      <c r="AE1832" s="123">
        <f t="shared" si="1031"/>
        <v>0</v>
      </c>
      <c r="AF1832" s="123">
        <f t="shared" si="1032"/>
        <v>0</v>
      </c>
      <c r="AG1832" s="45"/>
      <c r="AH1832" s="123">
        <v>0</v>
      </c>
      <c r="AI1832" s="123">
        <v>0</v>
      </c>
      <c r="AJ1832" s="123">
        <f t="shared" si="1033"/>
        <v>0</v>
      </c>
      <c r="AK1832" s="123">
        <v>0</v>
      </c>
      <c r="AL1832" s="123">
        <v>0</v>
      </c>
      <c r="AM1832" s="123">
        <f t="shared" si="1034"/>
        <v>0</v>
      </c>
      <c r="AN1832" s="123">
        <f t="shared" si="1035"/>
        <v>0</v>
      </c>
      <c r="AO1832" s="45"/>
      <c r="AP1832" s="123">
        <f t="shared" si="1080"/>
        <v>0</v>
      </c>
      <c r="AQ1832" s="123">
        <f t="shared" si="1080"/>
        <v>0</v>
      </c>
      <c r="AR1832" s="123">
        <f t="shared" si="1036"/>
        <v>0</v>
      </c>
      <c r="AS1832" s="123">
        <f t="shared" si="1081"/>
        <v>0</v>
      </c>
      <c r="AT1832" s="123">
        <f t="shared" si="1081"/>
        <v>0</v>
      </c>
      <c r="AU1832" s="123">
        <f t="shared" si="1037"/>
        <v>0</v>
      </c>
      <c r="AV1832" s="123">
        <f t="shared" si="1038"/>
        <v>0</v>
      </c>
      <c r="AW1832" s="125" t="s">
        <v>133</v>
      </c>
      <c r="AX1832" s="125">
        <v>18000</v>
      </c>
      <c r="AY1832" s="125"/>
      <c r="AZ1832" s="124" t="s">
        <v>88</v>
      </c>
      <c r="BA1832" s="124">
        <f>[1]Evaluacion!AJ71</f>
        <v>468</v>
      </c>
      <c r="BB1832" s="124"/>
      <c r="BC1832" s="133">
        <f>+AX1832-BA1832</f>
        <v>17532</v>
      </c>
      <c r="BD1832" s="124">
        <v>0</v>
      </c>
    </row>
    <row r="1833" spans="1:56" s="100" customFormat="1" hidden="1">
      <c r="A1833" s="45"/>
      <c r="B1833" s="108">
        <v>2013</v>
      </c>
      <c r="C1833" s="109">
        <v>8320</v>
      </c>
      <c r="D1833" s="108">
        <v>15</v>
      </c>
      <c r="E1833" s="108">
        <v>2000</v>
      </c>
      <c r="F1833" s="108">
        <v>2700</v>
      </c>
      <c r="G1833" s="108"/>
      <c r="H1833" s="108"/>
      <c r="I1833" s="110" t="s">
        <v>135</v>
      </c>
      <c r="J1833" s="111">
        <v>0</v>
      </c>
      <c r="K1833" s="111">
        <v>0</v>
      </c>
      <c r="L1833" s="111">
        <v>0</v>
      </c>
      <c r="M1833" s="111">
        <v>0</v>
      </c>
      <c r="N1833" s="111">
        <v>0</v>
      </c>
      <c r="O1833" s="111">
        <v>0</v>
      </c>
      <c r="P1833" s="111">
        <v>0</v>
      </c>
      <c r="Q1833" s="45"/>
      <c r="R1833" s="112">
        <f>R1834</f>
        <v>0</v>
      </c>
      <c r="S1833" s="112">
        <f>S1834</f>
        <v>0</v>
      </c>
      <c r="T1833" s="112">
        <f t="shared" si="1028"/>
        <v>0</v>
      </c>
      <c r="U1833" s="112">
        <f>U1834</f>
        <v>0</v>
      </c>
      <c r="V1833" s="112">
        <f>V1834</f>
        <v>0</v>
      </c>
      <c r="W1833" s="112">
        <f t="shared" si="1039"/>
        <v>0</v>
      </c>
      <c r="X1833" s="112">
        <f t="shared" si="1029"/>
        <v>0</v>
      </c>
      <c r="Y1833" s="45"/>
      <c r="Z1833" s="112">
        <f>Z1834</f>
        <v>0</v>
      </c>
      <c r="AA1833" s="112">
        <f>AA1834</f>
        <v>0</v>
      </c>
      <c r="AB1833" s="112">
        <f t="shared" si="1030"/>
        <v>0</v>
      </c>
      <c r="AC1833" s="112">
        <f>AC1834</f>
        <v>0</v>
      </c>
      <c r="AD1833" s="112">
        <f>AD1834</f>
        <v>0</v>
      </c>
      <c r="AE1833" s="112">
        <f t="shared" si="1031"/>
        <v>0</v>
      </c>
      <c r="AF1833" s="112">
        <f t="shared" si="1032"/>
        <v>0</v>
      </c>
      <c r="AG1833" s="45"/>
      <c r="AH1833" s="112">
        <f>AH1834</f>
        <v>0</v>
      </c>
      <c r="AI1833" s="112">
        <f>AI1834</f>
        <v>0</v>
      </c>
      <c r="AJ1833" s="112">
        <f t="shared" si="1033"/>
        <v>0</v>
      </c>
      <c r="AK1833" s="112">
        <f>AK1834</f>
        <v>0</v>
      </c>
      <c r="AL1833" s="112">
        <f>AL1834</f>
        <v>0</v>
      </c>
      <c r="AM1833" s="112">
        <f t="shared" si="1034"/>
        <v>0</v>
      </c>
      <c r="AN1833" s="112">
        <f t="shared" si="1035"/>
        <v>0</v>
      </c>
      <c r="AO1833" s="45"/>
      <c r="AP1833" s="112">
        <f>AP1834</f>
        <v>0</v>
      </c>
      <c r="AQ1833" s="112">
        <f>AQ1834</f>
        <v>0</v>
      </c>
      <c r="AR1833" s="112">
        <f t="shared" si="1036"/>
        <v>0</v>
      </c>
      <c r="AS1833" s="112">
        <f>AS1834</f>
        <v>0</v>
      </c>
      <c r="AT1833" s="112">
        <f>AT1834</f>
        <v>0</v>
      </c>
      <c r="AU1833" s="112">
        <f t="shared" si="1037"/>
        <v>0</v>
      </c>
      <c r="AV1833" s="112">
        <f t="shared" si="1038"/>
        <v>0</v>
      </c>
      <c r="AW1833" s="113"/>
      <c r="AX1833" s="113"/>
      <c r="AY1833" s="113"/>
      <c r="AZ1833" s="111"/>
      <c r="BA1833" s="111"/>
      <c r="BB1833" s="111"/>
      <c r="BC1833" s="111"/>
      <c r="BD1833" s="111"/>
    </row>
    <row r="1834" spans="1:56" s="100" customFormat="1" hidden="1">
      <c r="A1834" s="45"/>
      <c r="B1834" s="114">
        <v>2013</v>
      </c>
      <c r="C1834" s="115">
        <v>8320</v>
      </c>
      <c r="D1834" s="114">
        <v>15</v>
      </c>
      <c r="E1834" s="114">
        <v>2000</v>
      </c>
      <c r="F1834" s="114">
        <v>2700</v>
      </c>
      <c r="G1834" s="114">
        <v>271</v>
      </c>
      <c r="H1834" s="114"/>
      <c r="I1834" s="116" t="s">
        <v>136</v>
      </c>
      <c r="J1834" s="117">
        <v>0</v>
      </c>
      <c r="K1834" s="117">
        <v>0</v>
      </c>
      <c r="L1834" s="117">
        <v>0</v>
      </c>
      <c r="M1834" s="117">
        <v>0</v>
      </c>
      <c r="N1834" s="117">
        <v>0</v>
      </c>
      <c r="O1834" s="117">
        <v>0</v>
      </c>
      <c r="P1834" s="117">
        <v>0</v>
      </c>
      <c r="Q1834" s="45"/>
      <c r="R1834" s="118">
        <f>R1835</f>
        <v>0</v>
      </c>
      <c r="S1834" s="118">
        <f>S1835</f>
        <v>0</v>
      </c>
      <c r="T1834" s="118">
        <f t="shared" si="1028"/>
        <v>0</v>
      </c>
      <c r="U1834" s="118">
        <f>U1835</f>
        <v>0</v>
      </c>
      <c r="V1834" s="118">
        <f>V1835</f>
        <v>0</v>
      </c>
      <c r="W1834" s="118">
        <f t="shared" si="1039"/>
        <v>0</v>
      </c>
      <c r="X1834" s="118">
        <f t="shared" si="1029"/>
        <v>0</v>
      </c>
      <c r="Y1834" s="45"/>
      <c r="Z1834" s="118">
        <f>Z1835</f>
        <v>0</v>
      </c>
      <c r="AA1834" s="118">
        <f>AA1835</f>
        <v>0</v>
      </c>
      <c r="AB1834" s="118">
        <f t="shared" si="1030"/>
        <v>0</v>
      </c>
      <c r="AC1834" s="118">
        <f>AC1835</f>
        <v>0</v>
      </c>
      <c r="AD1834" s="118">
        <f>AD1835</f>
        <v>0</v>
      </c>
      <c r="AE1834" s="118">
        <f t="shared" si="1031"/>
        <v>0</v>
      </c>
      <c r="AF1834" s="118">
        <f t="shared" si="1032"/>
        <v>0</v>
      </c>
      <c r="AG1834" s="45"/>
      <c r="AH1834" s="118">
        <f>AH1835</f>
        <v>0</v>
      </c>
      <c r="AI1834" s="118">
        <f>AI1835</f>
        <v>0</v>
      </c>
      <c r="AJ1834" s="118">
        <f t="shared" si="1033"/>
        <v>0</v>
      </c>
      <c r="AK1834" s="118">
        <f>AK1835</f>
        <v>0</v>
      </c>
      <c r="AL1834" s="118">
        <f>AL1835</f>
        <v>0</v>
      </c>
      <c r="AM1834" s="118">
        <f t="shared" si="1034"/>
        <v>0</v>
      </c>
      <c r="AN1834" s="118">
        <f t="shared" si="1035"/>
        <v>0</v>
      </c>
      <c r="AO1834" s="45"/>
      <c r="AP1834" s="118">
        <f>AP1835</f>
        <v>0</v>
      </c>
      <c r="AQ1834" s="118">
        <f>AQ1835</f>
        <v>0</v>
      </c>
      <c r="AR1834" s="118">
        <f t="shared" si="1036"/>
        <v>0</v>
      </c>
      <c r="AS1834" s="118">
        <f>AS1835</f>
        <v>0</v>
      </c>
      <c r="AT1834" s="118">
        <f>AT1835</f>
        <v>0</v>
      </c>
      <c r="AU1834" s="118">
        <f t="shared" si="1037"/>
        <v>0</v>
      </c>
      <c r="AV1834" s="118">
        <f t="shared" si="1038"/>
        <v>0</v>
      </c>
      <c r="AW1834" s="119"/>
      <c r="AX1834" s="119"/>
      <c r="AY1834" s="119"/>
      <c r="AZ1834" s="117"/>
      <c r="BA1834" s="117"/>
      <c r="BB1834" s="117"/>
      <c r="BC1834" s="117"/>
      <c r="BD1834" s="117"/>
    </row>
    <row r="1835" spans="1:56" s="100" customFormat="1" hidden="1">
      <c r="A1835" s="45"/>
      <c r="B1835" s="120">
        <v>2013</v>
      </c>
      <c r="C1835" s="121">
        <v>8320</v>
      </c>
      <c r="D1835" s="120">
        <v>15</v>
      </c>
      <c r="E1835" s="120">
        <v>2000</v>
      </c>
      <c r="F1835" s="120">
        <v>2700</v>
      </c>
      <c r="G1835" s="120">
        <v>271</v>
      </c>
      <c r="H1835" s="120">
        <v>27101</v>
      </c>
      <c r="I1835" s="122" t="s">
        <v>136</v>
      </c>
      <c r="J1835" s="123">
        <v>0</v>
      </c>
      <c r="K1835" s="123">
        <v>0</v>
      </c>
      <c r="L1835" s="124">
        <v>0</v>
      </c>
      <c r="M1835" s="123">
        <v>0</v>
      </c>
      <c r="N1835" s="123">
        <v>0</v>
      </c>
      <c r="O1835" s="124">
        <v>0</v>
      </c>
      <c r="P1835" s="124">
        <v>0</v>
      </c>
      <c r="Q1835" s="45"/>
      <c r="R1835" s="123">
        <v>0</v>
      </c>
      <c r="S1835" s="123">
        <v>0</v>
      </c>
      <c r="T1835" s="123">
        <f t="shared" si="1028"/>
        <v>0</v>
      </c>
      <c r="U1835" s="123">
        <v>0</v>
      </c>
      <c r="V1835" s="123">
        <v>0</v>
      </c>
      <c r="W1835" s="123">
        <f t="shared" si="1039"/>
        <v>0</v>
      </c>
      <c r="X1835" s="123">
        <f t="shared" si="1029"/>
        <v>0</v>
      </c>
      <c r="Y1835" s="45"/>
      <c r="Z1835" s="123">
        <v>0</v>
      </c>
      <c r="AA1835" s="123">
        <v>0</v>
      </c>
      <c r="AB1835" s="123">
        <f t="shared" si="1030"/>
        <v>0</v>
      </c>
      <c r="AC1835" s="123">
        <v>0</v>
      </c>
      <c r="AD1835" s="123">
        <v>0</v>
      </c>
      <c r="AE1835" s="123">
        <f t="shared" si="1031"/>
        <v>0</v>
      </c>
      <c r="AF1835" s="123">
        <f t="shared" si="1032"/>
        <v>0</v>
      </c>
      <c r="AG1835" s="45"/>
      <c r="AH1835" s="123">
        <v>0</v>
      </c>
      <c r="AI1835" s="123">
        <v>0</v>
      </c>
      <c r="AJ1835" s="123">
        <f t="shared" si="1033"/>
        <v>0</v>
      </c>
      <c r="AK1835" s="123">
        <v>0</v>
      </c>
      <c r="AL1835" s="123">
        <v>0</v>
      </c>
      <c r="AM1835" s="123">
        <f t="shared" si="1034"/>
        <v>0</v>
      </c>
      <c r="AN1835" s="123">
        <f t="shared" si="1035"/>
        <v>0</v>
      </c>
      <c r="AO1835" s="45"/>
      <c r="AP1835" s="123">
        <f>J1835-(R1835+Z1835+AH1835)</f>
        <v>0</v>
      </c>
      <c r="AQ1835" s="123">
        <f>K1835-(S1835+AA1835+AI1835)</f>
        <v>0</v>
      </c>
      <c r="AR1835" s="123">
        <f t="shared" si="1036"/>
        <v>0</v>
      </c>
      <c r="AS1835" s="123">
        <f>M1835-(U1835+AC1835+AK1835)</f>
        <v>0</v>
      </c>
      <c r="AT1835" s="123">
        <f>N1835-(V1835+AD1835+AL1835)</f>
        <v>0</v>
      </c>
      <c r="AU1835" s="123">
        <f t="shared" si="1037"/>
        <v>0</v>
      </c>
      <c r="AV1835" s="123">
        <f t="shared" si="1038"/>
        <v>0</v>
      </c>
      <c r="AW1835" s="125"/>
      <c r="AX1835" s="125"/>
      <c r="AY1835" s="125"/>
      <c r="AZ1835" s="124"/>
      <c r="BA1835" s="124"/>
      <c r="BB1835" s="124"/>
      <c r="BC1835" s="124"/>
      <c r="BD1835" s="124"/>
    </row>
    <row r="1836" spans="1:56" s="100" customFormat="1" hidden="1">
      <c r="A1836" s="45"/>
      <c r="B1836" s="108">
        <v>2013</v>
      </c>
      <c r="C1836" s="109">
        <v>8320</v>
      </c>
      <c r="D1836" s="108">
        <v>15</v>
      </c>
      <c r="E1836" s="108">
        <v>2000</v>
      </c>
      <c r="F1836" s="108">
        <v>2900</v>
      </c>
      <c r="G1836" s="108"/>
      <c r="H1836" s="108"/>
      <c r="I1836" s="110" t="s">
        <v>142</v>
      </c>
      <c r="J1836" s="111">
        <v>0</v>
      </c>
      <c r="K1836" s="111">
        <v>0</v>
      </c>
      <c r="L1836" s="111">
        <v>0</v>
      </c>
      <c r="M1836" s="111">
        <v>0</v>
      </c>
      <c r="N1836" s="111">
        <v>0</v>
      </c>
      <c r="O1836" s="111">
        <v>0</v>
      </c>
      <c r="P1836" s="111">
        <v>0</v>
      </c>
      <c r="Q1836" s="45"/>
      <c r="R1836" s="112">
        <f>R1837+R1839+R1841+R1843</f>
        <v>0</v>
      </c>
      <c r="S1836" s="112">
        <f>S1837+S1839+S1841+S1843</f>
        <v>0</v>
      </c>
      <c r="T1836" s="112">
        <f t="shared" si="1028"/>
        <v>0</v>
      </c>
      <c r="U1836" s="112">
        <f>U1837+U1839+U1841+U1843</f>
        <v>0</v>
      </c>
      <c r="V1836" s="112">
        <f>V1837+V1839+V1841+V1843</f>
        <v>0</v>
      </c>
      <c r="W1836" s="112">
        <f t="shared" si="1039"/>
        <v>0</v>
      </c>
      <c r="X1836" s="112">
        <f t="shared" si="1029"/>
        <v>0</v>
      </c>
      <c r="Y1836" s="45"/>
      <c r="Z1836" s="112">
        <f>Z1837+Z1839+Z1841+Z1843</f>
        <v>0</v>
      </c>
      <c r="AA1836" s="112">
        <f>AA1837+AA1839+AA1841+AA1843</f>
        <v>0</v>
      </c>
      <c r="AB1836" s="112">
        <f t="shared" si="1030"/>
        <v>0</v>
      </c>
      <c r="AC1836" s="112">
        <f>AC1837+AC1839+AC1841+AC1843</f>
        <v>0</v>
      </c>
      <c r="AD1836" s="112">
        <f>AD1837+AD1839+AD1841+AD1843</f>
        <v>0</v>
      </c>
      <c r="AE1836" s="112">
        <f t="shared" si="1031"/>
        <v>0</v>
      </c>
      <c r="AF1836" s="112">
        <f t="shared" si="1032"/>
        <v>0</v>
      </c>
      <c r="AG1836" s="45"/>
      <c r="AH1836" s="112">
        <f>AH1837+AH1839+AH1841+AH1843</f>
        <v>0</v>
      </c>
      <c r="AI1836" s="112">
        <f>AI1837+AI1839+AI1841+AI1843</f>
        <v>0</v>
      </c>
      <c r="AJ1836" s="112">
        <f t="shared" si="1033"/>
        <v>0</v>
      </c>
      <c r="AK1836" s="112">
        <f>AK1837+AK1839+AK1841+AK1843</f>
        <v>0</v>
      </c>
      <c r="AL1836" s="112">
        <f>AL1837+AL1839+AL1841+AL1843</f>
        <v>0</v>
      </c>
      <c r="AM1836" s="112">
        <f t="shared" si="1034"/>
        <v>0</v>
      </c>
      <c r="AN1836" s="112">
        <f t="shared" si="1035"/>
        <v>0</v>
      </c>
      <c r="AO1836" s="45"/>
      <c r="AP1836" s="112">
        <f>AP1837+AP1839+AP1841+AP1843</f>
        <v>0</v>
      </c>
      <c r="AQ1836" s="112">
        <f>AQ1837+AQ1839+AQ1841+AQ1843</f>
        <v>0</v>
      </c>
      <c r="AR1836" s="112">
        <f t="shared" si="1036"/>
        <v>0</v>
      </c>
      <c r="AS1836" s="112">
        <f>AS1837+AS1839+AS1841+AS1843</f>
        <v>0</v>
      </c>
      <c r="AT1836" s="112">
        <f>AT1837+AT1839+AT1841+AT1843</f>
        <v>0</v>
      </c>
      <c r="AU1836" s="112">
        <f t="shared" si="1037"/>
        <v>0</v>
      </c>
      <c r="AV1836" s="112">
        <f t="shared" si="1038"/>
        <v>0</v>
      </c>
      <c r="AW1836" s="113"/>
      <c r="AX1836" s="113"/>
      <c r="AY1836" s="113"/>
      <c r="AZ1836" s="111"/>
      <c r="BA1836" s="111"/>
      <c r="BB1836" s="111"/>
      <c r="BC1836" s="111"/>
      <c r="BD1836" s="111"/>
    </row>
    <row r="1837" spans="1:56" s="100" customFormat="1" hidden="1">
      <c r="A1837" s="45"/>
      <c r="B1837" s="114">
        <v>2013</v>
      </c>
      <c r="C1837" s="115">
        <v>8320</v>
      </c>
      <c r="D1837" s="114">
        <v>15</v>
      </c>
      <c r="E1837" s="114">
        <v>2000</v>
      </c>
      <c r="F1837" s="114">
        <v>2900</v>
      </c>
      <c r="G1837" s="114">
        <v>291</v>
      </c>
      <c r="H1837" s="114"/>
      <c r="I1837" s="116" t="s">
        <v>143</v>
      </c>
      <c r="J1837" s="117">
        <v>0</v>
      </c>
      <c r="K1837" s="117">
        <v>0</v>
      </c>
      <c r="L1837" s="117">
        <v>0</v>
      </c>
      <c r="M1837" s="117">
        <v>0</v>
      </c>
      <c r="N1837" s="117">
        <v>0</v>
      </c>
      <c r="O1837" s="117">
        <v>0</v>
      </c>
      <c r="P1837" s="117">
        <v>0</v>
      </c>
      <c r="Q1837" s="45"/>
      <c r="R1837" s="118">
        <f t="shared" ref="R1837:S1843" si="1082">R1838</f>
        <v>0</v>
      </c>
      <c r="S1837" s="118">
        <f t="shared" si="1082"/>
        <v>0</v>
      </c>
      <c r="T1837" s="118">
        <f t="shared" si="1028"/>
        <v>0</v>
      </c>
      <c r="U1837" s="118">
        <f t="shared" ref="U1837:V1843" si="1083">U1838</f>
        <v>0</v>
      </c>
      <c r="V1837" s="118">
        <f t="shared" si="1083"/>
        <v>0</v>
      </c>
      <c r="W1837" s="118">
        <f t="shared" si="1039"/>
        <v>0</v>
      </c>
      <c r="X1837" s="118">
        <f t="shared" si="1029"/>
        <v>0</v>
      </c>
      <c r="Y1837" s="45"/>
      <c r="Z1837" s="118">
        <f t="shared" ref="Z1837:AA1843" si="1084">Z1838</f>
        <v>0</v>
      </c>
      <c r="AA1837" s="118">
        <f t="shared" si="1084"/>
        <v>0</v>
      </c>
      <c r="AB1837" s="118">
        <f t="shared" si="1030"/>
        <v>0</v>
      </c>
      <c r="AC1837" s="118">
        <f t="shared" ref="AC1837:AD1843" si="1085">AC1838</f>
        <v>0</v>
      </c>
      <c r="AD1837" s="118">
        <f t="shared" si="1085"/>
        <v>0</v>
      </c>
      <c r="AE1837" s="118">
        <f t="shared" si="1031"/>
        <v>0</v>
      </c>
      <c r="AF1837" s="118">
        <f t="shared" si="1032"/>
        <v>0</v>
      </c>
      <c r="AG1837" s="45"/>
      <c r="AH1837" s="118">
        <f t="shared" ref="AH1837:AI1843" si="1086">AH1838</f>
        <v>0</v>
      </c>
      <c r="AI1837" s="118">
        <f t="shared" si="1086"/>
        <v>0</v>
      </c>
      <c r="AJ1837" s="118">
        <f t="shared" si="1033"/>
        <v>0</v>
      </c>
      <c r="AK1837" s="118">
        <f t="shared" ref="AK1837:AL1843" si="1087">AK1838</f>
        <v>0</v>
      </c>
      <c r="AL1837" s="118">
        <f t="shared" si="1087"/>
        <v>0</v>
      </c>
      <c r="AM1837" s="118">
        <f t="shared" si="1034"/>
        <v>0</v>
      </c>
      <c r="AN1837" s="118">
        <f t="shared" si="1035"/>
        <v>0</v>
      </c>
      <c r="AO1837" s="45"/>
      <c r="AP1837" s="118">
        <f t="shared" ref="AP1837:AQ1843" si="1088">AP1838</f>
        <v>0</v>
      </c>
      <c r="AQ1837" s="118">
        <f t="shared" si="1088"/>
        <v>0</v>
      </c>
      <c r="AR1837" s="118">
        <f t="shared" si="1036"/>
        <v>0</v>
      </c>
      <c r="AS1837" s="118">
        <f t="shared" ref="AS1837:AT1843" si="1089">AS1838</f>
        <v>0</v>
      </c>
      <c r="AT1837" s="118">
        <f t="shared" si="1089"/>
        <v>0</v>
      </c>
      <c r="AU1837" s="118">
        <f t="shared" si="1037"/>
        <v>0</v>
      </c>
      <c r="AV1837" s="118">
        <f t="shared" si="1038"/>
        <v>0</v>
      </c>
      <c r="AW1837" s="119"/>
      <c r="AX1837" s="119"/>
      <c r="AY1837" s="119"/>
      <c r="AZ1837" s="117"/>
      <c r="BA1837" s="117"/>
      <c r="BB1837" s="117"/>
      <c r="BC1837" s="117"/>
      <c r="BD1837" s="117"/>
    </row>
    <row r="1838" spans="1:56" s="100" customFormat="1" hidden="1">
      <c r="A1838" s="45"/>
      <c r="B1838" s="120">
        <v>2013</v>
      </c>
      <c r="C1838" s="121">
        <v>8320</v>
      </c>
      <c r="D1838" s="120">
        <v>15</v>
      </c>
      <c r="E1838" s="120">
        <v>2000</v>
      </c>
      <c r="F1838" s="120">
        <v>2900</v>
      </c>
      <c r="G1838" s="120">
        <v>291</v>
      </c>
      <c r="H1838" s="120">
        <v>29101</v>
      </c>
      <c r="I1838" s="122" t="s">
        <v>143</v>
      </c>
      <c r="J1838" s="123">
        <v>0</v>
      </c>
      <c r="K1838" s="123">
        <v>0</v>
      </c>
      <c r="L1838" s="124">
        <v>0</v>
      </c>
      <c r="M1838" s="123">
        <v>0</v>
      </c>
      <c r="N1838" s="123">
        <v>0</v>
      </c>
      <c r="O1838" s="124">
        <v>0</v>
      </c>
      <c r="P1838" s="124">
        <v>0</v>
      </c>
      <c r="Q1838" s="45"/>
      <c r="R1838" s="123">
        <v>0</v>
      </c>
      <c r="S1838" s="123">
        <v>0</v>
      </c>
      <c r="T1838" s="123">
        <f t="shared" si="1028"/>
        <v>0</v>
      </c>
      <c r="U1838" s="123">
        <v>0</v>
      </c>
      <c r="V1838" s="123">
        <v>0</v>
      </c>
      <c r="W1838" s="123">
        <f t="shared" si="1039"/>
        <v>0</v>
      </c>
      <c r="X1838" s="123">
        <f t="shared" si="1029"/>
        <v>0</v>
      </c>
      <c r="Y1838" s="45"/>
      <c r="Z1838" s="123">
        <v>0</v>
      </c>
      <c r="AA1838" s="123">
        <v>0</v>
      </c>
      <c r="AB1838" s="123">
        <f t="shared" si="1030"/>
        <v>0</v>
      </c>
      <c r="AC1838" s="123">
        <v>0</v>
      </c>
      <c r="AD1838" s="123">
        <v>0</v>
      </c>
      <c r="AE1838" s="123">
        <f t="shared" si="1031"/>
        <v>0</v>
      </c>
      <c r="AF1838" s="123">
        <f t="shared" si="1032"/>
        <v>0</v>
      </c>
      <c r="AG1838" s="45"/>
      <c r="AH1838" s="123">
        <v>0</v>
      </c>
      <c r="AI1838" s="123">
        <v>0</v>
      </c>
      <c r="AJ1838" s="123">
        <f t="shared" si="1033"/>
        <v>0</v>
      </c>
      <c r="AK1838" s="123">
        <v>0</v>
      </c>
      <c r="AL1838" s="123">
        <v>0</v>
      </c>
      <c r="AM1838" s="123">
        <f t="shared" si="1034"/>
        <v>0</v>
      </c>
      <c r="AN1838" s="123">
        <f t="shared" si="1035"/>
        <v>0</v>
      </c>
      <c r="AO1838" s="45"/>
      <c r="AP1838" s="123">
        <f>J1838-(R1838+Z1838+AH1838)</f>
        <v>0</v>
      </c>
      <c r="AQ1838" s="123">
        <f>K1838-(S1838+AA1838+AI1838)</f>
        <v>0</v>
      </c>
      <c r="AR1838" s="123">
        <f t="shared" si="1036"/>
        <v>0</v>
      </c>
      <c r="AS1838" s="123">
        <f>M1838-(U1838+AC1838+AK1838)</f>
        <v>0</v>
      </c>
      <c r="AT1838" s="123">
        <f>N1838-(V1838+AD1838+AL1838)</f>
        <v>0</v>
      </c>
      <c r="AU1838" s="123">
        <f t="shared" si="1037"/>
        <v>0</v>
      </c>
      <c r="AV1838" s="123">
        <f t="shared" si="1038"/>
        <v>0</v>
      </c>
      <c r="AW1838" s="125"/>
      <c r="AX1838" s="125"/>
      <c r="AY1838" s="125"/>
      <c r="AZ1838" s="124"/>
      <c r="BA1838" s="124"/>
      <c r="BB1838" s="124"/>
      <c r="BC1838" s="124"/>
      <c r="BD1838" s="124"/>
    </row>
    <row r="1839" spans="1:56" s="100" customFormat="1" hidden="1">
      <c r="A1839" s="45"/>
      <c r="B1839" s="114">
        <v>2013</v>
      </c>
      <c r="C1839" s="115">
        <v>8320</v>
      </c>
      <c r="D1839" s="114">
        <v>15</v>
      </c>
      <c r="E1839" s="114">
        <v>2000</v>
      </c>
      <c r="F1839" s="114">
        <v>2900</v>
      </c>
      <c r="G1839" s="114">
        <v>293</v>
      </c>
      <c r="H1839" s="114"/>
      <c r="I1839" s="116" t="s">
        <v>144</v>
      </c>
      <c r="J1839" s="117">
        <v>0</v>
      </c>
      <c r="K1839" s="117">
        <v>0</v>
      </c>
      <c r="L1839" s="117">
        <v>0</v>
      </c>
      <c r="M1839" s="117">
        <v>0</v>
      </c>
      <c r="N1839" s="117">
        <v>0</v>
      </c>
      <c r="O1839" s="117">
        <v>0</v>
      </c>
      <c r="P1839" s="117">
        <v>0</v>
      </c>
      <c r="Q1839" s="45"/>
      <c r="R1839" s="118">
        <f t="shared" si="1082"/>
        <v>0</v>
      </c>
      <c r="S1839" s="118">
        <f t="shared" si="1082"/>
        <v>0</v>
      </c>
      <c r="T1839" s="118">
        <f t="shared" si="1028"/>
        <v>0</v>
      </c>
      <c r="U1839" s="118">
        <f t="shared" si="1083"/>
        <v>0</v>
      </c>
      <c r="V1839" s="118">
        <f t="shared" si="1083"/>
        <v>0</v>
      </c>
      <c r="W1839" s="118">
        <f t="shared" si="1039"/>
        <v>0</v>
      </c>
      <c r="X1839" s="118">
        <f t="shared" si="1029"/>
        <v>0</v>
      </c>
      <c r="Y1839" s="45"/>
      <c r="Z1839" s="118">
        <f t="shared" si="1084"/>
        <v>0</v>
      </c>
      <c r="AA1839" s="118">
        <f t="shared" si="1084"/>
        <v>0</v>
      </c>
      <c r="AB1839" s="118">
        <f t="shared" si="1030"/>
        <v>0</v>
      </c>
      <c r="AC1839" s="118">
        <f t="shared" si="1085"/>
        <v>0</v>
      </c>
      <c r="AD1839" s="118">
        <f t="shared" si="1085"/>
        <v>0</v>
      </c>
      <c r="AE1839" s="118">
        <f t="shared" si="1031"/>
        <v>0</v>
      </c>
      <c r="AF1839" s="118">
        <f t="shared" si="1032"/>
        <v>0</v>
      </c>
      <c r="AG1839" s="45"/>
      <c r="AH1839" s="118">
        <f t="shared" si="1086"/>
        <v>0</v>
      </c>
      <c r="AI1839" s="118">
        <f t="shared" si="1086"/>
        <v>0</v>
      </c>
      <c r="AJ1839" s="118">
        <f t="shared" si="1033"/>
        <v>0</v>
      </c>
      <c r="AK1839" s="118">
        <f t="shared" si="1087"/>
        <v>0</v>
      </c>
      <c r="AL1839" s="118">
        <f t="shared" si="1087"/>
        <v>0</v>
      </c>
      <c r="AM1839" s="118">
        <f t="shared" si="1034"/>
        <v>0</v>
      </c>
      <c r="AN1839" s="118">
        <f t="shared" si="1035"/>
        <v>0</v>
      </c>
      <c r="AO1839" s="45"/>
      <c r="AP1839" s="118">
        <f t="shared" si="1088"/>
        <v>0</v>
      </c>
      <c r="AQ1839" s="118">
        <f t="shared" si="1088"/>
        <v>0</v>
      </c>
      <c r="AR1839" s="118">
        <f t="shared" si="1036"/>
        <v>0</v>
      </c>
      <c r="AS1839" s="118">
        <f t="shared" si="1089"/>
        <v>0</v>
      </c>
      <c r="AT1839" s="118">
        <f t="shared" si="1089"/>
        <v>0</v>
      </c>
      <c r="AU1839" s="118">
        <f t="shared" si="1037"/>
        <v>0</v>
      </c>
      <c r="AV1839" s="118">
        <f t="shared" si="1038"/>
        <v>0</v>
      </c>
      <c r="AW1839" s="119"/>
      <c r="AX1839" s="119"/>
      <c r="AY1839" s="119"/>
      <c r="AZ1839" s="117"/>
      <c r="BA1839" s="117"/>
      <c r="BB1839" s="117"/>
      <c r="BC1839" s="117"/>
      <c r="BD1839" s="117"/>
    </row>
    <row r="1840" spans="1:56" s="100" customFormat="1" hidden="1">
      <c r="A1840" s="45"/>
      <c r="B1840" s="129">
        <v>2013</v>
      </c>
      <c r="C1840" s="130">
        <v>8320</v>
      </c>
      <c r="D1840" s="129">
        <v>15</v>
      </c>
      <c r="E1840" s="129">
        <v>2000</v>
      </c>
      <c r="F1840" s="129">
        <v>2900</v>
      </c>
      <c r="G1840" s="129">
        <v>293</v>
      </c>
      <c r="H1840" s="129">
        <v>29301</v>
      </c>
      <c r="I1840" s="128" t="s">
        <v>144</v>
      </c>
      <c r="J1840" s="123">
        <v>0</v>
      </c>
      <c r="K1840" s="123">
        <v>0</v>
      </c>
      <c r="L1840" s="124">
        <v>0</v>
      </c>
      <c r="M1840" s="123">
        <v>0</v>
      </c>
      <c r="N1840" s="123">
        <v>0</v>
      </c>
      <c r="O1840" s="124">
        <v>0</v>
      </c>
      <c r="P1840" s="124">
        <v>0</v>
      </c>
      <c r="Q1840" s="45"/>
      <c r="R1840" s="123">
        <v>0</v>
      </c>
      <c r="S1840" s="123">
        <v>0</v>
      </c>
      <c r="T1840" s="123">
        <f t="shared" si="1028"/>
        <v>0</v>
      </c>
      <c r="U1840" s="123">
        <v>0</v>
      </c>
      <c r="V1840" s="123">
        <v>0</v>
      </c>
      <c r="W1840" s="123">
        <f t="shared" si="1039"/>
        <v>0</v>
      </c>
      <c r="X1840" s="123">
        <f t="shared" si="1029"/>
        <v>0</v>
      </c>
      <c r="Y1840" s="45"/>
      <c r="Z1840" s="123">
        <v>0</v>
      </c>
      <c r="AA1840" s="123">
        <v>0</v>
      </c>
      <c r="AB1840" s="123">
        <f t="shared" si="1030"/>
        <v>0</v>
      </c>
      <c r="AC1840" s="123">
        <v>0</v>
      </c>
      <c r="AD1840" s="123">
        <v>0</v>
      </c>
      <c r="AE1840" s="123">
        <f t="shared" si="1031"/>
        <v>0</v>
      </c>
      <c r="AF1840" s="123">
        <f t="shared" si="1032"/>
        <v>0</v>
      </c>
      <c r="AG1840" s="45"/>
      <c r="AH1840" s="123">
        <v>0</v>
      </c>
      <c r="AI1840" s="123">
        <v>0</v>
      </c>
      <c r="AJ1840" s="123">
        <f t="shared" si="1033"/>
        <v>0</v>
      </c>
      <c r="AK1840" s="123">
        <v>0</v>
      </c>
      <c r="AL1840" s="123">
        <v>0</v>
      </c>
      <c r="AM1840" s="123">
        <f t="shared" si="1034"/>
        <v>0</v>
      </c>
      <c r="AN1840" s="123">
        <f t="shared" si="1035"/>
        <v>0</v>
      </c>
      <c r="AO1840" s="45"/>
      <c r="AP1840" s="123">
        <f>J1840-(R1840+Z1840+AH1840)</f>
        <v>0</v>
      </c>
      <c r="AQ1840" s="123">
        <f>K1840-(S1840+AA1840+AI1840)</f>
        <v>0</v>
      </c>
      <c r="AR1840" s="123">
        <f t="shared" si="1036"/>
        <v>0</v>
      </c>
      <c r="AS1840" s="123">
        <f>M1840-(U1840+AC1840+AK1840)</f>
        <v>0</v>
      </c>
      <c r="AT1840" s="123">
        <f>N1840-(V1840+AD1840+AL1840)</f>
        <v>0</v>
      </c>
      <c r="AU1840" s="123">
        <f t="shared" si="1037"/>
        <v>0</v>
      </c>
      <c r="AV1840" s="123">
        <f t="shared" si="1038"/>
        <v>0</v>
      </c>
      <c r="AW1840" s="125"/>
      <c r="AX1840" s="125"/>
      <c r="AY1840" s="125"/>
      <c r="AZ1840" s="124"/>
      <c r="BA1840" s="124"/>
      <c r="BB1840" s="124"/>
      <c r="BC1840" s="124"/>
      <c r="BD1840" s="124"/>
    </row>
    <row r="1841" spans="1:56" s="100" customFormat="1" hidden="1">
      <c r="A1841" s="45"/>
      <c r="B1841" s="114">
        <v>2013</v>
      </c>
      <c r="C1841" s="115">
        <v>8320</v>
      </c>
      <c r="D1841" s="114">
        <v>15</v>
      </c>
      <c r="E1841" s="114">
        <v>2000</v>
      </c>
      <c r="F1841" s="114">
        <v>2900</v>
      </c>
      <c r="G1841" s="114">
        <v>294</v>
      </c>
      <c r="H1841" s="114"/>
      <c r="I1841" s="116" t="s">
        <v>145</v>
      </c>
      <c r="J1841" s="117">
        <v>0</v>
      </c>
      <c r="K1841" s="117">
        <v>0</v>
      </c>
      <c r="L1841" s="117">
        <v>0</v>
      </c>
      <c r="M1841" s="117">
        <v>0</v>
      </c>
      <c r="N1841" s="117">
        <v>0</v>
      </c>
      <c r="O1841" s="117">
        <v>0</v>
      </c>
      <c r="P1841" s="117">
        <v>0</v>
      </c>
      <c r="Q1841" s="45"/>
      <c r="R1841" s="118">
        <f t="shared" si="1082"/>
        <v>0</v>
      </c>
      <c r="S1841" s="118">
        <f t="shared" si="1082"/>
        <v>0</v>
      </c>
      <c r="T1841" s="118">
        <f t="shared" si="1028"/>
        <v>0</v>
      </c>
      <c r="U1841" s="118">
        <f t="shared" si="1083"/>
        <v>0</v>
      </c>
      <c r="V1841" s="118">
        <f t="shared" si="1083"/>
        <v>0</v>
      </c>
      <c r="W1841" s="118">
        <f t="shared" si="1039"/>
        <v>0</v>
      </c>
      <c r="X1841" s="118">
        <f t="shared" si="1029"/>
        <v>0</v>
      </c>
      <c r="Y1841" s="45"/>
      <c r="Z1841" s="118">
        <f t="shared" si="1084"/>
        <v>0</v>
      </c>
      <c r="AA1841" s="118">
        <f t="shared" si="1084"/>
        <v>0</v>
      </c>
      <c r="AB1841" s="118">
        <f t="shared" si="1030"/>
        <v>0</v>
      </c>
      <c r="AC1841" s="118">
        <f t="shared" si="1085"/>
        <v>0</v>
      </c>
      <c r="AD1841" s="118">
        <f t="shared" si="1085"/>
        <v>0</v>
      </c>
      <c r="AE1841" s="118">
        <f t="shared" si="1031"/>
        <v>0</v>
      </c>
      <c r="AF1841" s="118">
        <f t="shared" si="1032"/>
        <v>0</v>
      </c>
      <c r="AG1841" s="45"/>
      <c r="AH1841" s="118">
        <f t="shared" si="1086"/>
        <v>0</v>
      </c>
      <c r="AI1841" s="118">
        <f t="shared" si="1086"/>
        <v>0</v>
      </c>
      <c r="AJ1841" s="118">
        <f t="shared" si="1033"/>
        <v>0</v>
      </c>
      <c r="AK1841" s="118">
        <f t="shared" si="1087"/>
        <v>0</v>
      </c>
      <c r="AL1841" s="118">
        <f t="shared" si="1087"/>
        <v>0</v>
      </c>
      <c r="AM1841" s="118">
        <f t="shared" si="1034"/>
        <v>0</v>
      </c>
      <c r="AN1841" s="118">
        <f t="shared" si="1035"/>
        <v>0</v>
      </c>
      <c r="AO1841" s="45"/>
      <c r="AP1841" s="118">
        <f t="shared" si="1088"/>
        <v>0</v>
      </c>
      <c r="AQ1841" s="118">
        <f t="shared" si="1088"/>
        <v>0</v>
      </c>
      <c r="AR1841" s="118">
        <f t="shared" si="1036"/>
        <v>0</v>
      </c>
      <c r="AS1841" s="118">
        <f t="shared" si="1089"/>
        <v>0</v>
      </c>
      <c r="AT1841" s="118">
        <f t="shared" si="1089"/>
        <v>0</v>
      </c>
      <c r="AU1841" s="118">
        <f t="shared" si="1037"/>
        <v>0</v>
      </c>
      <c r="AV1841" s="118">
        <f t="shared" si="1038"/>
        <v>0</v>
      </c>
      <c r="AW1841" s="119"/>
      <c r="AX1841" s="119"/>
      <c r="AY1841" s="119"/>
      <c r="AZ1841" s="117"/>
      <c r="BA1841" s="117"/>
      <c r="BB1841" s="117"/>
      <c r="BC1841" s="117"/>
      <c r="BD1841" s="117"/>
    </row>
    <row r="1842" spans="1:56" s="100" customFormat="1" hidden="1">
      <c r="A1842" s="45"/>
      <c r="B1842" s="129">
        <v>2013</v>
      </c>
      <c r="C1842" s="130">
        <v>8320</v>
      </c>
      <c r="D1842" s="129">
        <v>15</v>
      </c>
      <c r="E1842" s="129">
        <v>2000</v>
      </c>
      <c r="F1842" s="129">
        <v>2900</v>
      </c>
      <c r="G1842" s="129">
        <v>294</v>
      </c>
      <c r="H1842" s="129">
        <v>29401</v>
      </c>
      <c r="I1842" s="128" t="s">
        <v>146</v>
      </c>
      <c r="J1842" s="123">
        <v>0</v>
      </c>
      <c r="K1842" s="123">
        <v>0</v>
      </c>
      <c r="L1842" s="124">
        <v>0</v>
      </c>
      <c r="M1842" s="123">
        <v>0</v>
      </c>
      <c r="N1842" s="123">
        <v>0</v>
      </c>
      <c r="O1842" s="124">
        <v>0</v>
      </c>
      <c r="P1842" s="124">
        <v>0</v>
      </c>
      <c r="Q1842" s="45"/>
      <c r="R1842" s="123">
        <v>0</v>
      </c>
      <c r="S1842" s="123">
        <v>0</v>
      </c>
      <c r="T1842" s="123">
        <f t="shared" si="1028"/>
        <v>0</v>
      </c>
      <c r="U1842" s="123">
        <v>0</v>
      </c>
      <c r="V1842" s="123">
        <v>0</v>
      </c>
      <c r="W1842" s="123">
        <f t="shared" si="1039"/>
        <v>0</v>
      </c>
      <c r="X1842" s="123">
        <f t="shared" si="1029"/>
        <v>0</v>
      </c>
      <c r="Y1842" s="45"/>
      <c r="Z1842" s="123">
        <v>0</v>
      </c>
      <c r="AA1842" s="123">
        <v>0</v>
      </c>
      <c r="AB1842" s="123">
        <f t="shared" si="1030"/>
        <v>0</v>
      </c>
      <c r="AC1842" s="123">
        <v>0</v>
      </c>
      <c r="AD1842" s="123">
        <v>0</v>
      </c>
      <c r="AE1842" s="123">
        <f t="shared" si="1031"/>
        <v>0</v>
      </c>
      <c r="AF1842" s="123">
        <f t="shared" si="1032"/>
        <v>0</v>
      </c>
      <c r="AG1842" s="45"/>
      <c r="AH1842" s="123">
        <v>0</v>
      </c>
      <c r="AI1842" s="123">
        <v>0</v>
      </c>
      <c r="AJ1842" s="123">
        <f t="shared" si="1033"/>
        <v>0</v>
      </c>
      <c r="AK1842" s="123">
        <v>0</v>
      </c>
      <c r="AL1842" s="123">
        <v>0</v>
      </c>
      <c r="AM1842" s="123">
        <f t="shared" si="1034"/>
        <v>0</v>
      </c>
      <c r="AN1842" s="123">
        <f t="shared" si="1035"/>
        <v>0</v>
      </c>
      <c r="AO1842" s="45"/>
      <c r="AP1842" s="123">
        <f>J1842-(R1842+Z1842+AH1842)</f>
        <v>0</v>
      </c>
      <c r="AQ1842" s="123">
        <f>K1842-(S1842+AA1842+AI1842)</f>
        <v>0</v>
      </c>
      <c r="AR1842" s="123">
        <f t="shared" si="1036"/>
        <v>0</v>
      </c>
      <c r="AS1842" s="123">
        <f>M1842-(U1842+AC1842+AK1842)</f>
        <v>0</v>
      </c>
      <c r="AT1842" s="123">
        <f>N1842-(V1842+AD1842+AL1842)</f>
        <v>0</v>
      </c>
      <c r="AU1842" s="123">
        <f t="shared" si="1037"/>
        <v>0</v>
      </c>
      <c r="AV1842" s="123">
        <f t="shared" si="1038"/>
        <v>0</v>
      </c>
      <c r="AW1842" s="125"/>
      <c r="AX1842" s="125"/>
      <c r="AY1842" s="125"/>
      <c r="AZ1842" s="124"/>
      <c r="BA1842" s="124"/>
      <c r="BB1842" s="124"/>
      <c r="BC1842" s="124"/>
      <c r="BD1842" s="124"/>
    </row>
    <row r="1843" spans="1:56" s="100" customFormat="1" hidden="1">
      <c r="A1843" s="45"/>
      <c r="B1843" s="114">
        <v>2013</v>
      </c>
      <c r="C1843" s="115">
        <v>8320</v>
      </c>
      <c r="D1843" s="114">
        <v>15</v>
      </c>
      <c r="E1843" s="114">
        <v>2000</v>
      </c>
      <c r="F1843" s="114">
        <v>2900</v>
      </c>
      <c r="G1843" s="114">
        <v>296</v>
      </c>
      <c r="H1843" s="114"/>
      <c r="I1843" s="116" t="s">
        <v>147</v>
      </c>
      <c r="J1843" s="117">
        <v>0</v>
      </c>
      <c r="K1843" s="117">
        <v>0</v>
      </c>
      <c r="L1843" s="117">
        <v>0</v>
      </c>
      <c r="M1843" s="117">
        <v>0</v>
      </c>
      <c r="N1843" s="117">
        <v>0</v>
      </c>
      <c r="O1843" s="117">
        <v>0</v>
      </c>
      <c r="P1843" s="117">
        <v>0</v>
      </c>
      <c r="Q1843" s="45"/>
      <c r="R1843" s="118">
        <f t="shared" si="1082"/>
        <v>0</v>
      </c>
      <c r="S1843" s="118">
        <f t="shared" si="1082"/>
        <v>0</v>
      </c>
      <c r="T1843" s="118">
        <f t="shared" si="1028"/>
        <v>0</v>
      </c>
      <c r="U1843" s="118">
        <f t="shared" si="1083"/>
        <v>0</v>
      </c>
      <c r="V1843" s="118">
        <f t="shared" si="1083"/>
        <v>0</v>
      </c>
      <c r="W1843" s="118">
        <f t="shared" si="1039"/>
        <v>0</v>
      </c>
      <c r="X1843" s="118">
        <f t="shared" si="1029"/>
        <v>0</v>
      </c>
      <c r="Y1843" s="45"/>
      <c r="Z1843" s="118">
        <f t="shared" si="1084"/>
        <v>0</v>
      </c>
      <c r="AA1843" s="118">
        <f t="shared" si="1084"/>
        <v>0</v>
      </c>
      <c r="AB1843" s="118">
        <f t="shared" si="1030"/>
        <v>0</v>
      </c>
      <c r="AC1843" s="118">
        <f t="shared" si="1085"/>
        <v>0</v>
      </c>
      <c r="AD1843" s="118">
        <f t="shared" si="1085"/>
        <v>0</v>
      </c>
      <c r="AE1843" s="118">
        <f t="shared" si="1031"/>
        <v>0</v>
      </c>
      <c r="AF1843" s="118">
        <f t="shared" si="1032"/>
        <v>0</v>
      </c>
      <c r="AG1843" s="45"/>
      <c r="AH1843" s="118">
        <f t="shared" si="1086"/>
        <v>0</v>
      </c>
      <c r="AI1843" s="118">
        <f t="shared" si="1086"/>
        <v>0</v>
      </c>
      <c r="AJ1843" s="118">
        <f t="shared" si="1033"/>
        <v>0</v>
      </c>
      <c r="AK1843" s="118">
        <f t="shared" si="1087"/>
        <v>0</v>
      </c>
      <c r="AL1843" s="118">
        <f t="shared" si="1087"/>
        <v>0</v>
      </c>
      <c r="AM1843" s="118">
        <f t="shared" si="1034"/>
        <v>0</v>
      </c>
      <c r="AN1843" s="118">
        <f t="shared" si="1035"/>
        <v>0</v>
      </c>
      <c r="AO1843" s="45"/>
      <c r="AP1843" s="118">
        <f t="shared" si="1088"/>
        <v>0</v>
      </c>
      <c r="AQ1843" s="118">
        <f t="shared" si="1088"/>
        <v>0</v>
      </c>
      <c r="AR1843" s="118">
        <f t="shared" si="1036"/>
        <v>0</v>
      </c>
      <c r="AS1843" s="118">
        <f t="shared" si="1089"/>
        <v>0</v>
      </c>
      <c r="AT1843" s="118">
        <f t="shared" si="1089"/>
        <v>0</v>
      </c>
      <c r="AU1843" s="118">
        <f t="shared" si="1037"/>
        <v>0</v>
      </c>
      <c r="AV1843" s="118">
        <f t="shared" si="1038"/>
        <v>0</v>
      </c>
      <c r="AW1843" s="119"/>
      <c r="AX1843" s="119"/>
      <c r="AY1843" s="119"/>
      <c r="AZ1843" s="117"/>
      <c r="BA1843" s="117"/>
      <c r="BB1843" s="117"/>
      <c r="BC1843" s="117"/>
      <c r="BD1843" s="117"/>
    </row>
    <row r="1844" spans="1:56" s="100" customFormat="1" hidden="1">
      <c r="A1844" s="45"/>
      <c r="B1844" s="120">
        <v>2013</v>
      </c>
      <c r="C1844" s="121">
        <v>8320</v>
      </c>
      <c r="D1844" s="120">
        <v>15</v>
      </c>
      <c r="E1844" s="120">
        <v>2000</v>
      </c>
      <c r="F1844" s="120">
        <v>2900</v>
      </c>
      <c r="G1844" s="120">
        <v>296</v>
      </c>
      <c r="H1844" s="120">
        <v>29601</v>
      </c>
      <c r="I1844" s="122" t="s">
        <v>147</v>
      </c>
      <c r="J1844" s="123">
        <v>0</v>
      </c>
      <c r="K1844" s="123">
        <v>0</v>
      </c>
      <c r="L1844" s="124">
        <v>0</v>
      </c>
      <c r="M1844" s="123">
        <v>0</v>
      </c>
      <c r="N1844" s="123">
        <v>0</v>
      </c>
      <c r="O1844" s="124">
        <v>0</v>
      </c>
      <c r="P1844" s="124">
        <v>0</v>
      </c>
      <c r="Q1844" s="45"/>
      <c r="R1844" s="123">
        <v>0</v>
      </c>
      <c r="S1844" s="123">
        <v>0</v>
      </c>
      <c r="T1844" s="123">
        <f t="shared" si="1028"/>
        <v>0</v>
      </c>
      <c r="U1844" s="123">
        <v>0</v>
      </c>
      <c r="V1844" s="123">
        <v>0</v>
      </c>
      <c r="W1844" s="123">
        <f t="shared" si="1039"/>
        <v>0</v>
      </c>
      <c r="X1844" s="123">
        <f t="shared" si="1029"/>
        <v>0</v>
      </c>
      <c r="Y1844" s="45"/>
      <c r="Z1844" s="123">
        <v>0</v>
      </c>
      <c r="AA1844" s="123">
        <v>0</v>
      </c>
      <c r="AB1844" s="123">
        <f t="shared" si="1030"/>
        <v>0</v>
      </c>
      <c r="AC1844" s="123">
        <v>0</v>
      </c>
      <c r="AD1844" s="123">
        <v>0</v>
      </c>
      <c r="AE1844" s="123">
        <f t="shared" si="1031"/>
        <v>0</v>
      </c>
      <c r="AF1844" s="123">
        <f t="shared" si="1032"/>
        <v>0</v>
      </c>
      <c r="AG1844" s="45"/>
      <c r="AH1844" s="123">
        <v>0</v>
      </c>
      <c r="AI1844" s="123">
        <v>0</v>
      </c>
      <c r="AJ1844" s="123">
        <f t="shared" si="1033"/>
        <v>0</v>
      </c>
      <c r="AK1844" s="123">
        <v>0</v>
      </c>
      <c r="AL1844" s="123">
        <v>0</v>
      </c>
      <c r="AM1844" s="123">
        <f t="shared" si="1034"/>
        <v>0</v>
      </c>
      <c r="AN1844" s="123">
        <f t="shared" si="1035"/>
        <v>0</v>
      </c>
      <c r="AO1844" s="45"/>
      <c r="AP1844" s="123">
        <f>J1844-(R1844+Z1844+AH1844)</f>
        <v>0</v>
      </c>
      <c r="AQ1844" s="123">
        <f>K1844-(S1844+AA1844+AI1844)</f>
        <v>0</v>
      </c>
      <c r="AR1844" s="123">
        <f t="shared" si="1036"/>
        <v>0</v>
      </c>
      <c r="AS1844" s="123">
        <f>M1844-(U1844+AC1844+AK1844)</f>
        <v>0</v>
      </c>
      <c r="AT1844" s="123">
        <f>N1844-(V1844+AD1844+AL1844)</f>
        <v>0</v>
      </c>
      <c r="AU1844" s="123">
        <f t="shared" si="1037"/>
        <v>0</v>
      </c>
      <c r="AV1844" s="123">
        <f t="shared" si="1038"/>
        <v>0</v>
      </c>
      <c r="AW1844" s="125"/>
      <c r="AX1844" s="125"/>
      <c r="AY1844" s="125"/>
      <c r="AZ1844" s="124"/>
      <c r="BA1844" s="124"/>
      <c r="BB1844" s="124"/>
      <c r="BC1844" s="124"/>
      <c r="BD1844" s="124"/>
    </row>
    <row r="1845" spans="1:56" s="107" customFormat="1" hidden="1">
      <c r="A1845" s="45"/>
      <c r="B1845" s="101">
        <v>2013</v>
      </c>
      <c r="C1845" s="102">
        <v>8320</v>
      </c>
      <c r="D1845" s="101">
        <v>15</v>
      </c>
      <c r="E1845" s="101">
        <v>3000</v>
      </c>
      <c r="F1845" s="101"/>
      <c r="G1845" s="101"/>
      <c r="H1845" s="101"/>
      <c r="I1845" s="103" t="s">
        <v>149</v>
      </c>
      <c r="J1845" s="104">
        <v>0</v>
      </c>
      <c r="K1845" s="104">
        <v>0</v>
      </c>
      <c r="L1845" s="104">
        <v>0</v>
      </c>
      <c r="M1845" s="104">
        <v>1860000</v>
      </c>
      <c r="N1845" s="104">
        <v>0</v>
      </c>
      <c r="O1845" s="104">
        <v>1860000</v>
      </c>
      <c r="P1845" s="104">
        <v>1860000</v>
      </c>
      <c r="Q1845" s="45"/>
      <c r="R1845" s="105">
        <f>R1846+R1857+R1864+R1874+R1885+R1894+R1897</f>
        <v>0</v>
      </c>
      <c r="S1845" s="105">
        <f>S1846+S1857+S1864+S1874+S1885+S1894+S1897</f>
        <v>0</v>
      </c>
      <c r="T1845" s="105">
        <f t="shared" si="1028"/>
        <v>0</v>
      </c>
      <c r="U1845" s="105">
        <f>U1846+U1857+U1864+U1874+U1885+U1894+U1897</f>
        <v>330000</v>
      </c>
      <c r="V1845" s="105">
        <f>V1846+V1857+V1864+V1874+V1885+V1894+V1897</f>
        <v>0</v>
      </c>
      <c r="W1845" s="105">
        <f t="shared" si="1039"/>
        <v>330000</v>
      </c>
      <c r="X1845" s="105">
        <f t="shared" si="1029"/>
        <v>330000</v>
      </c>
      <c r="Y1845" s="45"/>
      <c r="Z1845" s="105">
        <f>Z1846+Z1857+Z1864+Z1874+Z1885+Z1894+Z1897</f>
        <v>0</v>
      </c>
      <c r="AA1845" s="105">
        <f>AA1846+AA1857+AA1864+AA1874+AA1885+AA1894+AA1897</f>
        <v>0</v>
      </c>
      <c r="AB1845" s="105">
        <f t="shared" si="1030"/>
        <v>0</v>
      </c>
      <c r="AC1845" s="105">
        <f>AC1846+AC1857+AC1864+AC1874+AC1885+AC1894+AC1897</f>
        <v>0</v>
      </c>
      <c r="AD1845" s="105">
        <f>AD1846+AD1857+AD1864+AD1874+AD1885+AD1894+AD1897</f>
        <v>0</v>
      </c>
      <c r="AE1845" s="105">
        <f t="shared" si="1031"/>
        <v>0</v>
      </c>
      <c r="AF1845" s="105">
        <f t="shared" si="1032"/>
        <v>0</v>
      </c>
      <c r="AG1845" s="45"/>
      <c r="AH1845" s="105">
        <f>AH1846+AH1857+AH1864+AH1874+AH1885+AH1894+AH1897</f>
        <v>0</v>
      </c>
      <c r="AI1845" s="105">
        <f>AI1846+AI1857+AI1864+AI1874+AI1885+AI1894+AI1897</f>
        <v>0</v>
      </c>
      <c r="AJ1845" s="105">
        <f t="shared" si="1033"/>
        <v>0</v>
      </c>
      <c r="AK1845" s="105">
        <f>AK1846+AK1857+AK1864+AK1874+AK1885+AK1894+AK1897</f>
        <v>0</v>
      </c>
      <c r="AL1845" s="105">
        <f>AL1846+AL1857+AL1864+AL1874+AL1885+AL1894+AL1897</f>
        <v>0</v>
      </c>
      <c r="AM1845" s="105">
        <f t="shared" si="1034"/>
        <v>0</v>
      </c>
      <c r="AN1845" s="105">
        <f t="shared" si="1035"/>
        <v>0</v>
      </c>
      <c r="AO1845" s="45"/>
      <c r="AP1845" s="105">
        <f>AP1846+AP1857+AP1864+AP1874+AP1885+AP1894+AP1897</f>
        <v>0</v>
      </c>
      <c r="AQ1845" s="105">
        <f>AQ1846+AQ1857+AQ1864+AQ1874+AQ1885+AQ1894+AQ1897</f>
        <v>0</v>
      </c>
      <c r="AR1845" s="105">
        <f t="shared" si="1036"/>
        <v>0</v>
      </c>
      <c r="AS1845" s="105">
        <f>AS1846+AS1857+AS1864+AS1874+AS1885+AS1894+AS1897</f>
        <v>0</v>
      </c>
      <c r="AT1845" s="105">
        <f>AT1846+AT1857+AT1864+AT1874+AT1885+AT1894+AT1897</f>
        <v>0</v>
      </c>
      <c r="AU1845" s="105">
        <f t="shared" si="1037"/>
        <v>0</v>
      </c>
      <c r="AV1845" s="105">
        <f t="shared" si="1038"/>
        <v>0</v>
      </c>
      <c r="AW1845" s="106"/>
      <c r="AX1845" s="106"/>
      <c r="AY1845" s="106"/>
      <c r="AZ1845" s="104"/>
      <c r="BA1845" s="104"/>
      <c r="BB1845" s="104"/>
      <c r="BC1845" s="104"/>
      <c r="BD1845" s="104"/>
    </row>
    <row r="1846" spans="1:56" s="126" customFormat="1" hidden="1">
      <c r="A1846" s="45"/>
      <c r="B1846" s="108">
        <v>2013</v>
      </c>
      <c r="C1846" s="109">
        <v>8320</v>
      </c>
      <c r="D1846" s="108">
        <v>15</v>
      </c>
      <c r="E1846" s="108">
        <v>3000</v>
      </c>
      <c r="F1846" s="108">
        <v>3100</v>
      </c>
      <c r="G1846" s="108"/>
      <c r="H1846" s="108"/>
      <c r="I1846" s="110" t="s">
        <v>150</v>
      </c>
      <c r="J1846" s="111">
        <v>0</v>
      </c>
      <c r="K1846" s="111">
        <v>0</v>
      </c>
      <c r="L1846" s="111">
        <v>0</v>
      </c>
      <c r="M1846" s="111">
        <v>1090000</v>
      </c>
      <c r="N1846" s="111">
        <v>0</v>
      </c>
      <c r="O1846" s="111">
        <v>1090000</v>
      </c>
      <c r="P1846" s="111">
        <v>1090000</v>
      </c>
      <c r="Q1846" s="45"/>
      <c r="R1846" s="112">
        <f>R1847+R1849+R1851+R1853+R1855</f>
        <v>0</v>
      </c>
      <c r="S1846" s="112">
        <f>S1847+S1849+S1851+S1853+S1855</f>
        <v>0</v>
      </c>
      <c r="T1846" s="112">
        <f t="shared" si="1028"/>
        <v>0</v>
      </c>
      <c r="U1846" s="112">
        <f>U1847+U1849+U1851+U1853+U1855</f>
        <v>330000</v>
      </c>
      <c r="V1846" s="112">
        <f>V1847+V1849+V1851+V1853+V1855</f>
        <v>0</v>
      </c>
      <c r="W1846" s="112">
        <f t="shared" si="1039"/>
        <v>330000</v>
      </c>
      <c r="X1846" s="112">
        <f t="shared" si="1029"/>
        <v>330000</v>
      </c>
      <c r="Y1846" s="45"/>
      <c r="Z1846" s="112">
        <f>Z1847+Z1849+Z1851+Z1853+Z1855</f>
        <v>0</v>
      </c>
      <c r="AA1846" s="112">
        <f>AA1847+AA1849+AA1851+AA1853+AA1855</f>
        <v>0</v>
      </c>
      <c r="AB1846" s="112">
        <f t="shared" si="1030"/>
        <v>0</v>
      </c>
      <c r="AC1846" s="112">
        <f>AC1847+AC1849+AC1851+AC1853+AC1855</f>
        <v>0</v>
      </c>
      <c r="AD1846" s="112">
        <f>AD1847+AD1849+AD1851+AD1853+AD1855</f>
        <v>0</v>
      </c>
      <c r="AE1846" s="112">
        <f t="shared" si="1031"/>
        <v>0</v>
      </c>
      <c r="AF1846" s="112">
        <f t="shared" si="1032"/>
        <v>0</v>
      </c>
      <c r="AG1846" s="45"/>
      <c r="AH1846" s="112">
        <f>AH1847+AH1849+AH1851+AH1853+AH1855</f>
        <v>0</v>
      </c>
      <c r="AI1846" s="112">
        <f>AI1847+AI1849+AI1851+AI1853+AI1855</f>
        <v>0</v>
      </c>
      <c r="AJ1846" s="112">
        <f t="shared" si="1033"/>
        <v>0</v>
      </c>
      <c r="AK1846" s="112">
        <f>AK1847+AK1849+AK1851+AK1853+AK1855</f>
        <v>0</v>
      </c>
      <c r="AL1846" s="112">
        <f>AL1847+AL1849+AL1851+AL1853+AL1855</f>
        <v>0</v>
      </c>
      <c r="AM1846" s="112">
        <f t="shared" si="1034"/>
        <v>0</v>
      </c>
      <c r="AN1846" s="112">
        <f t="shared" si="1035"/>
        <v>0</v>
      </c>
      <c r="AO1846" s="45"/>
      <c r="AP1846" s="112">
        <f>AP1847+AP1849+AP1851+AP1853+AP1855</f>
        <v>0</v>
      </c>
      <c r="AQ1846" s="112">
        <f>AQ1847+AQ1849+AQ1851+AQ1853+AQ1855</f>
        <v>0</v>
      </c>
      <c r="AR1846" s="112">
        <f t="shared" si="1036"/>
        <v>0</v>
      </c>
      <c r="AS1846" s="112">
        <f>AS1847+AS1849+AS1851+AS1853+AS1855</f>
        <v>0</v>
      </c>
      <c r="AT1846" s="112">
        <f>AT1847+AT1849+AT1851+AT1853+AT1855</f>
        <v>0</v>
      </c>
      <c r="AU1846" s="112">
        <f t="shared" si="1037"/>
        <v>0</v>
      </c>
      <c r="AV1846" s="112">
        <f t="shared" si="1038"/>
        <v>0</v>
      </c>
      <c r="AW1846" s="113"/>
      <c r="AX1846" s="113"/>
      <c r="AY1846" s="113"/>
      <c r="AZ1846" s="111"/>
      <c r="BA1846" s="111"/>
      <c r="BB1846" s="111"/>
      <c r="BC1846" s="111"/>
      <c r="BD1846" s="111"/>
    </row>
    <row r="1847" spans="1:56" s="127" customFormat="1" hidden="1">
      <c r="A1847" s="45"/>
      <c r="B1847" s="114">
        <v>2013</v>
      </c>
      <c r="C1847" s="115">
        <v>8320</v>
      </c>
      <c r="D1847" s="114">
        <v>15</v>
      </c>
      <c r="E1847" s="114">
        <v>3000</v>
      </c>
      <c r="F1847" s="114">
        <v>3100</v>
      </c>
      <c r="G1847" s="114">
        <v>311</v>
      </c>
      <c r="H1847" s="114"/>
      <c r="I1847" s="116" t="s">
        <v>151</v>
      </c>
      <c r="J1847" s="117">
        <v>0</v>
      </c>
      <c r="K1847" s="117">
        <v>0</v>
      </c>
      <c r="L1847" s="117">
        <v>0</v>
      </c>
      <c r="M1847" s="117">
        <v>330000</v>
      </c>
      <c r="N1847" s="117">
        <v>0</v>
      </c>
      <c r="O1847" s="117">
        <v>330000</v>
      </c>
      <c r="P1847" s="117">
        <v>330000</v>
      </c>
      <c r="Q1847" s="45"/>
      <c r="R1847" s="118">
        <f>R1848</f>
        <v>0</v>
      </c>
      <c r="S1847" s="118">
        <f>S1848</f>
        <v>0</v>
      </c>
      <c r="T1847" s="118">
        <f t="shared" si="1028"/>
        <v>0</v>
      </c>
      <c r="U1847" s="118">
        <f>U1848</f>
        <v>330000</v>
      </c>
      <c r="V1847" s="118">
        <f>V1848</f>
        <v>0</v>
      </c>
      <c r="W1847" s="118">
        <f t="shared" si="1039"/>
        <v>330000</v>
      </c>
      <c r="X1847" s="118">
        <f t="shared" si="1029"/>
        <v>330000</v>
      </c>
      <c r="Y1847" s="45"/>
      <c r="Z1847" s="118">
        <f>Z1848</f>
        <v>0</v>
      </c>
      <c r="AA1847" s="118">
        <f>AA1848</f>
        <v>0</v>
      </c>
      <c r="AB1847" s="118">
        <f t="shared" si="1030"/>
        <v>0</v>
      </c>
      <c r="AC1847" s="118">
        <f>AC1848</f>
        <v>0</v>
      </c>
      <c r="AD1847" s="118">
        <f>AD1848</f>
        <v>0</v>
      </c>
      <c r="AE1847" s="118">
        <f t="shared" si="1031"/>
        <v>0</v>
      </c>
      <c r="AF1847" s="118">
        <f t="shared" si="1032"/>
        <v>0</v>
      </c>
      <c r="AG1847" s="45"/>
      <c r="AH1847" s="118">
        <f>AH1848</f>
        <v>0</v>
      </c>
      <c r="AI1847" s="118">
        <f>AI1848</f>
        <v>0</v>
      </c>
      <c r="AJ1847" s="118">
        <f t="shared" si="1033"/>
        <v>0</v>
      </c>
      <c r="AK1847" s="118">
        <f>AK1848</f>
        <v>0</v>
      </c>
      <c r="AL1847" s="118">
        <f>AL1848</f>
        <v>0</v>
      </c>
      <c r="AM1847" s="118">
        <f t="shared" si="1034"/>
        <v>0</v>
      </c>
      <c r="AN1847" s="118">
        <f t="shared" si="1035"/>
        <v>0</v>
      </c>
      <c r="AO1847" s="45"/>
      <c r="AP1847" s="118">
        <f>AP1848</f>
        <v>0</v>
      </c>
      <c r="AQ1847" s="118">
        <f>AQ1848</f>
        <v>0</v>
      </c>
      <c r="AR1847" s="118">
        <f t="shared" si="1036"/>
        <v>0</v>
      </c>
      <c r="AS1847" s="118">
        <f>AS1848</f>
        <v>0</v>
      </c>
      <c r="AT1847" s="118">
        <f>AT1848</f>
        <v>0</v>
      </c>
      <c r="AU1847" s="118">
        <f t="shared" si="1037"/>
        <v>0</v>
      </c>
      <c r="AV1847" s="118">
        <f t="shared" si="1038"/>
        <v>0</v>
      </c>
      <c r="AW1847" s="119"/>
      <c r="AX1847" s="119"/>
      <c r="AY1847" s="119"/>
      <c r="AZ1847" s="117"/>
      <c r="BA1847" s="117"/>
      <c r="BB1847" s="117"/>
      <c r="BC1847" s="117"/>
      <c r="BD1847" s="117"/>
    </row>
    <row r="1848" spans="1:56" s="100" customFormat="1" hidden="1">
      <c r="A1848" s="45"/>
      <c r="B1848" s="120">
        <v>2013</v>
      </c>
      <c r="C1848" s="121">
        <v>8320</v>
      </c>
      <c r="D1848" s="120">
        <v>15</v>
      </c>
      <c r="E1848" s="120">
        <v>3000</v>
      </c>
      <c r="F1848" s="120">
        <v>3100</v>
      </c>
      <c r="G1848" s="120">
        <v>311</v>
      </c>
      <c r="H1848" s="120">
        <v>31101</v>
      </c>
      <c r="I1848" s="122" t="s">
        <v>152</v>
      </c>
      <c r="J1848" s="123">
        <v>0</v>
      </c>
      <c r="K1848" s="123">
        <v>0</v>
      </c>
      <c r="L1848" s="124">
        <v>0</v>
      </c>
      <c r="M1848" s="123">
        <v>330000</v>
      </c>
      <c r="N1848" s="123">
        <v>0</v>
      </c>
      <c r="O1848" s="124">
        <v>330000</v>
      </c>
      <c r="P1848" s="124">
        <v>330000</v>
      </c>
      <c r="Q1848" s="45"/>
      <c r="R1848" s="123">
        <v>0</v>
      </c>
      <c r="S1848" s="123">
        <v>0</v>
      </c>
      <c r="T1848" s="123">
        <f t="shared" si="1028"/>
        <v>0</v>
      </c>
      <c r="U1848" s="123">
        <f>+[1]Evaluacion!V86</f>
        <v>330000</v>
      </c>
      <c r="V1848" s="123">
        <v>0</v>
      </c>
      <c r="W1848" s="123">
        <f t="shared" si="1039"/>
        <v>330000</v>
      </c>
      <c r="X1848" s="123">
        <f t="shared" si="1029"/>
        <v>330000</v>
      </c>
      <c r="Y1848" s="45"/>
      <c r="Z1848" s="123">
        <v>0</v>
      </c>
      <c r="AA1848" s="123">
        <v>0</v>
      </c>
      <c r="AB1848" s="123">
        <f t="shared" si="1030"/>
        <v>0</v>
      </c>
      <c r="AC1848" s="123">
        <v>0</v>
      </c>
      <c r="AD1848" s="123">
        <v>0</v>
      </c>
      <c r="AE1848" s="123">
        <f t="shared" si="1031"/>
        <v>0</v>
      </c>
      <c r="AF1848" s="123">
        <f t="shared" si="1032"/>
        <v>0</v>
      </c>
      <c r="AG1848" s="45"/>
      <c r="AH1848" s="123">
        <v>0</v>
      </c>
      <c r="AI1848" s="123">
        <v>0</v>
      </c>
      <c r="AJ1848" s="123">
        <f t="shared" si="1033"/>
        <v>0</v>
      </c>
      <c r="AK1848" s="123">
        <v>0</v>
      </c>
      <c r="AL1848" s="123">
        <v>0</v>
      </c>
      <c r="AM1848" s="123">
        <f t="shared" si="1034"/>
        <v>0</v>
      </c>
      <c r="AN1848" s="123">
        <f t="shared" si="1035"/>
        <v>0</v>
      </c>
      <c r="AO1848" s="45"/>
      <c r="AP1848" s="123">
        <f>J1848-(R1848+Z1848+AH1848)</f>
        <v>0</v>
      </c>
      <c r="AQ1848" s="123">
        <f>K1848-(S1848+AA1848+AI1848)</f>
        <v>0</v>
      </c>
      <c r="AR1848" s="123">
        <f t="shared" si="1036"/>
        <v>0</v>
      </c>
      <c r="AS1848" s="123">
        <f>M1848-(U1848+AC1848+AK1848)</f>
        <v>0</v>
      </c>
      <c r="AT1848" s="123">
        <f>N1848-(V1848+AD1848+AL1848)</f>
        <v>0</v>
      </c>
      <c r="AU1848" s="123">
        <f t="shared" si="1037"/>
        <v>0</v>
      </c>
      <c r="AV1848" s="123">
        <f t="shared" si="1038"/>
        <v>0</v>
      </c>
      <c r="AW1848" s="125" t="s">
        <v>153</v>
      </c>
      <c r="AX1848" s="125">
        <v>12</v>
      </c>
      <c r="AY1848" s="125"/>
      <c r="AZ1848" s="124" t="s">
        <v>88</v>
      </c>
      <c r="BA1848" s="124">
        <f>[1]Evaluacion!AJ87</f>
        <v>3</v>
      </c>
      <c r="BB1848" s="124"/>
      <c r="BC1848" s="133">
        <f>+AX1848-BA1848</f>
        <v>9</v>
      </c>
      <c r="BD1848" s="124">
        <v>0</v>
      </c>
    </row>
    <row r="1849" spans="1:56" s="127" customFormat="1" hidden="1">
      <c r="A1849" s="45"/>
      <c r="B1849" s="114">
        <v>2013</v>
      </c>
      <c r="C1849" s="115">
        <v>8320</v>
      </c>
      <c r="D1849" s="114">
        <v>15</v>
      </c>
      <c r="E1849" s="114">
        <v>3000</v>
      </c>
      <c r="F1849" s="114">
        <v>3100</v>
      </c>
      <c r="G1849" s="114">
        <v>313</v>
      </c>
      <c r="H1849" s="114"/>
      <c r="I1849" s="116" t="s">
        <v>154</v>
      </c>
      <c r="J1849" s="117">
        <v>0</v>
      </c>
      <c r="K1849" s="117">
        <v>0</v>
      </c>
      <c r="L1849" s="117">
        <v>0</v>
      </c>
      <c r="M1849" s="117">
        <v>30000</v>
      </c>
      <c r="N1849" s="117">
        <v>0</v>
      </c>
      <c r="O1849" s="117">
        <v>30000</v>
      </c>
      <c r="P1849" s="117">
        <v>30000</v>
      </c>
      <c r="Q1849" s="45"/>
      <c r="R1849" s="118">
        <f>R1850</f>
        <v>0</v>
      </c>
      <c r="S1849" s="118">
        <f>S1850</f>
        <v>0</v>
      </c>
      <c r="T1849" s="118">
        <f t="shared" si="1028"/>
        <v>0</v>
      </c>
      <c r="U1849" s="118">
        <f>U1850</f>
        <v>0</v>
      </c>
      <c r="V1849" s="118">
        <f>V1850</f>
        <v>0</v>
      </c>
      <c r="W1849" s="118">
        <f t="shared" si="1039"/>
        <v>0</v>
      </c>
      <c r="X1849" s="118">
        <f t="shared" si="1029"/>
        <v>0</v>
      </c>
      <c r="Y1849" s="45"/>
      <c r="Z1849" s="118">
        <f>Z1850</f>
        <v>0</v>
      </c>
      <c r="AA1849" s="118">
        <f>AA1850</f>
        <v>0</v>
      </c>
      <c r="AB1849" s="118">
        <f t="shared" si="1030"/>
        <v>0</v>
      </c>
      <c r="AC1849" s="118">
        <f>AC1850</f>
        <v>0</v>
      </c>
      <c r="AD1849" s="118">
        <f>AD1850</f>
        <v>0</v>
      </c>
      <c r="AE1849" s="118">
        <f t="shared" si="1031"/>
        <v>0</v>
      </c>
      <c r="AF1849" s="118">
        <f t="shared" si="1032"/>
        <v>0</v>
      </c>
      <c r="AG1849" s="45"/>
      <c r="AH1849" s="118">
        <f>AH1850</f>
        <v>0</v>
      </c>
      <c r="AI1849" s="118">
        <f>AI1850</f>
        <v>0</v>
      </c>
      <c r="AJ1849" s="118">
        <f t="shared" si="1033"/>
        <v>0</v>
      </c>
      <c r="AK1849" s="118">
        <f>AK1850</f>
        <v>0</v>
      </c>
      <c r="AL1849" s="118">
        <f>AL1850</f>
        <v>0</v>
      </c>
      <c r="AM1849" s="118">
        <f t="shared" si="1034"/>
        <v>0</v>
      </c>
      <c r="AN1849" s="118">
        <f t="shared" si="1035"/>
        <v>0</v>
      </c>
      <c r="AO1849" s="45"/>
      <c r="AP1849" s="118">
        <f>AP1850</f>
        <v>0</v>
      </c>
      <c r="AQ1849" s="118">
        <f>AQ1850</f>
        <v>0</v>
      </c>
      <c r="AR1849" s="118">
        <f t="shared" si="1036"/>
        <v>0</v>
      </c>
      <c r="AS1849" s="118">
        <f>AS1850</f>
        <v>0</v>
      </c>
      <c r="AT1849" s="118">
        <f>AT1850</f>
        <v>0</v>
      </c>
      <c r="AU1849" s="118">
        <f t="shared" si="1037"/>
        <v>0</v>
      </c>
      <c r="AV1849" s="118">
        <f t="shared" si="1038"/>
        <v>0</v>
      </c>
      <c r="AW1849" s="119"/>
      <c r="AX1849" s="119"/>
      <c r="AY1849" s="119"/>
      <c r="AZ1849" s="117"/>
      <c r="BA1849" s="117"/>
      <c r="BB1849" s="117"/>
      <c r="BC1849" s="117"/>
      <c r="BD1849" s="117"/>
    </row>
    <row r="1850" spans="1:56" s="100" customFormat="1" hidden="1">
      <c r="A1850" s="45"/>
      <c r="B1850" s="120">
        <v>2013</v>
      </c>
      <c r="C1850" s="121">
        <v>8320</v>
      </c>
      <c r="D1850" s="120">
        <v>15</v>
      </c>
      <c r="E1850" s="120">
        <v>3000</v>
      </c>
      <c r="F1850" s="120">
        <v>3100</v>
      </c>
      <c r="G1850" s="120">
        <v>313</v>
      </c>
      <c r="H1850" s="120">
        <v>31301</v>
      </c>
      <c r="I1850" s="122" t="s">
        <v>155</v>
      </c>
      <c r="J1850" s="123">
        <v>0</v>
      </c>
      <c r="K1850" s="123">
        <v>0</v>
      </c>
      <c r="L1850" s="124">
        <v>0</v>
      </c>
      <c r="M1850" s="123">
        <v>30000</v>
      </c>
      <c r="N1850" s="123">
        <v>0</v>
      </c>
      <c r="O1850" s="124">
        <v>30000</v>
      </c>
      <c r="P1850" s="124">
        <v>30000</v>
      </c>
      <c r="Q1850" s="45"/>
      <c r="R1850" s="123">
        <v>0</v>
      </c>
      <c r="S1850" s="123">
        <v>0</v>
      </c>
      <c r="T1850" s="123">
        <f t="shared" si="1028"/>
        <v>0</v>
      </c>
      <c r="U1850" s="123">
        <v>0</v>
      </c>
      <c r="V1850" s="123">
        <v>0</v>
      </c>
      <c r="W1850" s="123">
        <f t="shared" si="1039"/>
        <v>0</v>
      </c>
      <c r="X1850" s="123">
        <f t="shared" si="1029"/>
        <v>0</v>
      </c>
      <c r="Y1850" s="45"/>
      <c r="Z1850" s="123">
        <v>0</v>
      </c>
      <c r="AA1850" s="123">
        <v>0</v>
      </c>
      <c r="AB1850" s="123">
        <f t="shared" si="1030"/>
        <v>0</v>
      </c>
      <c r="AC1850" s="123">
        <v>0</v>
      </c>
      <c r="AD1850" s="123">
        <v>0</v>
      </c>
      <c r="AE1850" s="123">
        <f t="shared" si="1031"/>
        <v>0</v>
      </c>
      <c r="AF1850" s="123">
        <f t="shared" si="1032"/>
        <v>0</v>
      </c>
      <c r="AG1850" s="45"/>
      <c r="AH1850" s="123">
        <v>0</v>
      </c>
      <c r="AI1850" s="123">
        <v>0</v>
      </c>
      <c r="AJ1850" s="123">
        <f t="shared" si="1033"/>
        <v>0</v>
      </c>
      <c r="AK1850" s="123">
        <v>0</v>
      </c>
      <c r="AL1850" s="123">
        <v>0</v>
      </c>
      <c r="AM1850" s="123">
        <f t="shared" si="1034"/>
        <v>0</v>
      </c>
      <c r="AN1850" s="123">
        <f t="shared" si="1035"/>
        <v>0</v>
      </c>
      <c r="AO1850" s="45"/>
      <c r="AP1850" s="123">
        <f>J1850-(R1850+Z1850+AH1850)</f>
        <v>0</v>
      </c>
      <c r="AQ1850" s="123">
        <f>K1850-(S1850+AA1850+AI1850)</f>
        <v>0</v>
      </c>
      <c r="AR1850" s="123">
        <f t="shared" si="1036"/>
        <v>0</v>
      </c>
      <c r="AS1850" s="123">
        <f>M1850-(U1850+AC1850+AK1850)-30000</f>
        <v>0</v>
      </c>
      <c r="AT1850" s="123">
        <f>N1850-(V1850+AD1850+AL1850)</f>
        <v>0</v>
      </c>
      <c r="AU1850" s="123">
        <f t="shared" si="1037"/>
        <v>0</v>
      </c>
      <c r="AV1850" s="123">
        <f t="shared" si="1038"/>
        <v>0</v>
      </c>
      <c r="AW1850" s="125" t="s">
        <v>153</v>
      </c>
      <c r="AX1850" s="125">
        <v>12</v>
      </c>
      <c r="AY1850" s="125"/>
      <c r="AZ1850" s="124" t="s">
        <v>88</v>
      </c>
      <c r="BA1850" s="124">
        <f>[1]Evaluacion!AJ89</f>
        <v>0</v>
      </c>
      <c r="BB1850" s="124"/>
      <c r="BC1850" s="133">
        <f>+AX1850-BA1850</f>
        <v>12</v>
      </c>
      <c r="BD1850" s="124">
        <v>0</v>
      </c>
    </row>
    <row r="1851" spans="1:56" s="127" customFormat="1" hidden="1">
      <c r="A1851" s="45"/>
      <c r="B1851" s="114">
        <v>2013</v>
      </c>
      <c r="C1851" s="115">
        <v>8320</v>
      </c>
      <c r="D1851" s="114">
        <v>15</v>
      </c>
      <c r="E1851" s="114">
        <v>3000</v>
      </c>
      <c r="F1851" s="114">
        <v>3100</v>
      </c>
      <c r="G1851" s="114">
        <v>314</v>
      </c>
      <c r="H1851" s="114"/>
      <c r="I1851" s="116" t="s">
        <v>156</v>
      </c>
      <c r="J1851" s="117">
        <v>0</v>
      </c>
      <c r="K1851" s="117">
        <v>0</v>
      </c>
      <c r="L1851" s="117">
        <v>0</v>
      </c>
      <c r="M1851" s="117">
        <v>500000</v>
      </c>
      <c r="N1851" s="117">
        <v>0</v>
      </c>
      <c r="O1851" s="117">
        <v>500000</v>
      </c>
      <c r="P1851" s="117">
        <v>500000</v>
      </c>
      <c r="Q1851" s="45"/>
      <c r="R1851" s="118">
        <f>R1852</f>
        <v>0</v>
      </c>
      <c r="S1851" s="118">
        <f>S1852</f>
        <v>0</v>
      </c>
      <c r="T1851" s="118">
        <f t="shared" si="1028"/>
        <v>0</v>
      </c>
      <c r="U1851" s="118">
        <f>U1852</f>
        <v>0</v>
      </c>
      <c r="V1851" s="118">
        <f>V1852</f>
        <v>0</v>
      </c>
      <c r="W1851" s="118">
        <f t="shared" si="1039"/>
        <v>0</v>
      </c>
      <c r="X1851" s="118">
        <f t="shared" si="1029"/>
        <v>0</v>
      </c>
      <c r="Y1851" s="45"/>
      <c r="Z1851" s="118">
        <f>Z1852</f>
        <v>0</v>
      </c>
      <c r="AA1851" s="118">
        <f>AA1852</f>
        <v>0</v>
      </c>
      <c r="AB1851" s="118">
        <f t="shared" si="1030"/>
        <v>0</v>
      </c>
      <c r="AC1851" s="118">
        <f>AC1852</f>
        <v>0</v>
      </c>
      <c r="AD1851" s="118">
        <f>AD1852</f>
        <v>0</v>
      </c>
      <c r="AE1851" s="118">
        <f t="shared" si="1031"/>
        <v>0</v>
      </c>
      <c r="AF1851" s="118">
        <f t="shared" si="1032"/>
        <v>0</v>
      </c>
      <c r="AG1851" s="45"/>
      <c r="AH1851" s="118">
        <f>AH1852</f>
        <v>0</v>
      </c>
      <c r="AI1851" s="118">
        <f>AI1852</f>
        <v>0</v>
      </c>
      <c r="AJ1851" s="118">
        <f t="shared" si="1033"/>
        <v>0</v>
      </c>
      <c r="AK1851" s="118">
        <f>AK1852</f>
        <v>0</v>
      </c>
      <c r="AL1851" s="118">
        <f>AL1852</f>
        <v>0</v>
      </c>
      <c r="AM1851" s="118">
        <f t="shared" si="1034"/>
        <v>0</v>
      </c>
      <c r="AN1851" s="118">
        <f t="shared" si="1035"/>
        <v>0</v>
      </c>
      <c r="AO1851" s="45"/>
      <c r="AP1851" s="118">
        <f>AP1852</f>
        <v>0</v>
      </c>
      <c r="AQ1851" s="118">
        <f>AQ1852</f>
        <v>0</v>
      </c>
      <c r="AR1851" s="118">
        <f t="shared" si="1036"/>
        <v>0</v>
      </c>
      <c r="AS1851" s="118">
        <f>AS1852</f>
        <v>0</v>
      </c>
      <c r="AT1851" s="118">
        <f>AT1852</f>
        <v>0</v>
      </c>
      <c r="AU1851" s="118">
        <f t="shared" si="1037"/>
        <v>0</v>
      </c>
      <c r="AV1851" s="118">
        <f t="shared" si="1038"/>
        <v>0</v>
      </c>
      <c r="AW1851" s="119"/>
      <c r="AX1851" s="119"/>
      <c r="AY1851" s="119"/>
      <c r="AZ1851" s="117"/>
      <c r="BA1851" s="117"/>
      <c r="BB1851" s="117"/>
      <c r="BC1851" s="117"/>
      <c r="BD1851" s="117"/>
    </row>
    <row r="1852" spans="1:56" s="100" customFormat="1" hidden="1">
      <c r="A1852" s="45"/>
      <c r="B1852" s="120">
        <v>2013</v>
      </c>
      <c r="C1852" s="121">
        <v>8320</v>
      </c>
      <c r="D1852" s="120">
        <v>15</v>
      </c>
      <c r="E1852" s="120">
        <v>3000</v>
      </c>
      <c r="F1852" s="120">
        <v>3100</v>
      </c>
      <c r="G1852" s="120">
        <v>314</v>
      </c>
      <c r="H1852" s="120">
        <v>31401</v>
      </c>
      <c r="I1852" s="122" t="s">
        <v>157</v>
      </c>
      <c r="J1852" s="123">
        <v>0</v>
      </c>
      <c r="K1852" s="123">
        <v>0</v>
      </c>
      <c r="L1852" s="124">
        <v>0</v>
      </c>
      <c r="M1852" s="123">
        <v>500000</v>
      </c>
      <c r="N1852" s="123">
        <v>0</v>
      </c>
      <c r="O1852" s="124">
        <v>500000</v>
      </c>
      <c r="P1852" s="124">
        <v>500000</v>
      </c>
      <c r="Q1852" s="45"/>
      <c r="R1852" s="123">
        <v>0</v>
      </c>
      <c r="S1852" s="123">
        <v>0</v>
      </c>
      <c r="T1852" s="123">
        <f t="shared" si="1028"/>
        <v>0</v>
      </c>
      <c r="U1852" s="123">
        <v>0</v>
      </c>
      <c r="V1852" s="123">
        <v>0</v>
      </c>
      <c r="W1852" s="123">
        <f t="shared" si="1039"/>
        <v>0</v>
      </c>
      <c r="X1852" s="123">
        <f t="shared" si="1029"/>
        <v>0</v>
      </c>
      <c r="Y1852" s="45"/>
      <c r="Z1852" s="123">
        <v>0</v>
      </c>
      <c r="AA1852" s="123">
        <v>0</v>
      </c>
      <c r="AB1852" s="123">
        <f t="shared" si="1030"/>
        <v>0</v>
      </c>
      <c r="AC1852" s="123">
        <v>0</v>
      </c>
      <c r="AD1852" s="123">
        <v>0</v>
      </c>
      <c r="AE1852" s="123">
        <f t="shared" si="1031"/>
        <v>0</v>
      </c>
      <c r="AF1852" s="123">
        <f t="shared" si="1032"/>
        <v>0</v>
      </c>
      <c r="AG1852" s="45"/>
      <c r="AH1852" s="123">
        <v>0</v>
      </c>
      <c r="AI1852" s="123">
        <v>0</v>
      </c>
      <c r="AJ1852" s="123">
        <f t="shared" si="1033"/>
        <v>0</v>
      </c>
      <c r="AK1852" s="123">
        <v>0</v>
      </c>
      <c r="AL1852" s="123">
        <v>0</v>
      </c>
      <c r="AM1852" s="123">
        <f t="shared" si="1034"/>
        <v>0</v>
      </c>
      <c r="AN1852" s="123">
        <f t="shared" si="1035"/>
        <v>0</v>
      </c>
      <c r="AO1852" s="45"/>
      <c r="AP1852" s="123">
        <f>J1852-(R1852+Z1852+AH1852)</f>
        <v>0</v>
      </c>
      <c r="AQ1852" s="123">
        <f>K1852-(S1852+AA1852+AI1852)</f>
        <v>0</v>
      </c>
      <c r="AR1852" s="123">
        <f t="shared" si="1036"/>
        <v>0</v>
      </c>
      <c r="AS1852" s="135">
        <f>M1852-(U1852+AC1852+AK1852)-500000</f>
        <v>0</v>
      </c>
      <c r="AT1852" s="123">
        <f>N1852-(V1852+AD1852+AL1852)</f>
        <v>0</v>
      </c>
      <c r="AU1852" s="123">
        <f t="shared" si="1037"/>
        <v>0</v>
      </c>
      <c r="AV1852" s="123">
        <f t="shared" si="1038"/>
        <v>0</v>
      </c>
      <c r="AW1852" s="125" t="s">
        <v>153</v>
      </c>
      <c r="AX1852" s="125">
        <v>12</v>
      </c>
      <c r="AY1852" s="125"/>
      <c r="AZ1852" s="124" t="s">
        <v>88</v>
      </c>
      <c r="BA1852" s="124">
        <f>[1]Evaluacion!AJ91</f>
        <v>0</v>
      </c>
      <c r="BB1852" s="124"/>
      <c r="BC1852" s="133">
        <f>+AX1852-BA1852</f>
        <v>12</v>
      </c>
      <c r="BD1852" s="124">
        <v>0</v>
      </c>
    </row>
    <row r="1853" spans="1:56" s="127" customFormat="1" hidden="1">
      <c r="A1853" s="45"/>
      <c r="B1853" s="114">
        <v>2013</v>
      </c>
      <c r="C1853" s="115">
        <v>8320</v>
      </c>
      <c r="D1853" s="114">
        <v>15</v>
      </c>
      <c r="E1853" s="114">
        <v>3000</v>
      </c>
      <c r="F1853" s="114">
        <v>3100</v>
      </c>
      <c r="G1853" s="114">
        <v>317</v>
      </c>
      <c r="H1853" s="114"/>
      <c r="I1853" s="116" t="s">
        <v>160</v>
      </c>
      <c r="J1853" s="117">
        <v>0</v>
      </c>
      <c r="K1853" s="117">
        <v>0</v>
      </c>
      <c r="L1853" s="117">
        <v>0</v>
      </c>
      <c r="M1853" s="117">
        <v>200000</v>
      </c>
      <c r="N1853" s="117">
        <v>0</v>
      </c>
      <c r="O1853" s="117">
        <v>200000</v>
      </c>
      <c r="P1853" s="117">
        <v>200000</v>
      </c>
      <c r="Q1853" s="45"/>
      <c r="R1853" s="118">
        <f>R1854</f>
        <v>0</v>
      </c>
      <c r="S1853" s="118">
        <f>S1854</f>
        <v>0</v>
      </c>
      <c r="T1853" s="118">
        <f t="shared" si="1028"/>
        <v>0</v>
      </c>
      <c r="U1853" s="118">
        <f>U1854</f>
        <v>0</v>
      </c>
      <c r="V1853" s="118">
        <f>V1854</f>
        <v>0</v>
      </c>
      <c r="W1853" s="118">
        <f t="shared" si="1039"/>
        <v>0</v>
      </c>
      <c r="X1853" s="118">
        <f t="shared" si="1029"/>
        <v>0</v>
      </c>
      <c r="Y1853" s="45"/>
      <c r="Z1853" s="118">
        <f>Z1854</f>
        <v>0</v>
      </c>
      <c r="AA1853" s="118">
        <f>AA1854</f>
        <v>0</v>
      </c>
      <c r="AB1853" s="118">
        <f t="shared" si="1030"/>
        <v>0</v>
      </c>
      <c r="AC1853" s="118">
        <f>AC1854</f>
        <v>0</v>
      </c>
      <c r="AD1853" s="118">
        <f>AD1854</f>
        <v>0</v>
      </c>
      <c r="AE1853" s="118">
        <f t="shared" si="1031"/>
        <v>0</v>
      </c>
      <c r="AF1853" s="118">
        <f t="shared" si="1032"/>
        <v>0</v>
      </c>
      <c r="AG1853" s="45"/>
      <c r="AH1853" s="118">
        <f>AH1854</f>
        <v>0</v>
      </c>
      <c r="AI1853" s="118">
        <f>AI1854</f>
        <v>0</v>
      </c>
      <c r="AJ1853" s="118">
        <f t="shared" si="1033"/>
        <v>0</v>
      </c>
      <c r="AK1853" s="118">
        <f>AK1854</f>
        <v>0</v>
      </c>
      <c r="AL1853" s="118">
        <f>AL1854</f>
        <v>0</v>
      </c>
      <c r="AM1853" s="118">
        <f t="shared" si="1034"/>
        <v>0</v>
      </c>
      <c r="AN1853" s="118">
        <f t="shared" si="1035"/>
        <v>0</v>
      </c>
      <c r="AO1853" s="45"/>
      <c r="AP1853" s="118">
        <f>AP1854</f>
        <v>0</v>
      </c>
      <c r="AQ1853" s="118">
        <f>AQ1854</f>
        <v>0</v>
      </c>
      <c r="AR1853" s="118">
        <f t="shared" si="1036"/>
        <v>0</v>
      </c>
      <c r="AS1853" s="118">
        <f>AS1854</f>
        <v>0</v>
      </c>
      <c r="AT1853" s="118">
        <f>AT1854</f>
        <v>0</v>
      </c>
      <c r="AU1853" s="118">
        <f t="shared" si="1037"/>
        <v>0</v>
      </c>
      <c r="AV1853" s="118">
        <f t="shared" si="1038"/>
        <v>0</v>
      </c>
      <c r="AW1853" s="119"/>
      <c r="AX1853" s="119"/>
      <c r="AY1853" s="119"/>
      <c r="AZ1853" s="117"/>
      <c r="BA1853" s="117"/>
      <c r="BB1853" s="117"/>
      <c r="BC1853" s="117"/>
      <c r="BD1853" s="117"/>
    </row>
    <row r="1854" spans="1:56" s="100" customFormat="1" hidden="1">
      <c r="A1854" s="45"/>
      <c r="B1854" s="121">
        <v>2013</v>
      </c>
      <c r="C1854" s="121">
        <v>8320</v>
      </c>
      <c r="D1854" s="120">
        <v>15</v>
      </c>
      <c r="E1854" s="120">
        <v>3000</v>
      </c>
      <c r="F1854" s="120">
        <v>3100</v>
      </c>
      <c r="G1854" s="120">
        <v>317</v>
      </c>
      <c r="H1854" s="120">
        <v>31701</v>
      </c>
      <c r="I1854" s="122" t="s">
        <v>161</v>
      </c>
      <c r="J1854" s="123">
        <v>0</v>
      </c>
      <c r="K1854" s="123">
        <v>0</v>
      </c>
      <c r="L1854" s="124">
        <v>0</v>
      </c>
      <c r="M1854" s="123">
        <v>200000</v>
      </c>
      <c r="N1854" s="123">
        <v>0</v>
      </c>
      <c r="O1854" s="124">
        <v>200000</v>
      </c>
      <c r="P1854" s="124">
        <v>200000</v>
      </c>
      <c r="Q1854" s="45"/>
      <c r="R1854" s="123">
        <v>0</v>
      </c>
      <c r="S1854" s="123">
        <v>0</v>
      </c>
      <c r="T1854" s="123">
        <f t="shared" si="1028"/>
        <v>0</v>
      </c>
      <c r="U1854" s="123">
        <v>0</v>
      </c>
      <c r="V1854" s="123">
        <v>0</v>
      </c>
      <c r="W1854" s="123">
        <f t="shared" si="1039"/>
        <v>0</v>
      </c>
      <c r="X1854" s="123">
        <f t="shared" si="1029"/>
        <v>0</v>
      </c>
      <c r="Y1854" s="45"/>
      <c r="Z1854" s="123">
        <v>0</v>
      </c>
      <c r="AA1854" s="123">
        <v>0</v>
      </c>
      <c r="AB1854" s="123">
        <f t="shared" si="1030"/>
        <v>0</v>
      </c>
      <c r="AC1854" s="123">
        <v>0</v>
      </c>
      <c r="AD1854" s="123">
        <v>0</v>
      </c>
      <c r="AE1854" s="123">
        <f t="shared" si="1031"/>
        <v>0</v>
      </c>
      <c r="AF1854" s="123">
        <f t="shared" si="1032"/>
        <v>0</v>
      </c>
      <c r="AG1854" s="45"/>
      <c r="AH1854" s="123">
        <v>0</v>
      </c>
      <c r="AI1854" s="123">
        <v>0</v>
      </c>
      <c r="AJ1854" s="123">
        <f t="shared" si="1033"/>
        <v>0</v>
      </c>
      <c r="AK1854" s="123">
        <v>0</v>
      </c>
      <c r="AL1854" s="123">
        <v>0</v>
      </c>
      <c r="AM1854" s="123">
        <f t="shared" si="1034"/>
        <v>0</v>
      </c>
      <c r="AN1854" s="123">
        <f t="shared" si="1035"/>
        <v>0</v>
      </c>
      <c r="AO1854" s="45"/>
      <c r="AP1854" s="123">
        <f>J1854-(R1854+Z1854+AH1854)</f>
        <v>0</v>
      </c>
      <c r="AQ1854" s="123">
        <f>K1854-(S1854+AA1854+AI1854)</f>
        <v>0</v>
      </c>
      <c r="AR1854" s="123">
        <f t="shared" si="1036"/>
        <v>0</v>
      </c>
      <c r="AS1854" s="135">
        <f>M1854-(U1854+AC1854+AK1854)-200000</f>
        <v>0</v>
      </c>
      <c r="AT1854" s="123">
        <f>N1854-(V1854+AD1854+AL1854)</f>
        <v>0</v>
      </c>
      <c r="AU1854" s="123">
        <f t="shared" si="1037"/>
        <v>0</v>
      </c>
      <c r="AV1854" s="123">
        <f t="shared" si="1038"/>
        <v>0</v>
      </c>
      <c r="AW1854" s="125" t="s">
        <v>153</v>
      </c>
      <c r="AX1854" s="125">
        <v>12</v>
      </c>
      <c r="AY1854" s="125"/>
      <c r="AZ1854" s="124" t="s">
        <v>88</v>
      </c>
      <c r="BA1854" s="124">
        <f>[1]Evaluacion!AJ93</f>
        <v>0</v>
      </c>
      <c r="BB1854" s="124"/>
      <c r="BC1854" s="133">
        <f>+AX1854-BA1854</f>
        <v>12</v>
      </c>
      <c r="BD1854" s="124">
        <v>0</v>
      </c>
    </row>
    <row r="1855" spans="1:56" s="127" customFormat="1" hidden="1">
      <c r="A1855" s="45"/>
      <c r="B1855" s="114">
        <v>2013</v>
      </c>
      <c r="C1855" s="115">
        <v>8320</v>
      </c>
      <c r="D1855" s="114">
        <v>15</v>
      </c>
      <c r="E1855" s="114">
        <v>3000</v>
      </c>
      <c r="F1855" s="114">
        <v>3100</v>
      </c>
      <c r="G1855" s="114">
        <v>318</v>
      </c>
      <c r="H1855" s="114"/>
      <c r="I1855" s="116" t="s">
        <v>506</v>
      </c>
      <c r="J1855" s="117">
        <v>0</v>
      </c>
      <c r="K1855" s="117">
        <v>0</v>
      </c>
      <c r="L1855" s="117">
        <v>0</v>
      </c>
      <c r="M1855" s="117">
        <v>30000</v>
      </c>
      <c r="N1855" s="117">
        <v>0</v>
      </c>
      <c r="O1855" s="117">
        <v>30000</v>
      </c>
      <c r="P1855" s="117">
        <v>30000</v>
      </c>
      <c r="Q1855" s="45"/>
      <c r="R1855" s="118">
        <f>R1856</f>
        <v>0</v>
      </c>
      <c r="S1855" s="118">
        <f>S1856</f>
        <v>0</v>
      </c>
      <c r="T1855" s="118">
        <f t="shared" si="1028"/>
        <v>0</v>
      </c>
      <c r="U1855" s="118">
        <f>U1856</f>
        <v>0</v>
      </c>
      <c r="V1855" s="118">
        <f>V1856</f>
        <v>0</v>
      </c>
      <c r="W1855" s="118">
        <f t="shared" si="1039"/>
        <v>0</v>
      </c>
      <c r="X1855" s="118">
        <f t="shared" si="1029"/>
        <v>0</v>
      </c>
      <c r="Y1855" s="45"/>
      <c r="Z1855" s="118">
        <f>Z1856</f>
        <v>0</v>
      </c>
      <c r="AA1855" s="118">
        <f>AA1856</f>
        <v>0</v>
      </c>
      <c r="AB1855" s="118">
        <f t="shared" si="1030"/>
        <v>0</v>
      </c>
      <c r="AC1855" s="118">
        <f>AC1856</f>
        <v>0</v>
      </c>
      <c r="AD1855" s="118">
        <f>AD1856</f>
        <v>0</v>
      </c>
      <c r="AE1855" s="118">
        <f t="shared" si="1031"/>
        <v>0</v>
      </c>
      <c r="AF1855" s="118">
        <f t="shared" si="1032"/>
        <v>0</v>
      </c>
      <c r="AG1855" s="45"/>
      <c r="AH1855" s="118">
        <f>AH1856</f>
        <v>0</v>
      </c>
      <c r="AI1855" s="118">
        <f>AI1856</f>
        <v>0</v>
      </c>
      <c r="AJ1855" s="118">
        <f t="shared" si="1033"/>
        <v>0</v>
      </c>
      <c r="AK1855" s="118">
        <f>AK1856</f>
        <v>0</v>
      </c>
      <c r="AL1855" s="118">
        <f>AL1856</f>
        <v>0</v>
      </c>
      <c r="AM1855" s="118">
        <f t="shared" si="1034"/>
        <v>0</v>
      </c>
      <c r="AN1855" s="118">
        <f t="shared" si="1035"/>
        <v>0</v>
      </c>
      <c r="AO1855" s="45"/>
      <c r="AP1855" s="118">
        <f>AP1856</f>
        <v>0</v>
      </c>
      <c r="AQ1855" s="118">
        <f>AQ1856</f>
        <v>0</v>
      </c>
      <c r="AR1855" s="118">
        <f t="shared" si="1036"/>
        <v>0</v>
      </c>
      <c r="AS1855" s="118">
        <f>AS1856</f>
        <v>0</v>
      </c>
      <c r="AT1855" s="118">
        <f>AT1856</f>
        <v>0</v>
      </c>
      <c r="AU1855" s="118">
        <f t="shared" si="1037"/>
        <v>0</v>
      </c>
      <c r="AV1855" s="118">
        <f t="shared" si="1038"/>
        <v>0</v>
      </c>
      <c r="AW1855" s="119"/>
      <c r="AX1855" s="119"/>
      <c r="AY1855" s="119"/>
      <c r="AZ1855" s="117"/>
      <c r="BA1855" s="117"/>
      <c r="BB1855" s="117"/>
      <c r="BC1855" s="117"/>
      <c r="BD1855" s="117"/>
    </row>
    <row r="1856" spans="1:56" s="100" customFormat="1" hidden="1">
      <c r="A1856" s="45"/>
      <c r="B1856" s="121">
        <v>2013</v>
      </c>
      <c r="C1856" s="121">
        <v>8320</v>
      </c>
      <c r="D1856" s="120">
        <v>15</v>
      </c>
      <c r="E1856" s="120">
        <v>3000</v>
      </c>
      <c r="F1856" s="120">
        <v>3100</v>
      </c>
      <c r="G1856" s="120">
        <v>318</v>
      </c>
      <c r="H1856" s="120">
        <v>31801</v>
      </c>
      <c r="I1856" s="122" t="s">
        <v>457</v>
      </c>
      <c r="J1856" s="123">
        <v>0</v>
      </c>
      <c r="K1856" s="123">
        <v>0</v>
      </c>
      <c r="L1856" s="124">
        <v>0</v>
      </c>
      <c r="M1856" s="123">
        <v>30000</v>
      </c>
      <c r="N1856" s="123">
        <v>0</v>
      </c>
      <c r="O1856" s="124">
        <v>30000</v>
      </c>
      <c r="P1856" s="124">
        <v>30000</v>
      </c>
      <c r="Q1856" s="45"/>
      <c r="R1856" s="123">
        <v>0</v>
      </c>
      <c r="S1856" s="123">
        <v>0</v>
      </c>
      <c r="T1856" s="123">
        <f t="shared" si="1028"/>
        <v>0</v>
      </c>
      <c r="U1856" s="123">
        <v>0</v>
      </c>
      <c r="V1856" s="123">
        <v>0</v>
      </c>
      <c r="W1856" s="123">
        <f t="shared" si="1039"/>
        <v>0</v>
      </c>
      <c r="X1856" s="123">
        <f t="shared" si="1029"/>
        <v>0</v>
      </c>
      <c r="Y1856" s="45"/>
      <c r="Z1856" s="123">
        <v>0</v>
      </c>
      <c r="AA1856" s="123">
        <v>0</v>
      </c>
      <c r="AB1856" s="123">
        <f t="shared" si="1030"/>
        <v>0</v>
      </c>
      <c r="AC1856" s="123">
        <v>0</v>
      </c>
      <c r="AD1856" s="123">
        <v>0</v>
      </c>
      <c r="AE1856" s="123">
        <f t="shared" si="1031"/>
        <v>0</v>
      </c>
      <c r="AF1856" s="123">
        <f t="shared" si="1032"/>
        <v>0</v>
      </c>
      <c r="AG1856" s="45"/>
      <c r="AH1856" s="123">
        <v>0</v>
      </c>
      <c r="AI1856" s="123">
        <v>0</v>
      </c>
      <c r="AJ1856" s="123">
        <f t="shared" si="1033"/>
        <v>0</v>
      </c>
      <c r="AK1856" s="123">
        <v>0</v>
      </c>
      <c r="AL1856" s="123">
        <v>0</v>
      </c>
      <c r="AM1856" s="123">
        <f t="shared" si="1034"/>
        <v>0</v>
      </c>
      <c r="AN1856" s="123">
        <f t="shared" si="1035"/>
        <v>0</v>
      </c>
      <c r="AO1856" s="45"/>
      <c r="AP1856" s="123">
        <f>J1856-(R1856+Z1856+AH1856)</f>
        <v>0</v>
      </c>
      <c r="AQ1856" s="123">
        <f>K1856-(S1856+AA1856+AI1856)</f>
        <v>0</v>
      </c>
      <c r="AR1856" s="123">
        <f t="shared" si="1036"/>
        <v>0</v>
      </c>
      <c r="AS1856" s="135">
        <f>M1856-(U1856+AC1856+AK1856)-30000</f>
        <v>0</v>
      </c>
      <c r="AT1856" s="123">
        <f>N1856-(V1856+AD1856+AL1856)</f>
        <v>0</v>
      </c>
      <c r="AU1856" s="123">
        <f t="shared" si="1037"/>
        <v>0</v>
      </c>
      <c r="AV1856" s="123">
        <f t="shared" si="1038"/>
        <v>0</v>
      </c>
      <c r="AW1856" s="125" t="s">
        <v>153</v>
      </c>
      <c r="AX1856" s="125">
        <v>60</v>
      </c>
      <c r="AY1856" s="125"/>
      <c r="AZ1856" s="124" t="s">
        <v>88</v>
      </c>
      <c r="BA1856" s="124">
        <f>[1]Evaluacion!AJ95</f>
        <v>0</v>
      </c>
      <c r="BB1856" s="124"/>
      <c r="BC1856" s="133">
        <f>+AX1856-BA1856</f>
        <v>60</v>
      </c>
      <c r="BD1856" s="124">
        <v>0</v>
      </c>
    </row>
    <row r="1857" spans="1:56" s="100" customFormat="1" hidden="1">
      <c r="A1857" s="45"/>
      <c r="B1857" s="108">
        <v>2013</v>
      </c>
      <c r="C1857" s="109">
        <v>8320</v>
      </c>
      <c r="D1857" s="108">
        <v>15</v>
      </c>
      <c r="E1857" s="108">
        <v>3000</v>
      </c>
      <c r="F1857" s="108">
        <v>3200</v>
      </c>
      <c r="G1857" s="108"/>
      <c r="H1857" s="108"/>
      <c r="I1857" s="110" t="s">
        <v>429</v>
      </c>
      <c r="J1857" s="111">
        <v>0</v>
      </c>
      <c r="K1857" s="111">
        <v>0</v>
      </c>
      <c r="L1857" s="111">
        <v>0</v>
      </c>
      <c r="M1857" s="111">
        <v>0</v>
      </c>
      <c r="N1857" s="111">
        <v>0</v>
      </c>
      <c r="O1857" s="111">
        <v>0</v>
      </c>
      <c r="P1857" s="111">
        <v>0</v>
      </c>
      <c r="Q1857" s="45"/>
      <c r="R1857" s="112">
        <f>R1858+R1860+R1862</f>
        <v>0</v>
      </c>
      <c r="S1857" s="112">
        <f>S1858+S1860+S1862</f>
        <v>0</v>
      </c>
      <c r="T1857" s="112">
        <f t="shared" si="1028"/>
        <v>0</v>
      </c>
      <c r="U1857" s="112">
        <f>U1858+U1860+U1862</f>
        <v>0</v>
      </c>
      <c r="V1857" s="112">
        <f>V1858+V1860+V1862</f>
        <v>0</v>
      </c>
      <c r="W1857" s="112">
        <f t="shared" si="1039"/>
        <v>0</v>
      </c>
      <c r="X1857" s="112">
        <f t="shared" si="1029"/>
        <v>0</v>
      </c>
      <c r="Y1857" s="45"/>
      <c r="Z1857" s="112">
        <f>Z1858+Z1860+Z1862</f>
        <v>0</v>
      </c>
      <c r="AA1857" s="112">
        <f>AA1858+AA1860+AA1862</f>
        <v>0</v>
      </c>
      <c r="AB1857" s="112">
        <f t="shared" si="1030"/>
        <v>0</v>
      </c>
      <c r="AC1857" s="112">
        <f>AC1858+AC1860+AC1862</f>
        <v>0</v>
      </c>
      <c r="AD1857" s="112">
        <f>AD1858+AD1860+AD1862</f>
        <v>0</v>
      </c>
      <c r="AE1857" s="112">
        <f t="shared" si="1031"/>
        <v>0</v>
      </c>
      <c r="AF1857" s="112">
        <f t="shared" si="1032"/>
        <v>0</v>
      </c>
      <c r="AG1857" s="45"/>
      <c r="AH1857" s="112">
        <f>AH1858+AH1860+AH1862</f>
        <v>0</v>
      </c>
      <c r="AI1857" s="112">
        <f>AI1858+AI1860+AI1862</f>
        <v>0</v>
      </c>
      <c r="AJ1857" s="112">
        <f t="shared" si="1033"/>
        <v>0</v>
      </c>
      <c r="AK1857" s="112">
        <f>AK1858+AK1860+AK1862</f>
        <v>0</v>
      </c>
      <c r="AL1857" s="112">
        <f>AL1858+AL1860+AL1862</f>
        <v>0</v>
      </c>
      <c r="AM1857" s="112">
        <f t="shared" si="1034"/>
        <v>0</v>
      </c>
      <c r="AN1857" s="112">
        <f t="shared" si="1035"/>
        <v>0</v>
      </c>
      <c r="AO1857" s="45"/>
      <c r="AP1857" s="112">
        <f>AP1858+AP1860+AP1862</f>
        <v>0</v>
      </c>
      <c r="AQ1857" s="112">
        <f>AQ1858+AQ1860+AQ1862</f>
        <v>0</v>
      </c>
      <c r="AR1857" s="112">
        <f t="shared" si="1036"/>
        <v>0</v>
      </c>
      <c r="AS1857" s="112">
        <f>AS1858+AS1860+AS1862</f>
        <v>0</v>
      </c>
      <c r="AT1857" s="112">
        <f>AT1858+AT1860+AT1862</f>
        <v>0</v>
      </c>
      <c r="AU1857" s="112">
        <f t="shared" si="1037"/>
        <v>0</v>
      </c>
      <c r="AV1857" s="112">
        <f t="shared" si="1038"/>
        <v>0</v>
      </c>
      <c r="AW1857" s="113"/>
      <c r="AX1857" s="113"/>
      <c r="AY1857" s="113"/>
      <c r="AZ1857" s="111"/>
      <c r="BA1857" s="111"/>
      <c r="BB1857" s="111"/>
      <c r="BC1857" s="111"/>
      <c r="BD1857" s="111"/>
    </row>
    <row r="1858" spans="1:56" s="100" customFormat="1" hidden="1">
      <c r="A1858" s="45"/>
      <c r="B1858" s="114">
        <v>2013</v>
      </c>
      <c r="C1858" s="115">
        <v>8320</v>
      </c>
      <c r="D1858" s="114">
        <v>15</v>
      </c>
      <c r="E1858" s="114">
        <v>3000</v>
      </c>
      <c r="F1858" s="114">
        <v>3200</v>
      </c>
      <c r="G1858" s="114">
        <v>321</v>
      </c>
      <c r="H1858" s="114"/>
      <c r="I1858" s="116" t="s">
        <v>430</v>
      </c>
      <c r="J1858" s="117">
        <v>0</v>
      </c>
      <c r="K1858" s="117">
        <v>0</v>
      </c>
      <c r="L1858" s="117">
        <v>0</v>
      </c>
      <c r="M1858" s="117">
        <v>0</v>
      </c>
      <c r="N1858" s="117">
        <v>0</v>
      </c>
      <c r="O1858" s="117">
        <v>0</v>
      </c>
      <c r="P1858" s="117">
        <v>0</v>
      </c>
      <c r="Q1858" s="45"/>
      <c r="R1858" s="118">
        <f>R1859</f>
        <v>0</v>
      </c>
      <c r="S1858" s="118">
        <f>S1859</f>
        <v>0</v>
      </c>
      <c r="T1858" s="118">
        <f t="shared" si="1028"/>
        <v>0</v>
      </c>
      <c r="U1858" s="118">
        <f>U1859</f>
        <v>0</v>
      </c>
      <c r="V1858" s="118">
        <f>V1859</f>
        <v>0</v>
      </c>
      <c r="W1858" s="118">
        <f t="shared" si="1039"/>
        <v>0</v>
      </c>
      <c r="X1858" s="118">
        <f t="shared" si="1029"/>
        <v>0</v>
      </c>
      <c r="Y1858" s="45"/>
      <c r="Z1858" s="118">
        <f>Z1859</f>
        <v>0</v>
      </c>
      <c r="AA1858" s="118">
        <f>AA1859</f>
        <v>0</v>
      </c>
      <c r="AB1858" s="118">
        <f t="shared" si="1030"/>
        <v>0</v>
      </c>
      <c r="AC1858" s="118">
        <f>AC1859</f>
        <v>0</v>
      </c>
      <c r="AD1858" s="118">
        <f>AD1859</f>
        <v>0</v>
      </c>
      <c r="AE1858" s="118">
        <f t="shared" si="1031"/>
        <v>0</v>
      </c>
      <c r="AF1858" s="118">
        <f t="shared" si="1032"/>
        <v>0</v>
      </c>
      <c r="AG1858" s="45"/>
      <c r="AH1858" s="118">
        <f>AH1859</f>
        <v>0</v>
      </c>
      <c r="AI1858" s="118">
        <f>AI1859</f>
        <v>0</v>
      </c>
      <c r="AJ1858" s="118">
        <f t="shared" si="1033"/>
        <v>0</v>
      </c>
      <c r="AK1858" s="118">
        <f>AK1859</f>
        <v>0</v>
      </c>
      <c r="AL1858" s="118">
        <f>AL1859</f>
        <v>0</v>
      </c>
      <c r="AM1858" s="118">
        <f t="shared" si="1034"/>
        <v>0</v>
      </c>
      <c r="AN1858" s="118">
        <f t="shared" si="1035"/>
        <v>0</v>
      </c>
      <c r="AO1858" s="45"/>
      <c r="AP1858" s="118">
        <f>AP1859</f>
        <v>0</v>
      </c>
      <c r="AQ1858" s="118">
        <f>AQ1859</f>
        <v>0</v>
      </c>
      <c r="AR1858" s="118">
        <f t="shared" si="1036"/>
        <v>0</v>
      </c>
      <c r="AS1858" s="118">
        <f>AS1859</f>
        <v>0</v>
      </c>
      <c r="AT1858" s="118">
        <f>AT1859</f>
        <v>0</v>
      </c>
      <c r="AU1858" s="118">
        <f t="shared" si="1037"/>
        <v>0</v>
      </c>
      <c r="AV1858" s="118">
        <f t="shared" si="1038"/>
        <v>0</v>
      </c>
      <c r="AW1858" s="119"/>
      <c r="AX1858" s="119"/>
      <c r="AY1858" s="119"/>
      <c r="AZ1858" s="117"/>
      <c r="BA1858" s="117"/>
      <c r="BB1858" s="117"/>
      <c r="BC1858" s="117"/>
      <c r="BD1858" s="117"/>
    </row>
    <row r="1859" spans="1:56" s="100" customFormat="1" hidden="1">
      <c r="A1859" s="45"/>
      <c r="B1859" s="120">
        <v>2013</v>
      </c>
      <c r="C1859" s="121">
        <v>8320</v>
      </c>
      <c r="D1859" s="120">
        <v>15</v>
      </c>
      <c r="E1859" s="120">
        <v>3000</v>
      </c>
      <c r="F1859" s="120">
        <v>3200</v>
      </c>
      <c r="G1859" s="120">
        <v>321</v>
      </c>
      <c r="H1859" s="120">
        <v>32101</v>
      </c>
      <c r="I1859" s="122" t="s">
        <v>430</v>
      </c>
      <c r="J1859" s="123">
        <v>0</v>
      </c>
      <c r="K1859" s="123">
        <v>0</v>
      </c>
      <c r="L1859" s="124">
        <v>0</v>
      </c>
      <c r="M1859" s="123">
        <v>0</v>
      </c>
      <c r="N1859" s="123">
        <v>0</v>
      </c>
      <c r="O1859" s="124">
        <v>0</v>
      </c>
      <c r="P1859" s="124">
        <v>0</v>
      </c>
      <c r="Q1859" s="45"/>
      <c r="R1859" s="123">
        <v>0</v>
      </c>
      <c r="S1859" s="123">
        <v>0</v>
      </c>
      <c r="T1859" s="123">
        <f t="shared" si="1028"/>
        <v>0</v>
      </c>
      <c r="U1859" s="123">
        <v>0</v>
      </c>
      <c r="V1859" s="123">
        <v>0</v>
      </c>
      <c r="W1859" s="123">
        <f t="shared" si="1039"/>
        <v>0</v>
      </c>
      <c r="X1859" s="123">
        <f t="shared" si="1029"/>
        <v>0</v>
      </c>
      <c r="Y1859" s="45"/>
      <c r="Z1859" s="123">
        <v>0</v>
      </c>
      <c r="AA1859" s="123">
        <v>0</v>
      </c>
      <c r="AB1859" s="123">
        <f t="shared" si="1030"/>
        <v>0</v>
      </c>
      <c r="AC1859" s="123">
        <v>0</v>
      </c>
      <c r="AD1859" s="123">
        <v>0</v>
      </c>
      <c r="AE1859" s="123">
        <f t="shared" si="1031"/>
        <v>0</v>
      </c>
      <c r="AF1859" s="123">
        <f t="shared" si="1032"/>
        <v>0</v>
      </c>
      <c r="AG1859" s="45"/>
      <c r="AH1859" s="123">
        <v>0</v>
      </c>
      <c r="AI1859" s="123">
        <v>0</v>
      </c>
      <c r="AJ1859" s="123">
        <f t="shared" si="1033"/>
        <v>0</v>
      </c>
      <c r="AK1859" s="123">
        <v>0</v>
      </c>
      <c r="AL1859" s="123">
        <v>0</v>
      </c>
      <c r="AM1859" s="123">
        <f t="shared" si="1034"/>
        <v>0</v>
      </c>
      <c r="AN1859" s="123">
        <f t="shared" si="1035"/>
        <v>0</v>
      </c>
      <c r="AO1859" s="45"/>
      <c r="AP1859" s="123">
        <f>J1859-(R1859+Z1859+AH1859)</f>
        <v>0</v>
      </c>
      <c r="AQ1859" s="123">
        <f>K1859-(S1859+AA1859+AI1859)</f>
        <v>0</v>
      </c>
      <c r="AR1859" s="123">
        <f t="shared" si="1036"/>
        <v>0</v>
      </c>
      <c r="AS1859" s="123">
        <f>M1859-(U1859+AC1859+AK1859)</f>
        <v>0</v>
      </c>
      <c r="AT1859" s="123">
        <f>N1859-(V1859+AD1859+AL1859)</f>
        <v>0</v>
      </c>
      <c r="AU1859" s="123">
        <f t="shared" si="1037"/>
        <v>0</v>
      </c>
      <c r="AV1859" s="123">
        <f t="shared" si="1038"/>
        <v>0</v>
      </c>
      <c r="AW1859" s="125"/>
      <c r="AX1859" s="125"/>
      <c r="AY1859" s="125"/>
      <c r="AZ1859" s="124"/>
      <c r="BA1859" s="124"/>
      <c r="BB1859" s="124"/>
      <c r="BC1859" s="124"/>
      <c r="BD1859" s="124"/>
    </row>
    <row r="1860" spans="1:56" s="100" customFormat="1" hidden="1">
      <c r="A1860" s="45"/>
      <c r="B1860" s="114">
        <v>2013</v>
      </c>
      <c r="C1860" s="115">
        <v>8320</v>
      </c>
      <c r="D1860" s="114">
        <v>15</v>
      </c>
      <c r="E1860" s="114">
        <v>3000</v>
      </c>
      <c r="F1860" s="114">
        <v>3200</v>
      </c>
      <c r="G1860" s="114">
        <v>322</v>
      </c>
      <c r="H1860" s="114"/>
      <c r="I1860" s="116" t="s">
        <v>163</v>
      </c>
      <c r="J1860" s="117">
        <v>0</v>
      </c>
      <c r="K1860" s="117">
        <v>0</v>
      </c>
      <c r="L1860" s="117">
        <v>0</v>
      </c>
      <c r="M1860" s="117">
        <v>0</v>
      </c>
      <c r="N1860" s="117">
        <v>0</v>
      </c>
      <c r="O1860" s="117">
        <v>0</v>
      </c>
      <c r="P1860" s="117">
        <v>0</v>
      </c>
      <c r="Q1860" s="45"/>
      <c r="R1860" s="118">
        <f>R1861</f>
        <v>0</v>
      </c>
      <c r="S1860" s="118">
        <f>S1861</f>
        <v>0</v>
      </c>
      <c r="T1860" s="118">
        <f t="shared" si="1028"/>
        <v>0</v>
      </c>
      <c r="U1860" s="118">
        <f>U1861</f>
        <v>0</v>
      </c>
      <c r="V1860" s="118">
        <f>V1861</f>
        <v>0</v>
      </c>
      <c r="W1860" s="118">
        <f t="shared" si="1039"/>
        <v>0</v>
      </c>
      <c r="X1860" s="118">
        <f t="shared" si="1029"/>
        <v>0</v>
      </c>
      <c r="Y1860" s="45"/>
      <c r="Z1860" s="118">
        <f>Z1861</f>
        <v>0</v>
      </c>
      <c r="AA1860" s="118">
        <f>AA1861</f>
        <v>0</v>
      </c>
      <c r="AB1860" s="118">
        <f t="shared" si="1030"/>
        <v>0</v>
      </c>
      <c r="AC1860" s="118">
        <f>AC1861</f>
        <v>0</v>
      </c>
      <c r="AD1860" s="118">
        <f>AD1861</f>
        <v>0</v>
      </c>
      <c r="AE1860" s="118">
        <f t="shared" si="1031"/>
        <v>0</v>
      </c>
      <c r="AF1860" s="118">
        <f t="shared" si="1032"/>
        <v>0</v>
      </c>
      <c r="AG1860" s="45"/>
      <c r="AH1860" s="118">
        <f>AH1861</f>
        <v>0</v>
      </c>
      <c r="AI1860" s="118">
        <f>AI1861</f>
        <v>0</v>
      </c>
      <c r="AJ1860" s="118">
        <f t="shared" si="1033"/>
        <v>0</v>
      </c>
      <c r="AK1860" s="118">
        <f>AK1861</f>
        <v>0</v>
      </c>
      <c r="AL1860" s="118">
        <f>AL1861</f>
        <v>0</v>
      </c>
      <c r="AM1860" s="118">
        <f t="shared" si="1034"/>
        <v>0</v>
      </c>
      <c r="AN1860" s="118">
        <f t="shared" si="1035"/>
        <v>0</v>
      </c>
      <c r="AO1860" s="45"/>
      <c r="AP1860" s="118">
        <f>AP1861</f>
        <v>0</v>
      </c>
      <c r="AQ1860" s="118">
        <f>AQ1861</f>
        <v>0</v>
      </c>
      <c r="AR1860" s="118">
        <f t="shared" si="1036"/>
        <v>0</v>
      </c>
      <c r="AS1860" s="118">
        <f>AS1861</f>
        <v>0</v>
      </c>
      <c r="AT1860" s="118">
        <f>AT1861</f>
        <v>0</v>
      </c>
      <c r="AU1860" s="118">
        <f t="shared" si="1037"/>
        <v>0</v>
      </c>
      <c r="AV1860" s="118">
        <f t="shared" si="1038"/>
        <v>0</v>
      </c>
      <c r="AW1860" s="119"/>
      <c r="AX1860" s="119"/>
      <c r="AY1860" s="119"/>
      <c r="AZ1860" s="117"/>
      <c r="BA1860" s="117"/>
      <c r="BB1860" s="117"/>
      <c r="BC1860" s="117"/>
      <c r="BD1860" s="117"/>
    </row>
    <row r="1861" spans="1:56" s="100" customFormat="1" hidden="1">
      <c r="A1861" s="45"/>
      <c r="B1861" s="138">
        <v>2013</v>
      </c>
      <c r="C1861" s="121">
        <v>8320</v>
      </c>
      <c r="D1861" s="138">
        <v>15</v>
      </c>
      <c r="E1861" s="138">
        <v>3000</v>
      </c>
      <c r="F1861" s="138">
        <v>3200</v>
      </c>
      <c r="G1861" s="138">
        <v>322</v>
      </c>
      <c r="H1861" s="120">
        <v>32201</v>
      </c>
      <c r="I1861" s="139" t="s">
        <v>164</v>
      </c>
      <c r="J1861" s="123">
        <v>0</v>
      </c>
      <c r="K1861" s="123">
        <v>0</v>
      </c>
      <c r="L1861" s="124">
        <v>0</v>
      </c>
      <c r="M1861" s="123">
        <v>0</v>
      </c>
      <c r="N1861" s="123">
        <v>0</v>
      </c>
      <c r="O1861" s="124">
        <v>0</v>
      </c>
      <c r="P1861" s="124"/>
      <c r="Q1861" s="45"/>
      <c r="R1861" s="123">
        <v>0</v>
      </c>
      <c r="S1861" s="123">
        <v>0</v>
      </c>
      <c r="T1861" s="123">
        <f t="shared" si="1028"/>
        <v>0</v>
      </c>
      <c r="U1861" s="123">
        <v>0</v>
      </c>
      <c r="V1861" s="123">
        <v>0</v>
      </c>
      <c r="W1861" s="123">
        <f t="shared" si="1039"/>
        <v>0</v>
      </c>
      <c r="X1861" s="123">
        <f t="shared" si="1029"/>
        <v>0</v>
      </c>
      <c r="Y1861" s="45"/>
      <c r="Z1861" s="123">
        <v>0</v>
      </c>
      <c r="AA1861" s="123">
        <v>0</v>
      </c>
      <c r="AB1861" s="123">
        <f t="shared" si="1030"/>
        <v>0</v>
      </c>
      <c r="AC1861" s="123">
        <v>0</v>
      </c>
      <c r="AD1861" s="123">
        <v>0</v>
      </c>
      <c r="AE1861" s="123">
        <f t="shared" si="1031"/>
        <v>0</v>
      </c>
      <c r="AF1861" s="123">
        <f t="shared" si="1032"/>
        <v>0</v>
      </c>
      <c r="AG1861" s="45"/>
      <c r="AH1861" s="123">
        <v>0</v>
      </c>
      <c r="AI1861" s="123">
        <v>0</v>
      </c>
      <c r="AJ1861" s="123">
        <f t="shared" si="1033"/>
        <v>0</v>
      </c>
      <c r="AK1861" s="123">
        <v>0</v>
      </c>
      <c r="AL1861" s="123">
        <v>0</v>
      </c>
      <c r="AM1861" s="123">
        <f t="shared" si="1034"/>
        <v>0</v>
      </c>
      <c r="AN1861" s="123">
        <f t="shared" si="1035"/>
        <v>0</v>
      </c>
      <c r="AO1861" s="45"/>
      <c r="AP1861" s="123">
        <f>J1861-(R1861+Z1861+AH1861)</f>
        <v>0</v>
      </c>
      <c r="AQ1861" s="123">
        <f>K1861-(S1861+AA1861+AI1861)</f>
        <v>0</v>
      </c>
      <c r="AR1861" s="123">
        <f t="shared" si="1036"/>
        <v>0</v>
      </c>
      <c r="AS1861" s="123">
        <f>M1861-(U1861+AC1861+AK1861)</f>
        <v>0</v>
      </c>
      <c r="AT1861" s="123">
        <f>N1861-(V1861+AD1861+AL1861)</f>
        <v>0</v>
      </c>
      <c r="AU1861" s="123">
        <f t="shared" si="1037"/>
        <v>0</v>
      </c>
      <c r="AV1861" s="123">
        <f t="shared" si="1038"/>
        <v>0</v>
      </c>
      <c r="AW1861" s="125" t="s">
        <v>153</v>
      </c>
      <c r="AX1861" s="125"/>
      <c r="AY1861" s="125"/>
      <c r="AZ1861" s="124" t="s">
        <v>88</v>
      </c>
      <c r="BA1861" s="124"/>
      <c r="BB1861" s="124"/>
      <c r="BC1861" s="124"/>
      <c r="BD1861" s="124"/>
    </row>
    <row r="1862" spans="1:56" s="100" customFormat="1" hidden="1">
      <c r="A1862" s="45"/>
      <c r="B1862" s="114">
        <v>2013</v>
      </c>
      <c r="C1862" s="115">
        <v>8320</v>
      </c>
      <c r="D1862" s="114">
        <v>15</v>
      </c>
      <c r="E1862" s="114">
        <v>3000</v>
      </c>
      <c r="F1862" s="114">
        <v>3200</v>
      </c>
      <c r="G1862" s="114">
        <v>323</v>
      </c>
      <c r="H1862" s="114"/>
      <c r="I1862" s="116" t="s">
        <v>507</v>
      </c>
      <c r="J1862" s="117">
        <v>0</v>
      </c>
      <c r="K1862" s="117">
        <v>0</v>
      </c>
      <c r="L1862" s="117">
        <v>0</v>
      </c>
      <c r="M1862" s="117">
        <v>0</v>
      </c>
      <c r="N1862" s="117">
        <v>0</v>
      </c>
      <c r="O1862" s="117">
        <v>0</v>
      </c>
      <c r="P1862" s="117">
        <v>0</v>
      </c>
      <c r="Q1862" s="45"/>
      <c r="R1862" s="118">
        <f>R1863</f>
        <v>0</v>
      </c>
      <c r="S1862" s="118">
        <f>S1863</f>
        <v>0</v>
      </c>
      <c r="T1862" s="118">
        <f t="shared" si="1028"/>
        <v>0</v>
      </c>
      <c r="U1862" s="118">
        <f>U1863</f>
        <v>0</v>
      </c>
      <c r="V1862" s="118">
        <f>V1863</f>
        <v>0</v>
      </c>
      <c r="W1862" s="118">
        <f t="shared" si="1039"/>
        <v>0</v>
      </c>
      <c r="X1862" s="118">
        <f t="shared" si="1029"/>
        <v>0</v>
      </c>
      <c r="Y1862" s="45"/>
      <c r="Z1862" s="118">
        <f>Z1863</f>
        <v>0</v>
      </c>
      <c r="AA1862" s="118">
        <f>AA1863</f>
        <v>0</v>
      </c>
      <c r="AB1862" s="118">
        <f t="shared" si="1030"/>
        <v>0</v>
      </c>
      <c r="AC1862" s="118">
        <f>AC1863</f>
        <v>0</v>
      </c>
      <c r="AD1862" s="118">
        <f>AD1863</f>
        <v>0</v>
      </c>
      <c r="AE1862" s="118">
        <f t="shared" si="1031"/>
        <v>0</v>
      </c>
      <c r="AF1862" s="118">
        <f t="shared" si="1032"/>
        <v>0</v>
      </c>
      <c r="AG1862" s="45"/>
      <c r="AH1862" s="118">
        <f>AH1863</f>
        <v>0</v>
      </c>
      <c r="AI1862" s="118">
        <f>AI1863</f>
        <v>0</v>
      </c>
      <c r="AJ1862" s="118">
        <f t="shared" si="1033"/>
        <v>0</v>
      </c>
      <c r="AK1862" s="118">
        <f>AK1863</f>
        <v>0</v>
      </c>
      <c r="AL1862" s="118">
        <f>AL1863</f>
        <v>0</v>
      </c>
      <c r="AM1862" s="118">
        <f t="shared" si="1034"/>
        <v>0</v>
      </c>
      <c r="AN1862" s="118">
        <f t="shared" si="1035"/>
        <v>0</v>
      </c>
      <c r="AO1862" s="45"/>
      <c r="AP1862" s="118">
        <f>AP1863</f>
        <v>0</v>
      </c>
      <c r="AQ1862" s="118">
        <f>AQ1863</f>
        <v>0</v>
      </c>
      <c r="AR1862" s="118">
        <f t="shared" si="1036"/>
        <v>0</v>
      </c>
      <c r="AS1862" s="118">
        <f>AS1863</f>
        <v>0</v>
      </c>
      <c r="AT1862" s="118">
        <f>AT1863</f>
        <v>0</v>
      </c>
      <c r="AU1862" s="118">
        <f t="shared" si="1037"/>
        <v>0</v>
      </c>
      <c r="AV1862" s="118">
        <f t="shared" si="1038"/>
        <v>0</v>
      </c>
      <c r="AW1862" s="119"/>
      <c r="AX1862" s="119"/>
      <c r="AY1862" s="119"/>
      <c r="AZ1862" s="117"/>
      <c r="BA1862" s="117"/>
      <c r="BB1862" s="117"/>
      <c r="BC1862" s="117"/>
      <c r="BD1862" s="117"/>
    </row>
    <row r="1863" spans="1:56" s="100" customFormat="1" hidden="1">
      <c r="A1863" s="45"/>
      <c r="B1863" s="121">
        <v>2013</v>
      </c>
      <c r="C1863" s="121">
        <v>8320</v>
      </c>
      <c r="D1863" s="120">
        <v>15</v>
      </c>
      <c r="E1863" s="120">
        <v>3000</v>
      </c>
      <c r="F1863" s="120">
        <v>3200</v>
      </c>
      <c r="G1863" s="120">
        <v>323</v>
      </c>
      <c r="H1863" s="120">
        <v>32301</v>
      </c>
      <c r="I1863" s="122" t="s">
        <v>432</v>
      </c>
      <c r="J1863" s="123">
        <v>0</v>
      </c>
      <c r="K1863" s="123">
        <v>0</v>
      </c>
      <c r="L1863" s="124">
        <v>0</v>
      </c>
      <c r="M1863" s="123">
        <v>0</v>
      </c>
      <c r="N1863" s="123">
        <v>0</v>
      </c>
      <c r="O1863" s="124">
        <v>0</v>
      </c>
      <c r="P1863" s="124"/>
      <c r="Q1863" s="45"/>
      <c r="R1863" s="123">
        <v>0</v>
      </c>
      <c r="S1863" s="123">
        <v>0</v>
      </c>
      <c r="T1863" s="123">
        <f t="shared" si="1028"/>
        <v>0</v>
      </c>
      <c r="U1863" s="123">
        <v>0</v>
      </c>
      <c r="V1863" s="123">
        <v>0</v>
      </c>
      <c r="W1863" s="123">
        <f t="shared" si="1039"/>
        <v>0</v>
      </c>
      <c r="X1863" s="123">
        <f t="shared" si="1029"/>
        <v>0</v>
      </c>
      <c r="Y1863" s="45"/>
      <c r="Z1863" s="123">
        <v>0</v>
      </c>
      <c r="AA1863" s="123">
        <v>0</v>
      </c>
      <c r="AB1863" s="123">
        <f t="shared" si="1030"/>
        <v>0</v>
      </c>
      <c r="AC1863" s="123">
        <v>0</v>
      </c>
      <c r="AD1863" s="123">
        <v>0</v>
      </c>
      <c r="AE1863" s="123">
        <f t="shared" si="1031"/>
        <v>0</v>
      </c>
      <c r="AF1863" s="123">
        <f t="shared" si="1032"/>
        <v>0</v>
      </c>
      <c r="AG1863" s="45"/>
      <c r="AH1863" s="123">
        <v>0</v>
      </c>
      <c r="AI1863" s="123">
        <v>0</v>
      </c>
      <c r="AJ1863" s="123">
        <f t="shared" si="1033"/>
        <v>0</v>
      </c>
      <c r="AK1863" s="123">
        <v>0</v>
      </c>
      <c r="AL1863" s="123">
        <v>0</v>
      </c>
      <c r="AM1863" s="123">
        <f t="shared" si="1034"/>
        <v>0</v>
      </c>
      <c r="AN1863" s="123">
        <f t="shared" si="1035"/>
        <v>0</v>
      </c>
      <c r="AO1863" s="45"/>
      <c r="AP1863" s="123">
        <f>J1863-(R1863+Z1863+AH1863)</f>
        <v>0</v>
      </c>
      <c r="AQ1863" s="123">
        <f>K1863-(S1863+AA1863+AI1863)</f>
        <v>0</v>
      </c>
      <c r="AR1863" s="123">
        <f t="shared" si="1036"/>
        <v>0</v>
      </c>
      <c r="AS1863" s="123">
        <f>M1863-(U1863+AC1863+AK1863)</f>
        <v>0</v>
      </c>
      <c r="AT1863" s="123">
        <f>N1863-(V1863+AD1863+AL1863)</f>
        <v>0</v>
      </c>
      <c r="AU1863" s="123">
        <f t="shared" si="1037"/>
        <v>0</v>
      </c>
      <c r="AV1863" s="123">
        <f t="shared" si="1038"/>
        <v>0</v>
      </c>
      <c r="AW1863" s="125" t="s">
        <v>153</v>
      </c>
      <c r="AX1863" s="125"/>
      <c r="AY1863" s="125"/>
      <c r="AZ1863" s="124"/>
      <c r="BA1863" s="124"/>
      <c r="BB1863" s="124"/>
      <c r="BC1863" s="124"/>
      <c r="BD1863" s="124"/>
    </row>
    <row r="1864" spans="1:56" s="100" customFormat="1" hidden="1">
      <c r="A1864" s="45"/>
      <c r="B1864" s="108">
        <v>2013</v>
      </c>
      <c r="C1864" s="109">
        <v>8320</v>
      </c>
      <c r="D1864" s="108">
        <v>15</v>
      </c>
      <c r="E1864" s="108">
        <v>3000</v>
      </c>
      <c r="F1864" s="108">
        <v>3300</v>
      </c>
      <c r="G1864" s="108"/>
      <c r="H1864" s="108"/>
      <c r="I1864" s="110" t="s">
        <v>170</v>
      </c>
      <c r="J1864" s="111">
        <v>0</v>
      </c>
      <c r="K1864" s="111">
        <v>0</v>
      </c>
      <c r="L1864" s="111">
        <v>0</v>
      </c>
      <c r="M1864" s="111">
        <v>0</v>
      </c>
      <c r="N1864" s="111">
        <v>0</v>
      </c>
      <c r="O1864" s="111">
        <v>0</v>
      </c>
      <c r="P1864" s="111">
        <v>0</v>
      </c>
      <c r="Q1864" s="45"/>
      <c r="R1864" s="112">
        <f>R1865+R1868+R1870+R1872</f>
        <v>0</v>
      </c>
      <c r="S1864" s="112">
        <f>S1865+S1868+S1870+S1872</f>
        <v>0</v>
      </c>
      <c r="T1864" s="112">
        <f t="shared" si="1028"/>
        <v>0</v>
      </c>
      <c r="U1864" s="112">
        <f>U1865+U1868+U1870+U1872</f>
        <v>0</v>
      </c>
      <c r="V1864" s="112">
        <f>V1865+V1868+V1870+V1872</f>
        <v>0</v>
      </c>
      <c r="W1864" s="112">
        <f t="shared" si="1039"/>
        <v>0</v>
      </c>
      <c r="X1864" s="112">
        <f t="shared" si="1029"/>
        <v>0</v>
      </c>
      <c r="Y1864" s="45"/>
      <c r="Z1864" s="112">
        <f>Z1865+Z1868+Z1870+Z1872</f>
        <v>0</v>
      </c>
      <c r="AA1864" s="112">
        <f>AA1865+AA1868+AA1870+AA1872</f>
        <v>0</v>
      </c>
      <c r="AB1864" s="112">
        <f t="shared" si="1030"/>
        <v>0</v>
      </c>
      <c r="AC1864" s="112">
        <f>AC1865+AC1868+AC1870+AC1872</f>
        <v>0</v>
      </c>
      <c r="AD1864" s="112">
        <f>AD1865+AD1868+AD1870+AD1872</f>
        <v>0</v>
      </c>
      <c r="AE1864" s="112">
        <f t="shared" si="1031"/>
        <v>0</v>
      </c>
      <c r="AF1864" s="112">
        <f t="shared" si="1032"/>
        <v>0</v>
      </c>
      <c r="AG1864" s="45"/>
      <c r="AH1864" s="112">
        <f>AH1865+AH1868+AH1870+AH1872</f>
        <v>0</v>
      </c>
      <c r="AI1864" s="112">
        <f>AI1865+AI1868+AI1870+AI1872</f>
        <v>0</v>
      </c>
      <c r="AJ1864" s="112">
        <f t="shared" si="1033"/>
        <v>0</v>
      </c>
      <c r="AK1864" s="112">
        <f>AK1865+AK1868+AK1870+AK1872</f>
        <v>0</v>
      </c>
      <c r="AL1864" s="112">
        <f>AL1865+AL1868+AL1870+AL1872</f>
        <v>0</v>
      </c>
      <c r="AM1864" s="112">
        <f t="shared" si="1034"/>
        <v>0</v>
      </c>
      <c r="AN1864" s="112">
        <f t="shared" si="1035"/>
        <v>0</v>
      </c>
      <c r="AO1864" s="45"/>
      <c r="AP1864" s="112">
        <f>AP1865+AP1868+AP1870+AP1872</f>
        <v>0</v>
      </c>
      <c r="AQ1864" s="112">
        <f>AQ1865+AQ1868+AQ1870+AQ1872</f>
        <v>0</v>
      </c>
      <c r="AR1864" s="112">
        <f t="shared" si="1036"/>
        <v>0</v>
      </c>
      <c r="AS1864" s="112">
        <f>AS1865+AS1868+AS1870+AS1872</f>
        <v>0</v>
      </c>
      <c r="AT1864" s="112">
        <f>AT1865+AT1868+AT1870+AT1872</f>
        <v>0</v>
      </c>
      <c r="AU1864" s="112">
        <f t="shared" si="1037"/>
        <v>0</v>
      </c>
      <c r="AV1864" s="112">
        <f t="shared" si="1038"/>
        <v>0</v>
      </c>
      <c r="AW1864" s="113"/>
      <c r="AX1864" s="113"/>
      <c r="AY1864" s="113"/>
      <c r="AZ1864" s="111"/>
      <c r="BA1864" s="111"/>
      <c r="BB1864" s="111"/>
      <c r="BC1864" s="111"/>
      <c r="BD1864" s="111"/>
    </row>
    <row r="1865" spans="1:56" s="100" customFormat="1" hidden="1">
      <c r="A1865" s="45"/>
      <c r="B1865" s="114">
        <v>2013</v>
      </c>
      <c r="C1865" s="115">
        <v>8320</v>
      </c>
      <c r="D1865" s="114">
        <v>15</v>
      </c>
      <c r="E1865" s="114">
        <v>3000</v>
      </c>
      <c r="F1865" s="114">
        <v>3300</v>
      </c>
      <c r="G1865" s="114">
        <v>331</v>
      </c>
      <c r="H1865" s="114"/>
      <c r="I1865" s="116" t="s">
        <v>171</v>
      </c>
      <c r="J1865" s="117">
        <v>0</v>
      </c>
      <c r="K1865" s="117">
        <v>0</v>
      </c>
      <c r="L1865" s="117">
        <v>0</v>
      </c>
      <c r="M1865" s="117">
        <v>0</v>
      </c>
      <c r="N1865" s="117">
        <v>0</v>
      </c>
      <c r="O1865" s="117">
        <v>0</v>
      </c>
      <c r="P1865" s="117">
        <v>0</v>
      </c>
      <c r="Q1865" s="45"/>
      <c r="R1865" s="118">
        <f>R1866+R1867</f>
        <v>0</v>
      </c>
      <c r="S1865" s="118">
        <f>S1866+S1867</f>
        <v>0</v>
      </c>
      <c r="T1865" s="118">
        <f t="shared" si="1028"/>
        <v>0</v>
      </c>
      <c r="U1865" s="118">
        <f>U1866+U1867</f>
        <v>0</v>
      </c>
      <c r="V1865" s="118">
        <f>V1866+V1867</f>
        <v>0</v>
      </c>
      <c r="W1865" s="118">
        <f t="shared" si="1039"/>
        <v>0</v>
      </c>
      <c r="X1865" s="118">
        <f t="shared" si="1029"/>
        <v>0</v>
      </c>
      <c r="Y1865" s="45"/>
      <c r="Z1865" s="118">
        <f>Z1866+Z1867</f>
        <v>0</v>
      </c>
      <c r="AA1865" s="118">
        <f>AA1866+AA1867</f>
        <v>0</v>
      </c>
      <c r="AB1865" s="118">
        <f t="shared" si="1030"/>
        <v>0</v>
      </c>
      <c r="AC1865" s="118">
        <f>AC1866+AC1867</f>
        <v>0</v>
      </c>
      <c r="AD1865" s="118">
        <f>AD1866+AD1867</f>
        <v>0</v>
      </c>
      <c r="AE1865" s="118">
        <f t="shared" si="1031"/>
        <v>0</v>
      </c>
      <c r="AF1865" s="118">
        <f t="shared" si="1032"/>
        <v>0</v>
      </c>
      <c r="AG1865" s="45"/>
      <c r="AH1865" s="118">
        <f>AH1866+AH1867</f>
        <v>0</v>
      </c>
      <c r="AI1865" s="118">
        <f>AI1866+AI1867</f>
        <v>0</v>
      </c>
      <c r="AJ1865" s="118">
        <f t="shared" si="1033"/>
        <v>0</v>
      </c>
      <c r="AK1865" s="118">
        <f>AK1866+AK1867</f>
        <v>0</v>
      </c>
      <c r="AL1865" s="118">
        <f>AL1866+AL1867</f>
        <v>0</v>
      </c>
      <c r="AM1865" s="118">
        <f t="shared" si="1034"/>
        <v>0</v>
      </c>
      <c r="AN1865" s="118">
        <f t="shared" si="1035"/>
        <v>0</v>
      </c>
      <c r="AO1865" s="45"/>
      <c r="AP1865" s="118">
        <f>AP1866+AP1867</f>
        <v>0</v>
      </c>
      <c r="AQ1865" s="118">
        <f>AQ1866+AQ1867</f>
        <v>0</v>
      </c>
      <c r="AR1865" s="118">
        <f t="shared" si="1036"/>
        <v>0</v>
      </c>
      <c r="AS1865" s="118">
        <f>AS1866+AS1867</f>
        <v>0</v>
      </c>
      <c r="AT1865" s="118">
        <f>AT1866+AT1867</f>
        <v>0</v>
      </c>
      <c r="AU1865" s="118">
        <f t="shared" si="1037"/>
        <v>0</v>
      </c>
      <c r="AV1865" s="118">
        <f t="shared" si="1038"/>
        <v>0</v>
      </c>
      <c r="AW1865" s="119"/>
      <c r="AX1865" s="119"/>
      <c r="AY1865" s="119"/>
      <c r="AZ1865" s="117"/>
      <c r="BA1865" s="117"/>
      <c r="BB1865" s="117"/>
      <c r="BC1865" s="117"/>
      <c r="BD1865" s="117"/>
    </row>
    <row r="1866" spans="1:56" s="100" customFormat="1" hidden="1">
      <c r="A1866" s="45"/>
      <c r="B1866" s="120">
        <v>2013</v>
      </c>
      <c r="C1866" s="121">
        <v>8320</v>
      </c>
      <c r="D1866" s="120">
        <v>15</v>
      </c>
      <c r="E1866" s="120">
        <v>3000</v>
      </c>
      <c r="F1866" s="120">
        <v>3300</v>
      </c>
      <c r="G1866" s="120">
        <v>331</v>
      </c>
      <c r="H1866" s="120">
        <v>33101</v>
      </c>
      <c r="I1866" s="122" t="s">
        <v>172</v>
      </c>
      <c r="J1866" s="123">
        <v>0</v>
      </c>
      <c r="K1866" s="123">
        <v>0</v>
      </c>
      <c r="L1866" s="124">
        <v>0</v>
      </c>
      <c r="M1866" s="123">
        <v>0</v>
      </c>
      <c r="N1866" s="123">
        <v>0</v>
      </c>
      <c r="O1866" s="124">
        <v>0</v>
      </c>
      <c r="P1866" s="124">
        <v>0</v>
      </c>
      <c r="Q1866" s="45"/>
      <c r="R1866" s="123">
        <v>0</v>
      </c>
      <c r="S1866" s="123">
        <v>0</v>
      </c>
      <c r="T1866" s="123">
        <f t="shared" si="1028"/>
        <v>0</v>
      </c>
      <c r="U1866" s="123">
        <v>0</v>
      </c>
      <c r="V1866" s="123">
        <v>0</v>
      </c>
      <c r="W1866" s="123">
        <f t="shared" si="1039"/>
        <v>0</v>
      </c>
      <c r="X1866" s="123">
        <f t="shared" si="1029"/>
        <v>0</v>
      </c>
      <c r="Y1866" s="45"/>
      <c r="Z1866" s="123">
        <v>0</v>
      </c>
      <c r="AA1866" s="123">
        <v>0</v>
      </c>
      <c r="AB1866" s="123">
        <f t="shared" si="1030"/>
        <v>0</v>
      </c>
      <c r="AC1866" s="123">
        <v>0</v>
      </c>
      <c r="AD1866" s="123">
        <v>0</v>
      </c>
      <c r="AE1866" s="123">
        <f t="shared" si="1031"/>
        <v>0</v>
      </c>
      <c r="AF1866" s="123">
        <f t="shared" si="1032"/>
        <v>0</v>
      </c>
      <c r="AG1866" s="45"/>
      <c r="AH1866" s="123">
        <v>0</v>
      </c>
      <c r="AI1866" s="123">
        <v>0</v>
      </c>
      <c r="AJ1866" s="123">
        <f t="shared" si="1033"/>
        <v>0</v>
      </c>
      <c r="AK1866" s="123">
        <v>0</v>
      </c>
      <c r="AL1866" s="123">
        <v>0</v>
      </c>
      <c r="AM1866" s="123">
        <f t="shared" si="1034"/>
        <v>0</v>
      </c>
      <c r="AN1866" s="123">
        <f t="shared" si="1035"/>
        <v>0</v>
      </c>
      <c r="AO1866" s="45"/>
      <c r="AP1866" s="123">
        <f>J1866-(R1866+Z1866+AH1866)</f>
        <v>0</v>
      </c>
      <c r="AQ1866" s="123">
        <f>K1866-(S1866+AA1866+AI1866)</f>
        <v>0</v>
      </c>
      <c r="AR1866" s="123">
        <f t="shared" si="1036"/>
        <v>0</v>
      </c>
      <c r="AS1866" s="123">
        <f>M1866-(U1866+AC1866+AK1866)</f>
        <v>0</v>
      </c>
      <c r="AT1866" s="123">
        <f>N1866-(V1866+AD1866+AL1866)</f>
        <v>0</v>
      </c>
      <c r="AU1866" s="123">
        <f t="shared" si="1037"/>
        <v>0</v>
      </c>
      <c r="AV1866" s="123">
        <f t="shared" si="1038"/>
        <v>0</v>
      </c>
      <c r="AW1866" s="125"/>
      <c r="AX1866" s="125"/>
      <c r="AY1866" s="125"/>
      <c r="AZ1866" s="124"/>
      <c r="BA1866" s="124"/>
      <c r="BB1866" s="124"/>
      <c r="BC1866" s="124"/>
      <c r="BD1866" s="124"/>
    </row>
    <row r="1867" spans="1:56" s="100" customFormat="1" hidden="1">
      <c r="A1867" s="45"/>
      <c r="B1867" s="120">
        <v>2013</v>
      </c>
      <c r="C1867" s="121">
        <v>8320</v>
      </c>
      <c r="D1867" s="120">
        <v>15</v>
      </c>
      <c r="E1867" s="120">
        <v>3000</v>
      </c>
      <c r="F1867" s="120">
        <v>3300</v>
      </c>
      <c r="G1867" s="120">
        <v>331</v>
      </c>
      <c r="H1867" s="120">
        <v>33104</v>
      </c>
      <c r="I1867" s="192" t="s">
        <v>173</v>
      </c>
      <c r="J1867" s="123">
        <v>0</v>
      </c>
      <c r="K1867" s="123">
        <v>0</v>
      </c>
      <c r="L1867" s="124">
        <v>0</v>
      </c>
      <c r="M1867" s="123">
        <v>0</v>
      </c>
      <c r="N1867" s="123">
        <v>0</v>
      </c>
      <c r="O1867" s="124">
        <v>0</v>
      </c>
      <c r="P1867" s="124">
        <v>0</v>
      </c>
      <c r="Q1867" s="45"/>
      <c r="R1867" s="123">
        <v>0</v>
      </c>
      <c r="S1867" s="123">
        <v>0</v>
      </c>
      <c r="T1867" s="123">
        <f t="shared" si="1028"/>
        <v>0</v>
      </c>
      <c r="U1867" s="123">
        <v>0</v>
      </c>
      <c r="V1867" s="123">
        <v>0</v>
      </c>
      <c r="W1867" s="123">
        <f t="shared" si="1039"/>
        <v>0</v>
      </c>
      <c r="X1867" s="123">
        <f t="shared" si="1029"/>
        <v>0</v>
      </c>
      <c r="Y1867" s="45"/>
      <c r="Z1867" s="123">
        <v>0</v>
      </c>
      <c r="AA1867" s="123">
        <v>0</v>
      </c>
      <c r="AB1867" s="123">
        <f t="shared" si="1030"/>
        <v>0</v>
      </c>
      <c r="AC1867" s="123">
        <v>0</v>
      </c>
      <c r="AD1867" s="123">
        <v>0</v>
      </c>
      <c r="AE1867" s="123">
        <f t="shared" si="1031"/>
        <v>0</v>
      </c>
      <c r="AF1867" s="123">
        <f t="shared" si="1032"/>
        <v>0</v>
      </c>
      <c r="AG1867" s="45"/>
      <c r="AH1867" s="123">
        <v>0</v>
      </c>
      <c r="AI1867" s="123">
        <v>0</v>
      </c>
      <c r="AJ1867" s="123">
        <f t="shared" si="1033"/>
        <v>0</v>
      </c>
      <c r="AK1867" s="123">
        <v>0</v>
      </c>
      <c r="AL1867" s="123">
        <v>0</v>
      </c>
      <c r="AM1867" s="123">
        <f t="shared" si="1034"/>
        <v>0</v>
      </c>
      <c r="AN1867" s="123">
        <f t="shared" si="1035"/>
        <v>0</v>
      </c>
      <c r="AO1867" s="45"/>
      <c r="AP1867" s="123">
        <f>J1867-(R1867+Z1867+AH1867)</f>
        <v>0</v>
      </c>
      <c r="AQ1867" s="123">
        <f>K1867-(S1867+AA1867+AI1867)</f>
        <v>0</v>
      </c>
      <c r="AR1867" s="123">
        <f t="shared" si="1036"/>
        <v>0</v>
      </c>
      <c r="AS1867" s="123">
        <f>M1867-(U1867+AC1867+AK1867)</f>
        <v>0</v>
      </c>
      <c r="AT1867" s="123">
        <f>N1867-(V1867+AD1867+AL1867)</f>
        <v>0</v>
      </c>
      <c r="AU1867" s="123">
        <f t="shared" si="1037"/>
        <v>0</v>
      </c>
      <c r="AV1867" s="123">
        <f t="shared" si="1038"/>
        <v>0</v>
      </c>
      <c r="AW1867" s="125"/>
      <c r="AX1867" s="125"/>
      <c r="AY1867" s="125"/>
      <c r="AZ1867" s="124"/>
      <c r="BA1867" s="124"/>
      <c r="BB1867" s="124"/>
      <c r="BC1867" s="124"/>
      <c r="BD1867" s="124"/>
    </row>
    <row r="1868" spans="1:56" s="100" customFormat="1" hidden="1">
      <c r="A1868" s="45"/>
      <c r="B1868" s="114">
        <v>2013</v>
      </c>
      <c r="C1868" s="115">
        <v>8320</v>
      </c>
      <c r="D1868" s="114">
        <v>15</v>
      </c>
      <c r="E1868" s="114">
        <v>3000</v>
      </c>
      <c r="F1868" s="114">
        <v>3300</v>
      </c>
      <c r="G1868" s="114">
        <v>333</v>
      </c>
      <c r="H1868" s="114"/>
      <c r="I1868" s="116" t="s">
        <v>174</v>
      </c>
      <c r="J1868" s="117">
        <v>0</v>
      </c>
      <c r="K1868" s="117">
        <v>0</v>
      </c>
      <c r="L1868" s="117">
        <v>0</v>
      </c>
      <c r="M1868" s="117">
        <v>0</v>
      </c>
      <c r="N1868" s="117">
        <v>0</v>
      </c>
      <c r="O1868" s="117">
        <v>0</v>
      </c>
      <c r="P1868" s="117">
        <v>0</v>
      </c>
      <c r="Q1868" s="45"/>
      <c r="R1868" s="118">
        <f t="shared" ref="R1868:S1872" si="1090">R1869</f>
        <v>0</v>
      </c>
      <c r="S1868" s="118">
        <f t="shared" si="1090"/>
        <v>0</v>
      </c>
      <c r="T1868" s="118">
        <f t="shared" si="1028"/>
        <v>0</v>
      </c>
      <c r="U1868" s="118">
        <f t="shared" ref="U1868:V1872" si="1091">U1869</f>
        <v>0</v>
      </c>
      <c r="V1868" s="118">
        <f t="shared" si="1091"/>
        <v>0</v>
      </c>
      <c r="W1868" s="118">
        <f t="shared" si="1039"/>
        <v>0</v>
      </c>
      <c r="X1868" s="118">
        <f t="shared" si="1029"/>
        <v>0</v>
      </c>
      <c r="Y1868" s="45"/>
      <c r="Z1868" s="118">
        <f t="shared" ref="Z1868:AA1872" si="1092">Z1869</f>
        <v>0</v>
      </c>
      <c r="AA1868" s="118">
        <f t="shared" si="1092"/>
        <v>0</v>
      </c>
      <c r="AB1868" s="118">
        <f t="shared" si="1030"/>
        <v>0</v>
      </c>
      <c r="AC1868" s="118">
        <f t="shared" ref="AC1868:AD1872" si="1093">AC1869</f>
        <v>0</v>
      </c>
      <c r="AD1868" s="118">
        <f t="shared" si="1093"/>
        <v>0</v>
      </c>
      <c r="AE1868" s="118">
        <f t="shared" si="1031"/>
        <v>0</v>
      </c>
      <c r="AF1868" s="118">
        <f t="shared" si="1032"/>
        <v>0</v>
      </c>
      <c r="AG1868" s="45"/>
      <c r="AH1868" s="118">
        <f t="shared" ref="AH1868:AI1872" si="1094">AH1869</f>
        <v>0</v>
      </c>
      <c r="AI1868" s="118">
        <f t="shared" si="1094"/>
        <v>0</v>
      </c>
      <c r="AJ1868" s="118">
        <f t="shared" si="1033"/>
        <v>0</v>
      </c>
      <c r="AK1868" s="118">
        <f t="shared" ref="AK1868:AL1872" si="1095">AK1869</f>
        <v>0</v>
      </c>
      <c r="AL1868" s="118">
        <f t="shared" si="1095"/>
        <v>0</v>
      </c>
      <c r="AM1868" s="118">
        <f t="shared" si="1034"/>
        <v>0</v>
      </c>
      <c r="AN1868" s="118">
        <f t="shared" si="1035"/>
        <v>0</v>
      </c>
      <c r="AO1868" s="45"/>
      <c r="AP1868" s="118">
        <f t="shared" ref="AP1868:AQ1872" si="1096">AP1869</f>
        <v>0</v>
      </c>
      <c r="AQ1868" s="118">
        <f t="shared" si="1096"/>
        <v>0</v>
      </c>
      <c r="AR1868" s="118">
        <f t="shared" si="1036"/>
        <v>0</v>
      </c>
      <c r="AS1868" s="118">
        <f t="shared" ref="AS1868:AT1872" si="1097">AS1869</f>
        <v>0</v>
      </c>
      <c r="AT1868" s="118">
        <f t="shared" si="1097"/>
        <v>0</v>
      </c>
      <c r="AU1868" s="118">
        <f t="shared" si="1037"/>
        <v>0</v>
      </c>
      <c r="AV1868" s="118">
        <f t="shared" si="1038"/>
        <v>0</v>
      </c>
      <c r="AW1868" s="119"/>
      <c r="AX1868" s="119"/>
      <c r="AY1868" s="119"/>
      <c r="AZ1868" s="117"/>
      <c r="BA1868" s="117"/>
      <c r="BB1868" s="117"/>
      <c r="BC1868" s="117"/>
      <c r="BD1868" s="117"/>
    </row>
    <row r="1869" spans="1:56" s="100" customFormat="1" hidden="1">
      <c r="A1869" s="45"/>
      <c r="B1869" s="120">
        <v>2013</v>
      </c>
      <c r="C1869" s="121">
        <v>8320</v>
      </c>
      <c r="D1869" s="120">
        <v>15</v>
      </c>
      <c r="E1869" s="120">
        <v>3000</v>
      </c>
      <c r="F1869" s="120">
        <v>3300</v>
      </c>
      <c r="G1869" s="120">
        <v>333</v>
      </c>
      <c r="H1869" s="120">
        <v>33301</v>
      </c>
      <c r="I1869" s="122" t="s">
        <v>404</v>
      </c>
      <c r="J1869" s="123">
        <v>0</v>
      </c>
      <c r="K1869" s="123">
        <v>0</v>
      </c>
      <c r="L1869" s="124">
        <v>0</v>
      </c>
      <c r="M1869" s="123">
        <v>0</v>
      </c>
      <c r="N1869" s="123">
        <v>0</v>
      </c>
      <c r="O1869" s="124">
        <v>0</v>
      </c>
      <c r="P1869" s="124">
        <v>0</v>
      </c>
      <c r="Q1869" s="45"/>
      <c r="R1869" s="123">
        <v>0</v>
      </c>
      <c r="S1869" s="123">
        <v>0</v>
      </c>
      <c r="T1869" s="123">
        <f t="shared" si="1028"/>
        <v>0</v>
      </c>
      <c r="U1869" s="123">
        <v>0</v>
      </c>
      <c r="V1869" s="123">
        <v>0</v>
      </c>
      <c r="W1869" s="123">
        <f t="shared" si="1039"/>
        <v>0</v>
      </c>
      <c r="X1869" s="123">
        <f t="shared" si="1029"/>
        <v>0</v>
      </c>
      <c r="Y1869" s="45"/>
      <c r="Z1869" s="123">
        <v>0</v>
      </c>
      <c r="AA1869" s="123">
        <v>0</v>
      </c>
      <c r="AB1869" s="123">
        <f t="shared" si="1030"/>
        <v>0</v>
      </c>
      <c r="AC1869" s="123">
        <v>0</v>
      </c>
      <c r="AD1869" s="123">
        <v>0</v>
      </c>
      <c r="AE1869" s="123">
        <f t="shared" si="1031"/>
        <v>0</v>
      </c>
      <c r="AF1869" s="123">
        <f t="shared" si="1032"/>
        <v>0</v>
      </c>
      <c r="AG1869" s="45"/>
      <c r="AH1869" s="123">
        <v>0</v>
      </c>
      <c r="AI1869" s="123">
        <v>0</v>
      </c>
      <c r="AJ1869" s="123">
        <f t="shared" si="1033"/>
        <v>0</v>
      </c>
      <c r="AK1869" s="123">
        <v>0</v>
      </c>
      <c r="AL1869" s="123">
        <v>0</v>
      </c>
      <c r="AM1869" s="123">
        <f t="shared" si="1034"/>
        <v>0</v>
      </c>
      <c r="AN1869" s="123">
        <f t="shared" si="1035"/>
        <v>0</v>
      </c>
      <c r="AO1869" s="45"/>
      <c r="AP1869" s="123">
        <f>J1869-(R1869+Z1869+AH1869)</f>
        <v>0</v>
      </c>
      <c r="AQ1869" s="123">
        <f>K1869-(S1869+AA1869+AI1869)</f>
        <v>0</v>
      </c>
      <c r="AR1869" s="123">
        <f t="shared" si="1036"/>
        <v>0</v>
      </c>
      <c r="AS1869" s="123">
        <f>M1869-(U1869+AC1869+AK1869)</f>
        <v>0</v>
      </c>
      <c r="AT1869" s="123">
        <f>N1869-(V1869+AD1869+AL1869)</f>
        <v>0</v>
      </c>
      <c r="AU1869" s="123">
        <f t="shared" si="1037"/>
        <v>0</v>
      </c>
      <c r="AV1869" s="123">
        <f t="shared" si="1038"/>
        <v>0</v>
      </c>
      <c r="AW1869" s="125"/>
      <c r="AX1869" s="125"/>
      <c r="AY1869" s="125"/>
      <c r="AZ1869" s="124"/>
      <c r="BA1869" s="124"/>
      <c r="BB1869" s="124"/>
      <c r="BC1869" s="124"/>
      <c r="BD1869" s="124"/>
    </row>
    <row r="1870" spans="1:56" s="100" customFormat="1" hidden="1">
      <c r="A1870" s="45"/>
      <c r="B1870" s="114">
        <v>2013</v>
      </c>
      <c r="C1870" s="115">
        <v>8320</v>
      </c>
      <c r="D1870" s="114">
        <v>15</v>
      </c>
      <c r="E1870" s="114">
        <v>3000</v>
      </c>
      <c r="F1870" s="114">
        <v>3300</v>
      </c>
      <c r="G1870" s="114">
        <v>334</v>
      </c>
      <c r="H1870" s="114"/>
      <c r="I1870" s="116" t="s">
        <v>508</v>
      </c>
      <c r="J1870" s="117">
        <v>0</v>
      </c>
      <c r="K1870" s="117">
        <v>0</v>
      </c>
      <c r="L1870" s="117">
        <v>0</v>
      </c>
      <c r="M1870" s="117">
        <v>0</v>
      </c>
      <c r="N1870" s="117">
        <v>0</v>
      </c>
      <c r="O1870" s="117">
        <v>0</v>
      </c>
      <c r="P1870" s="117">
        <v>0</v>
      </c>
      <c r="Q1870" s="45"/>
      <c r="R1870" s="118">
        <f t="shared" si="1090"/>
        <v>0</v>
      </c>
      <c r="S1870" s="118">
        <f t="shared" si="1090"/>
        <v>0</v>
      </c>
      <c r="T1870" s="118">
        <f t="shared" si="1028"/>
        <v>0</v>
      </c>
      <c r="U1870" s="118">
        <f t="shared" si="1091"/>
        <v>0</v>
      </c>
      <c r="V1870" s="118">
        <f t="shared" si="1091"/>
        <v>0</v>
      </c>
      <c r="W1870" s="118">
        <f t="shared" si="1039"/>
        <v>0</v>
      </c>
      <c r="X1870" s="118">
        <f t="shared" si="1029"/>
        <v>0</v>
      </c>
      <c r="Y1870" s="45"/>
      <c r="Z1870" s="118">
        <f t="shared" si="1092"/>
        <v>0</v>
      </c>
      <c r="AA1870" s="118">
        <f t="shared" si="1092"/>
        <v>0</v>
      </c>
      <c r="AB1870" s="118">
        <f t="shared" si="1030"/>
        <v>0</v>
      </c>
      <c r="AC1870" s="118">
        <f t="shared" si="1093"/>
        <v>0</v>
      </c>
      <c r="AD1870" s="118">
        <f t="shared" si="1093"/>
        <v>0</v>
      </c>
      <c r="AE1870" s="118">
        <f t="shared" si="1031"/>
        <v>0</v>
      </c>
      <c r="AF1870" s="118">
        <f t="shared" si="1032"/>
        <v>0</v>
      </c>
      <c r="AG1870" s="45"/>
      <c r="AH1870" s="118">
        <f t="shared" si="1094"/>
        <v>0</v>
      </c>
      <c r="AI1870" s="118">
        <f t="shared" si="1094"/>
        <v>0</v>
      </c>
      <c r="AJ1870" s="118">
        <f t="shared" si="1033"/>
        <v>0</v>
      </c>
      <c r="AK1870" s="118">
        <f t="shared" si="1095"/>
        <v>0</v>
      </c>
      <c r="AL1870" s="118">
        <f t="shared" si="1095"/>
        <v>0</v>
      </c>
      <c r="AM1870" s="118">
        <f t="shared" si="1034"/>
        <v>0</v>
      </c>
      <c r="AN1870" s="118">
        <f t="shared" si="1035"/>
        <v>0</v>
      </c>
      <c r="AO1870" s="45"/>
      <c r="AP1870" s="118">
        <f t="shared" si="1096"/>
        <v>0</v>
      </c>
      <c r="AQ1870" s="118">
        <f t="shared" si="1096"/>
        <v>0</v>
      </c>
      <c r="AR1870" s="118">
        <f t="shared" si="1036"/>
        <v>0</v>
      </c>
      <c r="AS1870" s="118">
        <f t="shared" si="1097"/>
        <v>0</v>
      </c>
      <c r="AT1870" s="118">
        <f t="shared" si="1097"/>
        <v>0</v>
      </c>
      <c r="AU1870" s="118">
        <f t="shared" si="1037"/>
        <v>0</v>
      </c>
      <c r="AV1870" s="118">
        <f t="shared" si="1038"/>
        <v>0</v>
      </c>
      <c r="AW1870" s="119"/>
      <c r="AX1870" s="119"/>
      <c r="AY1870" s="119"/>
      <c r="AZ1870" s="117"/>
      <c r="BA1870" s="117"/>
      <c r="BB1870" s="117"/>
      <c r="BC1870" s="117"/>
      <c r="BD1870" s="117"/>
    </row>
    <row r="1871" spans="1:56" s="100" customFormat="1" hidden="1">
      <c r="A1871" s="45"/>
      <c r="B1871" s="121">
        <v>2013</v>
      </c>
      <c r="C1871" s="121">
        <v>8320</v>
      </c>
      <c r="D1871" s="120">
        <v>15</v>
      </c>
      <c r="E1871" s="120">
        <v>3000</v>
      </c>
      <c r="F1871" s="120">
        <v>3300</v>
      </c>
      <c r="G1871" s="120">
        <v>334</v>
      </c>
      <c r="H1871" s="120">
        <v>33401</v>
      </c>
      <c r="I1871" s="122" t="s">
        <v>177</v>
      </c>
      <c r="J1871" s="123">
        <v>0</v>
      </c>
      <c r="K1871" s="123">
        <v>0</v>
      </c>
      <c r="L1871" s="124">
        <v>0</v>
      </c>
      <c r="M1871" s="123">
        <v>0</v>
      </c>
      <c r="N1871" s="123">
        <v>0</v>
      </c>
      <c r="O1871" s="124">
        <v>0</v>
      </c>
      <c r="P1871" s="124">
        <v>0</v>
      </c>
      <c r="Q1871" s="45"/>
      <c r="R1871" s="123">
        <v>0</v>
      </c>
      <c r="S1871" s="123">
        <v>0</v>
      </c>
      <c r="T1871" s="123">
        <f t="shared" si="1028"/>
        <v>0</v>
      </c>
      <c r="U1871" s="123">
        <v>0</v>
      </c>
      <c r="V1871" s="123">
        <v>0</v>
      </c>
      <c r="W1871" s="123">
        <f t="shared" si="1039"/>
        <v>0</v>
      </c>
      <c r="X1871" s="123">
        <f t="shared" si="1029"/>
        <v>0</v>
      </c>
      <c r="Y1871" s="45"/>
      <c r="Z1871" s="123">
        <v>0</v>
      </c>
      <c r="AA1871" s="123">
        <v>0</v>
      </c>
      <c r="AB1871" s="123">
        <f t="shared" si="1030"/>
        <v>0</v>
      </c>
      <c r="AC1871" s="123">
        <v>0</v>
      </c>
      <c r="AD1871" s="123">
        <v>0</v>
      </c>
      <c r="AE1871" s="123">
        <f t="shared" si="1031"/>
        <v>0</v>
      </c>
      <c r="AF1871" s="123">
        <f t="shared" si="1032"/>
        <v>0</v>
      </c>
      <c r="AG1871" s="45"/>
      <c r="AH1871" s="123">
        <v>0</v>
      </c>
      <c r="AI1871" s="123">
        <v>0</v>
      </c>
      <c r="AJ1871" s="123">
        <f t="shared" si="1033"/>
        <v>0</v>
      </c>
      <c r="AK1871" s="123">
        <v>0</v>
      </c>
      <c r="AL1871" s="123">
        <v>0</v>
      </c>
      <c r="AM1871" s="123">
        <f t="shared" si="1034"/>
        <v>0</v>
      </c>
      <c r="AN1871" s="123">
        <f t="shared" si="1035"/>
        <v>0</v>
      </c>
      <c r="AO1871" s="45"/>
      <c r="AP1871" s="123">
        <f>J1871-(R1871+Z1871+AH1871)</f>
        <v>0</v>
      </c>
      <c r="AQ1871" s="123">
        <f>K1871-(S1871+AA1871+AI1871)</f>
        <v>0</v>
      </c>
      <c r="AR1871" s="123">
        <f t="shared" si="1036"/>
        <v>0</v>
      </c>
      <c r="AS1871" s="123">
        <f>M1871-(U1871+AC1871+AK1871)</f>
        <v>0</v>
      </c>
      <c r="AT1871" s="123">
        <f>N1871-(V1871+AD1871+AL1871)</f>
        <v>0</v>
      </c>
      <c r="AU1871" s="123">
        <f t="shared" si="1037"/>
        <v>0</v>
      </c>
      <c r="AV1871" s="123">
        <f t="shared" si="1038"/>
        <v>0</v>
      </c>
      <c r="AW1871" s="125"/>
      <c r="AX1871" s="125"/>
      <c r="AY1871" s="125"/>
      <c r="AZ1871" s="124"/>
      <c r="BA1871" s="124"/>
      <c r="BB1871" s="124"/>
      <c r="BC1871" s="124"/>
      <c r="BD1871" s="124"/>
    </row>
    <row r="1872" spans="1:56" s="100" customFormat="1" hidden="1">
      <c r="A1872" s="45"/>
      <c r="B1872" s="114">
        <v>2013</v>
      </c>
      <c r="C1872" s="115">
        <v>8320</v>
      </c>
      <c r="D1872" s="114">
        <v>15</v>
      </c>
      <c r="E1872" s="114">
        <v>3000</v>
      </c>
      <c r="F1872" s="114">
        <v>3300</v>
      </c>
      <c r="G1872" s="114">
        <v>338</v>
      </c>
      <c r="H1872" s="114"/>
      <c r="I1872" s="116" t="s">
        <v>433</v>
      </c>
      <c r="J1872" s="117">
        <v>0</v>
      </c>
      <c r="K1872" s="117">
        <v>0</v>
      </c>
      <c r="L1872" s="117">
        <v>0</v>
      </c>
      <c r="M1872" s="117">
        <v>0</v>
      </c>
      <c r="N1872" s="117">
        <v>0</v>
      </c>
      <c r="O1872" s="117">
        <v>0</v>
      </c>
      <c r="P1872" s="117">
        <v>0</v>
      </c>
      <c r="Q1872" s="45"/>
      <c r="R1872" s="118">
        <f t="shared" si="1090"/>
        <v>0</v>
      </c>
      <c r="S1872" s="118">
        <f t="shared" si="1090"/>
        <v>0</v>
      </c>
      <c r="T1872" s="118">
        <f t="shared" si="1028"/>
        <v>0</v>
      </c>
      <c r="U1872" s="118">
        <f t="shared" si="1091"/>
        <v>0</v>
      </c>
      <c r="V1872" s="118">
        <f t="shared" si="1091"/>
        <v>0</v>
      </c>
      <c r="W1872" s="118">
        <f t="shared" si="1039"/>
        <v>0</v>
      </c>
      <c r="X1872" s="118">
        <f t="shared" si="1029"/>
        <v>0</v>
      </c>
      <c r="Y1872" s="45"/>
      <c r="Z1872" s="118">
        <f t="shared" si="1092"/>
        <v>0</v>
      </c>
      <c r="AA1872" s="118">
        <f t="shared" si="1092"/>
        <v>0</v>
      </c>
      <c r="AB1872" s="118">
        <f t="shared" si="1030"/>
        <v>0</v>
      </c>
      <c r="AC1872" s="118">
        <f t="shared" si="1093"/>
        <v>0</v>
      </c>
      <c r="AD1872" s="118">
        <f t="shared" si="1093"/>
        <v>0</v>
      </c>
      <c r="AE1872" s="118">
        <f t="shared" si="1031"/>
        <v>0</v>
      </c>
      <c r="AF1872" s="118">
        <f t="shared" si="1032"/>
        <v>0</v>
      </c>
      <c r="AG1872" s="45"/>
      <c r="AH1872" s="118">
        <f t="shared" si="1094"/>
        <v>0</v>
      </c>
      <c r="AI1872" s="118">
        <f t="shared" si="1094"/>
        <v>0</v>
      </c>
      <c r="AJ1872" s="118">
        <f t="shared" si="1033"/>
        <v>0</v>
      </c>
      <c r="AK1872" s="118">
        <f t="shared" si="1095"/>
        <v>0</v>
      </c>
      <c r="AL1872" s="118">
        <f t="shared" si="1095"/>
        <v>0</v>
      </c>
      <c r="AM1872" s="118">
        <f t="shared" si="1034"/>
        <v>0</v>
      </c>
      <c r="AN1872" s="118">
        <f t="shared" si="1035"/>
        <v>0</v>
      </c>
      <c r="AO1872" s="45"/>
      <c r="AP1872" s="118">
        <f t="shared" si="1096"/>
        <v>0</v>
      </c>
      <c r="AQ1872" s="118">
        <f t="shared" si="1096"/>
        <v>0</v>
      </c>
      <c r="AR1872" s="118">
        <f t="shared" si="1036"/>
        <v>0</v>
      </c>
      <c r="AS1872" s="118">
        <f t="shared" si="1097"/>
        <v>0</v>
      </c>
      <c r="AT1872" s="118">
        <f t="shared" si="1097"/>
        <v>0</v>
      </c>
      <c r="AU1872" s="118">
        <f t="shared" si="1037"/>
        <v>0</v>
      </c>
      <c r="AV1872" s="118">
        <f t="shared" si="1038"/>
        <v>0</v>
      </c>
      <c r="AW1872" s="119"/>
      <c r="AX1872" s="119"/>
      <c r="AY1872" s="119"/>
      <c r="AZ1872" s="117"/>
      <c r="BA1872" s="117"/>
      <c r="BB1872" s="117"/>
      <c r="BC1872" s="117"/>
      <c r="BD1872" s="117"/>
    </row>
    <row r="1873" spans="1:56" s="100" customFormat="1" hidden="1">
      <c r="A1873" s="45"/>
      <c r="B1873" s="120">
        <v>2013</v>
      </c>
      <c r="C1873" s="121">
        <v>8320</v>
      </c>
      <c r="D1873" s="120">
        <v>15</v>
      </c>
      <c r="E1873" s="120">
        <v>3000</v>
      </c>
      <c r="F1873" s="120">
        <v>3300</v>
      </c>
      <c r="G1873" s="120">
        <v>338</v>
      </c>
      <c r="H1873" s="120">
        <v>33801</v>
      </c>
      <c r="I1873" s="122" t="s">
        <v>433</v>
      </c>
      <c r="J1873" s="123">
        <v>0</v>
      </c>
      <c r="K1873" s="123">
        <v>0</v>
      </c>
      <c r="L1873" s="124">
        <v>0</v>
      </c>
      <c r="M1873" s="123">
        <v>0</v>
      </c>
      <c r="N1873" s="123">
        <v>0</v>
      </c>
      <c r="O1873" s="124">
        <v>0</v>
      </c>
      <c r="P1873" s="124">
        <v>0</v>
      </c>
      <c r="Q1873" s="45"/>
      <c r="R1873" s="123">
        <v>0</v>
      </c>
      <c r="S1873" s="123">
        <v>0</v>
      </c>
      <c r="T1873" s="123">
        <f t="shared" si="1028"/>
        <v>0</v>
      </c>
      <c r="U1873" s="123">
        <v>0</v>
      </c>
      <c r="V1873" s="123">
        <v>0</v>
      </c>
      <c r="W1873" s="123">
        <f t="shared" si="1039"/>
        <v>0</v>
      </c>
      <c r="X1873" s="123">
        <f t="shared" si="1029"/>
        <v>0</v>
      </c>
      <c r="Y1873" s="45"/>
      <c r="Z1873" s="123">
        <v>0</v>
      </c>
      <c r="AA1873" s="123">
        <v>0</v>
      </c>
      <c r="AB1873" s="123">
        <f t="shared" si="1030"/>
        <v>0</v>
      </c>
      <c r="AC1873" s="123">
        <v>0</v>
      </c>
      <c r="AD1873" s="123">
        <v>0</v>
      </c>
      <c r="AE1873" s="123">
        <f t="shared" si="1031"/>
        <v>0</v>
      </c>
      <c r="AF1873" s="123">
        <f t="shared" si="1032"/>
        <v>0</v>
      </c>
      <c r="AG1873" s="45"/>
      <c r="AH1873" s="123">
        <v>0</v>
      </c>
      <c r="AI1873" s="123">
        <v>0</v>
      </c>
      <c r="AJ1873" s="123">
        <f t="shared" si="1033"/>
        <v>0</v>
      </c>
      <c r="AK1873" s="123">
        <v>0</v>
      </c>
      <c r="AL1873" s="123">
        <v>0</v>
      </c>
      <c r="AM1873" s="123">
        <f t="shared" si="1034"/>
        <v>0</v>
      </c>
      <c r="AN1873" s="123">
        <f t="shared" si="1035"/>
        <v>0</v>
      </c>
      <c r="AO1873" s="45"/>
      <c r="AP1873" s="123">
        <f>J1873-(R1873+Z1873+AH1873)</f>
        <v>0</v>
      </c>
      <c r="AQ1873" s="123">
        <f>K1873-(S1873+AA1873+AI1873)</f>
        <v>0</v>
      </c>
      <c r="AR1873" s="123">
        <f t="shared" si="1036"/>
        <v>0</v>
      </c>
      <c r="AS1873" s="123">
        <f>M1873-(U1873+AC1873+AK1873)</f>
        <v>0</v>
      </c>
      <c r="AT1873" s="123">
        <f>N1873-(V1873+AD1873+AL1873)</f>
        <v>0</v>
      </c>
      <c r="AU1873" s="123">
        <f t="shared" si="1037"/>
        <v>0</v>
      </c>
      <c r="AV1873" s="123">
        <f t="shared" si="1038"/>
        <v>0</v>
      </c>
      <c r="AW1873" s="125"/>
      <c r="AX1873" s="125"/>
      <c r="AY1873" s="125"/>
      <c r="AZ1873" s="124"/>
      <c r="BA1873" s="124"/>
      <c r="BB1873" s="124"/>
      <c r="BC1873" s="124"/>
      <c r="BD1873" s="124"/>
    </row>
    <row r="1874" spans="1:56" s="100" customFormat="1" hidden="1">
      <c r="A1874" s="45"/>
      <c r="B1874" s="108">
        <v>2013</v>
      </c>
      <c r="C1874" s="109">
        <v>8320</v>
      </c>
      <c r="D1874" s="108">
        <v>15</v>
      </c>
      <c r="E1874" s="108">
        <v>3000</v>
      </c>
      <c r="F1874" s="108">
        <v>3500</v>
      </c>
      <c r="G1874" s="108"/>
      <c r="H1874" s="108"/>
      <c r="I1874" s="110" t="s">
        <v>317</v>
      </c>
      <c r="J1874" s="111">
        <v>0</v>
      </c>
      <c r="K1874" s="111">
        <v>0</v>
      </c>
      <c r="L1874" s="111">
        <v>0</v>
      </c>
      <c r="M1874" s="111">
        <v>0</v>
      </c>
      <c r="N1874" s="111">
        <v>0</v>
      </c>
      <c r="O1874" s="111">
        <v>0</v>
      </c>
      <c r="P1874" s="111">
        <v>0</v>
      </c>
      <c r="Q1874" s="45"/>
      <c r="R1874" s="112">
        <f>R1875+R1877+R1879+R1881+R1883</f>
        <v>0</v>
      </c>
      <c r="S1874" s="112">
        <f>S1875+S1877+S1879+S1881+S1883</f>
        <v>0</v>
      </c>
      <c r="T1874" s="112">
        <f t="shared" si="1028"/>
        <v>0</v>
      </c>
      <c r="U1874" s="112">
        <f>U1875+U1877+U1879+U1881+U1883</f>
        <v>0</v>
      </c>
      <c r="V1874" s="112">
        <f>V1875+V1877+V1879+V1881+V1883</f>
        <v>0</v>
      </c>
      <c r="W1874" s="112">
        <f t="shared" si="1039"/>
        <v>0</v>
      </c>
      <c r="X1874" s="112">
        <f t="shared" si="1029"/>
        <v>0</v>
      </c>
      <c r="Y1874" s="45"/>
      <c r="Z1874" s="112">
        <f>Z1875+Z1877+Z1879+Z1881+Z1883</f>
        <v>0</v>
      </c>
      <c r="AA1874" s="112">
        <f>AA1875+AA1877+AA1879+AA1881+AA1883</f>
        <v>0</v>
      </c>
      <c r="AB1874" s="112">
        <f t="shared" si="1030"/>
        <v>0</v>
      </c>
      <c r="AC1874" s="112">
        <f>AC1875+AC1877+AC1879+AC1881+AC1883</f>
        <v>0</v>
      </c>
      <c r="AD1874" s="112">
        <f>AD1875+AD1877+AD1879+AD1881+AD1883</f>
        <v>0</v>
      </c>
      <c r="AE1874" s="112">
        <f t="shared" si="1031"/>
        <v>0</v>
      </c>
      <c r="AF1874" s="112">
        <f t="shared" si="1032"/>
        <v>0</v>
      </c>
      <c r="AG1874" s="45"/>
      <c r="AH1874" s="112">
        <f>AH1875+AH1877+AH1879+AH1881+AH1883</f>
        <v>0</v>
      </c>
      <c r="AI1874" s="112">
        <f>AI1875+AI1877+AI1879+AI1881+AI1883</f>
        <v>0</v>
      </c>
      <c r="AJ1874" s="112">
        <f t="shared" si="1033"/>
        <v>0</v>
      </c>
      <c r="AK1874" s="112">
        <f>AK1875+AK1877+AK1879+AK1881+AK1883</f>
        <v>0</v>
      </c>
      <c r="AL1874" s="112">
        <f>AL1875+AL1877+AL1879+AL1881+AL1883</f>
        <v>0</v>
      </c>
      <c r="AM1874" s="112">
        <f t="shared" si="1034"/>
        <v>0</v>
      </c>
      <c r="AN1874" s="112">
        <f t="shared" si="1035"/>
        <v>0</v>
      </c>
      <c r="AO1874" s="45"/>
      <c r="AP1874" s="112">
        <f>AP1875+AP1877+AP1879+AP1881+AP1883</f>
        <v>0</v>
      </c>
      <c r="AQ1874" s="112">
        <f>AQ1875+AQ1877+AQ1879+AQ1881+AQ1883</f>
        <v>0</v>
      </c>
      <c r="AR1874" s="112">
        <f t="shared" si="1036"/>
        <v>0</v>
      </c>
      <c r="AS1874" s="112">
        <f>AS1875+AS1877+AS1879+AS1881+AS1883</f>
        <v>0</v>
      </c>
      <c r="AT1874" s="112">
        <f>AT1875+AT1877+AT1879+AT1881+AT1883</f>
        <v>0</v>
      </c>
      <c r="AU1874" s="112">
        <f t="shared" si="1037"/>
        <v>0</v>
      </c>
      <c r="AV1874" s="112">
        <f t="shared" si="1038"/>
        <v>0</v>
      </c>
      <c r="AW1874" s="113"/>
      <c r="AX1874" s="113"/>
      <c r="AY1874" s="113"/>
      <c r="AZ1874" s="111"/>
      <c r="BA1874" s="111"/>
      <c r="BB1874" s="111"/>
      <c r="BC1874" s="111"/>
      <c r="BD1874" s="111"/>
    </row>
    <row r="1875" spans="1:56" s="100" customFormat="1" hidden="1">
      <c r="A1875" s="45"/>
      <c r="B1875" s="114">
        <v>2013</v>
      </c>
      <c r="C1875" s="115">
        <v>8320</v>
      </c>
      <c r="D1875" s="114">
        <v>15</v>
      </c>
      <c r="E1875" s="114">
        <v>3000</v>
      </c>
      <c r="F1875" s="114">
        <v>3500</v>
      </c>
      <c r="G1875" s="114">
        <v>351</v>
      </c>
      <c r="H1875" s="114"/>
      <c r="I1875" s="116" t="s">
        <v>183</v>
      </c>
      <c r="J1875" s="117">
        <v>0</v>
      </c>
      <c r="K1875" s="117">
        <v>0</v>
      </c>
      <c r="L1875" s="117">
        <v>0</v>
      </c>
      <c r="M1875" s="117">
        <v>0</v>
      </c>
      <c r="N1875" s="117">
        <v>0</v>
      </c>
      <c r="O1875" s="117">
        <v>0</v>
      </c>
      <c r="P1875" s="117">
        <v>0</v>
      </c>
      <c r="Q1875" s="45"/>
      <c r="R1875" s="118">
        <f t="shared" ref="R1875:S1883" si="1098">R1876</f>
        <v>0</v>
      </c>
      <c r="S1875" s="118">
        <f t="shared" si="1098"/>
        <v>0</v>
      </c>
      <c r="T1875" s="118">
        <f t="shared" si="1028"/>
        <v>0</v>
      </c>
      <c r="U1875" s="118">
        <f t="shared" ref="U1875:V1883" si="1099">U1876</f>
        <v>0</v>
      </c>
      <c r="V1875" s="118">
        <f t="shared" si="1099"/>
        <v>0</v>
      </c>
      <c r="W1875" s="118">
        <f t="shared" si="1039"/>
        <v>0</v>
      </c>
      <c r="X1875" s="118">
        <f t="shared" si="1029"/>
        <v>0</v>
      </c>
      <c r="Y1875" s="45"/>
      <c r="Z1875" s="118">
        <f t="shared" ref="Z1875:AA1883" si="1100">Z1876</f>
        <v>0</v>
      </c>
      <c r="AA1875" s="118">
        <f t="shared" si="1100"/>
        <v>0</v>
      </c>
      <c r="AB1875" s="118">
        <f t="shared" si="1030"/>
        <v>0</v>
      </c>
      <c r="AC1875" s="118">
        <f t="shared" ref="AC1875:AD1883" si="1101">AC1876</f>
        <v>0</v>
      </c>
      <c r="AD1875" s="118">
        <f t="shared" si="1101"/>
        <v>0</v>
      </c>
      <c r="AE1875" s="118">
        <f t="shared" si="1031"/>
        <v>0</v>
      </c>
      <c r="AF1875" s="118">
        <f t="shared" si="1032"/>
        <v>0</v>
      </c>
      <c r="AG1875" s="45"/>
      <c r="AH1875" s="118">
        <f t="shared" ref="AH1875:AI1883" si="1102">AH1876</f>
        <v>0</v>
      </c>
      <c r="AI1875" s="118">
        <f t="shared" si="1102"/>
        <v>0</v>
      </c>
      <c r="AJ1875" s="118">
        <f t="shared" si="1033"/>
        <v>0</v>
      </c>
      <c r="AK1875" s="118">
        <f t="shared" ref="AK1875:AL1883" si="1103">AK1876</f>
        <v>0</v>
      </c>
      <c r="AL1875" s="118">
        <f t="shared" si="1103"/>
        <v>0</v>
      </c>
      <c r="AM1875" s="118">
        <f t="shared" si="1034"/>
        <v>0</v>
      </c>
      <c r="AN1875" s="118">
        <f t="shared" si="1035"/>
        <v>0</v>
      </c>
      <c r="AO1875" s="45"/>
      <c r="AP1875" s="118">
        <f t="shared" ref="AP1875:AQ1883" si="1104">AP1876</f>
        <v>0</v>
      </c>
      <c r="AQ1875" s="118">
        <f t="shared" si="1104"/>
        <v>0</v>
      </c>
      <c r="AR1875" s="118">
        <f t="shared" si="1036"/>
        <v>0</v>
      </c>
      <c r="AS1875" s="118">
        <f t="shared" ref="AS1875:AT1883" si="1105">AS1876</f>
        <v>0</v>
      </c>
      <c r="AT1875" s="118">
        <f t="shared" si="1105"/>
        <v>0</v>
      </c>
      <c r="AU1875" s="118">
        <f t="shared" si="1037"/>
        <v>0</v>
      </c>
      <c r="AV1875" s="118">
        <f t="shared" si="1038"/>
        <v>0</v>
      </c>
      <c r="AW1875" s="119"/>
      <c r="AX1875" s="119"/>
      <c r="AY1875" s="119"/>
      <c r="AZ1875" s="117"/>
      <c r="BA1875" s="117"/>
      <c r="BB1875" s="117"/>
      <c r="BC1875" s="117"/>
      <c r="BD1875" s="117"/>
    </row>
    <row r="1876" spans="1:56" s="100" customFormat="1" hidden="1">
      <c r="A1876" s="45"/>
      <c r="B1876" s="120">
        <v>2013</v>
      </c>
      <c r="C1876" s="121">
        <v>8320</v>
      </c>
      <c r="D1876" s="120">
        <v>15</v>
      </c>
      <c r="E1876" s="120">
        <v>3000</v>
      </c>
      <c r="F1876" s="120">
        <v>3500</v>
      </c>
      <c r="G1876" s="120">
        <v>351</v>
      </c>
      <c r="H1876" s="120">
        <v>35102</v>
      </c>
      <c r="I1876" s="122" t="s">
        <v>437</v>
      </c>
      <c r="J1876" s="123">
        <v>0</v>
      </c>
      <c r="K1876" s="123">
        <v>0</v>
      </c>
      <c r="L1876" s="124">
        <v>0</v>
      </c>
      <c r="M1876" s="123">
        <v>0</v>
      </c>
      <c r="N1876" s="123">
        <v>0</v>
      </c>
      <c r="O1876" s="124">
        <v>0</v>
      </c>
      <c r="P1876" s="124">
        <v>0</v>
      </c>
      <c r="Q1876" s="45"/>
      <c r="R1876" s="123">
        <v>0</v>
      </c>
      <c r="S1876" s="123">
        <v>0</v>
      </c>
      <c r="T1876" s="123">
        <f t="shared" si="1028"/>
        <v>0</v>
      </c>
      <c r="U1876" s="123">
        <v>0</v>
      </c>
      <c r="V1876" s="123">
        <v>0</v>
      </c>
      <c r="W1876" s="123">
        <f t="shared" si="1039"/>
        <v>0</v>
      </c>
      <c r="X1876" s="123">
        <f t="shared" si="1029"/>
        <v>0</v>
      </c>
      <c r="Y1876" s="45"/>
      <c r="Z1876" s="123">
        <v>0</v>
      </c>
      <c r="AA1876" s="123">
        <v>0</v>
      </c>
      <c r="AB1876" s="123">
        <f t="shared" si="1030"/>
        <v>0</v>
      </c>
      <c r="AC1876" s="123">
        <v>0</v>
      </c>
      <c r="AD1876" s="123">
        <v>0</v>
      </c>
      <c r="AE1876" s="123">
        <f t="shared" si="1031"/>
        <v>0</v>
      </c>
      <c r="AF1876" s="123">
        <f t="shared" si="1032"/>
        <v>0</v>
      </c>
      <c r="AG1876" s="45"/>
      <c r="AH1876" s="123">
        <v>0</v>
      </c>
      <c r="AI1876" s="123">
        <v>0</v>
      </c>
      <c r="AJ1876" s="123">
        <f t="shared" si="1033"/>
        <v>0</v>
      </c>
      <c r="AK1876" s="123">
        <v>0</v>
      </c>
      <c r="AL1876" s="123">
        <v>0</v>
      </c>
      <c r="AM1876" s="123">
        <f t="shared" si="1034"/>
        <v>0</v>
      </c>
      <c r="AN1876" s="123">
        <f t="shared" si="1035"/>
        <v>0</v>
      </c>
      <c r="AO1876" s="45"/>
      <c r="AP1876" s="123">
        <f>J1876-(R1876+Z1876+AH1876)</f>
        <v>0</v>
      </c>
      <c r="AQ1876" s="123">
        <f>K1876-(S1876+AA1876+AI1876)</f>
        <v>0</v>
      </c>
      <c r="AR1876" s="123">
        <f t="shared" si="1036"/>
        <v>0</v>
      </c>
      <c r="AS1876" s="123">
        <f>M1876-(U1876+AC1876+AK1876)</f>
        <v>0</v>
      </c>
      <c r="AT1876" s="123">
        <f>N1876-(V1876+AD1876+AL1876)</f>
        <v>0</v>
      </c>
      <c r="AU1876" s="123">
        <f t="shared" si="1037"/>
        <v>0</v>
      </c>
      <c r="AV1876" s="123">
        <f t="shared" si="1038"/>
        <v>0</v>
      </c>
      <c r="AW1876" s="125"/>
      <c r="AX1876" s="125"/>
      <c r="AY1876" s="125"/>
      <c r="AZ1876" s="124"/>
      <c r="BA1876" s="124"/>
      <c r="BB1876" s="124"/>
      <c r="BC1876" s="124"/>
      <c r="BD1876" s="124"/>
    </row>
    <row r="1877" spans="1:56" s="100" customFormat="1" ht="46.8" hidden="1">
      <c r="A1877" s="45"/>
      <c r="B1877" s="114">
        <v>2013</v>
      </c>
      <c r="C1877" s="115">
        <v>8320</v>
      </c>
      <c r="D1877" s="114">
        <v>15</v>
      </c>
      <c r="E1877" s="114">
        <v>3000</v>
      </c>
      <c r="F1877" s="114">
        <v>3500</v>
      </c>
      <c r="G1877" s="114">
        <v>352</v>
      </c>
      <c r="H1877" s="114"/>
      <c r="I1877" s="116" t="s">
        <v>409</v>
      </c>
      <c r="J1877" s="117">
        <v>0</v>
      </c>
      <c r="K1877" s="117">
        <v>0</v>
      </c>
      <c r="L1877" s="117">
        <v>0</v>
      </c>
      <c r="M1877" s="117">
        <v>0</v>
      </c>
      <c r="N1877" s="117">
        <v>0</v>
      </c>
      <c r="O1877" s="117">
        <v>0</v>
      </c>
      <c r="P1877" s="117">
        <v>0</v>
      </c>
      <c r="Q1877" s="45"/>
      <c r="R1877" s="118">
        <f t="shared" si="1098"/>
        <v>0</v>
      </c>
      <c r="S1877" s="118">
        <f t="shared" si="1098"/>
        <v>0</v>
      </c>
      <c r="T1877" s="118">
        <f t="shared" si="1028"/>
        <v>0</v>
      </c>
      <c r="U1877" s="118">
        <f t="shared" si="1099"/>
        <v>0</v>
      </c>
      <c r="V1877" s="118">
        <f t="shared" si="1099"/>
        <v>0</v>
      </c>
      <c r="W1877" s="118">
        <f t="shared" si="1039"/>
        <v>0</v>
      </c>
      <c r="X1877" s="118">
        <f t="shared" si="1029"/>
        <v>0</v>
      </c>
      <c r="Y1877" s="45"/>
      <c r="Z1877" s="118">
        <f t="shared" si="1100"/>
        <v>0</v>
      </c>
      <c r="AA1877" s="118">
        <f t="shared" si="1100"/>
        <v>0</v>
      </c>
      <c r="AB1877" s="118">
        <f t="shared" si="1030"/>
        <v>0</v>
      </c>
      <c r="AC1877" s="118">
        <f t="shared" si="1101"/>
        <v>0</v>
      </c>
      <c r="AD1877" s="118">
        <f t="shared" si="1101"/>
        <v>0</v>
      </c>
      <c r="AE1877" s="118">
        <f t="shared" si="1031"/>
        <v>0</v>
      </c>
      <c r="AF1877" s="118">
        <f t="shared" si="1032"/>
        <v>0</v>
      </c>
      <c r="AG1877" s="45"/>
      <c r="AH1877" s="118">
        <f t="shared" si="1102"/>
        <v>0</v>
      </c>
      <c r="AI1877" s="118">
        <f t="shared" si="1102"/>
        <v>0</v>
      </c>
      <c r="AJ1877" s="118">
        <f t="shared" si="1033"/>
        <v>0</v>
      </c>
      <c r="AK1877" s="118">
        <f t="shared" si="1103"/>
        <v>0</v>
      </c>
      <c r="AL1877" s="118">
        <f t="shared" si="1103"/>
        <v>0</v>
      </c>
      <c r="AM1877" s="118">
        <f t="shared" si="1034"/>
        <v>0</v>
      </c>
      <c r="AN1877" s="118">
        <f t="shared" si="1035"/>
        <v>0</v>
      </c>
      <c r="AO1877" s="45"/>
      <c r="AP1877" s="118">
        <f t="shared" si="1104"/>
        <v>0</v>
      </c>
      <c r="AQ1877" s="118">
        <f t="shared" si="1104"/>
        <v>0</v>
      </c>
      <c r="AR1877" s="118">
        <f t="shared" si="1036"/>
        <v>0</v>
      </c>
      <c r="AS1877" s="118">
        <f t="shared" si="1105"/>
        <v>0</v>
      </c>
      <c r="AT1877" s="118">
        <f t="shared" si="1105"/>
        <v>0</v>
      </c>
      <c r="AU1877" s="118">
        <f t="shared" si="1037"/>
        <v>0</v>
      </c>
      <c r="AV1877" s="118">
        <f t="shared" si="1038"/>
        <v>0</v>
      </c>
      <c r="AW1877" s="119"/>
      <c r="AX1877" s="119"/>
      <c r="AY1877" s="119"/>
      <c r="AZ1877" s="117"/>
      <c r="BA1877" s="117"/>
      <c r="BB1877" s="117"/>
      <c r="BC1877" s="117"/>
      <c r="BD1877" s="117"/>
    </row>
    <row r="1878" spans="1:56" s="100" customFormat="1" hidden="1">
      <c r="A1878" s="45"/>
      <c r="B1878" s="120">
        <v>2013</v>
      </c>
      <c r="C1878" s="121">
        <v>8320</v>
      </c>
      <c r="D1878" s="120">
        <v>15</v>
      </c>
      <c r="E1878" s="120">
        <v>3000</v>
      </c>
      <c r="F1878" s="120">
        <v>3500</v>
      </c>
      <c r="G1878" s="120">
        <v>352</v>
      </c>
      <c r="H1878" s="120">
        <v>35201</v>
      </c>
      <c r="I1878" s="122" t="s">
        <v>410</v>
      </c>
      <c r="J1878" s="123">
        <v>0</v>
      </c>
      <c r="K1878" s="123">
        <v>0</v>
      </c>
      <c r="L1878" s="124">
        <v>0</v>
      </c>
      <c r="M1878" s="123">
        <v>0</v>
      </c>
      <c r="N1878" s="123">
        <v>0</v>
      </c>
      <c r="O1878" s="124">
        <v>0</v>
      </c>
      <c r="P1878" s="124">
        <v>0</v>
      </c>
      <c r="Q1878" s="45"/>
      <c r="R1878" s="123">
        <v>0</v>
      </c>
      <c r="S1878" s="123">
        <v>0</v>
      </c>
      <c r="T1878" s="123">
        <f t="shared" si="1028"/>
        <v>0</v>
      </c>
      <c r="U1878" s="123">
        <v>0</v>
      </c>
      <c r="V1878" s="123">
        <v>0</v>
      </c>
      <c r="W1878" s="123">
        <f t="shared" si="1039"/>
        <v>0</v>
      </c>
      <c r="X1878" s="123">
        <f t="shared" si="1029"/>
        <v>0</v>
      </c>
      <c r="Y1878" s="45"/>
      <c r="Z1878" s="123">
        <v>0</v>
      </c>
      <c r="AA1878" s="123">
        <v>0</v>
      </c>
      <c r="AB1878" s="123">
        <f t="shared" si="1030"/>
        <v>0</v>
      </c>
      <c r="AC1878" s="123">
        <v>0</v>
      </c>
      <c r="AD1878" s="123">
        <v>0</v>
      </c>
      <c r="AE1878" s="123">
        <f t="shared" si="1031"/>
        <v>0</v>
      </c>
      <c r="AF1878" s="123">
        <f t="shared" si="1032"/>
        <v>0</v>
      </c>
      <c r="AG1878" s="45"/>
      <c r="AH1878" s="123">
        <v>0</v>
      </c>
      <c r="AI1878" s="123">
        <v>0</v>
      </c>
      <c r="AJ1878" s="123">
        <f t="shared" si="1033"/>
        <v>0</v>
      </c>
      <c r="AK1878" s="123">
        <v>0</v>
      </c>
      <c r="AL1878" s="123">
        <v>0</v>
      </c>
      <c r="AM1878" s="123">
        <f t="shared" si="1034"/>
        <v>0</v>
      </c>
      <c r="AN1878" s="123">
        <f t="shared" si="1035"/>
        <v>0</v>
      </c>
      <c r="AO1878" s="45"/>
      <c r="AP1878" s="123">
        <f>J1878-(R1878+Z1878+AH1878)</f>
        <v>0</v>
      </c>
      <c r="AQ1878" s="123">
        <f>K1878-(S1878+AA1878+AI1878)</f>
        <v>0</v>
      </c>
      <c r="AR1878" s="123">
        <f t="shared" si="1036"/>
        <v>0</v>
      </c>
      <c r="AS1878" s="123">
        <f>M1878-(U1878+AC1878+AK1878)</f>
        <v>0</v>
      </c>
      <c r="AT1878" s="123">
        <f>N1878-(V1878+AD1878+AL1878)</f>
        <v>0</v>
      </c>
      <c r="AU1878" s="123">
        <f t="shared" si="1037"/>
        <v>0</v>
      </c>
      <c r="AV1878" s="123">
        <f t="shared" si="1038"/>
        <v>0</v>
      </c>
      <c r="AW1878" s="125"/>
      <c r="AX1878" s="125"/>
      <c r="AY1878" s="125"/>
      <c r="AZ1878" s="124"/>
      <c r="BA1878" s="124"/>
      <c r="BB1878" s="124"/>
      <c r="BC1878" s="124"/>
      <c r="BD1878" s="124"/>
    </row>
    <row r="1879" spans="1:56" s="100" customFormat="1" hidden="1">
      <c r="A1879" s="45"/>
      <c r="B1879" s="114">
        <v>2013</v>
      </c>
      <c r="C1879" s="115">
        <v>8320</v>
      </c>
      <c r="D1879" s="114">
        <v>15</v>
      </c>
      <c r="E1879" s="114">
        <v>3000</v>
      </c>
      <c r="F1879" s="114">
        <v>3500</v>
      </c>
      <c r="G1879" s="114">
        <v>355</v>
      </c>
      <c r="H1879" s="114"/>
      <c r="I1879" s="116" t="s">
        <v>188</v>
      </c>
      <c r="J1879" s="117">
        <v>0</v>
      </c>
      <c r="K1879" s="117">
        <v>0</v>
      </c>
      <c r="L1879" s="117">
        <v>0</v>
      </c>
      <c r="M1879" s="117">
        <v>0</v>
      </c>
      <c r="N1879" s="117">
        <v>0</v>
      </c>
      <c r="O1879" s="117">
        <v>0</v>
      </c>
      <c r="P1879" s="117">
        <v>0</v>
      </c>
      <c r="Q1879" s="45"/>
      <c r="R1879" s="118">
        <f t="shared" si="1098"/>
        <v>0</v>
      </c>
      <c r="S1879" s="118">
        <f t="shared" si="1098"/>
        <v>0</v>
      </c>
      <c r="T1879" s="118">
        <f t="shared" si="1028"/>
        <v>0</v>
      </c>
      <c r="U1879" s="118">
        <f t="shared" si="1099"/>
        <v>0</v>
      </c>
      <c r="V1879" s="118">
        <f t="shared" si="1099"/>
        <v>0</v>
      </c>
      <c r="W1879" s="118">
        <f t="shared" si="1039"/>
        <v>0</v>
      </c>
      <c r="X1879" s="118">
        <f t="shared" si="1029"/>
        <v>0</v>
      </c>
      <c r="Y1879" s="45"/>
      <c r="Z1879" s="118">
        <f t="shared" si="1100"/>
        <v>0</v>
      </c>
      <c r="AA1879" s="118">
        <f t="shared" si="1100"/>
        <v>0</v>
      </c>
      <c r="AB1879" s="118">
        <f t="shared" si="1030"/>
        <v>0</v>
      </c>
      <c r="AC1879" s="118">
        <f t="shared" si="1101"/>
        <v>0</v>
      </c>
      <c r="AD1879" s="118">
        <f t="shared" si="1101"/>
        <v>0</v>
      </c>
      <c r="AE1879" s="118">
        <f t="shared" si="1031"/>
        <v>0</v>
      </c>
      <c r="AF1879" s="118">
        <f t="shared" si="1032"/>
        <v>0</v>
      </c>
      <c r="AG1879" s="45"/>
      <c r="AH1879" s="118">
        <f t="shared" si="1102"/>
        <v>0</v>
      </c>
      <c r="AI1879" s="118">
        <f t="shared" si="1102"/>
        <v>0</v>
      </c>
      <c r="AJ1879" s="118">
        <f t="shared" si="1033"/>
        <v>0</v>
      </c>
      <c r="AK1879" s="118">
        <f t="shared" si="1103"/>
        <v>0</v>
      </c>
      <c r="AL1879" s="118">
        <f t="shared" si="1103"/>
        <v>0</v>
      </c>
      <c r="AM1879" s="118">
        <f t="shared" si="1034"/>
        <v>0</v>
      </c>
      <c r="AN1879" s="118">
        <f t="shared" si="1035"/>
        <v>0</v>
      </c>
      <c r="AO1879" s="45"/>
      <c r="AP1879" s="118">
        <f t="shared" si="1104"/>
        <v>0</v>
      </c>
      <c r="AQ1879" s="118">
        <f t="shared" si="1104"/>
        <v>0</v>
      </c>
      <c r="AR1879" s="118">
        <f t="shared" si="1036"/>
        <v>0</v>
      </c>
      <c r="AS1879" s="118">
        <f t="shared" si="1105"/>
        <v>0</v>
      </c>
      <c r="AT1879" s="118">
        <f t="shared" si="1105"/>
        <v>0</v>
      </c>
      <c r="AU1879" s="118">
        <f t="shared" si="1037"/>
        <v>0</v>
      </c>
      <c r="AV1879" s="118">
        <f t="shared" si="1038"/>
        <v>0</v>
      </c>
      <c r="AW1879" s="119"/>
      <c r="AX1879" s="119"/>
      <c r="AY1879" s="119"/>
      <c r="AZ1879" s="117"/>
      <c r="BA1879" s="117"/>
      <c r="BB1879" s="117"/>
      <c r="BC1879" s="117"/>
      <c r="BD1879" s="117"/>
    </row>
    <row r="1880" spans="1:56" s="100" customFormat="1" hidden="1">
      <c r="A1880" s="45"/>
      <c r="B1880" s="121">
        <v>2013</v>
      </c>
      <c r="C1880" s="121">
        <v>8320</v>
      </c>
      <c r="D1880" s="120">
        <v>15</v>
      </c>
      <c r="E1880" s="120">
        <v>3000</v>
      </c>
      <c r="F1880" s="120">
        <v>3500</v>
      </c>
      <c r="G1880" s="120">
        <v>355</v>
      </c>
      <c r="H1880" s="120">
        <v>35501</v>
      </c>
      <c r="I1880" s="122" t="s">
        <v>189</v>
      </c>
      <c r="J1880" s="123">
        <v>0</v>
      </c>
      <c r="K1880" s="123">
        <v>0</v>
      </c>
      <c r="L1880" s="124">
        <v>0</v>
      </c>
      <c r="M1880" s="123">
        <v>0</v>
      </c>
      <c r="N1880" s="123">
        <v>0</v>
      </c>
      <c r="O1880" s="124">
        <v>0</v>
      </c>
      <c r="P1880" s="124">
        <v>0</v>
      </c>
      <c r="Q1880" s="45"/>
      <c r="R1880" s="123">
        <v>0</v>
      </c>
      <c r="S1880" s="123">
        <v>0</v>
      </c>
      <c r="T1880" s="123">
        <f t="shared" si="1028"/>
        <v>0</v>
      </c>
      <c r="U1880" s="123">
        <v>0</v>
      </c>
      <c r="V1880" s="123">
        <v>0</v>
      </c>
      <c r="W1880" s="123">
        <f t="shared" si="1039"/>
        <v>0</v>
      </c>
      <c r="X1880" s="123">
        <f t="shared" si="1029"/>
        <v>0</v>
      </c>
      <c r="Y1880" s="45"/>
      <c r="Z1880" s="123">
        <v>0</v>
      </c>
      <c r="AA1880" s="123">
        <v>0</v>
      </c>
      <c r="AB1880" s="123">
        <f t="shared" si="1030"/>
        <v>0</v>
      </c>
      <c r="AC1880" s="123">
        <v>0</v>
      </c>
      <c r="AD1880" s="123">
        <v>0</v>
      </c>
      <c r="AE1880" s="123">
        <f t="shared" si="1031"/>
        <v>0</v>
      </c>
      <c r="AF1880" s="123">
        <f t="shared" si="1032"/>
        <v>0</v>
      </c>
      <c r="AG1880" s="45"/>
      <c r="AH1880" s="123">
        <v>0</v>
      </c>
      <c r="AI1880" s="123">
        <v>0</v>
      </c>
      <c r="AJ1880" s="123">
        <f t="shared" si="1033"/>
        <v>0</v>
      </c>
      <c r="AK1880" s="123">
        <v>0</v>
      </c>
      <c r="AL1880" s="123">
        <v>0</v>
      </c>
      <c r="AM1880" s="123">
        <f t="shared" si="1034"/>
        <v>0</v>
      </c>
      <c r="AN1880" s="123">
        <f t="shared" si="1035"/>
        <v>0</v>
      </c>
      <c r="AO1880" s="45"/>
      <c r="AP1880" s="123">
        <f>J1880-(R1880+Z1880+AH1880)</f>
        <v>0</v>
      </c>
      <c r="AQ1880" s="123">
        <f>K1880-(S1880+AA1880+AI1880)</f>
        <v>0</v>
      </c>
      <c r="AR1880" s="123">
        <f t="shared" si="1036"/>
        <v>0</v>
      </c>
      <c r="AS1880" s="123">
        <f>M1880-(U1880+AC1880+AK1880)</f>
        <v>0</v>
      </c>
      <c r="AT1880" s="123">
        <f>N1880-(V1880+AD1880+AL1880)</f>
        <v>0</v>
      </c>
      <c r="AU1880" s="123">
        <f t="shared" si="1037"/>
        <v>0</v>
      </c>
      <c r="AV1880" s="123">
        <f t="shared" si="1038"/>
        <v>0</v>
      </c>
      <c r="AW1880" s="125"/>
      <c r="AX1880" s="125"/>
      <c r="AY1880" s="125"/>
      <c r="AZ1880" s="124"/>
      <c r="BA1880" s="124"/>
      <c r="BB1880" s="124"/>
      <c r="BC1880" s="124"/>
      <c r="BD1880" s="124"/>
    </row>
    <row r="1881" spans="1:56" s="100" customFormat="1" hidden="1">
      <c r="A1881" s="45"/>
      <c r="B1881" s="114">
        <v>2013</v>
      </c>
      <c r="C1881" s="115">
        <v>8320</v>
      </c>
      <c r="D1881" s="114">
        <v>15</v>
      </c>
      <c r="E1881" s="114">
        <v>3000</v>
      </c>
      <c r="F1881" s="114">
        <v>3500</v>
      </c>
      <c r="G1881" s="114">
        <v>357</v>
      </c>
      <c r="H1881" s="114"/>
      <c r="I1881" s="116" t="s">
        <v>320</v>
      </c>
      <c r="J1881" s="117">
        <v>0</v>
      </c>
      <c r="K1881" s="117">
        <v>0</v>
      </c>
      <c r="L1881" s="117">
        <v>0</v>
      </c>
      <c r="M1881" s="117">
        <v>0</v>
      </c>
      <c r="N1881" s="117">
        <v>0</v>
      </c>
      <c r="O1881" s="117">
        <v>0</v>
      </c>
      <c r="P1881" s="117">
        <v>0</v>
      </c>
      <c r="Q1881" s="45"/>
      <c r="R1881" s="118">
        <f t="shared" si="1098"/>
        <v>0</v>
      </c>
      <c r="S1881" s="118">
        <f t="shared" si="1098"/>
        <v>0</v>
      </c>
      <c r="T1881" s="118">
        <f t="shared" si="1028"/>
        <v>0</v>
      </c>
      <c r="U1881" s="118">
        <f t="shared" si="1099"/>
        <v>0</v>
      </c>
      <c r="V1881" s="118">
        <f t="shared" si="1099"/>
        <v>0</v>
      </c>
      <c r="W1881" s="118">
        <f t="shared" si="1039"/>
        <v>0</v>
      </c>
      <c r="X1881" s="118">
        <f t="shared" si="1029"/>
        <v>0</v>
      </c>
      <c r="Y1881" s="45"/>
      <c r="Z1881" s="118">
        <f t="shared" si="1100"/>
        <v>0</v>
      </c>
      <c r="AA1881" s="118">
        <f t="shared" si="1100"/>
        <v>0</v>
      </c>
      <c r="AB1881" s="118">
        <f t="shared" si="1030"/>
        <v>0</v>
      </c>
      <c r="AC1881" s="118">
        <f t="shared" si="1101"/>
        <v>0</v>
      </c>
      <c r="AD1881" s="118">
        <f t="shared" si="1101"/>
        <v>0</v>
      </c>
      <c r="AE1881" s="118">
        <f t="shared" si="1031"/>
        <v>0</v>
      </c>
      <c r="AF1881" s="118">
        <f t="shared" si="1032"/>
        <v>0</v>
      </c>
      <c r="AG1881" s="45"/>
      <c r="AH1881" s="118">
        <f t="shared" si="1102"/>
        <v>0</v>
      </c>
      <c r="AI1881" s="118">
        <f t="shared" si="1102"/>
        <v>0</v>
      </c>
      <c r="AJ1881" s="118">
        <f t="shared" si="1033"/>
        <v>0</v>
      </c>
      <c r="AK1881" s="118">
        <f t="shared" si="1103"/>
        <v>0</v>
      </c>
      <c r="AL1881" s="118">
        <f t="shared" si="1103"/>
        <v>0</v>
      </c>
      <c r="AM1881" s="118">
        <f t="shared" si="1034"/>
        <v>0</v>
      </c>
      <c r="AN1881" s="118">
        <f t="shared" si="1035"/>
        <v>0</v>
      </c>
      <c r="AO1881" s="45"/>
      <c r="AP1881" s="118">
        <f t="shared" si="1104"/>
        <v>0</v>
      </c>
      <c r="AQ1881" s="118">
        <f t="shared" si="1104"/>
        <v>0</v>
      </c>
      <c r="AR1881" s="118">
        <f t="shared" si="1036"/>
        <v>0</v>
      </c>
      <c r="AS1881" s="118">
        <f t="shared" si="1105"/>
        <v>0</v>
      </c>
      <c r="AT1881" s="118">
        <f t="shared" si="1105"/>
        <v>0</v>
      </c>
      <c r="AU1881" s="118">
        <f t="shared" si="1037"/>
        <v>0</v>
      </c>
      <c r="AV1881" s="118">
        <f t="shared" si="1038"/>
        <v>0</v>
      </c>
      <c r="AW1881" s="119"/>
      <c r="AX1881" s="119"/>
      <c r="AY1881" s="119"/>
      <c r="AZ1881" s="117"/>
      <c r="BA1881" s="117"/>
      <c r="BB1881" s="117"/>
      <c r="BC1881" s="117"/>
      <c r="BD1881" s="117"/>
    </row>
    <row r="1882" spans="1:56" s="100" customFormat="1" hidden="1">
      <c r="A1882" s="45"/>
      <c r="B1882" s="121">
        <v>2013</v>
      </c>
      <c r="C1882" s="121">
        <v>8320</v>
      </c>
      <c r="D1882" s="120">
        <v>15</v>
      </c>
      <c r="E1882" s="120">
        <v>3000</v>
      </c>
      <c r="F1882" s="120">
        <v>3500</v>
      </c>
      <c r="G1882" s="120">
        <v>357</v>
      </c>
      <c r="H1882" s="120">
        <v>35701</v>
      </c>
      <c r="I1882" s="122" t="s">
        <v>191</v>
      </c>
      <c r="J1882" s="123">
        <v>0</v>
      </c>
      <c r="K1882" s="123">
        <v>0</v>
      </c>
      <c r="L1882" s="124">
        <v>0</v>
      </c>
      <c r="M1882" s="123">
        <v>0</v>
      </c>
      <c r="N1882" s="123">
        <v>0</v>
      </c>
      <c r="O1882" s="124">
        <v>0</v>
      </c>
      <c r="P1882" s="124">
        <v>0</v>
      </c>
      <c r="Q1882" s="45"/>
      <c r="R1882" s="123">
        <v>0</v>
      </c>
      <c r="S1882" s="123">
        <v>0</v>
      </c>
      <c r="T1882" s="123">
        <f t="shared" si="1028"/>
        <v>0</v>
      </c>
      <c r="U1882" s="123">
        <v>0</v>
      </c>
      <c r="V1882" s="123">
        <v>0</v>
      </c>
      <c r="W1882" s="123">
        <f t="shared" si="1039"/>
        <v>0</v>
      </c>
      <c r="X1882" s="123">
        <f t="shared" si="1029"/>
        <v>0</v>
      </c>
      <c r="Y1882" s="45"/>
      <c r="Z1882" s="123">
        <v>0</v>
      </c>
      <c r="AA1882" s="123">
        <v>0</v>
      </c>
      <c r="AB1882" s="123">
        <f t="shared" si="1030"/>
        <v>0</v>
      </c>
      <c r="AC1882" s="123">
        <v>0</v>
      </c>
      <c r="AD1882" s="123">
        <v>0</v>
      </c>
      <c r="AE1882" s="123">
        <f t="shared" si="1031"/>
        <v>0</v>
      </c>
      <c r="AF1882" s="123">
        <f t="shared" si="1032"/>
        <v>0</v>
      </c>
      <c r="AG1882" s="45"/>
      <c r="AH1882" s="123">
        <v>0</v>
      </c>
      <c r="AI1882" s="123">
        <v>0</v>
      </c>
      <c r="AJ1882" s="123">
        <f t="shared" si="1033"/>
        <v>0</v>
      </c>
      <c r="AK1882" s="123">
        <v>0</v>
      </c>
      <c r="AL1882" s="123">
        <v>0</v>
      </c>
      <c r="AM1882" s="123">
        <f t="shared" si="1034"/>
        <v>0</v>
      </c>
      <c r="AN1882" s="123">
        <f t="shared" si="1035"/>
        <v>0</v>
      </c>
      <c r="AO1882" s="45"/>
      <c r="AP1882" s="123">
        <f>J1882-(R1882+Z1882+AH1882)</f>
        <v>0</v>
      </c>
      <c r="AQ1882" s="123">
        <f>K1882-(S1882+AA1882+AI1882)</f>
        <v>0</v>
      </c>
      <c r="AR1882" s="123">
        <f t="shared" si="1036"/>
        <v>0</v>
      </c>
      <c r="AS1882" s="123">
        <f>M1882-(U1882+AC1882+AK1882)</f>
        <v>0</v>
      </c>
      <c r="AT1882" s="123">
        <f>N1882-(V1882+AD1882+AL1882)</f>
        <v>0</v>
      </c>
      <c r="AU1882" s="123">
        <f t="shared" si="1037"/>
        <v>0</v>
      </c>
      <c r="AV1882" s="123">
        <f t="shared" si="1038"/>
        <v>0</v>
      </c>
      <c r="AW1882" s="125"/>
      <c r="AX1882" s="125"/>
      <c r="AY1882" s="125"/>
      <c r="AZ1882" s="124"/>
      <c r="BA1882" s="124"/>
      <c r="BB1882" s="124"/>
      <c r="BC1882" s="124"/>
      <c r="BD1882" s="124"/>
    </row>
    <row r="1883" spans="1:56" s="100" customFormat="1" hidden="1">
      <c r="A1883" s="45"/>
      <c r="B1883" s="114">
        <v>2013</v>
      </c>
      <c r="C1883" s="115">
        <v>8320</v>
      </c>
      <c r="D1883" s="114">
        <v>15</v>
      </c>
      <c r="E1883" s="114">
        <v>3000</v>
      </c>
      <c r="F1883" s="114">
        <v>3500</v>
      </c>
      <c r="G1883" s="114">
        <v>358</v>
      </c>
      <c r="H1883" s="114"/>
      <c r="I1883" s="116" t="s">
        <v>461</v>
      </c>
      <c r="J1883" s="117">
        <v>0</v>
      </c>
      <c r="K1883" s="117">
        <v>0</v>
      </c>
      <c r="L1883" s="117">
        <v>0</v>
      </c>
      <c r="M1883" s="117">
        <v>0</v>
      </c>
      <c r="N1883" s="117">
        <v>0</v>
      </c>
      <c r="O1883" s="117">
        <v>0</v>
      </c>
      <c r="P1883" s="117">
        <v>0</v>
      </c>
      <c r="Q1883" s="45"/>
      <c r="R1883" s="118">
        <f t="shared" si="1098"/>
        <v>0</v>
      </c>
      <c r="S1883" s="118">
        <f t="shared" si="1098"/>
        <v>0</v>
      </c>
      <c r="T1883" s="118">
        <f t="shared" si="1028"/>
        <v>0</v>
      </c>
      <c r="U1883" s="118">
        <f t="shared" si="1099"/>
        <v>0</v>
      </c>
      <c r="V1883" s="118">
        <f t="shared" si="1099"/>
        <v>0</v>
      </c>
      <c r="W1883" s="118">
        <f t="shared" si="1039"/>
        <v>0</v>
      </c>
      <c r="X1883" s="118">
        <f t="shared" si="1029"/>
        <v>0</v>
      </c>
      <c r="Y1883" s="45"/>
      <c r="Z1883" s="118">
        <f t="shared" si="1100"/>
        <v>0</v>
      </c>
      <c r="AA1883" s="118">
        <f t="shared" si="1100"/>
        <v>0</v>
      </c>
      <c r="AB1883" s="118">
        <f t="shared" si="1030"/>
        <v>0</v>
      </c>
      <c r="AC1883" s="118">
        <f t="shared" si="1101"/>
        <v>0</v>
      </c>
      <c r="AD1883" s="118">
        <f t="shared" si="1101"/>
        <v>0</v>
      </c>
      <c r="AE1883" s="118">
        <f t="shared" si="1031"/>
        <v>0</v>
      </c>
      <c r="AF1883" s="118">
        <f t="shared" si="1032"/>
        <v>0</v>
      </c>
      <c r="AG1883" s="45"/>
      <c r="AH1883" s="118">
        <f t="shared" si="1102"/>
        <v>0</v>
      </c>
      <c r="AI1883" s="118">
        <f t="shared" si="1102"/>
        <v>0</v>
      </c>
      <c r="AJ1883" s="118">
        <f t="shared" si="1033"/>
        <v>0</v>
      </c>
      <c r="AK1883" s="118">
        <f t="shared" si="1103"/>
        <v>0</v>
      </c>
      <c r="AL1883" s="118">
        <f t="shared" si="1103"/>
        <v>0</v>
      </c>
      <c r="AM1883" s="118">
        <f t="shared" si="1034"/>
        <v>0</v>
      </c>
      <c r="AN1883" s="118">
        <f t="shared" si="1035"/>
        <v>0</v>
      </c>
      <c r="AO1883" s="45"/>
      <c r="AP1883" s="118">
        <f t="shared" si="1104"/>
        <v>0</v>
      </c>
      <c r="AQ1883" s="118">
        <f t="shared" si="1104"/>
        <v>0</v>
      </c>
      <c r="AR1883" s="118">
        <f t="shared" si="1036"/>
        <v>0</v>
      </c>
      <c r="AS1883" s="118">
        <f t="shared" si="1105"/>
        <v>0</v>
      </c>
      <c r="AT1883" s="118">
        <f t="shared" si="1105"/>
        <v>0</v>
      </c>
      <c r="AU1883" s="118">
        <f t="shared" si="1037"/>
        <v>0</v>
      </c>
      <c r="AV1883" s="118">
        <f t="shared" si="1038"/>
        <v>0</v>
      </c>
      <c r="AW1883" s="119"/>
      <c r="AX1883" s="119"/>
      <c r="AY1883" s="119"/>
      <c r="AZ1883" s="117"/>
      <c r="BA1883" s="117"/>
      <c r="BB1883" s="117"/>
      <c r="BC1883" s="117"/>
      <c r="BD1883" s="117"/>
    </row>
    <row r="1884" spans="1:56" s="100" customFormat="1" hidden="1">
      <c r="A1884" s="45"/>
      <c r="B1884" s="120">
        <v>2013</v>
      </c>
      <c r="C1884" s="121">
        <v>8320</v>
      </c>
      <c r="D1884" s="120">
        <v>15</v>
      </c>
      <c r="E1884" s="120">
        <v>3000</v>
      </c>
      <c r="F1884" s="120">
        <v>3500</v>
      </c>
      <c r="G1884" s="120">
        <v>358</v>
      </c>
      <c r="H1884" s="120">
        <v>35801</v>
      </c>
      <c r="I1884" s="122" t="s">
        <v>322</v>
      </c>
      <c r="J1884" s="123">
        <v>0</v>
      </c>
      <c r="K1884" s="123">
        <v>0</v>
      </c>
      <c r="L1884" s="124">
        <v>0</v>
      </c>
      <c r="M1884" s="123">
        <v>0</v>
      </c>
      <c r="N1884" s="123">
        <v>0</v>
      </c>
      <c r="O1884" s="124">
        <v>0</v>
      </c>
      <c r="P1884" s="124">
        <v>0</v>
      </c>
      <c r="Q1884" s="45"/>
      <c r="R1884" s="123">
        <v>0</v>
      </c>
      <c r="S1884" s="123">
        <v>0</v>
      </c>
      <c r="T1884" s="123">
        <f t="shared" si="1028"/>
        <v>0</v>
      </c>
      <c r="U1884" s="123">
        <v>0</v>
      </c>
      <c r="V1884" s="123">
        <v>0</v>
      </c>
      <c r="W1884" s="123">
        <f t="shared" si="1039"/>
        <v>0</v>
      </c>
      <c r="X1884" s="123">
        <f t="shared" si="1029"/>
        <v>0</v>
      </c>
      <c r="Y1884" s="45"/>
      <c r="Z1884" s="123">
        <v>0</v>
      </c>
      <c r="AA1884" s="123">
        <v>0</v>
      </c>
      <c r="AB1884" s="123">
        <f t="shared" si="1030"/>
        <v>0</v>
      </c>
      <c r="AC1884" s="123">
        <v>0</v>
      </c>
      <c r="AD1884" s="123">
        <v>0</v>
      </c>
      <c r="AE1884" s="123">
        <f t="shared" si="1031"/>
        <v>0</v>
      </c>
      <c r="AF1884" s="123">
        <f t="shared" si="1032"/>
        <v>0</v>
      </c>
      <c r="AG1884" s="45"/>
      <c r="AH1884" s="123">
        <v>0</v>
      </c>
      <c r="AI1884" s="123">
        <v>0</v>
      </c>
      <c r="AJ1884" s="123">
        <f t="shared" si="1033"/>
        <v>0</v>
      </c>
      <c r="AK1884" s="123">
        <v>0</v>
      </c>
      <c r="AL1884" s="123">
        <v>0</v>
      </c>
      <c r="AM1884" s="123">
        <f t="shared" si="1034"/>
        <v>0</v>
      </c>
      <c r="AN1884" s="123">
        <f t="shared" si="1035"/>
        <v>0</v>
      </c>
      <c r="AO1884" s="45"/>
      <c r="AP1884" s="123">
        <f>J1884-(R1884+Z1884+AH1884)</f>
        <v>0</v>
      </c>
      <c r="AQ1884" s="123">
        <f>K1884-(S1884+AA1884+AI1884)</f>
        <v>0</v>
      </c>
      <c r="AR1884" s="123">
        <f t="shared" si="1036"/>
        <v>0</v>
      </c>
      <c r="AS1884" s="123">
        <f>M1884-(U1884+AC1884+AK1884)</f>
        <v>0</v>
      </c>
      <c r="AT1884" s="123">
        <f>N1884-(V1884+AD1884+AL1884)</f>
        <v>0</v>
      </c>
      <c r="AU1884" s="123">
        <f t="shared" si="1037"/>
        <v>0</v>
      </c>
      <c r="AV1884" s="123">
        <f t="shared" si="1038"/>
        <v>0</v>
      </c>
      <c r="AW1884" s="125"/>
      <c r="AX1884" s="125"/>
      <c r="AY1884" s="125"/>
      <c r="AZ1884" s="124"/>
      <c r="BA1884" s="124"/>
      <c r="BB1884" s="124"/>
      <c r="BC1884" s="124"/>
      <c r="BD1884" s="124"/>
    </row>
    <row r="1885" spans="1:56" s="126" customFormat="1" hidden="1">
      <c r="A1885" s="45"/>
      <c r="B1885" s="108">
        <v>2013</v>
      </c>
      <c r="C1885" s="109">
        <v>8320</v>
      </c>
      <c r="D1885" s="108">
        <v>15</v>
      </c>
      <c r="E1885" s="108">
        <v>3000</v>
      </c>
      <c r="F1885" s="108">
        <v>3700</v>
      </c>
      <c r="G1885" s="108"/>
      <c r="H1885" s="108"/>
      <c r="I1885" s="110" t="s">
        <v>323</v>
      </c>
      <c r="J1885" s="111">
        <v>0</v>
      </c>
      <c r="K1885" s="111">
        <v>0</v>
      </c>
      <c r="L1885" s="111">
        <v>0</v>
      </c>
      <c r="M1885" s="111">
        <v>770000</v>
      </c>
      <c r="N1885" s="111">
        <v>0</v>
      </c>
      <c r="O1885" s="111">
        <v>770000</v>
      </c>
      <c r="P1885" s="111">
        <v>770000</v>
      </c>
      <c r="Q1885" s="45"/>
      <c r="R1885" s="112">
        <f>R1886+R1888+R1890+R1892</f>
        <v>0</v>
      </c>
      <c r="S1885" s="112">
        <f>S1886+S1888+S1890+S1892</f>
        <v>0</v>
      </c>
      <c r="T1885" s="112">
        <f t="shared" si="1028"/>
        <v>0</v>
      </c>
      <c r="U1885" s="112">
        <f>U1886+U1888+U1890+U1892</f>
        <v>0</v>
      </c>
      <c r="V1885" s="112">
        <f>V1886+V1888+V1890+V1892</f>
        <v>0</v>
      </c>
      <c r="W1885" s="112">
        <f t="shared" si="1039"/>
        <v>0</v>
      </c>
      <c r="X1885" s="112">
        <f t="shared" si="1029"/>
        <v>0</v>
      </c>
      <c r="Y1885" s="45"/>
      <c r="Z1885" s="112">
        <f>Z1886+Z1888+Z1890+Z1892</f>
        <v>0</v>
      </c>
      <c r="AA1885" s="112">
        <f>AA1886+AA1888+AA1890+AA1892</f>
        <v>0</v>
      </c>
      <c r="AB1885" s="112">
        <f t="shared" si="1030"/>
        <v>0</v>
      </c>
      <c r="AC1885" s="112">
        <f>AC1886+AC1888+AC1890+AC1892</f>
        <v>0</v>
      </c>
      <c r="AD1885" s="112">
        <f>AD1886+AD1888+AD1890+AD1892</f>
        <v>0</v>
      </c>
      <c r="AE1885" s="112">
        <f t="shared" si="1031"/>
        <v>0</v>
      </c>
      <c r="AF1885" s="112">
        <f t="shared" si="1032"/>
        <v>0</v>
      </c>
      <c r="AG1885" s="45"/>
      <c r="AH1885" s="112">
        <f>AH1886+AH1888+AH1890+AH1892</f>
        <v>0</v>
      </c>
      <c r="AI1885" s="112">
        <f>AI1886+AI1888+AI1890+AI1892</f>
        <v>0</v>
      </c>
      <c r="AJ1885" s="112">
        <f t="shared" si="1033"/>
        <v>0</v>
      </c>
      <c r="AK1885" s="112">
        <f>AK1886+AK1888+AK1890+AK1892</f>
        <v>0</v>
      </c>
      <c r="AL1885" s="112">
        <f>AL1886+AL1888+AL1890+AL1892</f>
        <v>0</v>
      </c>
      <c r="AM1885" s="112">
        <f t="shared" si="1034"/>
        <v>0</v>
      </c>
      <c r="AN1885" s="112">
        <f t="shared" si="1035"/>
        <v>0</v>
      </c>
      <c r="AO1885" s="45"/>
      <c r="AP1885" s="112">
        <f>AP1886+AP1888+AP1890+AP1892</f>
        <v>0</v>
      </c>
      <c r="AQ1885" s="112">
        <f>AQ1886+AQ1888+AQ1890+AQ1892</f>
        <v>0</v>
      </c>
      <c r="AR1885" s="112">
        <f t="shared" si="1036"/>
        <v>0</v>
      </c>
      <c r="AS1885" s="112">
        <f>AS1886+AS1888+AS1890+AS1892</f>
        <v>0</v>
      </c>
      <c r="AT1885" s="112">
        <f>AT1886+AT1888+AT1890+AT1892</f>
        <v>0</v>
      </c>
      <c r="AU1885" s="112">
        <f t="shared" si="1037"/>
        <v>0</v>
      </c>
      <c r="AV1885" s="112">
        <f t="shared" si="1038"/>
        <v>0</v>
      </c>
      <c r="AW1885" s="113"/>
      <c r="AX1885" s="113"/>
      <c r="AY1885" s="113"/>
      <c r="AZ1885" s="111"/>
      <c r="BA1885" s="111"/>
      <c r="BB1885" s="111"/>
      <c r="BC1885" s="111"/>
      <c r="BD1885" s="111"/>
    </row>
    <row r="1886" spans="1:56" s="127" customFormat="1" hidden="1">
      <c r="A1886" s="45"/>
      <c r="B1886" s="114">
        <v>2013</v>
      </c>
      <c r="C1886" s="115">
        <v>8320</v>
      </c>
      <c r="D1886" s="114">
        <v>15</v>
      </c>
      <c r="E1886" s="114">
        <v>3000</v>
      </c>
      <c r="F1886" s="114">
        <v>3700</v>
      </c>
      <c r="G1886" s="114">
        <v>371</v>
      </c>
      <c r="H1886" s="114"/>
      <c r="I1886" s="116" t="s">
        <v>198</v>
      </c>
      <c r="J1886" s="117">
        <v>0</v>
      </c>
      <c r="K1886" s="117">
        <v>0</v>
      </c>
      <c r="L1886" s="117">
        <v>0</v>
      </c>
      <c r="M1886" s="117">
        <v>250000</v>
      </c>
      <c r="N1886" s="117">
        <v>0</v>
      </c>
      <c r="O1886" s="117">
        <v>250000</v>
      </c>
      <c r="P1886" s="117">
        <v>250000</v>
      </c>
      <c r="Q1886" s="45"/>
      <c r="R1886" s="118">
        <f t="shared" ref="R1886:S1888" si="1106">R1887</f>
        <v>0</v>
      </c>
      <c r="S1886" s="118">
        <f t="shared" si="1106"/>
        <v>0</v>
      </c>
      <c r="T1886" s="118">
        <f t="shared" si="1028"/>
        <v>0</v>
      </c>
      <c r="U1886" s="118">
        <f t="shared" ref="U1886:V1888" si="1107">U1887</f>
        <v>0</v>
      </c>
      <c r="V1886" s="118">
        <f t="shared" si="1107"/>
        <v>0</v>
      </c>
      <c r="W1886" s="118">
        <f t="shared" si="1039"/>
        <v>0</v>
      </c>
      <c r="X1886" s="118">
        <f t="shared" si="1029"/>
        <v>0</v>
      </c>
      <c r="Y1886" s="45"/>
      <c r="Z1886" s="118">
        <f t="shared" ref="Z1886:AA1888" si="1108">Z1887</f>
        <v>0</v>
      </c>
      <c r="AA1886" s="118">
        <f t="shared" si="1108"/>
        <v>0</v>
      </c>
      <c r="AB1886" s="118">
        <f t="shared" si="1030"/>
        <v>0</v>
      </c>
      <c r="AC1886" s="118">
        <f t="shared" ref="AC1886:AD1888" si="1109">AC1887</f>
        <v>0</v>
      </c>
      <c r="AD1886" s="118">
        <f t="shared" si="1109"/>
        <v>0</v>
      </c>
      <c r="AE1886" s="118">
        <f t="shared" si="1031"/>
        <v>0</v>
      </c>
      <c r="AF1886" s="118">
        <f t="shared" si="1032"/>
        <v>0</v>
      </c>
      <c r="AG1886" s="45"/>
      <c r="AH1886" s="118">
        <f t="shared" ref="AH1886:AI1888" si="1110">AH1887</f>
        <v>0</v>
      </c>
      <c r="AI1886" s="118">
        <f t="shared" si="1110"/>
        <v>0</v>
      </c>
      <c r="AJ1886" s="118">
        <f t="shared" si="1033"/>
        <v>0</v>
      </c>
      <c r="AK1886" s="118">
        <f t="shared" ref="AK1886:AL1888" si="1111">AK1887</f>
        <v>0</v>
      </c>
      <c r="AL1886" s="118">
        <f t="shared" si="1111"/>
        <v>0</v>
      </c>
      <c r="AM1886" s="118">
        <f t="shared" si="1034"/>
        <v>0</v>
      </c>
      <c r="AN1886" s="118">
        <f t="shared" si="1035"/>
        <v>0</v>
      </c>
      <c r="AO1886" s="45"/>
      <c r="AP1886" s="118">
        <f t="shared" ref="AP1886:AQ1888" si="1112">AP1887</f>
        <v>0</v>
      </c>
      <c r="AQ1886" s="118">
        <f t="shared" si="1112"/>
        <v>0</v>
      </c>
      <c r="AR1886" s="118">
        <f t="shared" si="1036"/>
        <v>0</v>
      </c>
      <c r="AS1886" s="118">
        <f t="shared" ref="AS1886:AT1888" si="1113">AS1887</f>
        <v>0</v>
      </c>
      <c r="AT1886" s="118">
        <f t="shared" si="1113"/>
        <v>0</v>
      </c>
      <c r="AU1886" s="118">
        <f t="shared" si="1037"/>
        <v>0</v>
      </c>
      <c r="AV1886" s="118">
        <f t="shared" si="1038"/>
        <v>0</v>
      </c>
      <c r="AW1886" s="119"/>
      <c r="AX1886" s="119"/>
      <c r="AY1886" s="119"/>
      <c r="AZ1886" s="117"/>
      <c r="BA1886" s="117"/>
      <c r="BB1886" s="117"/>
      <c r="BC1886" s="117"/>
      <c r="BD1886" s="117"/>
    </row>
    <row r="1887" spans="1:56" s="100" customFormat="1" hidden="1">
      <c r="A1887" s="45"/>
      <c r="B1887" s="120">
        <v>2013</v>
      </c>
      <c r="C1887" s="121">
        <v>8320</v>
      </c>
      <c r="D1887" s="120">
        <v>15</v>
      </c>
      <c r="E1887" s="120">
        <v>3000</v>
      </c>
      <c r="F1887" s="120">
        <v>3700</v>
      </c>
      <c r="G1887" s="120">
        <v>371</v>
      </c>
      <c r="H1887" s="120">
        <v>37102</v>
      </c>
      <c r="I1887" s="122" t="s">
        <v>199</v>
      </c>
      <c r="J1887" s="132">
        <v>0</v>
      </c>
      <c r="K1887" s="132">
        <v>0</v>
      </c>
      <c r="L1887" s="133">
        <v>0</v>
      </c>
      <c r="M1887" s="132">
        <v>250000</v>
      </c>
      <c r="N1887" s="132">
        <v>0</v>
      </c>
      <c r="O1887" s="133">
        <v>250000</v>
      </c>
      <c r="P1887" s="133">
        <v>250000</v>
      </c>
      <c r="Q1887" s="45"/>
      <c r="R1887" s="123">
        <v>0</v>
      </c>
      <c r="S1887" s="123">
        <v>0</v>
      </c>
      <c r="T1887" s="123">
        <f t="shared" si="1028"/>
        <v>0</v>
      </c>
      <c r="U1887" s="123">
        <v>0</v>
      </c>
      <c r="V1887" s="123">
        <v>0</v>
      </c>
      <c r="W1887" s="123">
        <f t="shared" si="1039"/>
        <v>0</v>
      </c>
      <c r="X1887" s="123">
        <f t="shared" si="1029"/>
        <v>0</v>
      </c>
      <c r="Y1887" s="45"/>
      <c r="Z1887" s="123">
        <v>0</v>
      </c>
      <c r="AA1887" s="123">
        <v>0</v>
      </c>
      <c r="AB1887" s="123">
        <f t="shared" si="1030"/>
        <v>0</v>
      </c>
      <c r="AC1887" s="123">
        <v>0</v>
      </c>
      <c r="AD1887" s="123">
        <v>0</v>
      </c>
      <c r="AE1887" s="123">
        <f t="shared" si="1031"/>
        <v>0</v>
      </c>
      <c r="AF1887" s="123">
        <f t="shared" si="1032"/>
        <v>0</v>
      </c>
      <c r="AG1887" s="45"/>
      <c r="AH1887" s="123">
        <v>0</v>
      </c>
      <c r="AI1887" s="123">
        <v>0</v>
      </c>
      <c r="AJ1887" s="123">
        <f t="shared" si="1033"/>
        <v>0</v>
      </c>
      <c r="AK1887" s="123">
        <v>0</v>
      </c>
      <c r="AL1887" s="123">
        <v>0</v>
      </c>
      <c r="AM1887" s="123">
        <f t="shared" si="1034"/>
        <v>0</v>
      </c>
      <c r="AN1887" s="123">
        <f t="shared" si="1035"/>
        <v>0</v>
      </c>
      <c r="AO1887" s="45"/>
      <c r="AP1887" s="123">
        <f>J1887-(R1887+Z1887+AH1887)</f>
        <v>0</v>
      </c>
      <c r="AQ1887" s="123">
        <f>K1887-(S1887+AA1887+AI1887)</f>
        <v>0</v>
      </c>
      <c r="AR1887" s="123">
        <f t="shared" si="1036"/>
        <v>0</v>
      </c>
      <c r="AS1887" s="135">
        <f>M1887-(U1887+AC1887+AK1887)-250000</f>
        <v>0</v>
      </c>
      <c r="AT1887" s="123">
        <f>N1887-(V1887+AD1887+AL1887)</f>
        <v>0</v>
      </c>
      <c r="AU1887" s="123">
        <f t="shared" si="1037"/>
        <v>0</v>
      </c>
      <c r="AV1887" s="123">
        <f t="shared" si="1038"/>
        <v>0</v>
      </c>
      <c r="AW1887" s="134" t="s">
        <v>200</v>
      </c>
      <c r="AX1887" s="134">
        <v>40</v>
      </c>
      <c r="AY1887" s="134"/>
      <c r="AZ1887" s="133" t="s">
        <v>88</v>
      </c>
      <c r="BA1887" s="133">
        <f>[1]Evaluacion!AJ126</f>
        <v>0</v>
      </c>
      <c r="BB1887" s="133"/>
      <c r="BC1887" s="133">
        <f>+AX1887-BA1887</f>
        <v>40</v>
      </c>
      <c r="BD1887" s="124">
        <v>0</v>
      </c>
    </row>
    <row r="1888" spans="1:56" s="127" customFormat="1" hidden="1">
      <c r="A1888" s="45"/>
      <c r="B1888" s="114">
        <v>2013</v>
      </c>
      <c r="C1888" s="115">
        <v>8320</v>
      </c>
      <c r="D1888" s="114">
        <v>15</v>
      </c>
      <c r="E1888" s="114">
        <v>3000</v>
      </c>
      <c r="F1888" s="114">
        <v>3700</v>
      </c>
      <c r="G1888" s="114">
        <v>372</v>
      </c>
      <c r="H1888" s="114"/>
      <c r="I1888" s="116" t="s">
        <v>202</v>
      </c>
      <c r="J1888" s="117">
        <v>0</v>
      </c>
      <c r="K1888" s="117">
        <v>0</v>
      </c>
      <c r="L1888" s="117">
        <v>0</v>
      </c>
      <c r="M1888" s="117">
        <v>120000</v>
      </c>
      <c r="N1888" s="117">
        <v>0</v>
      </c>
      <c r="O1888" s="117">
        <v>120000</v>
      </c>
      <c r="P1888" s="117">
        <v>120000</v>
      </c>
      <c r="Q1888" s="45"/>
      <c r="R1888" s="118">
        <f t="shared" si="1106"/>
        <v>0</v>
      </c>
      <c r="S1888" s="118">
        <f t="shared" si="1106"/>
        <v>0</v>
      </c>
      <c r="T1888" s="118">
        <f t="shared" si="1028"/>
        <v>0</v>
      </c>
      <c r="U1888" s="118">
        <f t="shared" si="1107"/>
        <v>0</v>
      </c>
      <c r="V1888" s="118">
        <f t="shared" si="1107"/>
        <v>0</v>
      </c>
      <c r="W1888" s="118">
        <f t="shared" si="1039"/>
        <v>0</v>
      </c>
      <c r="X1888" s="118">
        <f t="shared" si="1029"/>
        <v>0</v>
      </c>
      <c r="Y1888" s="45"/>
      <c r="Z1888" s="118">
        <f t="shared" si="1108"/>
        <v>0</v>
      </c>
      <c r="AA1888" s="118">
        <f t="shared" si="1108"/>
        <v>0</v>
      </c>
      <c r="AB1888" s="118">
        <f t="shared" si="1030"/>
        <v>0</v>
      </c>
      <c r="AC1888" s="118">
        <f t="shared" si="1109"/>
        <v>0</v>
      </c>
      <c r="AD1888" s="118">
        <f t="shared" si="1109"/>
        <v>0</v>
      </c>
      <c r="AE1888" s="118">
        <f t="shared" si="1031"/>
        <v>0</v>
      </c>
      <c r="AF1888" s="118">
        <f t="shared" si="1032"/>
        <v>0</v>
      </c>
      <c r="AG1888" s="45"/>
      <c r="AH1888" s="118">
        <f t="shared" si="1110"/>
        <v>0</v>
      </c>
      <c r="AI1888" s="118">
        <f t="shared" si="1110"/>
        <v>0</v>
      </c>
      <c r="AJ1888" s="118">
        <f t="shared" si="1033"/>
        <v>0</v>
      </c>
      <c r="AK1888" s="118">
        <f t="shared" si="1111"/>
        <v>0</v>
      </c>
      <c r="AL1888" s="118">
        <f t="shared" si="1111"/>
        <v>0</v>
      </c>
      <c r="AM1888" s="118">
        <f t="shared" si="1034"/>
        <v>0</v>
      </c>
      <c r="AN1888" s="118">
        <f t="shared" si="1035"/>
        <v>0</v>
      </c>
      <c r="AO1888" s="45"/>
      <c r="AP1888" s="118">
        <f t="shared" si="1112"/>
        <v>0</v>
      </c>
      <c r="AQ1888" s="118">
        <f t="shared" si="1112"/>
        <v>0</v>
      </c>
      <c r="AR1888" s="118">
        <f t="shared" si="1036"/>
        <v>0</v>
      </c>
      <c r="AS1888" s="118">
        <f t="shared" si="1113"/>
        <v>0</v>
      </c>
      <c r="AT1888" s="118">
        <f t="shared" si="1113"/>
        <v>0</v>
      </c>
      <c r="AU1888" s="118">
        <f t="shared" si="1037"/>
        <v>0</v>
      </c>
      <c r="AV1888" s="118">
        <f t="shared" si="1038"/>
        <v>0</v>
      </c>
      <c r="AW1888" s="119"/>
      <c r="AX1888" s="119"/>
      <c r="AY1888" s="119"/>
      <c r="AZ1888" s="117"/>
      <c r="BA1888" s="117"/>
      <c r="BB1888" s="117"/>
      <c r="BC1888" s="117"/>
      <c r="BD1888" s="117"/>
    </row>
    <row r="1889" spans="1:56" s="100" customFormat="1" hidden="1">
      <c r="A1889" s="45"/>
      <c r="B1889" s="120">
        <v>2013</v>
      </c>
      <c r="C1889" s="121">
        <v>8320</v>
      </c>
      <c r="D1889" s="120">
        <v>15</v>
      </c>
      <c r="E1889" s="120">
        <v>3000</v>
      </c>
      <c r="F1889" s="120">
        <v>3700</v>
      </c>
      <c r="G1889" s="120">
        <v>372</v>
      </c>
      <c r="H1889" s="120">
        <v>37202</v>
      </c>
      <c r="I1889" s="122" t="s">
        <v>204</v>
      </c>
      <c r="J1889" s="123">
        <v>0</v>
      </c>
      <c r="K1889" s="123">
        <v>0</v>
      </c>
      <c r="L1889" s="124">
        <v>0</v>
      </c>
      <c r="M1889" s="123">
        <v>120000</v>
      </c>
      <c r="N1889" s="123">
        <v>0</v>
      </c>
      <c r="O1889" s="124">
        <v>120000</v>
      </c>
      <c r="P1889" s="124">
        <v>120000</v>
      </c>
      <c r="Q1889" s="45"/>
      <c r="R1889" s="123">
        <v>0</v>
      </c>
      <c r="S1889" s="123">
        <v>0</v>
      </c>
      <c r="T1889" s="123">
        <f t="shared" si="1028"/>
        <v>0</v>
      </c>
      <c r="U1889" s="123">
        <v>0</v>
      </c>
      <c r="V1889" s="123">
        <v>0</v>
      </c>
      <c r="W1889" s="123">
        <f t="shared" si="1039"/>
        <v>0</v>
      </c>
      <c r="X1889" s="123">
        <f t="shared" si="1029"/>
        <v>0</v>
      </c>
      <c r="Y1889" s="45"/>
      <c r="Z1889" s="123">
        <v>0</v>
      </c>
      <c r="AA1889" s="123">
        <v>0</v>
      </c>
      <c r="AB1889" s="123">
        <f t="shared" si="1030"/>
        <v>0</v>
      </c>
      <c r="AC1889" s="123">
        <v>0</v>
      </c>
      <c r="AD1889" s="123">
        <v>0</v>
      </c>
      <c r="AE1889" s="123">
        <f t="shared" si="1031"/>
        <v>0</v>
      </c>
      <c r="AF1889" s="123">
        <f t="shared" si="1032"/>
        <v>0</v>
      </c>
      <c r="AG1889" s="45"/>
      <c r="AH1889" s="123">
        <v>0</v>
      </c>
      <c r="AI1889" s="123">
        <v>0</v>
      </c>
      <c r="AJ1889" s="123">
        <f t="shared" si="1033"/>
        <v>0</v>
      </c>
      <c r="AK1889" s="123">
        <v>0</v>
      </c>
      <c r="AL1889" s="123">
        <v>0</v>
      </c>
      <c r="AM1889" s="123">
        <f t="shared" si="1034"/>
        <v>0</v>
      </c>
      <c r="AN1889" s="123">
        <f t="shared" si="1035"/>
        <v>0</v>
      </c>
      <c r="AO1889" s="45"/>
      <c r="AP1889" s="123">
        <f>J1889-(R1889+Z1889+AH1889)</f>
        <v>0</v>
      </c>
      <c r="AQ1889" s="123">
        <f>K1889-(S1889+AA1889+AI1889)</f>
        <v>0</v>
      </c>
      <c r="AR1889" s="123">
        <f t="shared" si="1036"/>
        <v>0</v>
      </c>
      <c r="AS1889" s="135">
        <f>M1889-(U1889+AC1889+AK1889)-120000</f>
        <v>0</v>
      </c>
      <c r="AT1889" s="123">
        <f>N1889-(V1889+AD1889+AL1889)</f>
        <v>0</v>
      </c>
      <c r="AU1889" s="123">
        <f t="shared" si="1037"/>
        <v>0</v>
      </c>
      <c r="AV1889" s="123">
        <f t="shared" si="1038"/>
        <v>0</v>
      </c>
      <c r="AW1889" s="125" t="s">
        <v>200</v>
      </c>
      <c r="AX1889" s="125">
        <v>40</v>
      </c>
      <c r="AY1889" s="125"/>
      <c r="AZ1889" s="124" t="s">
        <v>88</v>
      </c>
      <c r="BA1889" s="124">
        <f>[1]Evaluacion!AJ128</f>
        <v>0</v>
      </c>
      <c r="BB1889" s="124"/>
      <c r="BC1889" s="133">
        <f>+AX1889-BA1889</f>
        <v>40</v>
      </c>
      <c r="BD1889" s="124">
        <v>0</v>
      </c>
    </row>
    <row r="1890" spans="1:56" s="127" customFormat="1" hidden="1">
      <c r="A1890" s="45"/>
      <c r="B1890" s="114">
        <v>2013</v>
      </c>
      <c r="C1890" s="115">
        <v>8320</v>
      </c>
      <c r="D1890" s="114">
        <v>15</v>
      </c>
      <c r="E1890" s="114">
        <v>3000</v>
      </c>
      <c r="F1890" s="114">
        <v>3700</v>
      </c>
      <c r="G1890" s="114">
        <v>375</v>
      </c>
      <c r="H1890" s="114"/>
      <c r="I1890" s="116" t="s">
        <v>205</v>
      </c>
      <c r="J1890" s="117">
        <v>0</v>
      </c>
      <c r="K1890" s="117">
        <v>0</v>
      </c>
      <c r="L1890" s="117">
        <v>0</v>
      </c>
      <c r="M1890" s="117">
        <v>400000</v>
      </c>
      <c r="N1890" s="117">
        <v>0</v>
      </c>
      <c r="O1890" s="117">
        <v>400000</v>
      </c>
      <c r="P1890" s="117">
        <v>400000</v>
      </c>
      <c r="Q1890" s="45"/>
      <c r="R1890" s="118">
        <f>R1891</f>
        <v>0</v>
      </c>
      <c r="S1890" s="118">
        <f>S1891</f>
        <v>0</v>
      </c>
      <c r="T1890" s="118">
        <f t="shared" si="1028"/>
        <v>0</v>
      </c>
      <c r="U1890" s="118">
        <f>U1891</f>
        <v>0</v>
      </c>
      <c r="V1890" s="118">
        <f>V1891</f>
        <v>0</v>
      </c>
      <c r="W1890" s="118">
        <f t="shared" si="1039"/>
        <v>0</v>
      </c>
      <c r="X1890" s="118">
        <f t="shared" si="1029"/>
        <v>0</v>
      </c>
      <c r="Y1890" s="45"/>
      <c r="Z1890" s="118">
        <f>Z1891</f>
        <v>0</v>
      </c>
      <c r="AA1890" s="118">
        <f>AA1891</f>
        <v>0</v>
      </c>
      <c r="AB1890" s="118">
        <f t="shared" si="1030"/>
        <v>0</v>
      </c>
      <c r="AC1890" s="118">
        <f>AC1891</f>
        <v>0</v>
      </c>
      <c r="AD1890" s="118">
        <f>AD1891</f>
        <v>0</v>
      </c>
      <c r="AE1890" s="118">
        <f t="shared" si="1031"/>
        <v>0</v>
      </c>
      <c r="AF1890" s="118">
        <f t="shared" si="1032"/>
        <v>0</v>
      </c>
      <c r="AG1890" s="45"/>
      <c r="AH1890" s="118">
        <f>AH1891</f>
        <v>0</v>
      </c>
      <c r="AI1890" s="118">
        <f>AI1891</f>
        <v>0</v>
      </c>
      <c r="AJ1890" s="118">
        <f t="shared" si="1033"/>
        <v>0</v>
      </c>
      <c r="AK1890" s="118">
        <f>AK1891</f>
        <v>0</v>
      </c>
      <c r="AL1890" s="118">
        <f>AL1891</f>
        <v>0</v>
      </c>
      <c r="AM1890" s="118">
        <f t="shared" si="1034"/>
        <v>0</v>
      </c>
      <c r="AN1890" s="118">
        <f t="shared" si="1035"/>
        <v>0</v>
      </c>
      <c r="AO1890" s="45"/>
      <c r="AP1890" s="118">
        <f>AP1891</f>
        <v>0</v>
      </c>
      <c r="AQ1890" s="118">
        <f>AQ1891</f>
        <v>0</v>
      </c>
      <c r="AR1890" s="118">
        <f t="shared" si="1036"/>
        <v>0</v>
      </c>
      <c r="AS1890" s="118">
        <f>AS1891</f>
        <v>0</v>
      </c>
      <c r="AT1890" s="118">
        <f>AT1891</f>
        <v>0</v>
      </c>
      <c r="AU1890" s="118">
        <f t="shared" si="1037"/>
        <v>0</v>
      </c>
      <c r="AV1890" s="118">
        <f t="shared" si="1038"/>
        <v>0</v>
      </c>
      <c r="AW1890" s="119"/>
      <c r="AX1890" s="119"/>
      <c r="AY1890" s="119"/>
      <c r="AZ1890" s="117"/>
      <c r="BA1890" s="117"/>
      <c r="BB1890" s="117"/>
      <c r="BC1890" s="117"/>
      <c r="BD1890" s="117"/>
    </row>
    <row r="1891" spans="1:56" s="100" customFormat="1" hidden="1">
      <c r="A1891" s="45"/>
      <c r="B1891" s="120">
        <v>2013</v>
      </c>
      <c r="C1891" s="121">
        <v>8320</v>
      </c>
      <c r="D1891" s="120">
        <v>15</v>
      </c>
      <c r="E1891" s="120">
        <v>3000</v>
      </c>
      <c r="F1891" s="120">
        <v>3700</v>
      </c>
      <c r="G1891" s="120">
        <v>375</v>
      </c>
      <c r="H1891" s="120">
        <v>37502</v>
      </c>
      <c r="I1891" s="122" t="s">
        <v>207</v>
      </c>
      <c r="J1891" s="132">
        <v>0</v>
      </c>
      <c r="K1891" s="132">
        <v>0</v>
      </c>
      <c r="L1891" s="133">
        <v>0</v>
      </c>
      <c r="M1891" s="132">
        <v>400000</v>
      </c>
      <c r="N1891" s="132">
        <v>0</v>
      </c>
      <c r="O1891" s="133">
        <v>400000</v>
      </c>
      <c r="P1891" s="133">
        <v>400000</v>
      </c>
      <c r="Q1891" s="45"/>
      <c r="R1891" s="123">
        <v>0</v>
      </c>
      <c r="S1891" s="123">
        <v>0</v>
      </c>
      <c r="T1891" s="123">
        <f t="shared" si="1028"/>
        <v>0</v>
      </c>
      <c r="U1891" s="123">
        <v>0</v>
      </c>
      <c r="V1891" s="123">
        <v>0</v>
      </c>
      <c r="W1891" s="123">
        <f t="shared" si="1039"/>
        <v>0</v>
      </c>
      <c r="X1891" s="123">
        <f t="shared" si="1029"/>
        <v>0</v>
      </c>
      <c r="Y1891" s="45"/>
      <c r="Z1891" s="123">
        <v>0</v>
      </c>
      <c r="AA1891" s="123">
        <v>0</v>
      </c>
      <c r="AB1891" s="123">
        <f t="shared" si="1030"/>
        <v>0</v>
      </c>
      <c r="AC1891" s="123">
        <v>0</v>
      </c>
      <c r="AD1891" s="123">
        <v>0</v>
      </c>
      <c r="AE1891" s="123">
        <f t="shared" si="1031"/>
        <v>0</v>
      </c>
      <c r="AF1891" s="123">
        <f t="shared" si="1032"/>
        <v>0</v>
      </c>
      <c r="AG1891" s="45"/>
      <c r="AH1891" s="123">
        <v>0</v>
      </c>
      <c r="AI1891" s="123">
        <v>0</v>
      </c>
      <c r="AJ1891" s="123">
        <f t="shared" si="1033"/>
        <v>0</v>
      </c>
      <c r="AK1891" s="123">
        <v>0</v>
      </c>
      <c r="AL1891" s="123">
        <v>0</v>
      </c>
      <c r="AM1891" s="123">
        <f t="shared" si="1034"/>
        <v>0</v>
      </c>
      <c r="AN1891" s="123">
        <f t="shared" si="1035"/>
        <v>0</v>
      </c>
      <c r="AO1891" s="45"/>
      <c r="AP1891" s="123">
        <f>J1891-(R1891+Z1891+AH1891)</f>
        <v>0</v>
      </c>
      <c r="AQ1891" s="123">
        <f>K1891-(S1891+AA1891+AI1891)</f>
        <v>0</v>
      </c>
      <c r="AR1891" s="123">
        <f t="shared" si="1036"/>
        <v>0</v>
      </c>
      <c r="AS1891" s="135">
        <f>M1891-(U1891+AC1891+AK1891)-400000</f>
        <v>0</v>
      </c>
      <c r="AT1891" s="123">
        <f>N1891-(V1891+AD1891+AL1891)</f>
        <v>0</v>
      </c>
      <c r="AU1891" s="123">
        <f t="shared" si="1037"/>
        <v>0</v>
      </c>
      <c r="AV1891" s="123">
        <f t="shared" si="1038"/>
        <v>0</v>
      </c>
      <c r="AW1891" s="134" t="s">
        <v>200</v>
      </c>
      <c r="AX1891" s="134">
        <v>50</v>
      </c>
      <c r="AY1891" s="134"/>
      <c r="AZ1891" s="133" t="s">
        <v>88</v>
      </c>
      <c r="BA1891" s="133">
        <f>[1]Evaluacion!AJ130</f>
        <v>0</v>
      </c>
      <c r="BB1891" s="133"/>
      <c r="BC1891" s="133">
        <f>+AX1891-BA1891</f>
        <v>50</v>
      </c>
      <c r="BD1891" s="124">
        <v>0</v>
      </c>
    </row>
    <row r="1892" spans="1:56" s="100" customFormat="1" hidden="1">
      <c r="A1892" s="45"/>
      <c r="B1892" s="114">
        <v>2013</v>
      </c>
      <c r="C1892" s="115">
        <v>8320</v>
      </c>
      <c r="D1892" s="114">
        <v>15</v>
      </c>
      <c r="E1892" s="114">
        <v>3000</v>
      </c>
      <c r="F1892" s="114">
        <v>3700</v>
      </c>
      <c r="G1892" s="114">
        <v>378</v>
      </c>
      <c r="H1892" s="114"/>
      <c r="I1892" s="116" t="s">
        <v>442</v>
      </c>
      <c r="J1892" s="117">
        <v>0</v>
      </c>
      <c r="K1892" s="117">
        <v>0</v>
      </c>
      <c r="L1892" s="117">
        <v>0</v>
      </c>
      <c r="M1892" s="117">
        <v>0</v>
      </c>
      <c r="N1892" s="117">
        <v>0</v>
      </c>
      <c r="O1892" s="117">
        <v>0</v>
      </c>
      <c r="P1892" s="117">
        <v>0</v>
      </c>
      <c r="Q1892" s="45"/>
      <c r="R1892" s="118">
        <f>R1893</f>
        <v>0</v>
      </c>
      <c r="S1892" s="118">
        <f>S1893</f>
        <v>0</v>
      </c>
      <c r="T1892" s="118">
        <f t="shared" si="1028"/>
        <v>0</v>
      </c>
      <c r="U1892" s="118">
        <f>U1893</f>
        <v>0</v>
      </c>
      <c r="V1892" s="118">
        <f>V1893</f>
        <v>0</v>
      </c>
      <c r="W1892" s="118">
        <f t="shared" si="1039"/>
        <v>0</v>
      </c>
      <c r="X1892" s="118">
        <f t="shared" si="1029"/>
        <v>0</v>
      </c>
      <c r="Y1892" s="45"/>
      <c r="Z1892" s="118">
        <f>Z1893</f>
        <v>0</v>
      </c>
      <c r="AA1892" s="118">
        <f>AA1893</f>
        <v>0</v>
      </c>
      <c r="AB1892" s="118">
        <f t="shared" si="1030"/>
        <v>0</v>
      </c>
      <c r="AC1892" s="118">
        <f>AC1893</f>
        <v>0</v>
      </c>
      <c r="AD1892" s="118">
        <f>AD1893</f>
        <v>0</v>
      </c>
      <c r="AE1892" s="118">
        <f t="shared" si="1031"/>
        <v>0</v>
      </c>
      <c r="AF1892" s="118">
        <f t="shared" si="1032"/>
        <v>0</v>
      </c>
      <c r="AG1892" s="45"/>
      <c r="AH1892" s="118">
        <f>AH1893</f>
        <v>0</v>
      </c>
      <c r="AI1892" s="118">
        <f>AI1893</f>
        <v>0</v>
      </c>
      <c r="AJ1892" s="118">
        <f t="shared" si="1033"/>
        <v>0</v>
      </c>
      <c r="AK1892" s="118">
        <f>AK1893</f>
        <v>0</v>
      </c>
      <c r="AL1892" s="118">
        <f>AL1893</f>
        <v>0</v>
      </c>
      <c r="AM1892" s="118">
        <f t="shared" si="1034"/>
        <v>0</v>
      </c>
      <c r="AN1892" s="118">
        <f t="shared" si="1035"/>
        <v>0</v>
      </c>
      <c r="AO1892" s="45"/>
      <c r="AP1892" s="118">
        <f>AP1893</f>
        <v>0</v>
      </c>
      <c r="AQ1892" s="118">
        <f>AQ1893</f>
        <v>0</v>
      </c>
      <c r="AR1892" s="118">
        <f t="shared" si="1036"/>
        <v>0</v>
      </c>
      <c r="AS1892" s="118">
        <f>AS1893</f>
        <v>0</v>
      </c>
      <c r="AT1892" s="118">
        <f>AT1893</f>
        <v>0</v>
      </c>
      <c r="AU1892" s="118">
        <f t="shared" si="1037"/>
        <v>0</v>
      </c>
      <c r="AV1892" s="118">
        <f t="shared" si="1038"/>
        <v>0</v>
      </c>
      <c r="AW1892" s="119"/>
      <c r="AX1892" s="119"/>
      <c r="AY1892" s="119"/>
      <c r="AZ1892" s="117"/>
      <c r="BA1892" s="117"/>
      <c r="BB1892" s="117"/>
      <c r="BC1892" s="117"/>
      <c r="BD1892" s="117"/>
    </row>
    <row r="1893" spans="1:56" s="100" customFormat="1" ht="46.8" hidden="1">
      <c r="A1893" s="45"/>
      <c r="B1893" s="120">
        <v>2013</v>
      </c>
      <c r="C1893" s="121">
        <v>8320</v>
      </c>
      <c r="D1893" s="120">
        <v>15</v>
      </c>
      <c r="E1893" s="120">
        <v>3000</v>
      </c>
      <c r="F1893" s="120">
        <v>3700</v>
      </c>
      <c r="G1893" s="129">
        <v>378</v>
      </c>
      <c r="H1893" s="129">
        <v>37801</v>
      </c>
      <c r="I1893" s="128" t="s">
        <v>210</v>
      </c>
      <c r="J1893" s="123">
        <v>0</v>
      </c>
      <c r="K1893" s="123">
        <v>0</v>
      </c>
      <c r="L1893" s="124">
        <v>0</v>
      </c>
      <c r="M1893" s="123">
        <v>0</v>
      </c>
      <c r="N1893" s="123">
        <v>0</v>
      </c>
      <c r="O1893" s="124">
        <v>0</v>
      </c>
      <c r="P1893" s="124">
        <v>0</v>
      </c>
      <c r="Q1893" s="45"/>
      <c r="R1893" s="123">
        <v>0</v>
      </c>
      <c r="S1893" s="123">
        <v>0</v>
      </c>
      <c r="T1893" s="123">
        <f t="shared" si="1028"/>
        <v>0</v>
      </c>
      <c r="U1893" s="123">
        <v>0</v>
      </c>
      <c r="V1893" s="123">
        <v>0</v>
      </c>
      <c r="W1893" s="123">
        <f t="shared" si="1039"/>
        <v>0</v>
      </c>
      <c r="X1893" s="123">
        <f t="shared" si="1029"/>
        <v>0</v>
      </c>
      <c r="Y1893" s="45"/>
      <c r="Z1893" s="123">
        <v>0</v>
      </c>
      <c r="AA1893" s="123">
        <v>0</v>
      </c>
      <c r="AB1893" s="123">
        <f t="shared" si="1030"/>
        <v>0</v>
      </c>
      <c r="AC1893" s="123">
        <v>0</v>
      </c>
      <c r="AD1893" s="123">
        <v>0</v>
      </c>
      <c r="AE1893" s="123">
        <f t="shared" si="1031"/>
        <v>0</v>
      </c>
      <c r="AF1893" s="123">
        <f t="shared" si="1032"/>
        <v>0</v>
      </c>
      <c r="AG1893" s="45"/>
      <c r="AH1893" s="123">
        <v>0</v>
      </c>
      <c r="AI1893" s="123">
        <v>0</v>
      </c>
      <c r="AJ1893" s="123">
        <f t="shared" si="1033"/>
        <v>0</v>
      </c>
      <c r="AK1893" s="123">
        <v>0</v>
      </c>
      <c r="AL1893" s="123">
        <v>0</v>
      </c>
      <c r="AM1893" s="123">
        <f t="shared" si="1034"/>
        <v>0</v>
      </c>
      <c r="AN1893" s="123">
        <f t="shared" si="1035"/>
        <v>0</v>
      </c>
      <c r="AO1893" s="45"/>
      <c r="AP1893" s="123">
        <f>J1893-(R1893+Z1893+AH1893)</f>
        <v>0</v>
      </c>
      <c r="AQ1893" s="123">
        <f>K1893-(S1893+AA1893+AI1893)</f>
        <v>0</v>
      </c>
      <c r="AR1893" s="123">
        <f t="shared" si="1036"/>
        <v>0</v>
      </c>
      <c r="AS1893" s="123">
        <f>M1893-(U1893+AC1893+AK1893)</f>
        <v>0</v>
      </c>
      <c r="AT1893" s="123">
        <f>N1893-(V1893+AD1893+AL1893)</f>
        <v>0</v>
      </c>
      <c r="AU1893" s="123">
        <f t="shared" si="1037"/>
        <v>0</v>
      </c>
      <c r="AV1893" s="123">
        <f t="shared" si="1038"/>
        <v>0</v>
      </c>
      <c r="AW1893" s="125"/>
      <c r="AX1893" s="125"/>
      <c r="AY1893" s="125"/>
      <c r="AZ1893" s="124"/>
      <c r="BA1893" s="124"/>
      <c r="BB1893" s="124"/>
      <c r="BC1893" s="124"/>
      <c r="BD1893" s="124"/>
    </row>
    <row r="1894" spans="1:56" s="100" customFormat="1" hidden="1">
      <c r="A1894" s="45"/>
      <c r="B1894" s="108">
        <v>2013</v>
      </c>
      <c r="C1894" s="109">
        <v>8320</v>
      </c>
      <c r="D1894" s="108">
        <v>15</v>
      </c>
      <c r="E1894" s="108">
        <v>3000</v>
      </c>
      <c r="F1894" s="108">
        <v>3800</v>
      </c>
      <c r="G1894" s="108"/>
      <c r="H1894" s="108"/>
      <c r="I1894" s="110" t="s">
        <v>509</v>
      </c>
      <c r="J1894" s="111">
        <v>0</v>
      </c>
      <c r="K1894" s="111">
        <v>0</v>
      </c>
      <c r="L1894" s="111">
        <v>0</v>
      </c>
      <c r="M1894" s="111">
        <v>0</v>
      </c>
      <c r="N1894" s="111">
        <v>0</v>
      </c>
      <c r="O1894" s="111">
        <v>0</v>
      </c>
      <c r="P1894" s="111">
        <v>0</v>
      </c>
      <c r="Q1894" s="45"/>
      <c r="R1894" s="112">
        <f>R1895</f>
        <v>0</v>
      </c>
      <c r="S1894" s="112">
        <f>S1895</f>
        <v>0</v>
      </c>
      <c r="T1894" s="112">
        <f t="shared" si="1028"/>
        <v>0</v>
      </c>
      <c r="U1894" s="112">
        <f>U1895</f>
        <v>0</v>
      </c>
      <c r="V1894" s="112">
        <f>V1895</f>
        <v>0</v>
      </c>
      <c r="W1894" s="112">
        <f t="shared" si="1039"/>
        <v>0</v>
      </c>
      <c r="X1894" s="112">
        <f t="shared" si="1029"/>
        <v>0</v>
      </c>
      <c r="Y1894" s="45"/>
      <c r="Z1894" s="112">
        <f>Z1895</f>
        <v>0</v>
      </c>
      <c r="AA1894" s="112">
        <f>AA1895</f>
        <v>0</v>
      </c>
      <c r="AB1894" s="112">
        <f t="shared" si="1030"/>
        <v>0</v>
      </c>
      <c r="AC1894" s="112">
        <f>AC1895</f>
        <v>0</v>
      </c>
      <c r="AD1894" s="112">
        <f>AD1895</f>
        <v>0</v>
      </c>
      <c r="AE1894" s="112">
        <f t="shared" si="1031"/>
        <v>0</v>
      </c>
      <c r="AF1894" s="112">
        <f t="shared" si="1032"/>
        <v>0</v>
      </c>
      <c r="AG1894" s="45"/>
      <c r="AH1894" s="112">
        <f>AH1895</f>
        <v>0</v>
      </c>
      <c r="AI1894" s="112">
        <f>AI1895</f>
        <v>0</v>
      </c>
      <c r="AJ1894" s="112">
        <f t="shared" si="1033"/>
        <v>0</v>
      </c>
      <c r="AK1894" s="112">
        <f>AK1895</f>
        <v>0</v>
      </c>
      <c r="AL1894" s="112">
        <f>AL1895</f>
        <v>0</v>
      </c>
      <c r="AM1894" s="112">
        <f t="shared" si="1034"/>
        <v>0</v>
      </c>
      <c r="AN1894" s="112">
        <f t="shared" si="1035"/>
        <v>0</v>
      </c>
      <c r="AO1894" s="45"/>
      <c r="AP1894" s="112">
        <f>AP1895</f>
        <v>0</v>
      </c>
      <c r="AQ1894" s="112">
        <f>AQ1895</f>
        <v>0</v>
      </c>
      <c r="AR1894" s="112">
        <f t="shared" si="1036"/>
        <v>0</v>
      </c>
      <c r="AS1894" s="112">
        <f>AS1895</f>
        <v>0</v>
      </c>
      <c r="AT1894" s="112">
        <f>AT1895</f>
        <v>0</v>
      </c>
      <c r="AU1894" s="112">
        <f t="shared" si="1037"/>
        <v>0</v>
      </c>
      <c r="AV1894" s="112">
        <f t="shared" si="1038"/>
        <v>0</v>
      </c>
      <c r="AW1894" s="113"/>
      <c r="AX1894" s="113"/>
      <c r="AY1894" s="113"/>
      <c r="AZ1894" s="111"/>
      <c r="BA1894" s="111"/>
      <c r="BB1894" s="111"/>
      <c r="BC1894" s="111"/>
      <c r="BD1894" s="111"/>
    </row>
    <row r="1895" spans="1:56" s="100" customFormat="1" hidden="1">
      <c r="A1895" s="45"/>
      <c r="B1895" s="114">
        <v>2013</v>
      </c>
      <c r="C1895" s="115">
        <v>8320</v>
      </c>
      <c r="D1895" s="114">
        <v>15</v>
      </c>
      <c r="E1895" s="114">
        <v>3000</v>
      </c>
      <c r="F1895" s="114">
        <v>3800</v>
      </c>
      <c r="G1895" s="114">
        <v>382</v>
      </c>
      <c r="H1895" s="114"/>
      <c r="I1895" s="116" t="s">
        <v>214</v>
      </c>
      <c r="J1895" s="117">
        <v>0</v>
      </c>
      <c r="K1895" s="117">
        <v>0</v>
      </c>
      <c r="L1895" s="117">
        <v>0</v>
      </c>
      <c r="M1895" s="117">
        <v>0</v>
      </c>
      <c r="N1895" s="117">
        <v>0</v>
      </c>
      <c r="O1895" s="117">
        <v>0</v>
      </c>
      <c r="P1895" s="117">
        <v>0</v>
      </c>
      <c r="Q1895" s="45"/>
      <c r="R1895" s="118">
        <f>R1896</f>
        <v>0</v>
      </c>
      <c r="S1895" s="118">
        <f>S1896</f>
        <v>0</v>
      </c>
      <c r="T1895" s="118">
        <f t="shared" si="1028"/>
        <v>0</v>
      </c>
      <c r="U1895" s="118">
        <f>U1896</f>
        <v>0</v>
      </c>
      <c r="V1895" s="118">
        <f>V1896</f>
        <v>0</v>
      </c>
      <c r="W1895" s="118">
        <f t="shared" si="1039"/>
        <v>0</v>
      </c>
      <c r="X1895" s="118">
        <f t="shared" si="1029"/>
        <v>0</v>
      </c>
      <c r="Y1895" s="45"/>
      <c r="Z1895" s="118">
        <f>Z1896</f>
        <v>0</v>
      </c>
      <c r="AA1895" s="118">
        <f>AA1896</f>
        <v>0</v>
      </c>
      <c r="AB1895" s="118">
        <f t="shared" si="1030"/>
        <v>0</v>
      </c>
      <c r="AC1895" s="118">
        <f>AC1896</f>
        <v>0</v>
      </c>
      <c r="AD1895" s="118">
        <f>AD1896</f>
        <v>0</v>
      </c>
      <c r="AE1895" s="118">
        <f t="shared" si="1031"/>
        <v>0</v>
      </c>
      <c r="AF1895" s="118">
        <f t="shared" si="1032"/>
        <v>0</v>
      </c>
      <c r="AG1895" s="45"/>
      <c r="AH1895" s="118">
        <f>AH1896</f>
        <v>0</v>
      </c>
      <c r="AI1895" s="118">
        <f>AI1896</f>
        <v>0</v>
      </c>
      <c r="AJ1895" s="118">
        <f t="shared" si="1033"/>
        <v>0</v>
      </c>
      <c r="AK1895" s="118">
        <f>AK1896</f>
        <v>0</v>
      </c>
      <c r="AL1895" s="118">
        <f>AL1896</f>
        <v>0</v>
      </c>
      <c r="AM1895" s="118">
        <f t="shared" si="1034"/>
        <v>0</v>
      </c>
      <c r="AN1895" s="118">
        <f t="shared" si="1035"/>
        <v>0</v>
      </c>
      <c r="AO1895" s="45"/>
      <c r="AP1895" s="118">
        <f>AP1896</f>
        <v>0</v>
      </c>
      <c r="AQ1895" s="118">
        <f>AQ1896</f>
        <v>0</v>
      </c>
      <c r="AR1895" s="118">
        <f t="shared" si="1036"/>
        <v>0</v>
      </c>
      <c r="AS1895" s="118">
        <f>AS1896</f>
        <v>0</v>
      </c>
      <c r="AT1895" s="118">
        <f>AT1896</f>
        <v>0</v>
      </c>
      <c r="AU1895" s="118">
        <f t="shared" si="1037"/>
        <v>0</v>
      </c>
      <c r="AV1895" s="118">
        <f t="shared" si="1038"/>
        <v>0</v>
      </c>
      <c r="AW1895" s="119"/>
      <c r="AX1895" s="119"/>
      <c r="AY1895" s="119"/>
      <c r="AZ1895" s="117"/>
      <c r="BA1895" s="117"/>
      <c r="BB1895" s="117"/>
      <c r="BC1895" s="117"/>
      <c r="BD1895" s="117"/>
    </row>
    <row r="1896" spans="1:56" s="100" customFormat="1" hidden="1">
      <c r="A1896" s="45"/>
      <c r="B1896" s="120">
        <v>2013</v>
      </c>
      <c r="C1896" s="121">
        <v>8320</v>
      </c>
      <c r="D1896" s="120">
        <v>15</v>
      </c>
      <c r="E1896" s="120">
        <v>3000</v>
      </c>
      <c r="F1896" s="120">
        <v>3800</v>
      </c>
      <c r="G1896" s="120">
        <v>382</v>
      </c>
      <c r="H1896" s="120">
        <v>38201</v>
      </c>
      <c r="I1896" s="122" t="s">
        <v>215</v>
      </c>
      <c r="J1896" s="123">
        <v>0</v>
      </c>
      <c r="K1896" s="123">
        <v>0</v>
      </c>
      <c r="L1896" s="124">
        <v>0</v>
      </c>
      <c r="M1896" s="123">
        <v>0</v>
      </c>
      <c r="N1896" s="123">
        <v>0</v>
      </c>
      <c r="O1896" s="124">
        <v>0</v>
      </c>
      <c r="P1896" s="124">
        <v>0</v>
      </c>
      <c r="Q1896" s="45"/>
      <c r="R1896" s="123">
        <v>0</v>
      </c>
      <c r="S1896" s="123">
        <v>0</v>
      </c>
      <c r="T1896" s="123">
        <f t="shared" si="1028"/>
        <v>0</v>
      </c>
      <c r="U1896" s="123">
        <v>0</v>
      </c>
      <c r="V1896" s="123">
        <v>0</v>
      </c>
      <c r="W1896" s="123">
        <f t="shared" si="1039"/>
        <v>0</v>
      </c>
      <c r="X1896" s="123">
        <f t="shared" si="1029"/>
        <v>0</v>
      </c>
      <c r="Y1896" s="45"/>
      <c r="Z1896" s="123">
        <v>0</v>
      </c>
      <c r="AA1896" s="123">
        <v>0</v>
      </c>
      <c r="AB1896" s="123">
        <f t="shared" si="1030"/>
        <v>0</v>
      </c>
      <c r="AC1896" s="123">
        <v>0</v>
      </c>
      <c r="AD1896" s="123">
        <v>0</v>
      </c>
      <c r="AE1896" s="123">
        <f t="shared" si="1031"/>
        <v>0</v>
      </c>
      <c r="AF1896" s="123">
        <f t="shared" si="1032"/>
        <v>0</v>
      </c>
      <c r="AG1896" s="45"/>
      <c r="AH1896" s="123">
        <v>0</v>
      </c>
      <c r="AI1896" s="123">
        <v>0</v>
      </c>
      <c r="AJ1896" s="123">
        <f t="shared" si="1033"/>
        <v>0</v>
      </c>
      <c r="AK1896" s="123">
        <v>0</v>
      </c>
      <c r="AL1896" s="123">
        <v>0</v>
      </c>
      <c r="AM1896" s="123">
        <f t="shared" si="1034"/>
        <v>0</v>
      </c>
      <c r="AN1896" s="123">
        <f t="shared" si="1035"/>
        <v>0</v>
      </c>
      <c r="AO1896" s="45"/>
      <c r="AP1896" s="123">
        <f>J1896-(R1896+Z1896+AH1896)</f>
        <v>0</v>
      </c>
      <c r="AQ1896" s="123">
        <f>K1896-(S1896+AA1896+AI1896)</f>
        <v>0</v>
      </c>
      <c r="AR1896" s="123">
        <f t="shared" si="1036"/>
        <v>0</v>
      </c>
      <c r="AS1896" s="123">
        <f>M1896-(U1896+AC1896+AK1896)</f>
        <v>0</v>
      </c>
      <c r="AT1896" s="123">
        <f>N1896-(V1896+AD1896+AL1896)</f>
        <v>0</v>
      </c>
      <c r="AU1896" s="123">
        <f t="shared" si="1037"/>
        <v>0</v>
      </c>
      <c r="AV1896" s="123">
        <f t="shared" si="1038"/>
        <v>0</v>
      </c>
      <c r="AW1896" s="125"/>
      <c r="AX1896" s="125"/>
      <c r="AY1896" s="125"/>
      <c r="AZ1896" s="124"/>
      <c r="BA1896" s="124"/>
      <c r="BB1896" s="124"/>
      <c r="BC1896" s="124"/>
      <c r="BD1896" s="124"/>
    </row>
    <row r="1897" spans="1:56" s="100" customFormat="1" hidden="1">
      <c r="A1897" s="45"/>
      <c r="B1897" s="108">
        <v>2013</v>
      </c>
      <c r="C1897" s="109">
        <v>8320</v>
      </c>
      <c r="D1897" s="108">
        <v>15</v>
      </c>
      <c r="E1897" s="108">
        <v>3000</v>
      </c>
      <c r="F1897" s="108">
        <v>3900</v>
      </c>
      <c r="G1897" s="108"/>
      <c r="H1897" s="108"/>
      <c r="I1897" s="110" t="s">
        <v>217</v>
      </c>
      <c r="J1897" s="111">
        <v>0</v>
      </c>
      <c r="K1897" s="111">
        <v>0</v>
      </c>
      <c r="L1897" s="111">
        <v>0</v>
      </c>
      <c r="M1897" s="111">
        <v>0</v>
      </c>
      <c r="N1897" s="111">
        <v>0</v>
      </c>
      <c r="O1897" s="111">
        <v>0</v>
      </c>
      <c r="P1897" s="111">
        <v>0</v>
      </c>
      <c r="Q1897" s="45"/>
      <c r="R1897" s="112">
        <f>R1898</f>
        <v>0</v>
      </c>
      <c r="S1897" s="112">
        <f>S1898</f>
        <v>0</v>
      </c>
      <c r="T1897" s="112">
        <f t="shared" si="1028"/>
        <v>0</v>
      </c>
      <c r="U1897" s="112">
        <f>U1898</f>
        <v>0</v>
      </c>
      <c r="V1897" s="112">
        <f>V1898</f>
        <v>0</v>
      </c>
      <c r="W1897" s="112">
        <f t="shared" si="1039"/>
        <v>0</v>
      </c>
      <c r="X1897" s="112">
        <f t="shared" si="1029"/>
        <v>0</v>
      </c>
      <c r="Y1897" s="45"/>
      <c r="Z1897" s="112">
        <f>Z1898</f>
        <v>0</v>
      </c>
      <c r="AA1897" s="112">
        <f>AA1898</f>
        <v>0</v>
      </c>
      <c r="AB1897" s="112">
        <f t="shared" si="1030"/>
        <v>0</v>
      </c>
      <c r="AC1897" s="112">
        <f>AC1898</f>
        <v>0</v>
      </c>
      <c r="AD1897" s="112">
        <f>AD1898</f>
        <v>0</v>
      </c>
      <c r="AE1897" s="112">
        <f t="shared" si="1031"/>
        <v>0</v>
      </c>
      <c r="AF1897" s="112">
        <f t="shared" si="1032"/>
        <v>0</v>
      </c>
      <c r="AG1897" s="45"/>
      <c r="AH1897" s="112">
        <f>AH1898</f>
        <v>0</v>
      </c>
      <c r="AI1897" s="112">
        <f>AI1898</f>
        <v>0</v>
      </c>
      <c r="AJ1897" s="112">
        <f t="shared" si="1033"/>
        <v>0</v>
      </c>
      <c r="AK1897" s="112">
        <f>AK1898</f>
        <v>0</v>
      </c>
      <c r="AL1897" s="112">
        <f>AL1898</f>
        <v>0</v>
      </c>
      <c r="AM1897" s="112">
        <f t="shared" si="1034"/>
        <v>0</v>
      </c>
      <c r="AN1897" s="112">
        <f t="shared" si="1035"/>
        <v>0</v>
      </c>
      <c r="AO1897" s="45"/>
      <c r="AP1897" s="112">
        <f>AP1898</f>
        <v>0</v>
      </c>
      <c r="AQ1897" s="112">
        <f>AQ1898</f>
        <v>0</v>
      </c>
      <c r="AR1897" s="112">
        <f t="shared" si="1036"/>
        <v>0</v>
      </c>
      <c r="AS1897" s="112">
        <f>AS1898</f>
        <v>0</v>
      </c>
      <c r="AT1897" s="112">
        <f>AT1898</f>
        <v>0</v>
      </c>
      <c r="AU1897" s="112">
        <f t="shared" si="1037"/>
        <v>0</v>
      </c>
      <c r="AV1897" s="112">
        <f t="shared" si="1038"/>
        <v>0</v>
      </c>
      <c r="AW1897" s="113"/>
      <c r="AX1897" s="113"/>
      <c r="AY1897" s="113"/>
      <c r="AZ1897" s="111"/>
      <c r="BA1897" s="111"/>
      <c r="BB1897" s="111"/>
      <c r="BC1897" s="111"/>
      <c r="BD1897" s="111"/>
    </row>
    <row r="1898" spans="1:56" s="100" customFormat="1" hidden="1">
      <c r="A1898" s="45"/>
      <c r="B1898" s="114">
        <v>2013</v>
      </c>
      <c r="C1898" s="115">
        <v>8320</v>
      </c>
      <c r="D1898" s="114">
        <v>15</v>
      </c>
      <c r="E1898" s="114">
        <v>3000</v>
      </c>
      <c r="F1898" s="114">
        <v>3900</v>
      </c>
      <c r="G1898" s="114">
        <v>392</v>
      </c>
      <c r="H1898" s="114"/>
      <c r="I1898" s="116" t="s">
        <v>218</v>
      </c>
      <c r="J1898" s="117">
        <v>0</v>
      </c>
      <c r="K1898" s="117">
        <v>0</v>
      </c>
      <c r="L1898" s="117">
        <v>0</v>
      </c>
      <c r="M1898" s="117">
        <v>0</v>
      </c>
      <c r="N1898" s="117">
        <v>0</v>
      </c>
      <c r="O1898" s="117">
        <v>0</v>
      </c>
      <c r="P1898" s="117">
        <v>0</v>
      </c>
      <c r="Q1898" s="45"/>
      <c r="R1898" s="118">
        <f>R1899</f>
        <v>0</v>
      </c>
      <c r="S1898" s="118">
        <f>S1899</f>
        <v>0</v>
      </c>
      <c r="T1898" s="118">
        <f t="shared" si="1028"/>
        <v>0</v>
      </c>
      <c r="U1898" s="118">
        <f>U1899</f>
        <v>0</v>
      </c>
      <c r="V1898" s="118">
        <f>V1899</f>
        <v>0</v>
      </c>
      <c r="W1898" s="118">
        <f t="shared" si="1039"/>
        <v>0</v>
      </c>
      <c r="X1898" s="118">
        <f t="shared" si="1029"/>
        <v>0</v>
      </c>
      <c r="Y1898" s="45"/>
      <c r="Z1898" s="118">
        <f>Z1899</f>
        <v>0</v>
      </c>
      <c r="AA1898" s="118">
        <f>AA1899</f>
        <v>0</v>
      </c>
      <c r="AB1898" s="118">
        <f t="shared" si="1030"/>
        <v>0</v>
      </c>
      <c r="AC1898" s="118">
        <f>AC1899</f>
        <v>0</v>
      </c>
      <c r="AD1898" s="118">
        <f>AD1899</f>
        <v>0</v>
      </c>
      <c r="AE1898" s="118">
        <f t="shared" si="1031"/>
        <v>0</v>
      </c>
      <c r="AF1898" s="118">
        <f t="shared" si="1032"/>
        <v>0</v>
      </c>
      <c r="AG1898" s="45"/>
      <c r="AH1898" s="118">
        <f>AH1899</f>
        <v>0</v>
      </c>
      <c r="AI1898" s="118">
        <f>AI1899</f>
        <v>0</v>
      </c>
      <c r="AJ1898" s="118">
        <f t="shared" si="1033"/>
        <v>0</v>
      </c>
      <c r="AK1898" s="118">
        <f>AK1899</f>
        <v>0</v>
      </c>
      <c r="AL1898" s="118">
        <f>AL1899</f>
        <v>0</v>
      </c>
      <c r="AM1898" s="118">
        <f t="shared" si="1034"/>
        <v>0</v>
      </c>
      <c r="AN1898" s="118">
        <f t="shared" si="1035"/>
        <v>0</v>
      </c>
      <c r="AO1898" s="45"/>
      <c r="AP1898" s="118">
        <f>AP1899</f>
        <v>0</v>
      </c>
      <c r="AQ1898" s="118">
        <f>AQ1899</f>
        <v>0</v>
      </c>
      <c r="AR1898" s="118">
        <f t="shared" si="1036"/>
        <v>0</v>
      </c>
      <c r="AS1898" s="118">
        <f>AS1899</f>
        <v>0</v>
      </c>
      <c r="AT1898" s="118">
        <f>AT1899</f>
        <v>0</v>
      </c>
      <c r="AU1898" s="118">
        <f t="shared" si="1037"/>
        <v>0</v>
      </c>
      <c r="AV1898" s="118">
        <f t="shared" si="1038"/>
        <v>0</v>
      </c>
      <c r="AW1898" s="119"/>
      <c r="AX1898" s="119"/>
      <c r="AY1898" s="119"/>
      <c r="AZ1898" s="117"/>
      <c r="BA1898" s="117"/>
      <c r="BB1898" s="117"/>
      <c r="BC1898" s="117"/>
      <c r="BD1898" s="117"/>
    </row>
    <row r="1899" spans="1:56" s="100" customFormat="1" hidden="1">
      <c r="A1899" s="45"/>
      <c r="B1899" s="120">
        <v>2013</v>
      </c>
      <c r="C1899" s="121">
        <v>8320</v>
      </c>
      <c r="D1899" s="120">
        <v>15</v>
      </c>
      <c r="E1899" s="120">
        <v>3000</v>
      </c>
      <c r="F1899" s="120">
        <v>3900</v>
      </c>
      <c r="G1899" s="120">
        <v>392</v>
      </c>
      <c r="H1899" s="120">
        <v>39202</v>
      </c>
      <c r="I1899" s="122" t="s">
        <v>219</v>
      </c>
      <c r="J1899" s="123">
        <v>0</v>
      </c>
      <c r="K1899" s="123">
        <v>0</v>
      </c>
      <c r="L1899" s="124">
        <v>0</v>
      </c>
      <c r="M1899" s="123">
        <v>0</v>
      </c>
      <c r="N1899" s="123">
        <v>0</v>
      </c>
      <c r="O1899" s="124">
        <v>0</v>
      </c>
      <c r="P1899" s="124">
        <v>0</v>
      </c>
      <c r="Q1899" s="45"/>
      <c r="R1899" s="123">
        <v>0</v>
      </c>
      <c r="S1899" s="123">
        <v>0</v>
      </c>
      <c r="T1899" s="123">
        <f t="shared" si="1028"/>
        <v>0</v>
      </c>
      <c r="U1899" s="123">
        <v>0</v>
      </c>
      <c r="V1899" s="123">
        <v>0</v>
      </c>
      <c r="W1899" s="123">
        <f t="shared" si="1039"/>
        <v>0</v>
      </c>
      <c r="X1899" s="123">
        <f t="shared" si="1029"/>
        <v>0</v>
      </c>
      <c r="Y1899" s="45"/>
      <c r="Z1899" s="123">
        <v>0</v>
      </c>
      <c r="AA1899" s="123">
        <v>0</v>
      </c>
      <c r="AB1899" s="123">
        <f t="shared" si="1030"/>
        <v>0</v>
      </c>
      <c r="AC1899" s="123">
        <v>0</v>
      </c>
      <c r="AD1899" s="123">
        <v>0</v>
      </c>
      <c r="AE1899" s="123">
        <f t="shared" si="1031"/>
        <v>0</v>
      </c>
      <c r="AF1899" s="123">
        <f t="shared" si="1032"/>
        <v>0</v>
      </c>
      <c r="AG1899" s="45"/>
      <c r="AH1899" s="123">
        <v>0</v>
      </c>
      <c r="AI1899" s="123">
        <v>0</v>
      </c>
      <c r="AJ1899" s="123">
        <f t="shared" si="1033"/>
        <v>0</v>
      </c>
      <c r="AK1899" s="123">
        <v>0</v>
      </c>
      <c r="AL1899" s="123">
        <v>0</v>
      </c>
      <c r="AM1899" s="123">
        <f t="shared" si="1034"/>
        <v>0</v>
      </c>
      <c r="AN1899" s="123">
        <f t="shared" si="1035"/>
        <v>0</v>
      </c>
      <c r="AO1899" s="45"/>
      <c r="AP1899" s="123">
        <f>J1899-(R1899+Z1899+AH1899)</f>
        <v>0</v>
      </c>
      <c r="AQ1899" s="123">
        <f>K1899-(S1899+AA1899+AI1899)</f>
        <v>0</v>
      </c>
      <c r="AR1899" s="123">
        <f t="shared" si="1036"/>
        <v>0</v>
      </c>
      <c r="AS1899" s="123">
        <f>M1899-(U1899+AC1899+AK1899)</f>
        <v>0</v>
      </c>
      <c r="AT1899" s="123">
        <f>N1899-(V1899+AD1899+AL1899)</f>
        <v>0</v>
      </c>
      <c r="AU1899" s="123">
        <f t="shared" si="1037"/>
        <v>0</v>
      </c>
      <c r="AV1899" s="123">
        <f t="shared" si="1038"/>
        <v>0</v>
      </c>
      <c r="AW1899" s="125"/>
      <c r="AX1899" s="125"/>
      <c r="AY1899" s="125"/>
      <c r="AZ1899" s="124"/>
      <c r="BA1899" s="124"/>
      <c r="BB1899" s="124"/>
      <c r="BC1899" s="124"/>
      <c r="BD1899" s="124"/>
    </row>
    <row r="1900" spans="1:56" s="107" customFormat="1" hidden="1">
      <c r="A1900" s="45"/>
      <c r="B1900" s="101">
        <v>2013</v>
      </c>
      <c r="C1900" s="102">
        <v>8320</v>
      </c>
      <c r="D1900" s="101">
        <v>15</v>
      </c>
      <c r="E1900" s="101">
        <v>5000</v>
      </c>
      <c r="F1900" s="101"/>
      <c r="G1900" s="101"/>
      <c r="H1900" s="101"/>
      <c r="I1900" s="103" t="s">
        <v>226</v>
      </c>
      <c r="J1900" s="104">
        <v>0</v>
      </c>
      <c r="K1900" s="104">
        <v>0</v>
      </c>
      <c r="L1900" s="104">
        <v>0</v>
      </c>
      <c r="M1900" s="104">
        <v>2009000</v>
      </c>
      <c r="N1900" s="104">
        <v>0</v>
      </c>
      <c r="O1900" s="104">
        <v>2009000</v>
      </c>
      <c r="P1900" s="104">
        <v>2009000</v>
      </c>
      <c r="Q1900" s="45"/>
      <c r="R1900" s="105">
        <f>R1901+R1908+R1913+R1916+R1921</f>
        <v>0</v>
      </c>
      <c r="S1900" s="105">
        <f>S1901+S1908+S1913+S1916+S1921</f>
        <v>0</v>
      </c>
      <c r="T1900" s="105">
        <f t="shared" si="1028"/>
        <v>0</v>
      </c>
      <c r="U1900" s="105">
        <f>U1901+U1908+U1913+U1916+U1921</f>
        <v>2009000</v>
      </c>
      <c r="V1900" s="105">
        <f>V1901+V1908+V1913+V1916+V1921</f>
        <v>0</v>
      </c>
      <c r="W1900" s="105">
        <f t="shared" si="1039"/>
        <v>2009000</v>
      </c>
      <c r="X1900" s="105">
        <f t="shared" si="1029"/>
        <v>2009000</v>
      </c>
      <c r="Y1900" s="45"/>
      <c r="Z1900" s="105">
        <f>Z1901+Z1908+Z1913+Z1916+Z1921</f>
        <v>0</v>
      </c>
      <c r="AA1900" s="105">
        <f>AA1901+AA1908+AA1913+AA1916+AA1921</f>
        <v>0</v>
      </c>
      <c r="AB1900" s="105">
        <f t="shared" si="1030"/>
        <v>0</v>
      </c>
      <c r="AC1900" s="105">
        <f>AC1901+AC1908+AC1913+AC1916+AC1921</f>
        <v>0</v>
      </c>
      <c r="AD1900" s="105">
        <f>AD1901+AD1908+AD1913+AD1916+AD1921</f>
        <v>0</v>
      </c>
      <c r="AE1900" s="105">
        <f t="shared" si="1031"/>
        <v>0</v>
      </c>
      <c r="AF1900" s="105">
        <f t="shared" si="1032"/>
        <v>0</v>
      </c>
      <c r="AG1900" s="45"/>
      <c r="AH1900" s="105">
        <f>AH1901+AH1908+AH1913+AH1916+AH1921</f>
        <v>0</v>
      </c>
      <c r="AI1900" s="105">
        <f>AI1901+AI1908+AI1913+AI1916+AI1921</f>
        <v>0</v>
      </c>
      <c r="AJ1900" s="105">
        <f t="shared" si="1033"/>
        <v>0</v>
      </c>
      <c r="AK1900" s="105">
        <f>AK1901+AK1908+AK1913+AK1916+AK1921</f>
        <v>0</v>
      </c>
      <c r="AL1900" s="105">
        <f>AL1901+AL1908+AL1913+AL1916+AL1921</f>
        <v>0</v>
      </c>
      <c r="AM1900" s="105">
        <f t="shared" si="1034"/>
        <v>0</v>
      </c>
      <c r="AN1900" s="105">
        <f t="shared" si="1035"/>
        <v>0</v>
      </c>
      <c r="AO1900" s="45"/>
      <c r="AP1900" s="105">
        <f>AP1901+AP1908+AP1913+AP1916+AP1921</f>
        <v>0</v>
      </c>
      <c r="AQ1900" s="105">
        <f>AQ1901+AQ1908+AQ1913+AQ1916+AQ1921</f>
        <v>0</v>
      </c>
      <c r="AR1900" s="105">
        <f t="shared" si="1036"/>
        <v>0</v>
      </c>
      <c r="AS1900" s="105">
        <f>AS1901+AS1908+AS1913+AS1916+AS1921</f>
        <v>0</v>
      </c>
      <c r="AT1900" s="105">
        <f>AT1901+AT1908+AT1913+AT1916+AT1921</f>
        <v>0</v>
      </c>
      <c r="AU1900" s="105">
        <f t="shared" si="1037"/>
        <v>0</v>
      </c>
      <c r="AV1900" s="105">
        <f t="shared" si="1038"/>
        <v>0</v>
      </c>
      <c r="AW1900" s="106"/>
      <c r="AX1900" s="106"/>
      <c r="AY1900" s="106"/>
      <c r="AZ1900" s="104"/>
      <c r="BA1900" s="104"/>
      <c r="BB1900" s="104"/>
      <c r="BC1900" s="104"/>
      <c r="BD1900" s="104"/>
    </row>
    <row r="1901" spans="1:56" s="126" customFormat="1" hidden="1">
      <c r="A1901" s="45"/>
      <c r="B1901" s="108">
        <v>2013</v>
      </c>
      <c r="C1901" s="109">
        <v>8320</v>
      </c>
      <c r="D1901" s="108">
        <v>15</v>
      </c>
      <c r="E1901" s="108">
        <v>5000</v>
      </c>
      <c r="F1901" s="108">
        <v>5100</v>
      </c>
      <c r="G1901" s="108"/>
      <c r="H1901" s="108"/>
      <c r="I1901" s="110" t="s">
        <v>227</v>
      </c>
      <c r="J1901" s="111">
        <v>0</v>
      </c>
      <c r="K1901" s="111">
        <v>0</v>
      </c>
      <c r="L1901" s="111">
        <v>0</v>
      </c>
      <c r="M1901" s="111">
        <v>559000</v>
      </c>
      <c r="N1901" s="111">
        <v>0</v>
      </c>
      <c r="O1901" s="111">
        <v>559000</v>
      </c>
      <c r="P1901" s="111">
        <v>559000</v>
      </c>
      <c r="Q1901" s="45"/>
      <c r="R1901" s="112">
        <f>R1902+R1904+R1906</f>
        <v>0</v>
      </c>
      <c r="S1901" s="112">
        <f>S1902+S1904+S1906</f>
        <v>0</v>
      </c>
      <c r="T1901" s="112">
        <f t="shared" si="1028"/>
        <v>0</v>
      </c>
      <c r="U1901" s="112">
        <f>U1902+U1904+U1906</f>
        <v>559000</v>
      </c>
      <c r="V1901" s="112">
        <f>V1902+V1904+V1906</f>
        <v>0</v>
      </c>
      <c r="W1901" s="112">
        <f t="shared" si="1039"/>
        <v>559000</v>
      </c>
      <c r="X1901" s="112">
        <f t="shared" si="1029"/>
        <v>559000</v>
      </c>
      <c r="Y1901" s="45"/>
      <c r="Z1901" s="112">
        <f>Z1902+Z1904+Z1906</f>
        <v>0</v>
      </c>
      <c r="AA1901" s="112">
        <f>AA1902+AA1904+AA1906</f>
        <v>0</v>
      </c>
      <c r="AB1901" s="112">
        <f t="shared" si="1030"/>
        <v>0</v>
      </c>
      <c r="AC1901" s="112">
        <f>AC1902+AC1904+AC1906</f>
        <v>0</v>
      </c>
      <c r="AD1901" s="112">
        <f>AD1902+AD1904+AD1906</f>
        <v>0</v>
      </c>
      <c r="AE1901" s="112">
        <f t="shared" si="1031"/>
        <v>0</v>
      </c>
      <c r="AF1901" s="112">
        <f t="shared" si="1032"/>
        <v>0</v>
      </c>
      <c r="AG1901" s="45"/>
      <c r="AH1901" s="112">
        <f>AH1902+AH1904+AH1906</f>
        <v>0</v>
      </c>
      <c r="AI1901" s="112">
        <f>AI1902+AI1904+AI1906</f>
        <v>0</v>
      </c>
      <c r="AJ1901" s="112">
        <f t="shared" si="1033"/>
        <v>0</v>
      </c>
      <c r="AK1901" s="112">
        <f>AK1902+AK1904+AK1906</f>
        <v>0</v>
      </c>
      <c r="AL1901" s="112">
        <f>AL1902+AL1904+AL1906</f>
        <v>0</v>
      </c>
      <c r="AM1901" s="112">
        <f t="shared" si="1034"/>
        <v>0</v>
      </c>
      <c r="AN1901" s="112">
        <f t="shared" si="1035"/>
        <v>0</v>
      </c>
      <c r="AO1901" s="45"/>
      <c r="AP1901" s="112">
        <f>AP1902+AP1904+AP1906</f>
        <v>0</v>
      </c>
      <c r="AQ1901" s="112">
        <f>AQ1902+AQ1904+AQ1906</f>
        <v>0</v>
      </c>
      <c r="AR1901" s="112">
        <f t="shared" si="1036"/>
        <v>0</v>
      </c>
      <c r="AS1901" s="112">
        <f>AS1902+AS1904+AS1906</f>
        <v>0</v>
      </c>
      <c r="AT1901" s="112">
        <f>AT1902+AT1904+AT1906</f>
        <v>0</v>
      </c>
      <c r="AU1901" s="112">
        <f t="shared" si="1037"/>
        <v>0</v>
      </c>
      <c r="AV1901" s="112">
        <f t="shared" si="1038"/>
        <v>0</v>
      </c>
      <c r="AW1901" s="113"/>
      <c r="AX1901" s="113"/>
      <c r="AY1901" s="113"/>
      <c r="AZ1901" s="111"/>
      <c r="BA1901" s="111"/>
      <c r="BB1901" s="111"/>
      <c r="BC1901" s="111"/>
      <c r="BD1901" s="111"/>
    </row>
    <row r="1902" spans="1:56" s="127" customFormat="1" hidden="1">
      <c r="A1902" s="45"/>
      <c r="B1902" s="114">
        <v>2013</v>
      </c>
      <c r="C1902" s="115">
        <v>8320</v>
      </c>
      <c r="D1902" s="114">
        <v>15</v>
      </c>
      <c r="E1902" s="114">
        <v>5000</v>
      </c>
      <c r="F1902" s="114">
        <v>5100</v>
      </c>
      <c r="G1902" s="114">
        <v>511</v>
      </c>
      <c r="H1902" s="114"/>
      <c r="I1902" s="116" t="s">
        <v>228</v>
      </c>
      <c r="J1902" s="117">
        <v>0</v>
      </c>
      <c r="K1902" s="117">
        <v>0</v>
      </c>
      <c r="L1902" s="117">
        <v>0</v>
      </c>
      <c r="M1902" s="117">
        <v>105000</v>
      </c>
      <c r="N1902" s="117">
        <v>0</v>
      </c>
      <c r="O1902" s="117">
        <v>105000</v>
      </c>
      <c r="P1902" s="117">
        <v>105000</v>
      </c>
      <c r="Q1902" s="45"/>
      <c r="R1902" s="118">
        <f t="shared" ref="R1902:S1911" si="1114">R1903</f>
        <v>0</v>
      </c>
      <c r="S1902" s="118">
        <f t="shared" si="1114"/>
        <v>0</v>
      </c>
      <c r="T1902" s="118">
        <f t="shared" si="1028"/>
        <v>0</v>
      </c>
      <c r="U1902" s="118">
        <f t="shared" ref="U1902:V1911" si="1115">U1903</f>
        <v>105000</v>
      </c>
      <c r="V1902" s="118">
        <f t="shared" si="1115"/>
        <v>0</v>
      </c>
      <c r="W1902" s="118">
        <f t="shared" si="1039"/>
        <v>105000</v>
      </c>
      <c r="X1902" s="118">
        <f t="shared" si="1029"/>
        <v>105000</v>
      </c>
      <c r="Y1902" s="45"/>
      <c r="Z1902" s="118">
        <f t="shared" ref="Z1902:AA1911" si="1116">Z1903</f>
        <v>0</v>
      </c>
      <c r="AA1902" s="118">
        <f t="shared" si="1116"/>
        <v>0</v>
      </c>
      <c r="AB1902" s="118">
        <f t="shared" si="1030"/>
        <v>0</v>
      </c>
      <c r="AC1902" s="118">
        <f t="shared" ref="AC1902:AD1911" si="1117">AC1903</f>
        <v>0</v>
      </c>
      <c r="AD1902" s="118">
        <f t="shared" si="1117"/>
        <v>0</v>
      </c>
      <c r="AE1902" s="118">
        <f t="shared" si="1031"/>
        <v>0</v>
      </c>
      <c r="AF1902" s="118">
        <f t="shared" si="1032"/>
        <v>0</v>
      </c>
      <c r="AG1902" s="45"/>
      <c r="AH1902" s="118">
        <f t="shared" ref="AH1902:AI1911" si="1118">AH1903</f>
        <v>0</v>
      </c>
      <c r="AI1902" s="118">
        <f t="shared" si="1118"/>
        <v>0</v>
      </c>
      <c r="AJ1902" s="118">
        <f t="shared" si="1033"/>
        <v>0</v>
      </c>
      <c r="AK1902" s="118">
        <f t="shared" ref="AK1902:AL1911" si="1119">AK1903</f>
        <v>0</v>
      </c>
      <c r="AL1902" s="118">
        <f t="shared" si="1119"/>
        <v>0</v>
      </c>
      <c r="AM1902" s="118">
        <f t="shared" si="1034"/>
        <v>0</v>
      </c>
      <c r="AN1902" s="118">
        <f t="shared" si="1035"/>
        <v>0</v>
      </c>
      <c r="AO1902" s="45"/>
      <c r="AP1902" s="118">
        <f t="shared" ref="AP1902:AQ1911" si="1120">AP1903</f>
        <v>0</v>
      </c>
      <c r="AQ1902" s="118">
        <f t="shared" si="1120"/>
        <v>0</v>
      </c>
      <c r="AR1902" s="118">
        <f t="shared" si="1036"/>
        <v>0</v>
      </c>
      <c r="AS1902" s="118">
        <f t="shared" ref="AS1902:AT1911" si="1121">AS1903</f>
        <v>0</v>
      </c>
      <c r="AT1902" s="118">
        <f t="shared" si="1121"/>
        <v>0</v>
      </c>
      <c r="AU1902" s="118">
        <f t="shared" si="1037"/>
        <v>0</v>
      </c>
      <c r="AV1902" s="118">
        <f t="shared" si="1038"/>
        <v>0</v>
      </c>
      <c r="AW1902" s="119"/>
      <c r="AX1902" s="119"/>
      <c r="AY1902" s="119"/>
      <c r="AZ1902" s="117"/>
      <c r="BA1902" s="117"/>
      <c r="BB1902" s="117"/>
      <c r="BC1902" s="117"/>
      <c r="BD1902" s="117"/>
    </row>
    <row r="1903" spans="1:56" s="100" customFormat="1" hidden="1">
      <c r="A1903" s="45"/>
      <c r="B1903" s="120">
        <v>2013</v>
      </c>
      <c r="C1903" s="121">
        <v>8320</v>
      </c>
      <c r="D1903" s="120">
        <v>15</v>
      </c>
      <c r="E1903" s="120">
        <v>5000</v>
      </c>
      <c r="F1903" s="120">
        <v>5100</v>
      </c>
      <c r="G1903" s="120">
        <v>511</v>
      </c>
      <c r="H1903" s="120">
        <v>51101</v>
      </c>
      <c r="I1903" s="122" t="s">
        <v>229</v>
      </c>
      <c r="J1903" s="123">
        <v>0</v>
      </c>
      <c r="K1903" s="123">
        <v>0</v>
      </c>
      <c r="L1903" s="124">
        <v>0</v>
      </c>
      <c r="M1903" s="123">
        <v>105000</v>
      </c>
      <c r="N1903" s="123">
        <v>0</v>
      </c>
      <c r="O1903" s="124">
        <v>105000</v>
      </c>
      <c r="P1903" s="124">
        <v>105000</v>
      </c>
      <c r="Q1903" s="45"/>
      <c r="R1903" s="123">
        <v>0</v>
      </c>
      <c r="S1903" s="123">
        <v>0</v>
      </c>
      <c r="T1903" s="123">
        <f t="shared" si="1028"/>
        <v>0</v>
      </c>
      <c r="U1903" s="123">
        <f>+[1]Evaluacion!V142</f>
        <v>105000</v>
      </c>
      <c r="V1903" s="123">
        <v>0</v>
      </c>
      <c r="W1903" s="123">
        <f t="shared" si="1039"/>
        <v>105000</v>
      </c>
      <c r="X1903" s="123">
        <f t="shared" si="1029"/>
        <v>105000</v>
      </c>
      <c r="Y1903" s="45"/>
      <c r="Z1903" s="123">
        <v>0</v>
      </c>
      <c r="AA1903" s="123">
        <v>0</v>
      </c>
      <c r="AB1903" s="123">
        <f t="shared" si="1030"/>
        <v>0</v>
      </c>
      <c r="AC1903" s="123">
        <f>57973.76-31765.76-26208</f>
        <v>0</v>
      </c>
      <c r="AD1903" s="123">
        <v>0</v>
      </c>
      <c r="AE1903" s="123">
        <f t="shared" si="1031"/>
        <v>0</v>
      </c>
      <c r="AF1903" s="123">
        <f t="shared" si="1032"/>
        <v>0</v>
      </c>
      <c r="AG1903" s="45"/>
      <c r="AH1903" s="123">
        <v>0</v>
      </c>
      <c r="AI1903" s="123">
        <v>0</v>
      </c>
      <c r="AJ1903" s="123">
        <f t="shared" si="1033"/>
        <v>0</v>
      </c>
      <c r="AK1903" s="123">
        <v>0</v>
      </c>
      <c r="AL1903" s="123">
        <v>0</v>
      </c>
      <c r="AM1903" s="123">
        <f t="shared" si="1034"/>
        <v>0</v>
      </c>
      <c r="AN1903" s="123">
        <f t="shared" si="1035"/>
        <v>0</v>
      </c>
      <c r="AO1903" s="45"/>
      <c r="AP1903" s="123">
        <f>J1903-(R1903+Z1903+AH1903)</f>
        <v>0</v>
      </c>
      <c r="AQ1903" s="123">
        <f>K1903-(S1903+AA1903+AI1903)</f>
        <v>0</v>
      </c>
      <c r="AR1903" s="123">
        <f t="shared" si="1036"/>
        <v>0</v>
      </c>
      <c r="AS1903" s="123">
        <f>M1903-(U1903+AC1903+AK1903)</f>
        <v>0</v>
      </c>
      <c r="AT1903" s="123">
        <f>N1903-(V1903+AD1903+AL1903)</f>
        <v>0</v>
      </c>
      <c r="AU1903" s="123">
        <f t="shared" si="1037"/>
        <v>0</v>
      </c>
      <c r="AV1903" s="123">
        <f t="shared" si="1038"/>
        <v>0</v>
      </c>
      <c r="AW1903" s="125" t="s">
        <v>103</v>
      </c>
      <c r="AX1903" s="125">
        <v>57</v>
      </c>
      <c r="AY1903" s="125"/>
      <c r="AZ1903" s="124" t="s">
        <v>88</v>
      </c>
      <c r="BA1903" s="124">
        <f>[1]Evaluacion!AJ142</f>
        <v>38</v>
      </c>
      <c r="BB1903" s="124"/>
      <c r="BC1903" s="133">
        <f>+AX1903-BA1903</f>
        <v>19</v>
      </c>
      <c r="BD1903" s="124">
        <v>0</v>
      </c>
    </row>
    <row r="1904" spans="1:56" s="127" customFormat="1" hidden="1">
      <c r="A1904" s="45"/>
      <c r="B1904" s="114">
        <v>2013</v>
      </c>
      <c r="C1904" s="115">
        <v>8320</v>
      </c>
      <c r="D1904" s="114">
        <v>15</v>
      </c>
      <c r="E1904" s="114">
        <v>5000</v>
      </c>
      <c r="F1904" s="114">
        <v>5100</v>
      </c>
      <c r="G1904" s="114">
        <v>515</v>
      </c>
      <c r="H1904" s="114"/>
      <c r="I1904" s="116" t="s">
        <v>231</v>
      </c>
      <c r="J1904" s="117">
        <v>0</v>
      </c>
      <c r="K1904" s="117">
        <v>0</v>
      </c>
      <c r="L1904" s="117">
        <v>0</v>
      </c>
      <c r="M1904" s="117">
        <v>454000</v>
      </c>
      <c r="N1904" s="117">
        <v>0</v>
      </c>
      <c r="O1904" s="117">
        <v>454000</v>
      </c>
      <c r="P1904" s="117">
        <v>454000</v>
      </c>
      <c r="Q1904" s="45"/>
      <c r="R1904" s="118">
        <f t="shared" si="1114"/>
        <v>0</v>
      </c>
      <c r="S1904" s="118">
        <f t="shared" si="1114"/>
        <v>0</v>
      </c>
      <c r="T1904" s="118">
        <f t="shared" si="1028"/>
        <v>0</v>
      </c>
      <c r="U1904" s="118">
        <f t="shared" si="1115"/>
        <v>454000</v>
      </c>
      <c r="V1904" s="118">
        <f t="shared" si="1115"/>
        <v>0</v>
      </c>
      <c r="W1904" s="118">
        <f t="shared" si="1039"/>
        <v>454000</v>
      </c>
      <c r="X1904" s="118">
        <f t="shared" si="1029"/>
        <v>454000</v>
      </c>
      <c r="Y1904" s="45"/>
      <c r="Z1904" s="118">
        <f t="shared" si="1116"/>
        <v>0</v>
      </c>
      <c r="AA1904" s="118">
        <f t="shared" si="1116"/>
        <v>0</v>
      </c>
      <c r="AB1904" s="118">
        <f t="shared" si="1030"/>
        <v>0</v>
      </c>
      <c r="AC1904" s="118">
        <f t="shared" si="1117"/>
        <v>0</v>
      </c>
      <c r="AD1904" s="118">
        <f t="shared" si="1117"/>
        <v>0</v>
      </c>
      <c r="AE1904" s="118">
        <f t="shared" si="1031"/>
        <v>0</v>
      </c>
      <c r="AF1904" s="118">
        <f t="shared" si="1032"/>
        <v>0</v>
      </c>
      <c r="AG1904" s="45"/>
      <c r="AH1904" s="118">
        <f t="shared" si="1118"/>
        <v>0</v>
      </c>
      <c r="AI1904" s="118">
        <f t="shared" si="1118"/>
        <v>0</v>
      </c>
      <c r="AJ1904" s="118">
        <f t="shared" si="1033"/>
        <v>0</v>
      </c>
      <c r="AK1904" s="118">
        <f t="shared" si="1119"/>
        <v>0</v>
      </c>
      <c r="AL1904" s="118">
        <f t="shared" si="1119"/>
        <v>0</v>
      </c>
      <c r="AM1904" s="118">
        <f t="shared" si="1034"/>
        <v>0</v>
      </c>
      <c r="AN1904" s="118">
        <f t="shared" si="1035"/>
        <v>0</v>
      </c>
      <c r="AO1904" s="45"/>
      <c r="AP1904" s="118">
        <f t="shared" si="1120"/>
        <v>0</v>
      </c>
      <c r="AQ1904" s="118">
        <f t="shared" si="1120"/>
        <v>0</v>
      </c>
      <c r="AR1904" s="118">
        <f t="shared" si="1036"/>
        <v>0</v>
      </c>
      <c r="AS1904" s="118">
        <f t="shared" si="1121"/>
        <v>0</v>
      </c>
      <c r="AT1904" s="118">
        <f t="shared" si="1121"/>
        <v>0</v>
      </c>
      <c r="AU1904" s="118">
        <f t="shared" si="1037"/>
        <v>0</v>
      </c>
      <c r="AV1904" s="118">
        <f t="shared" si="1038"/>
        <v>0</v>
      </c>
      <c r="AW1904" s="119"/>
      <c r="AX1904" s="119"/>
      <c r="AY1904" s="119"/>
      <c r="AZ1904" s="117"/>
      <c r="BA1904" s="117"/>
      <c r="BB1904" s="117"/>
      <c r="BC1904" s="117"/>
      <c r="BD1904" s="117"/>
    </row>
    <row r="1905" spans="1:56" s="100" customFormat="1" hidden="1">
      <c r="A1905" s="45"/>
      <c r="B1905" s="120">
        <v>2013</v>
      </c>
      <c r="C1905" s="121">
        <v>8320</v>
      </c>
      <c r="D1905" s="120">
        <v>15</v>
      </c>
      <c r="E1905" s="120">
        <v>5000</v>
      </c>
      <c r="F1905" s="120">
        <v>5100</v>
      </c>
      <c r="G1905" s="120">
        <v>515</v>
      </c>
      <c r="H1905" s="120">
        <v>51501</v>
      </c>
      <c r="I1905" s="122" t="s">
        <v>232</v>
      </c>
      <c r="J1905" s="123">
        <v>0</v>
      </c>
      <c r="K1905" s="123">
        <v>0</v>
      </c>
      <c r="L1905" s="124">
        <v>0</v>
      </c>
      <c r="M1905" s="123">
        <v>454000</v>
      </c>
      <c r="N1905" s="123">
        <v>0</v>
      </c>
      <c r="O1905" s="124">
        <v>454000</v>
      </c>
      <c r="P1905" s="124">
        <v>454000</v>
      </c>
      <c r="Q1905" s="45"/>
      <c r="R1905" s="123">
        <v>0</v>
      </c>
      <c r="S1905" s="123">
        <v>0</v>
      </c>
      <c r="T1905" s="123">
        <f t="shared" si="1028"/>
        <v>0</v>
      </c>
      <c r="U1905" s="123">
        <f>+[1]Evaluacion!V144</f>
        <v>454000</v>
      </c>
      <c r="V1905" s="123">
        <v>0</v>
      </c>
      <c r="W1905" s="123">
        <f t="shared" si="1039"/>
        <v>454000</v>
      </c>
      <c r="X1905" s="123">
        <f t="shared" si="1029"/>
        <v>454000</v>
      </c>
      <c r="Y1905" s="45"/>
      <c r="Z1905" s="123">
        <v>0</v>
      </c>
      <c r="AA1905" s="123">
        <v>0</v>
      </c>
      <c r="AB1905" s="123">
        <f t="shared" si="1030"/>
        <v>0</v>
      </c>
      <c r="AC1905" s="123">
        <v>0</v>
      </c>
      <c r="AD1905" s="123">
        <v>0</v>
      </c>
      <c r="AE1905" s="123">
        <f t="shared" si="1031"/>
        <v>0</v>
      </c>
      <c r="AF1905" s="123">
        <f t="shared" si="1032"/>
        <v>0</v>
      </c>
      <c r="AG1905" s="45"/>
      <c r="AH1905" s="123">
        <v>0</v>
      </c>
      <c r="AI1905" s="123">
        <v>0</v>
      </c>
      <c r="AJ1905" s="123">
        <f t="shared" si="1033"/>
        <v>0</v>
      </c>
      <c r="AK1905" s="123">
        <v>0</v>
      </c>
      <c r="AL1905" s="123">
        <v>0</v>
      </c>
      <c r="AM1905" s="123">
        <f t="shared" si="1034"/>
        <v>0</v>
      </c>
      <c r="AN1905" s="123">
        <f t="shared" si="1035"/>
        <v>0</v>
      </c>
      <c r="AO1905" s="45"/>
      <c r="AP1905" s="123">
        <f>J1905-(R1905+Z1905+AH1905)</f>
        <v>0</v>
      </c>
      <c r="AQ1905" s="123">
        <f>K1905-(S1905+AA1905+AI1905)</f>
        <v>0</v>
      </c>
      <c r="AR1905" s="123">
        <f t="shared" si="1036"/>
        <v>0</v>
      </c>
      <c r="AS1905" s="123">
        <f>M1905-(U1905+AC1905+AK1905)</f>
        <v>0</v>
      </c>
      <c r="AT1905" s="123">
        <f>N1905-(V1905+AD1905+AL1905)</f>
        <v>0</v>
      </c>
      <c r="AU1905" s="123">
        <f t="shared" si="1037"/>
        <v>0</v>
      </c>
      <c r="AV1905" s="123">
        <f t="shared" si="1038"/>
        <v>0</v>
      </c>
      <c r="AW1905" s="125" t="s">
        <v>103</v>
      </c>
      <c r="AX1905" s="125">
        <v>32</v>
      </c>
      <c r="AY1905" s="125"/>
      <c r="AZ1905" s="124" t="s">
        <v>88</v>
      </c>
      <c r="BA1905" s="124">
        <f>[1]Evaluacion!AJ144</f>
        <v>29</v>
      </c>
      <c r="BB1905" s="124"/>
      <c r="BC1905" s="133">
        <f>+AX1905-BA1905</f>
        <v>3</v>
      </c>
      <c r="BD1905" s="124">
        <v>0</v>
      </c>
    </row>
    <row r="1906" spans="1:56" s="100" customFormat="1" hidden="1">
      <c r="A1906" s="45"/>
      <c r="B1906" s="114">
        <v>2013</v>
      </c>
      <c r="C1906" s="115">
        <v>8320</v>
      </c>
      <c r="D1906" s="114">
        <v>13</v>
      </c>
      <c r="E1906" s="114">
        <v>5000</v>
      </c>
      <c r="F1906" s="114">
        <v>5100</v>
      </c>
      <c r="G1906" s="114">
        <v>519</v>
      </c>
      <c r="H1906" s="114"/>
      <c r="I1906" s="116" t="s">
        <v>233</v>
      </c>
      <c r="J1906" s="117">
        <v>0</v>
      </c>
      <c r="K1906" s="117">
        <v>0</v>
      </c>
      <c r="L1906" s="117">
        <v>0</v>
      </c>
      <c r="M1906" s="117">
        <v>0</v>
      </c>
      <c r="N1906" s="117">
        <v>0</v>
      </c>
      <c r="O1906" s="117">
        <v>0</v>
      </c>
      <c r="P1906" s="117">
        <v>0</v>
      </c>
      <c r="Q1906" s="45"/>
      <c r="R1906" s="118">
        <f t="shared" si="1114"/>
        <v>0</v>
      </c>
      <c r="S1906" s="118">
        <f t="shared" si="1114"/>
        <v>0</v>
      </c>
      <c r="T1906" s="118">
        <f t="shared" si="1028"/>
        <v>0</v>
      </c>
      <c r="U1906" s="118">
        <f t="shared" si="1115"/>
        <v>0</v>
      </c>
      <c r="V1906" s="118">
        <f t="shared" si="1115"/>
        <v>0</v>
      </c>
      <c r="W1906" s="118">
        <f t="shared" si="1039"/>
        <v>0</v>
      </c>
      <c r="X1906" s="118">
        <f t="shared" si="1029"/>
        <v>0</v>
      </c>
      <c r="Y1906" s="45"/>
      <c r="Z1906" s="118">
        <f t="shared" si="1116"/>
        <v>0</v>
      </c>
      <c r="AA1906" s="118">
        <f t="shared" si="1116"/>
        <v>0</v>
      </c>
      <c r="AB1906" s="118">
        <f t="shared" si="1030"/>
        <v>0</v>
      </c>
      <c r="AC1906" s="118">
        <f t="shared" si="1117"/>
        <v>0</v>
      </c>
      <c r="AD1906" s="118">
        <f t="shared" si="1117"/>
        <v>0</v>
      </c>
      <c r="AE1906" s="118">
        <f t="shared" si="1031"/>
        <v>0</v>
      </c>
      <c r="AF1906" s="118">
        <f t="shared" si="1032"/>
        <v>0</v>
      </c>
      <c r="AG1906" s="45"/>
      <c r="AH1906" s="118">
        <f t="shared" si="1118"/>
        <v>0</v>
      </c>
      <c r="AI1906" s="118">
        <f t="shared" si="1118"/>
        <v>0</v>
      </c>
      <c r="AJ1906" s="118">
        <f t="shared" si="1033"/>
        <v>0</v>
      </c>
      <c r="AK1906" s="118">
        <f t="shared" si="1119"/>
        <v>0</v>
      </c>
      <c r="AL1906" s="118">
        <f t="shared" si="1119"/>
        <v>0</v>
      </c>
      <c r="AM1906" s="118">
        <f t="shared" si="1034"/>
        <v>0</v>
      </c>
      <c r="AN1906" s="118">
        <f t="shared" si="1035"/>
        <v>0</v>
      </c>
      <c r="AO1906" s="45"/>
      <c r="AP1906" s="118">
        <f t="shared" si="1120"/>
        <v>0</v>
      </c>
      <c r="AQ1906" s="118">
        <f t="shared" si="1120"/>
        <v>0</v>
      </c>
      <c r="AR1906" s="118">
        <f t="shared" si="1036"/>
        <v>0</v>
      </c>
      <c r="AS1906" s="118">
        <f t="shared" si="1121"/>
        <v>0</v>
      </c>
      <c r="AT1906" s="118">
        <f t="shared" si="1121"/>
        <v>0</v>
      </c>
      <c r="AU1906" s="118">
        <f t="shared" si="1037"/>
        <v>0</v>
      </c>
      <c r="AV1906" s="118">
        <f t="shared" si="1038"/>
        <v>0</v>
      </c>
      <c r="AW1906" s="119"/>
      <c r="AX1906" s="119"/>
      <c r="AY1906" s="119"/>
      <c r="AZ1906" s="117"/>
      <c r="BA1906" s="117"/>
      <c r="BB1906" s="117"/>
      <c r="BC1906" s="117"/>
      <c r="BD1906" s="117"/>
    </row>
    <row r="1907" spans="1:56" s="100" customFormat="1" hidden="1">
      <c r="A1907" s="45"/>
      <c r="B1907" s="120">
        <v>2013</v>
      </c>
      <c r="C1907" s="121">
        <v>8320</v>
      </c>
      <c r="D1907" s="120">
        <v>13</v>
      </c>
      <c r="E1907" s="120">
        <v>5000</v>
      </c>
      <c r="F1907" s="120">
        <v>5100</v>
      </c>
      <c r="G1907" s="120">
        <v>519</v>
      </c>
      <c r="H1907" s="120">
        <v>51901</v>
      </c>
      <c r="I1907" s="122" t="s">
        <v>234</v>
      </c>
      <c r="J1907" s="123">
        <v>0</v>
      </c>
      <c r="K1907" s="123">
        <v>0</v>
      </c>
      <c r="L1907" s="124">
        <v>0</v>
      </c>
      <c r="M1907" s="123">
        <v>0</v>
      </c>
      <c r="N1907" s="123">
        <v>0</v>
      </c>
      <c r="O1907" s="124">
        <v>0</v>
      </c>
      <c r="P1907" s="124">
        <v>0</v>
      </c>
      <c r="Q1907" s="45"/>
      <c r="R1907" s="123">
        <v>0</v>
      </c>
      <c r="S1907" s="123">
        <v>0</v>
      </c>
      <c r="T1907" s="123">
        <f t="shared" si="1028"/>
        <v>0</v>
      </c>
      <c r="U1907" s="123">
        <v>0</v>
      </c>
      <c r="V1907" s="123">
        <v>0</v>
      </c>
      <c r="W1907" s="123">
        <f t="shared" si="1039"/>
        <v>0</v>
      </c>
      <c r="X1907" s="123">
        <f t="shared" si="1029"/>
        <v>0</v>
      </c>
      <c r="Y1907" s="45"/>
      <c r="Z1907" s="123">
        <v>0</v>
      </c>
      <c r="AA1907" s="123">
        <v>0</v>
      </c>
      <c r="AB1907" s="123">
        <f t="shared" si="1030"/>
        <v>0</v>
      </c>
      <c r="AC1907" s="123">
        <v>0</v>
      </c>
      <c r="AD1907" s="123">
        <v>0</v>
      </c>
      <c r="AE1907" s="123">
        <f t="shared" si="1031"/>
        <v>0</v>
      </c>
      <c r="AF1907" s="123">
        <f t="shared" si="1032"/>
        <v>0</v>
      </c>
      <c r="AG1907" s="45"/>
      <c r="AH1907" s="123">
        <v>0</v>
      </c>
      <c r="AI1907" s="123">
        <v>0</v>
      </c>
      <c r="AJ1907" s="123">
        <f t="shared" si="1033"/>
        <v>0</v>
      </c>
      <c r="AK1907" s="123">
        <v>0</v>
      </c>
      <c r="AL1907" s="123">
        <v>0</v>
      </c>
      <c r="AM1907" s="123">
        <f t="shared" si="1034"/>
        <v>0</v>
      </c>
      <c r="AN1907" s="123">
        <f t="shared" si="1035"/>
        <v>0</v>
      </c>
      <c r="AO1907" s="45"/>
      <c r="AP1907" s="123">
        <f>J1907-(R1907+Z1907+AH1907)</f>
        <v>0</v>
      </c>
      <c r="AQ1907" s="123">
        <f>K1907-(S1907+AA1907+AI1907)</f>
        <v>0</v>
      </c>
      <c r="AR1907" s="123">
        <f t="shared" si="1036"/>
        <v>0</v>
      </c>
      <c r="AS1907" s="123">
        <f>M1907-(U1907+AC1907+AK1907)</f>
        <v>0</v>
      </c>
      <c r="AT1907" s="123">
        <f>N1907-(V1907+AD1907+AL1907)</f>
        <v>0</v>
      </c>
      <c r="AU1907" s="123">
        <f t="shared" si="1037"/>
        <v>0</v>
      </c>
      <c r="AV1907" s="123">
        <f t="shared" si="1038"/>
        <v>0</v>
      </c>
      <c r="AW1907" s="125"/>
      <c r="AX1907" s="125"/>
      <c r="AY1907" s="125"/>
      <c r="AZ1907" s="124"/>
      <c r="BA1907" s="124"/>
      <c r="BB1907" s="124"/>
      <c r="BC1907" s="124"/>
      <c r="BD1907" s="124"/>
    </row>
    <row r="1908" spans="1:56" s="100" customFormat="1" hidden="1">
      <c r="A1908" s="45"/>
      <c r="B1908" s="108">
        <v>2013</v>
      </c>
      <c r="C1908" s="109">
        <v>8320</v>
      </c>
      <c r="D1908" s="108">
        <v>15</v>
      </c>
      <c r="E1908" s="108">
        <v>5000</v>
      </c>
      <c r="F1908" s="108">
        <v>5200</v>
      </c>
      <c r="G1908" s="108"/>
      <c r="H1908" s="108"/>
      <c r="I1908" s="110" t="s">
        <v>333</v>
      </c>
      <c r="J1908" s="111">
        <v>0</v>
      </c>
      <c r="K1908" s="111">
        <v>0</v>
      </c>
      <c r="L1908" s="111">
        <v>0</v>
      </c>
      <c r="M1908" s="111">
        <v>0</v>
      </c>
      <c r="N1908" s="111">
        <v>0</v>
      </c>
      <c r="O1908" s="111">
        <v>0</v>
      </c>
      <c r="P1908" s="111">
        <v>0</v>
      </c>
      <c r="Q1908" s="45"/>
      <c r="R1908" s="112">
        <f>R1909+R1911</f>
        <v>0</v>
      </c>
      <c r="S1908" s="112">
        <f>S1909+S1911</f>
        <v>0</v>
      </c>
      <c r="T1908" s="112">
        <f t="shared" si="1028"/>
        <v>0</v>
      </c>
      <c r="U1908" s="112">
        <f>U1909+U1911</f>
        <v>0</v>
      </c>
      <c r="V1908" s="112">
        <f>V1909+V1911</f>
        <v>0</v>
      </c>
      <c r="W1908" s="112">
        <f t="shared" si="1039"/>
        <v>0</v>
      </c>
      <c r="X1908" s="112">
        <f t="shared" si="1029"/>
        <v>0</v>
      </c>
      <c r="Y1908" s="45"/>
      <c r="Z1908" s="112">
        <f>Z1909+Z1911</f>
        <v>0</v>
      </c>
      <c r="AA1908" s="112">
        <f>AA1909+AA1911</f>
        <v>0</v>
      </c>
      <c r="AB1908" s="112">
        <f t="shared" si="1030"/>
        <v>0</v>
      </c>
      <c r="AC1908" s="112">
        <f>AC1909+AC1911</f>
        <v>0</v>
      </c>
      <c r="AD1908" s="112">
        <f>AD1909+AD1911</f>
        <v>0</v>
      </c>
      <c r="AE1908" s="112">
        <f t="shared" si="1031"/>
        <v>0</v>
      </c>
      <c r="AF1908" s="112">
        <f t="shared" si="1032"/>
        <v>0</v>
      </c>
      <c r="AG1908" s="45"/>
      <c r="AH1908" s="112">
        <f>AH1909+AH1911</f>
        <v>0</v>
      </c>
      <c r="AI1908" s="112">
        <f>AI1909+AI1911</f>
        <v>0</v>
      </c>
      <c r="AJ1908" s="112">
        <f t="shared" si="1033"/>
        <v>0</v>
      </c>
      <c r="AK1908" s="112">
        <f>AK1909+AK1911</f>
        <v>0</v>
      </c>
      <c r="AL1908" s="112">
        <f>AL1909+AL1911</f>
        <v>0</v>
      </c>
      <c r="AM1908" s="112">
        <f t="shared" si="1034"/>
        <v>0</v>
      </c>
      <c r="AN1908" s="112">
        <f t="shared" si="1035"/>
        <v>0</v>
      </c>
      <c r="AO1908" s="45"/>
      <c r="AP1908" s="112">
        <f>AP1909+AP1911</f>
        <v>0</v>
      </c>
      <c r="AQ1908" s="112">
        <f>AQ1909+AQ1911</f>
        <v>0</v>
      </c>
      <c r="AR1908" s="112">
        <f t="shared" si="1036"/>
        <v>0</v>
      </c>
      <c r="AS1908" s="112">
        <f>AS1909+AS1911</f>
        <v>0</v>
      </c>
      <c r="AT1908" s="112">
        <f>AT1909+AT1911</f>
        <v>0</v>
      </c>
      <c r="AU1908" s="112">
        <f t="shared" si="1037"/>
        <v>0</v>
      </c>
      <c r="AV1908" s="112">
        <f t="shared" si="1038"/>
        <v>0</v>
      </c>
      <c r="AW1908" s="113"/>
      <c r="AX1908" s="113"/>
      <c r="AY1908" s="113"/>
      <c r="AZ1908" s="111"/>
      <c r="BA1908" s="111"/>
      <c r="BB1908" s="111"/>
      <c r="BC1908" s="111"/>
      <c r="BD1908" s="111"/>
    </row>
    <row r="1909" spans="1:56" s="100" customFormat="1" hidden="1">
      <c r="A1909" s="45"/>
      <c r="B1909" s="114">
        <v>2013</v>
      </c>
      <c r="C1909" s="115">
        <v>8320</v>
      </c>
      <c r="D1909" s="114">
        <v>15</v>
      </c>
      <c r="E1909" s="114">
        <v>5000</v>
      </c>
      <c r="F1909" s="114">
        <v>5200</v>
      </c>
      <c r="G1909" s="114">
        <v>521</v>
      </c>
      <c r="H1909" s="114"/>
      <c r="I1909" s="116" t="s">
        <v>236</v>
      </c>
      <c r="J1909" s="117">
        <v>0</v>
      </c>
      <c r="K1909" s="117">
        <v>0</v>
      </c>
      <c r="L1909" s="117">
        <v>0</v>
      </c>
      <c r="M1909" s="117">
        <v>0</v>
      </c>
      <c r="N1909" s="117">
        <v>0</v>
      </c>
      <c r="O1909" s="117">
        <v>0</v>
      </c>
      <c r="P1909" s="117">
        <v>0</v>
      </c>
      <c r="Q1909" s="45"/>
      <c r="R1909" s="118">
        <f t="shared" si="1114"/>
        <v>0</v>
      </c>
      <c r="S1909" s="118">
        <f t="shared" si="1114"/>
        <v>0</v>
      </c>
      <c r="T1909" s="118">
        <f t="shared" si="1028"/>
        <v>0</v>
      </c>
      <c r="U1909" s="118">
        <f t="shared" si="1115"/>
        <v>0</v>
      </c>
      <c r="V1909" s="118">
        <f t="shared" si="1115"/>
        <v>0</v>
      </c>
      <c r="W1909" s="118">
        <f t="shared" si="1039"/>
        <v>0</v>
      </c>
      <c r="X1909" s="118">
        <f t="shared" si="1029"/>
        <v>0</v>
      </c>
      <c r="Y1909" s="45"/>
      <c r="Z1909" s="118">
        <f t="shared" si="1116"/>
        <v>0</v>
      </c>
      <c r="AA1909" s="118">
        <f t="shared" si="1116"/>
        <v>0</v>
      </c>
      <c r="AB1909" s="118">
        <f t="shared" si="1030"/>
        <v>0</v>
      </c>
      <c r="AC1909" s="118">
        <f t="shared" si="1117"/>
        <v>0</v>
      </c>
      <c r="AD1909" s="118">
        <f t="shared" si="1117"/>
        <v>0</v>
      </c>
      <c r="AE1909" s="118">
        <f t="shared" si="1031"/>
        <v>0</v>
      </c>
      <c r="AF1909" s="118">
        <f t="shared" si="1032"/>
        <v>0</v>
      </c>
      <c r="AG1909" s="45"/>
      <c r="AH1909" s="118">
        <f t="shared" si="1118"/>
        <v>0</v>
      </c>
      <c r="AI1909" s="118">
        <f t="shared" si="1118"/>
        <v>0</v>
      </c>
      <c r="AJ1909" s="118">
        <f t="shared" si="1033"/>
        <v>0</v>
      </c>
      <c r="AK1909" s="118">
        <f t="shared" si="1119"/>
        <v>0</v>
      </c>
      <c r="AL1909" s="118">
        <f t="shared" si="1119"/>
        <v>0</v>
      </c>
      <c r="AM1909" s="118">
        <f t="shared" si="1034"/>
        <v>0</v>
      </c>
      <c r="AN1909" s="118">
        <f t="shared" si="1035"/>
        <v>0</v>
      </c>
      <c r="AO1909" s="45"/>
      <c r="AP1909" s="118">
        <f t="shared" si="1120"/>
        <v>0</v>
      </c>
      <c r="AQ1909" s="118">
        <f t="shared" si="1120"/>
        <v>0</v>
      </c>
      <c r="AR1909" s="118">
        <f t="shared" si="1036"/>
        <v>0</v>
      </c>
      <c r="AS1909" s="118">
        <f t="shared" si="1121"/>
        <v>0</v>
      </c>
      <c r="AT1909" s="118">
        <f t="shared" si="1121"/>
        <v>0</v>
      </c>
      <c r="AU1909" s="118">
        <f t="shared" si="1037"/>
        <v>0</v>
      </c>
      <c r="AV1909" s="118">
        <f t="shared" si="1038"/>
        <v>0</v>
      </c>
      <c r="AW1909" s="119"/>
      <c r="AX1909" s="119"/>
      <c r="AY1909" s="119"/>
      <c r="AZ1909" s="117"/>
      <c r="BA1909" s="117"/>
      <c r="BB1909" s="117"/>
      <c r="BC1909" s="117"/>
      <c r="BD1909" s="117"/>
    </row>
    <row r="1910" spans="1:56" s="100" customFormat="1" hidden="1">
      <c r="A1910" s="45"/>
      <c r="B1910" s="120">
        <v>2013</v>
      </c>
      <c r="C1910" s="121">
        <v>8320</v>
      </c>
      <c r="D1910" s="120">
        <v>15</v>
      </c>
      <c r="E1910" s="120">
        <v>5000</v>
      </c>
      <c r="F1910" s="120">
        <v>5200</v>
      </c>
      <c r="G1910" s="120">
        <v>521</v>
      </c>
      <c r="H1910" s="120">
        <v>52101</v>
      </c>
      <c r="I1910" s="122" t="s">
        <v>236</v>
      </c>
      <c r="J1910" s="123">
        <v>0</v>
      </c>
      <c r="K1910" s="123">
        <v>0</v>
      </c>
      <c r="L1910" s="124">
        <v>0</v>
      </c>
      <c r="M1910" s="123">
        <v>0</v>
      </c>
      <c r="N1910" s="123">
        <v>0</v>
      </c>
      <c r="O1910" s="124">
        <v>0</v>
      </c>
      <c r="P1910" s="124">
        <v>0</v>
      </c>
      <c r="Q1910" s="45"/>
      <c r="R1910" s="123">
        <v>0</v>
      </c>
      <c r="S1910" s="123">
        <v>0</v>
      </c>
      <c r="T1910" s="123">
        <f t="shared" si="1028"/>
        <v>0</v>
      </c>
      <c r="U1910" s="123">
        <v>0</v>
      </c>
      <c r="V1910" s="123">
        <v>0</v>
      </c>
      <c r="W1910" s="123">
        <f t="shared" si="1039"/>
        <v>0</v>
      </c>
      <c r="X1910" s="123">
        <f t="shared" si="1029"/>
        <v>0</v>
      </c>
      <c r="Y1910" s="45"/>
      <c r="Z1910" s="123">
        <v>0</v>
      </c>
      <c r="AA1910" s="123">
        <v>0</v>
      </c>
      <c r="AB1910" s="123">
        <f t="shared" si="1030"/>
        <v>0</v>
      </c>
      <c r="AC1910" s="123">
        <v>0</v>
      </c>
      <c r="AD1910" s="123">
        <v>0</v>
      </c>
      <c r="AE1910" s="123">
        <f t="shared" si="1031"/>
        <v>0</v>
      </c>
      <c r="AF1910" s="123">
        <f t="shared" si="1032"/>
        <v>0</v>
      </c>
      <c r="AG1910" s="45"/>
      <c r="AH1910" s="123">
        <v>0</v>
      </c>
      <c r="AI1910" s="123">
        <v>0</v>
      </c>
      <c r="AJ1910" s="123">
        <f t="shared" si="1033"/>
        <v>0</v>
      </c>
      <c r="AK1910" s="123">
        <v>0</v>
      </c>
      <c r="AL1910" s="123">
        <v>0</v>
      </c>
      <c r="AM1910" s="123">
        <f t="shared" si="1034"/>
        <v>0</v>
      </c>
      <c r="AN1910" s="123">
        <f t="shared" si="1035"/>
        <v>0</v>
      </c>
      <c r="AO1910" s="45"/>
      <c r="AP1910" s="123">
        <f>J1910-(R1910+Z1910+AH1910)</f>
        <v>0</v>
      </c>
      <c r="AQ1910" s="123">
        <f>K1910-(S1910+AA1910+AI1910)</f>
        <v>0</v>
      </c>
      <c r="AR1910" s="123">
        <f t="shared" si="1036"/>
        <v>0</v>
      </c>
      <c r="AS1910" s="123">
        <f>M1910-(U1910+AC1910+AK1910)</f>
        <v>0</v>
      </c>
      <c r="AT1910" s="123">
        <f>N1910-(V1910+AD1910+AL1910)</f>
        <v>0</v>
      </c>
      <c r="AU1910" s="123">
        <f t="shared" si="1037"/>
        <v>0</v>
      </c>
      <c r="AV1910" s="123">
        <f t="shared" si="1038"/>
        <v>0</v>
      </c>
      <c r="AW1910" s="125"/>
      <c r="AX1910" s="125"/>
      <c r="AY1910" s="125"/>
      <c r="AZ1910" s="124"/>
      <c r="BA1910" s="124"/>
      <c r="BB1910" s="124"/>
      <c r="BC1910" s="124"/>
      <c r="BD1910" s="124"/>
    </row>
    <row r="1911" spans="1:56" s="100" customFormat="1" hidden="1">
      <c r="A1911" s="45"/>
      <c r="B1911" s="114">
        <v>2013</v>
      </c>
      <c r="C1911" s="115">
        <v>8320</v>
      </c>
      <c r="D1911" s="114">
        <v>15</v>
      </c>
      <c r="E1911" s="114">
        <v>5000</v>
      </c>
      <c r="F1911" s="114">
        <v>5200</v>
      </c>
      <c r="G1911" s="114">
        <v>523</v>
      </c>
      <c r="H1911" s="114"/>
      <c r="I1911" s="116" t="s">
        <v>238</v>
      </c>
      <c r="J1911" s="117">
        <v>0</v>
      </c>
      <c r="K1911" s="117">
        <v>0</v>
      </c>
      <c r="L1911" s="117">
        <v>0</v>
      </c>
      <c r="M1911" s="117">
        <v>0</v>
      </c>
      <c r="N1911" s="117">
        <v>0</v>
      </c>
      <c r="O1911" s="117">
        <v>0</v>
      </c>
      <c r="P1911" s="117">
        <v>0</v>
      </c>
      <c r="Q1911" s="45"/>
      <c r="R1911" s="118">
        <f t="shared" si="1114"/>
        <v>0</v>
      </c>
      <c r="S1911" s="118">
        <f t="shared" si="1114"/>
        <v>0</v>
      </c>
      <c r="T1911" s="118">
        <f t="shared" si="1028"/>
        <v>0</v>
      </c>
      <c r="U1911" s="118">
        <f t="shared" si="1115"/>
        <v>0</v>
      </c>
      <c r="V1911" s="118">
        <f t="shared" si="1115"/>
        <v>0</v>
      </c>
      <c r="W1911" s="118">
        <f t="shared" si="1039"/>
        <v>0</v>
      </c>
      <c r="X1911" s="118">
        <f t="shared" si="1029"/>
        <v>0</v>
      </c>
      <c r="Y1911" s="45"/>
      <c r="Z1911" s="118">
        <f t="shared" si="1116"/>
        <v>0</v>
      </c>
      <c r="AA1911" s="118">
        <f t="shared" si="1116"/>
        <v>0</v>
      </c>
      <c r="AB1911" s="118">
        <f t="shared" si="1030"/>
        <v>0</v>
      </c>
      <c r="AC1911" s="118">
        <f t="shared" si="1117"/>
        <v>0</v>
      </c>
      <c r="AD1911" s="118">
        <f t="shared" si="1117"/>
        <v>0</v>
      </c>
      <c r="AE1911" s="118">
        <f t="shared" si="1031"/>
        <v>0</v>
      </c>
      <c r="AF1911" s="118">
        <f t="shared" si="1032"/>
        <v>0</v>
      </c>
      <c r="AG1911" s="45"/>
      <c r="AH1911" s="118">
        <f t="shared" si="1118"/>
        <v>0</v>
      </c>
      <c r="AI1911" s="118">
        <f t="shared" si="1118"/>
        <v>0</v>
      </c>
      <c r="AJ1911" s="118">
        <f t="shared" si="1033"/>
        <v>0</v>
      </c>
      <c r="AK1911" s="118">
        <f t="shared" si="1119"/>
        <v>0</v>
      </c>
      <c r="AL1911" s="118">
        <f t="shared" si="1119"/>
        <v>0</v>
      </c>
      <c r="AM1911" s="118">
        <f t="shared" si="1034"/>
        <v>0</v>
      </c>
      <c r="AN1911" s="118">
        <f t="shared" si="1035"/>
        <v>0</v>
      </c>
      <c r="AO1911" s="45"/>
      <c r="AP1911" s="118">
        <f t="shared" si="1120"/>
        <v>0</v>
      </c>
      <c r="AQ1911" s="118">
        <f t="shared" si="1120"/>
        <v>0</v>
      </c>
      <c r="AR1911" s="118">
        <f t="shared" si="1036"/>
        <v>0</v>
      </c>
      <c r="AS1911" s="118">
        <f t="shared" si="1121"/>
        <v>0</v>
      </c>
      <c r="AT1911" s="118">
        <f t="shared" si="1121"/>
        <v>0</v>
      </c>
      <c r="AU1911" s="118">
        <f t="shared" si="1037"/>
        <v>0</v>
      </c>
      <c r="AV1911" s="118">
        <f t="shared" si="1038"/>
        <v>0</v>
      </c>
      <c r="AW1911" s="119"/>
      <c r="AX1911" s="119"/>
      <c r="AY1911" s="119"/>
      <c r="AZ1911" s="117"/>
      <c r="BA1911" s="117"/>
      <c r="BB1911" s="117"/>
      <c r="BC1911" s="117"/>
      <c r="BD1911" s="117"/>
    </row>
    <row r="1912" spans="1:56" s="100" customFormat="1" hidden="1">
      <c r="A1912" s="45"/>
      <c r="B1912" s="120">
        <v>2013</v>
      </c>
      <c r="C1912" s="121">
        <v>8320</v>
      </c>
      <c r="D1912" s="120">
        <v>15</v>
      </c>
      <c r="E1912" s="120">
        <v>5000</v>
      </c>
      <c r="F1912" s="120">
        <v>5200</v>
      </c>
      <c r="G1912" s="120">
        <v>523</v>
      </c>
      <c r="H1912" s="120">
        <v>52301</v>
      </c>
      <c r="I1912" s="122" t="s">
        <v>238</v>
      </c>
      <c r="J1912" s="123">
        <v>0</v>
      </c>
      <c r="K1912" s="123">
        <v>0</v>
      </c>
      <c r="L1912" s="124">
        <v>0</v>
      </c>
      <c r="M1912" s="123">
        <v>0</v>
      </c>
      <c r="N1912" s="123">
        <v>0</v>
      </c>
      <c r="O1912" s="124">
        <v>0</v>
      </c>
      <c r="P1912" s="124">
        <v>0</v>
      </c>
      <c r="Q1912" s="45"/>
      <c r="R1912" s="123">
        <v>0</v>
      </c>
      <c r="S1912" s="123">
        <v>0</v>
      </c>
      <c r="T1912" s="123">
        <f t="shared" si="1028"/>
        <v>0</v>
      </c>
      <c r="U1912" s="123">
        <v>0</v>
      </c>
      <c r="V1912" s="123">
        <v>0</v>
      </c>
      <c r="W1912" s="123">
        <f t="shared" si="1039"/>
        <v>0</v>
      </c>
      <c r="X1912" s="123">
        <f t="shared" si="1029"/>
        <v>0</v>
      </c>
      <c r="Y1912" s="45"/>
      <c r="Z1912" s="123">
        <v>0</v>
      </c>
      <c r="AA1912" s="123">
        <v>0</v>
      </c>
      <c r="AB1912" s="123">
        <f t="shared" si="1030"/>
        <v>0</v>
      </c>
      <c r="AC1912" s="123">
        <v>0</v>
      </c>
      <c r="AD1912" s="123">
        <v>0</v>
      </c>
      <c r="AE1912" s="123">
        <f t="shared" si="1031"/>
        <v>0</v>
      </c>
      <c r="AF1912" s="123">
        <f t="shared" si="1032"/>
        <v>0</v>
      </c>
      <c r="AG1912" s="45"/>
      <c r="AH1912" s="123">
        <v>0</v>
      </c>
      <c r="AI1912" s="123">
        <v>0</v>
      </c>
      <c r="AJ1912" s="123">
        <f t="shared" si="1033"/>
        <v>0</v>
      </c>
      <c r="AK1912" s="123">
        <v>0</v>
      </c>
      <c r="AL1912" s="123">
        <v>0</v>
      </c>
      <c r="AM1912" s="123">
        <f t="shared" si="1034"/>
        <v>0</v>
      </c>
      <c r="AN1912" s="123">
        <f t="shared" si="1035"/>
        <v>0</v>
      </c>
      <c r="AO1912" s="45"/>
      <c r="AP1912" s="123">
        <f>J1912-(R1912+Z1912+AH1912)</f>
        <v>0</v>
      </c>
      <c r="AQ1912" s="123">
        <f>K1912-(S1912+AA1912+AI1912)</f>
        <v>0</v>
      </c>
      <c r="AR1912" s="123">
        <f t="shared" si="1036"/>
        <v>0</v>
      </c>
      <c r="AS1912" s="123">
        <f>M1912-(U1912+AC1912+AK1912)</f>
        <v>0</v>
      </c>
      <c r="AT1912" s="123">
        <f>N1912-(V1912+AD1912+AL1912)</f>
        <v>0</v>
      </c>
      <c r="AU1912" s="123">
        <f t="shared" si="1037"/>
        <v>0</v>
      </c>
      <c r="AV1912" s="123">
        <f t="shared" si="1038"/>
        <v>0</v>
      </c>
      <c r="AW1912" s="125"/>
      <c r="AX1912" s="125"/>
      <c r="AY1912" s="125"/>
      <c r="AZ1912" s="124"/>
      <c r="BA1912" s="124"/>
      <c r="BB1912" s="124"/>
      <c r="BC1912" s="124"/>
      <c r="BD1912" s="124"/>
    </row>
    <row r="1913" spans="1:56" s="126" customFormat="1" hidden="1">
      <c r="A1913" s="45"/>
      <c r="B1913" s="108">
        <v>2013</v>
      </c>
      <c r="C1913" s="109">
        <v>8320</v>
      </c>
      <c r="D1913" s="108">
        <v>15</v>
      </c>
      <c r="E1913" s="108">
        <v>5000</v>
      </c>
      <c r="F1913" s="108">
        <v>5400</v>
      </c>
      <c r="G1913" s="108"/>
      <c r="H1913" s="108"/>
      <c r="I1913" s="110" t="s">
        <v>337</v>
      </c>
      <c r="J1913" s="111">
        <v>0</v>
      </c>
      <c r="K1913" s="111">
        <v>0</v>
      </c>
      <c r="L1913" s="111">
        <v>0</v>
      </c>
      <c r="M1913" s="111">
        <v>1450000</v>
      </c>
      <c r="N1913" s="111">
        <v>0</v>
      </c>
      <c r="O1913" s="111">
        <v>1450000</v>
      </c>
      <c r="P1913" s="111">
        <v>1450000</v>
      </c>
      <c r="Q1913" s="45"/>
      <c r="R1913" s="112">
        <f>R1914</f>
        <v>0</v>
      </c>
      <c r="S1913" s="112">
        <f>S1914</f>
        <v>0</v>
      </c>
      <c r="T1913" s="112">
        <f t="shared" si="1028"/>
        <v>0</v>
      </c>
      <c r="U1913" s="112">
        <f>U1914</f>
        <v>1450000</v>
      </c>
      <c r="V1913" s="112">
        <f>V1914</f>
        <v>0</v>
      </c>
      <c r="W1913" s="112">
        <f t="shared" si="1039"/>
        <v>1450000</v>
      </c>
      <c r="X1913" s="112">
        <f t="shared" si="1029"/>
        <v>1450000</v>
      </c>
      <c r="Y1913" s="45"/>
      <c r="Z1913" s="112">
        <f>Z1914</f>
        <v>0</v>
      </c>
      <c r="AA1913" s="112">
        <f>AA1914</f>
        <v>0</v>
      </c>
      <c r="AB1913" s="112">
        <f t="shared" si="1030"/>
        <v>0</v>
      </c>
      <c r="AC1913" s="112">
        <f>AC1914</f>
        <v>0</v>
      </c>
      <c r="AD1913" s="112">
        <f>AD1914</f>
        <v>0</v>
      </c>
      <c r="AE1913" s="112">
        <f t="shared" si="1031"/>
        <v>0</v>
      </c>
      <c r="AF1913" s="112">
        <f t="shared" si="1032"/>
        <v>0</v>
      </c>
      <c r="AG1913" s="45"/>
      <c r="AH1913" s="112">
        <f>AH1914</f>
        <v>0</v>
      </c>
      <c r="AI1913" s="112">
        <f>AI1914</f>
        <v>0</v>
      </c>
      <c r="AJ1913" s="112">
        <f t="shared" si="1033"/>
        <v>0</v>
      </c>
      <c r="AK1913" s="112">
        <f>AK1914</f>
        <v>0</v>
      </c>
      <c r="AL1913" s="112">
        <f>AL1914</f>
        <v>0</v>
      </c>
      <c r="AM1913" s="112">
        <f t="shared" si="1034"/>
        <v>0</v>
      </c>
      <c r="AN1913" s="112">
        <f t="shared" si="1035"/>
        <v>0</v>
      </c>
      <c r="AO1913" s="45"/>
      <c r="AP1913" s="112">
        <f>AP1914</f>
        <v>0</v>
      </c>
      <c r="AQ1913" s="112">
        <f>AQ1914</f>
        <v>0</v>
      </c>
      <c r="AR1913" s="112">
        <f t="shared" si="1036"/>
        <v>0</v>
      </c>
      <c r="AS1913" s="112">
        <f>AS1914</f>
        <v>0</v>
      </c>
      <c r="AT1913" s="112">
        <f>AT1914</f>
        <v>0</v>
      </c>
      <c r="AU1913" s="112">
        <f t="shared" si="1037"/>
        <v>0</v>
      </c>
      <c r="AV1913" s="112">
        <f t="shared" si="1038"/>
        <v>0</v>
      </c>
      <c r="AW1913" s="113"/>
      <c r="AX1913" s="113"/>
      <c r="AY1913" s="113"/>
      <c r="AZ1913" s="111"/>
      <c r="BA1913" s="111"/>
      <c r="BB1913" s="111"/>
      <c r="BC1913" s="111"/>
      <c r="BD1913" s="111"/>
    </row>
    <row r="1914" spans="1:56" s="127" customFormat="1" hidden="1">
      <c r="A1914" s="45"/>
      <c r="B1914" s="114">
        <v>2013</v>
      </c>
      <c r="C1914" s="115">
        <v>8320</v>
      </c>
      <c r="D1914" s="114">
        <v>15</v>
      </c>
      <c r="E1914" s="114">
        <v>5000</v>
      </c>
      <c r="F1914" s="114">
        <v>5400</v>
      </c>
      <c r="G1914" s="114">
        <v>541</v>
      </c>
      <c r="H1914" s="114"/>
      <c r="I1914" s="116" t="s">
        <v>241</v>
      </c>
      <c r="J1914" s="117">
        <v>0</v>
      </c>
      <c r="K1914" s="117">
        <v>0</v>
      </c>
      <c r="L1914" s="117">
        <v>0</v>
      </c>
      <c r="M1914" s="117">
        <v>1450000</v>
      </c>
      <c r="N1914" s="117">
        <v>0</v>
      </c>
      <c r="O1914" s="117">
        <v>1450000</v>
      </c>
      <c r="P1914" s="117">
        <v>1450000</v>
      </c>
      <c r="Q1914" s="45"/>
      <c r="R1914" s="118">
        <f>R1915</f>
        <v>0</v>
      </c>
      <c r="S1914" s="118">
        <f>S1915</f>
        <v>0</v>
      </c>
      <c r="T1914" s="118">
        <f t="shared" si="1028"/>
        <v>0</v>
      </c>
      <c r="U1914" s="118">
        <f>U1915</f>
        <v>1450000</v>
      </c>
      <c r="V1914" s="118">
        <f>V1915</f>
        <v>0</v>
      </c>
      <c r="W1914" s="118">
        <f t="shared" si="1039"/>
        <v>1450000</v>
      </c>
      <c r="X1914" s="118">
        <f t="shared" si="1029"/>
        <v>1450000</v>
      </c>
      <c r="Y1914" s="45"/>
      <c r="Z1914" s="118">
        <f>Z1915</f>
        <v>0</v>
      </c>
      <c r="AA1914" s="118">
        <f>AA1915</f>
        <v>0</v>
      </c>
      <c r="AB1914" s="118">
        <f t="shared" si="1030"/>
        <v>0</v>
      </c>
      <c r="AC1914" s="118">
        <f>AC1915</f>
        <v>0</v>
      </c>
      <c r="AD1914" s="118">
        <f>AD1915</f>
        <v>0</v>
      </c>
      <c r="AE1914" s="118">
        <f t="shared" si="1031"/>
        <v>0</v>
      </c>
      <c r="AF1914" s="118">
        <f t="shared" si="1032"/>
        <v>0</v>
      </c>
      <c r="AG1914" s="45"/>
      <c r="AH1914" s="118">
        <f>AH1915</f>
        <v>0</v>
      </c>
      <c r="AI1914" s="118">
        <f>AI1915</f>
        <v>0</v>
      </c>
      <c r="AJ1914" s="118">
        <f t="shared" si="1033"/>
        <v>0</v>
      </c>
      <c r="AK1914" s="118">
        <f>AK1915</f>
        <v>0</v>
      </c>
      <c r="AL1914" s="118">
        <f>AL1915</f>
        <v>0</v>
      </c>
      <c r="AM1914" s="118">
        <f t="shared" si="1034"/>
        <v>0</v>
      </c>
      <c r="AN1914" s="118">
        <f t="shared" si="1035"/>
        <v>0</v>
      </c>
      <c r="AO1914" s="45"/>
      <c r="AP1914" s="118">
        <f>AP1915</f>
        <v>0</v>
      </c>
      <c r="AQ1914" s="118">
        <f>AQ1915</f>
        <v>0</v>
      </c>
      <c r="AR1914" s="118">
        <f t="shared" si="1036"/>
        <v>0</v>
      </c>
      <c r="AS1914" s="118">
        <f>AS1915</f>
        <v>0</v>
      </c>
      <c r="AT1914" s="118">
        <f>AT1915</f>
        <v>0</v>
      </c>
      <c r="AU1914" s="118">
        <f t="shared" si="1037"/>
        <v>0</v>
      </c>
      <c r="AV1914" s="118">
        <f t="shared" si="1038"/>
        <v>0</v>
      </c>
      <c r="AW1914" s="119"/>
      <c r="AX1914" s="119"/>
      <c r="AY1914" s="119"/>
      <c r="AZ1914" s="117"/>
      <c r="BA1914" s="117"/>
      <c r="BB1914" s="117"/>
      <c r="BC1914" s="117"/>
      <c r="BD1914" s="117"/>
    </row>
    <row r="1915" spans="1:56" s="100" customFormat="1" hidden="1">
      <c r="A1915" s="45"/>
      <c r="B1915" s="120">
        <v>2013</v>
      </c>
      <c r="C1915" s="121">
        <v>8320</v>
      </c>
      <c r="D1915" s="120">
        <v>15</v>
      </c>
      <c r="E1915" s="120">
        <v>5000</v>
      </c>
      <c r="F1915" s="120">
        <v>5400</v>
      </c>
      <c r="G1915" s="120">
        <v>541</v>
      </c>
      <c r="H1915" s="120">
        <v>54104</v>
      </c>
      <c r="I1915" s="122" t="s">
        <v>243</v>
      </c>
      <c r="J1915" s="123">
        <v>0</v>
      </c>
      <c r="K1915" s="123">
        <v>0</v>
      </c>
      <c r="L1915" s="124">
        <v>0</v>
      </c>
      <c r="M1915" s="123">
        <v>1450000</v>
      </c>
      <c r="N1915" s="123">
        <v>0</v>
      </c>
      <c r="O1915" s="124">
        <v>1450000</v>
      </c>
      <c r="P1915" s="124">
        <v>1450000</v>
      </c>
      <c r="Q1915" s="45"/>
      <c r="R1915" s="123">
        <v>0</v>
      </c>
      <c r="S1915" s="123">
        <v>0</v>
      </c>
      <c r="T1915" s="123">
        <f t="shared" si="1028"/>
        <v>0</v>
      </c>
      <c r="U1915" s="123">
        <f>+[1]Evaluacion!V154</f>
        <v>1450000</v>
      </c>
      <c r="V1915" s="123">
        <v>0</v>
      </c>
      <c r="W1915" s="123">
        <f t="shared" si="1039"/>
        <v>1450000</v>
      </c>
      <c r="X1915" s="123">
        <f t="shared" si="1029"/>
        <v>1450000</v>
      </c>
      <c r="Y1915" s="45"/>
      <c r="Z1915" s="123">
        <v>0</v>
      </c>
      <c r="AA1915" s="123">
        <v>0</v>
      </c>
      <c r="AB1915" s="123">
        <f t="shared" si="1030"/>
        <v>0</v>
      </c>
      <c r="AC1915" s="123">
        <f>489502.01-255717-233785.01</f>
        <v>0</v>
      </c>
      <c r="AD1915" s="123">
        <v>0</v>
      </c>
      <c r="AE1915" s="123">
        <f t="shared" si="1031"/>
        <v>0</v>
      </c>
      <c r="AF1915" s="123">
        <f t="shared" si="1032"/>
        <v>0</v>
      </c>
      <c r="AG1915" s="45"/>
      <c r="AH1915" s="123">
        <v>0</v>
      </c>
      <c r="AI1915" s="123">
        <v>0</v>
      </c>
      <c r="AJ1915" s="123">
        <f t="shared" si="1033"/>
        <v>0</v>
      </c>
      <c r="AK1915" s="123">
        <v>0</v>
      </c>
      <c r="AL1915" s="123">
        <v>0</v>
      </c>
      <c r="AM1915" s="123">
        <f t="shared" si="1034"/>
        <v>0</v>
      </c>
      <c r="AN1915" s="123">
        <f t="shared" si="1035"/>
        <v>0</v>
      </c>
      <c r="AO1915" s="45"/>
      <c r="AP1915" s="123">
        <f>J1915-(R1915+Z1915+AH1915)</f>
        <v>0</v>
      </c>
      <c r="AQ1915" s="123">
        <f>K1915-(S1915+AA1915+AI1915)</f>
        <v>0</v>
      </c>
      <c r="AR1915" s="123">
        <f t="shared" si="1036"/>
        <v>0</v>
      </c>
      <c r="AS1915" s="123">
        <f>M1915-(U1915+AC1915+AK1915)</f>
        <v>0</v>
      </c>
      <c r="AT1915" s="123">
        <f>N1915-(V1915+AD1915+AL1915)</f>
        <v>0</v>
      </c>
      <c r="AU1915" s="123">
        <f t="shared" si="1037"/>
        <v>0</v>
      </c>
      <c r="AV1915" s="123">
        <f t="shared" si="1038"/>
        <v>0</v>
      </c>
      <c r="AW1915" s="125" t="s">
        <v>103</v>
      </c>
      <c r="AX1915" s="125">
        <v>5</v>
      </c>
      <c r="AY1915" s="125"/>
      <c r="AZ1915" s="124" t="s">
        <v>88</v>
      </c>
      <c r="BA1915" s="124">
        <f>[1]Evaluacion!AJ154</f>
        <v>5</v>
      </c>
      <c r="BB1915" s="124"/>
      <c r="BC1915" s="133">
        <f>+AX1915-BA1915</f>
        <v>0</v>
      </c>
      <c r="BD1915" s="124">
        <v>0</v>
      </c>
    </row>
    <row r="1916" spans="1:56" s="100" customFormat="1" hidden="1">
      <c r="A1916" s="45"/>
      <c r="B1916" s="108">
        <v>2013</v>
      </c>
      <c r="C1916" s="109">
        <v>8320</v>
      </c>
      <c r="D1916" s="108">
        <v>15</v>
      </c>
      <c r="E1916" s="108">
        <v>5000</v>
      </c>
      <c r="F1916" s="108">
        <v>5600</v>
      </c>
      <c r="G1916" s="108"/>
      <c r="H1916" s="108"/>
      <c r="I1916" s="110" t="s">
        <v>244</v>
      </c>
      <c r="J1916" s="111">
        <v>0</v>
      </c>
      <c r="K1916" s="111">
        <v>0</v>
      </c>
      <c r="L1916" s="111">
        <v>0</v>
      </c>
      <c r="M1916" s="111">
        <v>0</v>
      </c>
      <c r="N1916" s="111">
        <v>0</v>
      </c>
      <c r="O1916" s="111">
        <v>0</v>
      </c>
      <c r="P1916" s="111">
        <v>0</v>
      </c>
      <c r="Q1916" s="45"/>
      <c r="R1916" s="112">
        <f>R1917+R1919</f>
        <v>0</v>
      </c>
      <c r="S1916" s="112">
        <f>S1917+S1919</f>
        <v>0</v>
      </c>
      <c r="T1916" s="112">
        <f t="shared" si="1028"/>
        <v>0</v>
      </c>
      <c r="U1916" s="112">
        <f>U1917+U1919</f>
        <v>0</v>
      </c>
      <c r="V1916" s="112">
        <f>V1917+V1919</f>
        <v>0</v>
      </c>
      <c r="W1916" s="112">
        <f t="shared" si="1039"/>
        <v>0</v>
      </c>
      <c r="X1916" s="112">
        <f t="shared" si="1029"/>
        <v>0</v>
      </c>
      <c r="Y1916" s="45"/>
      <c r="Z1916" s="112">
        <f>Z1917+Z1919</f>
        <v>0</v>
      </c>
      <c r="AA1916" s="112">
        <f>AA1917+AA1919</f>
        <v>0</v>
      </c>
      <c r="AB1916" s="112">
        <f t="shared" si="1030"/>
        <v>0</v>
      </c>
      <c r="AC1916" s="112">
        <f>AC1917+AC1919</f>
        <v>0</v>
      </c>
      <c r="AD1916" s="112">
        <f>AD1917+AD1919</f>
        <v>0</v>
      </c>
      <c r="AE1916" s="112">
        <f t="shared" si="1031"/>
        <v>0</v>
      </c>
      <c r="AF1916" s="112">
        <f t="shared" si="1032"/>
        <v>0</v>
      </c>
      <c r="AG1916" s="45"/>
      <c r="AH1916" s="112">
        <f>AH1917+AH1919</f>
        <v>0</v>
      </c>
      <c r="AI1916" s="112">
        <f>AI1917+AI1919</f>
        <v>0</v>
      </c>
      <c r="AJ1916" s="112">
        <f t="shared" si="1033"/>
        <v>0</v>
      </c>
      <c r="AK1916" s="112">
        <f>AK1917+AK1919</f>
        <v>0</v>
      </c>
      <c r="AL1916" s="112">
        <f>AL1917+AL1919</f>
        <v>0</v>
      </c>
      <c r="AM1916" s="112">
        <f t="shared" si="1034"/>
        <v>0</v>
      </c>
      <c r="AN1916" s="112">
        <f t="shared" si="1035"/>
        <v>0</v>
      </c>
      <c r="AO1916" s="45"/>
      <c r="AP1916" s="112">
        <f>AP1917+AP1919</f>
        <v>0</v>
      </c>
      <c r="AQ1916" s="112">
        <f>AQ1917+AQ1919</f>
        <v>0</v>
      </c>
      <c r="AR1916" s="112">
        <f t="shared" si="1036"/>
        <v>0</v>
      </c>
      <c r="AS1916" s="112">
        <f>AS1917+AS1919</f>
        <v>0</v>
      </c>
      <c r="AT1916" s="112">
        <f>AT1917+AT1919</f>
        <v>0</v>
      </c>
      <c r="AU1916" s="112">
        <f t="shared" si="1037"/>
        <v>0</v>
      </c>
      <c r="AV1916" s="112">
        <f t="shared" si="1038"/>
        <v>0</v>
      </c>
      <c r="AW1916" s="113"/>
      <c r="AX1916" s="113"/>
      <c r="AY1916" s="113"/>
      <c r="AZ1916" s="111"/>
      <c r="BA1916" s="111"/>
      <c r="BB1916" s="111"/>
      <c r="BC1916" s="111"/>
      <c r="BD1916" s="111"/>
    </row>
    <row r="1917" spans="1:56" s="100" customFormat="1" hidden="1">
      <c r="A1917" s="45"/>
      <c r="B1917" s="114">
        <v>2013</v>
      </c>
      <c r="C1917" s="115">
        <v>8320</v>
      </c>
      <c r="D1917" s="114">
        <v>15</v>
      </c>
      <c r="E1917" s="114">
        <v>5000</v>
      </c>
      <c r="F1917" s="114">
        <v>5600</v>
      </c>
      <c r="G1917" s="114">
        <v>565</v>
      </c>
      <c r="H1917" s="114"/>
      <c r="I1917" s="116" t="s">
        <v>246</v>
      </c>
      <c r="J1917" s="117">
        <v>0</v>
      </c>
      <c r="K1917" s="117">
        <v>0</v>
      </c>
      <c r="L1917" s="117">
        <v>0</v>
      </c>
      <c r="M1917" s="117">
        <v>0</v>
      </c>
      <c r="N1917" s="117">
        <v>0</v>
      </c>
      <c r="O1917" s="117">
        <v>0</v>
      </c>
      <c r="P1917" s="117">
        <v>0</v>
      </c>
      <c r="Q1917" s="45"/>
      <c r="R1917" s="118">
        <f t="shared" ref="R1917:S1919" si="1122">R1918</f>
        <v>0</v>
      </c>
      <c r="S1917" s="118">
        <f t="shared" si="1122"/>
        <v>0</v>
      </c>
      <c r="T1917" s="118">
        <f t="shared" si="1028"/>
        <v>0</v>
      </c>
      <c r="U1917" s="118">
        <f t="shared" ref="U1917:V1919" si="1123">U1918</f>
        <v>0</v>
      </c>
      <c r="V1917" s="118">
        <f t="shared" si="1123"/>
        <v>0</v>
      </c>
      <c r="W1917" s="118">
        <f t="shared" si="1039"/>
        <v>0</v>
      </c>
      <c r="X1917" s="118">
        <f t="shared" si="1029"/>
        <v>0</v>
      </c>
      <c r="Y1917" s="45"/>
      <c r="Z1917" s="118">
        <f t="shared" ref="Z1917:AA1919" si="1124">Z1918</f>
        <v>0</v>
      </c>
      <c r="AA1917" s="118">
        <f t="shared" si="1124"/>
        <v>0</v>
      </c>
      <c r="AB1917" s="118">
        <f t="shared" si="1030"/>
        <v>0</v>
      </c>
      <c r="AC1917" s="118">
        <f t="shared" ref="AC1917:AD1919" si="1125">AC1918</f>
        <v>0</v>
      </c>
      <c r="AD1917" s="118">
        <f t="shared" si="1125"/>
        <v>0</v>
      </c>
      <c r="AE1917" s="118">
        <f t="shared" si="1031"/>
        <v>0</v>
      </c>
      <c r="AF1917" s="118">
        <f t="shared" si="1032"/>
        <v>0</v>
      </c>
      <c r="AG1917" s="45"/>
      <c r="AH1917" s="118">
        <f t="shared" ref="AH1917:AI1919" si="1126">AH1918</f>
        <v>0</v>
      </c>
      <c r="AI1917" s="118">
        <f t="shared" si="1126"/>
        <v>0</v>
      </c>
      <c r="AJ1917" s="118">
        <f t="shared" si="1033"/>
        <v>0</v>
      </c>
      <c r="AK1917" s="118">
        <f t="shared" ref="AK1917:AL1919" si="1127">AK1918</f>
        <v>0</v>
      </c>
      <c r="AL1917" s="118">
        <f t="shared" si="1127"/>
        <v>0</v>
      </c>
      <c r="AM1917" s="118">
        <f t="shared" si="1034"/>
        <v>0</v>
      </c>
      <c r="AN1917" s="118">
        <f t="shared" si="1035"/>
        <v>0</v>
      </c>
      <c r="AO1917" s="45"/>
      <c r="AP1917" s="118">
        <f t="shared" ref="AP1917:AQ1919" si="1128">AP1918</f>
        <v>0</v>
      </c>
      <c r="AQ1917" s="118">
        <f t="shared" si="1128"/>
        <v>0</v>
      </c>
      <c r="AR1917" s="118">
        <f t="shared" si="1036"/>
        <v>0</v>
      </c>
      <c r="AS1917" s="118">
        <f t="shared" ref="AS1917:AT1919" si="1129">AS1918</f>
        <v>0</v>
      </c>
      <c r="AT1917" s="118">
        <f t="shared" si="1129"/>
        <v>0</v>
      </c>
      <c r="AU1917" s="118">
        <f t="shared" si="1037"/>
        <v>0</v>
      </c>
      <c r="AV1917" s="118">
        <f t="shared" si="1038"/>
        <v>0</v>
      </c>
      <c r="AW1917" s="119"/>
      <c r="AX1917" s="119"/>
      <c r="AY1917" s="119"/>
      <c r="AZ1917" s="117"/>
      <c r="BA1917" s="117"/>
      <c r="BB1917" s="117"/>
      <c r="BC1917" s="117"/>
      <c r="BD1917" s="117"/>
    </row>
    <row r="1918" spans="1:56" s="100" customFormat="1" hidden="1">
      <c r="A1918" s="45"/>
      <c r="B1918" s="120">
        <v>2013</v>
      </c>
      <c r="C1918" s="121">
        <v>8320</v>
      </c>
      <c r="D1918" s="120">
        <v>15</v>
      </c>
      <c r="E1918" s="120">
        <v>5000</v>
      </c>
      <c r="F1918" s="120">
        <v>5600</v>
      </c>
      <c r="G1918" s="120">
        <v>565</v>
      </c>
      <c r="H1918" s="120">
        <v>56501</v>
      </c>
      <c r="I1918" s="122" t="s">
        <v>247</v>
      </c>
      <c r="J1918" s="123">
        <v>0</v>
      </c>
      <c r="K1918" s="123">
        <v>0</v>
      </c>
      <c r="L1918" s="124">
        <v>0</v>
      </c>
      <c r="M1918" s="123">
        <v>0</v>
      </c>
      <c r="N1918" s="123">
        <v>0</v>
      </c>
      <c r="O1918" s="124">
        <v>0</v>
      </c>
      <c r="P1918" s="124">
        <v>0</v>
      </c>
      <c r="Q1918" s="45"/>
      <c r="R1918" s="123">
        <v>0</v>
      </c>
      <c r="S1918" s="123">
        <v>0</v>
      </c>
      <c r="T1918" s="123">
        <f t="shared" si="1028"/>
        <v>0</v>
      </c>
      <c r="U1918" s="123">
        <v>0</v>
      </c>
      <c r="V1918" s="123">
        <v>0</v>
      </c>
      <c r="W1918" s="123">
        <f t="shared" si="1039"/>
        <v>0</v>
      </c>
      <c r="X1918" s="123">
        <f t="shared" si="1029"/>
        <v>0</v>
      </c>
      <c r="Y1918" s="45"/>
      <c r="Z1918" s="123">
        <v>0</v>
      </c>
      <c r="AA1918" s="123">
        <v>0</v>
      </c>
      <c r="AB1918" s="123">
        <f t="shared" si="1030"/>
        <v>0</v>
      </c>
      <c r="AC1918" s="123">
        <v>0</v>
      </c>
      <c r="AD1918" s="123">
        <v>0</v>
      </c>
      <c r="AE1918" s="123">
        <f t="shared" si="1031"/>
        <v>0</v>
      </c>
      <c r="AF1918" s="123">
        <f t="shared" si="1032"/>
        <v>0</v>
      </c>
      <c r="AG1918" s="45"/>
      <c r="AH1918" s="123">
        <v>0</v>
      </c>
      <c r="AI1918" s="123">
        <v>0</v>
      </c>
      <c r="AJ1918" s="123">
        <f t="shared" si="1033"/>
        <v>0</v>
      </c>
      <c r="AK1918" s="123">
        <v>0</v>
      </c>
      <c r="AL1918" s="123">
        <v>0</v>
      </c>
      <c r="AM1918" s="123">
        <f t="shared" si="1034"/>
        <v>0</v>
      </c>
      <c r="AN1918" s="123">
        <f t="shared" si="1035"/>
        <v>0</v>
      </c>
      <c r="AO1918" s="45"/>
      <c r="AP1918" s="123">
        <f>J1918-(R1918+Z1918+AH1918)</f>
        <v>0</v>
      </c>
      <c r="AQ1918" s="123">
        <f>K1918-(S1918+AA1918+AI1918)</f>
        <v>0</v>
      </c>
      <c r="AR1918" s="123">
        <f t="shared" si="1036"/>
        <v>0</v>
      </c>
      <c r="AS1918" s="123">
        <f>M1918-(U1918+AC1918+AK1918)</f>
        <v>0</v>
      </c>
      <c r="AT1918" s="123">
        <f>N1918-(V1918+AD1918+AL1918)</f>
        <v>0</v>
      </c>
      <c r="AU1918" s="123">
        <f t="shared" si="1037"/>
        <v>0</v>
      </c>
      <c r="AV1918" s="123">
        <f t="shared" si="1038"/>
        <v>0</v>
      </c>
      <c r="AW1918" s="125"/>
      <c r="AX1918" s="125"/>
      <c r="AY1918" s="125"/>
      <c r="AZ1918" s="124"/>
      <c r="BA1918" s="124"/>
      <c r="BB1918" s="124"/>
      <c r="BC1918" s="124"/>
      <c r="BD1918" s="124"/>
    </row>
    <row r="1919" spans="1:56" s="100" customFormat="1" hidden="1">
      <c r="A1919" s="45"/>
      <c r="B1919" s="114">
        <v>2013</v>
      </c>
      <c r="C1919" s="115">
        <v>8320</v>
      </c>
      <c r="D1919" s="114">
        <v>15</v>
      </c>
      <c r="E1919" s="114">
        <v>5000</v>
      </c>
      <c r="F1919" s="114">
        <v>5600</v>
      </c>
      <c r="G1919" s="114">
        <v>566</v>
      </c>
      <c r="H1919" s="114"/>
      <c r="I1919" s="116" t="s">
        <v>346</v>
      </c>
      <c r="J1919" s="117">
        <v>0</v>
      </c>
      <c r="K1919" s="117">
        <v>0</v>
      </c>
      <c r="L1919" s="117">
        <v>0</v>
      </c>
      <c r="M1919" s="117">
        <v>0</v>
      </c>
      <c r="N1919" s="117">
        <v>0</v>
      </c>
      <c r="O1919" s="117">
        <v>0</v>
      </c>
      <c r="P1919" s="117">
        <v>0</v>
      </c>
      <c r="Q1919" s="45"/>
      <c r="R1919" s="118">
        <f t="shared" si="1122"/>
        <v>0</v>
      </c>
      <c r="S1919" s="118">
        <f t="shared" si="1122"/>
        <v>0</v>
      </c>
      <c r="T1919" s="118">
        <f t="shared" si="1028"/>
        <v>0</v>
      </c>
      <c r="U1919" s="118">
        <f t="shared" si="1123"/>
        <v>0</v>
      </c>
      <c r="V1919" s="118">
        <f t="shared" si="1123"/>
        <v>0</v>
      </c>
      <c r="W1919" s="118">
        <f t="shared" si="1039"/>
        <v>0</v>
      </c>
      <c r="X1919" s="118">
        <f t="shared" si="1029"/>
        <v>0</v>
      </c>
      <c r="Y1919" s="45"/>
      <c r="Z1919" s="118">
        <f t="shared" si="1124"/>
        <v>0</v>
      </c>
      <c r="AA1919" s="118">
        <f t="shared" si="1124"/>
        <v>0</v>
      </c>
      <c r="AB1919" s="118">
        <f t="shared" si="1030"/>
        <v>0</v>
      </c>
      <c r="AC1919" s="118">
        <f t="shared" si="1125"/>
        <v>0</v>
      </c>
      <c r="AD1919" s="118">
        <f t="shared" si="1125"/>
        <v>0</v>
      </c>
      <c r="AE1919" s="118">
        <f t="shared" si="1031"/>
        <v>0</v>
      </c>
      <c r="AF1919" s="118">
        <f t="shared" si="1032"/>
        <v>0</v>
      </c>
      <c r="AG1919" s="45"/>
      <c r="AH1919" s="118">
        <f t="shared" si="1126"/>
        <v>0</v>
      </c>
      <c r="AI1919" s="118">
        <f t="shared" si="1126"/>
        <v>0</v>
      </c>
      <c r="AJ1919" s="118">
        <f t="shared" si="1033"/>
        <v>0</v>
      </c>
      <c r="AK1919" s="118">
        <f t="shared" si="1127"/>
        <v>0</v>
      </c>
      <c r="AL1919" s="118">
        <f t="shared" si="1127"/>
        <v>0</v>
      </c>
      <c r="AM1919" s="118">
        <f t="shared" si="1034"/>
        <v>0</v>
      </c>
      <c r="AN1919" s="118">
        <f t="shared" si="1035"/>
        <v>0</v>
      </c>
      <c r="AO1919" s="45"/>
      <c r="AP1919" s="118">
        <f t="shared" si="1128"/>
        <v>0</v>
      </c>
      <c r="AQ1919" s="118">
        <f t="shared" si="1128"/>
        <v>0</v>
      </c>
      <c r="AR1919" s="118">
        <f t="shared" si="1036"/>
        <v>0</v>
      </c>
      <c r="AS1919" s="118">
        <f t="shared" si="1129"/>
        <v>0</v>
      </c>
      <c r="AT1919" s="118">
        <f t="shared" si="1129"/>
        <v>0</v>
      </c>
      <c r="AU1919" s="118">
        <f t="shared" si="1037"/>
        <v>0</v>
      </c>
      <c r="AV1919" s="118">
        <f t="shared" si="1038"/>
        <v>0</v>
      </c>
      <c r="AW1919" s="119"/>
      <c r="AX1919" s="119"/>
      <c r="AY1919" s="119"/>
      <c r="AZ1919" s="117"/>
      <c r="BA1919" s="117"/>
      <c r="BB1919" s="117"/>
      <c r="BC1919" s="117"/>
      <c r="BD1919" s="117"/>
    </row>
    <row r="1920" spans="1:56" s="100" customFormat="1" hidden="1">
      <c r="A1920" s="45"/>
      <c r="B1920" s="120">
        <v>2013</v>
      </c>
      <c r="C1920" s="121">
        <v>8320</v>
      </c>
      <c r="D1920" s="120">
        <v>15</v>
      </c>
      <c r="E1920" s="120">
        <v>5000</v>
      </c>
      <c r="F1920" s="120">
        <v>5600</v>
      </c>
      <c r="G1920" s="120">
        <v>566</v>
      </c>
      <c r="H1920" s="120">
        <v>56601</v>
      </c>
      <c r="I1920" s="122" t="s">
        <v>249</v>
      </c>
      <c r="J1920" s="123">
        <v>0</v>
      </c>
      <c r="K1920" s="123">
        <v>0</v>
      </c>
      <c r="L1920" s="124">
        <v>0</v>
      </c>
      <c r="M1920" s="123">
        <v>0</v>
      </c>
      <c r="N1920" s="123">
        <v>0</v>
      </c>
      <c r="O1920" s="124">
        <v>0</v>
      </c>
      <c r="P1920" s="124">
        <v>0</v>
      </c>
      <c r="Q1920" s="45"/>
      <c r="R1920" s="123">
        <v>0</v>
      </c>
      <c r="S1920" s="123">
        <v>0</v>
      </c>
      <c r="T1920" s="123">
        <f t="shared" si="1028"/>
        <v>0</v>
      </c>
      <c r="U1920" s="123">
        <v>0</v>
      </c>
      <c r="V1920" s="123">
        <v>0</v>
      </c>
      <c r="W1920" s="123">
        <f t="shared" si="1039"/>
        <v>0</v>
      </c>
      <c r="X1920" s="123">
        <f t="shared" si="1029"/>
        <v>0</v>
      </c>
      <c r="Y1920" s="45"/>
      <c r="Z1920" s="123">
        <v>0</v>
      </c>
      <c r="AA1920" s="123">
        <v>0</v>
      </c>
      <c r="AB1920" s="123">
        <f t="shared" si="1030"/>
        <v>0</v>
      </c>
      <c r="AC1920" s="123">
        <v>0</v>
      </c>
      <c r="AD1920" s="123">
        <v>0</v>
      </c>
      <c r="AE1920" s="123">
        <f t="shared" si="1031"/>
        <v>0</v>
      </c>
      <c r="AF1920" s="123">
        <f t="shared" si="1032"/>
        <v>0</v>
      </c>
      <c r="AG1920" s="45"/>
      <c r="AH1920" s="123">
        <v>0</v>
      </c>
      <c r="AI1920" s="123">
        <v>0</v>
      </c>
      <c r="AJ1920" s="123">
        <f t="shared" si="1033"/>
        <v>0</v>
      </c>
      <c r="AK1920" s="123">
        <v>0</v>
      </c>
      <c r="AL1920" s="123">
        <v>0</v>
      </c>
      <c r="AM1920" s="123">
        <f t="shared" si="1034"/>
        <v>0</v>
      </c>
      <c r="AN1920" s="123">
        <f t="shared" si="1035"/>
        <v>0</v>
      </c>
      <c r="AO1920" s="45"/>
      <c r="AP1920" s="123">
        <f>J1920-(R1920+Z1920+AH1920)</f>
        <v>0</v>
      </c>
      <c r="AQ1920" s="123">
        <f>K1920-(S1920+AA1920+AI1920)</f>
        <v>0</v>
      </c>
      <c r="AR1920" s="123">
        <f t="shared" si="1036"/>
        <v>0</v>
      </c>
      <c r="AS1920" s="123">
        <f>M1920-(U1920+AC1920+AK1920)</f>
        <v>0</v>
      </c>
      <c r="AT1920" s="123">
        <f>N1920-(V1920+AD1920+AL1920)</f>
        <v>0</v>
      </c>
      <c r="AU1920" s="123">
        <f t="shared" si="1037"/>
        <v>0</v>
      </c>
      <c r="AV1920" s="123">
        <f t="shared" si="1038"/>
        <v>0</v>
      </c>
      <c r="AW1920" s="125"/>
      <c r="AX1920" s="125"/>
      <c r="AY1920" s="125"/>
      <c r="AZ1920" s="124"/>
      <c r="BA1920" s="124"/>
      <c r="BB1920" s="124"/>
      <c r="BC1920" s="124"/>
      <c r="BD1920" s="124"/>
    </row>
    <row r="1921" spans="1:56" s="100" customFormat="1" hidden="1">
      <c r="A1921" s="45"/>
      <c r="B1921" s="108">
        <v>2013</v>
      </c>
      <c r="C1921" s="109">
        <v>8320</v>
      </c>
      <c r="D1921" s="108">
        <v>15</v>
      </c>
      <c r="E1921" s="108">
        <v>5000</v>
      </c>
      <c r="F1921" s="108">
        <v>5900</v>
      </c>
      <c r="G1921" s="108"/>
      <c r="H1921" s="108"/>
      <c r="I1921" s="110" t="s">
        <v>349</v>
      </c>
      <c r="J1921" s="111">
        <v>0</v>
      </c>
      <c r="K1921" s="111">
        <v>0</v>
      </c>
      <c r="L1921" s="111">
        <v>0</v>
      </c>
      <c r="M1921" s="111">
        <v>0</v>
      </c>
      <c r="N1921" s="111">
        <v>0</v>
      </c>
      <c r="O1921" s="111">
        <v>0</v>
      </c>
      <c r="P1921" s="111">
        <v>0</v>
      </c>
      <c r="Q1921" s="45"/>
      <c r="R1921" s="112">
        <f>R1922+R1924</f>
        <v>0</v>
      </c>
      <c r="S1921" s="112">
        <f>S1922+S1924</f>
        <v>0</v>
      </c>
      <c r="T1921" s="112">
        <f t="shared" si="1028"/>
        <v>0</v>
      </c>
      <c r="U1921" s="112">
        <f>U1922+U1924</f>
        <v>0</v>
      </c>
      <c r="V1921" s="112">
        <f>V1922+V1924</f>
        <v>0</v>
      </c>
      <c r="W1921" s="112">
        <f t="shared" si="1039"/>
        <v>0</v>
      </c>
      <c r="X1921" s="112">
        <f t="shared" si="1029"/>
        <v>0</v>
      </c>
      <c r="Y1921" s="45"/>
      <c r="Z1921" s="112">
        <f>Z1922+Z1924</f>
        <v>0</v>
      </c>
      <c r="AA1921" s="112">
        <f>AA1922+AA1924</f>
        <v>0</v>
      </c>
      <c r="AB1921" s="112">
        <f t="shared" si="1030"/>
        <v>0</v>
      </c>
      <c r="AC1921" s="112">
        <f>AC1922+AC1924</f>
        <v>0</v>
      </c>
      <c r="AD1921" s="112">
        <f>AD1922+AD1924</f>
        <v>0</v>
      </c>
      <c r="AE1921" s="112">
        <f t="shared" si="1031"/>
        <v>0</v>
      </c>
      <c r="AF1921" s="112">
        <f t="shared" si="1032"/>
        <v>0</v>
      </c>
      <c r="AG1921" s="45"/>
      <c r="AH1921" s="112">
        <f>AH1922+AH1924</f>
        <v>0</v>
      </c>
      <c r="AI1921" s="112">
        <f>AI1922+AI1924</f>
        <v>0</v>
      </c>
      <c r="AJ1921" s="112">
        <f t="shared" si="1033"/>
        <v>0</v>
      </c>
      <c r="AK1921" s="112">
        <f>AK1922+AK1924</f>
        <v>0</v>
      </c>
      <c r="AL1921" s="112">
        <f>AL1922+AL1924</f>
        <v>0</v>
      </c>
      <c r="AM1921" s="112">
        <f t="shared" si="1034"/>
        <v>0</v>
      </c>
      <c r="AN1921" s="112">
        <f t="shared" si="1035"/>
        <v>0</v>
      </c>
      <c r="AO1921" s="45"/>
      <c r="AP1921" s="112">
        <f>AP1922+AP1924</f>
        <v>0</v>
      </c>
      <c r="AQ1921" s="112">
        <f>AQ1922+AQ1924</f>
        <v>0</v>
      </c>
      <c r="AR1921" s="112">
        <f t="shared" si="1036"/>
        <v>0</v>
      </c>
      <c r="AS1921" s="112">
        <f>AS1922+AS1924</f>
        <v>0</v>
      </c>
      <c r="AT1921" s="112">
        <f>AT1922+AT1924</f>
        <v>0</v>
      </c>
      <c r="AU1921" s="112">
        <f t="shared" si="1037"/>
        <v>0</v>
      </c>
      <c r="AV1921" s="112">
        <f t="shared" si="1038"/>
        <v>0</v>
      </c>
      <c r="AW1921" s="113"/>
      <c r="AX1921" s="113"/>
      <c r="AY1921" s="113"/>
      <c r="AZ1921" s="111"/>
      <c r="BA1921" s="111"/>
      <c r="BB1921" s="111"/>
      <c r="BC1921" s="111"/>
      <c r="BD1921" s="111"/>
    </row>
    <row r="1922" spans="1:56" s="100" customFormat="1">
      <c r="A1922" s="45"/>
      <c r="B1922" s="114">
        <v>2013</v>
      </c>
      <c r="C1922" s="115">
        <v>8320</v>
      </c>
      <c r="D1922" s="114">
        <v>15</v>
      </c>
      <c r="E1922" s="114">
        <v>5000</v>
      </c>
      <c r="F1922" s="114">
        <v>5900</v>
      </c>
      <c r="G1922" s="114">
        <v>591</v>
      </c>
      <c r="H1922" s="114"/>
      <c r="I1922" s="116" t="s">
        <v>253</v>
      </c>
      <c r="J1922" s="117">
        <v>0</v>
      </c>
      <c r="K1922" s="117">
        <v>0</v>
      </c>
      <c r="L1922" s="117">
        <v>0</v>
      </c>
      <c r="M1922" s="117">
        <v>0</v>
      </c>
      <c r="N1922" s="117">
        <v>0</v>
      </c>
      <c r="O1922" s="117">
        <v>0</v>
      </c>
      <c r="P1922" s="117">
        <v>0</v>
      </c>
      <c r="Q1922" s="45"/>
      <c r="R1922" s="118">
        <f t="shared" ref="R1922:S1924" si="1130">R1923</f>
        <v>0</v>
      </c>
      <c r="S1922" s="118">
        <f t="shared" si="1130"/>
        <v>0</v>
      </c>
      <c r="T1922" s="118">
        <f t="shared" si="1028"/>
        <v>0</v>
      </c>
      <c r="U1922" s="118">
        <f t="shared" ref="U1922:V1924" si="1131">U1923</f>
        <v>0</v>
      </c>
      <c r="V1922" s="118">
        <f t="shared" si="1131"/>
        <v>0</v>
      </c>
      <c r="W1922" s="118">
        <f t="shared" si="1039"/>
        <v>0</v>
      </c>
      <c r="X1922" s="118">
        <f t="shared" si="1029"/>
        <v>0</v>
      </c>
      <c r="Y1922" s="45"/>
      <c r="Z1922" s="118">
        <f t="shared" ref="Z1922:AA1924" si="1132">Z1923</f>
        <v>0</v>
      </c>
      <c r="AA1922" s="118">
        <f t="shared" si="1132"/>
        <v>0</v>
      </c>
      <c r="AB1922" s="118">
        <f t="shared" si="1030"/>
        <v>0</v>
      </c>
      <c r="AC1922" s="118">
        <f t="shared" ref="AC1922:AD1924" si="1133">AC1923</f>
        <v>0</v>
      </c>
      <c r="AD1922" s="118">
        <f t="shared" si="1133"/>
        <v>0</v>
      </c>
      <c r="AE1922" s="118">
        <f t="shared" si="1031"/>
        <v>0</v>
      </c>
      <c r="AF1922" s="118">
        <f t="shared" si="1032"/>
        <v>0</v>
      </c>
      <c r="AG1922" s="45"/>
      <c r="AH1922" s="118">
        <f t="shared" ref="AH1922:AI1924" si="1134">AH1923</f>
        <v>0</v>
      </c>
      <c r="AI1922" s="118">
        <f t="shared" si="1134"/>
        <v>0</v>
      </c>
      <c r="AJ1922" s="118">
        <f t="shared" si="1033"/>
        <v>0</v>
      </c>
      <c r="AK1922" s="118">
        <f t="shared" ref="AK1922:AL1924" si="1135">AK1923</f>
        <v>0</v>
      </c>
      <c r="AL1922" s="118">
        <f t="shared" si="1135"/>
        <v>0</v>
      </c>
      <c r="AM1922" s="118">
        <f t="shared" si="1034"/>
        <v>0</v>
      </c>
      <c r="AN1922" s="118">
        <f t="shared" si="1035"/>
        <v>0</v>
      </c>
      <c r="AO1922" s="45"/>
      <c r="AP1922" s="118">
        <f t="shared" ref="AP1922:AQ1924" si="1136">AP1923</f>
        <v>0</v>
      </c>
      <c r="AQ1922" s="118">
        <f t="shared" si="1136"/>
        <v>0</v>
      </c>
      <c r="AR1922" s="118">
        <f t="shared" si="1036"/>
        <v>0</v>
      </c>
      <c r="AS1922" s="118">
        <f t="shared" ref="AS1922:AT1924" si="1137">AS1923</f>
        <v>0</v>
      </c>
      <c r="AT1922" s="118">
        <f t="shared" si="1137"/>
        <v>0</v>
      </c>
      <c r="AU1922" s="118">
        <f t="shared" si="1037"/>
        <v>0</v>
      </c>
      <c r="AV1922" s="118">
        <f t="shared" si="1038"/>
        <v>0</v>
      </c>
      <c r="AW1922" s="119"/>
      <c r="AX1922" s="119"/>
      <c r="AY1922" s="119"/>
      <c r="AZ1922" s="117"/>
      <c r="BA1922" s="117"/>
      <c r="BB1922" s="117"/>
      <c r="BC1922" s="117"/>
      <c r="BD1922" s="117"/>
    </row>
    <row r="1923" spans="1:56" s="100" customFormat="1">
      <c r="A1923" s="45"/>
      <c r="B1923" s="120">
        <v>2013</v>
      </c>
      <c r="C1923" s="121">
        <v>8320</v>
      </c>
      <c r="D1923" s="120">
        <v>15</v>
      </c>
      <c r="E1923" s="120">
        <v>5000</v>
      </c>
      <c r="F1923" s="120">
        <v>5900</v>
      </c>
      <c r="G1923" s="120">
        <v>591</v>
      </c>
      <c r="H1923" s="120">
        <v>59101</v>
      </c>
      <c r="I1923" s="122" t="s">
        <v>253</v>
      </c>
      <c r="J1923" s="123">
        <v>0</v>
      </c>
      <c r="K1923" s="123">
        <v>0</v>
      </c>
      <c r="L1923" s="124">
        <v>0</v>
      </c>
      <c r="M1923" s="123">
        <v>0</v>
      </c>
      <c r="N1923" s="123">
        <v>0</v>
      </c>
      <c r="O1923" s="124">
        <v>0</v>
      </c>
      <c r="P1923" s="124">
        <v>0</v>
      </c>
      <c r="Q1923" s="45"/>
      <c r="R1923" s="123">
        <v>0</v>
      </c>
      <c r="S1923" s="123">
        <v>0</v>
      </c>
      <c r="T1923" s="123">
        <f t="shared" si="1028"/>
        <v>0</v>
      </c>
      <c r="U1923" s="123">
        <v>0</v>
      </c>
      <c r="V1923" s="123">
        <v>0</v>
      </c>
      <c r="W1923" s="123">
        <f t="shared" si="1039"/>
        <v>0</v>
      </c>
      <c r="X1923" s="123">
        <f t="shared" si="1029"/>
        <v>0</v>
      </c>
      <c r="Y1923" s="45"/>
      <c r="Z1923" s="123">
        <v>0</v>
      </c>
      <c r="AA1923" s="123">
        <v>0</v>
      </c>
      <c r="AB1923" s="123">
        <f t="shared" si="1030"/>
        <v>0</v>
      </c>
      <c r="AC1923" s="123">
        <v>0</v>
      </c>
      <c r="AD1923" s="123">
        <v>0</v>
      </c>
      <c r="AE1923" s="123">
        <f t="shared" si="1031"/>
        <v>0</v>
      </c>
      <c r="AF1923" s="123">
        <f t="shared" si="1032"/>
        <v>0</v>
      </c>
      <c r="AG1923" s="45"/>
      <c r="AH1923" s="123">
        <v>0</v>
      </c>
      <c r="AI1923" s="123">
        <v>0</v>
      </c>
      <c r="AJ1923" s="123">
        <f t="shared" si="1033"/>
        <v>0</v>
      </c>
      <c r="AK1923" s="123">
        <v>0</v>
      </c>
      <c r="AL1923" s="123">
        <v>0</v>
      </c>
      <c r="AM1923" s="123">
        <f t="shared" si="1034"/>
        <v>0</v>
      </c>
      <c r="AN1923" s="123">
        <f t="shared" si="1035"/>
        <v>0</v>
      </c>
      <c r="AO1923" s="45"/>
      <c r="AP1923" s="123">
        <f>J1923-(R1923+Z1923+AH1923)</f>
        <v>0</v>
      </c>
      <c r="AQ1923" s="123">
        <f>K1923-(S1923+AA1923+AI1923)</f>
        <v>0</v>
      </c>
      <c r="AR1923" s="123">
        <f t="shared" si="1036"/>
        <v>0</v>
      </c>
      <c r="AS1923" s="123">
        <f>M1923-(U1923+AC1923+AK1923)</f>
        <v>0</v>
      </c>
      <c r="AT1923" s="123">
        <f>N1923-(V1923+AD1923+AL1923)</f>
        <v>0</v>
      </c>
      <c r="AU1923" s="123">
        <f t="shared" si="1037"/>
        <v>0</v>
      </c>
      <c r="AV1923" s="123">
        <f t="shared" si="1038"/>
        <v>0</v>
      </c>
      <c r="AW1923" s="125"/>
      <c r="AX1923" s="125"/>
      <c r="AY1923" s="125"/>
      <c r="AZ1923" s="124"/>
      <c r="BA1923" s="124"/>
      <c r="BB1923" s="124"/>
      <c r="BC1923" s="124"/>
      <c r="BD1923" s="124"/>
    </row>
    <row r="1924" spans="1:56" s="100" customFormat="1">
      <c r="A1924" s="45"/>
      <c r="B1924" s="114">
        <v>2013</v>
      </c>
      <c r="C1924" s="115">
        <v>8320</v>
      </c>
      <c r="D1924" s="114">
        <v>15</v>
      </c>
      <c r="E1924" s="114">
        <v>5000</v>
      </c>
      <c r="F1924" s="114">
        <v>5900</v>
      </c>
      <c r="G1924" s="114">
        <v>597</v>
      </c>
      <c r="H1924" s="114"/>
      <c r="I1924" s="116" t="s">
        <v>254</v>
      </c>
      <c r="J1924" s="117">
        <v>0</v>
      </c>
      <c r="K1924" s="117">
        <v>0</v>
      </c>
      <c r="L1924" s="117">
        <v>0</v>
      </c>
      <c r="M1924" s="117">
        <v>0</v>
      </c>
      <c r="N1924" s="117">
        <v>0</v>
      </c>
      <c r="O1924" s="117">
        <v>0</v>
      </c>
      <c r="P1924" s="117">
        <v>0</v>
      </c>
      <c r="Q1924" s="45"/>
      <c r="R1924" s="118">
        <f t="shared" si="1130"/>
        <v>0</v>
      </c>
      <c r="S1924" s="118">
        <f t="shared" si="1130"/>
        <v>0</v>
      </c>
      <c r="T1924" s="118">
        <f t="shared" si="1028"/>
        <v>0</v>
      </c>
      <c r="U1924" s="118">
        <f t="shared" si="1131"/>
        <v>0</v>
      </c>
      <c r="V1924" s="118">
        <f t="shared" si="1131"/>
        <v>0</v>
      </c>
      <c r="W1924" s="118">
        <f t="shared" si="1039"/>
        <v>0</v>
      </c>
      <c r="X1924" s="118">
        <f t="shared" si="1029"/>
        <v>0</v>
      </c>
      <c r="Y1924" s="45"/>
      <c r="Z1924" s="118">
        <f t="shared" si="1132"/>
        <v>0</v>
      </c>
      <c r="AA1924" s="118">
        <f t="shared" si="1132"/>
        <v>0</v>
      </c>
      <c r="AB1924" s="118">
        <f t="shared" si="1030"/>
        <v>0</v>
      </c>
      <c r="AC1924" s="118">
        <f t="shared" si="1133"/>
        <v>0</v>
      </c>
      <c r="AD1924" s="118">
        <f t="shared" si="1133"/>
        <v>0</v>
      </c>
      <c r="AE1924" s="118">
        <f t="shared" si="1031"/>
        <v>0</v>
      </c>
      <c r="AF1924" s="118">
        <f t="shared" si="1032"/>
        <v>0</v>
      </c>
      <c r="AG1924" s="45"/>
      <c r="AH1924" s="118">
        <f t="shared" si="1134"/>
        <v>0</v>
      </c>
      <c r="AI1924" s="118">
        <f t="shared" si="1134"/>
        <v>0</v>
      </c>
      <c r="AJ1924" s="118">
        <f t="shared" si="1033"/>
        <v>0</v>
      </c>
      <c r="AK1924" s="118">
        <f t="shared" si="1135"/>
        <v>0</v>
      </c>
      <c r="AL1924" s="118">
        <f t="shared" si="1135"/>
        <v>0</v>
      </c>
      <c r="AM1924" s="118">
        <f t="shared" si="1034"/>
        <v>0</v>
      </c>
      <c r="AN1924" s="118">
        <f t="shared" si="1035"/>
        <v>0</v>
      </c>
      <c r="AO1924" s="45"/>
      <c r="AP1924" s="118">
        <f t="shared" si="1136"/>
        <v>0</v>
      </c>
      <c r="AQ1924" s="118">
        <f t="shared" si="1136"/>
        <v>0</v>
      </c>
      <c r="AR1924" s="118">
        <f t="shared" si="1036"/>
        <v>0</v>
      </c>
      <c r="AS1924" s="118">
        <f t="shared" si="1137"/>
        <v>0</v>
      </c>
      <c r="AT1924" s="118">
        <f t="shared" si="1137"/>
        <v>0</v>
      </c>
      <c r="AU1924" s="118">
        <f t="shared" si="1037"/>
        <v>0</v>
      </c>
      <c r="AV1924" s="118">
        <f t="shared" si="1038"/>
        <v>0</v>
      </c>
      <c r="AW1924" s="119"/>
      <c r="AX1924" s="119"/>
      <c r="AY1924" s="119"/>
      <c r="AZ1924" s="117"/>
      <c r="BA1924" s="117"/>
      <c r="BB1924" s="117"/>
      <c r="BC1924" s="117"/>
      <c r="BD1924" s="117"/>
    </row>
    <row r="1925" spans="1:56" s="100" customFormat="1">
      <c r="A1925" s="45"/>
      <c r="B1925" s="120">
        <v>2013</v>
      </c>
      <c r="C1925" s="121">
        <v>8320</v>
      </c>
      <c r="D1925" s="120">
        <v>15</v>
      </c>
      <c r="E1925" s="120">
        <v>5000</v>
      </c>
      <c r="F1925" s="120">
        <v>5900</v>
      </c>
      <c r="G1925" s="120">
        <v>597</v>
      </c>
      <c r="H1925" s="120">
        <v>59701</v>
      </c>
      <c r="I1925" s="122" t="s">
        <v>254</v>
      </c>
      <c r="J1925" s="123">
        <v>0</v>
      </c>
      <c r="K1925" s="123">
        <v>0</v>
      </c>
      <c r="L1925" s="124">
        <v>0</v>
      </c>
      <c r="M1925" s="123">
        <v>0</v>
      </c>
      <c r="N1925" s="123">
        <v>0</v>
      </c>
      <c r="O1925" s="124">
        <v>0</v>
      </c>
      <c r="P1925" s="124">
        <v>0</v>
      </c>
      <c r="Q1925" s="45"/>
      <c r="R1925" s="123">
        <v>0</v>
      </c>
      <c r="S1925" s="123">
        <v>0</v>
      </c>
      <c r="T1925" s="123">
        <f t="shared" si="1028"/>
        <v>0</v>
      </c>
      <c r="U1925" s="123">
        <v>0</v>
      </c>
      <c r="V1925" s="123">
        <v>0</v>
      </c>
      <c r="W1925" s="123">
        <f t="shared" si="1039"/>
        <v>0</v>
      </c>
      <c r="X1925" s="123">
        <f t="shared" si="1029"/>
        <v>0</v>
      </c>
      <c r="Y1925" s="45"/>
      <c r="Z1925" s="123">
        <v>0</v>
      </c>
      <c r="AA1925" s="123">
        <v>0</v>
      </c>
      <c r="AB1925" s="123">
        <f t="shared" si="1030"/>
        <v>0</v>
      </c>
      <c r="AC1925" s="123">
        <v>0</v>
      </c>
      <c r="AD1925" s="123">
        <v>0</v>
      </c>
      <c r="AE1925" s="123">
        <f t="shared" si="1031"/>
        <v>0</v>
      </c>
      <c r="AF1925" s="123">
        <f t="shared" si="1032"/>
        <v>0</v>
      </c>
      <c r="AG1925" s="45"/>
      <c r="AH1925" s="123">
        <v>0</v>
      </c>
      <c r="AI1925" s="123">
        <v>0</v>
      </c>
      <c r="AJ1925" s="123">
        <f t="shared" si="1033"/>
        <v>0</v>
      </c>
      <c r="AK1925" s="123">
        <v>0</v>
      </c>
      <c r="AL1925" s="123">
        <v>0</v>
      </c>
      <c r="AM1925" s="123">
        <f t="shared" si="1034"/>
        <v>0</v>
      </c>
      <c r="AN1925" s="123">
        <f t="shared" si="1035"/>
        <v>0</v>
      </c>
      <c r="AO1925" s="45"/>
      <c r="AP1925" s="123">
        <f>J1925-(R1925+Z1925+AH1925)</f>
        <v>0</v>
      </c>
      <c r="AQ1925" s="123">
        <f>K1925-(S1925+AA1925+AI1925)</f>
        <v>0</v>
      </c>
      <c r="AR1925" s="123">
        <f t="shared" si="1036"/>
        <v>0</v>
      </c>
      <c r="AS1925" s="123">
        <f>M1925-(U1925+AC1925+AK1925)</f>
        <v>0</v>
      </c>
      <c r="AT1925" s="123">
        <f>N1925-(V1925+AD1925+AL1925)</f>
        <v>0</v>
      </c>
      <c r="AU1925" s="123">
        <f t="shared" si="1037"/>
        <v>0</v>
      </c>
      <c r="AV1925" s="123">
        <f t="shared" si="1038"/>
        <v>0</v>
      </c>
      <c r="AW1925" s="125"/>
      <c r="AX1925" s="125"/>
      <c r="AY1925" s="125"/>
      <c r="AZ1925" s="124"/>
      <c r="BA1925" s="124"/>
      <c r="BB1925" s="124"/>
      <c r="BC1925" s="124"/>
      <c r="BD1925" s="124"/>
    </row>
    <row r="1926" spans="1:56" s="100" customFormat="1">
      <c r="A1926" s="45"/>
      <c r="B1926" s="108">
        <v>2013</v>
      </c>
      <c r="C1926" s="109">
        <v>8320</v>
      </c>
      <c r="D1926" s="108">
        <v>16</v>
      </c>
      <c r="E1926" s="108">
        <v>5000</v>
      </c>
      <c r="F1926" s="108">
        <v>5400</v>
      </c>
      <c r="G1926" s="108"/>
      <c r="H1926" s="108"/>
      <c r="I1926" s="110" t="s">
        <v>337</v>
      </c>
      <c r="J1926" s="111">
        <v>0</v>
      </c>
      <c r="K1926" s="111">
        <v>0</v>
      </c>
      <c r="L1926" s="111">
        <v>0</v>
      </c>
      <c r="M1926" s="111">
        <v>0</v>
      </c>
      <c r="N1926" s="111">
        <v>0</v>
      </c>
      <c r="O1926" s="111">
        <v>0</v>
      </c>
      <c r="P1926" s="111">
        <v>0</v>
      </c>
      <c r="Q1926" s="45"/>
      <c r="R1926" s="112">
        <f>R1927</f>
        <v>0</v>
      </c>
      <c r="S1926" s="112">
        <f>S1927</f>
        <v>0</v>
      </c>
      <c r="T1926" s="112">
        <f t="shared" ref="T1926:T1943" si="1138">R1926+S1926</f>
        <v>0</v>
      </c>
      <c r="U1926" s="112">
        <f>U1927</f>
        <v>0</v>
      </c>
      <c r="V1926" s="112">
        <f>V1927</f>
        <v>0</v>
      </c>
      <c r="W1926" s="112">
        <f t="shared" ref="W1926:W1943" si="1139">U1926+V1926</f>
        <v>0</v>
      </c>
      <c r="X1926" s="112">
        <f t="shared" ref="X1926:X1943" si="1140">T1926+W1926</f>
        <v>0</v>
      </c>
      <c r="Y1926" s="45"/>
      <c r="Z1926" s="112">
        <f>Z1927</f>
        <v>0</v>
      </c>
      <c r="AA1926" s="112">
        <f>AA1927</f>
        <v>0</v>
      </c>
      <c r="AB1926" s="112">
        <f t="shared" ref="AB1926:AB1943" si="1141">Z1926+AA1926</f>
        <v>0</v>
      </c>
      <c r="AC1926" s="112">
        <f>AC1927</f>
        <v>0</v>
      </c>
      <c r="AD1926" s="112">
        <f>AD1927</f>
        <v>0</v>
      </c>
      <c r="AE1926" s="112">
        <f t="shared" ref="AE1926:AE1943" si="1142">AC1926+AD1926</f>
        <v>0</v>
      </c>
      <c r="AF1926" s="112">
        <f t="shared" ref="AF1926:AF1943" si="1143">AB1926+AE1926</f>
        <v>0</v>
      </c>
      <c r="AG1926" s="45"/>
      <c r="AH1926" s="112">
        <f>AH1927</f>
        <v>0</v>
      </c>
      <c r="AI1926" s="112">
        <f>AI1927</f>
        <v>0</v>
      </c>
      <c r="AJ1926" s="112">
        <f t="shared" ref="AJ1926:AJ1943" si="1144">AH1926+AI1926</f>
        <v>0</v>
      </c>
      <c r="AK1926" s="112">
        <f>AK1927</f>
        <v>0</v>
      </c>
      <c r="AL1926" s="112">
        <f>AL1927</f>
        <v>0</v>
      </c>
      <c r="AM1926" s="112">
        <f t="shared" ref="AM1926:AM1943" si="1145">AK1926+AL1926</f>
        <v>0</v>
      </c>
      <c r="AN1926" s="112">
        <f t="shared" ref="AN1926:AN1943" si="1146">AJ1926+AM1926</f>
        <v>0</v>
      </c>
      <c r="AO1926" s="45"/>
      <c r="AP1926" s="112">
        <f>AP1927</f>
        <v>0</v>
      </c>
      <c r="AQ1926" s="112">
        <f>AQ1927</f>
        <v>0</v>
      </c>
      <c r="AR1926" s="112">
        <f t="shared" ref="AR1926:AR1943" si="1147">AP1926+AQ1926</f>
        <v>0</v>
      </c>
      <c r="AS1926" s="112">
        <f>AS1927</f>
        <v>0</v>
      </c>
      <c r="AT1926" s="112">
        <f>AT1927</f>
        <v>0</v>
      </c>
      <c r="AU1926" s="112">
        <f t="shared" ref="AU1926:AU1943" si="1148">AS1926+AT1926</f>
        <v>0</v>
      </c>
      <c r="AV1926" s="112">
        <f t="shared" ref="AV1926:AV1943" si="1149">AR1926+AU1926</f>
        <v>0</v>
      </c>
      <c r="AW1926" s="113"/>
      <c r="AX1926" s="113"/>
      <c r="AY1926" s="113"/>
      <c r="AZ1926" s="111"/>
      <c r="BA1926" s="111"/>
      <c r="BB1926" s="111"/>
      <c r="BC1926" s="111"/>
      <c r="BD1926" s="111"/>
    </row>
    <row r="1927" spans="1:56" s="100" customFormat="1">
      <c r="A1927" s="45"/>
      <c r="B1927" s="114">
        <v>2013</v>
      </c>
      <c r="C1927" s="115">
        <v>8320</v>
      </c>
      <c r="D1927" s="114">
        <v>16</v>
      </c>
      <c r="E1927" s="114">
        <v>5000</v>
      </c>
      <c r="F1927" s="114">
        <v>5400</v>
      </c>
      <c r="G1927" s="114">
        <v>541</v>
      </c>
      <c r="H1927" s="114"/>
      <c r="I1927" s="116" t="s">
        <v>241</v>
      </c>
      <c r="J1927" s="117">
        <v>0</v>
      </c>
      <c r="K1927" s="117">
        <v>0</v>
      </c>
      <c r="L1927" s="117">
        <v>0</v>
      </c>
      <c r="M1927" s="117">
        <v>0</v>
      </c>
      <c r="N1927" s="117">
        <v>0</v>
      </c>
      <c r="O1927" s="117">
        <v>0</v>
      </c>
      <c r="P1927" s="117">
        <v>0</v>
      </c>
      <c r="Q1927" s="45"/>
      <c r="R1927" s="118">
        <f>R1928+R1929</f>
        <v>0</v>
      </c>
      <c r="S1927" s="118">
        <f>S1928+S1929</f>
        <v>0</v>
      </c>
      <c r="T1927" s="118">
        <f t="shared" si="1138"/>
        <v>0</v>
      </c>
      <c r="U1927" s="118">
        <f>U1928+U1929</f>
        <v>0</v>
      </c>
      <c r="V1927" s="118">
        <f>V1928+V1929</f>
        <v>0</v>
      </c>
      <c r="W1927" s="118">
        <f t="shared" si="1139"/>
        <v>0</v>
      </c>
      <c r="X1927" s="118">
        <f t="shared" si="1140"/>
        <v>0</v>
      </c>
      <c r="Y1927" s="45"/>
      <c r="Z1927" s="118">
        <f>Z1928+Z1929</f>
        <v>0</v>
      </c>
      <c r="AA1927" s="118">
        <f>AA1928+AA1929</f>
        <v>0</v>
      </c>
      <c r="AB1927" s="118">
        <f t="shared" si="1141"/>
        <v>0</v>
      </c>
      <c r="AC1927" s="118">
        <f>AC1928+AC1929</f>
        <v>0</v>
      </c>
      <c r="AD1927" s="118">
        <f>AD1928+AD1929</f>
        <v>0</v>
      </c>
      <c r="AE1927" s="118">
        <f t="shared" si="1142"/>
        <v>0</v>
      </c>
      <c r="AF1927" s="118">
        <f t="shared" si="1143"/>
        <v>0</v>
      </c>
      <c r="AG1927" s="45"/>
      <c r="AH1927" s="118">
        <f>AH1928+AH1929</f>
        <v>0</v>
      </c>
      <c r="AI1927" s="118">
        <f>AI1928+AI1929</f>
        <v>0</v>
      </c>
      <c r="AJ1927" s="118">
        <f t="shared" si="1144"/>
        <v>0</v>
      </c>
      <c r="AK1927" s="118">
        <f>AK1928+AK1929</f>
        <v>0</v>
      </c>
      <c r="AL1927" s="118">
        <f>AL1928+AL1929</f>
        <v>0</v>
      </c>
      <c r="AM1927" s="118">
        <f t="shared" si="1145"/>
        <v>0</v>
      </c>
      <c r="AN1927" s="118">
        <f t="shared" si="1146"/>
        <v>0</v>
      </c>
      <c r="AO1927" s="45"/>
      <c r="AP1927" s="118">
        <f>AP1928+AP1929</f>
        <v>0</v>
      </c>
      <c r="AQ1927" s="118">
        <f>AQ1928+AQ1929</f>
        <v>0</v>
      </c>
      <c r="AR1927" s="118">
        <f t="shared" si="1147"/>
        <v>0</v>
      </c>
      <c r="AS1927" s="118">
        <f>AS1928+AS1929</f>
        <v>0</v>
      </c>
      <c r="AT1927" s="118">
        <f>AT1928+AT1929</f>
        <v>0</v>
      </c>
      <c r="AU1927" s="118">
        <f t="shared" si="1148"/>
        <v>0</v>
      </c>
      <c r="AV1927" s="118">
        <f t="shared" si="1149"/>
        <v>0</v>
      </c>
      <c r="AW1927" s="119"/>
      <c r="AX1927" s="119"/>
      <c r="AY1927" s="119"/>
      <c r="AZ1927" s="117"/>
      <c r="BA1927" s="117"/>
      <c r="BB1927" s="117"/>
      <c r="BC1927" s="117"/>
      <c r="BD1927" s="117"/>
    </row>
    <row r="1928" spans="1:56" s="100" customFormat="1">
      <c r="A1928" s="45"/>
      <c r="B1928" s="120">
        <v>2013</v>
      </c>
      <c r="C1928" s="121">
        <v>8320</v>
      </c>
      <c r="D1928" s="120">
        <v>16</v>
      </c>
      <c r="E1928" s="120">
        <v>5000</v>
      </c>
      <c r="F1928" s="120">
        <v>5400</v>
      </c>
      <c r="G1928" s="120">
        <v>541</v>
      </c>
      <c r="H1928" s="120">
        <v>54101</v>
      </c>
      <c r="I1928" s="122" t="s">
        <v>242</v>
      </c>
      <c r="J1928" s="123">
        <v>0</v>
      </c>
      <c r="K1928" s="123">
        <v>0</v>
      </c>
      <c r="L1928" s="124">
        <v>0</v>
      </c>
      <c r="M1928" s="123">
        <v>0</v>
      </c>
      <c r="N1928" s="123">
        <v>0</v>
      </c>
      <c r="O1928" s="124">
        <v>0</v>
      </c>
      <c r="P1928" s="124">
        <v>0</v>
      </c>
      <c r="Q1928" s="45"/>
      <c r="R1928" s="123">
        <v>0</v>
      </c>
      <c r="S1928" s="123">
        <v>0</v>
      </c>
      <c r="T1928" s="123">
        <f t="shared" si="1138"/>
        <v>0</v>
      </c>
      <c r="U1928" s="123">
        <v>0</v>
      </c>
      <c r="V1928" s="123">
        <v>0</v>
      </c>
      <c r="W1928" s="123">
        <f t="shared" si="1139"/>
        <v>0</v>
      </c>
      <c r="X1928" s="123">
        <f t="shared" si="1140"/>
        <v>0</v>
      </c>
      <c r="Y1928" s="45"/>
      <c r="Z1928" s="123">
        <v>0</v>
      </c>
      <c r="AA1928" s="123">
        <v>0</v>
      </c>
      <c r="AB1928" s="123">
        <f t="shared" si="1141"/>
        <v>0</v>
      </c>
      <c r="AC1928" s="123">
        <v>0</v>
      </c>
      <c r="AD1928" s="123">
        <v>0</v>
      </c>
      <c r="AE1928" s="123">
        <f t="shared" si="1142"/>
        <v>0</v>
      </c>
      <c r="AF1928" s="123">
        <f t="shared" si="1143"/>
        <v>0</v>
      </c>
      <c r="AG1928" s="45"/>
      <c r="AH1928" s="123">
        <v>0</v>
      </c>
      <c r="AI1928" s="123">
        <v>0</v>
      </c>
      <c r="AJ1928" s="123">
        <f t="shared" si="1144"/>
        <v>0</v>
      </c>
      <c r="AK1928" s="123">
        <v>0</v>
      </c>
      <c r="AL1928" s="123">
        <v>0</v>
      </c>
      <c r="AM1928" s="123">
        <f t="shared" si="1145"/>
        <v>0</v>
      </c>
      <c r="AN1928" s="123">
        <f t="shared" si="1146"/>
        <v>0</v>
      </c>
      <c r="AO1928" s="45"/>
      <c r="AP1928" s="123">
        <f>J1928-(R1928+Z1928+AH1928)</f>
        <v>0</v>
      </c>
      <c r="AQ1928" s="123">
        <f>K1928-(S1928+AA1928+AI1928)</f>
        <v>0</v>
      </c>
      <c r="AR1928" s="123">
        <f t="shared" si="1147"/>
        <v>0</v>
      </c>
      <c r="AS1928" s="123">
        <f>M1928-(U1928+AC1928+AK1928)</f>
        <v>0</v>
      </c>
      <c r="AT1928" s="123">
        <f>N1928-(V1928+AD1928+AL1928)</f>
        <v>0</v>
      </c>
      <c r="AU1928" s="123">
        <f t="shared" si="1148"/>
        <v>0</v>
      </c>
      <c r="AV1928" s="123">
        <f t="shared" si="1149"/>
        <v>0</v>
      </c>
      <c r="AW1928" s="125"/>
      <c r="AX1928" s="125"/>
      <c r="AY1928" s="125"/>
      <c r="AZ1928" s="124"/>
      <c r="BA1928" s="124"/>
      <c r="BB1928" s="124"/>
      <c r="BC1928" s="124"/>
      <c r="BD1928" s="124"/>
    </row>
    <row r="1929" spans="1:56" s="100" customFormat="1">
      <c r="A1929" s="45"/>
      <c r="B1929" s="120">
        <v>2013</v>
      </c>
      <c r="C1929" s="121">
        <v>8320</v>
      </c>
      <c r="D1929" s="120">
        <v>16</v>
      </c>
      <c r="E1929" s="120">
        <v>5000</v>
      </c>
      <c r="F1929" s="120">
        <v>5400</v>
      </c>
      <c r="G1929" s="120">
        <v>541</v>
      </c>
      <c r="H1929" s="120">
        <v>54104</v>
      </c>
      <c r="I1929" s="122" t="s">
        <v>243</v>
      </c>
      <c r="J1929" s="123">
        <v>0</v>
      </c>
      <c r="K1929" s="123">
        <v>0</v>
      </c>
      <c r="L1929" s="124">
        <v>0</v>
      </c>
      <c r="M1929" s="123">
        <v>0</v>
      </c>
      <c r="N1929" s="123">
        <v>0</v>
      </c>
      <c r="O1929" s="124">
        <v>0</v>
      </c>
      <c r="P1929" s="124">
        <v>0</v>
      </c>
      <c r="Q1929" s="45"/>
      <c r="R1929" s="123">
        <v>0</v>
      </c>
      <c r="S1929" s="123">
        <v>0</v>
      </c>
      <c r="T1929" s="123">
        <f t="shared" si="1138"/>
        <v>0</v>
      </c>
      <c r="U1929" s="123">
        <v>0</v>
      </c>
      <c r="V1929" s="123">
        <v>0</v>
      </c>
      <c r="W1929" s="123">
        <f t="shared" si="1139"/>
        <v>0</v>
      </c>
      <c r="X1929" s="123">
        <f t="shared" si="1140"/>
        <v>0</v>
      </c>
      <c r="Y1929" s="45"/>
      <c r="Z1929" s="123">
        <v>0</v>
      </c>
      <c r="AA1929" s="123">
        <v>0</v>
      </c>
      <c r="AB1929" s="123">
        <f t="shared" si="1141"/>
        <v>0</v>
      </c>
      <c r="AC1929" s="123">
        <v>0</v>
      </c>
      <c r="AD1929" s="123">
        <v>0</v>
      </c>
      <c r="AE1929" s="123">
        <f t="shared" si="1142"/>
        <v>0</v>
      </c>
      <c r="AF1929" s="123">
        <f t="shared" si="1143"/>
        <v>0</v>
      </c>
      <c r="AG1929" s="45"/>
      <c r="AH1929" s="123">
        <v>0</v>
      </c>
      <c r="AI1929" s="123">
        <v>0</v>
      </c>
      <c r="AJ1929" s="123">
        <f t="shared" si="1144"/>
        <v>0</v>
      </c>
      <c r="AK1929" s="123">
        <v>0</v>
      </c>
      <c r="AL1929" s="123">
        <v>0</v>
      </c>
      <c r="AM1929" s="123">
        <f t="shared" si="1145"/>
        <v>0</v>
      </c>
      <c r="AN1929" s="123">
        <f t="shared" si="1146"/>
        <v>0</v>
      </c>
      <c r="AO1929" s="45"/>
      <c r="AP1929" s="123">
        <f>J1929-(R1929+Z1929+AH1929)</f>
        <v>0</v>
      </c>
      <c r="AQ1929" s="123">
        <f>K1929-(S1929+AA1929+AI1929)</f>
        <v>0</v>
      </c>
      <c r="AR1929" s="123">
        <f t="shared" si="1147"/>
        <v>0</v>
      </c>
      <c r="AS1929" s="123">
        <f>M1929-(U1929+AC1929+AK1929)</f>
        <v>0</v>
      </c>
      <c r="AT1929" s="123">
        <f>N1929-(V1929+AD1929+AL1929)</f>
        <v>0</v>
      </c>
      <c r="AU1929" s="123">
        <f t="shared" si="1148"/>
        <v>0</v>
      </c>
      <c r="AV1929" s="123">
        <f t="shared" si="1149"/>
        <v>0</v>
      </c>
      <c r="AW1929" s="125"/>
      <c r="AX1929" s="125"/>
      <c r="AY1929" s="125"/>
      <c r="AZ1929" s="124"/>
      <c r="BA1929" s="124"/>
      <c r="BB1929" s="124"/>
      <c r="BC1929" s="124"/>
      <c r="BD1929" s="124"/>
    </row>
    <row r="1930" spans="1:56" s="100" customFormat="1">
      <c r="A1930" s="45"/>
      <c r="B1930" s="108">
        <v>2013</v>
      </c>
      <c r="C1930" s="109">
        <v>8320</v>
      </c>
      <c r="D1930" s="108">
        <v>16</v>
      </c>
      <c r="E1930" s="108">
        <v>5000</v>
      </c>
      <c r="F1930" s="108">
        <v>5600</v>
      </c>
      <c r="G1930" s="108"/>
      <c r="H1930" s="108"/>
      <c r="I1930" s="110" t="s">
        <v>244</v>
      </c>
      <c r="J1930" s="111">
        <v>0</v>
      </c>
      <c r="K1930" s="111">
        <v>0</v>
      </c>
      <c r="L1930" s="111">
        <v>0</v>
      </c>
      <c r="M1930" s="111">
        <v>0</v>
      </c>
      <c r="N1930" s="111">
        <v>0</v>
      </c>
      <c r="O1930" s="111">
        <v>0</v>
      </c>
      <c r="P1930" s="111">
        <v>0</v>
      </c>
      <c r="Q1930" s="45"/>
      <c r="R1930" s="112">
        <f>R1931+R1933+R1935</f>
        <v>0</v>
      </c>
      <c r="S1930" s="112">
        <f>S1931+S1933+S1935</f>
        <v>0</v>
      </c>
      <c r="T1930" s="112">
        <f t="shared" si="1138"/>
        <v>0</v>
      </c>
      <c r="U1930" s="112">
        <f>U1931+U1933+U1935</f>
        <v>0</v>
      </c>
      <c r="V1930" s="112">
        <f>V1931+V1933+V1935</f>
        <v>0</v>
      </c>
      <c r="W1930" s="112">
        <f t="shared" si="1139"/>
        <v>0</v>
      </c>
      <c r="X1930" s="112">
        <f t="shared" si="1140"/>
        <v>0</v>
      </c>
      <c r="Y1930" s="45"/>
      <c r="Z1930" s="112">
        <f>Z1931+Z1933+Z1935</f>
        <v>0</v>
      </c>
      <c r="AA1930" s="112">
        <f>AA1931+AA1933+AA1935</f>
        <v>0</v>
      </c>
      <c r="AB1930" s="112">
        <f t="shared" si="1141"/>
        <v>0</v>
      </c>
      <c r="AC1930" s="112">
        <f>AC1931+AC1933+AC1935</f>
        <v>0</v>
      </c>
      <c r="AD1930" s="112">
        <f>AD1931+AD1933+AD1935</f>
        <v>0</v>
      </c>
      <c r="AE1930" s="112">
        <f t="shared" si="1142"/>
        <v>0</v>
      </c>
      <c r="AF1930" s="112">
        <f t="shared" si="1143"/>
        <v>0</v>
      </c>
      <c r="AG1930" s="45"/>
      <c r="AH1930" s="112">
        <f>AH1931+AH1933+AH1935</f>
        <v>0</v>
      </c>
      <c r="AI1930" s="112">
        <f>AI1931+AI1933+AI1935</f>
        <v>0</v>
      </c>
      <c r="AJ1930" s="112">
        <f t="shared" si="1144"/>
        <v>0</v>
      </c>
      <c r="AK1930" s="112">
        <f>AK1931+AK1933+AK1935</f>
        <v>0</v>
      </c>
      <c r="AL1930" s="112">
        <f>AL1931+AL1933+AL1935</f>
        <v>0</v>
      </c>
      <c r="AM1930" s="112">
        <f t="shared" si="1145"/>
        <v>0</v>
      </c>
      <c r="AN1930" s="112">
        <f t="shared" si="1146"/>
        <v>0</v>
      </c>
      <c r="AO1930" s="45"/>
      <c r="AP1930" s="112">
        <f>AP1931+AP1933+AP1935</f>
        <v>0</v>
      </c>
      <c r="AQ1930" s="112">
        <f>AQ1931+AQ1933+AQ1935</f>
        <v>0</v>
      </c>
      <c r="AR1930" s="112">
        <f t="shared" si="1147"/>
        <v>0</v>
      </c>
      <c r="AS1930" s="112">
        <f>AS1931+AS1933+AS1935</f>
        <v>0</v>
      </c>
      <c r="AT1930" s="112">
        <f>AT1931+AT1933+AT1935</f>
        <v>0</v>
      </c>
      <c r="AU1930" s="112">
        <f t="shared" si="1148"/>
        <v>0</v>
      </c>
      <c r="AV1930" s="112">
        <f t="shared" si="1149"/>
        <v>0</v>
      </c>
      <c r="AW1930" s="113"/>
      <c r="AX1930" s="113"/>
      <c r="AY1930" s="113"/>
      <c r="AZ1930" s="111"/>
      <c r="BA1930" s="111"/>
      <c r="BB1930" s="111"/>
      <c r="BC1930" s="111"/>
      <c r="BD1930" s="111"/>
    </row>
    <row r="1931" spans="1:56" s="100" customFormat="1">
      <c r="A1931" s="45"/>
      <c r="B1931" s="114">
        <v>2013</v>
      </c>
      <c r="C1931" s="115">
        <v>8320</v>
      </c>
      <c r="D1931" s="114">
        <v>16</v>
      </c>
      <c r="E1931" s="114">
        <v>5000</v>
      </c>
      <c r="F1931" s="114">
        <v>5600</v>
      </c>
      <c r="G1931" s="114">
        <v>564</v>
      </c>
      <c r="H1931" s="114"/>
      <c r="I1931" s="116" t="s">
        <v>245</v>
      </c>
      <c r="J1931" s="117">
        <v>0</v>
      </c>
      <c r="K1931" s="117">
        <v>0</v>
      </c>
      <c r="L1931" s="117">
        <v>0</v>
      </c>
      <c r="M1931" s="117">
        <v>0</v>
      </c>
      <c r="N1931" s="117">
        <v>0</v>
      </c>
      <c r="O1931" s="117">
        <v>0</v>
      </c>
      <c r="P1931" s="117">
        <v>0</v>
      </c>
      <c r="Q1931" s="45"/>
      <c r="R1931" s="118">
        <f t="shared" ref="R1931:S1938" si="1150">R1932</f>
        <v>0</v>
      </c>
      <c r="S1931" s="118">
        <f t="shared" si="1150"/>
        <v>0</v>
      </c>
      <c r="T1931" s="118">
        <f t="shared" si="1138"/>
        <v>0</v>
      </c>
      <c r="U1931" s="118">
        <f t="shared" ref="U1931:V1938" si="1151">U1932</f>
        <v>0</v>
      </c>
      <c r="V1931" s="118">
        <f t="shared" si="1151"/>
        <v>0</v>
      </c>
      <c r="W1931" s="118">
        <f t="shared" si="1139"/>
        <v>0</v>
      </c>
      <c r="X1931" s="118">
        <f t="shared" si="1140"/>
        <v>0</v>
      </c>
      <c r="Y1931" s="45"/>
      <c r="Z1931" s="118">
        <f t="shared" ref="Z1931:AA1938" si="1152">Z1932</f>
        <v>0</v>
      </c>
      <c r="AA1931" s="118">
        <f t="shared" si="1152"/>
        <v>0</v>
      </c>
      <c r="AB1931" s="118">
        <f t="shared" si="1141"/>
        <v>0</v>
      </c>
      <c r="AC1931" s="118">
        <f t="shared" ref="AC1931:AD1938" si="1153">AC1932</f>
        <v>0</v>
      </c>
      <c r="AD1931" s="118">
        <f t="shared" si="1153"/>
        <v>0</v>
      </c>
      <c r="AE1931" s="118">
        <f t="shared" si="1142"/>
        <v>0</v>
      </c>
      <c r="AF1931" s="118">
        <f t="shared" si="1143"/>
        <v>0</v>
      </c>
      <c r="AG1931" s="45"/>
      <c r="AH1931" s="118">
        <f t="shared" ref="AH1931:AI1938" si="1154">AH1932</f>
        <v>0</v>
      </c>
      <c r="AI1931" s="118">
        <f t="shared" si="1154"/>
        <v>0</v>
      </c>
      <c r="AJ1931" s="118">
        <f t="shared" si="1144"/>
        <v>0</v>
      </c>
      <c r="AK1931" s="118">
        <f t="shared" ref="AK1931:AL1938" si="1155">AK1932</f>
        <v>0</v>
      </c>
      <c r="AL1931" s="118">
        <f t="shared" si="1155"/>
        <v>0</v>
      </c>
      <c r="AM1931" s="118">
        <f t="shared" si="1145"/>
        <v>0</v>
      </c>
      <c r="AN1931" s="118">
        <f t="shared" si="1146"/>
        <v>0</v>
      </c>
      <c r="AO1931" s="45"/>
      <c r="AP1931" s="118">
        <f t="shared" ref="AP1931:AQ1938" si="1156">AP1932</f>
        <v>0</v>
      </c>
      <c r="AQ1931" s="118">
        <f t="shared" si="1156"/>
        <v>0</v>
      </c>
      <c r="AR1931" s="118">
        <f t="shared" si="1147"/>
        <v>0</v>
      </c>
      <c r="AS1931" s="118">
        <f t="shared" ref="AS1931:AT1938" si="1157">AS1932</f>
        <v>0</v>
      </c>
      <c r="AT1931" s="118">
        <f t="shared" si="1157"/>
        <v>0</v>
      </c>
      <c r="AU1931" s="118">
        <f t="shared" si="1148"/>
        <v>0</v>
      </c>
      <c r="AV1931" s="118">
        <f t="shared" si="1149"/>
        <v>0</v>
      </c>
      <c r="AW1931" s="119"/>
      <c r="AX1931" s="119"/>
      <c r="AY1931" s="119"/>
      <c r="AZ1931" s="117"/>
      <c r="BA1931" s="117"/>
      <c r="BB1931" s="117"/>
      <c r="BC1931" s="117"/>
      <c r="BD1931" s="117"/>
    </row>
    <row r="1932" spans="1:56" s="100" customFormat="1">
      <c r="A1932" s="45"/>
      <c r="B1932" s="120">
        <v>2013</v>
      </c>
      <c r="C1932" s="121">
        <v>8320</v>
      </c>
      <c r="D1932" s="120">
        <v>16</v>
      </c>
      <c r="E1932" s="120">
        <v>5000</v>
      </c>
      <c r="F1932" s="120">
        <v>5600</v>
      </c>
      <c r="G1932" s="120">
        <v>564</v>
      </c>
      <c r="H1932" s="120">
        <v>56400</v>
      </c>
      <c r="I1932" s="128" t="s">
        <v>245</v>
      </c>
      <c r="J1932" s="123">
        <v>0</v>
      </c>
      <c r="K1932" s="123">
        <v>0</v>
      </c>
      <c r="L1932" s="124">
        <v>0</v>
      </c>
      <c r="M1932" s="123">
        <v>0</v>
      </c>
      <c r="N1932" s="123">
        <v>0</v>
      </c>
      <c r="O1932" s="124">
        <v>0</v>
      </c>
      <c r="P1932" s="124">
        <v>0</v>
      </c>
      <c r="Q1932" s="45"/>
      <c r="R1932" s="123">
        <v>0</v>
      </c>
      <c r="S1932" s="123">
        <v>0</v>
      </c>
      <c r="T1932" s="123">
        <f t="shared" si="1138"/>
        <v>0</v>
      </c>
      <c r="U1932" s="123">
        <v>0</v>
      </c>
      <c r="V1932" s="123">
        <v>0</v>
      </c>
      <c r="W1932" s="123">
        <f t="shared" si="1139"/>
        <v>0</v>
      </c>
      <c r="X1932" s="123">
        <f t="shared" si="1140"/>
        <v>0</v>
      </c>
      <c r="Y1932" s="45"/>
      <c r="Z1932" s="123">
        <v>0</v>
      </c>
      <c r="AA1932" s="123">
        <v>0</v>
      </c>
      <c r="AB1932" s="123">
        <f t="shared" si="1141"/>
        <v>0</v>
      </c>
      <c r="AC1932" s="123">
        <v>0</v>
      </c>
      <c r="AD1932" s="123">
        <v>0</v>
      </c>
      <c r="AE1932" s="123">
        <f t="shared" si="1142"/>
        <v>0</v>
      </c>
      <c r="AF1932" s="123">
        <f t="shared" si="1143"/>
        <v>0</v>
      </c>
      <c r="AG1932" s="45"/>
      <c r="AH1932" s="123">
        <v>0</v>
      </c>
      <c r="AI1932" s="123">
        <v>0</v>
      </c>
      <c r="AJ1932" s="123">
        <f t="shared" si="1144"/>
        <v>0</v>
      </c>
      <c r="AK1932" s="123">
        <v>0</v>
      </c>
      <c r="AL1932" s="123">
        <v>0</v>
      </c>
      <c r="AM1932" s="123">
        <f t="shared" si="1145"/>
        <v>0</v>
      </c>
      <c r="AN1932" s="123">
        <f t="shared" si="1146"/>
        <v>0</v>
      </c>
      <c r="AO1932" s="45"/>
      <c r="AP1932" s="123">
        <f>J1932-(R1932+Z1932+AH1932)</f>
        <v>0</v>
      </c>
      <c r="AQ1932" s="123">
        <f>K1932-(S1932+AA1932+AI1932)</f>
        <v>0</v>
      </c>
      <c r="AR1932" s="123">
        <f t="shared" si="1147"/>
        <v>0</v>
      </c>
      <c r="AS1932" s="123">
        <f>M1932-(U1932+AC1932+AK1932)</f>
        <v>0</v>
      </c>
      <c r="AT1932" s="123">
        <f>N1932-(V1932+AD1932+AL1932)</f>
        <v>0</v>
      </c>
      <c r="AU1932" s="123">
        <f t="shared" si="1148"/>
        <v>0</v>
      </c>
      <c r="AV1932" s="123">
        <f t="shared" si="1149"/>
        <v>0</v>
      </c>
      <c r="AW1932" s="125"/>
      <c r="AX1932" s="125"/>
      <c r="AY1932" s="125"/>
      <c r="AZ1932" s="124"/>
      <c r="BA1932" s="124"/>
      <c r="BB1932" s="124"/>
      <c r="BC1932" s="124"/>
      <c r="BD1932" s="124"/>
    </row>
    <row r="1933" spans="1:56" s="100" customFormat="1">
      <c r="A1933" s="45"/>
      <c r="B1933" s="114">
        <v>2013</v>
      </c>
      <c r="C1933" s="115">
        <v>8320</v>
      </c>
      <c r="D1933" s="114">
        <v>16</v>
      </c>
      <c r="E1933" s="114">
        <v>5000</v>
      </c>
      <c r="F1933" s="114">
        <v>5600</v>
      </c>
      <c r="G1933" s="114">
        <v>565</v>
      </c>
      <c r="H1933" s="114"/>
      <c r="I1933" s="116" t="s">
        <v>246</v>
      </c>
      <c r="J1933" s="117">
        <v>0</v>
      </c>
      <c r="K1933" s="117">
        <v>0</v>
      </c>
      <c r="L1933" s="117">
        <v>0</v>
      </c>
      <c r="M1933" s="117">
        <v>0</v>
      </c>
      <c r="N1933" s="117">
        <v>0</v>
      </c>
      <c r="O1933" s="117">
        <v>0</v>
      </c>
      <c r="P1933" s="117">
        <v>0</v>
      </c>
      <c r="Q1933" s="45"/>
      <c r="R1933" s="118">
        <f t="shared" si="1150"/>
        <v>0</v>
      </c>
      <c r="S1933" s="118">
        <f t="shared" si="1150"/>
        <v>0</v>
      </c>
      <c r="T1933" s="118">
        <f t="shared" si="1138"/>
        <v>0</v>
      </c>
      <c r="U1933" s="118">
        <f t="shared" si="1151"/>
        <v>0</v>
      </c>
      <c r="V1933" s="118">
        <f t="shared" si="1151"/>
        <v>0</v>
      </c>
      <c r="W1933" s="118">
        <f t="shared" si="1139"/>
        <v>0</v>
      </c>
      <c r="X1933" s="118">
        <f t="shared" si="1140"/>
        <v>0</v>
      </c>
      <c r="Y1933" s="45"/>
      <c r="Z1933" s="118">
        <f t="shared" si="1152"/>
        <v>0</v>
      </c>
      <c r="AA1933" s="118">
        <f t="shared" si="1152"/>
        <v>0</v>
      </c>
      <c r="AB1933" s="118">
        <f t="shared" si="1141"/>
        <v>0</v>
      </c>
      <c r="AC1933" s="118">
        <f t="shared" si="1153"/>
        <v>0</v>
      </c>
      <c r="AD1933" s="118">
        <f t="shared" si="1153"/>
        <v>0</v>
      </c>
      <c r="AE1933" s="118">
        <f t="shared" si="1142"/>
        <v>0</v>
      </c>
      <c r="AF1933" s="118">
        <f t="shared" si="1143"/>
        <v>0</v>
      </c>
      <c r="AG1933" s="45"/>
      <c r="AH1933" s="118">
        <f t="shared" si="1154"/>
        <v>0</v>
      </c>
      <c r="AI1933" s="118">
        <f t="shared" si="1154"/>
        <v>0</v>
      </c>
      <c r="AJ1933" s="118">
        <f t="shared" si="1144"/>
        <v>0</v>
      </c>
      <c r="AK1933" s="118">
        <f t="shared" si="1155"/>
        <v>0</v>
      </c>
      <c r="AL1933" s="118">
        <f t="shared" si="1155"/>
        <v>0</v>
      </c>
      <c r="AM1933" s="118">
        <f t="shared" si="1145"/>
        <v>0</v>
      </c>
      <c r="AN1933" s="118">
        <f t="shared" si="1146"/>
        <v>0</v>
      </c>
      <c r="AO1933" s="45"/>
      <c r="AP1933" s="118">
        <f t="shared" si="1156"/>
        <v>0</v>
      </c>
      <c r="AQ1933" s="118">
        <f t="shared" si="1156"/>
        <v>0</v>
      </c>
      <c r="AR1933" s="118">
        <f t="shared" si="1147"/>
        <v>0</v>
      </c>
      <c r="AS1933" s="118">
        <f t="shared" si="1157"/>
        <v>0</v>
      </c>
      <c r="AT1933" s="118">
        <f t="shared" si="1157"/>
        <v>0</v>
      </c>
      <c r="AU1933" s="118">
        <f t="shared" si="1148"/>
        <v>0</v>
      </c>
      <c r="AV1933" s="118">
        <f t="shared" si="1149"/>
        <v>0</v>
      </c>
      <c r="AW1933" s="119"/>
      <c r="AX1933" s="119"/>
      <c r="AY1933" s="119"/>
      <c r="AZ1933" s="117"/>
      <c r="BA1933" s="117"/>
      <c r="BB1933" s="117"/>
      <c r="BC1933" s="117"/>
      <c r="BD1933" s="117"/>
    </row>
    <row r="1934" spans="1:56" s="100" customFormat="1">
      <c r="A1934" s="45"/>
      <c r="B1934" s="129">
        <v>2013</v>
      </c>
      <c r="C1934" s="130">
        <v>8320</v>
      </c>
      <c r="D1934" s="129">
        <v>16</v>
      </c>
      <c r="E1934" s="129">
        <v>5000</v>
      </c>
      <c r="F1934" s="129">
        <v>5600</v>
      </c>
      <c r="G1934" s="129">
        <v>565</v>
      </c>
      <c r="H1934" s="129">
        <v>56501</v>
      </c>
      <c r="I1934" s="128" t="s">
        <v>247</v>
      </c>
      <c r="J1934" s="123">
        <v>0</v>
      </c>
      <c r="K1934" s="123">
        <v>0</v>
      </c>
      <c r="L1934" s="124">
        <v>0</v>
      </c>
      <c r="M1934" s="123">
        <v>0</v>
      </c>
      <c r="N1934" s="123">
        <v>0</v>
      </c>
      <c r="O1934" s="124">
        <v>0</v>
      </c>
      <c r="P1934" s="124">
        <v>0</v>
      </c>
      <c r="Q1934" s="45"/>
      <c r="R1934" s="123">
        <v>0</v>
      </c>
      <c r="S1934" s="123">
        <v>0</v>
      </c>
      <c r="T1934" s="123">
        <f t="shared" si="1138"/>
        <v>0</v>
      </c>
      <c r="U1934" s="123">
        <v>0</v>
      </c>
      <c r="V1934" s="123">
        <v>0</v>
      </c>
      <c r="W1934" s="123">
        <f t="shared" si="1139"/>
        <v>0</v>
      </c>
      <c r="X1934" s="123">
        <f t="shared" si="1140"/>
        <v>0</v>
      </c>
      <c r="Y1934" s="45"/>
      <c r="Z1934" s="123">
        <v>0</v>
      </c>
      <c r="AA1934" s="123">
        <v>0</v>
      </c>
      <c r="AB1934" s="123">
        <f t="shared" si="1141"/>
        <v>0</v>
      </c>
      <c r="AC1934" s="123">
        <v>0</v>
      </c>
      <c r="AD1934" s="123">
        <v>0</v>
      </c>
      <c r="AE1934" s="123">
        <f t="shared" si="1142"/>
        <v>0</v>
      </c>
      <c r="AF1934" s="123">
        <f t="shared" si="1143"/>
        <v>0</v>
      </c>
      <c r="AG1934" s="45"/>
      <c r="AH1934" s="123">
        <v>0</v>
      </c>
      <c r="AI1934" s="123">
        <v>0</v>
      </c>
      <c r="AJ1934" s="123">
        <f t="shared" si="1144"/>
        <v>0</v>
      </c>
      <c r="AK1934" s="123">
        <v>0</v>
      </c>
      <c r="AL1934" s="123">
        <v>0</v>
      </c>
      <c r="AM1934" s="123">
        <f t="shared" si="1145"/>
        <v>0</v>
      </c>
      <c r="AN1934" s="123">
        <f t="shared" si="1146"/>
        <v>0</v>
      </c>
      <c r="AO1934" s="45"/>
      <c r="AP1934" s="123">
        <f>J1934-(R1934+Z1934+AH1934)</f>
        <v>0</v>
      </c>
      <c r="AQ1934" s="123">
        <f>K1934-(S1934+AA1934+AI1934)</f>
        <v>0</v>
      </c>
      <c r="AR1934" s="123">
        <f t="shared" si="1147"/>
        <v>0</v>
      </c>
      <c r="AS1934" s="123">
        <f>M1934-(U1934+AC1934+AK1934)</f>
        <v>0</v>
      </c>
      <c r="AT1934" s="123">
        <f>N1934-(V1934+AD1934+AL1934)</f>
        <v>0</v>
      </c>
      <c r="AU1934" s="123">
        <f t="shared" si="1148"/>
        <v>0</v>
      </c>
      <c r="AV1934" s="123">
        <f t="shared" si="1149"/>
        <v>0</v>
      </c>
      <c r="AW1934" s="125"/>
      <c r="AX1934" s="125"/>
      <c r="AY1934" s="125"/>
      <c r="AZ1934" s="124"/>
      <c r="BA1934" s="124"/>
      <c r="BB1934" s="124"/>
      <c r="BC1934" s="124"/>
      <c r="BD1934" s="124"/>
    </row>
    <row r="1935" spans="1:56" s="100" customFormat="1">
      <c r="A1935" s="45"/>
      <c r="B1935" s="114">
        <v>2013</v>
      </c>
      <c r="C1935" s="115">
        <v>8320</v>
      </c>
      <c r="D1935" s="114">
        <v>16</v>
      </c>
      <c r="E1935" s="114">
        <v>5000</v>
      </c>
      <c r="F1935" s="114">
        <v>5600</v>
      </c>
      <c r="G1935" s="114">
        <v>566</v>
      </c>
      <c r="H1935" s="114"/>
      <c r="I1935" s="116" t="s">
        <v>346</v>
      </c>
      <c r="J1935" s="117">
        <v>0</v>
      </c>
      <c r="K1935" s="117">
        <v>0</v>
      </c>
      <c r="L1935" s="117">
        <v>0</v>
      </c>
      <c r="M1935" s="117">
        <v>0</v>
      </c>
      <c r="N1935" s="117">
        <v>0</v>
      </c>
      <c r="O1935" s="117">
        <v>0</v>
      </c>
      <c r="P1935" s="117">
        <v>0</v>
      </c>
      <c r="Q1935" s="45"/>
      <c r="R1935" s="118">
        <f t="shared" si="1150"/>
        <v>0</v>
      </c>
      <c r="S1935" s="118">
        <f t="shared" si="1150"/>
        <v>0</v>
      </c>
      <c r="T1935" s="118">
        <f t="shared" si="1138"/>
        <v>0</v>
      </c>
      <c r="U1935" s="118">
        <f t="shared" si="1151"/>
        <v>0</v>
      </c>
      <c r="V1935" s="118">
        <f t="shared" si="1151"/>
        <v>0</v>
      </c>
      <c r="W1935" s="118">
        <f t="shared" si="1139"/>
        <v>0</v>
      </c>
      <c r="X1935" s="118">
        <f t="shared" si="1140"/>
        <v>0</v>
      </c>
      <c r="Y1935" s="45"/>
      <c r="Z1935" s="118">
        <f t="shared" si="1152"/>
        <v>0</v>
      </c>
      <c r="AA1935" s="118">
        <f t="shared" si="1152"/>
        <v>0</v>
      </c>
      <c r="AB1935" s="118">
        <f t="shared" si="1141"/>
        <v>0</v>
      </c>
      <c r="AC1935" s="118">
        <f t="shared" si="1153"/>
        <v>0</v>
      </c>
      <c r="AD1935" s="118">
        <f t="shared" si="1153"/>
        <v>0</v>
      </c>
      <c r="AE1935" s="118">
        <f t="shared" si="1142"/>
        <v>0</v>
      </c>
      <c r="AF1935" s="118">
        <f t="shared" si="1143"/>
        <v>0</v>
      </c>
      <c r="AG1935" s="45"/>
      <c r="AH1935" s="118">
        <f t="shared" si="1154"/>
        <v>0</v>
      </c>
      <c r="AI1935" s="118">
        <f t="shared" si="1154"/>
        <v>0</v>
      </c>
      <c r="AJ1935" s="118">
        <f t="shared" si="1144"/>
        <v>0</v>
      </c>
      <c r="AK1935" s="118">
        <f t="shared" si="1155"/>
        <v>0</v>
      </c>
      <c r="AL1935" s="118">
        <f t="shared" si="1155"/>
        <v>0</v>
      </c>
      <c r="AM1935" s="118">
        <f t="shared" si="1145"/>
        <v>0</v>
      </c>
      <c r="AN1935" s="118">
        <f t="shared" si="1146"/>
        <v>0</v>
      </c>
      <c r="AO1935" s="45"/>
      <c r="AP1935" s="118">
        <f t="shared" si="1156"/>
        <v>0</v>
      </c>
      <c r="AQ1935" s="118">
        <f t="shared" si="1156"/>
        <v>0</v>
      </c>
      <c r="AR1935" s="118">
        <f t="shared" si="1147"/>
        <v>0</v>
      </c>
      <c r="AS1935" s="118">
        <f t="shared" si="1157"/>
        <v>0</v>
      </c>
      <c r="AT1935" s="118">
        <f t="shared" si="1157"/>
        <v>0</v>
      </c>
      <c r="AU1935" s="118">
        <f t="shared" si="1148"/>
        <v>0</v>
      </c>
      <c r="AV1935" s="118">
        <f t="shared" si="1149"/>
        <v>0</v>
      </c>
      <c r="AW1935" s="119"/>
      <c r="AX1935" s="119"/>
      <c r="AY1935" s="119"/>
      <c r="AZ1935" s="117"/>
      <c r="BA1935" s="117"/>
      <c r="BB1935" s="117"/>
      <c r="BC1935" s="117"/>
      <c r="BD1935" s="117"/>
    </row>
    <row r="1936" spans="1:56" s="100" customFormat="1">
      <c r="A1936" s="45"/>
      <c r="B1936" s="120">
        <v>2013</v>
      </c>
      <c r="C1936" s="121">
        <v>8320</v>
      </c>
      <c r="D1936" s="120">
        <v>16</v>
      </c>
      <c r="E1936" s="120">
        <v>5000</v>
      </c>
      <c r="F1936" s="120">
        <v>5600</v>
      </c>
      <c r="G1936" s="120">
        <v>566</v>
      </c>
      <c r="H1936" s="120">
        <v>56601</v>
      </c>
      <c r="I1936" s="122" t="s">
        <v>249</v>
      </c>
      <c r="J1936" s="123">
        <v>0</v>
      </c>
      <c r="K1936" s="123">
        <v>0</v>
      </c>
      <c r="L1936" s="124">
        <v>0</v>
      </c>
      <c r="M1936" s="123">
        <v>0</v>
      </c>
      <c r="N1936" s="123">
        <v>0</v>
      </c>
      <c r="O1936" s="124">
        <v>0</v>
      </c>
      <c r="P1936" s="124">
        <v>0</v>
      </c>
      <c r="Q1936" s="45"/>
      <c r="R1936" s="123">
        <v>0</v>
      </c>
      <c r="S1936" s="123">
        <v>0</v>
      </c>
      <c r="T1936" s="123">
        <f t="shared" si="1138"/>
        <v>0</v>
      </c>
      <c r="U1936" s="123">
        <v>0</v>
      </c>
      <c r="V1936" s="123">
        <v>0</v>
      </c>
      <c r="W1936" s="123">
        <f t="shared" si="1139"/>
        <v>0</v>
      </c>
      <c r="X1936" s="123">
        <f t="shared" si="1140"/>
        <v>0</v>
      </c>
      <c r="Y1936" s="45"/>
      <c r="Z1936" s="123">
        <v>0</v>
      </c>
      <c r="AA1936" s="123">
        <v>0</v>
      </c>
      <c r="AB1936" s="123">
        <f t="shared" si="1141"/>
        <v>0</v>
      </c>
      <c r="AC1936" s="123">
        <v>0</v>
      </c>
      <c r="AD1936" s="123">
        <v>0</v>
      </c>
      <c r="AE1936" s="123">
        <f t="shared" si="1142"/>
        <v>0</v>
      </c>
      <c r="AF1936" s="123">
        <f t="shared" si="1143"/>
        <v>0</v>
      </c>
      <c r="AG1936" s="45"/>
      <c r="AH1936" s="123">
        <v>0</v>
      </c>
      <c r="AI1936" s="123">
        <v>0</v>
      </c>
      <c r="AJ1936" s="123">
        <f t="shared" si="1144"/>
        <v>0</v>
      </c>
      <c r="AK1936" s="123">
        <v>0</v>
      </c>
      <c r="AL1936" s="123">
        <v>0</v>
      </c>
      <c r="AM1936" s="123">
        <f t="shared" si="1145"/>
        <v>0</v>
      </c>
      <c r="AN1936" s="123">
        <f t="shared" si="1146"/>
        <v>0</v>
      </c>
      <c r="AO1936" s="45"/>
      <c r="AP1936" s="123">
        <f>J1936-(R1936+Z1936+AH1936)</f>
        <v>0</v>
      </c>
      <c r="AQ1936" s="123">
        <f>K1936-(S1936+AA1936+AI1936)</f>
        <v>0</v>
      </c>
      <c r="AR1936" s="123">
        <f t="shared" si="1147"/>
        <v>0</v>
      </c>
      <c r="AS1936" s="123">
        <f>M1936-(U1936+AC1936+AK1936)</f>
        <v>0</v>
      </c>
      <c r="AT1936" s="123">
        <f>N1936-(V1936+AD1936+AL1936)</f>
        <v>0</v>
      </c>
      <c r="AU1936" s="123">
        <f t="shared" si="1148"/>
        <v>0</v>
      </c>
      <c r="AV1936" s="123">
        <f t="shared" si="1149"/>
        <v>0</v>
      </c>
      <c r="AW1936" s="125"/>
      <c r="AX1936" s="125"/>
      <c r="AY1936" s="125"/>
      <c r="AZ1936" s="124"/>
      <c r="BA1936" s="124"/>
      <c r="BB1936" s="124"/>
      <c r="BC1936" s="124"/>
      <c r="BD1936" s="124"/>
    </row>
    <row r="1937" spans="1:56" s="100" customFormat="1">
      <c r="A1937" s="45"/>
      <c r="B1937" s="108">
        <v>2013</v>
      </c>
      <c r="C1937" s="109">
        <v>8320</v>
      </c>
      <c r="D1937" s="108">
        <v>16</v>
      </c>
      <c r="E1937" s="108">
        <v>5000</v>
      </c>
      <c r="F1937" s="108">
        <v>5900</v>
      </c>
      <c r="G1937" s="108"/>
      <c r="H1937" s="108"/>
      <c r="I1937" s="110" t="s">
        <v>349</v>
      </c>
      <c r="J1937" s="111">
        <v>0</v>
      </c>
      <c r="K1937" s="111">
        <v>0</v>
      </c>
      <c r="L1937" s="111">
        <v>0</v>
      </c>
      <c r="M1937" s="111">
        <v>0</v>
      </c>
      <c r="N1937" s="111">
        <v>0</v>
      </c>
      <c r="O1937" s="111">
        <v>0</v>
      </c>
      <c r="P1937" s="111">
        <v>0</v>
      </c>
      <c r="Q1937" s="45"/>
      <c r="R1937" s="112">
        <f t="shared" si="1150"/>
        <v>0</v>
      </c>
      <c r="S1937" s="112">
        <f t="shared" si="1150"/>
        <v>0</v>
      </c>
      <c r="T1937" s="112">
        <f t="shared" si="1138"/>
        <v>0</v>
      </c>
      <c r="U1937" s="112">
        <f t="shared" si="1151"/>
        <v>0</v>
      </c>
      <c r="V1937" s="112">
        <f t="shared" si="1151"/>
        <v>0</v>
      </c>
      <c r="W1937" s="112">
        <f t="shared" si="1139"/>
        <v>0</v>
      </c>
      <c r="X1937" s="112">
        <f t="shared" si="1140"/>
        <v>0</v>
      </c>
      <c r="Y1937" s="45"/>
      <c r="Z1937" s="112">
        <f t="shared" si="1152"/>
        <v>0</v>
      </c>
      <c r="AA1937" s="112">
        <f t="shared" si="1152"/>
        <v>0</v>
      </c>
      <c r="AB1937" s="112">
        <f t="shared" si="1141"/>
        <v>0</v>
      </c>
      <c r="AC1937" s="112">
        <f t="shared" si="1153"/>
        <v>0</v>
      </c>
      <c r="AD1937" s="112">
        <f t="shared" si="1153"/>
        <v>0</v>
      </c>
      <c r="AE1937" s="112">
        <f t="shared" si="1142"/>
        <v>0</v>
      </c>
      <c r="AF1937" s="112">
        <f t="shared" si="1143"/>
        <v>0</v>
      </c>
      <c r="AG1937" s="45"/>
      <c r="AH1937" s="112">
        <f t="shared" si="1154"/>
        <v>0</v>
      </c>
      <c r="AI1937" s="112">
        <f t="shared" si="1154"/>
        <v>0</v>
      </c>
      <c r="AJ1937" s="112">
        <f t="shared" si="1144"/>
        <v>0</v>
      </c>
      <c r="AK1937" s="112">
        <f t="shared" si="1155"/>
        <v>0</v>
      </c>
      <c r="AL1937" s="112">
        <f t="shared" si="1155"/>
        <v>0</v>
      </c>
      <c r="AM1937" s="112">
        <f t="shared" si="1145"/>
        <v>0</v>
      </c>
      <c r="AN1937" s="112">
        <f t="shared" si="1146"/>
        <v>0</v>
      </c>
      <c r="AO1937" s="45"/>
      <c r="AP1937" s="112">
        <f t="shared" si="1156"/>
        <v>0</v>
      </c>
      <c r="AQ1937" s="112">
        <f t="shared" si="1156"/>
        <v>0</v>
      </c>
      <c r="AR1937" s="112">
        <f t="shared" si="1147"/>
        <v>0</v>
      </c>
      <c r="AS1937" s="112">
        <f t="shared" si="1157"/>
        <v>0</v>
      </c>
      <c r="AT1937" s="112">
        <f t="shared" si="1157"/>
        <v>0</v>
      </c>
      <c r="AU1937" s="112">
        <f t="shared" si="1148"/>
        <v>0</v>
      </c>
      <c r="AV1937" s="112">
        <f t="shared" si="1149"/>
        <v>0</v>
      </c>
      <c r="AW1937" s="113"/>
      <c r="AX1937" s="113"/>
      <c r="AY1937" s="113"/>
      <c r="AZ1937" s="111"/>
      <c r="BA1937" s="111"/>
      <c r="BB1937" s="111"/>
      <c r="BC1937" s="111"/>
      <c r="BD1937" s="111"/>
    </row>
    <row r="1938" spans="1:56" s="100" customFormat="1">
      <c r="A1938" s="45"/>
      <c r="B1938" s="114">
        <v>2013</v>
      </c>
      <c r="C1938" s="115">
        <v>8320</v>
      </c>
      <c r="D1938" s="114">
        <v>16</v>
      </c>
      <c r="E1938" s="114">
        <v>5000</v>
      </c>
      <c r="F1938" s="114">
        <v>5900</v>
      </c>
      <c r="G1938" s="114">
        <v>591</v>
      </c>
      <c r="H1938" s="114"/>
      <c r="I1938" s="116" t="s">
        <v>253</v>
      </c>
      <c r="J1938" s="117">
        <v>0</v>
      </c>
      <c r="K1938" s="117">
        <v>0</v>
      </c>
      <c r="L1938" s="117">
        <v>0</v>
      </c>
      <c r="M1938" s="117">
        <v>0</v>
      </c>
      <c r="N1938" s="117">
        <v>0</v>
      </c>
      <c r="O1938" s="117">
        <v>0</v>
      </c>
      <c r="P1938" s="117">
        <v>0</v>
      </c>
      <c r="Q1938" s="45"/>
      <c r="R1938" s="118">
        <f t="shared" si="1150"/>
        <v>0</v>
      </c>
      <c r="S1938" s="118">
        <f t="shared" si="1150"/>
        <v>0</v>
      </c>
      <c r="T1938" s="118">
        <f t="shared" si="1138"/>
        <v>0</v>
      </c>
      <c r="U1938" s="118">
        <f t="shared" si="1151"/>
        <v>0</v>
      </c>
      <c r="V1938" s="118">
        <f t="shared" si="1151"/>
        <v>0</v>
      </c>
      <c r="W1938" s="118">
        <f t="shared" si="1139"/>
        <v>0</v>
      </c>
      <c r="X1938" s="118">
        <f t="shared" si="1140"/>
        <v>0</v>
      </c>
      <c r="Y1938" s="45"/>
      <c r="Z1938" s="118">
        <f t="shared" si="1152"/>
        <v>0</v>
      </c>
      <c r="AA1938" s="118">
        <f t="shared" si="1152"/>
        <v>0</v>
      </c>
      <c r="AB1938" s="118">
        <f t="shared" si="1141"/>
        <v>0</v>
      </c>
      <c r="AC1938" s="118">
        <f t="shared" si="1153"/>
        <v>0</v>
      </c>
      <c r="AD1938" s="118">
        <f t="shared" si="1153"/>
        <v>0</v>
      </c>
      <c r="AE1938" s="118">
        <f t="shared" si="1142"/>
        <v>0</v>
      </c>
      <c r="AF1938" s="118">
        <f t="shared" si="1143"/>
        <v>0</v>
      </c>
      <c r="AG1938" s="45"/>
      <c r="AH1938" s="118">
        <f t="shared" si="1154"/>
        <v>0</v>
      </c>
      <c r="AI1938" s="118">
        <f t="shared" si="1154"/>
        <v>0</v>
      </c>
      <c r="AJ1938" s="118">
        <f t="shared" si="1144"/>
        <v>0</v>
      </c>
      <c r="AK1938" s="118">
        <f t="shared" si="1155"/>
        <v>0</v>
      </c>
      <c r="AL1938" s="118">
        <f t="shared" si="1155"/>
        <v>0</v>
      </c>
      <c r="AM1938" s="118">
        <f t="shared" si="1145"/>
        <v>0</v>
      </c>
      <c r="AN1938" s="118">
        <f t="shared" si="1146"/>
        <v>0</v>
      </c>
      <c r="AO1938" s="45"/>
      <c r="AP1938" s="118">
        <f t="shared" si="1156"/>
        <v>0</v>
      </c>
      <c r="AQ1938" s="118">
        <f t="shared" si="1156"/>
        <v>0</v>
      </c>
      <c r="AR1938" s="118">
        <f t="shared" si="1147"/>
        <v>0</v>
      </c>
      <c r="AS1938" s="118">
        <f t="shared" si="1157"/>
        <v>0</v>
      </c>
      <c r="AT1938" s="118">
        <f t="shared" si="1157"/>
        <v>0</v>
      </c>
      <c r="AU1938" s="118">
        <f t="shared" si="1148"/>
        <v>0</v>
      </c>
      <c r="AV1938" s="118">
        <f t="shared" si="1149"/>
        <v>0</v>
      </c>
      <c r="AW1938" s="119"/>
      <c r="AX1938" s="119"/>
      <c r="AY1938" s="119"/>
      <c r="AZ1938" s="117"/>
      <c r="BA1938" s="117"/>
      <c r="BB1938" s="117"/>
      <c r="BC1938" s="117"/>
      <c r="BD1938" s="117"/>
    </row>
    <row r="1939" spans="1:56" s="100" customFormat="1">
      <c r="A1939" s="45"/>
      <c r="B1939" s="129">
        <v>2013</v>
      </c>
      <c r="C1939" s="130">
        <v>8320</v>
      </c>
      <c r="D1939" s="129">
        <v>16</v>
      </c>
      <c r="E1939" s="129">
        <v>5000</v>
      </c>
      <c r="F1939" s="129">
        <v>5900</v>
      </c>
      <c r="G1939" s="129">
        <v>591</v>
      </c>
      <c r="H1939" s="129">
        <v>59101</v>
      </c>
      <c r="I1939" s="128" t="s">
        <v>253</v>
      </c>
      <c r="J1939" s="123">
        <v>0</v>
      </c>
      <c r="K1939" s="123">
        <v>0</v>
      </c>
      <c r="L1939" s="124">
        <v>0</v>
      </c>
      <c r="M1939" s="123">
        <v>0</v>
      </c>
      <c r="N1939" s="123">
        <v>0</v>
      </c>
      <c r="O1939" s="124">
        <v>0</v>
      </c>
      <c r="P1939" s="124">
        <v>0</v>
      </c>
      <c r="Q1939" s="45"/>
      <c r="R1939" s="123">
        <v>0</v>
      </c>
      <c r="S1939" s="123">
        <v>0</v>
      </c>
      <c r="T1939" s="123">
        <f t="shared" si="1138"/>
        <v>0</v>
      </c>
      <c r="U1939" s="123">
        <v>0</v>
      </c>
      <c r="V1939" s="123">
        <v>0</v>
      </c>
      <c r="W1939" s="123">
        <f t="shared" si="1139"/>
        <v>0</v>
      </c>
      <c r="X1939" s="123">
        <f t="shared" si="1140"/>
        <v>0</v>
      </c>
      <c r="Y1939" s="45"/>
      <c r="Z1939" s="123">
        <v>0</v>
      </c>
      <c r="AA1939" s="123">
        <v>0</v>
      </c>
      <c r="AB1939" s="123">
        <f t="shared" si="1141"/>
        <v>0</v>
      </c>
      <c r="AC1939" s="123">
        <v>0</v>
      </c>
      <c r="AD1939" s="123">
        <v>0</v>
      </c>
      <c r="AE1939" s="123">
        <f t="shared" si="1142"/>
        <v>0</v>
      </c>
      <c r="AF1939" s="123">
        <f t="shared" si="1143"/>
        <v>0</v>
      </c>
      <c r="AG1939" s="45"/>
      <c r="AH1939" s="123">
        <v>0</v>
      </c>
      <c r="AI1939" s="123">
        <v>0</v>
      </c>
      <c r="AJ1939" s="123">
        <f t="shared" si="1144"/>
        <v>0</v>
      </c>
      <c r="AK1939" s="123">
        <v>0</v>
      </c>
      <c r="AL1939" s="123">
        <v>0</v>
      </c>
      <c r="AM1939" s="123">
        <f t="shared" si="1145"/>
        <v>0</v>
      </c>
      <c r="AN1939" s="123">
        <f t="shared" si="1146"/>
        <v>0</v>
      </c>
      <c r="AO1939" s="45"/>
      <c r="AP1939" s="123">
        <f>J1939-(R1939+Z1939+AH1939)</f>
        <v>0</v>
      </c>
      <c r="AQ1939" s="123">
        <f>K1939-(S1939+AA1939+AI1939)</f>
        <v>0</v>
      </c>
      <c r="AR1939" s="123">
        <f t="shared" si="1147"/>
        <v>0</v>
      </c>
      <c r="AS1939" s="123">
        <f>M1939-(U1939+AC1939+AK1939)</f>
        <v>0</v>
      </c>
      <c r="AT1939" s="123">
        <f>N1939-(V1939+AD1939+AL1939)</f>
        <v>0</v>
      </c>
      <c r="AU1939" s="123">
        <f t="shared" si="1148"/>
        <v>0</v>
      </c>
      <c r="AV1939" s="123">
        <f t="shared" si="1149"/>
        <v>0</v>
      </c>
      <c r="AW1939" s="125"/>
      <c r="AX1939" s="125"/>
      <c r="AY1939" s="125"/>
      <c r="AZ1939" s="124"/>
      <c r="BA1939" s="124"/>
      <c r="BB1939" s="124"/>
      <c r="BC1939" s="124"/>
      <c r="BD1939" s="124"/>
    </row>
    <row r="1940" spans="1:56" s="100" customFormat="1">
      <c r="A1940" s="45"/>
      <c r="B1940" s="101">
        <v>2013</v>
      </c>
      <c r="C1940" s="102">
        <v>8320</v>
      </c>
      <c r="D1940" s="101">
        <v>16</v>
      </c>
      <c r="E1940" s="101">
        <v>6000</v>
      </c>
      <c r="F1940" s="101"/>
      <c r="G1940" s="101"/>
      <c r="H1940" s="101"/>
      <c r="I1940" s="103" t="s">
        <v>350</v>
      </c>
      <c r="J1940" s="104">
        <v>0</v>
      </c>
      <c r="K1940" s="104">
        <v>0</v>
      </c>
      <c r="L1940" s="104">
        <v>0</v>
      </c>
      <c r="M1940" s="104">
        <v>0</v>
      </c>
      <c r="N1940" s="104">
        <v>0</v>
      </c>
      <c r="O1940" s="104">
        <v>0</v>
      </c>
      <c r="P1940" s="104">
        <v>0</v>
      </c>
      <c r="Q1940" s="45"/>
      <c r="R1940" s="105">
        <f>R1941+R1944</f>
        <v>0</v>
      </c>
      <c r="S1940" s="105">
        <f>S1941+S1944</f>
        <v>0</v>
      </c>
      <c r="T1940" s="105">
        <f t="shared" si="1138"/>
        <v>0</v>
      </c>
      <c r="U1940" s="105">
        <f>U1941+U1944</f>
        <v>0</v>
      </c>
      <c r="V1940" s="105">
        <f>V1941+V1944</f>
        <v>0</v>
      </c>
      <c r="W1940" s="105">
        <f t="shared" si="1139"/>
        <v>0</v>
      </c>
      <c r="X1940" s="105">
        <f t="shared" si="1140"/>
        <v>0</v>
      </c>
      <c r="Y1940" s="45"/>
      <c r="Z1940" s="105">
        <f>Z1941+Z1944</f>
        <v>0</v>
      </c>
      <c r="AA1940" s="105">
        <f>AA1941+AA1944</f>
        <v>0</v>
      </c>
      <c r="AB1940" s="105">
        <f t="shared" si="1141"/>
        <v>0</v>
      </c>
      <c r="AC1940" s="105">
        <f>AC1941+AC1944</f>
        <v>0</v>
      </c>
      <c r="AD1940" s="105">
        <f>AD1941+AD1944</f>
        <v>0</v>
      </c>
      <c r="AE1940" s="105">
        <f t="shared" si="1142"/>
        <v>0</v>
      </c>
      <c r="AF1940" s="105">
        <f t="shared" si="1143"/>
        <v>0</v>
      </c>
      <c r="AG1940" s="45"/>
      <c r="AH1940" s="105">
        <f>AH1941+AH1944</f>
        <v>0</v>
      </c>
      <c r="AI1940" s="105">
        <f>AI1941+AI1944</f>
        <v>0</v>
      </c>
      <c r="AJ1940" s="105">
        <f t="shared" si="1144"/>
        <v>0</v>
      </c>
      <c r="AK1940" s="105">
        <f>AK1941+AK1944</f>
        <v>0</v>
      </c>
      <c r="AL1940" s="105">
        <f>AL1941+AL1944</f>
        <v>0</v>
      </c>
      <c r="AM1940" s="105">
        <f t="shared" si="1145"/>
        <v>0</v>
      </c>
      <c r="AN1940" s="105">
        <f t="shared" si="1146"/>
        <v>0</v>
      </c>
      <c r="AO1940" s="45"/>
      <c r="AP1940" s="105">
        <f>AP1941+AP1944</f>
        <v>0</v>
      </c>
      <c r="AQ1940" s="105">
        <f>AQ1941+AQ1944</f>
        <v>0</v>
      </c>
      <c r="AR1940" s="105">
        <f t="shared" si="1147"/>
        <v>0</v>
      </c>
      <c r="AS1940" s="105">
        <f>AS1941+AS1944</f>
        <v>0</v>
      </c>
      <c r="AT1940" s="105">
        <f>AT1941+AT1944</f>
        <v>0</v>
      </c>
      <c r="AU1940" s="105">
        <f t="shared" si="1148"/>
        <v>0</v>
      </c>
      <c r="AV1940" s="105">
        <f t="shared" si="1149"/>
        <v>0</v>
      </c>
      <c r="AW1940" s="106"/>
      <c r="AX1940" s="106"/>
      <c r="AY1940" s="106"/>
      <c r="AZ1940" s="104"/>
      <c r="BA1940" s="104"/>
      <c r="BB1940" s="104"/>
      <c r="BC1940" s="104"/>
      <c r="BD1940" s="104"/>
    </row>
    <row r="1941" spans="1:56" s="100" customFormat="1">
      <c r="A1941" s="45"/>
      <c r="B1941" s="108">
        <v>2013</v>
      </c>
      <c r="C1941" s="109">
        <v>8320</v>
      </c>
      <c r="D1941" s="108">
        <v>16</v>
      </c>
      <c r="E1941" s="108">
        <v>6000</v>
      </c>
      <c r="F1941" s="108">
        <v>6100</v>
      </c>
      <c r="G1941" s="108"/>
      <c r="H1941" s="108"/>
      <c r="I1941" s="110" t="s">
        <v>394</v>
      </c>
      <c r="J1941" s="111">
        <v>0</v>
      </c>
      <c r="K1941" s="111">
        <v>0</v>
      </c>
      <c r="L1941" s="111">
        <v>0</v>
      </c>
      <c r="M1941" s="111">
        <v>0</v>
      </c>
      <c r="N1941" s="111">
        <v>0</v>
      </c>
      <c r="O1941" s="111">
        <v>0</v>
      </c>
      <c r="P1941" s="111">
        <v>0</v>
      </c>
      <c r="Q1941" s="45"/>
      <c r="R1941" s="112">
        <f>R1942</f>
        <v>0</v>
      </c>
      <c r="S1941" s="112">
        <f>S1942</f>
        <v>0</v>
      </c>
      <c r="T1941" s="112">
        <f t="shared" si="1138"/>
        <v>0</v>
      </c>
      <c r="U1941" s="112">
        <f>U1942</f>
        <v>0</v>
      </c>
      <c r="V1941" s="112">
        <f>V1942</f>
        <v>0</v>
      </c>
      <c r="W1941" s="112">
        <f t="shared" si="1139"/>
        <v>0</v>
      </c>
      <c r="X1941" s="112">
        <f t="shared" si="1140"/>
        <v>0</v>
      </c>
      <c r="Y1941" s="45"/>
      <c r="Z1941" s="112">
        <f>Z1942</f>
        <v>0</v>
      </c>
      <c r="AA1941" s="112">
        <f>AA1942</f>
        <v>0</v>
      </c>
      <c r="AB1941" s="112">
        <f t="shared" si="1141"/>
        <v>0</v>
      </c>
      <c r="AC1941" s="112">
        <f>AC1942</f>
        <v>0</v>
      </c>
      <c r="AD1941" s="112">
        <f>AD1942</f>
        <v>0</v>
      </c>
      <c r="AE1941" s="112">
        <f t="shared" si="1142"/>
        <v>0</v>
      </c>
      <c r="AF1941" s="112">
        <f t="shared" si="1143"/>
        <v>0</v>
      </c>
      <c r="AG1941" s="45"/>
      <c r="AH1941" s="112">
        <f>AH1942</f>
        <v>0</v>
      </c>
      <c r="AI1941" s="112">
        <f>AI1942</f>
        <v>0</v>
      </c>
      <c r="AJ1941" s="112">
        <f t="shared" si="1144"/>
        <v>0</v>
      </c>
      <c r="AK1941" s="112">
        <f>AK1942</f>
        <v>0</v>
      </c>
      <c r="AL1941" s="112">
        <f>AL1942</f>
        <v>0</v>
      </c>
      <c r="AM1941" s="112">
        <f t="shared" si="1145"/>
        <v>0</v>
      </c>
      <c r="AN1941" s="112">
        <f t="shared" si="1146"/>
        <v>0</v>
      </c>
      <c r="AO1941" s="45"/>
      <c r="AP1941" s="112">
        <f>AP1942</f>
        <v>0</v>
      </c>
      <c r="AQ1941" s="112">
        <f>AQ1942</f>
        <v>0</v>
      </c>
      <c r="AR1941" s="112">
        <f t="shared" si="1147"/>
        <v>0</v>
      </c>
      <c r="AS1941" s="112">
        <f>AS1942</f>
        <v>0</v>
      </c>
      <c r="AT1941" s="112">
        <f>AT1942</f>
        <v>0</v>
      </c>
      <c r="AU1941" s="112">
        <f t="shared" si="1148"/>
        <v>0</v>
      </c>
      <c r="AV1941" s="112">
        <f t="shared" si="1149"/>
        <v>0</v>
      </c>
      <c r="AW1941" s="113"/>
      <c r="AX1941" s="113"/>
      <c r="AY1941" s="113"/>
      <c r="AZ1941" s="111"/>
      <c r="BA1941" s="111"/>
      <c r="BB1941" s="111"/>
      <c r="BC1941" s="111"/>
      <c r="BD1941" s="111"/>
    </row>
    <row r="1942" spans="1:56" s="100" customFormat="1">
      <c r="A1942" s="45"/>
      <c r="B1942" s="114">
        <v>2013</v>
      </c>
      <c r="C1942" s="115">
        <v>8320</v>
      </c>
      <c r="D1942" s="114">
        <v>16</v>
      </c>
      <c r="E1942" s="114">
        <v>6000</v>
      </c>
      <c r="F1942" s="114">
        <v>6100</v>
      </c>
      <c r="G1942" s="114">
        <v>612</v>
      </c>
      <c r="H1942" s="114"/>
      <c r="I1942" s="116" t="s">
        <v>257</v>
      </c>
      <c r="J1942" s="117">
        <v>0</v>
      </c>
      <c r="K1942" s="117">
        <v>0</v>
      </c>
      <c r="L1942" s="117">
        <v>0</v>
      </c>
      <c r="M1942" s="117">
        <v>0</v>
      </c>
      <c r="N1942" s="117">
        <v>0</v>
      </c>
      <c r="O1942" s="117">
        <v>0</v>
      </c>
      <c r="P1942" s="117">
        <v>0</v>
      </c>
      <c r="Q1942" s="45"/>
      <c r="R1942" s="118">
        <f>R1943</f>
        <v>0</v>
      </c>
      <c r="S1942" s="118">
        <f>S1943</f>
        <v>0</v>
      </c>
      <c r="T1942" s="118">
        <f t="shared" si="1138"/>
        <v>0</v>
      </c>
      <c r="U1942" s="118">
        <f>U1943</f>
        <v>0</v>
      </c>
      <c r="V1942" s="118">
        <f>V1943</f>
        <v>0</v>
      </c>
      <c r="W1942" s="118">
        <f t="shared" si="1139"/>
        <v>0</v>
      </c>
      <c r="X1942" s="118">
        <f t="shared" si="1140"/>
        <v>0</v>
      </c>
      <c r="Y1942" s="45"/>
      <c r="Z1942" s="118">
        <f>Z1943</f>
        <v>0</v>
      </c>
      <c r="AA1942" s="118">
        <f>AA1943</f>
        <v>0</v>
      </c>
      <c r="AB1942" s="118">
        <f t="shared" si="1141"/>
        <v>0</v>
      </c>
      <c r="AC1942" s="118">
        <f>AC1943</f>
        <v>0</v>
      </c>
      <c r="AD1942" s="118">
        <f>AD1943</f>
        <v>0</v>
      </c>
      <c r="AE1942" s="118">
        <f t="shared" si="1142"/>
        <v>0</v>
      </c>
      <c r="AF1942" s="118">
        <f t="shared" si="1143"/>
        <v>0</v>
      </c>
      <c r="AG1942" s="45"/>
      <c r="AH1942" s="118">
        <f>AH1943</f>
        <v>0</v>
      </c>
      <c r="AI1942" s="118">
        <f>AI1943</f>
        <v>0</v>
      </c>
      <c r="AJ1942" s="118">
        <f t="shared" si="1144"/>
        <v>0</v>
      </c>
      <c r="AK1942" s="118">
        <f>AK1943</f>
        <v>0</v>
      </c>
      <c r="AL1942" s="118">
        <f>AL1943</f>
        <v>0</v>
      </c>
      <c r="AM1942" s="118">
        <f t="shared" si="1145"/>
        <v>0</v>
      </c>
      <c r="AN1942" s="118">
        <f t="shared" si="1146"/>
        <v>0</v>
      </c>
      <c r="AO1942" s="45"/>
      <c r="AP1942" s="118">
        <f>AP1943</f>
        <v>0</v>
      </c>
      <c r="AQ1942" s="118">
        <f>AQ1943</f>
        <v>0</v>
      </c>
      <c r="AR1942" s="118">
        <f t="shared" si="1147"/>
        <v>0</v>
      </c>
      <c r="AS1942" s="118">
        <f>AS1943</f>
        <v>0</v>
      </c>
      <c r="AT1942" s="118">
        <f>AT1943</f>
        <v>0</v>
      </c>
      <c r="AU1942" s="118">
        <f t="shared" si="1148"/>
        <v>0</v>
      </c>
      <c r="AV1942" s="118">
        <f t="shared" si="1149"/>
        <v>0</v>
      </c>
      <c r="AW1942" s="119"/>
      <c r="AX1942" s="119"/>
      <c r="AY1942" s="119"/>
      <c r="AZ1942" s="117"/>
      <c r="BA1942" s="117"/>
      <c r="BB1942" s="117"/>
      <c r="BC1942" s="117"/>
      <c r="BD1942" s="117"/>
    </row>
    <row r="1943" spans="1:56" s="100" customFormat="1">
      <c r="A1943" s="45"/>
      <c r="B1943" s="120">
        <v>2013</v>
      </c>
      <c r="C1943" s="121">
        <v>8320</v>
      </c>
      <c r="D1943" s="120">
        <v>16</v>
      </c>
      <c r="E1943" s="120">
        <v>6000</v>
      </c>
      <c r="F1943" s="120">
        <v>6100</v>
      </c>
      <c r="G1943" s="120">
        <v>612</v>
      </c>
      <c r="H1943" s="120">
        <v>61200</v>
      </c>
      <c r="I1943" s="122" t="s">
        <v>257</v>
      </c>
      <c r="J1943" s="123">
        <v>0</v>
      </c>
      <c r="K1943" s="123">
        <v>0</v>
      </c>
      <c r="L1943" s="124">
        <v>0</v>
      </c>
      <c r="M1943" s="123">
        <v>0</v>
      </c>
      <c r="N1943" s="123">
        <v>0</v>
      </c>
      <c r="O1943" s="124">
        <v>0</v>
      </c>
      <c r="P1943" s="124">
        <v>0</v>
      </c>
      <c r="Q1943" s="45"/>
      <c r="R1943" s="123">
        <v>0</v>
      </c>
      <c r="S1943" s="123">
        <v>0</v>
      </c>
      <c r="T1943" s="123">
        <f t="shared" si="1138"/>
        <v>0</v>
      </c>
      <c r="U1943" s="123">
        <v>0</v>
      </c>
      <c r="V1943" s="123">
        <v>0</v>
      </c>
      <c r="W1943" s="123">
        <f t="shared" si="1139"/>
        <v>0</v>
      </c>
      <c r="X1943" s="123">
        <f t="shared" si="1140"/>
        <v>0</v>
      </c>
      <c r="Y1943" s="45"/>
      <c r="Z1943" s="123">
        <v>0</v>
      </c>
      <c r="AA1943" s="123">
        <v>0</v>
      </c>
      <c r="AB1943" s="123">
        <f t="shared" si="1141"/>
        <v>0</v>
      </c>
      <c r="AC1943" s="123">
        <v>0</v>
      </c>
      <c r="AD1943" s="123">
        <v>0</v>
      </c>
      <c r="AE1943" s="123">
        <f t="shared" si="1142"/>
        <v>0</v>
      </c>
      <c r="AF1943" s="123">
        <f t="shared" si="1143"/>
        <v>0</v>
      </c>
      <c r="AG1943" s="45"/>
      <c r="AH1943" s="123">
        <v>0</v>
      </c>
      <c r="AI1943" s="123">
        <v>0</v>
      </c>
      <c r="AJ1943" s="123">
        <f t="shared" si="1144"/>
        <v>0</v>
      </c>
      <c r="AK1943" s="123">
        <v>0</v>
      </c>
      <c r="AL1943" s="123">
        <v>0</v>
      </c>
      <c r="AM1943" s="123">
        <f t="shared" si="1145"/>
        <v>0</v>
      </c>
      <c r="AN1943" s="123">
        <f t="shared" si="1146"/>
        <v>0</v>
      </c>
      <c r="AO1943" s="45"/>
      <c r="AP1943" s="123">
        <f>J1943-(R1943+Z1943+AH1943)</f>
        <v>0</v>
      </c>
      <c r="AQ1943" s="123">
        <f>K1943-(S1943+AA1943+AI1943)</f>
        <v>0</v>
      </c>
      <c r="AR1943" s="123">
        <f t="shared" si="1147"/>
        <v>0</v>
      </c>
      <c r="AS1943" s="123">
        <f>M1943-(U1943+AC1943+AK1943)</f>
        <v>0</v>
      </c>
      <c r="AT1943" s="123">
        <f>N1943-(V1943+AD1943+AL1943)</f>
        <v>0</v>
      </c>
      <c r="AU1943" s="123">
        <f t="shared" si="1148"/>
        <v>0</v>
      </c>
      <c r="AV1943" s="123">
        <f t="shared" si="1149"/>
        <v>0</v>
      </c>
      <c r="AW1943" s="125" t="s">
        <v>260</v>
      </c>
      <c r="AX1943" s="125"/>
      <c r="AY1943" s="125"/>
      <c r="AZ1943" s="124" t="s">
        <v>283</v>
      </c>
      <c r="BA1943" s="124"/>
      <c r="BB1943" s="124"/>
      <c r="BC1943" s="124"/>
      <c r="BD1943" s="124"/>
    </row>
    <row r="1944" spans="1:56" s="100" customFormat="1">
      <c r="A1944" s="45"/>
      <c r="B1944" s="108">
        <v>2013</v>
      </c>
      <c r="C1944" s="109">
        <v>8320</v>
      </c>
      <c r="D1944" s="108">
        <v>16</v>
      </c>
      <c r="E1944" s="108">
        <v>6000</v>
      </c>
      <c r="F1944" s="108">
        <v>6200</v>
      </c>
      <c r="G1944" s="108"/>
      <c r="H1944" s="108"/>
      <c r="I1944" s="110" t="s">
        <v>351</v>
      </c>
      <c r="J1944" s="111">
        <v>0</v>
      </c>
      <c r="K1944" s="111">
        <v>0</v>
      </c>
      <c r="L1944" s="111">
        <v>0</v>
      </c>
      <c r="M1944" s="111">
        <v>0</v>
      </c>
      <c r="N1944" s="111">
        <v>0</v>
      </c>
      <c r="O1944" s="111">
        <v>0</v>
      </c>
      <c r="P1944" s="111">
        <v>0</v>
      </c>
      <c r="Q1944" s="45"/>
      <c r="R1944" s="112">
        <f t="shared" ref="R1944:X1944" si="1158">R1945+R1960+R1963</f>
        <v>0</v>
      </c>
      <c r="S1944" s="112">
        <f t="shared" si="1158"/>
        <v>0</v>
      </c>
      <c r="T1944" s="112">
        <f t="shared" si="1158"/>
        <v>0</v>
      </c>
      <c r="U1944" s="112">
        <f t="shared" si="1158"/>
        <v>0</v>
      </c>
      <c r="V1944" s="112">
        <f t="shared" si="1158"/>
        <v>0</v>
      </c>
      <c r="W1944" s="112">
        <f t="shared" si="1158"/>
        <v>0</v>
      </c>
      <c r="X1944" s="112">
        <f t="shared" si="1158"/>
        <v>0</v>
      </c>
      <c r="Y1944" s="45"/>
      <c r="Z1944" s="112">
        <f t="shared" ref="Z1944:AF1944" si="1159">Z1945+Z1960+Z1963</f>
        <v>0</v>
      </c>
      <c r="AA1944" s="112">
        <f t="shared" si="1159"/>
        <v>0</v>
      </c>
      <c r="AB1944" s="112">
        <f t="shared" si="1159"/>
        <v>0</v>
      </c>
      <c r="AC1944" s="112">
        <f t="shared" si="1159"/>
        <v>0</v>
      </c>
      <c r="AD1944" s="112">
        <f t="shared" si="1159"/>
        <v>0</v>
      </c>
      <c r="AE1944" s="112">
        <f t="shared" si="1159"/>
        <v>0</v>
      </c>
      <c r="AF1944" s="112">
        <f t="shared" si="1159"/>
        <v>0</v>
      </c>
      <c r="AG1944" s="45"/>
      <c r="AH1944" s="112">
        <f t="shared" ref="AH1944:AN1944" si="1160">AH1945+AH1960+AH1963</f>
        <v>0</v>
      </c>
      <c r="AI1944" s="112">
        <f t="shared" si="1160"/>
        <v>0</v>
      </c>
      <c r="AJ1944" s="112">
        <f t="shared" si="1160"/>
        <v>0</v>
      </c>
      <c r="AK1944" s="112">
        <f t="shared" si="1160"/>
        <v>0</v>
      </c>
      <c r="AL1944" s="112">
        <f t="shared" si="1160"/>
        <v>0</v>
      </c>
      <c r="AM1944" s="112">
        <f t="shared" si="1160"/>
        <v>0</v>
      </c>
      <c r="AN1944" s="112">
        <f t="shared" si="1160"/>
        <v>0</v>
      </c>
      <c r="AO1944" s="45"/>
      <c r="AP1944" s="112">
        <f t="shared" ref="AP1944:AV1944" si="1161">AP1945+AP1960+AP1963</f>
        <v>0</v>
      </c>
      <c r="AQ1944" s="112">
        <f t="shared" si="1161"/>
        <v>0</v>
      </c>
      <c r="AR1944" s="112">
        <f t="shared" si="1161"/>
        <v>0</v>
      </c>
      <c r="AS1944" s="112">
        <f t="shared" si="1161"/>
        <v>0</v>
      </c>
      <c r="AT1944" s="112">
        <f t="shared" si="1161"/>
        <v>0</v>
      </c>
      <c r="AU1944" s="112">
        <f t="shared" si="1161"/>
        <v>0</v>
      </c>
      <c r="AV1944" s="112">
        <f t="shared" si="1161"/>
        <v>0</v>
      </c>
      <c r="AW1944" s="113"/>
      <c r="AX1944" s="113"/>
      <c r="AY1944" s="113"/>
      <c r="AZ1944" s="111"/>
      <c r="BA1944" s="111"/>
      <c r="BB1944" s="111"/>
      <c r="BC1944" s="111"/>
      <c r="BD1944" s="111"/>
    </row>
    <row r="1945" spans="1:56" s="100" customFormat="1">
      <c r="A1945" s="45"/>
      <c r="B1945" s="114">
        <v>2013</v>
      </c>
      <c r="C1945" s="115">
        <v>8320</v>
      </c>
      <c r="D1945" s="114">
        <v>16</v>
      </c>
      <c r="E1945" s="114">
        <v>6000</v>
      </c>
      <c r="F1945" s="114">
        <v>6200</v>
      </c>
      <c r="G1945" s="114">
        <v>622</v>
      </c>
      <c r="H1945" s="114"/>
      <c r="I1945" s="116" t="s">
        <v>257</v>
      </c>
      <c r="J1945" s="117">
        <v>0</v>
      </c>
      <c r="K1945" s="117">
        <v>0</v>
      </c>
      <c r="L1945" s="117">
        <v>0</v>
      </c>
      <c r="M1945" s="117">
        <v>0</v>
      </c>
      <c r="N1945" s="117">
        <v>0</v>
      </c>
      <c r="O1945" s="117">
        <v>0</v>
      </c>
      <c r="P1945" s="117">
        <v>0</v>
      </c>
      <c r="Q1945" s="45"/>
      <c r="R1945" s="118">
        <f>R1946+R1947+R1948+R1949+R1950+R1951+R1952+R1953+R1954+R1955+R1956+R1957+R1958+R1959</f>
        <v>0</v>
      </c>
      <c r="S1945" s="118">
        <f>S1946+S1947+S1948+S1949+S1950+S1951+S1952+S1953+S1954+S1955+S1956+S1957+S1958+S1959</f>
        <v>0</v>
      </c>
      <c r="T1945" s="118">
        <f t="shared" ref="T1945:T1968" si="1162">R1945+S1945</f>
        <v>0</v>
      </c>
      <c r="U1945" s="118">
        <f>U1946+U1947+U1948+U1949+U1950+U1951+U1952+U1953+U1954+U1955+U1956+U1957+U1958+U1959</f>
        <v>0</v>
      </c>
      <c r="V1945" s="118">
        <f>V1946+V1947+V1948+V1949+V1950+V1951+V1952+V1953+V1954+V1955+V1956+V1957+V1958+V1959</f>
        <v>0</v>
      </c>
      <c r="W1945" s="118">
        <f t="shared" ref="W1945:W1968" si="1163">U1945+V1945</f>
        <v>0</v>
      </c>
      <c r="X1945" s="118">
        <f t="shared" ref="X1945:X1968" si="1164">T1945+W1945</f>
        <v>0</v>
      </c>
      <c r="Y1945" s="45"/>
      <c r="Z1945" s="118">
        <f>Z1946+Z1947+Z1948+Z1949+Z1950+Z1951+Z1952+Z1953+Z1954+Z1955+Z1956+Z1957+Z1958+Z1959</f>
        <v>0</v>
      </c>
      <c r="AA1945" s="118">
        <f>AA1946+AA1947+AA1948+AA1949+AA1950+AA1951+AA1952+AA1953+AA1954+AA1955+AA1956+AA1957+AA1958+AA1959</f>
        <v>0</v>
      </c>
      <c r="AB1945" s="118">
        <f>Z1945+AA1945</f>
        <v>0</v>
      </c>
      <c r="AC1945" s="118">
        <f>AC1946+AC1947+AC1948+AC1949+AC1950+AC1951+AC1952+AC1953+AC1954+AC1955+AC1956+AC1957+AC1958+AC1959</f>
        <v>0</v>
      </c>
      <c r="AD1945" s="118">
        <f>AD1946+AD1947+AD1948+AD1949+AD1950+AD1951+AD1952+AD1953+AD1954+AD1955+AD1956+AD1957+AD1958+AD1959</f>
        <v>0</v>
      </c>
      <c r="AE1945" s="118">
        <f>AC1945+AD1945</f>
        <v>0</v>
      </c>
      <c r="AF1945" s="118">
        <f>AB1945+AE1945</f>
        <v>0</v>
      </c>
      <c r="AG1945" s="45"/>
      <c r="AH1945" s="118">
        <f>AH1946+AH1947+AH1948+AH1949+AH1950+AH1951+AH1952+AH1953+AH1954+AH1955+AH1956+AH1957+AH1958+AH1959</f>
        <v>0</v>
      </c>
      <c r="AI1945" s="118">
        <f>AI1946+AI1947+AI1948+AI1949+AI1950+AI1951+AI1952+AI1953+AI1954+AI1955+AI1956+AI1957+AI1958+AI1959</f>
        <v>0</v>
      </c>
      <c r="AJ1945" s="118">
        <f>AH1945+AI1945</f>
        <v>0</v>
      </c>
      <c r="AK1945" s="118">
        <f>AK1946+AK1947+AK1948+AK1949+AK1950+AK1951+AK1952+AK1953+AK1954+AK1955+AK1956+AK1957+AK1958+AK1959</f>
        <v>0</v>
      </c>
      <c r="AL1945" s="118">
        <f>AL1946+AL1947+AL1948+AL1949+AL1950+AL1951+AL1952+AL1953+AL1954+AL1955+AL1956+AL1957+AL1958+AL1959</f>
        <v>0</v>
      </c>
      <c r="AM1945" s="118">
        <f>AK1945+AL1945</f>
        <v>0</v>
      </c>
      <c r="AN1945" s="118">
        <f>AJ1945+AM1945</f>
        <v>0</v>
      </c>
      <c r="AO1945" s="45"/>
      <c r="AP1945" s="118">
        <f>AP1946+AP1947+AP1948+AP1949+AP1950+AP1951+AP1952+AP1953+AP1954+AP1955+AP1956+AP1957+AP1958+AP1959</f>
        <v>0</v>
      </c>
      <c r="AQ1945" s="118">
        <f>AQ1946+AQ1947+AQ1948+AQ1949+AQ1950+AQ1951+AQ1952+AQ1953+AQ1954+AQ1955+AQ1956+AQ1957+AQ1958+AQ1959</f>
        <v>0</v>
      </c>
      <c r="AR1945" s="118">
        <f>AP1945+AQ1945</f>
        <v>0</v>
      </c>
      <c r="AS1945" s="118">
        <f>AS1946+AS1947+AS1948+AS1949+AS1950+AS1951+AS1952+AS1953+AS1954+AS1955+AS1956+AS1957+AS1958+AS1959</f>
        <v>0</v>
      </c>
      <c r="AT1945" s="118">
        <f>AT1946+AT1947+AT1948+AT1949+AT1950+AT1951+AT1952+AT1953+AT1954+AT1955+AT1956+AT1957+AT1958+AT1959</f>
        <v>0</v>
      </c>
      <c r="AU1945" s="118">
        <f>AS1945+AT1945</f>
        <v>0</v>
      </c>
      <c r="AV1945" s="118">
        <f>AR1945+AU1945</f>
        <v>0</v>
      </c>
      <c r="AW1945" s="119"/>
      <c r="AX1945" s="119"/>
      <c r="AY1945" s="119"/>
      <c r="AZ1945" s="117"/>
      <c r="BA1945" s="117"/>
      <c r="BB1945" s="117"/>
      <c r="BC1945" s="117"/>
      <c r="BD1945" s="117"/>
    </row>
    <row r="1946" spans="1:56" s="100" customFormat="1" hidden="1">
      <c r="A1946" s="45"/>
      <c r="B1946" s="120">
        <v>2013</v>
      </c>
      <c r="C1946" s="121">
        <v>8320</v>
      </c>
      <c r="D1946" s="120">
        <v>16</v>
      </c>
      <c r="E1946" s="120">
        <v>6000</v>
      </c>
      <c r="F1946" s="120">
        <v>6200</v>
      </c>
      <c r="G1946" s="120">
        <v>622</v>
      </c>
      <c r="H1946" s="120">
        <v>62201</v>
      </c>
      <c r="I1946" s="122" t="s">
        <v>258</v>
      </c>
      <c r="J1946" s="123">
        <v>0</v>
      </c>
      <c r="K1946" s="123">
        <v>0</v>
      </c>
      <c r="L1946" s="124">
        <v>0</v>
      </c>
      <c r="M1946" s="123">
        <v>0</v>
      </c>
      <c r="N1946" s="123">
        <v>0</v>
      </c>
      <c r="O1946" s="124">
        <v>0</v>
      </c>
      <c r="P1946" s="124">
        <v>0</v>
      </c>
      <c r="Q1946" s="45"/>
      <c r="R1946" s="123">
        <v>0</v>
      </c>
      <c r="S1946" s="123">
        <v>0</v>
      </c>
      <c r="T1946" s="123">
        <f t="shared" si="1162"/>
        <v>0</v>
      </c>
      <c r="U1946" s="123">
        <v>0</v>
      </c>
      <c r="V1946" s="123">
        <v>0</v>
      </c>
      <c r="W1946" s="123">
        <f t="shared" si="1163"/>
        <v>0</v>
      </c>
      <c r="X1946" s="123">
        <f t="shared" si="1164"/>
        <v>0</v>
      </c>
      <c r="Y1946" s="45"/>
      <c r="Z1946" s="123">
        <v>0</v>
      </c>
      <c r="AA1946" s="123">
        <v>0</v>
      </c>
      <c r="AB1946" s="123">
        <f t="shared" ref="AB1946:AB1968" si="1165">Z1946+AA1946</f>
        <v>0</v>
      </c>
      <c r="AC1946" s="123">
        <v>0</v>
      </c>
      <c r="AD1946" s="123">
        <v>0</v>
      </c>
      <c r="AE1946" s="123">
        <f t="shared" ref="AE1946:AE1968" si="1166">AC1946+AD1946</f>
        <v>0</v>
      </c>
      <c r="AF1946" s="123">
        <f t="shared" ref="AF1946:AF1968" si="1167">AB1946+AE1946</f>
        <v>0</v>
      </c>
      <c r="AG1946" s="45"/>
      <c r="AH1946" s="123">
        <v>0</v>
      </c>
      <c r="AI1946" s="123">
        <v>0</v>
      </c>
      <c r="AJ1946" s="123">
        <f t="shared" ref="AJ1946:AJ1968" si="1168">AH1946+AI1946</f>
        <v>0</v>
      </c>
      <c r="AK1946" s="123">
        <v>0</v>
      </c>
      <c r="AL1946" s="123">
        <v>0</v>
      </c>
      <c r="AM1946" s="123">
        <f t="shared" ref="AM1946:AM1968" si="1169">AK1946+AL1946</f>
        <v>0</v>
      </c>
      <c r="AN1946" s="123">
        <f t="shared" ref="AN1946:AN1968" si="1170">AJ1946+AM1946</f>
        <v>0</v>
      </c>
      <c r="AO1946" s="45"/>
      <c r="AP1946" s="123">
        <f t="shared" ref="AP1946:AQ1959" si="1171">J1946-(R1946+Z1946+AH1946)</f>
        <v>0</v>
      </c>
      <c r="AQ1946" s="123">
        <f t="shared" si="1171"/>
        <v>0</v>
      </c>
      <c r="AR1946" s="123">
        <f t="shared" ref="AR1946:AR1968" si="1172">AP1946+AQ1946</f>
        <v>0</v>
      </c>
      <c r="AS1946" s="123">
        <f t="shared" ref="AS1946:AT1959" si="1173">M1946-(U1946+AC1946+AK1946)</f>
        <v>0</v>
      </c>
      <c r="AT1946" s="123">
        <f t="shared" si="1173"/>
        <v>0</v>
      </c>
      <c r="AU1946" s="123">
        <f t="shared" ref="AU1946:AU1968" si="1174">AS1946+AT1946</f>
        <v>0</v>
      </c>
      <c r="AV1946" s="123">
        <f t="shared" ref="AV1946:AV1968" si="1175">AR1946+AU1946</f>
        <v>0</v>
      </c>
      <c r="AW1946" s="125" t="s">
        <v>260</v>
      </c>
      <c r="AX1946" s="125"/>
      <c r="AY1946" s="125"/>
      <c r="AZ1946" s="124" t="s">
        <v>283</v>
      </c>
      <c r="BA1946" s="124"/>
      <c r="BB1946" s="124"/>
      <c r="BC1946" s="124"/>
      <c r="BD1946" s="124"/>
    </row>
    <row r="1947" spans="1:56" s="100" customFormat="1" hidden="1">
      <c r="A1947" s="45"/>
      <c r="B1947" s="120">
        <v>2013</v>
      </c>
      <c r="C1947" s="121">
        <v>8320</v>
      </c>
      <c r="D1947" s="120">
        <v>16</v>
      </c>
      <c r="E1947" s="120">
        <v>6000</v>
      </c>
      <c r="F1947" s="120">
        <v>6200</v>
      </c>
      <c r="G1947" s="120">
        <v>622</v>
      </c>
      <c r="H1947" s="120">
        <v>62201</v>
      </c>
      <c r="I1947" s="122" t="s">
        <v>258</v>
      </c>
      <c r="J1947" s="123">
        <v>0</v>
      </c>
      <c r="K1947" s="123">
        <v>0</v>
      </c>
      <c r="L1947" s="124">
        <v>0</v>
      </c>
      <c r="M1947" s="123">
        <v>0</v>
      </c>
      <c r="N1947" s="123">
        <v>0</v>
      </c>
      <c r="O1947" s="124">
        <v>0</v>
      </c>
      <c r="P1947" s="124">
        <v>0</v>
      </c>
      <c r="Q1947" s="45"/>
      <c r="R1947" s="123">
        <v>0</v>
      </c>
      <c r="S1947" s="123">
        <v>0</v>
      </c>
      <c r="T1947" s="123">
        <f t="shared" si="1162"/>
        <v>0</v>
      </c>
      <c r="U1947" s="123">
        <v>0</v>
      </c>
      <c r="V1947" s="123">
        <v>0</v>
      </c>
      <c r="W1947" s="123">
        <f t="shared" si="1163"/>
        <v>0</v>
      </c>
      <c r="X1947" s="123">
        <f t="shared" si="1164"/>
        <v>0</v>
      </c>
      <c r="Y1947" s="45"/>
      <c r="Z1947" s="123">
        <v>0</v>
      </c>
      <c r="AA1947" s="123">
        <v>0</v>
      </c>
      <c r="AB1947" s="123">
        <f t="shared" si="1165"/>
        <v>0</v>
      </c>
      <c r="AC1947" s="123">
        <v>0</v>
      </c>
      <c r="AD1947" s="123">
        <v>0</v>
      </c>
      <c r="AE1947" s="123">
        <f t="shared" si="1166"/>
        <v>0</v>
      </c>
      <c r="AF1947" s="123">
        <f t="shared" si="1167"/>
        <v>0</v>
      </c>
      <c r="AG1947" s="45"/>
      <c r="AH1947" s="123">
        <v>0</v>
      </c>
      <c r="AI1947" s="123">
        <v>0</v>
      </c>
      <c r="AJ1947" s="123">
        <f t="shared" si="1168"/>
        <v>0</v>
      </c>
      <c r="AK1947" s="123">
        <v>0</v>
      </c>
      <c r="AL1947" s="123">
        <v>0</v>
      </c>
      <c r="AM1947" s="123">
        <f t="shared" si="1169"/>
        <v>0</v>
      </c>
      <c r="AN1947" s="123">
        <f t="shared" si="1170"/>
        <v>0</v>
      </c>
      <c r="AO1947" s="45"/>
      <c r="AP1947" s="123">
        <f t="shared" si="1171"/>
        <v>0</v>
      </c>
      <c r="AQ1947" s="123">
        <f t="shared" si="1171"/>
        <v>0</v>
      </c>
      <c r="AR1947" s="123">
        <f t="shared" si="1172"/>
        <v>0</v>
      </c>
      <c r="AS1947" s="123">
        <f t="shared" si="1173"/>
        <v>0</v>
      </c>
      <c r="AT1947" s="123">
        <f t="shared" si="1173"/>
        <v>0</v>
      </c>
      <c r="AU1947" s="123">
        <f t="shared" si="1174"/>
        <v>0</v>
      </c>
      <c r="AV1947" s="123">
        <f t="shared" si="1175"/>
        <v>0</v>
      </c>
      <c r="AW1947" s="125"/>
      <c r="AX1947" s="125"/>
      <c r="AY1947" s="125"/>
      <c r="AZ1947" s="124"/>
      <c r="BA1947" s="124"/>
      <c r="BB1947" s="124"/>
      <c r="BC1947" s="124"/>
      <c r="BD1947" s="124"/>
    </row>
    <row r="1948" spans="1:56" s="100" customFormat="1" hidden="1">
      <c r="A1948" s="45"/>
      <c r="B1948" s="120">
        <v>2013</v>
      </c>
      <c r="C1948" s="121">
        <v>8320</v>
      </c>
      <c r="D1948" s="120">
        <v>16</v>
      </c>
      <c r="E1948" s="120">
        <v>6000</v>
      </c>
      <c r="F1948" s="120">
        <v>6200</v>
      </c>
      <c r="G1948" s="120">
        <v>622</v>
      </c>
      <c r="H1948" s="120">
        <v>62201</v>
      </c>
      <c r="I1948" s="122" t="s">
        <v>258</v>
      </c>
      <c r="J1948" s="123">
        <v>0</v>
      </c>
      <c r="K1948" s="123">
        <v>0</v>
      </c>
      <c r="L1948" s="124">
        <v>0</v>
      </c>
      <c r="M1948" s="123">
        <v>0</v>
      </c>
      <c r="N1948" s="123">
        <v>0</v>
      </c>
      <c r="O1948" s="124">
        <v>0</v>
      </c>
      <c r="P1948" s="124">
        <v>0</v>
      </c>
      <c r="Q1948" s="45"/>
      <c r="R1948" s="123">
        <v>0</v>
      </c>
      <c r="S1948" s="123">
        <v>0</v>
      </c>
      <c r="T1948" s="123">
        <f t="shared" si="1162"/>
        <v>0</v>
      </c>
      <c r="U1948" s="123">
        <v>0</v>
      </c>
      <c r="V1948" s="123">
        <v>0</v>
      </c>
      <c r="W1948" s="123">
        <f t="shared" si="1163"/>
        <v>0</v>
      </c>
      <c r="X1948" s="123">
        <f t="shared" si="1164"/>
        <v>0</v>
      </c>
      <c r="Y1948" s="45"/>
      <c r="Z1948" s="123">
        <v>0</v>
      </c>
      <c r="AA1948" s="123">
        <v>0</v>
      </c>
      <c r="AB1948" s="123">
        <f t="shared" si="1165"/>
        <v>0</v>
      </c>
      <c r="AC1948" s="123">
        <v>0</v>
      </c>
      <c r="AD1948" s="123">
        <v>0</v>
      </c>
      <c r="AE1948" s="123">
        <f t="shared" si="1166"/>
        <v>0</v>
      </c>
      <c r="AF1948" s="123">
        <f t="shared" si="1167"/>
        <v>0</v>
      </c>
      <c r="AG1948" s="45"/>
      <c r="AH1948" s="123">
        <v>0</v>
      </c>
      <c r="AI1948" s="123">
        <v>0</v>
      </c>
      <c r="AJ1948" s="123">
        <f t="shared" si="1168"/>
        <v>0</v>
      </c>
      <c r="AK1948" s="123">
        <v>0</v>
      </c>
      <c r="AL1948" s="123">
        <v>0</v>
      </c>
      <c r="AM1948" s="123">
        <f t="shared" si="1169"/>
        <v>0</v>
      </c>
      <c r="AN1948" s="123">
        <f t="shared" si="1170"/>
        <v>0</v>
      </c>
      <c r="AO1948" s="45"/>
      <c r="AP1948" s="123">
        <f t="shared" si="1171"/>
        <v>0</v>
      </c>
      <c r="AQ1948" s="123">
        <f t="shared" si="1171"/>
        <v>0</v>
      </c>
      <c r="AR1948" s="123">
        <f t="shared" si="1172"/>
        <v>0</v>
      </c>
      <c r="AS1948" s="123">
        <f t="shared" si="1173"/>
        <v>0</v>
      </c>
      <c r="AT1948" s="123">
        <f t="shared" si="1173"/>
        <v>0</v>
      </c>
      <c r="AU1948" s="123">
        <f t="shared" si="1174"/>
        <v>0</v>
      </c>
      <c r="AV1948" s="123">
        <f t="shared" si="1175"/>
        <v>0</v>
      </c>
      <c r="AW1948" s="125"/>
      <c r="AX1948" s="125"/>
      <c r="AY1948" s="125"/>
      <c r="AZ1948" s="124"/>
      <c r="BA1948" s="124"/>
      <c r="BB1948" s="124"/>
      <c r="BC1948" s="124"/>
      <c r="BD1948" s="124"/>
    </row>
    <row r="1949" spans="1:56" s="100" customFormat="1" hidden="1">
      <c r="A1949" s="45"/>
      <c r="B1949" s="120">
        <v>2013</v>
      </c>
      <c r="C1949" s="121">
        <v>8320</v>
      </c>
      <c r="D1949" s="120">
        <v>16</v>
      </c>
      <c r="E1949" s="120">
        <v>6000</v>
      </c>
      <c r="F1949" s="120">
        <v>6200</v>
      </c>
      <c r="G1949" s="120">
        <v>622</v>
      </c>
      <c r="H1949" s="120">
        <v>62201</v>
      </c>
      <c r="I1949" s="122" t="s">
        <v>258</v>
      </c>
      <c r="J1949" s="123">
        <v>0</v>
      </c>
      <c r="K1949" s="123">
        <v>0</v>
      </c>
      <c r="L1949" s="124">
        <v>0</v>
      </c>
      <c r="M1949" s="123">
        <v>0</v>
      </c>
      <c r="N1949" s="123">
        <v>0</v>
      </c>
      <c r="O1949" s="124">
        <v>0</v>
      </c>
      <c r="P1949" s="124">
        <v>0</v>
      </c>
      <c r="Q1949" s="45"/>
      <c r="R1949" s="123">
        <v>0</v>
      </c>
      <c r="S1949" s="123">
        <v>0</v>
      </c>
      <c r="T1949" s="123">
        <f t="shared" si="1162"/>
        <v>0</v>
      </c>
      <c r="U1949" s="123">
        <v>0</v>
      </c>
      <c r="V1949" s="123">
        <v>0</v>
      </c>
      <c r="W1949" s="123">
        <f t="shared" si="1163"/>
        <v>0</v>
      </c>
      <c r="X1949" s="123">
        <f t="shared" si="1164"/>
        <v>0</v>
      </c>
      <c r="Y1949" s="45"/>
      <c r="Z1949" s="123">
        <v>0</v>
      </c>
      <c r="AA1949" s="123">
        <v>0</v>
      </c>
      <c r="AB1949" s="123">
        <f t="shared" si="1165"/>
        <v>0</v>
      </c>
      <c r="AC1949" s="123">
        <v>0</v>
      </c>
      <c r="AD1949" s="123">
        <v>0</v>
      </c>
      <c r="AE1949" s="123">
        <f t="shared" si="1166"/>
        <v>0</v>
      </c>
      <c r="AF1949" s="123">
        <f t="shared" si="1167"/>
        <v>0</v>
      </c>
      <c r="AG1949" s="45"/>
      <c r="AH1949" s="123">
        <v>0</v>
      </c>
      <c r="AI1949" s="123">
        <v>0</v>
      </c>
      <c r="AJ1949" s="123">
        <f t="shared" si="1168"/>
        <v>0</v>
      </c>
      <c r="AK1949" s="123">
        <v>0</v>
      </c>
      <c r="AL1949" s="123">
        <v>0</v>
      </c>
      <c r="AM1949" s="123">
        <f t="shared" si="1169"/>
        <v>0</v>
      </c>
      <c r="AN1949" s="123">
        <f t="shared" si="1170"/>
        <v>0</v>
      </c>
      <c r="AO1949" s="45"/>
      <c r="AP1949" s="123">
        <f t="shared" si="1171"/>
        <v>0</v>
      </c>
      <c r="AQ1949" s="123">
        <f t="shared" si="1171"/>
        <v>0</v>
      </c>
      <c r="AR1949" s="123">
        <f t="shared" si="1172"/>
        <v>0</v>
      </c>
      <c r="AS1949" s="123">
        <f t="shared" si="1173"/>
        <v>0</v>
      </c>
      <c r="AT1949" s="123">
        <f t="shared" si="1173"/>
        <v>0</v>
      </c>
      <c r="AU1949" s="123">
        <f t="shared" si="1174"/>
        <v>0</v>
      </c>
      <c r="AV1949" s="123">
        <f t="shared" si="1175"/>
        <v>0</v>
      </c>
      <c r="AW1949" s="125"/>
      <c r="AX1949" s="125"/>
      <c r="AY1949" s="125"/>
      <c r="AZ1949" s="124"/>
      <c r="BA1949" s="124"/>
      <c r="BB1949" s="124"/>
      <c r="BC1949" s="124"/>
      <c r="BD1949" s="124"/>
    </row>
    <row r="1950" spans="1:56" s="100" customFormat="1" hidden="1">
      <c r="A1950" s="45"/>
      <c r="B1950" s="120">
        <v>2013</v>
      </c>
      <c r="C1950" s="121">
        <v>8320</v>
      </c>
      <c r="D1950" s="120">
        <v>16</v>
      </c>
      <c r="E1950" s="120">
        <v>6000</v>
      </c>
      <c r="F1950" s="120">
        <v>6200</v>
      </c>
      <c r="G1950" s="120">
        <v>622</v>
      </c>
      <c r="H1950" s="120">
        <v>62201</v>
      </c>
      <c r="I1950" s="122" t="s">
        <v>258</v>
      </c>
      <c r="J1950" s="123">
        <v>0</v>
      </c>
      <c r="K1950" s="123">
        <v>0</v>
      </c>
      <c r="L1950" s="124">
        <v>0</v>
      </c>
      <c r="M1950" s="123">
        <v>0</v>
      </c>
      <c r="N1950" s="123">
        <v>0</v>
      </c>
      <c r="O1950" s="124">
        <v>0</v>
      </c>
      <c r="P1950" s="124">
        <v>0</v>
      </c>
      <c r="Q1950" s="45"/>
      <c r="R1950" s="123">
        <v>0</v>
      </c>
      <c r="S1950" s="123">
        <v>0</v>
      </c>
      <c r="T1950" s="123">
        <f t="shared" si="1162"/>
        <v>0</v>
      </c>
      <c r="U1950" s="123">
        <v>0</v>
      </c>
      <c r="V1950" s="123">
        <v>0</v>
      </c>
      <c r="W1950" s="123">
        <f t="shared" si="1163"/>
        <v>0</v>
      </c>
      <c r="X1950" s="123">
        <f t="shared" si="1164"/>
        <v>0</v>
      </c>
      <c r="Y1950" s="45"/>
      <c r="Z1950" s="123">
        <v>0</v>
      </c>
      <c r="AA1950" s="123">
        <v>0</v>
      </c>
      <c r="AB1950" s="123">
        <f t="shared" si="1165"/>
        <v>0</v>
      </c>
      <c r="AC1950" s="123">
        <v>0</v>
      </c>
      <c r="AD1950" s="123">
        <v>0</v>
      </c>
      <c r="AE1950" s="123">
        <f t="shared" si="1166"/>
        <v>0</v>
      </c>
      <c r="AF1950" s="123">
        <f t="shared" si="1167"/>
        <v>0</v>
      </c>
      <c r="AG1950" s="45"/>
      <c r="AH1950" s="123">
        <v>0</v>
      </c>
      <c r="AI1950" s="123">
        <v>0</v>
      </c>
      <c r="AJ1950" s="123">
        <f t="shared" si="1168"/>
        <v>0</v>
      </c>
      <c r="AK1950" s="123">
        <v>0</v>
      </c>
      <c r="AL1950" s="123">
        <v>0</v>
      </c>
      <c r="AM1950" s="123">
        <f t="shared" si="1169"/>
        <v>0</v>
      </c>
      <c r="AN1950" s="123">
        <f t="shared" si="1170"/>
        <v>0</v>
      </c>
      <c r="AO1950" s="45"/>
      <c r="AP1950" s="123">
        <f t="shared" si="1171"/>
        <v>0</v>
      </c>
      <c r="AQ1950" s="123">
        <f t="shared" si="1171"/>
        <v>0</v>
      </c>
      <c r="AR1950" s="123">
        <f t="shared" si="1172"/>
        <v>0</v>
      </c>
      <c r="AS1950" s="123">
        <f t="shared" si="1173"/>
        <v>0</v>
      </c>
      <c r="AT1950" s="123">
        <f t="shared" si="1173"/>
        <v>0</v>
      </c>
      <c r="AU1950" s="123">
        <f t="shared" si="1174"/>
        <v>0</v>
      </c>
      <c r="AV1950" s="123">
        <f t="shared" si="1175"/>
        <v>0</v>
      </c>
      <c r="AW1950" s="125"/>
      <c r="AX1950" s="125"/>
      <c r="AY1950" s="125"/>
      <c r="AZ1950" s="124"/>
      <c r="BA1950" s="124"/>
      <c r="BB1950" s="124"/>
      <c r="BC1950" s="124"/>
      <c r="BD1950" s="124"/>
    </row>
    <row r="1951" spans="1:56" s="100" customFormat="1" hidden="1">
      <c r="A1951" s="45"/>
      <c r="B1951" s="120">
        <v>2013</v>
      </c>
      <c r="C1951" s="121">
        <v>8320</v>
      </c>
      <c r="D1951" s="120">
        <v>16</v>
      </c>
      <c r="E1951" s="120">
        <v>6000</v>
      </c>
      <c r="F1951" s="120">
        <v>6200</v>
      </c>
      <c r="G1951" s="120">
        <v>622</v>
      </c>
      <c r="H1951" s="120">
        <v>62201</v>
      </c>
      <c r="I1951" s="122" t="s">
        <v>258</v>
      </c>
      <c r="J1951" s="123">
        <v>0</v>
      </c>
      <c r="K1951" s="123">
        <v>0</v>
      </c>
      <c r="L1951" s="124">
        <v>0</v>
      </c>
      <c r="M1951" s="123">
        <v>0</v>
      </c>
      <c r="N1951" s="123">
        <v>0</v>
      </c>
      <c r="O1951" s="124">
        <v>0</v>
      </c>
      <c r="P1951" s="124">
        <v>0</v>
      </c>
      <c r="Q1951" s="45"/>
      <c r="R1951" s="123">
        <v>0</v>
      </c>
      <c r="S1951" s="123">
        <v>0</v>
      </c>
      <c r="T1951" s="123">
        <f t="shared" si="1162"/>
        <v>0</v>
      </c>
      <c r="U1951" s="123">
        <v>0</v>
      </c>
      <c r="V1951" s="123">
        <v>0</v>
      </c>
      <c r="W1951" s="123">
        <f t="shared" si="1163"/>
        <v>0</v>
      </c>
      <c r="X1951" s="123">
        <f t="shared" si="1164"/>
        <v>0</v>
      </c>
      <c r="Y1951" s="45"/>
      <c r="Z1951" s="123">
        <v>0</v>
      </c>
      <c r="AA1951" s="123">
        <v>0</v>
      </c>
      <c r="AB1951" s="123">
        <f t="shared" si="1165"/>
        <v>0</v>
      </c>
      <c r="AC1951" s="123">
        <v>0</v>
      </c>
      <c r="AD1951" s="123">
        <v>0</v>
      </c>
      <c r="AE1951" s="123">
        <f t="shared" si="1166"/>
        <v>0</v>
      </c>
      <c r="AF1951" s="123">
        <f t="shared" si="1167"/>
        <v>0</v>
      </c>
      <c r="AG1951" s="45"/>
      <c r="AH1951" s="123">
        <v>0</v>
      </c>
      <c r="AI1951" s="123">
        <v>0</v>
      </c>
      <c r="AJ1951" s="123">
        <f t="shared" si="1168"/>
        <v>0</v>
      </c>
      <c r="AK1951" s="123">
        <v>0</v>
      </c>
      <c r="AL1951" s="123">
        <v>0</v>
      </c>
      <c r="AM1951" s="123">
        <f t="shared" si="1169"/>
        <v>0</v>
      </c>
      <c r="AN1951" s="123">
        <f t="shared" si="1170"/>
        <v>0</v>
      </c>
      <c r="AO1951" s="45"/>
      <c r="AP1951" s="123">
        <f t="shared" si="1171"/>
        <v>0</v>
      </c>
      <c r="AQ1951" s="123">
        <f t="shared" si="1171"/>
        <v>0</v>
      </c>
      <c r="AR1951" s="123">
        <f t="shared" si="1172"/>
        <v>0</v>
      </c>
      <c r="AS1951" s="123">
        <f t="shared" si="1173"/>
        <v>0</v>
      </c>
      <c r="AT1951" s="123">
        <f t="shared" si="1173"/>
        <v>0</v>
      </c>
      <c r="AU1951" s="123">
        <f t="shared" si="1174"/>
        <v>0</v>
      </c>
      <c r="AV1951" s="123">
        <f t="shared" si="1175"/>
        <v>0</v>
      </c>
      <c r="AW1951" s="125"/>
      <c r="AX1951" s="125"/>
      <c r="AY1951" s="125"/>
      <c r="AZ1951" s="124"/>
      <c r="BA1951" s="124"/>
      <c r="BB1951" s="124"/>
      <c r="BC1951" s="124"/>
      <c r="BD1951" s="124"/>
    </row>
    <row r="1952" spans="1:56" s="100" customFormat="1" hidden="1">
      <c r="A1952" s="45"/>
      <c r="B1952" s="120">
        <v>2013</v>
      </c>
      <c r="C1952" s="121">
        <v>8320</v>
      </c>
      <c r="D1952" s="120">
        <v>16</v>
      </c>
      <c r="E1952" s="120">
        <v>6000</v>
      </c>
      <c r="F1952" s="120">
        <v>6200</v>
      </c>
      <c r="G1952" s="120">
        <v>622</v>
      </c>
      <c r="H1952" s="120">
        <v>62201</v>
      </c>
      <c r="I1952" s="122" t="s">
        <v>258</v>
      </c>
      <c r="J1952" s="123">
        <v>0</v>
      </c>
      <c r="K1952" s="123">
        <v>0</v>
      </c>
      <c r="L1952" s="124">
        <v>0</v>
      </c>
      <c r="M1952" s="123">
        <v>0</v>
      </c>
      <c r="N1952" s="123">
        <v>0</v>
      </c>
      <c r="O1952" s="124">
        <v>0</v>
      </c>
      <c r="P1952" s="124">
        <v>0</v>
      </c>
      <c r="Q1952" s="45"/>
      <c r="R1952" s="123">
        <v>0</v>
      </c>
      <c r="S1952" s="123">
        <v>0</v>
      </c>
      <c r="T1952" s="123">
        <f t="shared" si="1162"/>
        <v>0</v>
      </c>
      <c r="U1952" s="123">
        <v>0</v>
      </c>
      <c r="V1952" s="123">
        <v>0</v>
      </c>
      <c r="W1952" s="123">
        <f t="shared" si="1163"/>
        <v>0</v>
      </c>
      <c r="X1952" s="123">
        <f t="shared" si="1164"/>
        <v>0</v>
      </c>
      <c r="Y1952" s="45"/>
      <c r="Z1952" s="123">
        <v>0</v>
      </c>
      <c r="AA1952" s="123">
        <v>0</v>
      </c>
      <c r="AB1952" s="123">
        <f t="shared" si="1165"/>
        <v>0</v>
      </c>
      <c r="AC1952" s="123">
        <v>0</v>
      </c>
      <c r="AD1952" s="123">
        <v>0</v>
      </c>
      <c r="AE1952" s="123">
        <f t="shared" si="1166"/>
        <v>0</v>
      </c>
      <c r="AF1952" s="123">
        <f t="shared" si="1167"/>
        <v>0</v>
      </c>
      <c r="AG1952" s="45"/>
      <c r="AH1952" s="123">
        <v>0</v>
      </c>
      <c r="AI1952" s="123">
        <v>0</v>
      </c>
      <c r="AJ1952" s="123">
        <f t="shared" si="1168"/>
        <v>0</v>
      </c>
      <c r="AK1952" s="123">
        <v>0</v>
      </c>
      <c r="AL1952" s="123">
        <v>0</v>
      </c>
      <c r="AM1952" s="123">
        <f t="shared" si="1169"/>
        <v>0</v>
      </c>
      <c r="AN1952" s="123">
        <f t="shared" si="1170"/>
        <v>0</v>
      </c>
      <c r="AO1952" s="45"/>
      <c r="AP1952" s="123">
        <f t="shared" si="1171"/>
        <v>0</v>
      </c>
      <c r="AQ1952" s="123">
        <f t="shared" si="1171"/>
        <v>0</v>
      </c>
      <c r="AR1952" s="123">
        <f t="shared" si="1172"/>
        <v>0</v>
      </c>
      <c r="AS1952" s="123">
        <f t="shared" si="1173"/>
        <v>0</v>
      </c>
      <c r="AT1952" s="123">
        <f t="shared" si="1173"/>
        <v>0</v>
      </c>
      <c r="AU1952" s="123">
        <f t="shared" si="1174"/>
        <v>0</v>
      </c>
      <c r="AV1952" s="123">
        <f t="shared" si="1175"/>
        <v>0</v>
      </c>
      <c r="AW1952" s="125"/>
      <c r="AX1952" s="125"/>
      <c r="AY1952" s="125"/>
      <c r="AZ1952" s="124"/>
      <c r="BA1952" s="124"/>
      <c r="BB1952" s="124"/>
      <c r="BC1952" s="124"/>
      <c r="BD1952" s="124"/>
    </row>
    <row r="1953" spans="1:56" s="100" customFormat="1" hidden="1">
      <c r="A1953" s="45"/>
      <c r="B1953" s="120">
        <v>2013</v>
      </c>
      <c r="C1953" s="121">
        <v>8320</v>
      </c>
      <c r="D1953" s="120">
        <v>16</v>
      </c>
      <c r="E1953" s="120">
        <v>6000</v>
      </c>
      <c r="F1953" s="120">
        <v>6200</v>
      </c>
      <c r="G1953" s="120">
        <v>622</v>
      </c>
      <c r="H1953" s="120">
        <v>62201</v>
      </c>
      <c r="I1953" s="122" t="s">
        <v>258</v>
      </c>
      <c r="J1953" s="123">
        <v>0</v>
      </c>
      <c r="K1953" s="123">
        <v>0</v>
      </c>
      <c r="L1953" s="124">
        <v>0</v>
      </c>
      <c r="M1953" s="123">
        <v>0</v>
      </c>
      <c r="N1953" s="123">
        <v>0</v>
      </c>
      <c r="O1953" s="124">
        <v>0</v>
      </c>
      <c r="P1953" s="124">
        <v>0</v>
      </c>
      <c r="Q1953" s="45"/>
      <c r="R1953" s="123">
        <v>0</v>
      </c>
      <c r="S1953" s="123">
        <v>0</v>
      </c>
      <c r="T1953" s="123">
        <f t="shared" si="1162"/>
        <v>0</v>
      </c>
      <c r="U1953" s="123">
        <v>0</v>
      </c>
      <c r="V1953" s="123">
        <v>0</v>
      </c>
      <c r="W1953" s="123">
        <f t="shared" si="1163"/>
        <v>0</v>
      </c>
      <c r="X1953" s="123">
        <f t="shared" si="1164"/>
        <v>0</v>
      </c>
      <c r="Y1953" s="45"/>
      <c r="Z1953" s="123">
        <v>0</v>
      </c>
      <c r="AA1953" s="123">
        <v>0</v>
      </c>
      <c r="AB1953" s="123">
        <f t="shared" si="1165"/>
        <v>0</v>
      </c>
      <c r="AC1953" s="123">
        <v>0</v>
      </c>
      <c r="AD1953" s="123">
        <v>0</v>
      </c>
      <c r="AE1953" s="123">
        <f t="shared" si="1166"/>
        <v>0</v>
      </c>
      <c r="AF1953" s="123">
        <f t="shared" si="1167"/>
        <v>0</v>
      </c>
      <c r="AG1953" s="45"/>
      <c r="AH1953" s="123">
        <v>0</v>
      </c>
      <c r="AI1953" s="123">
        <v>0</v>
      </c>
      <c r="AJ1953" s="123">
        <f t="shared" si="1168"/>
        <v>0</v>
      </c>
      <c r="AK1953" s="123">
        <v>0</v>
      </c>
      <c r="AL1953" s="123">
        <v>0</v>
      </c>
      <c r="AM1953" s="123">
        <f t="shared" si="1169"/>
        <v>0</v>
      </c>
      <c r="AN1953" s="123">
        <f t="shared" si="1170"/>
        <v>0</v>
      </c>
      <c r="AO1953" s="45"/>
      <c r="AP1953" s="123">
        <f t="shared" si="1171"/>
        <v>0</v>
      </c>
      <c r="AQ1953" s="123">
        <f t="shared" si="1171"/>
        <v>0</v>
      </c>
      <c r="AR1953" s="123">
        <f t="shared" si="1172"/>
        <v>0</v>
      </c>
      <c r="AS1953" s="123">
        <f t="shared" si="1173"/>
        <v>0</v>
      </c>
      <c r="AT1953" s="123">
        <f t="shared" si="1173"/>
        <v>0</v>
      </c>
      <c r="AU1953" s="123">
        <f t="shared" si="1174"/>
        <v>0</v>
      </c>
      <c r="AV1953" s="123">
        <f t="shared" si="1175"/>
        <v>0</v>
      </c>
      <c r="AW1953" s="125"/>
      <c r="AX1953" s="125"/>
      <c r="AY1953" s="125"/>
      <c r="AZ1953" s="124"/>
      <c r="BA1953" s="124"/>
      <c r="BB1953" s="124"/>
      <c r="BC1953" s="124"/>
      <c r="BD1953" s="124"/>
    </row>
    <row r="1954" spans="1:56" s="100" customFormat="1" hidden="1">
      <c r="A1954" s="45"/>
      <c r="B1954" s="120">
        <v>2013</v>
      </c>
      <c r="C1954" s="121">
        <v>8320</v>
      </c>
      <c r="D1954" s="120">
        <v>16</v>
      </c>
      <c r="E1954" s="120">
        <v>6000</v>
      </c>
      <c r="F1954" s="120">
        <v>6200</v>
      </c>
      <c r="G1954" s="120">
        <v>622</v>
      </c>
      <c r="H1954" s="120">
        <v>62201</v>
      </c>
      <c r="I1954" s="122" t="s">
        <v>258</v>
      </c>
      <c r="J1954" s="123">
        <v>0</v>
      </c>
      <c r="K1954" s="123">
        <v>0</v>
      </c>
      <c r="L1954" s="124">
        <v>0</v>
      </c>
      <c r="M1954" s="123">
        <v>0</v>
      </c>
      <c r="N1954" s="123">
        <v>0</v>
      </c>
      <c r="O1954" s="124">
        <v>0</v>
      </c>
      <c r="P1954" s="124">
        <v>0</v>
      </c>
      <c r="Q1954" s="45"/>
      <c r="R1954" s="123">
        <v>0</v>
      </c>
      <c r="S1954" s="123">
        <v>0</v>
      </c>
      <c r="T1954" s="123">
        <f t="shared" si="1162"/>
        <v>0</v>
      </c>
      <c r="U1954" s="123">
        <v>0</v>
      </c>
      <c r="V1954" s="123">
        <v>0</v>
      </c>
      <c r="W1954" s="123">
        <f t="shared" si="1163"/>
        <v>0</v>
      </c>
      <c r="X1954" s="123">
        <f t="shared" si="1164"/>
        <v>0</v>
      </c>
      <c r="Y1954" s="45"/>
      <c r="Z1954" s="123">
        <v>0</v>
      </c>
      <c r="AA1954" s="123">
        <v>0</v>
      </c>
      <c r="AB1954" s="123">
        <f t="shared" si="1165"/>
        <v>0</v>
      </c>
      <c r="AC1954" s="123">
        <v>0</v>
      </c>
      <c r="AD1954" s="123">
        <v>0</v>
      </c>
      <c r="AE1954" s="123">
        <f t="shared" si="1166"/>
        <v>0</v>
      </c>
      <c r="AF1954" s="123">
        <f t="shared" si="1167"/>
        <v>0</v>
      </c>
      <c r="AG1954" s="45"/>
      <c r="AH1954" s="123">
        <v>0</v>
      </c>
      <c r="AI1954" s="123">
        <v>0</v>
      </c>
      <c r="AJ1954" s="123">
        <f t="shared" si="1168"/>
        <v>0</v>
      </c>
      <c r="AK1954" s="123">
        <v>0</v>
      </c>
      <c r="AL1954" s="123">
        <v>0</v>
      </c>
      <c r="AM1954" s="123">
        <f t="shared" si="1169"/>
        <v>0</v>
      </c>
      <c r="AN1954" s="123">
        <f t="shared" si="1170"/>
        <v>0</v>
      </c>
      <c r="AO1954" s="45"/>
      <c r="AP1954" s="123">
        <f t="shared" si="1171"/>
        <v>0</v>
      </c>
      <c r="AQ1954" s="123">
        <f t="shared" si="1171"/>
        <v>0</v>
      </c>
      <c r="AR1954" s="123">
        <f t="shared" si="1172"/>
        <v>0</v>
      </c>
      <c r="AS1954" s="123">
        <f t="shared" si="1173"/>
        <v>0</v>
      </c>
      <c r="AT1954" s="123">
        <f t="shared" si="1173"/>
        <v>0</v>
      </c>
      <c r="AU1954" s="123">
        <f t="shared" si="1174"/>
        <v>0</v>
      </c>
      <c r="AV1954" s="123">
        <f t="shared" si="1175"/>
        <v>0</v>
      </c>
      <c r="AW1954" s="125"/>
      <c r="AX1954" s="125"/>
      <c r="AY1954" s="125"/>
      <c r="AZ1954" s="124"/>
      <c r="BA1954" s="124"/>
      <c r="BB1954" s="124"/>
      <c r="BC1954" s="124"/>
      <c r="BD1954" s="124"/>
    </row>
    <row r="1955" spans="1:56" s="100" customFormat="1" hidden="1">
      <c r="A1955" s="45"/>
      <c r="B1955" s="120">
        <v>2013</v>
      </c>
      <c r="C1955" s="121">
        <v>8320</v>
      </c>
      <c r="D1955" s="120">
        <v>16</v>
      </c>
      <c r="E1955" s="120">
        <v>6000</v>
      </c>
      <c r="F1955" s="120">
        <v>6200</v>
      </c>
      <c r="G1955" s="120">
        <v>622</v>
      </c>
      <c r="H1955" s="120">
        <v>62201</v>
      </c>
      <c r="I1955" s="122" t="s">
        <v>258</v>
      </c>
      <c r="J1955" s="123">
        <v>0</v>
      </c>
      <c r="K1955" s="123">
        <v>0</v>
      </c>
      <c r="L1955" s="124">
        <v>0</v>
      </c>
      <c r="M1955" s="123">
        <v>0</v>
      </c>
      <c r="N1955" s="123">
        <v>0</v>
      </c>
      <c r="O1955" s="124">
        <v>0</v>
      </c>
      <c r="P1955" s="124">
        <v>0</v>
      </c>
      <c r="Q1955" s="45"/>
      <c r="R1955" s="123">
        <v>0</v>
      </c>
      <c r="S1955" s="123">
        <v>0</v>
      </c>
      <c r="T1955" s="123">
        <f>R1955+S1955</f>
        <v>0</v>
      </c>
      <c r="U1955" s="123">
        <v>0</v>
      </c>
      <c r="V1955" s="123">
        <v>0</v>
      </c>
      <c r="W1955" s="123">
        <f>U1955+V1955</f>
        <v>0</v>
      </c>
      <c r="X1955" s="123">
        <f>T1955+W1955</f>
        <v>0</v>
      </c>
      <c r="Y1955" s="45"/>
      <c r="Z1955" s="123">
        <v>0</v>
      </c>
      <c r="AA1955" s="123">
        <v>0</v>
      </c>
      <c r="AB1955" s="123">
        <f>Z1955+AA1955</f>
        <v>0</v>
      </c>
      <c r="AC1955" s="123">
        <v>0</v>
      </c>
      <c r="AD1955" s="123">
        <v>0</v>
      </c>
      <c r="AE1955" s="123">
        <f>AC1955+AD1955</f>
        <v>0</v>
      </c>
      <c r="AF1955" s="123">
        <f>AB1955+AE1955</f>
        <v>0</v>
      </c>
      <c r="AG1955" s="45"/>
      <c r="AH1955" s="123">
        <v>0</v>
      </c>
      <c r="AI1955" s="123">
        <v>0</v>
      </c>
      <c r="AJ1955" s="123">
        <f>AH1955+AI1955</f>
        <v>0</v>
      </c>
      <c r="AK1955" s="123">
        <v>0</v>
      </c>
      <c r="AL1955" s="123">
        <v>0</v>
      </c>
      <c r="AM1955" s="123">
        <f>AK1955+AL1955</f>
        <v>0</v>
      </c>
      <c r="AN1955" s="123">
        <f>AJ1955+AM1955</f>
        <v>0</v>
      </c>
      <c r="AO1955" s="45"/>
      <c r="AP1955" s="123">
        <f>J1955-(R1955+Z1955+AH1955)</f>
        <v>0</v>
      </c>
      <c r="AQ1955" s="123">
        <f>K1955-(S1955+AA1955+AI1955)</f>
        <v>0</v>
      </c>
      <c r="AR1955" s="123">
        <f>AP1955+AQ1955</f>
        <v>0</v>
      </c>
      <c r="AS1955" s="123">
        <f>M1955-(U1955+AC1955+AK1955)</f>
        <v>0</v>
      </c>
      <c r="AT1955" s="123">
        <f>N1955-(V1955+AD1955+AL1955)</f>
        <v>0</v>
      </c>
      <c r="AU1955" s="123">
        <f>AS1955+AT1955</f>
        <v>0</v>
      </c>
      <c r="AV1955" s="123">
        <f>AR1955+AU1955</f>
        <v>0</v>
      </c>
      <c r="AW1955" s="125"/>
      <c r="AX1955" s="125"/>
      <c r="AY1955" s="125"/>
      <c r="AZ1955" s="124"/>
      <c r="BA1955" s="124"/>
      <c r="BB1955" s="124"/>
      <c r="BC1955" s="124"/>
      <c r="BD1955" s="124"/>
    </row>
    <row r="1956" spans="1:56" s="100" customFormat="1" hidden="1">
      <c r="A1956" s="45"/>
      <c r="B1956" s="120">
        <v>2013</v>
      </c>
      <c r="C1956" s="121">
        <v>8320</v>
      </c>
      <c r="D1956" s="120">
        <v>16</v>
      </c>
      <c r="E1956" s="120">
        <v>6000</v>
      </c>
      <c r="F1956" s="120">
        <v>6200</v>
      </c>
      <c r="G1956" s="120">
        <v>622</v>
      </c>
      <c r="H1956" s="120">
        <v>62202</v>
      </c>
      <c r="I1956" s="122" t="s">
        <v>261</v>
      </c>
      <c r="J1956" s="123">
        <v>0</v>
      </c>
      <c r="K1956" s="123">
        <v>0</v>
      </c>
      <c r="L1956" s="124">
        <v>0</v>
      </c>
      <c r="M1956" s="123">
        <v>0</v>
      </c>
      <c r="N1956" s="123">
        <v>0</v>
      </c>
      <c r="O1956" s="124">
        <v>0</v>
      </c>
      <c r="P1956" s="124">
        <v>0</v>
      </c>
      <c r="Q1956" s="45"/>
      <c r="R1956" s="123">
        <v>0</v>
      </c>
      <c r="S1956" s="123">
        <v>0</v>
      </c>
      <c r="T1956" s="123">
        <f t="shared" si="1162"/>
        <v>0</v>
      </c>
      <c r="U1956" s="123">
        <v>0</v>
      </c>
      <c r="V1956" s="123">
        <v>0</v>
      </c>
      <c r="W1956" s="123">
        <f t="shared" si="1163"/>
        <v>0</v>
      </c>
      <c r="X1956" s="123">
        <f t="shared" si="1164"/>
        <v>0</v>
      </c>
      <c r="Y1956" s="45"/>
      <c r="Z1956" s="123">
        <v>0</v>
      </c>
      <c r="AA1956" s="123">
        <v>0</v>
      </c>
      <c r="AB1956" s="123">
        <f t="shared" si="1165"/>
        <v>0</v>
      </c>
      <c r="AC1956" s="123">
        <v>0</v>
      </c>
      <c r="AD1956" s="123">
        <v>0</v>
      </c>
      <c r="AE1956" s="123">
        <f t="shared" si="1166"/>
        <v>0</v>
      </c>
      <c r="AF1956" s="123">
        <f t="shared" si="1167"/>
        <v>0</v>
      </c>
      <c r="AG1956" s="45"/>
      <c r="AH1956" s="123">
        <v>0</v>
      </c>
      <c r="AI1956" s="123">
        <v>0</v>
      </c>
      <c r="AJ1956" s="123">
        <f t="shared" si="1168"/>
        <v>0</v>
      </c>
      <c r="AK1956" s="123">
        <v>0</v>
      </c>
      <c r="AL1956" s="123">
        <v>0</v>
      </c>
      <c r="AM1956" s="123">
        <f t="shared" si="1169"/>
        <v>0</v>
      </c>
      <c r="AN1956" s="123">
        <f t="shared" si="1170"/>
        <v>0</v>
      </c>
      <c r="AO1956" s="45"/>
      <c r="AP1956" s="123">
        <f t="shared" si="1171"/>
        <v>0</v>
      </c>
      <c r="AQ1956" s="123">
        <f t="shared" si="1171"/>
        <v>0</v>
      </c>
      <c r="AR1956" s="123">
        <f t="shared" si="1172"/>
        <v>0</v>
      </c>
      <c r="AS1956" s="123">
        <f t="shared" si="1173"/>
        <v>0</v>
      </c>
      <c r="AT1956" s="123">
        <f t="shared" si="1173"/>
        <v>0</v>
      </c>
      <c r="AU1956" s="123">
        <f t="shared" si="1174"/>
        <v>0</v>
      </c>
      <c r="AV1956" s="123">
        <f t="shared" si="1175"/>
        <v>0</v>
      </c>
      <c r="AW1956" s="125"/>
      <c r="AX1956" s="125"/>
      <c r="AY1956" s="125"/>
      <c r="AZ1956" s="124"/>
      <c r="BA1956" s="124"/>
      <c r="BB1956" s="124"/>
      <c r="BC1956" s="124"/>
      <c r="BD1956" s="124"/>
    </row>
    <row r="1957" spans="1:56" s="100" customFormat="1" hidden="1">
      <c r="A1957" s="45"/>
      <c r="B1957" s="120">
        <v>2013</v>
      </c>
      <c r="C1957" s="121">
        <v>8320</v>
      </c>
      <c r="D1957" s="120">
        <v>16</v>
      </c>
      <c r="E1957" s="120">
        <v>6000</v>
      </c>
      <c r="F1957" s="120">
        <v>6200</v>
      </c>
      <c r="G1957" s="120">
        <v>622</v>
      </c>
      <c r="H1957" s="120">
        <v>62202</v>
      </c>
      <c r="I1957" s="122" t="s">
        <v>261</v>
      </c>
      <c r="J1957" s="123">
        <v>0</v>
      </c>
      <c r="K1957" s="123">
        <v>0</v>
      </c>
      <c r="L1957" s="124">
        <v>0</v>
      </c>
      <c r="M1957" s="123">
        <v>0</v>
      </c>
      <c r="N1957" s="123">
        <v>0</v>
      </c>
      <c r="O1957" s="124">
        <v>0</v>
      </c>
      <c r="P1957" s="124">
        <v>0</v>
      </c>
      <c r="Q1957" s="45"/>
      <c r="R1957" s="123">
        <v>0</v>
      </c>
      <c r="S1957" s="123">
        <v>0</v>
      </c>
      <c r="T1957" s="123">
        <f t="shared" si="1162"/>
        <v>0</v>
      </c>
      <c r="U1957" s="123">
        <v>0</v>
      </c>
      <c r="V1957" s="123">
        <v>0</v>
      </c>
      <c r="W1957" s="123">
        <f t="shared" si="1163"/>
        <v>0</v>
      </c>
      <c r="X1957" s="123">
        <f t="shared" si="1164"/>
        <v>0</v>
      </c>
      <c r="Y1957" s="45"/>
      <c r="Z1957" s="123">
        <v>0</v>
      </c>
      <c r="AA1957" s="123">
        <v>0</v>
      </c>
      <c r="AB1957" s="123">
        <f t="shared" si="1165"/>
        <v>0</v>
      </c>
      <c r="AC1957" s="123">
        <v>0</v>
      </c>
      <c r="AD1957" s="123">
        <v>0</v>
      </c>
      <c r="AE1957" s="123">
        <f t="shared" si="1166"/>
        <v>0</v>
      </c>
      <c r="AF1957" s="123">
        <f t="shared" si="1167"/>
        <v>0</v>
      </c>
      <c r="AG1957" s="45"/>
      <c r="AH1957" s="123">
        <v>0</v>
      </c>
      <c r="AI1957" s="123">
        <v>0</v>
      </c>
      <c r="AJ1957" s="123">
        <f t="shared" si="1168"/>
        <v>0</v>
      </c>
      <c r="AK1957" s="123">
        <v>0</v>
      </c>
      <c r="AL1957" s="123">
        <v>0</v>
      </c>
      <c r="AM1957" s="123">
        <f t="shared" si="1169"/>
        <v>0</v>
      </c>
      <c r="AN1957" s="123">
        <f t="shared" si="1170"/>
        <v>0</v>
      </c>
      <c r="AO1957" s="45"/>
      <c r="AP1957" s="123">
        <f t="shared" si="1171"/>
        <v>0</v>
      </c>
      <c r="AQ1957" s="123">
        <f t="shared" si="1171"/>
        <v>0</v>
      </c>
      <c r="AR1957" s="123">
        <f t="shared" si="1172"/>
        <v>0</v>
      </c>
      <c r="AS1957" s="123">
        <f t="shared" si="1173"/>
        <v>0</v>
      </c>
      <c r="AT1957" s="123">
        <f t="shared" si="1173"/>
        <v>0</v>
      </c>
      <c r="AU1957" s="123">
        <f t="shared" si="1174"/>
        <v>0</v>
      </c>
      <c r="AV1957" s="123">
        <f t="shared" si="1175"/>
        <v>0</v>
      </c>
      <c r="AW1957" s="125" t="s">
        <v>260</v>
      </c>
      <c r="AX1957" s="125"/>
      <c r="AY1957" s="125"/>
      <c r="AZ1957" s="124" t="s">
        <v>283</v>
      </c>
      <c r="BA1957" s="124"/>
      <c r="BB1957" s="124"/>
      <c r="BC1957" s="124"/>
      <c r="BD1957" s="124"/>
    </row>
    <row r="1958" spans="1:56" s="100" customFormat="1" hidden="1">
      <c r="A1958" s="45"/>
      <c r="B1958" s="120">
        <v>2013</v>
      </c>
      <c r="C1958" s="121">
        <v>8320</v>
      </c>
      <c r="D1958" s="120">
        <v>16</v>
      </c>
      <c r="E1958" s="120">
        <v>6000</v>
      </c>
      <c r="F1958" s="120">
        <v>6200</v>
      </c>
      <c r="G1958" s="120">
        <v>622</v>
      </c>
      <c r="H1958" s="120">
        <v>62202</v>
      </c>
      <c r="I1958" s="122" t="s">
        <v>261</v>
      </c>
      <c r="J1958" s="123">
        <v>0</v>
      </c>
      <c r="K1958" s="123">
        <v>0</v>
      </c>
      <c r="L1958" s="124">
        <v>0</v>
      </c>
      <c r="M1958" s="123">
        <v>0</v>
      </c>
      <c r="N1958" s="123">
        <v>0</v>
      </c>
      <c r="O1958" s="124">
        <v>0</v>
      </c>
      <c r="P1958" s="124">
        <v>0</v>
      </c>
      <c r="Q1958" s="45"/>
      <c r="R1958" s="123">
        <v>0</v>
      </c>
      <c r="S1958" s="123">
        <v>0</v>
      </c>
      <c r="T1958" s="123">
        <f t="shared" si="1162"/>
        <v>0</v>
      </c>
      <c r="U1958" s="123">
        <v>0</v>
      </c>
      <c r="V1958" s="123">
        <v>0</v>
      </c>
      <c r="W1958" s="123">
        <f t="shared" si="1163"/>
        <v>0</v>
      </c>
      <c r="X1958" s="123">
        <f t="shared" si="1164"/>
        <v>0</v>
      </c>
      <c r="Y1958" s="45"/>
      <c r="Z1958" s="123">
        <v>0</v>
      </c>
      <c r="AA1958" s="123">
        <v>0</v>
      </c>
      <c r="AB1958" s="123">
        <f t="shared" si="1165"/>
        <v>0</v>
      </c>
      <c r="AC1958" s="123">
        <v>0</v>
      </c>
      <c r="AD1958" s="123">
        <v>0</v>
      </c>
      <c r="AE1958" s="123">
        <f t="shared" si="1166"/>
        <v>0</v>
      </c>
      <c r="AF1958" s="123">
        <f t="shared" si="1167"/>
        <v>0</v>
      </c>
      <c r="AG1958" s="45"/>
      <c r="AH1958" s="123">
        <v>0</v>
      </c>
      <c r="AI1958" s="123">
        <v>0</v>
      </c>
      <c r="AJ1958" s="123">
        <f t="shared" si="1168"/>
        <v>0</v>
      </c>
      <c r="AK1958" s="123">
        <v>0</v>
      </c>
      <c r="AL1958" s="123">
        <v>0</v>
      </c>
      <c r="AM1958" s="123">
        <f t="shared" si="1169"/>
        <v>0</v>
      </c>
      <c r="AN1958" s="123">
        <f t="shared" si="1170"/>
        <v>0</v>
      </c>
      <c r="AO1958" s="45"/>
      <c r="AP1958" s="123">
        <f t="shared" si="1171"/>
        <v>0</v>
      </c>
      <c r="AQ1958" s="123">
        <f t="shared" si="1171"/>
        <v>0</v>
      </c>
      <c r="AR1958" s="123">
        <f t="shared" si="1172"/>
        <v>0</v>
      </c>
      <c r="AS1958" s="123">
        <f t="shared" si="1173"/>
        <v>0</v>
      </c>
      <c r="AT1958" s="123">
        <f t="shared" si="1173"/>
        <v>0</v>
      </c>
      <c r="AU1958" s="123">
        <f t="shared" si="1174"/>
        <v>0</v>
      </c>
      <c r="AV1958" s="123">
        <f t="shared" si="1175"/>
        <v>0</v>
      </c>
      <c r="AW1958" s="125" t="s">
        <v>260</v>
      </c>
      <c r="AX1958" s="125"/>
      <c r="AY1958" s="125"/>
      <c r="AZ1958" s="124" t="s">
        <v>283</v>
      </c>
      <c r="BA1958" s="124"/>
      <c r="BB1958" s="124"/>
      <c r="BC1958" s="124"/>
      <c r="BD1958" s="124"/>
    </row>
    <row r="1959" spans="1:56" s="100" customFormat="1" hidden="1">
      <c r="A1959" s="45"/>
      <c r="B1959" s="120">
        <v>2013</v>
      </c>
      <c r="C1959" s="121">
        <v>8320</v>
      </c>
      <c r="D1959" s="120">
        <v>16</v>
      </c>
      <c r="E1959" s="120">
        <v>6000</v>
      </c>
      <c r="F1959" s="120">
        <v>6200</v>
      </c>
      <c r="G1959" s="120">
        <v>622</v>
      </c>
      <c r="H1959" s="120">
        <v>62202</v>
      </c>
      <c r="I1959" s="122" t="s">
        <v>261</v>
      </c>
      <c r="J1959" s="123">
        <v>0</v>
      </c>
      <c r="K1959" s="123">
        <v>0</v>
      </c>
      <c r="L1959" s="124">
        <v>0</v>
      </c>
      <c r="M1959" s="123">
        <v>0</v>
      </c>
      <c r="N1959" s="123">
        <v>0</v>
      </c>
      <c r="O1959" s="124">
        <v>0</v>
      </c>
      <c r="P1959" s="124">
        <v>0</v>
      </c>
      <c r="Q1959" s="45"/>
      <c r="R1959" s="123">
        <v>0</v>
      </c>
      <c r="S1959" s="123">
        <v>0</v>
      </c>
      <c r="T1959" s="123">
        <f t="shared" si="1162"/>
        <v>0</v>
      </c>
      <c r="U1959" s="123">
        <v>0</v>
      </c>
      <c r="V1959" s="123">
        <v>0</v>
      </c>
      <c r="W1959" s="123">
        <f t="shared" si="1163"/>
        <v>0</v>
      </c>
      <c r="X1959" s="123">
        <f t="shared" si="1164"/>
        <v>0</v>
      </c>
      <c r="Y1959" s="45"/>
      <c r="Z1959" s="123">
        <v>0</v>
      </c>
      <c r="AA1959" s="123">
        <v>0</v>
      </c>
      <c r="AB1959" s="123">
        <f t="shared" si="1165"/>
        <v>0</v>
      </c>
      <c r="AC1959" s="123">
        <v>0</v>
      </c>
      <c r="AD1959" s="123">
        <v>0</v>
      </c>
      <c r="AE1959" s="123">
        <f t="shared" si="1166"/>
        <v>0</v>
      </c>
      <c r="AF1959" s="123">
        <f t="shared" si="1167"/>
        <v>0</v>
      </c>
      <c r="AG1959" s="45"/>
      <c r="AH1959" s="123">
        <v>0</v>
      </c>
      <c r="AI1959" s="123">
        <v>0</v>
      </c>
      <c r="AJ1959" s="123">
        <f t="shared" si="1168"/>
        <v>0</v>
      </c>
      <c r="AK1959" s="123">
        <v>0</v>
      </c>
      <c r="AL1959" s="123">
        <v>0</v>
      </c>
      <c r="AM1959" s="123">
        <f t="shared" si="1169"/>
        <v>0</v>
      </c>
      <c r="AN1959" s="123">
        <f t="shared" si="1170"/>
        <v>0</v>
      </c>
      <c r="AO1959" s="45"/>
      <c r="AP1959" s="123">
        <f t="shared" si="1171"/>
        <v>0</v>
      </c>
      <c r="AQ1959" s="123">
        <f t="shared" si="1171"/>
        <v>0</v>
      </c>
      <c r="AR1959" s="123">
        <f t="shared" si="1172"/>
        <v>0</v>
      </c>
      <c r="AS1959" s="123">
        <f t="shared" si="1173"/>
        <v>0</v>
      </c>
      <c r="AT1959" s="123">
        <f t="shared" si="1173"/>
        <v>0</v>
      </c>
      <c r="AU1959" s="123">
        <f t="shared" si="1174"/>
        <v>0</v>
      </c>
      <c r="AV1959" s="123">
        <f t="shared" si="1175"/>
        <v>0</v>
      </c>
      <c r="AW1959" s="125" t="s">
        <v>260</v>
      </c>
      <c r="AX1959" s="125"/>
      <c r="AY1959" s="125"/>
      <c r="AZ1959" s="124" t="s">
        <v>283</v>
      </c>
      <c r="BA1959" s="124"/>
      <c r="BB1959" s="124"/>
      <c r="BC1959" s="124"/>
      <c r="BD1959" s="124"/>
    </row>
    <row r="1960" spans="1:56" s="100" customFormat="1" hidden="1">
      <c r="A1960" s="45"/>
      <c r="B1960" s="114">
        <v>2013</v>
      </c>
      <c r="C1960" s="115">
        <v>8320</v>
      </c>
      <c r="D1960" s="114">
        <v>16</v>
      </c>
      <c r="E1960" s="114">
        <v>6000</v>
      </c>
      <c r="F1960" s="114">
        <v>6200</v>
      </c>
      <c r="G1960" s="114">
        <v>627</v>
      </c>
      <c r="H1960" s="114"/>
      <c r="I1960" s="116" t="s">
        <v>262</v>
      </c>
      <c r="J1960" s="117">
        <v>0</v>
      </c>
      <c r="K1960" s="117">
        <v>0</v>
      </c>
      <c r="L1960" s="117">
        <v>0</v>
      </c>
      <c r="M1960" s="117">
        <v>0</v>
      </c>
      <c r="N1960" s="117">
        <v>0</v>
      </c>
      <c r="O1960" s="117">
        <v>0</v>
      </c>
      <c r="P1960" s="117">
        <v>0</v>
      </c>
      <c r="Q1960" s="45"/>
      <c r="R1960" s="118">
        <f>R1961+R1962</f>
        <v>0</v>
      </c>
      <c r="S1960" s="118">
        <f>S1961+S1962</f>
        <v>0</v>
      </c>
      <c r="T1960" s="118">
        <f t="shared" si="1162"/>
        <v>0</v>
      </c>
      <c r="U1960" s="118">
        <f>U1961+U1962</f>
        <v>0</v>
      </c>
      <c r="V1960" s="118">
        <f>V1961+V1962</f>
        <v>0</v>
      </c>
      <c r="W1960" s="118">
        <f t="shared" si="1163"/>
        <v>0</v>
      </c>
      <c r="X1960" s="118">
        <f t="shared" si="1164"/>
        <v>0</v>
      </c>
      <c r="Y1960" s="45"/>
      <c r="Z1960" s="118">
        <f>Z1961+Z1962</f>
        <v>0</v>
      </c>
      <c r="AA1960" s="118">
        <f>AA1961+AA1962</f>
        <v>0</v>
      </c>
      <c r="AB1960" s="118">
        <f t="shared" si="1165"/>
        <v>0</v>
      </c>
      <c r="AC1960" s="118">
        <f>AC1961+AC1962</f>
        <v>0</v>
      </c>
      <c r="AD1960" s="118">
        <f>AD1961+AD1962</f>
        <v>0</v>
      </c>
      <c r="AE1960" s="118">
        <f t="shared" si="1166"/>
        <v>0</v>
      </c>
      <c r="AF1960" s="118">
        <f t="shared" si="1167"/>
        <v>0</v>
      </c>
      <c r="AG1960" s="45"/>
      <c r="AH1960" s="118">
        <f>AH1961+AH1962</f>
        <v>0</v>
      </c>
      <c r="AI1960" s="118">
        <f>AI1961+AI1962</f>
        <v>0</v>
      </c>
      <c r="AJ1960" s="118">
        <f t="shared" si="1168"/>
        <v>0</v>
      </c>
      <c r="AK1960" s="118">
        <f>AK1961+AK1962</f>
        <v>0</v>
      </c>
      <c r="AL1960" s="118">
        <f>AL1961+AL1962</f>
        <v>0</v>
      </c>
      <c r="AM1960" s="118">
        <f t="shared" si="1169"/>
        <v>0</v>
      </c>
      <c r="AN1960" s="118">
        <f t="shared" si="1170"/>
        <v>0</v>
      </c>
      <c r="AO1960" s="45"/>
      <c r="AP1960" s="118">
        <f>AP1961+AP1962</f>
        <v>0</v>
      </c>
      <c r="AQ1960" s="118">
        <f>AQ1961+AQ1962</f>
        <v>0</v>
      </c>
      <c r="AR1960" s="118">
        <f t="shared" si="1172"/>
        <v>0</v>
      </c>
      <c r="AS1960" s="118">
        <f>AS1961+AS1962</f>
        <v>0</v>
      </c>
      <c r="AT1960" s="118">
        <f>AT1961+AT1962</f>
        <v>0</v>
      </c>
      <c r="AU1960" s="118">
        <f t="shared" si="1174"/>
        <v>0</v>
      </c>
      <c r="AV1960" s="118">
        <f t="shared" si="1175"/>
        <v>0</v>
      </c>
      <c r="AW1960" s="119"/>
      <c r="AX1960" s="119"/>
      <c r="AY1960" s="119"/>
      <c r="AZ1960" s="117"/>
      <c r="BA1960" s="117"/>
      <c r="BB1960" s="117"/>
      <c r="BC1960" s="117"/>
      <c r="BD1960" s="117"/>
    </row>
    <row r="1961" spans="1:56" s="100" customFormat="1" hidden="1">
      <c r="A1961" s="45"/>
      <c r="B1961" s="120">
        <v>2013</v>
      </c>
      <c r="C1961" s="121">
        <v>8320</v>
      </c>
      <c r="D1961" s="120">
        <v>16</v>
      </c>
      <c r="E1961" s="120">
        <v>6000</v>
      </c>
      <c r="F1961" s="120">
        <v>6200</v>
      </c>
      <c r="G1961" s="120">
        <v>627</v>
      </c>
      <c r="H1961" s="120">
        <v>62701</v>
      </c>
      <c r="I1961" s="122" t="s">
        <v>263</v>
      </c>
      <c r="J1961" s="123">
        <v>0</v>
      </c>
      <c r="K1961" s="123">
        <v>0</v>
      </c>
      <c r="L1961" s="124">
        <v>0</v>
      </c>
      <c r="M1961" s="123">
        <v>0</v>
      </c>
      <c r="N1961" s="123">
        <v>0</v>
      </c>
      <c r="O1961" s="124">
        <v>0</v>
      </c>
      <c r="P1961" s="124">
        <v>0</v>
      </c>
      <c r="Q1961" s="45"/>
      <c r="R1961" s="123">
        <v>0</v>
      </c>
      <c r="S1961" s="123">
        <v>0</v>
      </c>
      <c r="T1961" s="123">
        <f t="shared" si="1162"/>
        <v>0</v>
      </c>
      <c r="U1961" s="123">
        <v>0</v>
      </c>
      <c r="V1961" s="123">
        <v>0</v>
      </c>
      <c r="W1961" s="123">
        <f t="shared" si="1163"/>
        <v>0</v>
      </c>
      <c r="X1961" s="123">
        <f t="shared" si="1164"/>
        <v>0</v>
      </c>
      <c r="Y1961" s="45"/>
      <c r="Z1961" s="123">
        <v>0</v>
      </c>
      <c r="AA1961" s="123">
        <v>0</v>
      </c>
      <c r="AB1961" s="123">
        <f t="shared" si="1165"/>
        <v>0</v>
      </c>
      <c r="AC1961" s="123">
        <v>0</v>
      </c>
      <c r="AD1961" s="123">
        <v>0</v>
      </c>
      <c r="AE1961" s="123">
        <f t="shared" si="1166"/>
        <v>0</v>
      </c>
      <c r="AF1961" s="123">
        <f t="shared" si="1167"/>
        <v>0</v>
      </c>
      <c r="AG1961" s="45"/>
      <c r="AH1961" s="123">
        <v>0</v>
      </c>
      <c r="AI1961" s="123">
        <v>0</v>
      </c>
      <c r="AJ1961" s="123">
        <f t="shared" si="1168"/>
        <v>0</v>
      </c>
      <c r="AK1961" s="123">
        <v>0</v>
      </c>
      <c r="AL1961" s="123">
        <v>0</v>
      </c>
      <c r="AM1961" s="123">
        <f t="shared" si="1169"/>
        <v>0</v>
      </c>
      <c r="AN1961" s="123">
        <f t="shared" si="1170"/>
        <v>0</v>
      </c>
      <c r="AO1961" s="45"/>
      <c r="AP1961" s="123">
        <f>J1961-(R1961+Z1961+AH1961)</f>
        <v>0</v>
      </c>
      <c r="AQ1961" s="123">
        <f>K1961-(S1961+AA1961+AI1961)</f>
        <v>0</v>
      </c>
      <c r="AR1961" s="123">
        <f t="shared" si="1172"/>
        <v>0</v>
      </c>
      <c r="AS1961" s="123">
        <f>M1961-(U1961+AC1961+AK1961)</f>
        <v>0</v>
      </c>
      <c r="AT1961" s="123">
        <f>N1961-(V1961+AD1961+AL1961)</f>
        <v>0</v>
      </c>
      <c r="AU1961" s="123">
        <f t="shared" si="1174"/>
        <v>0</v>
      </c>
      <c r="AV1961" s="123">
        <f t="shared" si="1175"/>
        <v>0</v>
      </c>
      <c r="AW1961" s="125" t="s">
        <v>260</v>
      </c>
      <c r="AX1961" s="125"/>
      <c r="AY1961" s="125"/>
      <c r="AZ1961" s="124" t="s">
        <v>283</v>
      </c>
      <c r="BA1961" s="124"/>
      <c r="BB1961" s="124"/>
      <c r="BC1961" s="124"/>
      <c r="BD1961" s="124"/>
    </row>
    <row r="1962" spans="1:56" s="100" customFormat="1" hidden="1">
      <c r="A1962" s="45"/>
      <c r="B1962" s="120">
        <v>2013</v>
      </c>
      <c r="C1962" s="121">
        <v>8320</v>
      </c>
      <c r="D1962" s="120">
        <v>16</v>
      </c>
      <c r="E1962" s="120">
        <v>6000</v>
      </c>
      <c r="F1962" s="120">
        <v>6200</v>
      </c>
      <c r="G1962" s="120">
        <v>627</v>
      </c>
      <c r="H1962" s="120">
        <v>62701</v>
      </c>
      <c r="I1962" s="122" t="s">
        <v>263</v>
      </c>
      <c r="J1962" s="123">
        <v>0</v>
      </c>
      <c r="K1962" s="123">
        <v>0</v>
      </c>
      <c r="L1962" s="124">
        <v>0</v>
      </c>
      <c r="M1962" s="123">
        <v>0</v>
      </c>
      <c r="N1962" s="123">
        <v>0</v>
      </c>
      <c r="O1962" s="124">
        <v>0</v>
      </c>
      <c r="P1962" s="124">
        <v>0</v>
      </c>
      <c r="Q1962" s="45"/>
      <c r="R1962" s="123">
        <v>0</v>
      </c>
      <c r="S1962" s="123">
        <v>0</v>
      </c>
      <c r="T1962" s="123">
        <f t="shared" si="1162"/>
        <v>0</v>
      </c>
      <c r="U1962" s="123">
        <v>0</v>
      </c>
      <c r="V1962" s="123">
        <v>0</v>
      </c>
      <c r="W1962" s="123">
        <f t="shared" si="1163"/>
        <v>0</v>
      </c>
      <c r="X1962" s="123">
        <f t="shared" si="1164"/>
        <v>0</v>
      </c>
      <c r="Y1962" s="45"/>
      <c r="Z1962" s="123">
        <v>0</v>
      </c>
      <c r="AA1962" s="123">
        <v>0</v>
      </c>
      <c r="AB1962" s="123">
        <f t="shared" si="1165"/>
        <v>0</v>
      </c>
      <c r="AC1962" s="123">
        <v>0</v>
      </c>
      <c r="AD1962" s="123">
        <v>0</v>
      </c>
      <c r="AE1962" s="123">
        <f t="shared" si="1166"/>
        <v>0</v>
      </c>
      <c r="AF1962" s="123">
        <f t="shared" si="1167"/>
        <v>0</v>
      </c>
      <c r="AG1962" s="45"/>
      <c r="AH1962" s="123">
        <v>0</v>
      </c>
      <c r="AI1962" s="123">
        <v>0</v>
      </c>
      <c r="AJ1962" s="123">
        <f t="shared" si="1168"/>
        <v>0</v>
      </c>
      <c r="AK1962" s="123">
        <v>0</v>
      </c>
      <c r="AL1962" s="123">
        <v>0</v>
      </c>
      <c r="AM1962" s="123">
        <f t="shared" si="1169"/>
        <v>0</v>
      </c>
      <c r="AN1962" s="123">
        <f t="shared" si="1170"/>
        <v>0</v>
      </c>
      <c r="AO1962" s="45"/>
      <c r="AP1962" s="123">
        <f>J1962-(R1962+Z1962+AH1962)</f>
        <v>0</v>
      </c>
      <c r="AQ1962" s="123">
        <f>K1962-(S1962+AA1962+AI1962)</f>
        <v>0</v>
      </c>
      <c r="AR1962" s="123">
        <f t="shared" si="1172"/>
        <v>0</v>
      </c>
      <c r="AS1962" s="123">
        <f>M1962-(U1962+AC1962+AK1962)</f>
        <v>0</v>
      </c>
      <c r="AT1962" s="123">
        <f>N1962-(V1962+AD1962+AL1962)</f>
        <v>0</v>
      </c>
      <c r="AU1962" s="123">
        <f t="shared" si="1174"/>
        <v>0</v>
      </c>
      <c r="AV1962" s="123">
        <f t="shared" si="1175"/>
        <v>0</v>
      </c>
      <c r="AW1962" s="125" t="s">
        <v>260</v>
      </c>
      <c r="AX1962" s="125"/>
      <c r="AY1962" s="125"/>
      <c r="AZ1962" s="124" t="s">
        <v>283</v>
      </c>
      <c r="BA1962" s="124"/>
      <c r="BB1962" s="124"/>
      <c r="BC1962" s="124"/>
      <c r="BD1962" s="124"/>
    </row>
    <row r="1963" spans="1:56" s="100" customFormat="1" hidden="1">
      <c r="A1963" s="45"/>
      <c r="B1963" s="114">
        <v>2013</v>
      </c>
      <c r="C1963" s="115">
        <v>8320</v>
      </c>
      <c r="D1963" s="114">
        <v>16</v>
      </c>
      <c r="E1963" s="114">
        <v>6000</v>
      </c>
      <c r="F1963" s="114">
        <v>6200</v>
      </c>
      <c r="G1963" s="114">
        <v>629</v>
      </c>
      <c r="H1963" s="114"/>
      <c r="I1963" s="116" t="s">
        <v>264</v>
      </c>
      <c r="J1963" s="117">
        <v>0</v>
      </c>
      <c r="K1963" s="117">
        <v>0</v>
      </c>
      <c r="L1963" s="117">
        <v>0</v>
      </c>
      <c r="M1963" s="117">
        <v>0</v>
      </c>
      <c r="N1963" s="117">
        <v>0</v>
      </c>
      <c r="O1963" s="117">
        <v>0</v>
      </c>
      <c r="P1963" s="117">
        <v>0</v>
      </c>
      <c r="Q1963" s="45"/>
      <c r="R1963" s="118">
        <f>R1964+R1965+R1966+R1967+R1968</f>
        <v>0</v>
      </c>
      <c r="S1963" s="118">
        <f>S1964+S1965+S1966+S1967+S1968</f>
        <v>0</v>
      </c>
      <c r="T1963" s="118">
        <f t="shared" si="1162"/>
        <v>0</v>
      </c>
      <c r="U1963" s="118">
        <f>U1964+U1965+U1966+U1967+U1968</f>
        <v>0</v>
      </c>
      <c r="V1963" s="118">
        <f>V1964+V1965+V1966+V1967+V1968</f>
        <v>0</v>
      </c>
      <c r="W1963" s="118">
        <f t="shared" si="1163"/>
        <v>0</v>
      </c>
      <c r="X1963" s="118">
        <f t="shared" si="1164"/>
        <v>0</v>
      </c>
      <c r="Y1963" s="45"/>
      <c r="Z1963" s="118">
        <f>Z1964+Z1965+Z1966+Z1967+Z1968</f>
        <v>0</v>
      </c>
      <c r="AA1963" s="118">
        <f>AA1964+AA1965+AA1966+AA1967+AA1968</f>
        <v>0</v>
      </c>
      <c r="AB1963" s="118">
        <f t="shared" si="1165"/>
        <v>0</v>
      </c>
      <c r="AC1963" s="118">
        <f>AC1964+AC1965+AC1966+AC1967+AC1968</f>
        <v>0</v>
      </c>
      <c r="AD1963" s="118">
        <f>AD1964+AD1965+AD1966+AD1967+AD1968</f>
        <v>0</v>
      </c>
      <c r="AE1963" s="118">
        <f t="shared" si="1166"/>
        <v>0</v>
      </c>
      <c r="AF1963" s="118">
        <f t="shared" si="1167"/>
        <v>0</v>
      </c>
      <c r="AG1963" s="45"/>
      <c r="AH1963" s="118">
        <f>AH1964+AH1965+AH1966+AH1967+AH1968</f>
        <v>0</v>
      </c>
      <c r="AI1963" s="118">
        <f>AI1964+AI1965+AI1966+AI1967+AI1968</f>
        <v>0</v>
      </c>
      <c r="AJ1963" s="118">
        <f t="shared" si="1168"/>
        <v>0</v>
      </c>
      <c r="AK1963" s="118">
        <f>AK1964+AK1965+AK1966+AK1967+AK1968</f>
        <v>0</v>
      </c>
      <c r="AL1963" s="118">
        <f>AL1964+AL1965+AL1966+AL1967+AL1968</f>
        <v>0</v>
      </c>
      <c r="AM1963" s="118">
        <f t="shared" si="1169"/>
        <v>0</v>
      </c>
      <c r="AN1963" s="118">
        <f t="shared" si="1170"/>
        <v>0</v>
      </c>
      <c r="AO1963" s="45"/>
      <c r="AP1963" s="118">
        <f>AP1964+AP1965+AP1966+AP1967+AP1968</f>
        <v>0</v>
      </c>
      <c r="AQ1963" s="118">
        <f>AQ1964+AQ1965+AQ1966+AQ1967+AQ1968</f>
        <v>0</v>
      </c>
      <c r="AR1963" s="118">
        <f t="shared" si="1172"/>
        <v>0</v>
      </c>
      <c r="AS1963" s="118">
        <f>AS1964+AS1965+AS1966+AS1967+AS1968</f>
        <v>0</v>
      </c>
      <c r="AT1963" s="118">
        <f>AT1964+AT1965+AT1966+AT1967+AT1968</f>
        <v>0</v>
      </c>
      <c r="AU1963" s="118">
        <f t="shared" si="1174"/>
        <v>0</v>
      </c>
      <c r="AV1963" s="118">
        <f t="shared" si="1175"/>
        <v>0</v>
      </c>
      <c r="AW1963" s="119"/>
      <c r="AX1963" s="119"/>
      <c r="AY1963" s="119"/>
      <c r="AZ1963" s="117"/>
      <c r="BA1963" s="117"/>
      <c r="BB1963" s="117"/>
      <c r="BC1963" s="117"/>
      <c r="BD1963" s="117"/>
    </row>
    <row r="1964" spans="1:56" s="100" customFormat="1" hidden="1">
      <c r="A1964" s="45"/>
      <c r="B1964" s="120">
        <v>2013</v>
      </c>
      <c r="C1964" s="121">
        <v>8320</v>
      </c>
      <c r="D1964" s="120">
        <v>16</v>
      </c>
      <c r="E1964" s="120">
        <v>6000</v>
      </c>
      <c r="F1964" s="120">
        <v>6200</v>
      </c>
      <c r="G1964" s="120">
        <v>629</v>
      </c>
      <c r="H1964" s="120">
        <v>62901</v>
      </c>
      <c r="I1964" s="122" t="s">
        <v>265</v>
      </c>
      <c r="J1964" s="123">
        <v>0</v>
      </c>
      <c r="K1964" s="123">
        <v>0</v>
      </c>
      <c r="L1964" s="124">
        <v>0</v>
      </c>
      <c r="M1964" s="123">
        <v>0</v>
      </c>
      <c r="N1964" s="123">
        <v>0</v>
      </c>
      <c r="O1964" s="124">
        <v>0</v>
      </c>
      <c r="P1964" s="124">
        <v>0</v>
      </c>
      <c r="Q1964" s="45"/>
      <c r="R1964" s="123">
        <v>0</v>
      </c>
      <c r="S1964" s="123">
        <v>0</v>
      </c>
      <c r="T1964" s="123">
        <f t="shared" si="1162"/>
        <v>0</v>
      </c>
      <c r="U1964" s="123">
        <v>0</v>
      </c>
      <c r="V1964" s="123">
        <v>0</v>
      </c>
      <c r="W1964" s="123">
        <f t="shared" si="1163"/>
        <v>0</v>
      </c>
      <c r="X1964" s="123">
        <f t="shared" si="1164"/>
        <v>0</v>
      </c>
      <c r="Y1964" s="45"/>
      <c r="Z1964" s="123">
        <v>0</v>
      </c>
      <c r="AA1964" s="123">
        <v>0</v>
      </c>
      <c r="AB1964" s="123">
        <f t="shared" si="1165"/>
        <v>0</v>
      </c>
      <c r="AC1964" s="123">
        <v>0</v>
      </c>
      <c r="AD1964" s="123">
        <v>0</v>
      </c>
      <c r="AE1964" s="123">
        <f t="shared" si="1166"/>
        <v>0</v>
      </c>
      <c r="AF1964" s="123">
        <f t="shared" si="1167"/>
        <v>0</v>
      </c>
      <c r="AG1964" s="45"/>
      <c r="AH1964" s="123">
        <v>0</v>
      </c>
      <c r="AI1964" s="123">
        <v>0</v>
      </c>
      <c r="AJ1964" s="123">
        <f t="shared" si="1168"/>
        <v>0</v>
      </c>
      <c r="AK1964" s="123">
        <v>0</v>
      </c>
      <c r="AL1964" s="123">
        <v>0</v>
      </c>
      <c r="AM1964" s="123">
        <f t="shared" si="1169"/>
        <v>0</v>
      </c>
      <c r="AN1964" s="123">
        <f t="shared" si="1170"/>
        <v>0</v>
      </c>
      <c r="AO1964" s="45"/>
      <c r="AP1964" s="123">
        <f t="shared" ref="AP1964:AQ1968" si="1176">J1964-(R1964+Z1964+AH1964)</f>
        <v>0</v>
      </c>
      <c r="AQ1964" s="123">
        <f t="shared" si="1176"/>
        <v>0</v>
      </c>
      <c r="AR1964" s="123">
        <f t="shared" si="1172"/>
        <v>0</v>
      </c>
      <c r="AS1964" s="123">
        <f t="shared" ref="AS1964:AT1968" si="1177">M1964-(U1964+AC1964+AK1964)</f>
        <v>0</v>
      </c>
      <c r="AT1964" s="123">
        <f t="shared" si="1177"/>
        <v>0</v>
      </c>
      <c r="AU1964" s="123">
        <f t="shared" si="1174"/>
        <v>0</v>
      </c>
      <c r="AV1964" s="123">
        <f t="shared" si="1175"/>
        <v>0</v>
      </c>
      <c r="AW1964" s="125" t="s">
        <v>260</v>
      </c>
      <c r="AX1964" s="125"/>
      <c r="AY1964" s="125"/>
      <c r="AZ1964" s="124" t="s">
        <v>283</v>
      </c>
      <c r="BA1964" s="124"/>
      <c r="BB1964" s="124"/>
      <c r="BC1964" s="124"/>
      <c r="BD1964" s="124"/>
    </row>
    <row r="1965" spans="1:56" s="100" customFormat="1" hidden="1">
      <c r="A1965" s="45"/>
      <c r="B1965" s="120">
        <v>2013</v>
      </c>
      <c r="C1965" s="121">
        <v>8320</v>
      </c>
      <c r="D1965" s="120">
        <v>16</v>
      </c>
      <c r="E1965" s="120">
        <v>6000</v>
      </c>
      <c r="F1965" s="120">
        <v>6200</v>
      </c>
      <c r="G1965" s="120">
        <v>629</v>
      </c>
      <c r="H1965" s="120">
        <v>62903</v>
      </c>
      <c r="I1965" s="122" t="s">
        <v>266</v>
      </c>
      <c r="J1965" s="123">
        <v>0</v>
      </c>
      <c r="K1965" s="123">
        <v>0</v>
      </c>
      <c r="L1965" s="124">
        <v>0</v>
      </c>
      <c r="M1965" s="123">
        <v>0</v>
      </c>
      <c r="N1965" s="123">
        <v>0</v>
      </c>
      <c r="O1965" s="124">
        <v>0</v>
      </c>
      <c r="P1965" s="124">
        <v>0</v>
      </c>
      <c r="Q1965" s="45"/>
      <c r="R1965" s="123">
        <v>0</v>
      </c>
      <c r="S1965" s="123">
        <v>0</v>
      </c>
      <c r="T1965" s="123">
        <f t="shared" si="1162"/>
        <v>0</v>
      </c>
      <c r="U1965" s="123">
        <v>0</v>
      </c>
      <c r="V1965" s="123">
        <v>0</v>
      </c>
      <c r="W1965" s="123">
        <f t="shared" si="1163"/>
        <v>0</v>
      </c>
      <c r="X1965" s="123">
        <f t="shared" si="1164"/>
        <v>0</v>
      </c>
      <c r="Y1965" s="45"/>
      <c r="Z1965" s="123">
        <v>0</v>
      </c>
      <c r="AA1965" s="123">
        <v>0</v>
      </c>
      <c r="AB1965" s="123">
        <f t="shared" si="1165"/>
        <v>0</v>
      </c>
      <c r="AC1965" s="123">
        <v>0</v>
      </c>
      <c r="AD1965" s="123">
        <v>0</v>
      </c>
      <c r="AE1965" s="123">
        <f t="shared" si="1166"/>
        <v>0</v>
      </c>
      <c r="AF1965" s="123">
        <f t="shared" si="1167"/>
        <v>0</v>
      </c>
      <c r="AG1965" s="45"/>
      <c r="AH1965" s="123">
        <v>0</v>
      </c>
      <c r="AI1965" s="123">
        <v>0</v>
      </c>
      <c r="AJ1965" s="123">
        <f t="shared" si="1168"/>
        <v>0</v>
      </c>
      <c r="AK1965" s="123">
        <v>0</v>
      </c>
      <c r="AL1965" s="123">
        <v>0</v>
      </c>
      <c r="AM1965" s="123">
        <f t="shared" si="1169"/>
        <v>0</v>
      </c>
      <c r="AN1965" s="123">
        <f t="shared" si="1170"/>
        <v>0</v>
      </c>
      <c r="AO1965" s="45"/>
      <c r="AP1965" s="123">
        <f t="shared" si="1176"/>
        <v>0</v>
      </c>
      <c r="AQ1965" s="123">
        <f t="shared" si="1176"/>
        <v>0</v>
      </c>
      <c r="AR1965" s="123">
        <f t="shared" si="1172"/>
        <v>0</v>
      </c>
      <c r="AS1965" s="123">
        <f t="shared" si="1177"/>
        <v>0</v>
      </c>
      <c r="AT1965" s="123">
        <f t="shared" si="1177"/>
        <v>0</v>
      </c>
      <c r="AU1965" s="123">
        <f t="shared" si="1174"/>
        <v>0</v>
      </c>
      <c r="AV1965" s="123">
        <f t="shared" si="1175"/>
        <v>0</v>
      </c>
      <c r="AW1965" s="125" t="s">
        <v>153</v>
      </c>
      <c r="AX1965" s="125"/>
      <c r="AY1965" s="125"/>
      <c r="AZ1965" s="124" t="s">
        <v>283</v>
      </c>
      <c r="BA1965" s="124"/>
      <c r="BB1965" s="124"/>
      <c r="BC1965" s="124"/>
      <c r="BD1965" s="124"/>
    </row>
    <row r="1966" spans="1:56" s="100" customFormat="1" hidden="1">
      <c r="A1966" s="45"/>
      <c r="B1966" s="120">
        <v>2013</v>
      </c>
      <c r="C1966" s="121">
        <v>8320</v>
      </c>
      <c r="D1966" s="120">
        <v>16</v>
      </c>
      <c r="E1966" s="120">
        <v>6000</v>
      </c>
      <c r="F1966" s="120">
        <v>6200</v>
      </c>
      <c r="G1966" s="120">
        <v>629</v>
      </c>
      <c r="H1966" s="120">
        <v>62905</v>
      </c>
      <c r="I1966" s="122" t="s">
        <v>267</v>
      </c>
      <c r="J1966" s="123">
        <v>0</v>
      </c>
      <c r="K1966" s="123">
        <v>0</v>
      </c>
      <c r="L1966" s="124">
        <v>0</v>
      </c>
      <c r="M1966" s="123">
        <v>0</v>
      </c>
      <c r="N1966" s="123">
        <v>0</v>
      </c>
      <c r="O1966" s="124">
        <v>0</v>
      </c>
      <c r="P1966" s="124">
        <v>0</v>
      </c>
      <c r="Q1966" s="45"/>
      <c r="R1966" s="123">
        <v>0</v>
      </c>
      <c r="S1966" s="123">
        <v>0</v>
      </c>
      <c r="T1966" s="123">
        <f t="shared" si="1162"/>
        <v>0</v>
      </c>
      <c r="U1966" s="123">
        <v>0</v>
      </c>
      <c r="V1966" s="123">
        <v>0</v>
      </c>
      <c r="W1966" s="123">
        <f t="shared" si="1163"/>
        <v>0</v>
      </c>
      <c r="X1966" s="123">
        <f t="shared" si="1164"/>
        <v>0</v>
      </c>
      <c r="Y1966" s="45"/>
      <c r="Z1966" s="123">
        <v>0</v>
      </c>
      <c r="AA1966" s="123">
        <v>0</v>
      </c>
      <c r="AB1966" s="123">
        <f t="shared" si="1165"/>
        <v>0</v>
      </c>
      <c r="AC1966" s="123">
        <v>0</v>
      </c>
      <c r="AD1966" s="123">
        <v>0</v>
      </c>
      <c r="AE1966" s="123">
        <f t="shared" si="1166"/>
        <v>0</v>
      </c>
      <c r="AF1966" s="123">
        <f t="shared" si="1167"/>
        <v>0</v>
      </c>
      <c r="AG1966" s="45"/>
      <c r="AH1966" s="123">
        <v>0</v>
      </c>
      <c r="AI1966" s="123">
        <v>0</v>
      </c>
      <c r="AJ1966" s="123">
        <f t="shared" si="1168"/>
        <v>0</v>
      </c>
      <c r="AK1966" s="123">
        <v>0</v>
      </c>
      <c r="AL1966" s="123">
        <v>0</v>
      </c>
      <c r="AM1966" s="123">
        <f t="shared" si="1169"/>
        <v>0</v>
      </c>
      <c r="AN1966" s="123">
        <f t="shared" si="1170"/>
        <v>0</v>
      </c>
      <c r="AO1966" s="45"/>
      <c r="AP1966" s="123">
        <f t="shared" si="1176"/>
        <v>0</v>
      </c>
      <c r="AQ1966" s="123">
        <f t="shared" si="1176"/>
        <v>0</v>
      </c>
      <c r="AR1966" s="123">
        <f t="shared" si="1172"/>
        <v>0</v>
      </c>
      <c r="AS1966" s="123">
        <f t="shared" si="1177"/>
        <v>0</v>
      </c>
      <c r="AT1966" s="123">
        <f t="shared" si="1177"/>
        <v>0</v>
      </c>
      <c r="AU1966" s="123">
        <f t="shared" si="1174"/>
        <v>0</v>
      </c>
      <c r="AV1966" s="123">
        <f t="shared" si="1175"/>
        <v>0</v>
      </c>
      <c r="AW1966" s="125" t="s">
        <v>153</v>
      </c>
      <c r="AX1966" s="125"/>
      <c r="AY1966" s="125"/>
      <c r="AZ1966" s="124" t="s">
        <v>283</v>
      </c>
      <c r="BA1966" s="124"/>
      <c r="BB1966" s="124"/>
      <c r="BC1966" s="124"/>
      <c r="BD1966" s="124"/>
    </row>
    <row r="1967" spans="1:56" s="100" customFormat="1" hidden="1">
      <c r="A1967" s="45"/>
      <c r="B1967" s="120">
        <v>2013</v>
      </c>
      <c r="C1967" s="121">
        <v>8320</v>
      </c>
      <c r="D1967" s="120">
        <v>16</v>
      </c>
      <c r="E1967" s="120">
        <v>6000</v>
      </c>
      <c r="F1967" s="120">
        <v>6200</v>
      </c>
      <c r="G1967" s="120">
        <v>629</v>
      </c>
      <c r="H1967" s="120">
        <v>62905</v>
      </c>
      <c r="I1967" s="122" t="s">
        <v>267</v>
      </c>
      <c r="J1967" s="123">
        <v>0</v>
      </c>
      <c r="K1967" s="123">
        <v>0</v>
      </c>
      <c r="L1967" s="124">
        <v>0</v>
      </c>
      <c r="M1967" s="123">
        <v>0</v>
      </c>
      <c r="N1967" s="123">
        <v>0</v>
      </c>
      <c r="O1967" s="124">
        <v>0</v>
      </c>
      <c r="P1967" s="124">
        <v>0</v>
      </c>
      <c r="Q1967" s="45"/>
      <c r="R1967" s="123">
        <v>0</v>
      </c>
      <c r="S1967" s="123">
        <v>0</v>
      </c>
      <c r="T1967" s="123">
        <f t="shared" si="1162"/>
        <v>0</v>
      </c>
      <c r="U1967" s="123">
        <v>0</v>
      </c>
      <c r="V1967" s="123">
        <v>0</v>
      </c>
      <c r="W1967" s="123">
        <f t="shared" si="1163"/>
        <v>0</v>
      </c>
      <c r="X1967" s="123">
        <f t="shared" si="1164"/>
        <v>0</v>
      </c>
      <c r="Y1967" s="45"/>
      <c r="Z1967" s="123">
        <v>0</v>
      </c>
      <c r="AA1967" s="123">
        <v>0</v>
      </c>
      <c r="AB1967" s="123">
        <f t="shared" si="1165"/>
        <v>0</v>
      </c>
      <c r="AC1967" s="123">
        <v>0</v>
      </c>
      <c r="AD1967" s="123">
        <v>0</v>
      </c>
      <c r="AE1967" s="123">
        <f t="shared" si="1166"/>
        <v>0</v>
      </c>
      <c r="AF1967" s="123">
        <f t="shared" si="1167"/>
        <v>0</v>
      </c>
      <c r="AG1967" s="45"/>
      <c r="AH1967" s="123">
        <v>0</v>
      </c>
      <c r="AI1967" s="123">
        <v>0</v>
      </c>
      <c r="AJ1967" s="123">
        <f t="shared" si="1168"/>
        <v>0</v>
      </c>
      <c r="AK1967" s="123">
        <v>0</v>
      </c>
      <c r="AL1967" s="123">
        <v>0</v>
      </c>
      <c r="AM1967" s="123">
        <f t="shared" si="1169"/>
        <v>0</v>
      </c>
      <c r="AN1967" s="123">
        <f t="shared" si="1170"/>
        <v>0</v>
      </c>
      <c r="AO1967" s="45"/>
      <c r="AP1967" s="123">
        <f t="shared" si="1176"/>
        <v>0</v>
      </c>
      <c r="AQ1967" s="123">
        <f t="shared" si="1176"/>
        <v>0</v>
      </c>
      <c r="AR1967" s="123">
        <f t="shared" si="1172"/>
        <v>0</v>
      </c>
      <c r="AS1967" s="123">
        <f t="shared" si="1177"/>
        <v>0</v>
      </c>
      <c r="AT1967" s="123">
        <f t="shared" si="1177"/>
        <v>0</v>
      </c>
      <c r="AU1967" s="123">
        <f t="shared" si="1174"/>
        <v>0</v>
      </c>
      <c r="AV1967" s="123">
        <f t="shared" si="1175"/>
        <v>0</v>
      </c>
      <c r="AW1967" s="125"/>
      <c r="AX1967" s="125"/>
      <c r="AY1967" s="125"/>
      <c r="AZ1967" s="124"/>
      <c r="BA1967" s="124"/>
      <c r="BB1967" s="124"/>
      <c r="BC1967" s="124"/>
      <c r="BD1967" s="124"/>
    </row>
    <row r="1968" spans="1:56" s="100" customFormat="1">
      <c r="A1968" s="45"/>
      <c r="B1968" s="120">
        <v>2013</v>
      </c>
      <c r="C1968" s="121">
        <v>8320</v>
      </c>
      <c r="D1968" s="120">
        <v>16</v>
      </c>
      <c r="E1968" s="120">
        <v>6000</v>
      </c>
      <c r="F1968" s="120">
        <v>6200</v>
      </c>
      <c r="G1968" s="120">
        <v>629</v>
      </c>
      <c r="H1968" s="120">
        <v>62905</v>
      </c>
      <c r="I1968" s="122" t="s">
        <v>267</v>
      </c>
      <c r="J1968" s="123">
        <v>0</v>
      </c>
      <c r="K1968" s="123">
        <v>0</v>
      </c>
      <c r="L1968" s="124">
        <v>0</v>
      </c>
      <c r="M1968" s="123">
        <v>0</v>
      </c>
      <c r="N1968" s="123">
        <v>0</v>
      </c>
      <c r="O1968" s="124">
        <v>0</v>
      </c>
      <c r="P1968" s="124">
        <v>0</v>
      </c>
      <c r="Q1968" s="45"/>
      <c r="R1968" s="123">
        <v>0</v>
      </c>
      <c r="S1968" s="123">
        <v>0</v>
      </c>
      <c r="T1968" s="123">
        <f t="shared" si="1162"/>
        <v>0</v>
      </c>
      <c r="U1968" s="123">
        <v>0</v>
      </c>
      <c r="V1968" s="123">
        <v>0</v>
      </c>
      <c r="W1968" s="123">
        <f t="shared" si="1163"/>
        <v>0</v>
      </c>
      <c r="X1968" s="123">
        <f t="shared" si="1164"/>
        <v>0</v>
      </c>
      <c r="Y1968" s="45"/>
      <c r="Z1968" s="123">
        <v>0</v>
      </c>
      <c r="AA1968" s="123">
        <v>0</v>
      </c>
      <c r="AB1968" s="123">
        <f t="shared" si="1165"/>
        <v>0</v>
      </c>
      <c r="AC1968" s="123">
        <v>0</v>
      </c>
      <c r="AD1968" s="123">
        <v>0</v>
      </c>
      <c r="AE1968" s="123">
        <f t="shared" si="1166"/>
        <v>0</v>
      </c>
      <c r="AF1968" s="123">
        <f t="shared" si="1167"/>
        <v>0</v>
      </c>
      <c r="AG1968" s="45"/>
      <c r="AH1968" s="123">
        <v>0</v>
      </c>
      <c r="AI1968" s="123">
        <v>0</v>
      </c>
      <c r="AJ1968" s="123">
        <f t="shared" si="1168"/>
        <v>0</v>
      </c>
      <c r="AK1968" s="123">
        <v>0</v>
      </c>
      <c r="AL1968" s="123">
        <v>0</v>
      </c>
      <c r="AM1968" s="123">
        <f t="shared" si="1169"/>
        <v>0</v>
      </c>
      <c r="AN1968" s="123">
        <f t="shared" si="1170"/>
        <v>0</v>
      </c>
      <c r="AO1968" s="45"/>
      <c r="AP1968" s="123">
        <f t="shared" si="1176"/>
        <v>0</v>
      </c>
      <c r="AQ1968" s="123">
        <f t="shared" si="1176"/>
        <v>0</v>
      </c>
      <c r="AR1968" s="123">
        <f t="shared" si="1172"/>
        <v>0</v>
      </c>
      <c r="AS1968" s="123">
        <f t="shared" si="1177"/>
        <v>0</v>
      </c>
      <c r="AT1968" s="123">
        <f t="shared" si="1177"/>
        <v>0</v>
      </c>
      <c r="AU1968" s="123">
        <f t="shared" si="1174"/>
        <v>0</v>
      </c>
      <c r="AV1968" s="123">
        <f t="shared" si="1175"/>
        <v>0</v>
      </c>
      <c r="AW1968" s="125"/>
      <c r="AX1968" s="125"/>
      <c r="AY1968" s="125"/>
      <c r="AZ1968" s="124"/>
      <c r="BA1968" s="124"/>
      <c r="BB1968" s="124"/>
      <c r="BC1968" s="124"/>
      <c r="BD1968" s="124"/>
    </row>
    <row r="1969" spans="1:56" s="150" customFormat="1" ht="62.4">
      <c r="A1969" s="45"/>
      <c r="B1969" s="95">
        <v>2013</v>
      </c>
      <c r="C1969" s="96">
        <v>8320</v>
      </c>
      <c r="D1969" s="95">
        <v>17</v>
      </c>
      <c r="E1969" s="95"/>
      <c r="F1969" s="95"/>
      <c r="G1969" s="95"/>
      <c r="H1969" s="95"/>
      <c r="I1969" s="97" t="s">
        <v>71</v>
      </c>
      <c r="J1969" s="98">
        <v>0</v>
      </c>
      <c r="K1969" s="98">
        <v>33000419</v>
      </c>
      <c r="L1969" s="98">
        <f>+J1969+K1969</f>
        <v>33000419</v>
      </c>
      <c r="M1969" s="98">
        <f>+M1993+M2067+M2158</f>
        <v>12113102</v>
      </c>
      <c r="N1969" s="98">
        <v>0</v>
      </c>
      <c r="O1969" s="98">
        <f>+M1969+N1969</f>
        <v>12113102</v>
      </c>
      <c r="P1969" s="98">
        <f>+L1969+O1969</f>
        <v>45113521</v>
      </c>
      <c r="Q1969" s="45"/>
      <c r="R1969" s="98">
        <f>R1970+R1993+R2067+R2154+R2158+R2224</f>
        <v>429545.89</v>
      </c>
      <c r="S1969" s="98">
        <f>S1970+S1993+S2067+S2154+S2158+S2224</f>
        <v>33000419</v>
      </c>
      <c r="T1969" s="98">
        <f>R1969+S1969</f>
        <v>33429964.890000001</v>
      </c>
      <c r="U1969" s="98">
        <f>U1970+U1993+U2067+U2154+U2158+U2224</f>
        <v>10660811.539999999</v>
      </c>
      <c r="V1969" s="98">
        <f>V1970+V1993+V2067+V2154+V2158+V2224</f>
        <v>0</v>
      </c>
      <c r="W1969" s="98">
        <f>U1969+V1969</f>
        <v>10660811.539999999</v>
      </c>
      <c r="X1969" s="98">
        <f>T1969+W1969</f>
        <v>44090776.43</v>
      </c>
      <c r="Y1969" s="45"/>
      <c r="Z1969" s="98">
        <f>Z1970+Z1993+Z2067+Z2154+Z2158+Z2224</f>
        <v>0</v>
      </c>
      <c r="AA1969" s="98">
        <f>AA1970+AA1993+AA2067+AA2154+AA2158+AA2224</f>
        <v>0</v>
      </c>
      <c r="AB1969" s="98">
        <f>Z1969+AA1969</f>
        <v>0</v>
      </c>
      <c r="AC1969" s="98">
        <f>AC1970+AC1993+AC2067+AC2154+AC2158+AC2224</f>
        <v>0</v>
      </c>
      <c r="AD1969" s="98">
        <f>AD1970+AD1993+AD2067+AD2154+AD2158+AD2224</f>
        <v>0</v>
      </c>
      <c r="AE1969" s="98">
        <f>AC1969+AD1969</f>
        <v>0</v>
      </c>
      <c r="AF1969" s="98">
        <f>AB1969+AE1969</f>
        <v>0</v>
      </c>
      <c r="AG1969" s="45"/>
      <c r="AH1969" s="98">
        <f>AH1970+AH1993+AH2067+AH2154+AH2158+AH2224</f>
        <v>0</v>
      </c>
      <c r="AI1969" s="98">
        <f>AI1970+AI1993+AI2067+AI2154+AI2158+AI2224</f>
        <v>0</v>
      </c>
      <c r="AJ1969" s="98">
        <f>AH1969+AI1969</f>
        <v>0</v>
      </c>
      <c r="AK1969" s="98">
        <f>AK1970+AK1993+AK2067+AK2154+AK2158+AK2224</f>
        <v>0</v>
      </c>
      <c r="AL1969" s="98">
        <f>AL1970+AL1993+AL2067+AL2154+AL2158+AL2224</f>
        <v>0</v>
      </c>
      <c r="AM1969" s="98">
        <f>AK1969+AL1969</f>
        <v>0</v>
      </c>
      <c r="AN1969" s="98">
        <f>AJ1969+AM1969</f>
        <v>0</v>
      </c>
      <c r="AO1969" s="45"/>
      <c r="AP1969" s="98">
        <f>AP1970+AP1993+AP2067+AP2154+AP2158+AP2224</f>
        <v>0</v>
      </c>
      <c r="AQ1969" s="98">
        <f>AQ1970+AQ1993+AQ2067+AQ2154+AQ2158+AQ2224</f>
        <v>0</v>
      </c>
      <c r="AR1969" s="98">
        <f>AP1969+AQ1969</f>
        <v>0</v>
      </c>
      <c r="AS1969" s="98">
        <f>AS1970+AS1993+AS2067+AS2154+AS2158+AS2224</f>
        <v>-9.3132612732915732E-11</v>
      </c>
      <c r="AT1969" s="98">
        <f>AT1970+AT1993+AT2067+AT2154+AT2158+AT2224</f>
        <v>0</v>
      </c>
      <c r="AU1969" s="98">
        <f>AS1969+AT1969</f>
        <v>-9.3132612732915732E-11</v>
      </c>
      <c r="AV1969" s="98">
        <f>AR1969+AU1969</f>
        <v>-9.3132612732915732E-11</v>
      </c>
      <c r="AW1969" s="99"/>
      <c r="AX1969" s="99"/>
      <c r="AY1969" s="99"/>
      <c r="AZ1969" s="98"/>
      <c r="BA1969" s="98"/>
      <c r="BB1969" s="98"/>
      <c r="BC1969" s="98"/>
      <c r="BD1969" s="98"/>
    </row>
    <row r="1970" spans="1:56" s="107" customFormat="1">
      <c r="A1970" s="45"/>
      <c r="B1970" s="101">
        <v>2013</v>
      </c>
      <c r="C1970" s="102">
        <v>8320</v>
      </c>
      <c r="D1970" s="101">
        <v>17</v>
      </c>
      <c r="E1970" s="101">
        <v>1000</v>
      </c>
      <c r="F1970" s="101"/>
      <c r="G1970" s="101"/>
      <c r="H1970" s="101"/>
      <c r="I1970" s="103" t="s">
        <v>80</v>
      </c>
      <c r="J1970" s="104">
        <v>0</v>
      </c>
      <c r="K1970" s="104">
        <v>0</v>
      </c>
      <c r="L1970" s="104">
        <v>0</v>
      </c>
      <c r="M1970" s="104">
        <v>0</v>
      </c>
      <c r="N1970" s="104">
        <v>0</v>
      </c>
      <c r="O1970" s="104">
        <v>0</v>
      </c>
      <c r="P1970" s="104">
        <v>0</v>
      </c>
      <c r="Q1970" s="45"/>
      <c r="R1970" s="105">
        <f>R1971+R1976+R1983+R1988</f>
        <v>0</v>
      </c>
      <c r="S1970" s="105">
        <f>S1971+S1976+S1983+S1988</f>
        <v>0</v>
      </c>
      <c r="T1970" s="105">
        <f t="shared" ref="T1970:T2028" si="1178">R1970+S1970</f>
        <v>0</v>
      </c>
      <c r="U1970" s="105">
        <f>U1971+U1976+U1983+U1988</f>
        <v>0</v>
      </c>
      <c r="V1970" s="105">
        <f>V1971+V1976+V1983+V1988</f>
        <v>0</v>
      </c>
      <c r="W1970" s="105">
        <f t="shared" ref="W1970:W2028" si="1179">U1970+V1970</f>
        <v>0</v>
      </c>
      <c r="X1970" s="105">
        <f t="shared" ref="X1970:X2028" si="1180">T1970+W1970</f>
        <v>0</v>
      </c>
      <c r="Y1970" s="45"/>
      <c r="Z1970" s="105">
        <f>Z1971+Z1976+Z1983+Z1988</f>
        <v>0</v>
      </c>
      <c r="AA1970" s="105">
        <f>AA1971+AA1976+AA1983+AA1988</f>
        <v>0</v>
      </c>
      <c r="AB1970" s="105">
        <f t="shared" ref="AB1970:AB2028" si="1181">Z1970+AA1970</f>
        <v>0</v>
      </c>
      <c r="AC1970" s="105">
        <f>AC1971+AC1976+AC1983+AC1988</f>
        <v>0</v>
      </c>
      <c r="AD1970" s="105">
        <f>AD1971+AD1976+AD1983+AD1988</f>
        <v>0</v>
      </c>
      <c r="AE1970" s="105">
        <f t="shared" ref="AE1970:AE2028" si="1182">AC1970+AD1970</f>
        <v>0</v>
      </c>
      <c r="AF1970" s="105">
        <f t="shared" ref="AF1970:AF2028" si="1183">AB1970+AE1970</f>
        <v>0</v>
      </c>
      <c r="AG1970" s="45"/>
      <c r="AH1970" s="105">
        <f>AH1971+AH1976+AH1983+AH1988</f>
        <v>0</v>
      </c>
      <c r="AI1970" s="105">
        <f>AI1971+AI1976+AI1983+AI1988</f>
        <v>0</v>
      </c>
      <c r="AJ1970" s="105">
        <f t="shared" ref="AJ1970:AJ2028" si="1184">AH1970+AI1970</f>
        <v>0</v>
      </c>
      <c r="AK1970" s="105">
        <f>AK1971+AK1976+AK1983+AK1988</f>
        <v>0</v>
      </c>
      <c r="AL1970" s="105">
        <f>AL1971+AL1976+AL1983+AL1988</f>
        <v>0</v>
      </c>
      <c r="AM1970" s="105">
        <f t="shared" ref="AM1970:AM2028" si="1185">AK1970+AL1970</f>
        <v>0</v>
      </c>
      <c r="AN1970" s="105">
        <f t="shared" ref="AN1970:AN2028" si="1186">AJ1970+AM1970</f>
        <v>0</v>
      </c>
      <c r="AO1970" s="45"/>
      <c r="AP1970" s="105">
        <f>AP1971+AP1976+AP1983+AP1988</f>
        <v>0</v>
      </c>
      <c r="AQ1970" s="105">
        <f>AQ1971+AQ1976+AQ1983+AQ1988</f>
        <v>0</v>
      </c>
      <c r="AR1970" s="105">
        <f t="shared" ref="AR1970:AR2028" si="1187">AP1970+AQ1970</f>
        <v>0</v>
      </c>
      <c r="AS1970" s="105">
        <f>AS1971+AS1976+AS1983+AS1988</f>
        <v>0</v>
      </c>
      <c r="AT1970" s="105">
        <f>AT1971+AT1976+AT1983+AT1988</f>
        <v>0</v>
      </c>
      <c r="AU1970" s="105">
        <f t="shared" ref="AU1970:AU2028" si="1188">AS1970+AT1970</f>
        <v>0</v>
      </c>
      <c r="AV1970" s="105">
        <f t="shared" ref="AV1970:AV2028" si="1189">AR1970+AU1970</f>
        <v>0</v>
      </c>
      <c r="AW1970" s="106"/>
      <c r="AX1970" s="106"/>
      <c r="AY1970" s="106"/>
      <c r="AZ1970" s="104"/>
      <c r="BA1970" s="104"/>
      <c r="BB1970" s="104"/>
      <c r="BC1970" s="104"/>
      <c r="BD1970" s="104"/>
    </row>
    <row r="1971" spans="1:56" s="126" customFormat="1">
      <c r="A1971" s="45"/>
      <c r="B1971" s="108">
        <v>2013</v>
      </c>
      <c r="C1971" s="109">
        <v>8320</v>
      </c>
      <c r="D1971" s="108">
        <v>17</v>
      </c>
      <c r="E1971" s="108">
        <v>1000</v>
      </c>
      <c r="F1971" s="108">
        <v>1200</v>
      </c>
      <c r="G1971" s="108"/>
      <c r="H1971" s="108"/>
      <c r="I1971" s="110" t="s">
        <v>84</v>
      </c>
      <c r="J1971" s="111">
        <v>0</v>
      </c>
      <c r="K1971" s="111">
        <v>0</v>
      </c>
      <c r="L1971" s="111">
        <v>0</v>
      </c>
      <c r="M1971" s="111">
        <v>0</v>
      </c>
      <c r="N1971" s="111">
        <v>0</v>
      </c>
      <c r="O1971" s="111">
        <v>0</v>
      </c>
      <c r="P1971" s="111">
        <v>0</v>
      </c>
      <c r="Q1971" s="45"/>
      <c r="R1971" s="112">
        <f>R1972+R1974</f>
        <v>0</v>
      </c>
      <c r="S1971" s="112">
        <f>S1972+S1974</f>
        <v>0</v>
      </c>
      <c r="T1971" s="112">
        <f t="shared" si="1178"/>
        <v>0</v>
      </c>
      <c r="U1971" s="112">
        <f>U1972+U1974</f>
        <v>0</v>
      </c>
      <c r="V1971" s="112">
        <f>V1972+V1974</f>
        <v>0</v>
      </c>
      <c r="W1971" s="112">
        <f t="shared" si="1179"/>
        <v>0</v>
      </c>
      <c r="X1971" s="112">
        <f t="shared" si="1180"/>
        <v>0</v>
      </c>
      <c r="Y1971" s="45"/>
      <c r="Z1971" s="112">
        <f>Z1972+Z1974</f>
        <v>0</v>
      </c>
      <c r="AA1971" s="112">
        <f>AA1972+AA1974</f>
        <v>0</v>
      </c>
      <c r="AB1971" s="112">
        <f t="shared" si="1181"/>
        <v>0</v>
      </c>
      <c r="AC1971" s="112">
        <f>AC1972+AC1974</f>
        <v>0</v>
      </c>
      <c r="AD1971" s="112">
        <f>AD1972+AD1974</f>
        <v>0</v>
      </c>
      <c r="AE1971" s="112">
        <f t="shared" si="1182"/>
        <v>0</v>
      </c>
      <c r="AF1971" s="112">
        <f t="shared" si="1183"/>
        <v>0</v>
      </c>
      <c r="AG1971" s="45"/>
      <c r="AH1971" s="112">
        <f>AH1972+AH1974</f>
        <v>0</v>
      </c>
      <c r="AI1971" s="112">
        <f>AI1972+AI1974</f>
        <v>0</v>
      </c>
      <c r="AJ1971" s="112">
        <f t="shared" si="1184"/>
        <v>0</v>
      </c>
      <c r="AK1971" s="112">
        <f>AK1972+AK1974</f>
        <v>0</v>
      </c>
      <c r="AL1971" s="112">
        <f>AL1972+AL1974</f>
        <v>0</v>
      </c>
      <c r="AM1971" s="112">
        <f t="shared" si="1185"/>
        <v>0</v>
      </c>
      <c r="AN1971" s="112">
        <f t="shared" si="1186"/>
        <v>0</v>
      </c>
      <c r="AO1971" s="45"/>
      <c r="AP1971" s="112">
        <f>AP1972+AP1974</f>
        <v>0</v>
      </c>
      <c r="AQ1971" s="112">
        <f>AQ1972+AQ1974</f>
        <v>0</v>
      </c>
      <c r="AR1971" s="112">
        <f t="shared" si="1187"/>
        <v>0</v>
      </c>
      <c r="AS1971" s="112">
        <f>AS1972+AS1974</f>
        <v>0</v>
      </c>
      <c r="AT1971" s="112">
        <f>AT1972+AT1974</f>
        <v>0</v>
      </c>
      <c r="AU1971" s="112">
        <f t="shared" si="1188"/>
        <v>0</v>
      </c>
      <c r="AV1971" s="112">
        <f t="shared" si="1189"/>
        <v>0</v>
      </c>
      <c r="AW1971" s="113"/>
      <c r="AX1971" s="113"/>
      <c r="AY1971" s="113"/>
      <c r="AZ1971" s="111"/>
      <c r="BA1971" s="111"/>
      <c r="BB1971" s="111"/>
      <c r="BC1971" s="111"/>
      <c r="BD1971" s="111"/>
    </row>
    <row r="1972" spans="1:56" s="127" customFormat="1" hidden="1">
      <c r="A1972" s="45"/>
      <c r="B1972" s="114">
        <v>2013</v>
      </c>
      <c r="C1972" s="115">
        <v>8320</v>
      </c>
      <c r="D1972" s="114">
        <v>17</v>
      </c>
      <c r="E1972" s="114">
        <v>1000</v>
      </c>
      <c r="F1972" s="114">
        <v>1200</v>
      </c>
      <c r="G1972" s="114">
        <v>121</v>
      </c>
      <c r="H1972" s="116"/>
      <c r="I1972" s="116" t="s">
        <v>85</v>
      </c>
      <c r="J1972" s="117">
        <v>0</v>
      </c>
      <c r="K1972" s="117">
        <v>0</v>
      </c>
      <c r="L1972" s="117">
        <v>0</v>
      </c>
      <c r="M1972" s="117">
        <v>0</v>
      </c>
      <c r="N1972" s="117">
        <v>0</v>
      </c>
      <c r="O1972" s="117">
        <v>0</v>
      </c>
      <c r="P1972" s="117">
        <v>0</v>
      </c>
      <c r="Q1972" s="45"/>
      <c r="R1972" s="118">
        <f t="shared" ref="R1972:S1974" si="1190">R1973</f>
        <v>0</v>
      </c>
      <c r="S1972" s="118">
        <f t="shared" si="1190"/>
        <v>0</v>
      </c>
      <c r="T1972" s="118">
        <f t="shared" si="1178"/>
        <v>0</v>
      </c>
      <c r="U1972" s="118">
        <f t="shared" ref="U1972:V1974" si="1191">U1973</f>
        <v>0</v>
      </c>
      <c r="V1972" s="118">
        <f t="shared" si="1191"/>
        <v>0</v>
      </c>
      <c r="W1972" s="118">
        <f t="shared" si="1179"/>
        <v>0</v>
      </c>
      <c r="X1972" s="118">
        <f t="shared" si="1180"/>
        <v>0</v>
      </c>
      <c r="Y1972" s="45"/>
      <c r="Z1972" s="118">
        <f t="shared" ref="Z1972:AA1974" si="1192">Z1973</f>
        <v>0</v>
      </c>
      <c r="AA1972" s="118">
        <f t="shared" si="1192"/>
        <v>0</v>
      </c>
      <c r="AB1972" s="118">
        <f t="shared" si="1181"/>
        <v>0</v>
      </c>
      <c r="AC1972" s="118">
        <f t="shared" ref="AC1972:AD1974" si="1193">AC1973</f>
        <v>0</v>
      </c>
      <c r="AD1972" s="118">
        <f t="shared" si="1193"/>
        <v>0</v>
      </c>
      <c r="AE1972" s="118">
        <f t="shared" si="1182"/>
        <v>0</v>
      </c>
      <c r="AF1972" s="118">
        <f t="shared" si="1183"/>
        <v>0</v>
      </c>
      <c r="AG1972" s="45"/>
      <c r="AH1972" s="118">
        <f t="shared" ref="AH1972:AI1974" si="1194">AH1973</f>
        <v>0</v>
      </c>
      <c r="AI1972" s="118">
        <f t="shared" si="1194"/>
        <v>0</v>
      </c>
      <c r="AJ1972" s="118">
        <f t="shared" si="1184"/>
        <v>0</v>
      </c>
      <c r="AK1972" s="118">
        <f t="shared" ref="AK1972:AL1974" si="1195">AK1973</f>
        <v>0</v>
      </c>
      <c r="AL1972" s="118">
        <f t="shared" si="1195"/>
        <v>0</v>
      </c>
      <c r="AM1972" s="118">
        <f t="shared" si="1185"/>
        <v>0</v>
      </c>
      <c r="AN1972" s="118">
        <f t="shared" si="1186"/>
        <v>0</v>
      </c>
      <c r="AO1972" s="45"/>
      <c r="AP1972" s="118">
        <f t="shared" ref="AP1972:AQ1974" si="1196">AP1973</f>
        <v>0</v>
      </c>
      <c r="AQ1972" s="118">
        <f t="shared" si="1196"/>
        <v>0</v>
      </c>
      <c r="AR1972" s="118">
        <f t="shared" si="1187"/>
        <v>0</v>
      </c>
      <c r="AS1972" s="118">
        <f t="shared" ref="AS1972:AT1974" si="1197">AS1973</f>
        <v>0</v>
      </c>
      <c r="AT1972" s="118">
        <f t="shared" si="1197"/>
        <v>0</v>
      </c>
      <c r="AU1972" s="118">
        <f t="shared" si="1188"/>
        <v>0</v>
      </c>
      <c r="AV1972" s="118">
        <f t="shared" si="1189"/>
        <v>0</v>
      </c>
      <c r="AW1972" s="119"/>
      <c r="AX1972" s="119"/>
      <c r="AY1972" s="119"/>
      <c r="AZ1972" s="117"/>
      <c r="BA1972" s="117"/>
      <c r="BB1972" s="117"/>
      <c r="BC1972" s="117"/>
      <c r="BD1972" s="117"/>
    </row>
    <row r="1973" spans="1:56" s="100" customFormat="1" hidden="1">
      <c r="A1973" s="45"/>
      <c r="B1973" s="120">
        <v>2013</v>
      </c>
      <c r="C1973" s="121">
        <v>8320</v>
      </c>
      <c r="D1973" s="120">
        <v>17</v>
      </c>
      <c r="E1973" s="120">
        <v>1000</v>
      </c>
      <c r="F1973" s="120">
        <v>1200</v>
      </c>
      <c r="G1973" s="120">
        <v>121</v>
      </c>
      <c r="H1973" s="120">
        <v>12101</v>
      </c>
      <c r="I1973" s="122" t="s">
        <v>86</v>
      </c>
      <c r="J1973" s="123">
        <v>0</v>
      </c>
      <c r="K1973" s="123">
        <v>0</v>
      </c>
      <c r="L1973" s="124">
        <v>0</v>
      </c>
      <c r="M1973" s="123">
        <v>0</v>
      </c>
      <c r="N1973" s="123">
        <v>0</v>
      </c>
      <c r="O1973" s="124">
        <v>0</v>
      </c>
      <c r="P1973" s="124">
        <v>0</v>
      </c>
      <c r="Q1973" s="45"/>
      <c r="R1973" s="123">
        <v>0</v>
      </c>
      <c r="S1973" s="123">
        <v>0</v>
      </c>
      <c r="T1973" s="123">
        <f t="shared" si="1178"/>
        <v>0</v>
      </c>
      <c r="U1973" s="123">
        <v>0</v>
      </c>
      <c r="V1973" s="123">
        <v>0</v>
      </c>
      <c r="W1973" s="123">
        <f t="shared" si="1179"/>
        <v>0</v>
      </c>
      <c r="X1973" s="123">
        <f t="shared" si="1180"/>
        <v>0</v>
      </c>
      <c r="Y1973" s="45"/>
      <c r="Z1973" s="123">
        <v>0</v>
      </c>
      <c r="AA1973" s="123">
        <v>0</v>
      </c>
      <c r="AB1973" s="123">
        <f t="shared" si="1181"/>
        <v>0</v>
      </c>
      <c r="AC1973" s="123">
        <v>0</v>
      </c>
      <c r="AD1973" s="123">
        <v>0</v>
      </c>
      <c r="AE1973" s="123">
        <f t="shared" si="1182"/>
        <v>0</v>
      </c>
      <c r="AF1973" s="123">
        <f t="shared" si="1183"/>
        <v>0</v>
      </c>
      <c r="AG1973" s="45"/>
      <c r="AH1973" s="123">
        <v>0</v>
      </c>
      <c r="AI1973" s="123">
        <v>0</v>
      </c>
      <c r="AJ1973" s="123">
        <f t="shared" si="1184"/>
        <v>0</v>
      </c>
      <c r="AK1973" s="123">
        <v>0</v>
      </c>
      <c r="AL1973" s="123">
        <v>0</v>
      </c>
      <c r="AM1973" s="123">
        <f t="shared" si="1185"/>
        <v>0</v>
      </c>
      <c r="AN1973" s="123">
        <f t="shared" si="1186"/>
        <v>0</v>
      </c>
      <c r="AO1973" s="45"/>
      <c r="AP1973" s="123">
        <f>J1973-(R1973+Z1973+AH1973)</f>
        <v>0</v>
      </c>
      <c r="AQ1973" s="123">
        <f>K1973-(S1973+AA1973+AI1973)</f>
        <v>0</v>
      </c>
      <c r="AR1973" s="123">
        <f t="shared" si="1187"/>
        <v>0</v>
      </c>
      <c r="AS1973" s="123">
        <f>M1973-(U1973+AC1973+AK1973)</f>
        <v>0</v>
      </c>
      <c r="AT1973" s="123">
        <f>N1973-(V1973+AD1973+AL1973)</f>
        <v>0</v>
      </c>
      <c r="AU1973" s="123">
        <f t="shared" si="1188"/>
        <v>0</v>
      </c>
      <c r="AV1973" s="123">
        <f t="shared" si="1189"/>
        <v>0</v>
      </c>
      <c r="AW1973" s="125" t="s">
        <v>87</v>
      </c>
      <c r="AX1973" s="125"/>
      <c r="AY1973" s="125"/>
      <c r="AZ1973" s="124" t="s">
        <v>88</v>
      </c>
      <c r="BA1973" s="124"/>
      <c r="BB1973" s="124"/>
      <c r="BC1973" s="124"/>
      <c r="BD1973" s="124"/>
    </row>
    <row r="1974" spans="1:56" s="127" customFormat="1" hidden="1">
      <c r="A1974" s="45"/>
      <c r="B1974" s="114">
        <v>2013</v>
      </c>
      <c r="C1974" s="115">
        <v>8320</v>
      </c>
      <c r="D1974" s="114">
        <v>17</v>
      </c>
      <c r="E1974" s="114">
        <v>1000</v>
      </c>
      <c r="F1974" s="114">
        <v>1200</v>
      </c>
      <c r="G1974" s="114">
        <v>122</v>
      </c>
      <c r="H1974" s="116"/>
      <c r="I1974" s="116" t="s">
        <v>89</v>
      </c>
      <c r="J1974" s="117">
        <v>0</v>
      </c>
      <c r="K1974" s="117">
        <v>0</v>
      </c>
      <c r="L1974" s="117">
        <v>0</v>
      </c>
      <c r="M1974" s="117">
        <v>0</v>
      </c>
      <c r="N1974" s="117">
        <v>0</v>
      </c>
      <c r="O1974" s="117">
        <v>0</v>
      </c>
      <c r="P1974" s="117">
        <v>0</v>
      </c>
      <c r="Q1974" s="45"/>
      <c r="R1974" s="118">
        <f t="shared" si="1190"/>
        <v>0</v>
      </c>
      <c r="S1974" s="118">
        <f t="shared" si="1190"/>
        <v>0</v>
      </c>
      <c r="T1974" s="118">
        <f t="shared" si="1178"/>
        <v>0</v>
      </c>
      <c r="U1974" s="118">
        <f t="shared" si="1191"/>
        <v>0</v>
      </c>
      <c r="V1974" s="118">
        <f t="shared" si="1191"/>
        <v>0</v>
      </c>
      <c r="W1974" s="118">
        <f t="shared" si="1179"/>
        <v>0</v>
      </c>
      <c r="X1974" s="118">
        <f t="shared" si="1180"/>
        <v>0</v>
      </c>
      <c r="Y1974" s="45"/>
      <c r="Z1974" s="118">
        <f t="shared" si="1192"/>
        <v>0</v>
      </c>
      <c r="AA1974" s="118">
        <f t="shared" si="1192"/>
        <v>0</v>
      </c>
      <c r="AB1974" s="118">
        <f t="shared" si="1181"/>
        <v>0</v>
      </c>
      <c r="AC1974" s="118">
        <f t="shared" si="1193"/>
        <v>0</v>
      </c>
      <c r="AD1974" s="118">
        <f t="shared" si="1193"/>
        <v>0</v>
      </c>
      <c r="AE1974" s="118">
        <f t="shared" si="1182"/>
        <v>0</v>
      </c>
      <c r="AF1974" s="118">
        <f t="shared" si="1183"/>
        <v>0</v>
      </c>
      <c r="AG1974" s="45"/>
      <c r="AH1974" s="118">
        <f t="shared" si="1194"/>
        <v>0</v>
      </c>
      <c r="AI1974" s="118">
        <f t="shared" si="1194"/>
        <v>0</v>
      </c>
      <c r="AJ1974" s="118">
        <f t="shared" si="1184"/>
        <v>0</v>
      </c>
      <c r="AK1974" s="118">
        <f t="shared" si="1195"/>
        <v>0</v>
      </c>
      <c r="AL1974" s="118">
        <f t="shared" si="1195"/>
        <v>0</v>
      </c>
      <c r="AM1974" s="118">
        <f t="shared" si="1185"/>
        <v>0</v>
      </c>
      <c r="AN1974" s="118">
        <f t="shared" si="1186"/>
        <v>0</v>
      </c>
      <c r="AO1974" s="45"/>
      <c r="AP1974" s="118">
        <f t="shared" si="1196"/>
        <v>0</v>
      </c>
      <c r="AQ1974" s="118">
        <f t="shared" si="1196"/>
        <v>0</v>
      </c>
      <c r="AR1974" s="118">
        <f t="shared" si="1187"/>
        <v>0</v>
      </c>
      <c r="AS1974" s="118">
        <f t="shared" si="1197"/>
        <v>0</v>
      </c>
      <c r="AT1974" s="118">
        <f t="shared" si="1197"/>
        <v>0</v>
      </c>
      <c r="AU1974" s="118">
        <f t="shared" si="1188"/>
        <v>0</v>
      </c>
      <c r="AV1974" s="118">
        <f t="shared" si="1189"/>
        <v>0</v>
      </c>
      <c r="AW1974" s="119"/>
      <c r="AX1974" s="119"/>
      <c r="AY1974" s="119"/>
      <c r="AZ1974" s="117"/>
      <c r="BA1974" s="117"/>
      <c r="BB1974" s="117"/>
      <c r="BC1974" s="117"/>
      <c r="BD1974" s="117"/>
    </row>
    <row r="1975" spans="1:56" s="100" customFormat="1" hidden="1">
      <c r="A1975" s="45"/>
      <c r="B1975" s="120">
        <v>2013</v>
      </c>
      <c r="C1975" s="121">
        <v>8320</v>
      </c>
      <c r="D1975" s="120">
        <v>17</v>
      </c>
      <c r="E1975" s="120">
        <v>1000</v>
      </c>
      <c r="F1975" s="120">
        <v>1200</v>
      </c>
      <c r="G1975" s="120">
        <v>122</v>
      </c>
      <c r="H1975" s="120">
        <v>12201</v>
      </c>
      <c r="I1975" s="122" t="s">
        <v>89</v>
      </c>
      <c r="J1975" s="123">
        <v>0</v>
      </c>
      <c r="K1975" s="123">
        <v>0</v>
      </c>
      <c r="L1975" s="124">
        <v>0</v>
      </c>
      <c r="M1975" s="123">
        <v>0</v>
      </c>
      <c r="N1975" s="123">
        <v>0</v>
      </c>
      <c r="O1975" s="124">
        <v>0</v>
      </c>
      <c r="P1975" s="124">
        <v>0</v>
      </c>
      <c r="Q1975" s="45"/>
      <c r="R1975" s="123">
        <v>0</v>
      </c>
      <c r="S1975" s="123">
        <v>0</v>
      </c>
      <c r="T1975" s="123">
        <f t="shared" si="1178"/>
        <v>0</v>
      </c>
      <c r="U1975" s="123">
        <v>0</v>
      </c>
      <c r="V1975" s="123">
        <v>0</v>
      </c>
      <c r="W1975" s="123">
        <f t="shared" si="1179"/>
        <v>0</v>
      </c>
      <c r="X1975" s="123">
        <f t="shared" si="1180"/>
        <v>0</v>
      </c>
      <c r="Y1975" s="45"/>
      <c r="Z1975" s="123">
        <v>0</v>
      </c>
      <c r="AA1975" s="123">
        <v>0</v>
      </c>
      <c r="AB1975" s="123">
        <f t="shared" si="1181"/>
        <v>0</v>
      </c>
      <c r="AC1975" s="123">
        <v>0</v>
      </c>
      <c r="AD1975" s="123">
        <v>0</v>
      </c>
      <c r="AE1975" s="123">
        <f t="shared" si="1182"/>
        <v>0</v>
      </c>
      <c r="AF1975" s="123">
        <f t="shared" si="1183"/>
        <v>0</v>
      </c>
      <c r="AG1975" s="45"/>
      <c r="AH1975" s="123">
        <v>0</v>
      </c>
      <c r="AI1975" s="123">
        <v>0</v>
      </c>
      <c r="AJ1975" s="123">
        <f t="shared" si="1184"/>
        <v>0</v>
      </c>
      <c r="AK1975" s="123">
        <v>0</v>
      </c>
      <c r="AL1975" s="123">
        <v>0</v>
      </c>
      <c r="AM1975" s="123">
        <f t="shared" si="1185"/>
        <v>0</v>
      </c>
      <c r="AN1975" s="123">
        <f t="shared" si="1186"/>
        <v>0</v>
      </c>
      <c r="AO1975" s="45"/>
      <c r="AP1975" s="123">
        <f>J1975-(R1975+Z1975+AH1975)</f>
        <v>0</v>
      </c>
      <c r="AQ1975" s="123">
        <f>K1975-(S1975+AA1975+AI1975)</f>
        <v>0</v>
      </c>
      <c r="AR1975" s="123">
        <f t="shared" si="1187"/>
        <v>0</v>
      </c>
      <c r="AS1975" s="123">
        <f>M1975-(U1975+AC1975+AK1975)</f>
        <v>0</v>
      </c>
      <c r="AT1975" s="123">
        <f>N1975-(V1975+AD1975+AL1975)</f>
        <v>0</v>
      </c>
      <c r="AU1975" s="123">
        <f t="shared" si="1188"/>
        <v>0</v>
      </c>
      <c r="AV1975" s="123">
        <f t="shared" si="1189"/>
        <v>0</v>
      </c>
      <c r="AW1975" s="125" t="s">
        <v>87</v>
      </c>
      <c r="AX1975" s="125"/>
      <c r="AY1975" s="125"/>
      <c r="AZ1975" s="124" t="s">
        <v>88</v>
      </c>
      <c r="BA1975" s="124"/>
      <c r="BB1975" s="124"/>
      <c r="BC1975" s="124"/>
      <c r="BD1975" s="124"/>
    </row>
    <row r="1976" spans="1:56" s="126" customFormat="1" hidden="1">
      <c r="A1976" s="45"/>
      <c r="B1976" s="108">
        <v>2013</v>
      </c>
      <c r="C1976" s="109">
        <v>8320</v>
      </c>
      <c r="D1976" s="108">
        <v>17</v>
      </c>
      <c r="E1976" s="108">
        <v>1000</v>
      </c>
      <c r="F1976" s="108">
        <v>1300</v>
      </c>
      <c r="G1976" s="108"/>
      <c r="H1976" s="108"/>
      <c r="I1976" s="110" t="s">
        <v>353</v>
      </c>
      <c r="J1976" s="111">
        <v>0</v>
      </c>
      <c r="K1976" s="111">
        <v>0</v>
      </c>
      <c r="L1976" s="111">
        <v>0</v>
      </c>
      <c r="M1976" s="111">
        <v>0</v>
      </c>
      <c r="N1976" s="111">
        <v>0</v>
      </c>
      <c r="O1976" s="111">
        <v>0</v>
      </c>
      <c r="P1976" s="111">
        <v>0</v>
      </c>
      <c r="Q1976" s="45"/>
      <c r="R1976" s="112">
        <f>R1977+R1980</f>
        <v>0</v>
      </c>
      <c r="S1976" s="112">
        <f>S1977+S1980</f>
        <v>0</v>
      </c>
      <c r="T1976" s="112">
        <f t="shared" si="1178"/>
        <v>0</v>
      </c>
      <c r="U1976" s="112">
        <f>U1977+U1980</f>
        <v>0</v>
      </c>
      <c r="V1976" s="112">
        <f>V1977+V1980</f>
        <v>0</v>
      </c>
      <c r="W1976" s="112">
        <f t="shared" si="1179"/>
        <v>0</v>
      </c>
      <c r="X1976" s="112">
        <f t="shared" si="1180"/>
        <v>0</v>
      </c>
      <c r="Y1976" s="45"/>
      <c r="Z1976" s="112">
        <f>Z1977+Z1980</f>
        <v>0</v>
      </c>
      <c r="AA1976" s="112">
        <f>AA1977+AA1980</f>
        <v>0</v>
      </c>
      <c r="AB1976" s="112">
        <f t="shared" si="1181"/>
        <v>0</v>
      </c>
      <c r="AC1976" s="112">
        <f>AC1977+AC1980</f>
        <v>0</v>
      </c>
      <c r="AD1976" s="112">
        <f>AD1977+AD1980</f>
        <v>0</v>
      </c>
      <c r="AE1976" s="112">
        <f t="shared" si="1182"/>
        <v>0</v>
      </c>
      <c r="AF1976" s="112">
        <f t="shared" si="1183"/>
        <v>0</v>
      </c>
      <c r="AG1976" s="45"/>
      <c r="AH1976" s="112">
        <f>AH1977+AH1980</f>
        <v>0</v>
      </c>
      <c r="AI1976" s="112">
        <f>AI1977+AI1980</f>
        <v>0</v>
      </c>
      <c r="AJ1976" s="112">
        <f t="shared" si="1184"/>
        <v>0</v>
      </c>
      <c r="AK1976" s="112">
        <f>AK1977+AK1980</f>
        <v>0</v>
      </c>
      <c r="AL1976" s="112">
        <f>AL1977+AL1980</f>
        <v>0</v>
      </c>
      <c r="AM1976" s="112">
        <f t="shared" si="1185"/>
        <v>0</v>
      </c>
      <c r="AN1976" s="112">
        <f t="shared" si="1186"/>
        <v>0</v>
      </c>
      <c r="AO1976" s="45"/>
      <c r="AP1976" s="112">
        <f>AP1977+AP1980</f>
        <v>0</v>
      </c>
      <c r="AQ1976" s="112">
        <f>AQ1977+AQ1980</f>
        <v>0</v>
      </c>
      <c r="AR1976" s="112">
        <f t="shared" si="1187"/>
        <v>0</v>
      </c>
      <c r="AS1976" s="112">
        <f>AS1977+AS1980</f>
        <v>0</v>
      </c>
      <c r="AT1976" s="112">
        <f>AT1977+AT1980</f>
        <v>0</v>
      </c>
      <c r="AU1976" s="112">
        <f t="shared" si="1188"/>
        <v>0</v>
      </c>
      <c r="AV1976" s="112">
        <f t="shared" si="1189"/>
        <v>0</v>
      </c>
      <c r="AW1976" s="113"/>
      <c r="AX1976" s="113"/>
      <c r="AY1976" s="113"/>
      <c r="AZ1976" s="111"/>
      <c r="BA1976" s="111"/>
      <c r="BB1976" s="111"/>
      <c r="BC1976" s="111"/>
      <c r="BD1976" s="111"/>
    </row>
    <row r="1977" spans="1:56" s="126" customFormat="1" hidden="1">
      <c r="A1977" s="45"/>
      <c r="B1977" s="114">
        <v>2013</v>
      </c>
      <c r="C1977" s="115">
        <v>8320</v>
      </c>
      <c r="D1977" s="114">
        <v>17</v>
      </c>
      <c r="E1977" s="114">
        <v>1000</v>
      </c>
      <c r="F1977" s="114">
        <v>1300</v>
      </c>
      <c r="G1977" s="114">
        <v>132</v>
      </c>
      <c r="H1977" s="114"/>
      <c r="I1977" s="116" t="s">
        <v>91</v>
      </c>
      <c r="J1977" s="117">
        <v>0</v>
      </c>
      <c r="K1977" s="117">
        <v>0</v>
      </c>
      <c r="L1977" s="117">
        <v>0</v>
      </c>
      <c r="M1977" s="117">
        <v>0</v>
      </c>
      <c r="N1977" s="117">
        <v>0</v>
      </c>
      <c r="O1977" s="117">
        <v>0</v>
      </c>
      <c r="P1977" s="117">
        <v>0</v>
      </c>
      <c r="Q1977" s="45"/>
      <c r="R1977" s="118">
        <f>R1978+R1979</f>
        <v>0</v>
      </c>
      <c r="S1977" s="118">
        <f>S1978+S1979</f>
        <v>0</v>
      </c>
      <c r="T1977" s="118">
        <f t="shared" si="1178"/>
        <v>0</v>
      </c>
      <c r="U1977" s="118">
        <f>U1978+U1979</f>
        <v>0</v>
      </c>
      <c r="V1977" s="118">
        <f>V1978+V1979</f>
        <v>0</v>
      </c>
      <c r="W1977" s="118">
        <f t="shared" si="1179"/>
        <v>0</v>
      </c>
      <c r="X1977" s="118">
        <f t="shared" si="1180"/>
        <v>0</v>
      </c>
      <c r="Y1977" s="45"/>
      <c r="Z1977" s="118">
        <f>Z1978+Z1979</f>
        <v>0</v>
      </c>
      <c r="AA1977" s="118">
        <f>AA1978+AA1979</f>
        <v>0</v>
      </c>
      <c r="AB1977" s="118">
        <f t="shared" si="1181"/>
        <v>0</v>
      </c>
      <c r="AC1977" s="118">
        <f>AC1978+AC1979</f>
        <v>0</v>
      </c>
      <c r="AD1977" s="118">
        <f>AD1978+AD1979</f>
        <v>0</v>
      </c>
      <c r="AE1977" s="118">
        <f t="shared" si="1182"/>
        <v>0</v>
      </c>
      <c r="AF1977" s="118">
        <f t="shared" si="1183"/>
        <v>0</v>
      </c>
      <c r="AG1977" s="45"/>
      <c r="AH1977" s="118">
        <f>AH1978+AH1979</f>
        <v>0</v>
      </c>
      <c r="AI1977" s="118">
        <f>AI1978+AI1979</f>
        <v>0</v>
      </c>
      <c r="AJ1977" s="118">
        <f t="shared" si="1184"/>
        <v>0</v>
      </c>
      <c r="AK1977" s="118">
        <f>AK1978+AK1979</f>
        <v>0</v>
      </c>
      <c r="AL1977" s="118">
        <f>AL1978+AL1979</f>
        <v>0</v>
      </c>
      <c r="AM1977" s="118">
        <f t="shared" si="1185"/>
        <v>0</v>
      </c>
      <c r="AN1977" s="118">
        <f t="shared" si="1186"/>
        <v>0</v>
      </c>
      <c r="AO1977" s="45"/>
      <c r="AP1977" s="118">
        <f>AP1978+AP1979</f>
        <v>0</v>
      </c>
      <c r="AQ1977" s="118">
        <f>AQ1978+AQ1979</f>
        <v>0</v>
      </c>
      <c r="AR1977" s="118">
        <f t="shared" si="1187"/>
        <v>0</v>
      </c>
      <c r="AS1977" s="118">
        <f>AS1978+AS1979</f>
        <v>0</v>
      </c>
      <c r="AT1977" s="118">
        <f>AT1978+AT1979</f>
        <v>0</v>
      </c>
      <c r="AU1977" s="118">
        <f t="shared" si="1188"/>
        <v>0</v>
      </c>
      <c r="AV1977" s="118">
        <f t="shared" si="1189"/>
        <v>0</v>
      </c>
      <c r="AW1977" s="119"/>
      <c r="AX1977" s="119"/>
      <c r="AY1977" s="119"/>
      <c r="AZ1977" s="117"/>
      <c r="BA1977" s="117"/>
      <c r="BB1977" s="117"/>
      <c r="BC1977" s="117"/>
      <c r="BD1977" s="117"/>
    </row>
    <row r="1978" spans="1:56" s="126" customFormat="1" hidden="1">
      <c r="A1978" s="45"/>
      <c r="B1978" s="120">
        <v>2013</v>
      </c>
      <c r="C1978" s="121">
        <v>8320</v>
      </c>
      <c r="D1978" s="120">
        <v>17</v>
      </c>
      <c r="E1978" s="120">
        <v>1000</v>
      </c>
      <c r="F1978" s="120">
        <v>1300</v>
      </c>
      <c r="G1978" s="120">
        <v>132</v>
      </c>
      <c r="H1978" s="120">
        <v>13201</v>
      </c>
      <c r="I1978" s="128" t="s">
        <v>92</v>
      </c>
      <c r="J1978" s="123">
        <v>0</v>
      </c>
      <c r="K1978" s="123">
        <v>0</v>
      </c>
      <c r="L1978" s="124">
        <v>0</v>
      </c>
      <c r="M1978" s="123">
        <v>0</v>
      </c>
      <c r="N1978" s="123">
        <v>0</v>
      </c>
      <c r="O1978" s="124">
        <v>0</v>
      </c>
      <c r="P1978" s="124">
        <v>0</v>
      </c>
      <c r="Q1978" s="45"/>
      <c r="R1978" s="123">
        <v>0</v>
      </c>
      <c r="S1978" s="123">
        <v>0</v>
      </c>
      <c r="T1978" s="123">
        <f t="shared" si="1178"/>
        <v>0</v>
      </c>
      <c r="U1978" s="123">
        <v>0</v>
      </c>
      <c r="V1978" s="123">
        <v>0</v>
      </c>
      <c r="W1978" s="123">
        <f t="shared" si="1179"/>
        <v>0</v>
      </c>
      <c r="X1978" s="123">
        <f t="shared" si="1180"/>
        <v>0</v>
      </c>
      <c r="Y1978" s="45"/>
      <c r="Z1978" s="123">
        <v>0</v>
      </c>
      <c r="AA1978" s="123">
        <v>0</v>
      </c>
      <c r="AB1978" s="123">
        <f t="shared" si="1181"/>
        <v>0</v>
      </c>
      <c r="AC1978" s="123">
        <v>0</v>
      </c>
      <c r="AD1978" s="123">
        <v>0</v>
      </c>
      <c r="AE1978" s="123">
        <f t="shared" si="1182"/>
        <v>0</v>
      </c>
      <c r="AF1978" s="123">
        <f t="shared" si="1183"/>
        <v>0</v>
      </c>
      <c r="AG1978" s="45"/>
      <c r="AH1978" s="123">
        <v>0</v>
      </c>
      <c r="AI1978" s="123">
        <v>0</v>
      </c>
      <c r="AJ1978" s="123">
        <f t="shared" si="1184"/>
        <v>0</v>
      </c>
      <c r="AK1978" s="123">
        <v>0</v>
      </c>
      <c r="AL1978" s="123">
        <v>0</v>
      </c>
      <c r="AM1978" s="123">
        <f t="shared" si="1185"/>
        <v>0</v>
      </c>
      <c r="AN1978" s="123">
        <f t="shared" si="1186"/>
        <v>0</v>
      </c>
      <c r="AO1978" s="45"/>
      <c r="AP1978" s="123">
        <f>J1978-(R1978+Z1978+AH1978)</f>
        <v>0</v>
      </c>
      <c r="AQ1978" s="123">
        <f>K1978-(S1978+AA1978+AI1978)</f>
        <v>0</v>
      </c>
      <c r="AR1978" s="123">
        <f t="shared" si="1187"/>
        <v>0</v>
      </c>
      <c r="AS1978" s="123">
        <f>M1978-(U1978+AC1978+AK1978)</f>
        <v>0</v>
      </c>
      <c r="AT1978" s="123">
        <f>N1978-(V1978+AD1978+AL1978)</f>
        <v>0</v>
      </c>
      <c r="AU1978" s="123">
        <f t="shared" si="1188"/>
        <v>0</v>
      </c>
      <c r="AV1978" s="123">
        <f t="shared" si="1189"/>
        <v>0</v>
      </c>
      <c r="AW1978" s="125"/>
      <c r="AX1978" s="125"/>
      <c r="AY1978" s="125"/>
      <c r="AZ1978" s="124"/>
      <c r="BA1978" s="124"/>
      <c r="BB1978" s="124"/>
      <c r="BC1978" s="124"/>
      <c r="BD1978" s="124"/>
    </row>
    <row r="1979" spans="1:56" s="126" customFormat="1" hidden="1">
      <c r="A1979" s="45"/>
      <c r="B1979" s="120">
        <v>2013</v>
      </c>
      <c r="C1979" s="121">
        <v>8320</v>
      </c>
      <c r="D1979" s="120">
        <v>17</v>
      </c>
      <c r="E1979" s="120">
        <v>1000</v>
      </c>
      <c r="F1979" s="120">
        <v>1300</v>
      </c>
      <c r="G1979" s="120">
        <v>132</v>
      </c>
      <c r="H1979" s="120">
        <v>13202</v>
      </c>
      <c r="I1979" s="128" t="s">
        <v>93</v>
      </c>
      <c r="J1979" s="123">
        <v>0</v>
      </c>
      <c r="K1979" s="123">
        <v>0</v>
      </c>
      <c r="L1979" s="124">
        <v>0</v>
      </c>
      <c r="M1979" s="123">
        <v>0</v>
      </c>
      <c r="N1979" s="123">
        <v>0</v>
      </c>
      <c r="O1979" s="124">
        <v>0</v>
      </c>
      <c r="P1979" s="124">
        <v>0</v>
      </c>
      <c r="Q1979" s="45"/>
      <c r="R1979" s="123">
        <v>0</v>
      </c>
      <c r="S1979" s="123">
        <v>0</v>
      </c>
      <c r="T1979" s="123">
        <f t="shared" si="1178"/>
        <v>0</v>
      </c>
      <c r="U1979" s="123">
        <v>0</v>
      </c>
      <c r="V1979" s="123">
        <v>0</v>
      </c>
      <c r="W1979" s="123">
        <f t="shared" si="1179"/>
        <v>0</v>
      </c>
      <c r="X1979" s="123">
        <f t="shared" si="1180"/>
        <v>0</v>
      </c>
      <c r="Y1979" s="45"/>
      <c r="Z1979" s="123">
        <v>0</v>
      </c>
      <c r="AA1979" s="123">
        <v>0</v>
      </c>
      <c r="AB1979" s="123">
        <f t="shared" si="1181"/>
        <v>0</v>
      </c>
      <c r="AC1979" s="123">
        <v>0</v>
      </c>
      <c r="AD1979" s="123">
        <v>0</v>
      </c>
      <c r="AE1979" s="123">
        <f t="shared" si="1182"/>
        <v>0</v>
      </c>
      <c r="AF1979" s="123">
        <f t="shared" si="1183"/>
        <v>0</v>
      </c>
      <c r="AG1979" s="45"/>
      <c r="AH1979" s="123">
        <v>0</v>
      </c>
      <c r="AI1979" s="123">
        <v>0</v>
      </c>
      <c r="AJ1979" s="123">
        <f t="shared" si="1184"/>
        <v>0</v>
      </c>
      <c r="AK1979" s="123">
        <v>0</v>
      </c>
      <c r="AL1979" s="123">
        <v>0</v>
      </c>
      <c r="AM1979" s="123">
        <f t="shared" si="1185"/>
        <v>0</v>
      </c>
      <c r="AN1979" s="123">
        <f t="shared" si="1186"/>
        <v>0</v>
      </c>
      <c r="AO1979" s="45"/>
      <c r="AP1979" s="123">
        <f>J1979-(R1979+Z1979+AH1979)</f>
        <v>0</v>
      </c>
      <c r="AQ1979" s="123">
        <f>K1979-(S1979+AA1979+AI1979)</f>
        <v>0</v>
      </c>
      <c r="AR1979" s="123">
        <f t="shared" si="1187"/>
        <v>0</v>
      </c>
      <c r="AS1979" s="123">
        <f>M1979-(U1979+AC1979+AK1979)</f>
        <v>0</v>
      </c>
      <c r="AT1979" s="123">
        <f>N1979-(V1979+AD1979+AL1979)</f>
        <v>0</v>
      </c>
      <c r="AU1979" s="123">
        <f t="shared" si="1188"/>
        <v>0</v>
      </c>
      <c r="AV1979" s="123">
        <f t="shared" si="1189"/>
        <v>0</v>
      </c>
      <c r="AW1979" s="125"/>
      <c r="AX1979" s="125"/>
      <c r="AY1979" s="125"/>
      <c r="AZ1979" s="124"/>
      <c r="BA1979" s="124"/>
      <c r="BB1979" s="124"/>
      <c r="BC1979" s="124"/>
      <c r="BD1979" s="124"/>
    </row>
    <row r="1980" spans="1:56" s="127" customFormat="1" hidden="1">
      <c r="A1980" s="45"/>
      <c r="B1980" s="114">
        <v>2013</v>
      </c>
      <c r="C1980" s="115">
        <v>8320</v>
      </c>
      <c r="D1980" s="114">
        <v>17</v>
      </c>
      <c r="E1980" s="114">
        <v>1000</v>
      </c>
      <c r="F1980" s="114">
        <v>1300</v>
      </c>
      <c r="G1980" s="114">
        <v>134</v>
      </c>
      <c r="H1980" s="116"/>
      <c r="I1980" s="116" t="s">
        <v>354</v>
      </c>
      <c r="J1980" s="117">
        <v>0</v>
      </c>
      <c r="K1980" s="117">
        <v>0</v>
      </c>
      <c r="L1980" s="117">
        <v>0</v>
      </c>
      <c r="M1980" s="117">
        <v>0</v>
      </c>
      <c r="N1980" s="117">
        <v>0</v>
      </c>
      <c r="O1980" s="117">
        <v>0</v>
      </c>
      <c r="P1980" s="117">
        <v>0</v>
      </c>
      <c r="Q1980" s="45"/>
      <c r="R1980" s="118">
        <f>R1981+R1982</f>
        <v>0</v>
      </c>
      <c r="S1980" s="118">
        <f>S1981+S1982</f>
        <v>0</v>
      </c>
      <c r="T1980" s="118">
        <f t="shared" si="1178"/>
        <v>0</v>
      </c>
      <c r="U1980" s="118">
        <f>U1981+U1982</f>
        <v>0</v>
      </c>
      <c r="V1980" s="118">
        <f>V1981+V1982</f>
        <v>0</v>
      </c>
      <c r="W1980" s="118">
        <f t="shared" si="1179"/>
        <v>0</v>
      </c>
      <c r="X1980" s="118">
        <f t="shared" si="1180"/>
        <v>0</v>
      </c>
      <c r="Y1980" s="45"/>
      <c r="Z1980" s="118">
        <f>Z1981+Z1982</f>
        <v>0</v>
      </c>
      <c r="AA1980" s="118">
        <f>AA1981+AA1982</f>
        <v>0</v>
      </c>
      <c r="AB1980" s="118">
        <f t="shared" si="1181"/>
        <v>0</v>
      </c>
      <c r="AC1980" s="118">
        <f>AC1981+AC1982</f>
        <v>0</v>
      </c>
      <c r="AD1980" s="118">
        <f>AD1981+AD1982</f>
        <v>0</v>
      </c>
      <c r="AE1980" s="118">
        <f t="shared" si="1182"/>
        <v>0</v>
      </c>
      <c r="AF1980" s="118">
        <f t="shared" si="1183"/>
        <v>0</v>
      </c>
      <c r="AG1980" s="45"/>
      <c r="AH1980" s="118">
        <f>AH1981+AH1982</f>
        <v>0</v>
      </c>
      <c r="AI1980" s="118">
        <f>AI1981+AI1982</f>
        <v>0</v>
      </c>
      <c r="AJ1980" s="118">
        <f t="shared" si="1184"/>
        <v>0</v>
      </c>
      <c r="AK1980" s="118">
        <f>AK1981+AK1982</f>
        <v>0</v>
      </c>
      <c r="AL1980" s="118">
        <f>AL1981+AL1982</f>
        <v>0</v>
      </c>
      <c r="AM1980" s="118">
        <f t="shared" si="1185"/>
        <v>0</v>
      </c>
      <c r="AN1980" s="118">
        <f t="shared" si="1186"/>
        <v>0</v>
      </c>
      <c r="AO1980" s="45"/>
      <c r="AP1980" s="118">
        <f>AP1981+AP1982</f>
        <v>0</v>
      </c>
      <c r="AQ1980" s="118">
        <f>AQ1981+AQ1982</f>
        <v>0</v>
      </c>
      <c r="AR1980" s="118">
        <f t="shared" si="1187"/>
        <v>0</v>
      </c>
      <c r="AS1980" s="118">
        <f>AS1981+AS1982</f>
        <v>0</v>
      </c>
      <c r="AT1980" s="118">
        <f>AT1981+AT1982</f>
        <v>0</v>
      </c>
      <c r="AU1980" s="118">
        <f t="shared" si="1188"/>
        <v>0</v>
      </c>
      <c r="AV1980" s="118">
        <f t="shared" si="1189"/>
        <v>0</v>
      </c>
      <c r="AW1980" s="119"/>
      <c r="AX1980" s="119"/>
      <c r="AY1980" s="119"/>
      <c r="AZ1980" s="117"/>
      <c r="BA1980" s="117"/>
      <c r="BB1980" s="117"/>
      <c r="BC1980" s="117"/>
      <c r="BD1980" s="117"/>
    </row>
    <row r="1981" spans="1:56" s="127" customFormat="1" hidden="1">
      <c r="A1981" s="45"/>
      <c r="B1981" s="129">
        <v>2013</v>
      </c>
      <c r="C1981" s="130">
        <v>8320</v>
      </c>
      <c r="D1981" s="129">
        <v>17</v>
      </c>
      <c r="E1981" s="129">
        <v>1000</v>
      </c>
      <c r="F1981" s="129">
        <v>1300</v>
      </c>
      <c r="G1981" s="129">
        <v>134</v>
      </c>
      <c r="H1981" s="120">
        <v>13406</v>
      </c>
      <c r="I1981" s="128" t="s">
        <v>510</v>
      </c>
      <c r="J1981" s="123">
        <v>0</v>
      </c>
      <c r="K1981" s="123">
        <v>0</v>
      </c>
      <c r="L1981" s="124">
        <v>0</v>
      </c>
      <c r="M1981" s="123">
        <v>0</v>
      </c>
      <c r="N1981" s="123">
        <v>0</v>
      </c>
      <c r="O1981" s="124">
        <v>0</v>
      </c>
      <c r="P1981" s="124">
        <v>0</v>
      </c>
      <c r="Q1981" s="45"/>
      <c r="R1981" s="123">
        <v>0</v>
      </c>
      <c r="S1981" s="123">
        <v>0</v>
      </c>
      <c r="T1981" s="123">
        <f t="shared" si="1178"/>
        <v>0</v>
      </c>
      <c r="U1981" s="123">
        <v>0</v>
      </c>
      <c r="V1981" s="123">
        <v>0</v>
      </c>
      <c r="W1981" s="123">
        <f t="shared" si="1179"/>
        <v>0</v>
      </c>
      <c r="X1981" s="123">
        <f t="shared" si="1180"/>
        <v>0</v>
      </c>
      <c r="Y1981" s="45"/>
      <c r="Z1981" s="123">
        <v>0</v>
      </c>
      <c r="AA1981" s="123">
        <v>0</v>
      </c>
      <c r="AB1981" s="123">
        <f t="shared" si="1181"/>
        <v>0</v>
      </c>
      <c r="AC1981" s="123">
        <v>0</v>
      </c>
      <c r="AD1981" s="123">
        <v>0</v>
      </c>
      <c r="AE1981" s="123">
        <f t="shared" si="1182"/>
        <v>0</v>
      </c>
      <c r="AF1981" s="123">
        <f t="shared" si="1183"/>
        <v>0</v>
      </c>
      <c r="AG1981" s="45"/>
      <c r="AH1981" s="123">
        <v>0</v>
      </c>
      <c r="AI1981" s="123">
        <v>0</v>
      </c>
      <c r="AJ1981" s="123">
        <f t="shared" si="1184"/>
        <v>0</v>
      </c>
      <c r="AK1981" s="123">
        <v>0</v>
      </c>
      <c r="AL1981" s="123">
        <v>0</v>
      </c>
      <c r="AM1981" s="123">
        <f t="shared" si="1185"/>
        <v>0</v>
      </c>
      <c r="AN1981" s="123">
        <f t="shared" si="1186"/>
        <v>0</v>
      </c>
      <c r="AO1981" s="45"/>
      <c r="AP1981" s="123">
        <f>J1981-(R1981+Z1981+AH1981)</f>
        <v>0</v>
      </c>
      <c r="AQ1981" s="123">
        <f>K1981-(S1981+AA1981+AI1981)</f>
        <v>0</v>
      </c>
      <c r="AR1981" s="123">
        <f t="shared" si="1187"/>
        <v>0</v>
      </c>
      <c r="AS1981" s="123">
        <f>M1981-(U1981+AC1981+AK1981)</f>
        <v>0</v>
      </c>
      <c r="AT1981" s="123">
        <f>N1981-(V1981+AD1981+AL1981)</f>
        <v>0</v>
      </c>
      <c r="AU1981" s="123">
        <f t="shared" si="1188"/>
        <v>0</v>
      </c>
      <c r="AV1981" s="123">
        <f t="shared" si="1189"/>
        <v>0</v>
      </c>
      <c r="AW1981" s="125"/>
      <c r="AX1981" s="125"/>
      <c r="AY1981" s="125"/>
      <c r="AZ1981" s="124"/>
      <c r="BA1981" s="124"/>
      <c r="BB1981" s="124"/>
      <c r="BC1981" s="124"/>
      <c r="BD1981" s="124"/>
    </row>
    <row r="1982" spans="1:56" s="100" customFormat="1" hidden="1">
      <c r="A1982" s="45"/>
      <c r="B1982" s="120">
        <v>2013</v>
      </c>
      <c r="C1982" s="121">
        <v>8320</v>
      </c>
      <c r="D1982" s="120">
        <v>17</v>
      </c>
      <c r="E1982" s="120">
        <v>1000</v>
      </c>
      <c r="F1982" s="120">
        <v>1300</v>
      </c>
      <c r="G1982" s="120">
        <v>134</v>
      </c>
      <c r="H1982" s="120">
        <v>13407</v>
      </c>
      <c r="I1982" s="122" t="s">
        <v>417</v>
      </c>
      <c r="J1982" s="123">
        <v>0</v>
      </c>
      <c r="K1982" s="123">
        <v>0</v>
      </c>
      <c r="L1982" s="124">
        <v>0</v>
      </c>
      <c r="M1982" s="123">
        <v>0</v>
      </c>
      <c r="N1982" s="123">
        <v>0</v>
      </c>
      <c r="O1982" s="124">
        <v>0</v>
      </c>
      <c r="P1982" s="124">
        <v>0</v>
      </c>
      <c r="Q1982" s="45"/>
      <c r="R1982" s="123">
        <v>0</v>
      </c>
      <c r="S1982" s="123">
        <v>0</v>
      </c>
      <c r="T1982" s="123">
        <f t="shared" si="1178"/>
        <v>0</v>
      </c>
      <c r="U1982" s="123">
        <v>0</v>
      </c>
      <c r="V1982" s="123">
        <v>0</v>
      </c>
      <c r="W1982" s="123">
        <f t="shared" si="1179"/>
        <v>0</v>
      </c>
      <c r="X1982" s="123">
        <f t="shared" si="1180"/>
        <v>0</v>
      </c>
      <c r="Y1982" s="45"/>
      <c r="Z1982" s="123">
        <v>0</v>
      </c>
      <c r="AA1982" s="123">
        <v>0</v>
      </c>
      <c r="AB1982" s="123">
        <f t="shared" si="1181"/>
        <v>0</v>
      </c>
      <c r="AC1982" s="123">
        <v>0</v>
      </c>
      <c r="AD1982" s="123">
        <v>0</v>
      </c>
      <c r="AE1982" s="123">
        <f t="shared" si="1182"/>
        <v>0</v>
      </c>
      <c r="AF1982" s="123">
        <f t="shared" si="1183"/>
        <v>0</v>
      </c>
      <c r="AG1982" s="45"/>
      <c r="AH1982" s="123">
        <v>0</v>
      </c>
      <c r="AI1982" s="123">
        <v>0</v>
      </c>
      <c r="AJ1982" s="123">
        <f t="shared" si="1184"/>
        <v>0</v>
      </c>
      <c r="AK1982" s="123">
        <v>0</v>
      </c>
      <c r="AL1982" s="123">
        <v>0</v>
      </c>
      <c r="AM1982" s="123">
        <f t="shared" si="1185"/>
        <v>0</v>
      </c>
      <c r="AN1982" s="123">
        <f t="shared" si="1186"/>
        <v>0</v>
      </c>
      <c r="AO1982" s="45"/>
      <c r="AP1982" s="123">
        <f>J1982-(R1982+Z1982+AH1982)</f>
        <v>0</v>
      </c>
      <c r="AQ1982" s="123">
        <f>K1982-(S1982+AA1982+AI1982)</f>
        <v>0</v>
      </c>
      <c r="AR1982" s="123">
        <f t="shared" si="1187"/>
        <v>0</v>
      </c>
      <c r="AS1982" s="123">
        <f>M1982-(U1982+AC1982+AK1982)</f>
        <v>0</v>
      </c>
      <c r="AT1982" s="123">
        <f>N1982-(V1982+AD1982+AL1982)</f>
        <v>0</v>
      </c>
      <c r="AU1982" s="123">
        <f t="shared" si="1188"/>
        <v>0</v>
      </c>
      <c r="AV1982" s="123">
        <f t="shared" si="1189"/>
        <v>0</v>
      </c>
      <c r="AW1982" s="125" t="s">
        <v>87</v>
      </c>
      <c r="AX1982" s="125"/>
      <c r="AY1982" s="125"/>
      <c r="AZ1982" s="124" t="s">
        <v>88</v>
      </c>
      <c r="BA1982" s="124"/>
      <c r="BB1982" s="124"/>
      <c r="BC1982" s="124"/>
      <c r="BD1982" s="124"/>
    </row>
    <row r="1983" spans="1:56" s="100" customFormat="1" hidden="1">
      <c r="A1983" s="45"/>
      <c r="B1983" s="108">
        <v>2013</v>
      </c>
      <c r="C1983" s="109">
        <v>8320</v>
      </c>
      <c r="D1983" s="108">
        <v>17</v>
      </c>
      <c r="E1983" s="108">
        <v>1000</v>
      </c>
      <c r="F1983" s="108">
        <v>1400</v>
      </c>
      <c r="G1983" s="108"/>
      <c r="H1983" s="108"/>
      <c r="I1983" s="110" t="s">
        <v>94</v>
      </c>
      <c r="J1983" s="111">
        <v>0</v>
      </c>
      <c r="K1983" s="111">
        <v>0</v>
      </c>
      <c r="L1983" s="111">
        <v>0</v>
      </c>
      <c r="M1983" s="111">
        <v>0</v>
      </c>
      <c r="N1983" s="111">
        <v>0</v>
      </c>
      <c r="O1983" s="111">
        <v>0</v>
      </c>
      <c r="P1983" s="111">
        <v>0</v>
      </c>
      <c r="Q1983" s="45"/>
      <c r="R1983" s="112">
        <f>R1984+R1986</f>
        <v>0</v>
      </c>
      <c r="S1983" s="112">
        <f>S1984+S1986</f>
        <v>0</v>
      </c>
      <c r="T1983" s="112">
        <f t="shared" si="1178"/>
        <v>0</v>
      </c>
      <c r="U1983" s="112">
        <f>U1984+U1986</f>
        <v>0</v>
      </c>
      <c r="V1983" s="112">
        <f>V1984+V1986</f>
        <v>0</v>
      </c>
      <c r="W1983" s="112">
        <f t="shared" si="1179"/>
        <v>0</v>
      </c>
      <c r="X1983" s="112">
        <f t="shared" si="1180"/>
        <v>0</v>
      </c>
      <c r="Y1983" s="45"/>
      <c r="Z1983" s="112">
        <f>Z1984+Z1986</f>
        <v>0</v>
      </c>
      <c r="AA1983" s="112">
        <f>AA1984+AA1986</f>
        <v>0</v>
      </c>
      <c r="AB1983" s="112">
        <f t="shared" si="1181"/>
        <v>0</v>
      </c>
      <c r="AC1983" s="112">
        <f>AC1984+AC1986</f>
        <v>0</v>
      </c>
      <c r="AD1983" s="112">
        <f>AD1984+AD1986</f>
        <v>0</v>
      </c>
      <c r="AE1983" s="112">
        <f t="shared" si="1182"/>
        <v>0</v>
      </c>
      <c r="AF1983" s="112">
        <f t="shared" si="1183"/>
        <v>0</v>
      </c>
      <c r="AG1983" s="45"/>
      <c r="AH1983" s="112">
        <f>AH1984+AH1986</f>
        <v>0</v>
      </c>
      <c r="AI1983" s="112">
        <f>AI1984+AI1986</f>
        <v>0</v>
      </c>
      <c r="AJ1983" s="112">
        <f t="shared" si="1184"/>
        <v>0</v>
      </c>
      <c r="AK1983" s="112">
        <f>AK1984+AK1986</f>
        <v>0</v>
      </c>
      <c r="AL1983" s="112">
        <f>AL1984+AL1986</f>
        <v>0</v>
      </c>
      <c r="AM1983" s="112">
        <f t="shared" si="1185"/>
        <v>0</v>
      </c>
      <c r="AN1983" s="112">
        <f t="shared" si="1186"/>
        <v>0</v>
      </c>
      <c r="AO1983" s="45"/>
      <c r="AP1983" s="112">
        <f>AP1984+AP1986</f>
        <v>0</v>
      </c>
      <c r="AQ1983" s="112">
        <f>AQ1984+AQ1986</f>
        <v>0</v>
      </c>
      <c r="AR1983" s="112">
        <f t="shared" si="1187"/>
        <v>0</v>
      </c>
      <c r="AS1983" s="112">
        <f>AS1984+AS1986</f>
        <v>0</v>
      </c>
      <c r="AT1983" s="112">
        <f>AT1984+AT1986</f>
        <v>0</v>
      </c>
      <c r="AU1983" s="112">
        <f t="shared" si="1188"/>
        <v>0</v>
      </c>
      <c r="AV1983" s="112">
        <f t="shared" si="1189"/>
        <v>0</v>
      </c>
      <c r="AW1983" s="113"/>
      <c r="AX1983" s="113"/>
      <c r="AY1983" s="113"/>
      <c r="AZ1983" s="111"/>
      <c r="BA1983" s="111"/>
      <c r="BB1983" s="111"/>
      <c r="BC1983" s="111"/>
      <c r="BD1983" s="111"/>
    </row>
    <row r="1984" spans="1:56" s="100" customFormat="1" hidden="1">
      <c r="A1984" s="45"/>
      <c r="B1984" s="114">
        <v>2013</v>
      </c>
      <c r="C1984" s="115">
        <v>8320</v>
      </c>
      <c r="D1984" s="114">
        <v>17</v>
      </c>
      <c r="E1984" s="114">
        <v>1000</v>
      </c>
      <c r="F1984" s="114">
        <v>1400</v>
      </c>
      <c r="G1984" s="114">
        <v>141</v>
      </c>
      <c r="H1984" s="114"/>
      <c r="I1984" s="116" t="s">
        <v>95</v>
      </c>
      <c r="J1984" s="117">
        <v>0</v>
      </c>
      <c r="K1984" s="117">
        <v>0</v>
      </c>
      <c r="L1984" s="117">
        <v>0</v>
      </c>
      <c r="M1984" s="117">
        <v>0</v>
      </c>
      <c r="N1984" s="117">
        <v>0</v>
      </c>
      <c r="O1984" s="117">
        <v>0</v>
      </c>
      <c r="P1984" s="117">
        <v>0</v>
      </c>
      <c r="Q1984" s="45"/>
      <c r="R1984" s="118">
        <f t="shared" ref="R1984:S1986" si="1198">R1985</f>
        <v>0</v>
      </c>
      <c r="S1984" s="118">
        <f t="shared" si="1198"/>
        <v>0</v>
      </c>
      <c r="T1984" s="118">
        <f t="shared" si="1178"/>
        <v>0</v>
      </c>
      <c r="U1984" s="118">
        <f t="shared" ref="U1984:V1986" si="1199">U1985</f>
        <v>0</v>
      </c>
      <c r="V1984" s="118">
        <f t="shared" si="1199"/>
        <v>0</v>
      </c>
      <c r="W1984" s="118">
        <f t="shared" si="1179"/>
        <v>0</v>
      </c>
      <c r="X1984" s="118">
        <f t="shared" si="1180"/>
        <v>0</v>
      </c>
      <c r="Y1984" s="45"/>
      <c r="Z1984" s="118">
        <f t="shared" ref="Z1984:AA1986" si="1200">Z1985</f>
        <v>0</v>
      </c>
      <c r="AA1984" s="118">
        <f t="shared" si="1200"/>
        <v>0</v>
      </c>
      <c r="AB1984" s="118">
        <f t="shared" si="1181"/>
        <v>0</v>
      </c>
      <c r="AC1984" s="118">
        <f t="shared" ref="AC1984:AD1986" si="1201">AC1985</f>
        <v>0</v>
      </c>
      <c r="AD1984" s="118">
        <f t="shared" si="1201"/>
        <v>0</v>
      </c>
      <c r="AE1984" s="118">
        <f t="shared" si="1182"/>
        <v>0</v>
      </c>
      <c r="AF1984" s="118">
        <f t="shared" si="1183"/>
        <v>0</v>
      </c>
      <c r="AG1984" s="45"/>
      <c r="AH1984" s="118">
        <f t="shared" ref="AH1984:AI1986" si="1202">AH1985</f>
        <v>0</v>
      </c>
      <c r="AI1984" s="118">
        <f t="shared" si="1202"/>
        <v>0</v>
      </c>
      <c r="AJ1984" s="118">
        <f t="shared" si="1184"/>
        <v>0</v>
      </c>
      <c r="AK1984" s="118">
        <f t="shared" ref="AK1984:AL1986" si="1203">AK1985</f>
        <v>0</v>
      </c>
      <c r="AL1984" s="118">
        <f t="shared" si="1203"/>
        <v>0</v>
      </c>
      <c r="AM1984" s="118">
        <f t="shared" si="1185"/>
        <v>0</v>
      </c>
      <c r="AN1984" s="118">
        <f t="shared" si="1186"/>
        <v>0</v>
      </c>
      <c r="AO1984" s="45"/>
      <c r="AP1984" s="118">
        <f t="shared" ref="AP1984:AQ1986" si="1204">AP1985</f>
        <v>0</v>
      </c>
      <c r="AQ1984" s="118">
        <f t="shared" si="1204"/>
        <v>0</v>
      </c>
      <c r="AR1984" s="118">
        <f t="shared" si="1187"/>
        <v>0</v>
      </c>
      <c r="AS1984" s="118">
        <f t="shared" ref="AS1984:AT1986" si="1205">AS1985</f>
        <v>0</v>
      </c>
      <c r="AT1984" s="118">
        <f t="shared" si="1205"/>
        <v>0</v>
      </c>
      <c r="AU1984" s="118">
        <f t="shared" si="1188"/>
        <v>0</v>
      </c>
      <c r="AV1984" s="118">
        <f t="shared" si="1189"/>
        <v>0</v>
      </c>
      <c r="AW1984" s="119"/>
      <c r="AX1984" s="119"/>
      <c r="AY1984" s="119"/>
      <c r="AZ1984" s="117"/>
      <c r="BA1984" s="117"/>
      <c r="BB1984" s="117"/>
      <c r="BC1984" s="117"/>
      <c r="BD1984" s="117"/>
    </row>
    <row r="1985" spans="1:56" s="100" customFormat="1" hidden="1">
      <c r="A1985" s="45"/>
      <c r="B1985" s="129">
        <v>2013</v>
      </c>
      <c r="C1985" s="130">
        <v>8320</v>
      </c>
      <c r="D1985" s="129">
        <v>17</v>
      </c>
      <c r="E1985" s="129">
        <v>1000</v>
      </c>
      <c r="F1985" s="129">
        <v>1400</v>
      </c>
      <c r="G1985" s="129">
        <v>141</v>
      </c>
      <c r="H1985" s="129">
        <v>14103</v>
      </c>
      <c r="I1985" s="131" t="s">
        <v>96</v>
      </c>
      <c r="J1985" s="123">
        <v>0</v>
      </c>
      <c r="K1985" s="123">
        <v>0</v>
      </c>
      <c r="L1985" s="124">
        <v>0</v>
      </c>
      <c r="M1985" s="123">
        <v>0</v>
      </c>
      <c r="N1985" s="123">
        <v>0</v>
      </c>
      <c r="O1985" s="124">
        <v>0</v>
      </c>
      <c r="P1985" s="124">
        <v>0</v>
      </c>
      <c r="Q1985" s="45"/>
      <c r="R1985" s="123">
        <v>0</v>
      </c>
      <c r="S1985" s="123">
        <v>0</v>
      </c>
      <c r="T1985" s="123">
        <f t="shared" si="1178"/>
        <v>0</v>
      </c>
      <c r="U1985" s="123">
        <v>0</v>
      </c>
      <c r="V1985" s="123">
        <v>0</v>
      </c>
      <c r="W1985" s="123">
        <f t="shared" si="1179"/>
        <v>0</v>
      </c>
      <c r="X1985" s="123">
        <f t="shared" si="1180"/>
        <v>0</v>
      </c>
      <c r="Y1985" s="45"/>
      <c r="Z1985" s="123">
        <v>0</v>
      </c>
      <c r="AA1985" s="123">
        <v>0</v>
      </c>
      <c r="AB1985" s="123">
        <f t="shared" si="1181"/>
        <v>0</v>
      </c>
      <c r="AC1985" s="123">
        <v>0</v>
      </c>
      <c r="AD1985" s="123">
        <v>0</v>
      </c>
      <c r="AE1985" s="123">
        <f t="shared" si="1182"/>
        <v>0</v>
      </c>
      <c r="AF1985" s="123">
        <f t="shared" si="1183"/>
        <v>0</v>
      </c>
      <c r="AG1985" s="45"/>
      <c r="AH1985" s="123">
        <v>0</v>
      </c>
      <c r="AI1985" s="123">
        <v>0</v>
      </c>
      <c r="AJ1985" s="123">
        <f t="shared" si="1184"/>
        <v>0</v>
      </c>
      <c r="AK1985" s="123">
        <v>0</v>
      </c>
      <c r="AL1985" s="123">
        <v>0</v>
      </c>
      <c r="AM1985" s="123">
        <f t="shared" si="1185"/>
        <v>0</v>
      </c>
      <c r="AN1985" s="123">
        <f t="shared" si="1186"/>
        <v>0</v>
      </c>
      <c r="AO1985" s="45"/>
      <c r="AP1985" s="123">
        <f>J1985-(R1985+Z1985+AH1985)</f>
        <v>0</v>
      </c>
      <c r="AQ1985" s="123">
        <f>K1985-(S1985+AA1985+AI1985)</f>
        <v>0</v>
      </c>
      <c r="AR1985" s="123">
        <f t="shared" si="1187"/>
        <v>0</v>
      </c>
      <c r="AS1985" s="123">
        <f>M1985-(U1985+AC1985+AK1985)</f>
        <v>0</v>
      </c>
      <c r="AT1985" s="123">
        <f>N1985-(V1985+AD1985+AL1985)</f>
        <v>0</v>
      </c>
      <c r="AU1985" s="123">
        <f t="shared" si="1188"/>
        <v>0</v>
      </c>
      <c r="AV1985" s="123">
        <f t="shared" si="1189"/>
        <v>0</v>
      </c>
      <c r="AW1985" s="125"/>
      <c r="AX1985" s="125"/>
      <c r="AY1985" s="125"/>
      <c r="AZ1985" s="124"/>
      <c r="BA1985" s="124"/>
      <c r="BB1985" s="124"/>
      <c r="BC1985" s="124"/>
      <c r="BD1985" s="124"/>
    </row>
    <row r="1986" spans="1:56" s="100" customFormat="1" hidden="1">
      <c r="A1986" s="45"/>
      <c r="B1986" s="114">
        <v>2013</v>
      </c>
      <c r="C1986" s="115">
        <v>8320</v>
      </c>
      <c r="D1986" s="114">
        <v>17</v>
      </c>
      <c r="E1986" s="114">
        <v>1000</v>
      </c>
      <c r="F1986" s="114">
        <v>1400</v>
      </c>
      <c r="G1986" s="114">
        <v>144</v>
      </c>
      <c r="H1986" s="114"/>
      <c r="I1986" s="116" t="s">
        <v>97</v>
      </c>
      <c r="J1986" s="117">
        <v>0</v>
      </c>
      <c r="K1986" s="117">
        <v>0</v>
      </c>
      <c r="L1986" s="117">
        <v>0</v>
      </c>
      <c r="M1986" s="117">
        <v>0</v>
      </c>
      <c r="N1986" s="117">
        <v>0</v>
      </c>
      <c r="O1986" s="117">
        <v>0</v>
      </c>
      <c r="P1986" s="117">
        <v>0</v>
      </c>
      <c r="Q1986" s="45"/>
      <c r="R1986" s="118">
        <f t="shared" si="1198"/>
        <v>0</v>
      </c>
      <c r="S1986" s="118">
        <f t="shared" si="1198"/>
        <v>0</v>
      </c>
      <c r="T1986" s="118">
        <f t="shared" si="1178"/>
        <v>0</v>
      </c>
      <c r="U1986" s="118">
        <f t="shared" si="1199"/>
        <v>0</v>
      </c>
      <c r="V1986" s="118">
        <f t="shared" si="1199"/>
        <v>0</v>
      </c>
      <c r="W1986" s="118">
        <f t="shared" si="1179"/>
        <v>0</v>
      </c>
      <c r="X1986" s="118">
        <f t="shared" si="1180"/>
        <v>0</v>
      </c>
      <c r="Y1986" s="45"/>
      <c r="Z1986" s="118">
        <f t="shared" si="1200"/>
        <v>0</v>
      </c>
      <c r="AA1986" s="118">
        <f t="shared" si="1200"/>
        <v>0</v>
      </c>
      <c r="AB1986" s="118">
        <f t="shared" si="1181"/>
        <v>0</v>
      </c>
      <c r="AC1986" s="118">
        <f t="shared" si="1201"/>
        <v>0</v>
      </c>
      <c r="AD1986" s="118">
        <f t="shared" si="1201"/>
        <v>0</v>
      </c>
      <c r="AE1986" s="118">
        <f t="shared" si="1182"/>
        <v>0</v>
      </c>
      <c r="AF1986" s="118">
        <f t="shared" si="1183"/>
        <v>0</v>
      </c>
      <c r="AG1986" s="45"/>
      <c r="AH1986" s="118">
        <f t="shared" si="1202"/>
        <v>0</v>
      </c>
      <c r="AI1986" s="118">
        <f t="shared" si="1202"/>
        <v>0</v>
      </c>
      <c r="AJ1986" s="118">
        <f t="shared" si="1184"/>
        <v>0</v>
      </c>
      <c r="AK1986" s="118">
        <f t="shared" si="1203"/>
        <v>0</v>
      </c>
      <c r="AL1986" s="118">
        <f t="shared" si="1203"/>
        <v>0</v>
      </c>
      <c r="AM1986" s="118">
        <f t="shared" si="1185"/>
        <v>0</v>
      </c>
      <c r="AN1986" s="118">
        <f t="shared" si="1186"/>
        <v>0</v>
      </c>
      <c r="AO1986" s="45"/>
      <c r="AP1986" s="118">
        <f t="shared" si="1204"/>
        <v>0</v>
      </c>
      <c r="AQ1986" s="118">
        <f t="shared" si="1204"/>
        <v>0</v>
      </c>
      <c r="AR1986" s="118">
        <f t="shared" si="1187"/>
        <v>0</v>
      </c>
      <c r="AS1986" s="118">
        <f t="shared" si="1205"/>
        <v>0</v>
      </c>
      <c r="AT1986" s="118">
        <f t="shared" si="1205"/>
        <v>0</v>
      </c>
      <c r="AU1986" s="118">
        <f t="shared" si="1188"/>
        <v>0</v>
      </c>
      <c r="AV1986" s="118">
        <f t="shared" si="1189"/>
        <v>0</v>
      </c>
      <c r="AW1986" s="119"/>
      <c r="AX1986" s="119"/>
      <c r="AY1986" s="119"/>
      <c r="AZ1986" s="117"/>
      <c r="BA1986" s="117"/>
      <c r="BB1986" s="117"/>
      <c r="BC1986" s="117"/>
      <c r="BD1986" s="117"/>
    </row>
    <row r="1987" spans="1:56" s="100" customFormat="1" hidden="1">
      <c r="A1987" s="45"/>
      <c r="B1987" s="129">
        <v>2013</v>
      </c>
      <c r="C1987" s="130">
        <v>8320</v>
      </c>
      <c r="D1987" s="129">
        <v>17</v>
      </c>
      <c r="E1987" s="129">
        <v>1000</v>
      </c>
      <c r="F1987" s="129">
        <v>1400</v>
      </c>
      <c r="G1987" s="129">
        <v>144</v>
      </c>
      <c r="H1987" s="129">
        <v>14401</v>
      </c>
      <c r="I1987" s="131" t="s">
        <v>98</v>
      </c>
      <c r="J1987" s="123">
        <v>0</v>
      </c>
      <c r="K1987" s="123">
        <v>0</v>
      </c>
      <c r="L1987" s="124">
        <v>0</v>
      </c>
      <c r="M1987" s="123">
        <v>0</v>
      </c>
      <c r="N1987" s="123">
        <v>0</v>
      </c>
      <c r="O1987" s="124">
        <v>0</v>
      </c>
      <c r="P1987" s="124">
        <v>0</v>
      </c>
      <c r="Q1987" s="45"/>
      <c r="R1987" s="123">
        <v>0</v>
      </c>
      <c r="S1987" s="123">
        <v>0</v>
      </c>
      <c r="T1987" s="123">
        <f t="shared" si="1178"/>
        <v>0</v>
      </c>
      <c r="U1987" s="123">
        <v>0</v>
      </c>
      <c r="V1987" s="123">
        <v>0</v>
      </c>
      <c r="W1987" s="123">
        <f t="shared" si="1179"/>
        <v>0</v>
      </c>
      <c r="X1987" s="123">
        <f t="shared" si="1180"/>
        <v>0</v>
      </c>
      <c r="Y1987" s="45"/>
      <c r="Z1987" s="123">
        <v>0</v>
      </c>
      <c r="AA1987" s="123">
        <v>0</v>
      </c>
      <c r="AB1987" s="123">
        <f t="shared" si="1181"/>
        <v>0</v>
      </c>
      <c r="AC1987" s="123">
        <v>0</v>
      </c>
      <c r="AD1987" s="123">
        <v>0</v>
      </c>
      <c r="AE1987" s="123">
        <f t="shared" si="1182"/>
        <v>0</v>
      </c>
      <c r="AF1987" s="123">
        <f t="shared" si="1183"/>
        <v>0</v>
      </c>
      <c r="AG1987" s="45"/>
      <c r="AH1987" s="123">
        <v>0</v>
      </c>
      <c r="AI1987" s="123">
        <v>0</v>
      </c>
      <c r="AJ1987" s="123">
        <f t="shared" si="1184"/>
        <v>0</v>
      </c>
      <c r="AK1987" s="123">
        <v>0</v>
      </c>
      <c r="AL1987" s="123">
        <v>0</v>
      </c>
      <c r="AM1987" s="123">
        <f t="shared" si="1185"/>
        <v>0</v>
      </c>
      <c r="AN1987" s="123">
        <f t="shared" si="1186"/>
        <v>0</v>
      </c>
      <c r="AO1987" s="45"/>
      <c r="AP1987" s="123">
        <f>J1987-(R1987+Z1987+AH1987)</f>
        <v>0</v>
      </c>
      <c r="AQ1987" s="123">
        <f>K1987-(S1987+AA1987+AI1987)</f>
        <v>0</v>
      </c>
      <c r="AR1987" s="123">
        <f t="shared" si="1187"/>
        <v>0</v>
      </c>
      <c r="AS1987" s="123">
        <f>M1987-(U1987+AC1987+AK1987)</f>
        <v>0</v>
      </c>
      <c r="AT1987" s="123">
        <f>N1987-(V1987+AD1987+AL1987)</f>
        <v>0</v>
      </c>
      <c r="AU1987" s="123">
        <f t="shared" si="1188"/>
        <v>0</v>
      </c>
      <c r="AV1987" s="123">
        <f t="shared" si="1189"/>
        <v>0</v>
      </c>
      <c r="AW1987" s="125"/>
      <c r="AX1987" s="125"/>
      <c r="AY1987" s="125"/>
      <c r="AZ1987" s="124"/>
      <c r="BA1987" s="124"/>
      <c r="BB1987" s="124"/>
      <c r="BC1987" s="124"/>
      <c r="BD1987" s="124"/>
    </row>
    <row r="1988" spans="1:56" s="100" customFormat="1" hidden="1">
      <c r="A1988" s="45"/>
      <c r="B1988" s="108">
        <v>2013</v>
      </c>
      <c r="C1988" s="109">
        <v>8320</v>
      </c>
      <c r="D1988" s="108">
        <v>17</v>
      </c>
      <c r="E1988" s="108">
        <v>1000</v>
      </c>
      <c r="F1988" s="108">
        <v>1500</v>
      </c>
      <c r="G1988" s="108"/>
      <c r="H1988" s="108"/>
      <c r="I1988" s="110" t="s">
        <v>500</v>
      </c>
      <c r="J1988" s="111">
        <v>0</v>
      </c>
      <c r="K1988" s="111">
        <v>0</v>
      </c>
      <c r="L1988" s="111">
        <v>0</v>
      </c>
      <c r="M1988" s="111">
        <v>0</v>
      </c>
      <c r="N1988" s="111">
        <v>0</v>
      </c>
      <c r="O1988" s="111">
        <v>0</v>
      </c>
      <c r="P1988" s="111">
        <v>0</v>
      </c>
      <c r="Q1988" s="45"/>
      <c r="R1988" s="112">
        <f>R1989+R1991</f>
        <v>0</v>
      </c>
      <c r="S1988" s="112">
        <f>S1989+S1991</f>
        <v>0</v>
      </c>
      <c r="T1988" s="112">
        <f t="shared" si="1178"/>
        <v>0</v>
      </c>
      <c r="U1988" s="112">
        <f>U1989+U1991</f>
        <v>0</v>
      </c>
      <c r="V1988" s="112">
        <f>V1989+V1991</f>
        <v>0</v>
      </c>
      <c r="W1988" s="112">
        <f t="shared" si="1179"/>
        <v>0</v>
      </c>
      <c r="X1988" s="112">
        <f t="shared" si="1180"/>
        <v>0</v>
      </c>
      <c r="Y1988" s="45"/>
      <c r="Z1988" s="112">
        <f>Z1989+Z1991</f>
        <v>0</v>
      </c>
      <c r="AA1988" s="112">
        <f>AA1989+AA1991</f>
        <v>0</v>
      </c>
      <c r="AB1988" s="112">
        <f t="shared" si="1181"/>
        <v>0</v>
      </c>
      <c r="AC1988" s="112">
        <f>AC1989+AC1991</f>
        <v>0</v>
      </c>
      <c r="AD1988" s="112">
        <f>AD1989+AD1991</f>
        <v>0</v>
      </c>
      <c r="AE1988" s="112">
        <f t="shared" si="1182"/>
        <v>0</v>
      </c>
      <c r="AF1988" s="112">
        <f t="shared" si="1183"/>
        <v>0</v>
      </c>
      <c r="AG1988" s="45"/>
      <c r="AH1988" s="112">
        <f>AH1989+AH1991</f>
        <v>0</v>
      </c>
      <c r="AI1988" s="112">
        <f>AI1989+AI1991</f>
        <v>0</v>
      </c>
      <c r="AJ1988" s="112">
        <f t="shared" si="1184"/>
        <v>0</v>
      </c>
      <c r="AK1988" s="112">
        <f>AK1989+AK1991</f>
        <v>0</v>
      </c>
      <c r="AL1988" s="112">
        <f>AL1989+AL1991</f>
        <v>0</v>
      </c>
      <c r="AM1988" s="112">
        <f t="shared" si="1185"/>
        <v>0</v>
      </c>
      <c r="AN1988" s="112">
        <f t="shared" si="1186"/>
        <v>0</v>
      </c>
      <c r="AO1988" s="45"/>
      <c r="AP1988" s="112">
        <f>AP1989+AP1991</f>
        <v>0</v>
      </c>
      <c r="AQ1988" s="112">
        <f>AQ1989+AQ1991</f>
        <v>0</v>
      </c>
      <c r="AR1988" s="112">
        <f t="shared" si="1187"/>
        <v>0</v>
      </c>
      <c r="AS1988" s="112">
        <f>AS1989+AS1991</f>
        <v>0</v>
      </c>
      <c r="AT1988" s="112">
        <f>AT1989+AT1991</f>
        <v>0</v>
      </c>
      <c r="AU1988" s="112">
        <f t="shared" si="1188"/>
        <v>0</v>
      </c>
      <c r="AV1988" s="112">
        <f t="shared" si="1189"/>
        <v>0</v>
      </c>
      <c r="AW1988" s="113"/>
      <c r="AX1988" s="113"/>
      <c r="AY1988" s="113"/>
      <c r="AZ1988" s="111"/>
      <c r="BA1988" s="111"/>
      <c r="BB1988" s="111"/>
      <c r="BC1988" s="111"/>
      <c r="BD1988" s="111"/>
    </row>
    <row r="1989" spans="1:56" s="100" customFormat="1" hidden="1">
      <c r="A1989" s="45"/>
      <c r="B1989" s="114">
        <v>2013</v>
      </c>
      <c r="C1989" s="115">
        <v>8320</v>
      </c>
      <c r="D1989" s="114">
        <v>17</v>
      </c>
      <c r="E1989" s="114">
        <v>1000</v>
      </c>
      <c r="F1989" s="114">
        <v>1500</v>
      </c>
      <c r="G1989" s="114">
        <v>152</v>
      </c>
      <c r="H1989" s="114"/>
      <c r="I1989" s="116" t="s">
        <v>273</v>
      </c>
      <c r="J1989" s="117">
        <v>0</v>
      </c>
      <c r="K1989" s="117">
        <v>0</v>
      </c>
      <c r="L1989" s="117">
        <v>0</v>
      </c>
      <c r="M1989" s="117">
        <v>0</v>
      </c>
      <c r="N1989" s="117">
        <v>0</v>
      </c>
      <c r="O1989" s="117">
        <v>0</v>
      </c>
      <c r="P1989" s="117">
        <v>0</v>
      </c>
      <c r="Q1989" s="45"/>
      <c r="R1989" s="118">
        <f t="shared" ref="R1989:S1991" si="1206">R1990</f>
        <v>0</v>
      </c>
      <c r="S1989" s="118">
        <f t="shared" si="1206"/>
        <v>0</v>
      </c>
      <c r="T1989" s="118">
        <f t="shared" si="1178"/>
        <v>0</v>
      </c>
      <c r="U1989" s="118">
        <f t="shared" ref="U1989:V1991" si="1207">U1990</f>
        <v>0</v>
      </c>
      <c r="V1989" s="118">
        <f t="shared" si="1207"/>
        <v>0</v>
      </c>
      <c r="W1989" s="118">
        <f t="shared" si="1179"/>
        <v>0</v>
      </c>
      <c r="X1989" s="118">
        <f t="shared" si="1180"/>
        <v>0</v>
      </c>
      <c r="Y1989" s="45"/>
      <c r="Z1989" s="118">
        <f t="shared" ref="Z1989:AA1991" si="1208">Z1990</f>
        <v>0</v>
      </c>
      <c r="AA1989" s="118">
        <f t="shared" si="1208"/>
        <v>0</v>
      </c>
      <c r="AB1989" s="118">
        <f t="shared" si="1181"/>
        <v>0</v>
      </c>
      <c r="AC1989" s="118">
        <f t="shared" ref="AC1989:AD1991" si="1209">AC1990</f>
        <v>0</v>
      </c>
      <c r="AD1989" s="118">
        <f t="shared" si="1209"/>
        <v>0</v>
      </c>
      <c r="AE1989" s="118">
        <f t="shared" si="1182"/>
        <v>0</v>
      </c>
      <c r="AF1989" s="118">
        <f t="shared" si="1183"/>
        <v>0</v>
      </c>
      <c r="AG1989" s="45"/>
      <c r="AH1989" s="118">
        <f t="shared" ref="AH1989:AI1991" si="1210">AH1990</f>
        <v>0</v>
      </c>
      <c r="AI1989" s="118">
        <f t="shared" si="1210"/>
        <v>0</v>
      </c>
      <c r="AJ1989" s="118">
        <f t="shared" si="1184"/>
        <v>0</v>
      </c>
      <c r="AK1989" s="118">
        <f t="shared" ref="AK1989:AL1991" si="1211">AK1990</f>
        <v>0</v>
      </c>
      <c r="AL1989" s="118">
        <f t="shared" si="1211"/>
        <v>0</v>
      </c>
      <c r="AM1989" s="118">
        <f t="shared" si="1185"/>
        <v>0</v>
      </c>
      <c r="AN1989" s="118">
        <f t="shared" si="1186"/>
        <v>0</v>
      </c>
      <c r="AO1989" s="45"/>
      <c r="AP1989" s="118">
        <f t="shared" ref="AP1989:AQ1991" si="1212">AP1990</f>
        <v>0</v>
      </c>
      <c r="AQ1989" s="118">
        <f t="shared" si="1212"/>
        <v>0</v>
      </c>
      <c r="AR1989" s="118">
        <f t="shared" si="1187"/>
        <v>0</v>
      </c>
      <c r="AS1989" s="118">
        <f t="shared" ref="AS1989:AT1991" si="1213">AS1990</f>
        <v>0</v>
      </c>
      <c r="AT1989" s="118">
        <f t="shared" si="1213"/>
        <v>0</v>
      </c>
      <c r="AU1989" s="118">
        <f t="shared" si="1188"/>
        <v>0</v>
      </c>
      <c r="AV1989" s="118">
        <f t="shared" si="1189"/>
        <v>0</v>
      </c>
      <c r="AW1989" s="119"/>
      <c r="AX1989" s="119"/>
      <c r="AY1989" s="119"/>
      <c r="AZ1989" s="117"/>
      <c r="BA1989" s="117"/>
      <c r="BB1989" s="117"/>
      <c r="BC1989" s="117"/>
      <c r="BD1989" s="117"/>
    </row>
    <row r="1990" spans="1:56" s="100" customFormat="1" hidden="1">
      <c r="A1990" s="45"/>
      <c r="B1990" s="120">
        <v>2013</v>
      </c>
      <c r="C1990" s="121">
        <v>8320</v>
      </c>
      <c r="D1990" s="120">
        <v>17</v>
      </c>
      <c r="E1990" s="120">
        <v>1000</v>
      </c>
      <c r="F1990" s="120">
        <v>1500</v>
      </c>
      <c r="G1990" s="120">
        <v>152</v>
      </c>
      <c r="H1990" s="120">
        <v>15202</v>
      </c>
      <c r="I1990" s="122" t="s">
        <v>501</v>
      </c>
      <c r="J1990" s="123">
        <v>0</v>
      </c>
      <c r="K1990" s="123">
        <v>0</v>
      </c>
      <c r="L1990" s="124">
        <v>0</v>
      </c>
      <c r="M1990" s="123">
        <v>0</v>
      </c>
      <c r="N1990" s="123">
        <v>0</v>
      </c>
      <c r="O1990" s="124">
        <v>0</v>
      </c>
      <c r="P1990" s="124">
        <v>0</v>
      </c>
      <c r="Q1990" s="45"/>
      <c r="R1990" s="123">
        <v>0</v>
      </c>
      <c r="S1990" s="123">
        <v>0</v>
      </c>
      <c r="T1990" s="123">
        <f t="shared" si="1178"/>
        <v>0</v>
      </c>
      <c r="U1990" s="123">
        <v>0</v>
      </c>
      <c r="V1990" s="123">
        <v>0</v>
      </c>
      <c r="W1990" s="123">
        <f t="shared" si="1179"/>
        <v>0</v>
      </c>
      <c r="X1990" s="123">
        <f t="shared" si="1180"/>
        <v>0</v>
      </c>
      <c r="Y1990" s="45"/>
      <c r="Z1990" s="123">
        <v>0</v>
      </c>
      <c r="AA1990" s="123">
        <v>0</v>
      </c>
      <c r="AB1990" s="123">
        <f t="shared" si="1181"/>
        <v>0</v>
      </c>
      <c r="AC1990" s="123">
        <v>0</v>
      </c>
      <c r="AD1990" s="123">
        <v>0</v>
      </c>
      <c r="AE1990" s="123">
        <f t="shared" si="1182"/>
        <v>0</v>
      </c>
      <c r="AF1990" s="123">
        <f t="shared" si="1183"/>
        <v>0</v>
      </c>
      <c r="AG1990" s="45"/>
      <c r="AH1990" s="123">
        <v>0</v>
      </c>
      <c r="AI1990" s="123">
        <v>0</v>
      </c>
      <c r="AJ1990" s="123">
        <f t="shared" si="1184"/>
        <v>0</v>
      </c>
      <c r="AK1990" s="123">
        <v>0</v>
      </c>
      <c r="AL1990" s="123">
        <v>0</v>
      </c>
      <c r="AM1990" s="123">
        <f t="shared" si="1185"/>
        <v>0</v>
      </c>
      <c r="AN1990" s="123">
        <f t="shared" si="1186"/>
        <v>0</v>
      </c>
      <c r="AO1990" s="45"/>
      <c r="AP1990" s="123">
        <f>J1990-(R1990+Z1990+AH1990)</f>
        <v>0</v>
      </c>
      <c r="AQ1990" s="123">
        <f>K1990-(S1990+AA1990+AI1990)</f>
        <v>0</v>
      </c>
      <c r="AR1990" s="123">
        <f t="shared" si="1187"/>
        <v>0</v>
      </c>
      <c r="AS1990" s="123">
        <f>M1990-(U1990+AC1990+AK1990)</f>
        <v>0</v>
      </c>
      <c r="AT1990" s="123">
        <f>N1990-(V1990+AD1990+AL1990)</f>
        <v>0</v>
      </c>
      <c r="AU1990" s="123">
        <f t="shared" si="1188"/>
        <v>0</v>
      </c>
      <c r="AV1990" s="123">
        <f t="shared" si="1189"/>
        <v>0</v>
      </c>
      <c r="AW1990" s="125"/>
      <c r="AX1990" s="125"/>
      <c r="AY1990" s="125"/>
      <c r="AZ1990" s="124"/>
      <c r="BA1990" s="124"/>
      <c r="BB1990" s="124"/>
      <c r="BC1990" s="124"/>
      <c r="BD1990" s="124"/>
    </row>
    <row r="1991" spans="1:56" s="100" customFormat="1" hidden="1">
      <c r="A1991" s="45"/>
      <c r="B1991" s="114">
        <v>2013</v>
      </c>
      <c r="C1991" s="115">
        <v>8320</v>
      </c>
      <c r="D1991" s="114">
        <v>17</v>
      </c>
      <c r="E1991" s="114">
        <v>1000</v>
      </c>
      <c r="F1991" s="114">
        <v>1500</v>
      </c>
      <c r="G1991" s="114">
        <v>159</v>
      </c>
      <c r="H1991" s="114"/>
      <c r="I1991" s="116" t="s">
        <v>500</v>
      </c>
      <c r="J1991" s="117">
        <v>0</v>
      </c>
      <c r="K1991" s="117">
        <v>0</v>
      </c>
      <c r="L1991" s="117">
        <v>0</v>
      </c>
      <c r="M1991" s="117">
        <v>0</v>
      </c>
      <c r="N1991" s="117">
        <v>0</v>
      </c>
      <c r="O1991" s="117">
        <v>0</v>
      </c>
      <c r="P1991" s="117">
        <v>0</v>
      </c>
      <c r="Q1991" s="45"/>
      <c r="R1991" s="118">
        <f t="shared" si="1206"/>
        <v>0</v>
      </c>
      <c r="S1991" s="118">
        <f t="shared" si="1206"/>
        <v>0</v>
      </c>
      <c r="T1991" s="118">
        <f t="shared" si="1178"/>
        <v>0</v>
      </c>
      <c r="U1991" s="118">
        <f t="shared" si="1207"/>
        <v>0</v>
      </c>
      <c r="V1991" s="118">
        <f t="shared" si="1207"/>
        <v>0</v>
      </c>
      <c r="W1991" s="118">
        <f t="shared" si="1179"/>
        <v>0</v>
      </c>
      <c r="X1991" s="118">
        <f t="shared" si="1180"/>
        <v>0</v>
      </c>
      <c r="Y1991" s="45"/>
      <c r="Z1991" s="118">
        <f t="shared" si="1208"/>
        <v>0</v>
      </c>
      <c r="AA1991" s="118">
        <f t="shared" si="1208"/>
        <v>0</v>
      </c>
      <c r="AB1991" s="118">
        <f t="shared" si="1181"/>
        <v>0</v>
      </c>
      <c r="AC1991" s="118">
        <f t="shared" si="1209"/>
        <v>0</v>
      </c>
      <c r="AD1991" s="118">
        <f t="shared" si="1209"/>
        <v>0</v>
      </c>
      <c r="AE1991" s="118">
        <f t="shared" si="1182"/>
        <v>0</v>
      </c>
      <c r="AF1991" s="118">
        <f t="shared" si="1183"/>
        <v>0</v>
      </c>
      <c r="AG1991" s="45"/>
      <c r="AH1991" s="118">
        <f t="shared" si="1210"/>
        <v>0</v>
      </c>
      <c r="AI1991" s="118">
        <f t="shared" si="1210"/>
        <v>0</v>
      </c>
      <c r="AJ1991" s="118">
        <f t="shared" si="1184"/>
        <v>0</v>
      </c>
      <c r="AK1991" s="118">
        <f t="shared" si="1211"/>
        <v>0</v>
      </c>
      <c r="AL1991" s="118">
        <f t="shared" si="1211"/>
        <v>0</v>
      </c>
      <c r="AM1991" s="118">
        <f t="shared" si="1185"/>
        <v>0</v>
      </c>
      <c r="AN1991" s="118">
        <f t="shared" si="1186"/>
        <v>0</v>
      </c>
      <c r="AO1991" s="45"/>
      <c r="AP1991" s="118">
        <f t="shared" si="1212"/>
        <v>0</v>
      </c>
      <c r="AQ1991" s="118">
        <f t="shared" si="1212"/>
        <v>0</v>
      </c>
      <c r="AR1991" s="118">
        <f t="shared" si="1187"/>
        <v>0</v>
      </c>
      <c r="AS1991" s="118">
        <f t="shared" si="1213"/>
        <v>0</v>
      </c>
      <c r="AT1991" s="118">
        <f t="shared" si="1213"/>
        <v>0</v>
      </c>
      <c r="AU1991" s="118">
        <f t="shared" si="1188"/>
        <v>0</v>
      </c>
      <c r="AV1991" s="118">
        <f t="shared" si="1189"/>
        <v>0</v>
      </c>
      <c r="AW1991" s="119"/>
      <c r="AX1991" s="119"/>
      <c r="AY1991" s="119"/>
      <c r="AZ1991" s="117"/>
      <c r="BA1991" s="117"/>
      <c r="BB1991" s="117"/>
      <c r="BC1991" s="117"/>
      <c r="BD1991" s="117"/>
    </row>
    <row r="1992" spans="1:56" s="100" customFormat="1" hidden="1">
      <c r="A1992" s="45"/>
      <c r="B1992" s="120">
        <v>2013</v>
      </c>
      <c r="C1992" s="121">
        <v>8320</v>
      </c>
      <c r="D1992" s="120">
        <v>17</v>
      </c>
      <c r="E1992" s="120">
        <v>1000</v>
      </c>
      <c r="F1992" s="120">
        <v>1500</v>
      </c>
      <c r="G1992" s="120">
        <v>159</v>
      </c>
      <c r="H1992" s="120">
        <v>15901</v>
      </c>
      <c r="I1992" s="122" t="s">
        <v>502</v>
      </c>
      <c r="J1992" s="123">
        <v>0</v>
      </c>
      <c r="K1992" s="123">
        <v>0</v>
      </c>
      <c r="L1992" s="124">
        <v>0</v>
      </c>
      <c r="M1992" s="123">
        <v>0</v>
      </c>
      <c r="N1992" s="123">
        <v>0</v>
      </c>
      <c r="O1992" s="124">
        <v>0</v>
      </c>
      <c r="P1992" s="124">
        <v>0</v>
      </c>
      <c r="Q1992" s="45"/>
      <c r="R1992" s="123">
        <v>0</v>
      </c>
      <c r="S1992" s="123">
        <v>0</v>
      </c>
      <c r="T1992" s="123">
        <f t="shared" si="1178"/>
        <v>0</v>
      </c>
      <c r="U1992" s="123">
        <v>0</v>
      </c>
      <c r="V1992" s="123">
        <v>0</v>
      </c>
      <c r="W1992" s="123">
        <f t="shared" si="1179"/>
        <v>0</v>
      </c>
      <c r="X1992" s="123">
        <f t="shared" si="1180"/>
        <v>0</v>
      </c>
      <c r="Y1992" s="45"/>
      <c r="Z1992" s="123">
        <v>0</v>
      </c>
      <c r="AA1992" s="123">
        <v>0</v>
      </c>
      <c r="AB1992" s="123">
        <f t="shared" si="1181"/>
        <v>0</v>
      </c>
      <c r="AC1992" s="123">
        <v>0</v>
      </c>
      <c r="AD1992" s="123">
        <v>0</v>
      </c>
      <c r="AE1992" s="123">
        <f t="shared" si="1182"/>
        <v>0</v>
      </c>
      <c r="AF1992" s="123">
        <f t="shared" si="1183"/>
        <v>0</v>
      </c>
      <c r="AG1992" s="45"/>
      <c r="AH1992" s="123">
        <v>0</v>
      </c>
      <c r="AI1992" s="123">
        <v>0</v>
      </c>
      <c r="AJ1992" s="123">
        <f t="shared" si="1184"/>
        <v>0</v>
      </c>
      <c r="AK1992" s="123">
        <v>0</v>
      </c>
      <c r="AL1992" s="123">
        <v>0</v>
      </c>
      <c r="AM1992" s="123">
        <f t="shared" si="1185"/>
        <v>0</v>
      </c>
      <c r="AN1992" s="123">
        <f t="shared" si="1186"/>
        <v>0</v>
      </c>
      <c r="AO1992" s="45"/>
      <c r="AP1992" s="123">
        <f>J1992-(R1992+Z1992+AH1992)</f>
        <v>0</v>
      </c>
      <c r="AQ1992" s="123">
        <f>K1992-(S1992+AA1992+AI1992)</f>
        <v>0</v>
      </c>
      <c r="AR1992" s="123">
        <f t="shared" si="1187"/>
        <v>0</v>
      </c>
      <c r="AS1992" s="123">
        <f>M1992-(U1992+AC1992+AK1992)</f>
        <v>0</v>
      </c>
      <c r="AT1992" s="123">
        <f>N1992-(V1992+AD1992+AL1992)</f>
        <v>0</v>
      </c>
      <c r="AU1992" s="123">
        <f t="shared" si="1188"/>
        <v>0</v>
      </c>
      <c r="AV1992" s="123">
        <f t="shared" si="1189"/>
        <v>0</v>
      </c>
      <c r="AW1992" s="125"/>
      <c r="AX1992" s="125"/>
      <c r="AY1992" s="125"/>
      <c r="AZ1992" s="124"/>
      <c r="BA1992" s="124"/>
      <c r="BB1992" s="124"/>
      <c r="BC1992" s="124"/>
      <c r="BD1992" s="124"/>
    </row>
    <row r="1993" spans="1:56" s="107" customFormat="1" hidden="1">
      <c r="A1993" s="45"/>
      <c r="B1993" s="101">
        <v>2013</v>
      </c>
      <c r="C1993" s="102">
        <v>8320</v>
      </c>
      <c r="D1993" s="101">
        <v>17</v>
      </c>
      <c r="E1993" s="101">
        <v>2000</v>
      </c>
      <c r="F1993" s="101"/>
      <c r="G1993" s="101"/>
      <c r="H1993" s="101"/>
      <c r="I1993" s="103" t="s">
        <v>99</v>
      </c>
      <c r="J1993" s="104">
        <v>0</v>
      </c>
      <c r="K1993" s="104">
        <f>+K2007+K2029+K2034+K2043+K2048</f>
        <v>1455419</v>
      </c>
      <c r="L1993" s="104">
        <f>+J1993+K1993</f>
        <v>1455419</v>
      </c>
      <c r="M1993" s="104">
        <f>+M2007+M2029+M2043</f>
        <v>2096000</v>
      </c>
      <c r="N1993" s="104">
        <v>0</v>
      </c>
      <c r="O1993" s="104">
        <f>+M1993+N1993</f>
        <v>2096000</v>
      </c>
      <c r="P1993" s="104">
        <f>+P2007+P2029+P2034+P2043</f>
        <v>3551419</v>
      </c>
      <c r="Q1993" s="45"/>
      <c r="R1993" s="105">
        <f>R1994+R2007+R2013+R2018+R2029+R2034+R2043+R2048</f>
        <v>215545.89</v>
      </c>
      <c r="S1993" s="105">
        <f>S1994+S2007+S2013+S2018+S2029+S2034+S2043+S2048</f>
        <v>1455419</v>
      </c>
      <c r="T1993" s="105">
        <f t="shared" si="1178"/>
        <v>1670964.8900000001</v>
      </c>
      <c r="U1993" s="105">
        <f>U1994+U2007+U2013+U2018+U2029+U2034+U2043+U2048</f>
        <v>659535.93999999994</v>
      </c>
      <c r="V1993" s="105">
        <f>V1994+V2007+V2013+V2018+V2029+V2034+V2043+V2048</f>
        <v>0</v>
      </c>
      <c r="W1993" s="105">
        <f t="shared" si="1179"/>
        <v>659535.93999999994</v>
      </c>
      <c r="X1993" s="105">
        <f>T1993+W1993</f>
        <v>2330500.83</v>
      </c>
      <c r="Y1993" s="45"/>
      <c r="Z1993" s="105">
        <f>Z1994+Z2007+Z2013+Z2018+Z2029+Z2034+Z2043+Z2048</f>
        <v>0</v>
      </c>
      <c r="AA1993" s="105">
        <f>AA1994+AA2007+AA2013+AA2018+AA2029+AA2034+AA2043+AA2048</f>
        <v>0</v>
      </c>
      <c r="AB1993" s="105">
        <f t="shared" si="1181"/>
        <v>0</v>
      </c>
      <c r="AC1993" s="105">
        <f>AC1994+AC2007+AC2013+AC2018+AC2029+AC2034+AC2043+AC2048</f>
        <v>0</v>
      </c>
      <c r="AD1993" s="105">
        <f>AD1994+AD2007+AD2013+AD2018+AD2029+AD2034+AD2043+AD2048</f>
        <v>0</v>
      </c>
      <c r="AE1993" s="105">
        <f t="shared" si="1182"/>
        <v>0</v>
      </c>
      <c r="AF1993" s="105">
        <f t="shared" si="1183"/>
        <v>0</v>
      </c>
      <c r="AG1993" s="45"/>
      <c r="AH1993" s="105">
        <f>AH1994+AH2007+AH2013+AH2018+AH2029+AH2034+AH2043+AH2048</f>
        <v>0</v>
      </c>
      <c r="AI1993" s="105">
        <f>AI1994+AI2007+AI2013+AI2018+AI2029+AI2034+AI2043+AI2048</f>
        <v>0</v>
      </c>
      <c r="AJ1993" s="105">
        <f t="shared" si="1184"/>
        <v>0</v>
      </c>
      <c r="AK1993" s="105">
        <f>AK1994+AK2007+AK2013+AK2018+AK2029+AK2034+AK2043+AK2048</f>
        <v>0</v>
      </c>
      <c r="AL1993" s="105">
        <f>AL1994+AL2007+AL2013+AL2018+AL2029+AL2034+AL2043+AL2048</f>
        <v>0</v>
      </c>
      <c r="AM1993" s="105">
        <f t="shared" si="1185"/>
        <v>0</v>
      </c>
      <c r="AN1993" s="105">
        <f t="shared" si="1186"/>
        <v>0</v>
      </c>
      <c r="AO1993" s="45"/>
      <c r="AP1993" s="105">
        <f>AP1994+AP2007+AP2013+AP2018+AP2029+AP2034+AP2043+AP2048</f>
        <v>0</v>
      </c>
      <c r="AQ1993" s="105">
        <f>AQ1994+AQ2007+AQ2013+AQ2018+AQ2029+AQ2034+AQ2043+AQ2048</f>
        <v>0</v>
      </c>
      <c r="AR1993" s="105">
        <f t="shared" si="1187"/>
        <v>0</v>
      </c>
      <c r="AS1993" s="105">
        <f>AS1994+AS2007+AS2013+AS2018+AS2029+AS2034+AS2043+AS2048</f>
        <v>0</v>
      </c>
      <c r="AT1993" s="105">
        <f>AT1994+AT2007+AT2013+AT2018+AT2029+AT2034+AT2043+AT2048</f>
        <v>0</v>
      </c>
      <c r="AU1993" s="105">
        <f t="shared" si="1188"/>
        <v>0</v>
      </c>
      <c r="AV1993" s="105">
        <f t="shared" si="1189"/>
        <v>0</v>
      </c>
      <c r="AW1993" s="106"/>
      <c r="AX1993" s="106"/>
      <c r="AY1993" s="106"/>
      <c r="AZ1993" s="104"/>
      <c r="BA1993" s="104"/>
      <c r="BB1993" s="104"/>
      <c r="BC1993" s="104"/>
      <c r="BD1993" s="104"/>
    </row>
    <row r="1994" spans="1:56" s="126" customFormat="1" hidden="1">
      <c r="A1994" s="45"/>
      <c r="B1994" s="108">
        <v>2013</v>
      </c>
      <c r="C1994" s="109">
        <v>8320</v>
      </c>
      <c r="D1994" s="108">
        <v>17</v>
      </c>
      <c r="E1994" s="108">
        <v>2000</v>
      </c>
      <c r="F1994" s="108">
        <v>2100</v>
      </c>
      <c r="G1994" s="108"/>
      <c r="H1994" s="108"/>
      <c r="I1994" s="110" t="s">
        <v>357</v>
      </c>
      <c r="J1994" s="111">
        <v>0</v>
      </c>
      <c r="K1994" s="111">
        <v>0</v>
      </c>
      <c r="L1994" s="111">
        <v>0</v>
      </c>
      <c r="M1994" s="111">
        <v>0</v>
      </c>
      <c r="N1994" s="111">
        <v>0</v>
      </c>
      <c r="O1994" s="111">
        <v>0</v>
      </c>
      <c r="P1994" s="111">
        <v>0</v>
      </c>
      <c r="Q1994" s="45"/>
      <c r="R1994" s="112">
        <f>R1995+R1997+R1999+R2001+R2003+R2005</f>
        <v>0</v>
      </c>
      <c r="S1994" s="112">
        <f>S1995+S1997+S1999+S2001+S2003+S2005</f>
        <v>0</v>
      </c>
      <c r="T1994" s="112">
        <f t="shared" si="1178"/>
        <v>0</v>
      </c>
      <c r="U1994" s="112">
        <f>U1995+U1997+U1999+U2001+U2003+U2005</f>
        <v>0</v>
      </c>
      <c r="V1994" s="112">
        <f>V1995+V1997+V1999+V2001+V2003+V2005</f>
        <v>0</v>
      </c>
      <c r="W1994" s="112">
        <f t="shared" si="1179"/>
        <v>0</v>
      </c>
      <c r="X1994" s="112">
        <f t="shared" si="1180"/>
        <v>0</v>
      </c>
      <c r="Y1994" s="45"/>
      <c r="Z1994" s="112">
        <f>Z1995+Z1997+Z1999+Z2001+Z2003+Z2005</f>
        <v>0</v>
      </c>
      <c r="AA1994" s="112">
        <f>AA1995+AA1997+AA1999+AA2001+AA2003+AA2005</f>
        <v>0</v>
      </c>
      <c r="AB1994" s="112">
        <f t="shared" si="1181"/>
        <v>0</v>
      </c>
      <c r="AC1994" s="112">
        <f>AC1995+AC1997+AC1999+AC2001+AC2003+AC2005</f>
        <v>0</v>
      </c>
      <c r="AD1994" s="112">
        <f>AD1995+AD1997+AD1999+AD2001+AD2003+AD2005</f>
        <v>0</v>
      </c>
      <c r="AE1994" s="112">
        <f t="shared" si="1182"/>
        <v>0</v>
      </c>
      <c r="AF1994" s="112">
        <f t="shared" si="1183"/>
        <v>0</v>
      </c>
      <c r="AG1994" s="45"/>
      <c r="AH1994" s="112">
        <f>AH1995+AH1997+AH1999+AH2001+AH2003+AH2005</f>
        <v>0</v>
      </c>
      <c r="AI1994" s="112">
        <f>AI1995+AI1997+AI1999+AI2001+AI2003+AI2005</f>
        <v>0</v>
      </c>
      <c r="AJ1994" s="112">
        <f t="shared" si="1184"/>
        <v>0</v>
      </c>
      <c r="AK1994" s="112">
        <f>AK1995+AK1997+AK1999+AK2001+AK2003+AK2005</f>
        <v>0</v>
      </c>
      <c r="AL1994" s="112">
        <f>AL1995+AL1997+AL1999+AL2001+AL2003+AL2005</f>
        <v>0</v>
      </c>
      <c r="AM1994" s="112">
        <f t="shared" si="1185"/>
        <v>0</v>
      </c>
      <c r="AN1994" s="112">
        <f t="shared" si="1186"/>
        <v>0</v>
      </c>
      <c r="AO1994" s="45"/>
      <c r="AP1994" s="112">
        <f>AP1995+AP1997+AP1999+AP2001+AP2003+AP2005</f>
        <v>0</v>
      </c>
      <c r="AQ1994" s="112">
        <f>AQ1995+AQ1997+AQ1999+AQ2001+AQ2003+AQ2005</f>
        <v>0</v>
      </c>
      <c r="AR1994" s="112">
        <f t="shared" si="1187"/>
        <v>0</v>
      </c>
      <c r="AS1994" s="112">
        <f>AS1995+AS1997+AS1999+AS2001+AS2003+AS2005</f>
        <v>0</v>
      </c>
      <c r="AT1994" s="112">
        <f>AT1995+AT1997+AT1999+AT2001+AT2003+AT2005</f>
        <v>0</v>
      </c>
      <c r="AU1994" s="112">
        <f t="shared" si="1188"/>
        <v>0</v>
      </c>
      <c r="AV1994" s="112">
        <f t="shared" si="1189"/>
        <v>0</v>
      </c>
      <c r="AW1994" s="113"/>
      <c r="AX1994" s="113"/>
      <c r="AY1994" s="113"/>
      <c r="AZ1994" s="111"/>
      <c r="BA1994" s="111"/>
      <c r="BB1994" s="111"/>
      <c r="BC1994" s="111"/>
      <c r="BD1994" s="111"/>
    </row>
    <row r="1995" spans="1:56" s="127" customFormat="1" hidden="1">
      <c r="A1995" s="45"/>
      <c r="B1995" s="114">
        <v>2013</v>
      </c>
      <c r="C1995" s="115">
        <v>8320</v>
      </c>
      <c r="D1995" s="114">
        <v>17</v>
      </c>
      <c r="E1995" s="114">
        <v>2000</v>
      </c>
      <c r="F1995" s="114">
        <v>2100</v>
      </c>
      <c r="G1995" s="114">
        <v>211</v>
      </c>
      <c r="H1995" s="116"/>
      <c r="I1995" s="116" t="s">
        <v>101</v>
      </c>
      <c r="J1995" s="117">
        <v>0</v>
      </c>
      <c r="K1995" s="117">
        <v>0</v>
      </c>
      <c r="L1995" s="117">
        <v>0</v>
      </c>
      <c r="M1995" s="117">
        <v>0</v>
      </c>
      <c r="N1995" s="117">
        <v>0</v>
      </c>
      <c r="O1995" s="117">
        <v>0</v>
      </c>
      <c r="P1995" s="117">
        <v>0</v>
      </c>
      <c r="Q1995" s="45"/>
      <c r="R1995" s="118">
        <f t="shared" ref="R1995:S2005" si="1214">R1996</f>
        <v>0</v>
      </c>
      <c r="S1995" s="118">
        <f t="shared" si="1214"/>
        <v>0</v>
      </c>
      <c r="T1995" s="118">
        <f t="shared" si="1178"/>
        <v>0</v>
      </c>
      <c r="U1995" s="118">
        <f t="shared" ref="U1995:V2005" si="1215">U1996</f>
        <v>0</v>
      </c>
      <c r="V1995" s="118">
        <f t="shared" si="1215"/>
        <v>0</v>
      </c>
      <c r="W1995" s="118">
        <f t="shared" si="1179"/>
        <v>0</v>
      </c>
      <c r="X1995" s="118">
        <f t="shared" si="1180"/>
        <v>0</v>
      </c>
      <c r="Y1995" s="45"/>
      <c r="Z1995" s="118">
        <f t="shared" ref="Z1995:AA2005" si="1216">Z1996</f>
        <v>0</v>
      </c>
      <c r="AA1995" s="118">
        <f t="shared" si="1216"/>
        <v>0</v>
      </c>
      <c r="AB1995" s="118">
        <f t="shared" si="1181"/>
        <v>0</v>
      </c>
      <c r="AC1995" s="118">
        <f t="shared" ref="AC1995:AD2005" si="1217">AC1996</f>
        <v>0</v>
      </c>
      <c r="AD1995" s="118">
        <f t="shared" si="1217"/>
        <v>0</v>
      </c>
      <c r="AE1995" s="118">
        <f t="shared" si="1182"/>
        <v>0</v>
      </c>
      <c r="AF1995" s="118">
        <f t="shared" si="1183"/>
        <v>0</v>
      </c>
      <c r="AG1995" s="45"/>
      <c r="AH1995" s="118">
        <f t="shared" ref="AH1995:AI2005" si="1218">AH1996</f>
        <v>0</v>
      </c>
      <c r="AI1995" s="118">
        <f t="shared" si="1218"/>
        <v>0</v>
      </c>
      <c r="AJ1995" s="118">
        <f t="shared" si="1184"/>
        <v>0</v>
      </c>
      <c r="AK1995" s="118">
        <f t="shared" ref="AK1995:AL2005" si="1219">AK1996</f>
        <v>0</v>
      </c>
      <c r="AL1995" s="118">
        <f t="shared" si="1219"/>
        <v>0</v>
      </c>
      <c r="AM1995" s="118">
        <f t="shared" si="1185"/>
        <v>0</v>
      </c>
      <c r="AN1995" s="118">
        <f t="shared" si="1186"/>
        <v>0</v>
      </c>
      <c r="AO1995" s="45"/>
      <c r="AP1995" s="118">
        <f t="shared" ref="AP1995:AQ2005" si="1220">AP1996</f>
        <v>0</v>
      </c>
      <c r="AQ1995" s="118">
        <f t="shared" si="1220"/>
        <v>0</v>
      </c>
      <c r="AR1995" s="118">
        <f t="shared" si="1187"/>
        <v>0</v>
      </c>
      <c r="AS1995" s="118">
        <f t="shared" ref="AS1995:AT2005" si="1221">AS1996</f>
        <v>0</v>
      </c>
      <c r="AT1995" s="118">
        <f t="shared" si="1221"/>
        <v>0</v>
      </c>
      <c r="AU1995" s="118">
        <f t="shared" si="1188"/>
        <v>0</v>
      </c>
      <c r="AV1995" s="118">
        <f t="shared" si="1189"/>
        <v>0</v>
      </c>
      <c r="AW1995" s="119"/>
      <c r="AX1995" s="119"/>
      <c r="AY1995" s="119"/>
      <c r="AZ1995" s="117"/>
      <c r="BA1995" s="117"/>
      <c r="BB1995" s="117"/>
      <c r="BC1995" s="117"/>
      <c r="BD1995" s="117"/>
    </row>
    <row r="1996" spans="1:56" s="100" customFormat="1" hidden="1">
      <c r="A1996" s="45"/>
      <c r="B1996" s="120">
        <v>2013</v>
      </c>
      <c r="C1996" s="121">
        <v>8320</v>
      </c>
      <c r="D1996" s="120">
        <v>17</v>
      </c>
      <c r="E1996" s="120">
        <v>2000</v>
      </c>
      <c r="F1996" s="120">
        <v>2100</v>
      </c>
      <c r="G1996" s="120">
        <v>211</v>
      </c>
      <c r="H1996" s="120">
        <v>21101</v>
      </c>
      <c r="I1996" s="122" t="s">
        <v>102</v>
      </c>
      <c r="J1996" s="123">
        <v>0</v>
      </c>
      <c r="K1996" s="123">
        <v>0</v>
      </c>
      <c r="L1996" s="124">
        <v>0</v>
      </c>
      <c r="M1996" s="123">
        <v>0</v>
      </c>
      <c r="N1996" s="123">
        <v>0</v>
      </c>
      <c r="O1996" s="124">
        <v>0</v>
      </c>
      <c r="P1996" s="124">
        <v>0</v>
      </c>
      <c r="Q1996" s="45"/>
      <c r="R1996" s="123">
        <v>0</v>
      </c>
      <c r="S1996" s="123">
        <v>0</v>
      </c>
      <c r="T1996" s="123">
        <f t="shared" si="1178"/>
        <v>0</v>
      </c>
      <c r="U1996" s="123">
        <v>0</v>
      </c>
      <c r="V1996" s="123">
        <v>0</v>
      </c>
      <c r="W1996" s="123">
        <f t="shared" si="1179"/>
        <v>0</v>
      </c>
      <c r="X1996" s="123">
        <f t="shared" si="1180"/>
        <v>0</v>
      </c>
      <c r="Y1996" s="45"/>
      <c r="Z1996" s="123">
        <v>0</v>
      </c>
      <c r="AA1996" s="123">
        <v>0</v>
      </c>
      <c r="AB1996" s="123">
        <f t="shared" si="1181"/>
        <v>0</v>
      </c>
      <c r="AC1996" s="123">
        <v>0</v>
      </c>
      <c r="AD1996" s="123">
        <v>0</v>
      </c>
      <c r="AE1996" s="123">
        <f t="shared" si="1182"/>
        <v>0</v>
      </c>
      <c r="AF1996" s="123">
        <f t="shared" si="1183"/>
        <v>0</v>
      </c>
      <c r="AG1996" s="45"/>
      <c r="AH1996" s="123">
        <v>0</v>
      </c>
      <c r="AI1996" s="123">
        <v>0</v>
      </c>
      <c r="AJ1996" s="123">
        <f t="shared" si="1184"/>
        <v>0</v>
      </c>
      <c r="AK1996" s="123">
        <v>0</v>
      </c>
      <c r="AL1996" s="123">
        <v>0</v>
      </c>
      <c r="AM1996" s="123">
        <f t="shared" si="1185"/>
        <v>0</v>
      </c>
      <c r="AN1996" s="123">
        <f t="shared" si="1186"/>
        <v>0</v>
      </c>
      <c r="AO1996" s="45"/>
      <c r="AP1996" s="123">
        <f>J1996-(R1996+Z1996+AH1996)</f>
        <v>0</v>
      </c>
      <c r="AQ1996" s="123">
        <f>K1996-(S1996+AA1996+AI1996)</f>
        <v>0</v>
      </c>
      <c r="AR1996" s="123">
        <f t="shared" si="1187"/>
        <v>0</v>
      </c>
      <c r="AS1996" s="123">
        <f>M1996-(U1996+AC1996+AK1996)</f>
        <v>0</v>
      </c>
      <c r="AT1996" s="123">
        <f>N1996-(V1996+AD1996+AL1996)</f>
        <v>0</v>
      </c>
      <c r="AU1996" s="123">
        <f t="shared" si="1188"/>
        <v>0</v>
      </c>
      <c r="AV1996" s="123">
        <f t="shared" si="1189"/>
        <v>0</v>
      </c>
      <c r="AW1996" s="125" t="s">
        <v>103</v>
      </c>
      <c r="AX1996" s="125"/>
      <c r="AY1996" s="125"/>
      <c r="AZ1996" s="124" t="s">
        <v>283</v>
      </c>
      <c r="BA1996" s="124"/>
      <c r="BB1996" s="124"/>
      <c r="BC1996" s="124"/>
      <c r="BD1996" s="124"/>
    </row>
    <row r="1997" spans="1:56" s="127" customFormat="1" hidden="1">
      <c r="A1997" s="45"/>
      <c r="B1997" s="114">
        <v>2013</v>
      </c>
      <c r="C1997" s="115">
        <v>8320</v>
      </c>
      <c r="D1997" s="114">
        <v>17</v>
      </c>
      <c r="E1997" s="114">
        <v>2000</v>
      </c>
      <c r="F1997" s="114">
        <v>2100</v>
      </c>
      <c r="G1997" s="114">
        <v>212</v>
      </c>
      <c r="H1997" s="116"/>
      <c r="I1997" s="116" t="s">
        <v>104</v>
      </c>
      <c r="J1997" s="117">
        <v>0</v>
      </c>
      <c r="K1997" s="117">
        <v>0</v>
      </c>
      <c r="L1997" s="117">
        <v>0</v>
      </c>
      <c r="M1997" s="117">
        <v>0</v>
      </c>
      <c r="N1997" s="117">
        <v>0</v>
      </c>
      <c r="O1997" s="117">
        <v>0</v>
      </c>
      <c r="P1997" s="117">
        <v>0</v>
      </c>
      <c r="Q1997" s="45"/>
      <c r="R1997" s="118">
        <f t="shared" si="1214"/>
        <v>0</v>
      </c>
      <c r="S1997" s="118">
        <f t="shared" si="1214"/>
        <v>0</v>
      </c>
      <c r="T1997" s="118">
        <f t="shared" si="1178"/>
        <v>0</v>
      </c>
      <c r="U1997" s="118">
        <f t="shared" si="1215"/>
        <v>0</v>
      </c>
      <c r="V1997" s="118">
        <f t="shared" si="1215"/>
        <v>0</v>
      </c>
      <c r="W1997" s="118">
        <f t="shared" si="1179"/>
        <v>0</v>
      </c>
      <c r="X1997" s="118">
        <f t="shared" si="1180"/>
        <v>0</v>
      </c>
      <c r="Y1997" s="45"/>
      <c r="Z1997" s="118">
        <f t="shared" si="1216"/>
        <v>0</v>
      </c>
      <c r="AA1997" s="118">
        <f t="shared" si="1216"/>
        <v>0</v>
      </c>
      <c r="AB1997" s="118">
        <f t="shared" si="1181"/>
        <v>0</v>
      </c>
      <c r="AC1997" s="118">
        <f t="shared" si="1217"/>
        <v>0</v>
      </c>
      <c r="AD1997" s="118">
        <f t="shared" si="1217"/>
        <v>0</v>
      </c>
      <c r="AE1997" s="118">
        <f t="shared" si="1182"/>
        <v>0</v>
      </c>
      <c r="AF1997" s="118">
        <f t="shared" si="1183"/>
        <v>0</v>
      </c>
      <c r="AG1997" s="45"/>
      <c r="AH1997" s="118">
        <f t="shared" si="1218"/>
        <v>0</v>
      </c>
      <c r="AI1997" s="118">
        <f t="shared" si="1218"/>
        <v>0</v>
      </c>
      <c r="AJ1997" s="118">
        <f t="shared" si="1184"/>
        <v>0</v>
      </c>
      <c r="AK1997" s="118">
        <f t="shared" si="1219"/>
        <v>0</v>
      </c>
      <c r="AL1997" s="118">
        <f t="shared" si="1219"/>
        <v>0</v>
      </c>
      <c r="AM1997" s="118">
        <f t="shared" si="1185"/>
        <v>0</v>
      </c>
      <c r="AN1997" s="118">
        <f t="shared" si="1186"/>
        <v>0</v>
      </c>
      <c r="AO1997" s="45"/>
      <c r="AP1997" s="118">
        <f t="shared" si="1220"/>
        <v>0</v>
      </c>
      <c r="AQ1997" s="118">
        <f t="shared" si="1220"/>
        <v>0</v>
      </c>
      <c r="AR1997" s="118">
        <f t="shared" si="1187"/>
        <v>0</v>
      </c>
      <c r="AS1997" s="118">
        <f t="shared" si="1221"/>
        <v>0</v>
      </c>
      <c r="AT1997" s="118">
        <f t="shared" si="1221"/>
        <v>0</v>
      </c>
      <c r="AU1997" s="118">
        <f t="shared" si="1188"/>
        <v>0</v>
      </c>
      <c r="AV1997" s="118">
        <f t="shared" si="1189"/>
        <v>0</v>
      </c>
      <c r="AW1997" s="119"/>
      <c r="AX1997" s="119"/>
      <c r="AY1997" s="119"/>
      <c r="AZ1997" s="117"/>
      <c r="BA1997" s="117"/>
      <c r="BB1997" s="117"/>
      <c r="BC1997" s="117"/>
      <c r="BD1997" s="117"/>
    </row>
    <row r="1998" spans="1:56" s="100" customFormat="1" hidden="1">
      <c r="A1998" s="45"/>
      <c r="B1998" s="120">
        <v>2013</v>
      </c>
      <c r="C1998" s="121">
        <v>8320</v>
      </c>
      <c r="D1998" s="120">
        <v>17</v>
      </c>
      <c r="E1998" s="120">
        <v>2000</v>
      </c>
      <c r="F1998" s="120">
        <v>2100</v>
      </c>
      <c r="G1998" s="120">
        <v>212</v>
      </c>
      <c r="H1998" s="120">
        <v>21201</v>
      </c>
      <c r="I1998" s="122" t="s">
        <v>104</v>
      </c>
      <c r="J1998" s="123">
        <v>0</v>
      </c>
      <c r="K1998" s="123">
        <v>0</v>
      </c>
      <c r="L1998" s="124">
        <v>0</v>
      </c>
      <c r="M1998" s="123">
        <v>0</v>
      </c>
      <c r="N1998" s="123">
        <v>0</v>
      </c>
      <c r="O1998" s="124">
        <v>0</v>
      </c>
      <c r="P1998" s="124">
        <v>0</v>
      </c>
      <c r="Q1998" s="45"/>
      <c r="R1998" s="123">
        <v>0</v>
      </c>
      <c r="S1998" s="123">
        <v>0</v>
      </c>
      <c r="T1998" s="123">
        <f t="shared" si="1178"/>
        <v>0</v>
      </c>
      <c r="U1998" s="123">
        <v>0</v>
      </c>
      <c r="V1998" s="123">
        <v>0</v>
      </c>
      <c r="W1998" s="123">
        <f t="shared" si="1179"/>
        <v>0</v>
      </c>
      <c r="X1998" s="123">
        <f t="shared" si="1180"/>
        <v>0</v>
      </c>
      <c r="Y1998" s="45"/>
      <c r="Z1998" s="123">
        <v>0</v>
      </c>
      <c r="AA1998" s="123">
        <v>0</v>
      </c>
      <c r="AB1998" s="123">
        <f t="shared" si="1181"/>
        <v>0</v>
      </c>
      <c r="AC1998" s="123">
        <v>0</v>
      </c>
      <c r="AD1998" s="123">
        <v>0</v>
      </c>
      <c r="AE1998" s="123">
        <f t="shared" si="1182"/>
        <v>0</v>
      </c>
      <c r="AF1998" s="123">
        <f t="shared" si="1183"/>
        <v>0</v>
      </c>
      <c r="AG1998" s="45"/>
      <c r="AH1998" s="123">
        <v>0</v>
      </c>
      <c r="AI1998" s="123">
        <v>0</v>
      </c>
      <c r="AJ1998" s="123">
        <f t="shared" si="1184"/>
        <v>0</v>
      </c>
      <c r="AK1998" s="123">
        <v>0</v>
      </c>
      <c r="AL1998" s="123">
        <v>0</v>
      </c>
      <c r="AM1998" s="123">
        <f t="shared" si="1185"/>
        <v>0</v>
      </c>
      <c r="AN1998" s="123">
        <f t="shared" si="1186"/>
        <v>0</v>
      </c>
      <c r="AO1998" s="45"/>
      <c r="AP1998" s="123">
        <f>J1998-(R1998+Z1998+AH1998)</f>
        <v>0</v>
      </c>
      <c r="AQ1998" s="123">
        <f>K1998-(S1998+AA1998+AI1998)</f>
        <v>0</v>
      </c>
      <c r="AR1998" s="123">
        <f t="shared" si="1187"/>
        <v>0</v>
      </c>
      <c r="AS1998" s="123">
        <f>M1998-(U1998+AC1998+AK1998)</f>
        <v>0</v>
      </c>
      <c r="AT1998" s="123">
        <f>N1998-(V1998+AD1998+AL1998)</f>
        <v>0</v>
      </c>
      <c r="AU1998" s="123">
        <f t="shared" si="1188"/>
        <v>0</v>
      </c>
      <c r="AV1998" s="123">
        <f t="shared" si="1189"/>
        <v>0</v>
      </c>
      <c r="AW1998" s="125" t="s">
        <v>105</v>
      </c>
      <c r="AX1998" s="125"/>
      <c r="AY1998" s="125"/>
      <c r="AZ1998" s="124" t="s">
        <v>88</v>
      </c>
      <c r="BA1998" s="124"/>
      <c r="BB1998" s="124"/>
      <c r="BC1998" s="124"/>
      <c r="BD1998" s="124"/>
    </row>
    <row r="1999" spans="1:56" s="127" customFormat="1" hidden="1">
      <c r="A1999" s="45"/>
      <c r="B1999" s="114">
        <v>2013</v>
      </c>
      <c r="C1999" s="115">
        <v>8320</v>
      </c>
      <c r="D1999" s="114">
        <v>17</v>
      </c>
      <c r="E1999" s="114">
        <v>2000</v>
      </c>
      <c r="F1999" s="114">
        <v>2100</v>
      </c>
      <c r="G1999" s="114">
        <v>214</v>
      </c>
      <c r="H1999" s="116"/>
      <c r="I1999" s="116" t="s">
        <v>107</v>
      </c>
      <c r="J1999" s="117">
        <v>0</v>
      </c>
      <c r="K1999" s="117">
        <v>0</v>
      </c>
      <c r="L1999" s="117">
        <v>0</v>
      </c>
      <c r="M1999" s="117">
        <v>0</v>
      </c>
      <c r="N1999" s="117">
        <v>0</v>
      </c>
      <c r="O1999" s="117">
        <v>0</v>
      </c>
      <c r="P1999" s="117">
        <v>0</v>
      </c>
      <c r="Q1999" s="45"/>
      <c r="R1999" s="118">
        <f t="shared" si="1214"/>
        <v>0</v>
      </c>
      <c r="S1999" s="118">
        <f t="shared" si="1214"/>
        <v>0</v>
      </c>
      <c r="T1999" s="118">
        <f t="shared" si="1178"/>
        <v>0</v>
      </c>
      <c r="U1999" s="118">
        <f t="shared" si="1215"/>
        <v>0</v>
      </c>
      <c r="V1999" s="118">
        <f t="shared" si="1215"/>
        <v>0</v>
      </c>
      <c r="W1999" s="118">
        <f t="shared" si="1179"/>
        <v>0</v>
      </c>
      <c r="X1999" s="118">
        <f t="shared" si="1180"/>
        <v>0</v>
      </c>
      <c r="Y1999" s="45"/>
      <c r="Z1999" s="118">
        <f t="shared" si="1216"/>
        <v>0</v>
      </c>
      <c r="AA1999" s="118">
        <f t="shared" si="1216"/>
        <v>0</v>
      </c>
      <c r="AB1999" s="118">
        <f t="shared" si="1181"/>
        <v>0</v>
      </c>
      <c r="AC1999" s="118">
        <f t="shared" si="1217"/>
        <v>0</v>
      </c>
      <c r="AD1999" s="118">
        <f t="shared" si="1217"/>
        <v>0</v>
      </c>
      <c r="AE1999" s="118">
        <f t="shared" si="1182"/>
        <v>0</v>
      </c>
      <c r="AF1999" s="118">
        <f t="shared" si="1183"/>
        <v>0</v>
      </c>
      <c r="AG1999" s="45"/>
      <c r="AH1999" s="118">
        <f t="shared" si="1218"/>
        <v>0</v>
      </c>
      <c r="AI1999" s="118">
        <f t="shared" si="1218"/>
        <v>0</v>
      </c>
      <c r="AJ1999" s="118">
        <f t="shared" si="1184"/>
        <v>0</v>
      </c>
      <c r="AK1999" s="118">
        <f t="shared" si="1219"/>
        <v>0</v>
      </c>
      <c r="AL1999" s="118">
        <f t="shared" si="1219"/>
        <v>0</v>
      </c>
      <c r="AM1999" s="118">
        <f t="shared" si="1185"/>
        <v>0</v>
      </c>
      <c r="AN1999" s="118">
        <f t="shared" si="1186"/>
        <v>0</v>
      </c>
      <c r="AO1999" s="45"/>
      <c r="AP1999" s="118">
        <f t="shared" si="1220"/>
        <v>0</v>
      </c>
      <c r="AQ1999" s="118">
        <f t="shared" si="1220"/>
        <v>0</v>
      </c>
      <c r="AR1999" s="118">
        <f t="shared" si="1187"/>
        <v>0</v>
      </c>
      <c r="AS1999" s="118">
        <f t="shared" si="1221"/>
        <v>0</v>
      </c>
      <c r="AT1999" s="118">
        <f t="shared" si="1221"/>
        <v>0</v>
      </c>
      <c r="AU1999" s="118">
        <f t="shared" si="1188"/>
        <v>0</v>
      </c>
      <c r="AV1999" s="118">
        <f t="shared" si="1189"/>
        <v>0</v>
      </c>
      <c r="AW1999" s="119"/>
      <c r="AX1999" s="119"/>
      <c r="AY1999" s="119"/>
      <c r="AZ1999" s="117"/>
      <c r="BA1999" s="117"/>
      <c r="BB1999" s="117"/>
      <c r="BC1999" s="117"/>
      <c r="BD1999" s="117"/>
    </row>
    <row r="2000" spans="1:56" s="100" customFormat="1" hidden="1">
      <c r="A2000" s="45"/>
      <c r="B2000" s="120">
        <v>2013</v>
      </c>
      <c r="C2000" s="121">
        <v>8320</v>
      </c>
      <c r="D2000" s="120">
        <v>17</v>
      </c>
      <c r="E2000" s="120">
        <v>2000</v>
      </c>
      <c r="F2000" s="120">
        <v>2100</v>
      </c>
      <c r="G2000" s="120">
        <v>214</v>
      </c>
      <c r="H2000" s="120">
        <v>21401</v>
      </c>
      <c r="I2000" s="122" t="s">
        <v>108</v>
      </c>
      <c r="J2000" s="123">
        <v>0</v>
      </c>
      <c r="K2000" s="123">
        <v>0</v>
      </c>
      <c r="L2000" s="124">
        <v>0</v>
      </c>
      <c r="M2000" s="123">
        <v>0</v>
      </c>
      <c r="N2000" s="123">
        <v>0</v>
      </c>
      <c r="O2000" s="124">
        <v>0</v>
      </c>
      <c r="P2000" s="124">
        <v>0</v>
      </c>
      <c r="Q2000" s="45"/>
      <c r="R2000" s="123">
        <v>0</v>
      </c>
      <c r="S2000" s="123">
        <v>0</v>
      </c>
      <c r="T2000" s="123">
        <f t="shared" si="1178"/>
        <v>0</v>
      </c>
      <c r="U2000" s="123">
        <v>0</v>
      </c>
      <c r="V2000" s="123">
        <v>0</v>
      </c>
      <c r="W2000" s="123">
        <f t="shared" si="1179"/>
        <v>0</v>
      </c>
      <c r="X2000" s="123">
        <f t="shared" si="1180"/>
        <v>0</v>
      </c>
      <c r="Y2000" s="45"/>
      <c r="Z2000" s="123">
        <v>0</v>
      </c>
      <c r="AA2000" s="123">
        <v>0</v>
      </c>
      <c r="AB2000" s="123">
        <f t="shared" si="1181"/>
        <v>0</v>
      </c>
      <c r="AC2000" s="123">
        <v>0</v>
      </c>
      <c r="AD2000" s="123">
        <v>0</v>
      </c>
      <c r="AE2000" s="123">
        <f t="shared" si="1182"/>
        <v>0</v>
      </c>
      <c r="AF2000" s="123">
        <f t="shared" si="1183"/>
        <v>0</v>
      </c>
      <c r="AG2000" s="45"/>
      <c r="AH2000" s="123">
        <v>0</v>
      </c>
      <c r="AI2000" s="123">
        <v>0</v>
      </c>
      <c r="AJ2000" s="123">
        <f t="shared" si="1184"/>
        <v>0</v>
      </c>
      <c r="AK2000" s="123">
        <v>0</v>
      </c>
      <c r="AL2000" s="123">
        <v>0</v>
      </c>
      <c r="AM2000" s="123">
        <f t="shared" si="1185"/>
        <v>0</v>
      </c>
      <c r="AN2000" s="123">
        <f t="shared" si="1186"/>
        <v>0</v>
      </c>
      <c r="AO2000" s="45"/>
      <c r="AP2000" s="123">
        <f>J2000-(R2000+Z2000+AH2000)</f>
        <v>0</v>
      </c>
      <c r="AQ2000" s="123">
        <f>K2000-(S2000+AA2000+AI2000)</f>
        <v>0</v>
      </c>
      <c r="AR2000" s="123">
        <f t="shared" si="1187"/>
        <v>0</v>
      </c>
      <c r="AS2000" s="123">
        <f>M2000-(U2000+AC2000+AK2000)</f>
        <v>0</v>
      </c>
      <c r="AT2000" s="123">
        <f>N2000-(V2000+AD2000+AL2000)</f>
        <v>0</v>
      </c>
      <c r="AU2000" s="123">
        <f t="shared" si="1188"/>
        <v>0</v>
      </c>
      <c r="AV2000" s="123">
        <f t="shared" si="1189"/>
        <v>0</v>
      </c>
      <c r="AW2000" s="125" t="s">
        <v>103</v>
      </c>
      <c r="AX2000" s="125"/>
      <c r="AY2000" s="125"/>
      <c r="AZ2000" s="124" t="s">
        <v>88</v>
      </c>
      <c r="BA2000" s="124"/>
      <c r="BB2000" s="124"/>
      <c r="BC2000" s="124"/>
      <c r="BD2000" s="124"/>
    </row>
    <row r="2001" spans="1:56" s="127" customFormat="1" hidden="1">
      <c r="A2001" s="45"/>
      <c r="B2001" s="114">
        <v>2013</v>
      </c>
      <c r="C2001" s="115">
        <v>8320</v>
      </c>
      <c r="D2001" s="114">
        <v>17</v>
      </c>
      <c r="E2001" s="114">
        <v>2000</v>
      </c>
      <c r="F2001" s="114">
        <v>2100</v>
      </c>
      <c r="G2001" s="114">
        <v>215</v>
      </c>
      <c r="H2001" s="116"/>
      <c r="I2001" s="116" t="s">
        <v>109</v>
      </c>
      <c r="J2001" s="117">
        <v>0</v>
      </c>
      <c r="K2001" s="117">
        <v>0</v>
      </c>
      <c r="L2001" s="117">
        <v>0</v>
      </c>
      <c r="M2001" s="117">
        <v>0</v>
      </c>
      <c r="N2001" s="117">
        <v>0</v>
      </c>
      <c r="O2001" s="117">
        <v>0</v>
      </c>
      <c r="P2001" s="117">
        <v>0</v>
      </c>
      <c r="Q2001" s="45"/>
      <c r="R2001" s="118">
        <f t="shared" si="1214"/>
        <v>0</v>
      </c>
      <c r="S2001" s="118">
        <f t="shared" si="1214"/>
        <v>0</v>
      </c>
      <c r="T2001" s="118">
        <f t="shared" si="1178"/>
        <v>0</v>
      </c>
      <c r="U2001" s="118">
        <f t="shared" si="1215"/>
        <v>0</v>
      </c>
      <c r="V2001" s="118">
        <f t="shared" si="1215"/>
        <v>0</v>
      </c>
      <c r="W2001" s="118">
        <f t="shared" si="1179"/>
        <v>0</v>
      </c>
      <c r="X2001" s="118">
        <f t="shared" si="1180"/>
        <v>0</v>
      </c>
      <c r="Y2001" s="45"/>
      <c r="Z2001" s="118">
        <f t="shared" si="1216"/>
        <v>0</v>
      </c>
      <c r="AA2001" s="118">
        <f t="shared" si="1216"/>
        <v>0</v>
      </c>
      <c r="AB2001" s="118">
        <f t="shared" si="1181"/>
        <v>0</v>
      </c>
      <c r="AC2001" s="118">
        <f t="shared" si="1217"/>
        <v>0</v>
      </c>
      <c r="AD2001" s="118">
        <f t="shared" si="1217"/>
        <v>0</v>
      </c>
      <c r="AE2001" s="118">
        <f t="shared" si="1182"/>
        <v>0</v>
      </c>
      <c r="AF2001" s="118">
        <f t="shared" si="1183"/>
        <v>0</v>
      </c>
      <c r="AG2001" s="45"/>
      <c r="AH2001" s="118">
        <f t="shared" si="1218"/>
        <v>0</v>
      </c>
      <c r="AI2001" s="118">
        <f t="shared" si="1218"/>
        <v>0</v>
      </c>
      <c r="AJ2001" s="118">
        <f t="shared" si="1184"/>
        <v>0</v>
      </c>
      <c r="AK2001" s="118">
        <f t="shared" si="1219"/>
        <v>0</v>
      </c>
      <c r="AL2001" s="118">
        <f t="shared" si="1219"/>
        <v>0</v>
      </c>
      <c r="AM2001" s="118">
        <f t="shared" si="1185"/>
        <v>0</v>
      </c>
      <c r="AN2001" s="118">
        <f t="shared" si="1186"/>
        <v>0</v>
      </c>
      <c r="AO2001" s="45"/>
      <c r="AP2001" s="118">
        <f t="shared" si="1220"/>
        <v>0</v>
      </c>
      <c r="AQ2001" s="118">
        <f t="shared" si="1220"/>
        <v>0</v>
      </c>
      <c r="AR2001" s="118">
        <f t="shared" si="1187"/>
        <v>0</v>
      </c>
      <c r="AS2001" s="118">
        <f t="shared" si="1221"/>
        <v>0</v>
      </c>
      <c r="AT2001" s="118">
        <f t="shared" si="1221"/>
        <v>0</v>
      </c>
      <c r="AU2001" s="118">
        <f t="shared" si="1188"/>
        <v>0</v>
      </c>
      <c r="AV2001" s="118">
        <f t="shared" si="1189"/>
        <v>0</v>
      </c>
      <c r="AW2001" s="119"/>
      <c r="AX2001" s="119"/>
      <c r="AY2001" s="119"/>
      <c r="AZ2001" s="117"/>
      <c r="BA2001" s="117"/>
      <c r="BB2001" s="117"/>
      <c r="BC2001" s="117"/>
      <c r="BD2001" s="117"/>
    </row>
    <row r="2002" spans="1:56" s="100" customFormat="1" hidden="1">
      <c r="A2002" s="45"/>
      <c r="B2002" s="120">
        <v>2013</v>
      </c>
      <c r="C2002" s="121">
        <v>8320</v>
      </c>
      <c r="D2002" s="120">
        <v>17</v>
      </c>
      <c r="E2002" s="120">
        <v>2000</v>
      </c>
      <c r="F2002" s="120">
        <v>2100</v>
      </c>
      <c r="G2002" s="120">
        <v>215</v>
      </c>
      <c r="H2002" s="120">
        <v>21501</v>
      </c>
      <c r="I2002" s="122" t="s">
        <v>110</v>
      </c>
      <c r="J2002" s="123">
        <v>0</v>
      </c>
      <c r="K2002" s="123">
        <v>0</v>
      </c>
      <c r="L2002" s="124">
        <v>0</v>
      </c>
      <c r="M2002" s="123">
        <v>0</v>
      </c>
      <c r="N2002" s="123">
        <v>0</v>
      </c>
      <c r="O2002" s="124">
        <v>0</v>
      </c>
      <c r="P2002" s="124">
        <v>0</v>
      </c>
      <c r="Q2002" s="45"/>
      <c r="R2002" s="123">
        <v>0</v>
      </c>
      <c r="S2002" s="123">
        <v>0</v>
      </c>
      <c r="T2002" s="123">
        <f t="shared" si="1178"/>
        <v>0</v>
      </c>
      <c r="U2002" s="123">
        <v>0</v>
      </c>
      <c r="V2002" s="123">
        <v>0</v>
      </c>
      <c r="W2002" s="123">
        <f t="shared" si="1179"/>
        <v>0</v>
      </c>
      <c r="X2002" s="123">
        <f t="shared" si="1180"/>
        <v>0</v>
      </c>
      <c r="Y2002" s="45"/>
      <c r="Z2002" s="123">
        <v>0</v>
      </c>
      <c r="AA2002" s="123">
        <v>0</v>
      </c>
      <c r="AB2002" s="123">
        <f t="shared" si="1181"/>
        <v>0</v>
      </c>
      <c r="AC2002" s="123">
        <v>0</v>
      </c>
      <c r="AD2002" s="123">
        <v>0</v>
      </c>
      <c r="AE2002" s="123">
        <f t="shared" si="1182"/>
        <v>0</v>
      </c>
      <c r="AF2002" s="123">
        <f t="shared" si="1183"/>
        <v>0</v>
      </c>
      <c r="AG2002" s="45"/>
      <c r="AH2002" s="123">
        <v>0</v>
      </c>
      <c r="AI2002" s="123">
        <v>0</v>
      </c>
      <c r="AJ2002" s="123">
        <f t="shared" si="1184"/>
        <v>0</v>
      </c>
      <c r="AK2002" s="123">
        <v>0</v>
      </c>
      <c r="AL2002" s="123">
        <v>0</v>
      </c>
      <c r="AM2002" s="123">
        <f t="shared" si="1185"/>
        <v>0</v>
      </c>
      <c r="AN2002" s="123">
        <f t="shared" si="1186"/>
        <v>0</v>
      </c>
      <c r="AO2002" s="45"/>
      <c r="AP2002" s="123">
        <f>J2002-(R2002+Z2002+AH2002)</f>
        <v>0</v>
      </c>
      <c r="AQ2002" s="123">
        <f>K2002-(S2002+AA2002+AI2002)</f>
        <v>0</v>
      </c>
      <c r="AR2002" s="123">
        <f t="shared" si="1187"/>
        <v>0</v>
      </c>
      <c r="AS2002" s="123">
        <f>M2002-(U2002+AC2002+AK2002)</f>
        <v>0</v>
      </c>
      <c r="AT2002" s="123">
        <f>N2002-(V2002+AD2002+AL2002)</f>
        <v>0</v>
      </c>
      <c r="AU2002" s="123">
        <f t="shared" si="1188"/>
        <v>0</v>
      </c>
      <c r="AV2002" s="123">
        <f t="shared" si="1189"/>
        <v>0</v>
      </c>
      <c r="AW2002" s="125" t="s">
        <v>87</v>
      </c>
      <c r="AX2002" s="125"/>
      <c r="AY2002" s="125"/>
      <c r="AZ2002" s="124" t="s">
        <v>283</v>
      </c>
      <c r="BA2002" s="124"/>
      <c r="BB2002" s="124"/>
      <c r="BC2002" s="124"/>
      <c r="BD2002" s="124"/>
    </row>
    <row r="2003" spans="1:56" s="127" customFormat="1" hidden="1">
      <c r="A2003" s="45"/>
      <c r="B2003" s="114">
        <v>2013</v>
      </c>
      <c r="C2003" s="115">
        <v>8320</v>
      </c>
      <c r="D2003" s="114">
        <v>17</v>
      </c>
      <c r="E2003" s="114">
        <v>2000</v>
      </c>
      <c r="F2003" s="114">
        <v>2100</v>
      </c>
      <c r="G2003" s="114">
        <v>217</v>
      </c>
      <c r="H2003" s="116"/>
      <c r="I2003" s="116" t="s">
        <v>112</v>
      </c>
      <c r="J2003" s="117">
        <v>0</v>
      </c>
      <c r="K2003" s="117">
        <v>0</v>
      </c>
      <c r="L2003" s="117">
        <v>0</v>
      </c>
      <c r="M2003" s="117">
        <v>0</v>
      </c>
      <c r="N2003" s="117">
        <v>0</v>
      </c>
      <c r="O2003" s="117">
        <v>0</v>
      </c>
      <c r="P2003" s="117">
        <v>0</v>
      </c>
      <c r="Q2003" s="45"/>
      <c r="R2003" s="118">
        <f t="shared" si="1214"/>
        <v>0</v>
      </c>
      <c r="S2003" s="118">
        <f t="shared" si="1214"/>
        <v>0</v>
      </c>
      <c r="T2003" s="118">
        <f t="shared" si="1178"/>
        <v>0</v>
      </c>
      <c r="U2003" s="118">
        <f t="shared" si="1215"/>
        <v>0</v>
      </c>
      <c r="V2003" s="118">
        <f t="shared" si="1215"/>
        <v>0</v>
      </c>
      <c r="W2003" s="118">
        <f t="shared" si="1179"/>
        <v>0</v>
      </c>
      <c r="X2003" s="118">
        <f t="shared" si="1180"/>
        <v>0</v>
      </c>
      <c r="Y2003" s="45"/>
      <c r="Z2003" s="118">
        <f t="shared" si="1216"/>
        <v>0</v>
      </c>
      <c r="AA2003" s="118">
        <f t="shared" si="1216"/>
        <v>0</v>
      </c>
      <c r="AB2003" s="118">
        <f t="shared" si="1181"/>
        <v>0</v>
      </c>
      <c r="AC2003" s="118">
        <f t="shared" si="1217"/>
        <v>0</v>
      </c>
      <c r="AD2003" s="118">
        <f t="shared" si="1217"/>
        <v>0</v>
      </c>
      <c r="AE2003" s="118">
        <f t="shared" si="1182"/>
        <v>0</v>
      </c>
      <c r="AF2003" s="118">
        <f t="shared" si="1183"/>
        <v>0</v>
      </c>
      <c r="AG2003" s="45"/>
      <c r="AH2003" s="118">
        <f t="shared" si="1218"/>
        <v>0</v>
      </c>
      <c r="AI2003" s="118">
        <f t="shared" si="1218"/>
        <v>0</v>
      </c>
      <c r="AJ2003" s="118">
        <f t="shared" si="1184"/>
        <v>0</v>
      </c>
      <c r="AK2003" s="118">
        <f t="shared" si="1219"/>
        <v>0</v>
      </c>
      <c r="AL2003" s="118">
        <f t="shared" si="1219"/>
        <v>0</v>
      </c>
      <c r="AM2003" s="118">
        <f t="shared" si="1185"/>
        <v>0</v>
      </c>
      <c r="AN2003" s="118">
        <f t="shared" si="1186"/>
        <v>0</v>
      </c>
      <c r="AO2003" s="45"/>
      <c r="AP2003" s="118">
        <f t="shared" si="1220"/>
        <v>0</v>
      </c>
      <c r="AQ2003" s="118">
        <f t="shared" si="1220"/>
        <v>0</v>
      </c>
      <c r="AR2003" s="118">
        <f t="shared" si="1187"/>
        <v>0</v>
      </c>
      <c r="AS2003" s="118">
        <f t="shared" si="1221"/>
        <v>0</v>
      </c>
      <c r="AT2003" s="118">
        <f t="shared" si="1221"/>
        <v>0</v>
      </c>
      <c r="AU2003" s="118">
        <f t="shared" si="1188"/>
        <v>0</v>
      </c>
      <c r="AV2003" s="118">
        <f t="shared" si="1189"/>
        <v>0</v>
      </c>
      <c r="AW2003" s="119"/>
      <c r="AX2003" s="119"/>
      <c r="AY2003" s="119"/>
      <c r="AZ2003" s="117"/>
      <c r="BA2003" s="117"/>
      <c r="BB2003" s="117"/>
      <c r="BC2003" s="117"/>
      <c r="BD2003" s="117"/>
    </row>
    <row r="2004" spans="1:56" s="100" customFormat="1" hidden="1">
      <c r="A2004" s="45"/>
      <c r="B2004" s="120">
        <v>2013</v>
      </c>
      <c r="C2004" s="121">
        <v>8320</v>
      </c>
      <c r="D2004" s="120">
        <v>17</v>
      </c>
      <c r="E2004" s="120">
        <v>2000</v>
      </c>
      <c r="F2004" s="120">
        <v>2100</v>
      </c>
      <c r="G2004" s="120">
        <v>217</v>
      </c>
      <c r="H2004" s="120">
        <v>21701</v>
      </c>
      <c r="I2004" s="122" t="s">
        <v>113</v>
      </c>
      <c r="J2004" s="123">
        <v>0</v>
      </c>
      <c r="K2004" s="123">
        <v>0</v>
      </c>
      <c r="L2004" s="124">
        <v>0</v>
      </c>
      <c r="M2004" s="123">
        <v>0</v>
      </c>
      <c r="N2004" s="123">
        <v>0</v>
      </c>
      <c r="O2004" s="124">
        <v>0</v>
      </c>
      <c r="P2004" s="124">
        <v>0</v>
      </c>
      <c r="Q2004" s="45"/>
      <c r="R2004" s="123">
        <v>0</v>
      </c>
      <c r="S2004" s="123">
        <v>0</v>
      </c>
      <c r="T2004" s="123">
        <f t="shared" si="1178"/>
        <v>0</v>
      </c>
      <c r="U2004" s="123">
        <v>0</v>
      </c>
      <c r="V2004" s="123">
        <v>0</v>
      </c>
      <c r="W2004" s="123">
        <f t="shared" si="1179"/>
        <v>0</v>
      </c>
      <c r="X2004" s="123">
        <f t="shared" si="1180"/>
        <v>0</v>
      </c>
      <c r="Y2004" s="45"/>
      <c r="Z2004" s="123">
        <v>0</v>
      </c>
      <c r="AA2004" s="123">
        <v>0</v>
      </c>
      <c r="AB2004" s="123">
        <f t="shared" si="1181"/>
        <v>0</v>
      </c>
      <c r="AC2004" s="123">
        <v>0</v>
      </c>
      <c r="AD2004" s="123">
        <v>0</v>
      </c>
      <c r="AE2004" s="123">
        <f t="shared" si="1182"/>
        <v>0</v>
      </c>
      <c r="AF2004" s="123">
        <f t="shared" si="1183"/>
        <v>0</v>
      </c>
      <c r="AG2004" s="45"/>
      <c r="AH2004" s="123">
        <v>0</v>
      </c>
      <c r="AI2004" s="123">
        <v>0</v>
      </c>
      <c r="AJ2004" s="123">
        <f t="shared" si="1184"/>
        <v>0</v>
      </c>
      <c r="AK2004" s="123">
        <v>0</v>
      </c>
      <c r="AL2004" s="123">
        <v>0</v>
      </c>
      <c r="AM2004" s="123">
        <f t="shared" si="1185"/>
        <v>0</v>
      </c>
      <c r="AN2004" s="123">
        <f t="shared" si="1186"/>
        <v>0</v>
      </c>
      <c r="AO2004" s="45"/>
      <c r="AP2004" s="123">
        <f>J2004-(R2004+Z2004+AH2004)</f>
        <v>0</v>
      </c>
      <c r="AQ2004" s="123">
        <f>K2004-(S2004+AA2004+AI2004)</f>
        <v>0</v>
      </c>
      <c r="AR2004" s="123">
        <f t="shared" si="1187"/>
        <v>0</v>
      </c>
      <c r="AS2004" s="123">
        <f>M2004-(U2004+AC2004+AK2004)</f>
        <v>0</v>
      </c>
      <c r="AT2004" s="123">
        <f>N2004-(V2004+AD2004+AL2004)</f>
        <v>0</v>
      </c>
      <c r="AU2004" s="123">
        <f t="shared" si="1188"/>
        <v>0</v>
      </c>
      <c r="AV2004" s="123">
        <f t="shared" si="1189"/>
        <v>0</v>
      </c>
      <c r="AW2004" s="125" t="s">
        <v>103</v>
      </c>
      <c r="AX2004" s="125"/>
      <c r="AY2004" s="125"/>
      <c r="AZ2004" s="124" t="s">
        <v>283</v>
      </c>
      <c r="BA2004" s="124"/>
      <c r="BB2004" s="124"/>
      <c r="BC2004" s="124"/>
      <c r="BD2004" s="124"/>
    </row>
    <row r="2005" spans="1:56" s="127" customFormat="1" hidden="1">
      <c r="A2005" s="45"/>
      <c r="B2005" s="114">
        <v>2013</v>
      </c>
      <c r="C2005" s="115">
        <v>8320</v>
      </c>
      <c r="D2005" s="114">
        <v>17</v>
      </c>
      <c r="E2005" s="114">
        <v>2000</v>
      </c>
      <c r="F2005" s="114">
        <v>2100</v>
      </c>
      <c r="G2005" s="114">
        <v>218</v>
      </c>
      <c r="H2005" s="116"/>
      <c r="I2005" s="116" t="s">
        <v>511</v>
      </c>
      <c r="J2005" s="117">
        <v>0</v>
      </c>
      <c r="K2005" s="117">
        <v>0</v>
      </c>
      <c r="L2005" s="117">
        <v>0</v>
      </c>
      <c r="M2005" s="117">
        <v>0</v>
      </c>
      <c r="N2005" s="117">
        <v>0</v>
      </c>
      <c r="O2005" s="117">
        <v>0</v>
      </c>
      <c r="P2005" s="117">
        <v>0</v>
      </c>
      <c r="Q2005" s="45"/>
      <c r="R2005" s="118">
        <f t="shared" si="1214"/>
        <v>0</v>
      </c>
      <c r="S2005" s="118">
        <f t="shared" si="1214"/>
        <v>0</v>
      </c>
      <c r="T2005" s="118">
        <f t="shared" si="1178"/>
        <v>0</v>
      </c>
      <c r="U2005" s="118">
        <f t="shared" si="1215"/>
        <v>0</v>
      </c>
      <c r="V2005" s="118">
        <f t="shared" si="1215"/>
        <v>0</v>
      </c>
      <c r="W2005" s="118">
        <f t="shared" si="1179"/>
        <v>0</v>
      </c>
      <c r="X2005" s="118">
        <f t="shared" si="1180"/>
        <v>0</v>
      </c>
      <c r="Y2005" s="45"/>
      <c r="Z2005" s="118">
        <f t="shared" si="1216"/>
        <v>0</v>
      </c>
      <c r="AA2005" s="118">
        <f t="shared" si="1216"/>
        <v>0</v>
      </c>
      <c r="AB2005" s="118">
        <f t="shared" si="1181"/>
        <v>0</v>
      </c>
      <c r="AC2005" s="118">
        <f t="shared" si="1217"/>
        <v>0</v>
      </c>
      <c r="AD2005" s="118">
        <f t="shared" si="1217"/>
        <v>0</v>
      </c>
      <c r="AE2005" s="118">
        <f t="shared" si="1182"/>
        <v>0</v>
      </c>
      <c r="AF2005" s="118">
        <f t="shared" si="1183"/>
        <v>0</v>
      </c>
      <c r="AG2005" s="45"/>
      <c r="AH2005" s="118">
        <f t="shared" si="1218"/>
        <v>0</v>
      </c>
      <c r="AI2005" s="118">
        <f t="shared" si="1218"/>
        <v>0</v>
      </c>
      <c r="AJ2005" s="118">
        <f t="shared" si="1184"/>
        <v>0</v>
      </c>
      <c r="AK2005" s="118">
        <f t="shared" si="1219"/>
        <v>0</v>
      </c>
      <c r="AL2005" s="118">
        <f t="shared" si="1219"/>
        <v>0</v>
      </c>
      <c r="AM2005" s="118">
        <f t="shared" si="1185"/>
        <v>0</v>
      </c>
      <c r="AN2005" s="118">
        <f t="shared" si="1186"/>
        <v>0</v>
      </c>
      <c r="AO2005" s="45"/>
      <c r="AP2005" s="118">
        <f t="shared" si="1220"/>
        <v>0</v>
      </c>
      <c r="AQ2005" s="118">
        <f t="shared" si="1220"/>
        <v>0</v>
      </c>
      <c r="AR2005" s="118">
        <f t="shared" si="1187"/>
        <v>0</v>
      </c>
      <c r="AS2005" s="118">
        <f t="shared" si="1221"/>
        <v>0</v>
      </c>
      <c r="AT2005" s="118">
        <f t="shared" si="1221"/>
        <v>0</v>
      </c>
      <c r="AU2005" s="118">
        <f t="shared" si="1188"/>
        <v>0</v>
      </c>
      <c r="AV2005" s="118">
        <f t="shared" si="1189"/>
        <v>0</v>
      </c>
      <c r="AW2005" s="119"/>
      <c r="AX2005" s="119"/>
      <c r="AY2005" s="119"/>
      <c r="AZ2005" s="117"/>
      <c r="BA2005" s="117"/>
      <c r="BB2005" s="117"/>
      <c r="BC2005" s="117"/>
      <c r="BD2005" s="117"/>
    </row>
    <row r="2006" spans="1:56" s="100" customFormat="1" hidden="1">
      <c r="A2006" s="45"/>
      <c r="B2006" s="120">
        <v>2013</v>
      </c>
      <c r="C2006" s="121">
        <v>8320</v>
      </c>
      <c r="D2006" s="120">
        <v>17</v>
      </c>
      <c r="E2006" s="120">
        <v>2000</v>
      </c>
      <c r="F2006" s="120">
        <v>2100</v>
      </c>
      <c r="G2006" s="120">
        <v>218</v>
      </c>
      <c r="H2006" s="120">
        <v>21800</v>
      </c>
      <c r="I2006" s="122" t="s">
        <v>511</v>
      </c>
      <c r="J2006" s="123">
        <v>0</v>
      </c>
      <c r="K2006" s="123">
        <v>0</v>
      </c>
      <c r="L2006" s="124">
        <v>0</v>
      </c>
      <c r="M2006" s="123">
        <v>0</v>
      </c>
      <c r="N2006" s="123">
        <v>0</v>
      </c>
      <c r="O2006" s="124">
        <v>0</v>
      </c>
      <c r="P2006" s="124">
        <v>0</v>
      </c>
      <c r="Q2006" s="45"/>
      <c r="R2006" s="123">
        <v>0</v>
      </c>
      <c r="S2006" s="123">
        <v>0</v>
      </c>
      <c r="T2006" s="123">
        <f t="shared" si="1178"/>
        <v>0</v>
      </c>
      <c r="U2006" s="123">
        <v>0</v>
      </c>
      <c r="V2006" s="123">
        <v>0</v>
      </c>
      <c r="W2006" s="123">
        <f t="shared" si="1179"/>
        <v>0</v>
      </c>
      <c r="X2006" s="123">
        <f t="shared" si="1180"/>
        <v>0</v>
      </c>
      <c r="Y2006" s="45"/>
      <c r="Z2006" s="123">
        <v>0</v>
      </c>
      <c r="AA2006" s="123">
        <v>0</v>
      </c>
      <c r="AB2006" s="123">
        <f t="shared" si="1181"/>
        <v>0</v>
      </c>
      <c r="AC2006" s="123">
        <v>0</v>
      </c>
      <c r="AD2006" s="123">
        <v>0</v>
      </c>
      <c r="AE2006" s="123">
        <f t="shared" si="1182"/>
        <v>0</v>
      </c>
      <c r="AF2006" s="123">
        <f t="shared" si="1183"/>
        <v>0</v>
      </c>
      <c r="AG2006" s="45"/>
      <c r="AH2006" s="123">
        <v>0</v>
      </c>
      <c r="AI2006" s="123">
        <v>0</v>
      </c>
      <c r="AJ2006" s="123">
        <f t="shared" si="1184"/>
        <v>0</v>
      </c>
      <c r="AK2006" s="123">
        <v>0</v>
      </c>
      <c r="AL2006" s="123">
        <v>0</v>
      </c>
      <c r="AM2006" s="123">
        <f t="shared" si="1185"/>
        <v>0</v>
      </c>
      <c r="AN2006" s="123">
        <f t="shared" si="1186"/>
        <v>0</v>
      </c>
      <c r="AO2006" s="45"/>
      <c r="AP2006" s="123">
        <f>J2006-(R2006+Z2006+AH2006)</f>
        <v>0</v>
      </c>
      <c r="AQ2006" s="123">
        <f>K2006-(S2006+AA2006+AI2006)</f>
        <v>0</v>
      </c>
      <c r="AR2006" s="123">
        <f t="shared" si="1187"/>
        <v>0</v>
      </c>
      <c r="AS2006" s="123">
        <f>M2006-(U2006+AC2006+AK2006)</f>
        <v>0</v>
      </c>
      <c r="AT2006" s="123">
        <f>N2006-(V2006+AD2006+AL2006)</f>
        <v>0</v>
      </c>
      <c r="AU2006" s="123">
        <f t="shared" si="1188"/>
        <v>0</v>
      </c>
      <c r="AV2006" s="123">
        <f t="shared" si="1189"/>
        <v>0</v>
      </c>
      <c r="AW2006" s="125" t="s">
        <v>103</v>
      </c>
      <c r="AX2006" s="125"/>
      <c r="AY2006" s="125"/>
      <c r="AZ2006" s="124" t="s">
        <v>283</v>
      </c>
      <c r="BA2006" s="124"/>
      <c r="BB2006" s="124"/>
      <c r="BC2006" s="124"/>
      <c r="BD2006" s="124"/>
    </row>
    <row r="2007" spans="1:56" s="126" customFormat="1" hidden="1">
      <c r="A2007" s="45"/>
      <c r="B2007" s="108">
        <v>2013</v>
      </c>
      <c r="C2007" s="109">
        <v>8320</v>
      </c>
      <c r="D2007" s="108">
        <v>17</v>
      </c>
      <c r="E2007" s="108">
        <v>2000</v>
      </c>
      <c r="F2007" s="108">
        <v>2200</v>
      </c>
      <c r="G2007" s="108"/>
      <c r="H2007" s="108"/>
      <c r="I2007" s="110" t="s">
        <v>287</v>
      </c>
      <c r="J2007" s="111">
        <v>0</v>
      </c>
      <c r="K2007" s="111">
        <v>0</v>
      </c>
      <c r="L2007" s="111">
        <v>0</v>
      </c>
      <c r="M2007" s="111">
        <f>+M2008+M2011</f>
        <v>500000</v>
      </c>
      <c r="N2007" s="111">
        <v>0</v>
      </c>
      <c r="O2007" s="111">
        <f>+M2007+N2007</f>
        <v>500000</v>
      </c>
      <c r="P2007" s="111">
        <f>+L2007+O2007</f>
        <v>500000</v>
      </c>
      <c r="Q2007" s="45"/>
      <c r="R2007" s="112">
        <f>R2008+R2011</f>
        <v>0</v>
      </c>
      <c r="S2007" s="112">
        <f>S2008+S2011</f>
        <v>0</v>
      </c>
      <c r="T2007" s="112">
        <f t="shared" si="1178"/>
        <v>0</v>
      </c>
      <c r="U2007" s="112">
        <f>U2008+U2011</f>
        <v>0</v>
      </c>
      <c r="V2007" s="112">
        <f>V2008+V2011</f>
        <v>0</v>
      </c>
      <c r="W2007" s="112">
        <f t="shared" si="1179"/>
        <v>0</v>
      </c>
      <c r="X2007" s="112">
        <f>T2007+W2007</f>
        <v>0</v>
      </c>
      <c r="Y2007" s="45"/>
      <c r="Z2007" s="112">
        <f>Z2008+Z2011</f>
        <v>0</v>
      </c>
      <c r="AA2007" s="112">
        <f>AA2008+AA2011</f>
        <v>0</v>
      </c>
      <c r="AB2007" s="112">
        <f t="shared" si="1181"/>
        <v>0</v>
      </c>
      <c r="AC2007" s="112">
        <f>AC2008+AC2011</f>
        <v>0</v>
      </c>
      <c r="AD2007" s="112">
        <f>AD2008+AD2011</f>
        <v>0</v>
      </c>
      <c r="AE2007" s="112">
        <f t="shared" si="1182"/>
        <v>0</v>
      </c>
      <c r="AF2007" s="112">
        <f t="shared" si="1183"/>
        <v>0</v>
      </c>
      <c r="AG2007" s="45"/>
      <c r="AH2007" s="112">
        <f>AH2008+AH2011</f>
        <v>0</v>
      </c>
      <c r="AI2007" s="112">
        <f>AI2008+AI2011</f>
        <v>0</v>
      </c>
      <c r="AJ2007" s="112">
        <f t="shared" si="1184"/>
        <v>0</v>
      </c>
      <c r="AK2007" s="112">
        <f>AK2008+AK2011</f>
        <v>0</v>
      </c>
      <c r="AL2007" s="112">
        <f>AL2008+AL2011</f>
        <v>0</v>
      </c>
      <c r="AM2007" s="112">
        <f t="shared" si="1185"/>
        <v>0</v>
      </c>
      <c r="AN2007" s="112">
        <f t="shared" si="1186"/>
        <v>0</v>
      </c>
      <c r="AO2007" s="45"/>
      <c r="AP2007" s="112">
        <f>AP2008+AP2011</f>
        <v>0</v>
      </c>
      <c r="AQ2007" s="112">
        <f>AQ2008+AQ2011</f>
        <v>0</v>
      </c>
      <c r="AR2007" s="112">
        <f t="shared" si="1187"/>
        <v>0</v>
      </c>
      <c r="AS2007" s="112">
        <f>AS2008+AS2011</f>
        <v>0</v>
      </c>
      <c r="AT2007" s="112">
        <f>AT2008+AT2011</f>
        <v>0</v>
      </c>
      <c r="AU2007" s="112">
        <f t="shared" si="1188"/>
        <v>0</v>
      </c>
      <c r="AV2007" s="112">
        <f t="shared" si="1189"/>
        <v>0</v>
      </c>
      <c r="AW2007" s="113"/>
      <c r="AX2007" s="113"/>
      <c r="AY2007" s="113"/>
      <c r="AZ2007" s="111"/>
      <c r="BA2007" s="111"/>
      <c r="BB2007" s="111"/>
      <c r="BC2007" s="111"/>
      <c r="BD2007" s="111"/>
    </row>
    <row r="2008" spans="1:56" s="127" customFormat="1" hidden="1">
      <c r="A2008" s="45"/>
      <c r="B2008" s="114">
        <v>2013</v>
      </c>
      <c r="C2008" s="115">
        <v>8320</v>
      </c>
      <c r="D2008" s="114">
        <v>17</v>
      </c>
      <c r="E2008" s="114">
        <v>2000</v>
      </c>
      <c r="F2008" s="114">
        <v>2200</v>
      </c>
      <c r="G2008" s="114">
        <v>221</v>
      </c>
      <c r="H2008" s="116"/>
      <c r="I2008" s="116" t="s">
        <v>115</v>
      </c>
      <c r="J2008" s="117">
        <v>0</v>
      </c>
      <c r="K2008" s="117">
        <v>0</v>
      </c>
      <c r="L2008" s="117">
        <v>0</v>
      </c>
      <c r="M2008" s="117">
        <f>+M2009</f>
        <v>500000</v>
      </c>
      <c r="N2008" s="117">
        <v>0</v>
      </c>
      <c r="O2008" s="117">
        <f>+M2008+N2008</f>
        <v>500000</v>
      </c>
      <c r="P2008" s="117">
        <f>+L2008+O2008</f>
        <v>500000</v>
      </c>
      <c r="Q2008" s="45"/>
      <c r="R2008" s="118">
        <f>R2009+R2010</f>
        <v>0</v>
      </c>
      <c r="S2008" s="118">
        <f>S2009+S2010</f>
        <v>0</v>
      </c>
      <c r="T2008" s="118">
        <f t="shared" si="1178"/>
        <v>0</v>
      </c>
      <c r="U2008" s="118">
        <f>U2009+U2010</f>
        <v>0</v>
      </c>
      <c r="V2008" s="118">
        <f>V2009+V2010</f>
        <v>0</v>
      </c>
      <c r="W2008" s="118">
        <f t="shared" si="1179"/>
        <v>0</v>
      </c>
      <c r="X2008" s="118">
        <f>T2008+W2008</f>
        <v>0</v>
      </c>
      <c r="Y2008" s="45"/>
      <c r="Z2008" s="118">
        <f>Z2009+Z2010</f>
        <v>0</v>
      </c>
      <c r="AA2008" s="118">
        <f>AA2009+AA2010</f>
        <v>0</v>
      </c>
      <c r="AB2008" s="118">
        <f t="shared" si="1181"/>
        <v>0</v>
      </c>
      <c r="AC2008" s="118">
        <f>AC2009+AC2010</f>
        <v>0</v>
      </c>
      <c r="AD2008" s="118">
        <f>AD2009+AD2010</f>
        <v>0</v>
      </c>
      <c r="AE2008" s="118">
        <f t="shared" si="1182"/>
        <v>0</v>
      </c>
      <c r="AF2008" s="118">
        <f t="shared" si="1183"/>
        <v>0</v>
      </c>
      <c r="AG2008" s="45"/>
      <c r="AH2008" s="118">
        <f>AH2009+AH2010</f>
        <v>0</v>
      </c>
      <c r="AI2008" s="118">
        <f>AI2009+AI2010</f>
        <v>0</v>
      </c>
      <c r="AJ2008" s="118">
        <f t="shared" si="1184"/>
        <v>0</v>
      </c>
      <c r="AK2008" s="118">
        <f>AK2009+AK2010</f>
        <v>0</v>
      </c>
      <c r="AL2008" s="118">
        <f>AL2009+AL2010</f>
        <v>0</v>
      </c>
      <c r="AM2008" s="118">
        <f t="shared" si="1185"/>
        <v>0</v>
      </c>
      <c r="AN2008" s="118">
        <f t="shared" si="1186"/>
        <v>0</v>
      </c>
      <c r="AO2008" s="45"/>
      <c r="AP2008" s="118">
        <f>AP2009+AP2010</f>
        <v>0</v>
      </c>
      <c r="AQ2008" s="118">
        <f>AQ2009+AQ2010</f>
        <v>0</v>
      </c>
      <c r="AR2008" s="118">
        <f t="shared" si="1187"/>
        <v>0</v>
      </c>
      <c r="AS2008" s="118">
        <f>AS2009+AS2010</f>
        <v>0</v>
      </c>
      <c r="AT2008" s="118">
        <f>AT2009+AT2010</f>
        <v>0</v>
      </c>
      <c r="AU2008" s="118">
        <f t="shared" si="1188"/>
        <v>0</v>
      </c>
      <c r="AV2008" s="118">
        <f t="shared" si="1189"/>
        <v>0</v>
      </c>
      <c r="AW2008" s="119"/>
      <c r="AX2008" s="119"/>
      <c r="AY2008" s="119"/>
      <c r="AZ2008" s="117"/>
      <c r="BA2008" s="117"/>
      <c r="BB2008" s="117"/>
      <c r="BC2008" s="117"/>
      <c r="BD2008" s="117"/>
    </row>
    <row r="2009" spans="1:56" s="100" customFormat="1" ht="47.25" hidden="1" customHeight="1">
      <c r="A2009" s="45"/>
      <c r="B2009" s="120">
        <v>2013</v>
      </c>
      <c r="C2009" s="120">
        <v>8320</v>
      </c>
      <c r="D2009" s="120">
        <v>17</v>
      </c>
      <c r="E2009" s="120">
        <v>2000</v>
      </c>
      <c r="F2009" s="120">
        <v>2200</v>
      </c>
      <c r="G2009" s="120">
        <v>221</v>
      </c>
      <c r="H2009" s="120">
        <v>22101</v>
      </c>
      <c r="I2009" s="122" t="s">
        <v>116</v>
      </c>
      <c r="J2009" s="123">
        <v>0</v>
      </c>
      <c r="K2009" s="123">
        <v>0</v>
      </c>
      <c r="L2009" s="124">
        <v>0</v>
      </c>
      <c r="M2009" s="123">
        <v>500000</v>
      </c>
      <c r="N2009" s="123">
        <v>0</v>
      </c>
      <c r="O2009" s="124">
        <f>+M2009+N2009</f>
        <v>500000</v>
      </c>
      <c r="P2009" s="124">
        <f>+L2009+O2009</f>
        <v>500000</v>
      </c>
      <c r="Q2009" s="45"/>
      <c r="R2009" s="123">
        <v>0</v>
      </c>
      <c r="S2009" s="123">
        <v>0</v>
      </c>
      <c r="T2009" s="123">
        <f t="shared" si="1178"/>
        <v>0</v>
      </c>
      <c r="U2009" s="123">
        <v>0</v>
      </c>
      <c r="V2009" s="123">
        <v>0</v>
      </c>
      <c r="W2009" s="123">
        <f t="shared" si="1179"/>
        <v>0</v>
      </c>
      <c r="X2009" s="123">
        <f t="shared" si="1180"/>
        <v>0</v>
      </c>
      <c r="Y2009" s="45"/>
      <c r="Z2009" s="123">
        <v>0</v>
      </c>
      <c r="AA2009" s="123">
        <v>0</v>
      </c>
      <c r="AB2009" s="123">
        <f t="shared" si="1181"/>
        <v>0</v>
      </c>
      <c r="AC2009" s="123">
        <v>0</v>
      </c>
      <c r="AD2009" s="123">
        <v>0</v>
      </c>
      <c r="AE2009" s="123">
        <f t="shared" si="1182"/>
        <v>0</v>
      </c>
      <c r="AF2009" s="123">
        <f t="shared" si="1183"/>
        <v>0</v>
      </c>
      <c r="AG2009" s="45"/>
      <c r="AH2009" s="123">
        <v>0</v>
      </c>
      <c r="AI2009" s="123">
        <v>0</v>
      </c>
      <c r="AJ2009" s="123">
        <f t="shared" si="1184"/>
        <v>0</v>
      </c>
      <c r="AK2009" s="123">
        <v>0</v>
      </c>
      <c r="AL2009" s="123">
        <v>0</v>
      </c>
      <c r="AM2009" s="123">
        <f t="shared" si="1185"/>
        <v>0</v>
      </c>
      <c r="AN2009" s="123">
        <f t="shared" si="1186"/>
        <v>0</v>
      </c>
      <c r="AO2009" s="45"/>
      <c r="AP2009" s="123">
        <f>J2009-(R2009+Z2009+AH2009)</f>
        <v>0</v>
      </c>
      <c r="AQ2009" s="123">
        <f>K2009-(S2009+AA2009+AI2009)</f>
        <v>0</v>
      </c>
      <c r="AR2009" s="123">
        <f t="shared" si="1187"/>
        <v>0</v>
      </c>
      <c r="AS2009" s="135">
        <f>M2009-(U2009+AC2009+AK2009)-500000</f>
        <v>0</v>
      </c>
      <c r="AT2009" s="123">
        <f>N2009-(V2009+AD2009+AL2009)</f>
        <v>0</v>
      </c>
      <c r="AU2009" s="123">
        <f t="shared" si="1188"/>
        <v>0</v>
      </c>
      <c r="AV2009" s="123">
        <f t="shared" si="1189"/>
        <v>0</v>
      </c>
      <c r="AW2009" s="125" t="s">
        <v>87</v>
      </c>
      <c r="AX2009" s="125">
        <v>330</v>
      </c>
      <c r="AY2009" s="125"/>
      <c r="AZ2009" s="124" t="s">
        <v>88</v>
      </c>
      <c r="BA2009" s="124">
        <f>'[1]Fortalecimiento SSP-PE FED'!AJ45</f>
        <v>0</v>
      </c>
      <c r="BB2009" s="124"/>
      <c r="BC2009" s="133">
        <f>+AX2009-BA2009</f>
        <v>330</v>
      </c>
      <c r="BD2009" s="124">
        <v>0</v>
      </c>
    </row>
    <row r="2010" spans="1:56" s="100" customFormat="1" hidden="1">
      <c r="A2010" s="45"/>
      <c r="B2010" s="120">
        <v>2013</v>
      </c>
      <c r="C2010" s="120">
        <v>8320</v>
      </c>
      <c r="D2010" s="120">
        <v>17</v>
      </c>
      <c r="E2010" s="120">
        <v>2000</v>
      </c>
      <c r="F2010" s="120">
        <v>2200</v>
      </c>
      <c r="G2010" s="120">
        <v>221</v>
      </c>
      <c r="H2010" s="120">
        <v>22104</v>
      </c>
      <c r="I2010" s="122" t="s">
        <v>117</v>
      </c>
      <c r="J2010" s="123">
        <v>0</v>
      </c>
      <c r="K2010" s="123">
        <v>0</v>
      </c>
      <c r="L2010" s="124">
        <v>0</v>
      </c>
      <c r="M2010" s="123">
        <v>0</v>
      </c>
      <c r="N2010" s="123">
        <v>0</v>
      </c>
      <c r="O2010" s="124">
        <v>0</v>
      </c>
      <c r="P2010" s="124">
        <v>0</v>
      </c>
      <c r="Q2010" s="45"/>
      <c r="R2010" s="123">
        <v>0</v>
      </c>
      <c r="S2010" s="123">
        <v>0</v>
      </c>
      <c r="T2010" s="123">
        <f t="shared" si="1178"/>
        <v>0</v>
      </c>
      <c r="U2010" s="123">
        <v>0</v>
      </c>
      <c r="V2010" s="123">
        <v>0</v>
      </c>
      <c r="W2010" s="123">
        <f t="shared" si="1179"/>
        <v>0</v>
      </c>
      <c r="X2010" s="123">
        <f t="shared" si="1180"/>
        <v>0</v>
      </c>
      <c r="Y2010" s="45"/>
      <c r="Z2010" s="123">
        <v>0</v>
      </c>
      <c r="AA2010" s="123">
        <v>0</v>
      </c>
      <c r="AB2010" s="123">
        <f t="shared" si="1181"/>
        <v>0</v>
      </c>
      <c r="AC2010" s="123">
        <v>0</v>
      </c>
      <c r="AD2010" s="123">
        <v>0</v>
      </c>
      <c r="AE2010" s="123">
        <f t="shared" si="1182"/>
        <v>0</v>
      </c>
      <c r="AF2010" s="123">
        <f t="shared" si="1183"/>
        <v>0</v>
      </c>
      <c r="AG2010" s="45"/>
      <c r="AH2010" s="123">
        <v>0</v>
      </c>
      <c r="AI2010" s="123">
        <v>0</v>
      </c>
      <c r="AJ2010" s="123">
        <f t="shared" si="1184"/>
        <v>0</v>
      </c>
      <c r="AK2010" s="123">
        <v>0</v>
      </c>
      <c r="AL2010" s="123">
        <v>0</v>
      </c>
      <c r="AM2010" s="123">
        <f t="shared" si="1185"/>
        <v>0</v>
      </c>
      <c r="AN2010" s="123">
        <f t="shared" si="1186"/>
        <v>0</v>
      </c>
      <c r="AO2010" s="45"/>
      <c r="AP2010" s="123">
        <f>J2010-(R2010+Z2010+AH2010)</f>
        <v>0</v>
      </c>
      <c r="AQ2010" s="123">
        <f>K2010-(S2010+AA2010+AI2010)</f>
        <v>0</v>
      </c>
      <c r="AR2010" s="123">
        <f t="shared" si="1187"/>
        <v>0</v>
      </c>
      <c r="AS2010" s="123">
        <f>M2010-(U2010+AC2010+AK2010)</f>
        <v>0</v>
      </c>
      <c r="AT2010" s="123">
        <f>N2010-(V2010+AD2010+AL2010)</f>
        <v>0</v>
      </c>
      <c r="AU2010" s="123">
        <f t="shared" si="1188"/>
        <v>0</v>
      </c>
      <c r="AV2010" s="123">
        <f t="shared" si="1189"/>
        <v>0</v>
      </c>
      <c r="AW2010" s="125" t="s">
        <v>105</v>
      </c>
      <c r="AX2010" s="125"/>
      <c r="AY2010" s="125"/>
      <c r="AZ2010" s="124" t="s">
        <v>88</v>
      </c>
      <c r="BA2010" s="124"/>
      <c r="BB2010" s="124"/>
      <c r="BC2010" s="124"/>
      <c r="BD2010" s="124"/>
    </row>
    <row r="2011" spans="1:56" s="127" customFormat="1" hidden="1">
      <c r="A2011" s="45"/>
      <c r="B2011" s="114">
        <v>2013</v>
      </c>
      <c r="C2011" s="115">
        <v>8320</v>
      </c>
      <c r="D2011" s="114">
        <v>17</v>
      </c>
      <c r="E2011" s="114">
        <v>2000</v>
      </c>
      <c r="F2011" s="114">
        <v>2200</v>
      </c>
      <c r="G2011" s="114">
        <v>223</v>
      </c>
      <c r="H2011" s="116"/>
      <c r="I2011" s="116" t="s">
        <v>119</v>
      </c>
      <c r="J2011" s="117">
        <v>0</v>
      </c>
      <c r="K2011" s="117">
        <v>0</v>
      </c>
      <c r="L2011" s="117">
        <v>0</v>
      </c>
      <c r="M2011" s="117">
        <v>0</v>
      </c>
      <c r="N2011" s="117">
        <v>0</v>
      </c>
      <c r="O2011" s="117">
        <v>0</v>
      </c>
      <c r="P2011" s="117">
        <v>0</v>
      </c>
      <c r="Q2011" s="45"/>
      <c r="R2011" s="118">
        <f t="shared" ref="R2011:S2016" si="1222">R2012</f>
        <v>0</v>
      </c>
      <c r="S2011" s="118">
        <f t="shared" si="1222"/>
        <v>0</v>
      </c>
      <c r="T2011" s="118">
        <f t="shared" si="1178"/>
        <v>0</v>
      </c>
      <c r="U2011" s="118">
        <f t="shared" ref="U2011:V2016" si="1223">U2012</f>
        <v>0</v>
      </c>
      <c r="V2011" s="118">
        <f t="shared" si="1223"/>
        <v>0</v>
      </c>
      <c r="W2011" s="118">
        <f t="shared" si="1179"/>
        <v>0</v>
      </c>
      <c r="X2011" s="118">
        <f t="shared" si="1180"/>
        <v>0</v>
      </c>
      <c r="Y2011" s="45"/>
      <c r="Z2011" s="118">
        <f t="shared" ref="Z2011:AA2016" si="1224">Z2012</f>
        <v>0</v>
      </c>
      <c r="AA2011" s="118">
        <f t="shared" si="1224"/>
        <v>0</v>
      </c>
      <c r="AB2011" s="118">
        <f t="shared" si="1181"/>
        <v>0</v>
      </c>
      <c r="AC2011" s="118">
        <f t="shared" ref="AC2011:AD2016" si="1225">AC2012</f>
        <v>0</v>
      </c>
      <c r="AD2011" s="118">
        <f t="shared" si="1225"/>
        <v>0</v>
      </c>
      <c r="AE2011" s="118">
        <f t="shared" si="1182"/>
        <v>0</v>
      </c>
      <c r="AF2011" s="118">
        <f t="shared" si="1183"/>
        <v>0</v>
      </c>
      <c r="AG2011" s="45"/>
      <c r="AH2011" s="118">
        <f t="shared" ref="AH2011:AI2016" si="1226">AH2012</f>
        <v>0</v>
      </c>
      <c r="AI2011" s="118">
        <f t="shared" si="1226"/>
        <v>0</v>
      </c>
      <c r="AJ2011" s="118">
        <f t="shared" si="1184"/>
        <v>0</v>
      </c>
      <c r="AK2011" s="118">
        <f t="shared" ref="AK2011:AL2016" si="1227">AK2012</f>
        <v>0</v>
      </c>
      <c r="AL2011" s="118">
        <f t="shared" si="1227"/>
        <v>0</v>
      </c>
      <c r="AM2011" s="118">
        <f t="shared" si="1185"/>
        <v>0</v>
      </c>
      <c r="AN2011" s="118">
        <f t="shared" si="1186"/>
        <v>0</v>
      </c>
      <c r="AO2011" s="45"/>
      <c r="AP2011" s="118">
        <f t="shared" ref="AP2011:AQ2016" si="1228">AP2012</f>
        <v>0</v>
      </c>
      <c r="AQ2011" s="118">
        <f t="shared" si="1228"/>
        <v>0</v>
      </c>
      <c r="AR2011" s="118">
        <f t="shared" si="1187"/>
        <v>0</v>
      </c>
      <c r="AS2011" s="118">
        <f t="shared" ref="AS2011:AT2016" si="1229">AS2012</f>
        <v>0</v>
      </c>
      <c r="AT2011" s="118">
        <f t="shared" si="1229"/>
        <v>0</v>
      </c>
      <c r="AU2011" s="118">
        <f t="shared" si="1188"/>
        <v>0</v>
      </c>
      <c r="AV2011" s="118">
        <f t="shared" si="1189"/>
        <v>0</v>
      </c>
      <c r="AW2011" s="119"/>
      <c r="AX2011" s="119"/>
      <c r="AY2011" s="119"/>
      <c r="AZ2011" s="117"/>
      <c r="BA2011" s="117"/>
      <c r="BB2011" s="117"/>
      <c r="BC2011" s="117"/>
      <c r="BD2011" s="117"/>
    </row>
    <row r="2012" spans="1:56" s="100" customFormat="1" hidden="1">
      <c r="A2012" s="45"/>
      <c r="B2012" s="120">
        <v>2013</v>
      </c>
      <c r="C2012" s="121">
        <v>8320</v>
      </c>
      <c r="D2012" s="120">
        <v>17</v>
      </c>
      <c r="E2012" s="120">
        <v>2000</v>
      </c>
      <c r="F2012" s="120">
        <v>2200</v>
      </c>
      <c r="G2012" s="120">
        <v>223</v>
      </c>
      <c r="H2012" s="120">
        <v>22301</v>
      </c>
      <c r="I2012" s="122" t="s">
        <v>119</v>
      </c>
      <c r="J2012" s="123">
        <v>0</v>
      </c>
      <c r="K2012" s="123">
        <v>0</v>
      </c>
      <c r="L2012" s="124">
        <v>0</v>
      </c>
      <c r="M2012" s="123">
        <v>0</v>
      </c>
      <c r="N2012" s="123">
        <v>0</v>
      </c>
      <c r="O2012" s="124">
        <v>0</v>
      </c>
      <c r="P2012" s="124">
        <v>0</v>
      </c>
      <c r="Q2012" s="45"/>
      <c r="R2012" s="123">
        <v>0</v>
      </c>
      <c r="S2012" s="123">
        <v>0</v>
      </c>
      <c r="T2012" s="123">
        <f t="shared" si="1178"/>
        <v>0</v>
      </c>
      <c r="U2012" s="123">
        <v>0</v>
      </c>
      <c r="V2012" s="123">
        <v>0</v>
      </c>
      <c r="W2012" s="123">
        <f t="shared" si="1179"/>
        <v>0</v>
      </c>
      <c r="X2012" s="123">
        <f t="shared" si="1180"/>
        <v>0</v>
      </c>
      <c r="Y2012" s="45"/>
      <c r="Z2012" s="123">
        <v>0</v>
      </c>
      <c r="AA2012" s="123">
        <v>0</v>
      </c>
      <c r="AB2012" s="123">
        <f t="shared" si="1181"/>
        <v>0</v>
      </c>
      <c r="AC2012" s="123">
        <v>0</v>
      </c>
      <c r="AD2012" s="123">
        <v>0</v>
      </c>
      <c r="AE2012" s="123">
        <f t="shared" si="1182"/>
        <v>0</v>
      </c>
      <c r="AF2012" s="123">
        <f t="shared" si="1183"/>
        <v>0</v>
      </c>
      <c r="AG2012" s="45"/>
      <c r="AH2012" s="123">
        <v>0</v>
      </c>
      <c r="AI2012" s="123">
        <v>0</v>
      </c>
      <c r="AJ2012" s="123">
        <f t="shared" si="1184"/>
        <v>0</v>
      </c>
      <c r="AK2012" s="123">
        <v>0</v>
      </c>
      <c r="AL2012" s="123">
        <v>0</v>
      </c>
      <c r="AM2012" s="123">
        <f t="shared" si="1185"/>
        <v>0</v>
      </c>
      <c r="AN2012" s="123">
        <f t="shared" si="1186"/>
        <v>0</v>
      </c>
      <c r="AO2012" s="45"/>
      <c r="AP2012" s="123">
        <f>J2012-(R2012+Z2012+AH2012)</f>
        <v>0</v>
      </c>
      <c r="AQ2012" s="123">
        <f>K2012-(S2012+AA2012+AI2012)</f>
        <v>0</v>
      </c>
      <c r="AR2012" s="123">
        <f t="shared" si="1187"/>
        <v>0</v>
      </c>
      <c r="AS2012" s="123">
        <f>M2012-(U2012+AC2012+AK2012)</f>
        <v>0</v>
      </c>
      <c r="AT2012" s="123">
        <f>N2012-(V2012+AD2012+AL2012)</f>
        <v>0</v>
      </c>
      <c r="AU2012" s="123">
        <f t="shared" si="1188"/>
        <v>0</v>
      </c>
      <c r="AV2012" s="123">
        <f t="shared" si="1189"/>
        <v>0</v>
      </c>
      <c r="AW2012" s="125" t="s">
        <v>103</v>
      </c>
      <c r="AX2012" s="125">
        <v>635</v>
      </c>
      <c r="AY2012" s="125"/>
      <c r="AZ2012" s="124" t="s">
        <v>88</v>
      </c>
      <c r="BA2012" s="124"/>
      <c r="BB2012" s="124"/>
      <c r="BC2012" s="133">
        <f>+AX2012-BA2012</f>
        <v>635</v>
      </c>
      <c r="BD2012" s="124">
        <v>0</v>
      </c>
    </row>
    <row r="2013" spans="1:56" s="126" customFormat="1" hidden="1">
      <c r="A2013" s="45"/>
      <c r="B2013" s="108">
        <v>2013</v>
      </c>
      <c r="C2013" s="109">
        <v>8320</v>
      </c>
      <c r="D2013" s="108">
        <v>17</v>
      </c>
      <c r="E2013" s="108">
        <v>2000</v>
      </c>
      <c r="F2013" s="108">
        <v>2400</v>
      </c>
      <c r="G2013" s="108"/>
      <c r="H2013" s="108"/>
      <c r="I2013" s="110" t="s">
        <v>122</v>
      </c>
      <c r="J2013" s="111">
        <v>0</v>
      </c>
      <c r="K2013" s="111">
        <v>0</v>
      </c>
      <c r="L2013" s="111">
        <v>0</v>
      </c>
      <c r="M2013" s="111">
        <v>0</v>
      </c>
      <c r="N2013" s="111">
        <v>0</v>
      </c>
      <c r="O2013" s="111">
        <v>0</v>
      </c>
      <c r="P2013" s="111">
        <v>0</v>
      </c>
      <c r="Q2013" s="45"/>
      <c r="R2013" s="112">
        <f>R2014+R2016</f>
        <v>0</v>
      </c>
      <c r="S2013" s="112">
        <f>S2014+S2016</f>
        <v>0</v>
      </c>
      <c r="T2013" s="112">
        <f t="shared" si="1178"/>
        <v>0</v>
      </c>
      <c r="U2013" s="112">
        <f>U2014+U2016</f>
        <v>0</v>
      </c>
      <c r="V2013" s="112">
        <f>V2014+V2016</f>
        <v>0</v>
      </c>
      <c r="W2013" s="112">
        <f t="shared" si="1179"/>
        <v>0</v>
      </c>
      <c r="X2013" s="112">
        <f t="shared" si="1180"/>
        <v>0</v>
      </c>
      <c r="Y2013" s="45"/>
      <c r="Z2013" s="112">
        <f>Z2014+Z2016</f>
        <v>0</v>
      </c>
      <c r="AA2013" s="112">
        <f>AA2014+AA2016</f>
        <v>0</v>
      </c>
      <c r="AB2013" s="112">
        <f t="shared" si="1181"/>
        <v>0</v>
      </c>
      <c r="AC2013" s="112">
        <f>AC2014+AC2016</f>
        <v>0</v>
      </c>
      <c r="AD2013" s="112">
        <f>AD2014+AD2016</f>
        <v>0</v>
      </c>
      <c r="AE2013" s="112">
        <f t="shared" si="1182"/>
        <v>0</v>
      </c>
      <c r="AF2013" s="112">
        <f t="shared" si="1183"/>
        <v>0</v>
      </c>
      <c r="AG2013" s="45"/>
      <c r="AH2013" s="112">
        <f>AH2014+AH2016</f>
        <v>0</v>
      </c>
      <c r="AI2013" s="112">
        <f>AI2014+AI2016</f>
        <v>0</v>
      </c>
      <c r="AJ2013" s="112">
        <f t="shared" si="1184"/>
        <v>0</v>
      </c>
      <c r="AK2013" s="112">
        <f>AK2014+AK2016</f>
        <v>0</v>
      </c>
      <c r="AL2013" s="112">
        <f>AL2014+AL2016</f>
        <v>0</v>
      </c>
      <c r="AM2013" s="112">
        <f t="shared" si="1185"/>
        <v>0</v>
      </c>
      <c r="AN2013" s="112">
        <f t="shared" si="1186"/>
        <v>0</v>
      </c>
      <c r="AO2013" s="45"/>
      <c r="AP2013" s="112">
        <f>AP2014+AP2016</f>
        <v>0</v>
      </c>
      <c r="AQ2013" s="112">
        <f>AQ2014+AQ2016</f>
        <v>0</v>
      </c>
      <c r="AR2013" s="112">
        <f t="shared" si="1187"/>
        <v>0</v>
      </c>
      <c r="AS2013" s="112">
        <f>AS2014+AS2016</f>
        <v>0</v>
      </c>
      <c r="AT2013" s="112">
        <f>AT2014+AT2016</f>
        <v>0</v>
      </c>
      <c r="AU2013" s="112">
        <f t="shared" si="1188"/>
        <v>0</v>
      </c>
      <c r="AV2013" s="112">
        <f t="shared" si="1189"/>
        <v>0</v>
      </c>
      <c r="AW2013" s="113"/>
      <c r="AX2013" s="113"/>
      <c r="AY2013" s="113"/>
      <c r="AZ2013" s="111"/>
      <c r="BA2013" s="111"/>
      <c r="BB2013" s="111"/>
      <c r="BC2013" s="111"/>
      <c r="BD2013" s="111"/>
    </row>
    <row r="2014" spans="1:56" s="127" customFormat="1" hidden="1">
      <c r="A2014" s="45"/>
      <c r="B2014" s="114">
        <v>2013</v>
      </c>
      <c r="C2014" s="115">
        <v>8320</v>
      </c>
      <c r="D2014" s="114">
        <v>17</v>
      </c>
      <c r="E2014" s="114">
        <v>2000</v>
      </c>
      <c r="F2014" s="114">
        <v>2400</v>
      </c>
      <c r="G2014" s="114">
        <v>246</v>
      </c>
      <c r="H2014" s="116"/>
      <c r="I2014" s="116" t="s">
        <v>126</v>
      </c>
      <c r="J2014" s="117">
        <v>0</v>
      </c>
      <c r="K2014" s="117">
        <v>0</v>
      </c>
      <c r="L2014" s="117">
        <v>0</v>
      </c>
      <c r="M2014" s="117">
        <v>0</v>
      </c>
      <c r="N2014" s="117">
        <v>0</v>
      </c>
      <c r="O2014" s="117">
        <v>0</v>
      </c>
      <c r="P2014" s="117">
        <v>0</v>
      </c>
      <c r="Q2014" s="45"/>
      <c r="R2014" s="118">
        <f t="shared" si="1222"/>
        <v>0</v>
      </c>
      <c r="S2014" s="118">
        <f t="shared" si="1222"/>
        <v>0</v>
      </c>
      <c r="T2014" s="118">
        <f t="shared" si="1178"/>
        <v>0</v>
      </c>
      <c r="U2014" s="118">
        <f t="shared" si="1223"/>
        <v>0</v>
      </c>
      <c r="V2014" s="118">
        <f t="shared" si="1223"/>
        <v>0</v>
      </c>
      <c r="W2014" s="118">
        <f t="shared" si="1179"/>
        <v>0</v>
      </c>
      <c r="X2014" s="118">
        <f t="shared" si="1180"/>
        <v>0</v>
      </c>
      <c r="Y2014" s="45"/>
      <c r="Z2014" s="118">
        <f t="shared" si="1224"/>
        <v>0</v>
      </c>
      <c r="AA2014" s="118">
        <f t="shared" si="1224"/>
        <v>0</v>
      </c>
      <c r="AB2014" s="118">
        <f t="shared" si="1181"/>
        <v>0</v>
      </c>
      <c r="AC2014" s="118">
        <f t="shared" si="1225"/>
        <v>0</v>
      </c>
      <c r="AD2014" s="118">
        <f t="shared" si="1225"/>
        <v>0</v>
      </c>
      <c r="AE2014" s="118">
        <f t="shared" si="1182"/>
        <v>0</v>
      </c>
      <c r="AF2014" s="118">
        <f t="shared" si="1183"/>
        <v>0</v>
      </c>
      <c r="AG2014" s="45"/>
      <c r="AH2014" s="118">
        <f t="shared" si="1226"/>
        <v>0</v>
      </c>
      <c r="AI2014" s="118">
        <f t="shared" si="1226"/>
        <v>0</v>
      </c>
      <c r="AJ2014" s="118">
        <f t="shared" si="1184"/>
        <v>0</v>
      </c>
      <c r="AK2014" s="118">
        <f t="shared" si="1227"/>
        <v>0</v>
      </c>
      <c r="AL2014" s="118">
        <f t="shared" si="1227"/>
        <v>0</v>
      </c>
      <c r="AM2014" s="118">
        <f t="shared" si="1185"/>
        <v>0</v>
      </c>
      <c r="AN2014" s="118">
        <f t="shared" si="1186"/>
        <v>0</v>
      </c>
      <c r="AO2014" s="45"/>
      <c r="AP2014" s="118">
        <f t="shared" si="1228"/>
        <v>0</v>
      </c>
      <c r="AQ2014" s="118">
        <f t="shared" si="1228"/>
        <v>0</v>
      </c>
      <c r="AR2014" s="118">
        <f t="shared" si="1187"/>
        <v>0</v>
      </c>
      <c r="AS2014" s="118">
        <f t="shared" si="1229"/>
        <v>0</v>
      </c>
      <c r="AT2014" s="118">
        <f t="shared" si="1229"/>
        <v>0</v>
      </c>
      <c r="AU2014" s="118">
        <f t="shared" si="1188"/>
        <v>0</v>
      </c>
      <c r="AV2014" s="118">
        <f t="shared" si="1189"/>
        <v>0</v>
      </c>
      <c r="AW2014" s="119"/>
      <c r="AX2014" s="119"/>
      <c r="AY2014" s="119"/>
      <c r="AZ2014" s="117"/>
      <c r="BA2014" s="117"/>
      <c r="BB2014" s="117"/>
      <c r="BC2014" s="117"/>
      <c r="BD2014" s="117"/>
    </row>
    <row r="2015" spans="1:56" s="100" customFormat="1" hidden="1">
      <c r="A2015" s="45"/>
      <c r="B2015" s="120">
        <v>2013</v>
      </c>
      <c r="C2015" s="121">
        <v>8320</v>
      </c>
      <c r="D2015" s="120">
        <v>17</v>
      </c>
      <c r="E2015" s="120">
        <v>2000</v>
      </c>
      <c r="F2015" s="120">
        <v>2400</v>
      </c>
      <c r="G2015" s="120">
        <v>246</v>
      </c>
      <c r="H2015" s="120">
        <v>24601</v>
      </c>
      <c r="I2015" s="122" t="s">
        <v>126</v>
      </c>
      <c r="J2015" s="123">
        <v>0</v>
      </c>
      <c r="K2015" s="123">
        <v>0</v>
      </c>
      <c r="L2015" s="124">
        <v>0</v>
      </c>
      <c r="M2015" s="123">
        <v>0</v>
      </c>
      <c r="N2015" s="123">
        <v>0</v>
      </c>
      <c r="O2015" s="124">
        <v>0</v>
      </c>
      <c r="P2015" s="124">
        <v>0</v>
      </c>
      <c r="Q2015" s="45"/>
      <c r="R2015" s="123">
        <v>0</v>
      </c>
      <c r="S2015" s="123">
        <v>0</v>
      </c>
      <c r="T2015" s="123">
        <f t="shared" si="1178"/>
        <v>0</v>
      </c>
      <c r="U2015" s="123">
        <v>0</v>
      </c>
      <c r="V2015" s="123">
        <v>0</v>
      </c>
      <c r="W2015" s="123">
        <f t="shared" si="1179"/>
        <v>0</v>
      </c>
      <c r="X2015" s="123">
        <f t="shared" si="1180"/>
        <v>0</v>
      </c>
      <c r="Y2015" s="45"/>
      <c r="Z2015" s="123">
        <v>0</v>
      </c>
      <c r="AA2015" s="123">
        <v>0</v>
      </c>
      <c r="AB2015" s="123">
        <f t="shared" si="1181"/>
        <v>0</v>
      </c>
      <c r="AC2015" s="123">
        <v>0</v>
      </c>
      <c r="AD2015" s="123">
        <v>0</v>
      </c>
      <c r="AE2015" s="123">
        <f t="shared" si="1182"/>
        <v>0</v>
      </c>
      <c r="AF2015" s="123">
        <f t="shared" si="1183"/>
        <v>0</v>
      </c>
      <c r="AG2015" s="45"/>
      <c r="AH2015" s="123">
        <v>0</v>
      </c>
      <c r="AI2015" s="123">
        <v>0</v>
      </c>
      <c r="AJ2015" s="123">
        <f t="shared" si="1184"/>
        <v>0</v>
      </c>
      <c r="AK2015" s="123">
        <v>0</v>
      </c>
      <c r="AL2015" s="123">
        <v>0</v>
      </c>
      <c r="AM2015" s="123">
        <f t="shared" si="1185"/>
        <v>0</v>
      </c>
      <c r="AN2015" s="123">
        <f t="shared" si="1186"/>
        <v>0</v>
      </c>
      <c r="AO2015" s="45"/>
      <c r="AP2015" s="123">
        <f>J2015-(R2015+Z2015+AH2015)</f>
        <v>0</v>
      </c>
      <c r="AQ2015" s="123">
        <f>K2015-(S2015+AA2015+AI2015)</f>
        <v>0</v>
      </c>
      <c r="AR2015" s="123">
        <f t="shared" si="1187"/>
        <v>0</v>
      </c>
      <c r="AS2015" s="123">
        <f>M2015-(U2015+AC2015+AK2015)</f>
        <v>0</v>
      </c>
      <c r="AT2015" s="123">
        <f>N2015-(V2015+AD2015+AL2015)</f>
        <v>0</v>
      </c>
      <c r="AU2015" s="123">
        <f t="shared" si="1188"/>
        <v>0</v>
      </c>
      <c r="AV2015" s="123">
        <f t="shared" si="1189"/>
        <v>0</v>
      </c>
      <c r="AW2015" s="125" t="s">
        <v>103</v>
      </c>
      <c r="AX2015" s="125"/>
      <c r="AY2015" s="125"/>
      <c r="AZ2015" s="124" t="s">
        <v>326</v>
      </c>
      <c r="BA2015" s="124"/>
      <c r="BB2015" s="124"/>
      <c r="BC2015" s="124"/>
      <c r="BD2015" s="124"/>
    </row>
    <row r="2016" spans="1:56" s="127" customFormat="1" hidden="1">
      <c r="A2016" s="45"/>
      <c r="B2016" s="114">
        <v>2013</v>
      </c>
      <c r="C2016" s="115">
        <v>8320</v>
      </c>
      <c r="D2016" s="114">
        <v>17</v>
      </c>
      <c r="E2016" s="114">
        <v>2000</v>
      </c>
      <c r="F2016" s="114">
        <v>2400</v>
      </c>
      <c r="G2016" s="114">
        <v>248</v>
      </c>
      <c r="H2016" s="116"/>
      <c r="I2016" s="116" t="s">
        <v>288</v>
      </c>
      <c r="J2016" s="117">
        <v>0</v>
      </c>
      <c r="K2016" s="117">
        <v>0</v>
      </c>
      <c r="L2016" s="117">
        <v>0</v>
      </c>
      <c r="M2016" s="117">
        <v>0</v>
      </c>
      <c r="N2016" s="117">
        <v>0</v>
      </c>
      <c r="O2016" s="117">
        <v>0</v>
      </c>
      <c r="P2016" s="117">
        <v>0</v>
      </c>
      <c r="Q2016" s="45"/>
      <c r="R2016" s="118">
        <f t="shared" si="1222"/>
        <v>0</v>
      </c>
      <c r="S2016" s="118">
        <f t="shared" si="1222"/>
        <v>0</v>
      </c>
      <c r="T2016" s="118">
        <f t="shared" si="1178"/>
        <v>0</v>
      </c>
      <c r="U2016" s="118">
        <f t="shared" si="1223"/>
        <v>0</v>
      </c>
      <c r="V2016" s="118">
        <f t="shared" si="1223"/>
        <v>0</v>
      </c>
      <c r="W2016" s="118">
        <f t="shared" si="1179"/>
        <v>0</v>
      </c>
      <c r="X2016" s="118">
        <f t="shared" si="1180"/>
        <v>0</v>
      </c>
      <c r="Y2016" s="45"/>
      <c r="Z2016" s="118">
        <f t="shared" si="1224"/>
        <v>0</v>
      </c>
      <c r="AA2016" s="118">
        <f t="shared" si="1224"/>
        <v>0</v>
      </c>
      <c r="AB2016" s="118">
        <f t="shared" si="1181"/>
        <v>0</v>
      </c>
      <c r="AC2016" s="118">
        <f t="shared" si="1225"/>
        <v>0</v>
      </c>
      <c r="AD2016" s="118">
        <f t="shared" si="1225"/>
        <v>0</v>
      </c>
      <c r="AE2016" s="118">
        <f t="shared" si="1182"/>
        <v>0</v>
      </c>
      <c r="AF2016" s="118">
        <f t="shared" si="1183"/>
        <v>0</v>
      </c>
      <c r="AG2016" s="45"/>
      <c r="AH2016" s="118">
        <f t="shared" si="1226"/>
        <v>0</v>
      </c>
      <c r="AI2016" s="118">
        <f t="shared" si="1226"/>
        <v>0</v>
      </c>
      <c r="AJ2016" s="118">
        <f t="shared" si="1184"/>
        <v>0</v>
      </c>
      <c r="AK2016" s="118">
        <f t="shared" si="1227"/>
        <v>0</v>
      </c>
      <c r="AL2016" s="118">
        <f t="shared" si="1227"/>
        <v>0</v>
      </c>
      <c r="AM2016" s="118">
        <f t="shared" si="1185"/>
        <v>0</v>
      </c>
      <c r="AN2016" s="118">
        <f t="shared" si="1186"/>
        <v>0</v>
      </c>
      <c r="AO2016" s="45"/>
      <c r="AP2016" s="118">
        <f t="shared" si="1228"/>
        <v>0</v>
      </c>
      <c r="AQ2016" s="118">
        <f t="shared" si="1228"/>
        <v>0</v>
      </c>
      <c r="AR2016" s="118">
        <f t="shared" si="1187"/>
        <v>0</v>
      </c>
      <c r="AS2016" s="118">
        <f t="shared" si="1229"/>
        <v>0</v>
      </c>
      <c r="AT2016" s="118">
        <f t="shared" si="1229"/>
        <v>0</v>
      </c>
      <c r="AU2016" s="118">
        <f t="shared" si="1188"/>
        <v>0</v>
      </c>
      <c r="AV2016" s="118">
        <f t="shared" si="1189"/>
        <v>0</v>
      </c>
      <c r="AW2016" s="119"/>
      <c r="AX2016" s="119"/>
      <c r="AY2016" s="119"/>
      <c r="AZ2016" s="117"/>
      <c r="BA2016" s="117"/>
      <c r="BB2016" s="117"/>
      <c r="BC2016" s="117"/>
      <c r="BD2016" s="117"/>
    </row>
    <row r="2017" spans="1:56" s="100" customFormat="1" hidden="1">
      <c r="A2017" s="45"/>
      <c r="B2017" s="120">
        <v>2013</v>
      </c>
      <c r="C2017" s="121">
        <v>8320</v>
      </c>
      <c r="D2017" s="120">
        <v>17</v>
      </c>
      <c r="E2017" s="120">
        <v>2000</v>
      </c>
      <c r="F2017" s="120">
        <v>2400</v>
      </c>
      <c r="G2017" s="120">
        <v>248</v>
      </c>
      <c r="H2017" s="120">
        <v>24801</v>
      </c>
      <c r="I2017" s="122" t="s">
        <v>288</v>
      </c>
      <c r="J2017" s="123">
        <v>0</v>
      </c>
      <c r="K2017" s="123">
        <v>0</v>
      </c>
      <c r="L2017" s="124">
        <v>0</v>
      </c>
      <c r="M2017" s="123">
        <v>0</v>
      </c>
      <c r="N2017" s="123">
        <v>0</v>
      </c>
      <c r="O2017" s="124">
        <v>0</v>
      </c>
      <c r="P2017" s="124"/>
      <c r="Q2017" s="45"/>
      <c r="R2017" s="123">
        <v>0</v>
      </c>
      <c r="S2017" s="123">
        <v>0</v>
      </c>
      <c r="T2017" s="123">
        <f t="shared" si="1178"/>
        <v>0</v>
      </c>
      <c r="U2017" s="123">
        <v>0</v>
      </c>
      <c r="V2017" s="123">
        <v>0</v>
      </c>
      <c r="W2017" s="123">
        <f t="shared" si="1179"/>
        <v>0</v>
      </c>
      <c r="X2017" s="123">
        <f t="shared" si="1180"/>
        <v>0</v>
      </c>
      <c r="Y2017" s="45"/>
      <c r="Z2017" s="123">
        <v>0</v>
      </c>
      <c r="AA2017" s="123">
        <v>0</v>
      </c>
      <c r="AB2017" s="123">
        <f t="shared" si="1181"/>
        <v>0</v>
      </c>
      <c r="AC2017" s="123">
        <v>0</v>
      </c>
      <c r="AD2017" s="123">
        <v>0</v>
      </c>
      <c r="AE2017" s="123">
        <f t="shared" si="1182"/>
        <v>0</v>
      </c>
      <c r="AF2017" s="123">
        <f t="shared" si="1183"/>
        <v>0</v>
      </c>
      <c r="AG2017" s="45"/>
      <c r="AH2017" s="123">
        <v>0</v>
      </c>
      <c r="AI2017" s="123">
        <v>0</v>
      </c>
      <c r="AJ2017" s="123">
        <f t="shared" si="1184"/>
        <v>0</v>
      </c>
      <c r="AK2017" s="123">
        <v>0</v>
      </c>
      <c r="AL2017" s="123">
        <v>0</v>
      </c>
      <c r="AM2017" s="123">
        <f t="shared" si="1185"/>
        <v>0</v>
      </c>
      <c r="AN2017" s="123">
        <f t="shared" si="1186"/>
        <v>0</v>
      </c>
      <c r="AO2017" s="45"/>
      <c r="AP2017" s="123">
        <f>J2017-(R2017+Z2017+AH2017)</f>
        <v>0</v>
      </c>
      <c r="AQ2017" s="123">
        <f>K2017-(S2017+AA2017+AI2017)</f>
        <v>0</v>
      </c>
      <c r="AR2017" s="123">
        <f t="shared" si="1187"/>
        <v>0</v>
      </c>
      <c r="AS2017" s="123">
        <f>M2017-(U2017+AC2017+AK2017)</f>
        <v>0</v>
      </c>
      <c r="AT2017" s="123">
        <f>N2017-(V2017+AD2017+AL2017)</f>
        <v>0</v>
      </c>
      <c r="AU2017" s="123">
        <f t="shared" si="1188"/>
        <v>0</v>
      </c>
      <c r="AV2017" s="123">
        <f t="shared" si="1189"/>
        <v>0</v>
      </c>
      <c r="AW2017" s="125" t="s">
        <v>103</v>
      </c>
      <c r="AX2017" s="125"/>
      <c r="AY2017" s="125"/>
      <c r="AZ2017" s="124" t="s">
        <v>88</v>
      </c>
      <c r="BA2017" s="124"/>
      <c r="BB2017" s="124"/>
      <c r="BC2017" s="124"/>
      <c r="BD2017" s="124"/>
    </row>
    <row r="2018" spans="1:56" s="126" customFormat="1" hidden="1">
      <c r="A2018" s="45"/>
      <c r="B2018" s="108">
        <v>2013</v>
      </c>
      <c r="C2018" s="109">
        <v>8320</v>
      </c>
      <c r="D2018" s="108">
        <v>17</v>
      </c>
      <c r="E2018" s="108">
        <v>2000</v>
      </c>
      <c r="F2018" s="108">
        <v>2500</v>
      </c>
      <c r="G2018" s="108"/>
      <c r="H2018" s="108"/>
      <c r="I2018" s="110" t="s">
        <v>129</v>
      </c>
      <c r="J2018" s="111">
        <v>0</v>
      </c>
      <c r="K2018" s="111">
        <v>0</v>
      </c>
      <c r="L2018" s="111">
        <v>0</v>
      </c>
      <c r="M2018" s="111">
        <v>0</v>
      </c>
      <c r="N2018" s="111">
        <v>0</v>
      </c>
      <c r="O2018" s="111">
        <v>0</v>
      </c>
      <c r="P2018" s="111">
        <v>0</v>
      </c>
      <c r="Q2018" s="45"/>
      <c r="R2018" s="112">
        <f>R2019+R2021+R2023+R2025+R2027</f>
        <v>0</v>
      </c>
      <c r="S2018" s="112">
        <f>S2019+S2021+S2023+S2025+S2027</f>
        <v>0</v>
      </c>
      <c r="T2018" s="112">
        <f t="shared" si="1178"/>
        <v>0</v>
      </c>
      <c r="U2018" s="112">
        <f>U2019+U2021+U2023+U2025+U2027</f>
        <v>0</v>
      </c>
      <c r="V2018" s="112">
        <f>V2019+V2021+V2023+V2025+V2027</f>
        <v>0</v>
      </c>
      <c r="W2018" s="112">
        <f t="shared" si="1179"/>
        <v>0</v>
      </c>
      <c r="X2018" s="112">
        <f t="shared" si="1180"/>
        <v>0</v>
      </c>
      <c r="Y2018" s="45"/>
      <c r="Z2018" s="112">
        <f>Z2019+Z2021+Z2023+Z2025+Z2027</f>
        <v>0</v>
      </c>
      <c r="AA2018" s="112">
        <f>AA2019+AA2021+AA2023+AA2025+AA2027</f>
        <v>0</v>
      </c>
      <c r="AB2018" s="112">
        <f t="shared" si="1181"/>
        <v>0</v>
      </c>
      <c r="AC2018" s="112">
        <f>AC2019+AC2021+AC2023+AC2025+AC2027</f>
        <v>0</v>
      </c>
      <c r="AD2018" s="112">
        <f>AD2019+AD2021+AD2023+AD2025+AD2027</f>
        <v>0</v>
      </c>
      <c r="AE2018" s="112">
        <f t="shared" si="1182"/>
        <v>0</v>
      </c>
      <c r="AF2018" s="112">
        <f t="shared" si="1183"/>
        <v>0</v>
      </c>
      <c r="AG2018" s="45"/>
      <c r="AH2018" s="112">
        <f>AH2019+AH2021+AH2023+AH2025+AH2027</f>
        <v>0</v>
      </c>
      <c r="AI2018" s="112">
        <f>AI2019+AI2021+AI2023+AI2025+AI2027</f>
        <v>0</v>
      </c>
      <c r="AJ2018" s="112">
        <f t="shared" si="1184"/>
        <v>0</v>
      </c>
      <c r="AK2018" s="112">
        <f>AK2019+AK2021+AK2023+AK2025+AK2027</f>
        <v>0</v>
      </c>
      <c r="AL2018" s="112">
        <f>AL2019+AL2021+AL2023+AL2025+AL2027</f>
        <v>0</v>
      </c>
      <c r="AM2018" s="112">
        <f t="shared" si="1185"/>
        <v>0</v>
      </c>
      <c r="AN2018" s="112">
        <f t="shared" si="1186"/>
        <v>0</v>
      </c>
      <c r="AO2018" s="45"/>
      <c r="AP2018" s="112">
        <f>AP2019+AP2021+AP2023+AP2025+AP2027</f>
        <v>0</v>
      </c>
      <c r="AQ2018" s="112">
        <f>AQ2019+AQ2021+AQ2023+AQ2025+AQ2027</f>
        <v>0</v>
      </c>
      <c r="AR2018" s="112">
        <f t="shared" si="1187"/>
        <v>0</v>
      </c>
      <c r="AS2018" s="112">
        <f>AS2019+AS2021+AS2023+AS2025+AS2027</f>
        <v>0</v>
      </c>
      <c r="AT2018" s="112">
        <f>AT2019+AT2021+AT2023+AT2025+AT2027</f>
        <v>0</v>
      </c>
      <c r="AU2018" s="112">
        <f t="shared" si="1188"/>
        <v>0</v>
      </c>
      <c r="AV2018" s="112">
        <f t="shared" si="1189"/>
        <v>0</v>
      </c>
      <c r="AW2018" s="113"/>
      <c r="AX2018" s="113"/>
      <c r="AY2018" s="113"/>
      <c r="AZ2018" s="111"/>
      <c r="BA2018" s="111"/>
      <c r="BB2018" s="111"/>
      <c r="BC2018" s="111"/>
      <c r="BD2018" s="111"/>
    </row>
    <row r="2019" spans="1:56" s="127" customFormat="1" hidden="1">
      <c r="A2019" s="45"/>
      <c r="B2019" s="114">
        <v>2013</v>
      </c>
      <c r="C2019" s="115">
        <v>8320</v>
      </c>
      <c r="D2019" s="114">
        <v>17</v>
      </c>
      <c r="E2019" s="114">
        <v>2000</v>
      </c>
      <c r="F2019" s="114">
        <v>2500</v>
      </c>
      <c r="G2019" s="114">
        <v>251</v>
      </c>
      <c r="H2019" s="116"/>
      <c r="I2019" s="116" t="s">
        <v>289</v>
      </c>
      <c r="J2019" s="117">
        <v>0</v>
      </c>
      <c r="K2019" s="117">
        <v>0</v>
      </c>
      <c r="L2019" s="117">
        <v>0</v>
      </c>
      <c r="M2019" s="117">
        <v>0</v>
      </c>
      <c r="N2019" s="117">
        <v>0</v>
      </c>
      <c r="O2019" s="117">
        <v>0</v>
      </c>
      <c r="P2019" s="117">
        <v>0</v>
      </c>
      <c r="Q2019" s="45"/>
      <c r="R2019" s="118">
        <f t="shared" ref="R2019:S2027" si="1230">R2020</f>
        <v>0</v>
      </c>
      <c r="S2019" s="118">
        <f t="shared" si="1230"/>
        <v>0</v>
      </c>
      <c r="T2019" s="118">
        <f t="shared" si="1178"/>
        <v>0</v>
      </c>
      <c r="U2019" s="118">
        <f t="shared" ref="U2019:V2027" si="1231">U2020</f>
        <v>0</v>
      </c>
      <c r="V2019" s="118">
        <f t="shared" si="1231"/>
        <v>0</v>
      </c>
      <c r="W2019" s="118">
        <f t="shared" si="1179"/>
        <v>0</v>
      </c>
      <c r="X2019" s="118">
        <f t="shared" si="1180"/>
        <v>0</v>
      </c>
      <c r="Y2019" s="45"/>
      <c r="Z2019" s="118">
        <f t="shared" ref="Z2019:AA2027" si="1232">Z2020</f>
        <v>0</v>
      </c>
      <c r="AA2019" s="118">
        <f t="shared" si="1232"/>
        <v>0</v>
      </c>
      <c r="AB2019" s="118">
        <f t="shared" si="1181"/>
        <v>0</v>
      </c>
      <c r="AC2019" s="118">
        <f t="shared" ref="AC2019:AD2027" si="1233">AC2020</f>
        <v>0</v>
      </c>
      <c r="AD2019" s="118">
        <f t="shared" si="1233"/>
        <v>0</v>
      </c>
      <c r="AE2019" s="118">
        <f t="shared" si="1182"/>
        <v>0</v>
      </c>
      <c r="AF2019" s="118">
        <f t="shared" si="1183"/>
        <v>0</v>
      </c>
      <c r="AG2019" s="45"/>
      <c r="AH2019" s="118">
        <f t="shared" ref="AH2019:AI2027" si="1234">AH2020</f>
        <v>0</v>
      </c>
      <c r="AI2019" s="118">
        <f t="shared" si="1234"/>
        <v>0</v>
      </c>
      <c r="AJ2019" s="118">
        <f t="shared" si="1184"/>
        <v>0</v>
      </c>
      <c r="AK2019" s="118">
        <f t="shared" ref="AK2019:AL2027" si="1235">AK2020</f>
        <v>0</v>
      </c>
      <c r="AL2019" s="118">
        <f t="shared" si="1235"/>
        <v>0</v>
      </c>
      <c r="AM2019" s="118">
        <f t="shared" si="1185"/>
        <v>0</v>
      </c>
      <c r="AN2019" s="118">
        <f t="shared" si="1186"/>
        <v>0</v>
      </c>
      <c r="AO2019" s="45"/>
      <c r="AP2019" s="118">
        <f t="shared" ref="AP2019:AQ2027" si="1236">AP2020</f>
        <v>0</v>
      </c>
      <c r="AQ2019" s="118">
        <f t="shared" si="1236"/>
        <v>0</v>
      </c>
      <c r="AR2019" s="118">
        <f t="shared" si="1187"/>
        <v>0</v>
      </c>
      <c r="AS2019" s="118">
        <f t="shared" ref="AS2019:AT2027" si="1237">AS2020</f>
        <v>0</v>
      </c>
      <c r="AT2019" s="118">
        <f t="shared" si="1237"/>
        <v>0</v>
      </c>
      <c r="AU2019" s="118">
        <f t="shared" si="1188"/>
        <v>0</v>
      </c>
      <c r="AV2019" s="118">
        <f t="shared" si="1189"/>
        <v>0</v>
      </c>
      <c r="AW2019" s="119"/>
      <c r="AX2019" s="119"/>
      <c r="AY2019" s="119"/>
      <c r="AZ2019" s="117"/>
      <c r="BA2019" s="117"/>
      <c r="BB2019" s="117"/>
      <c r="BC2019" s="117"/>
      <c r="BD2019" s="117"/>
    </row>
    <row r="2020" spans="1:56" s="100" customFormat="1" hidden="1">
      <c r="A2020" s="45"/>
      <c r="B2020" s="120">
        <v>2013</v>
      </c>
      <c r="C2020" s="121">
        <v>8320</v>
      </c>
      <c r="D2020" s="120">
        <v>17</v>
      </c>
      <c r="E2020" s="120">
        <v>2000</v>
      </c>
      <c r="F2020" s="120">
        <v>2500</v>
      </c>
      <c r="G2020" s="120">
        <v>251</v>
      </c>
      <c r="H2020" s="120">
        <v>25101</v>
      </c>
      <c r="I2020" s="122" t="s">
        <v>289</v>
      </c>
      <c r="J2020" s="123">
        <v>0</v>
      </c>
      <c r="K2020" s="123">
        <v>0</v>
      </c>
      <c r="L2020" s="124">
        <v>0</v>
      </c>
      <c r="M2020" s="123">
        <v>0</v>
      </c>
      <c r="N2020" s="123">
        <v>0</v>
      </c>
      <c r="O2020" s="124">
        <v>0</v>
      </c>
      <c r="P2020" s="124">
        <v>0</v>
      </c>
      <c r="Q2020" s="45"/>
      <c r="R2020" s="123">
        <v>0</v>
      </c>
      <c r="S2020" s="123">
        <v>0</v>
      </c>
      <c r="T2020" s="123">
        <f t="shared" si="1178"/>
        <v>0</v>
      </c>
      <c r="U2020" s="123">
        <v>0</v>
      </c>
      <c r="V2020" s="123">
        <v>0</v>
      </c>
      <c r="W2020" s="123">
        <f t="shared" si="1179"/>
        <v>0</v>
      </c>
      <c r="X2020" s="123">
        <f t="shared" si="1180"/>
        <v>0</v>
      </c>
      <c r="Y2020" s="45"/>
      <c r="Z2020" s="123">
        <v>0</v>
      </c>
      <c r="AA2020" s="123">
        <v>0</v>
      </c>
      <c r="AB2020" s="123">
        <f t="shared" si="1181"/>
        <v>0</v>
      </c>
      <c r="AC2020" s="123">
        <v>0</v>
      </c>
      <c r="AD2020" s="123">
        <v>0</v>
      </c>
      <c r="AE2020" s="123">
        <f t="shared" si="1182"/>
        <v>0</v>
      </c>
      <c r="AF2020" s="123">
        <f t="shared" si="1183"/>
        <v>0</v>
      </c>
      <c r="AG2020" s="45"/>
      <c r="AH2020" s="123">
        <v>0</v>
      </c>
      <c r="AI2020" s="123">
        <v>0</v>
      </c>
      <c r="AJ2020" s="123">
        <f t="shared" si="1184"/>
        <v>0</v>
      </c>
      <c r="AK2020" s="123">
        <v>0</v>
      </c>
      <c r="AL2020" s="123">
        <v>0</v>
      </c>
      <c r="AM2020" s="123">
        <f t="shared" si="1185"/>
        <v>0</v>
      </c>
      <c r="AN2020" s="123">
        <f t="shared" si="1186"/>
        <v>0</v>
      </c>
      <c r="AO2020" s="45"/>
      <c r="AP2020" s="123">
        <f>J2020-(R2020+Z2020+AH2020)</f>
        <v>0</v>
      </c>
      <c r="AQ2020" s="123">
        <f>K2020-(S2020+AA2020+AI2020)</f>
        <v>0</v>
      </c>
      <c r="AR2020" s="123">
        <f t="shared" si="1187"/>
        <v>0</v>
      </c>
      <c r="AS2020" s="123">
        <f>M2020-(U2020+AC2020+AK2020)</f>
        <v>0</v>
      </c>
      <c r="AT2020" s="123">
        <f>N2020-(V2020+AD2020+AL2020)</f>
        <v>0</v>
      </c>
      <c r="AU2020" s="123">
        <f t="shared" si="1188"/>
        <v>0</v>
      </c>
      <c r="AV2020" s="123">
        <f t="shared" si="1189"/>
        <v>0</v>
      </c>
      <c r="AW2020" s="125" t="s">
        <v>290</v>
      </c>
      <c r="AX2020" s="125"/>
      <c r="AY2020" s="125"/>
      <c r="AZ2020" s="124" t="s">
        <v>283</v>
      </c>
      <c r="BA2020" s="124"/>
      <c r="BB2020" s="124"/>
      <c r="BC2020" s="124"/>
      <c r="BD2020" s="124"/>
    </row>
    <row r="2021" spans="1:56" s="127" customFormat="1" hidden="1">
      <c r="A2021" s="45"/>
      <c r="B2021" s="114">
        <v>2013</v>
      </c>
      <c r="C2021" s="115">
        <v>8320</v>
      </c>
      <c r="D2021" s="114">
        <v>17</v>
      </c>
      <c r="E2021" s="114">
        <v>2000</v>
      </c>
      <c r="F2021" s="114">
        <v>2500</v>
      </c>
      <c r="G2021" s="114">
        <v>253</v>
      </c>
      <c r="H2021" s="116"/>
      <c r="I2021" s="116" t="s">
        <v>291</v>
      </c>
      <c r="J2021" s="117">
        <v>0</v>
      </c>
      <c r="K2021" s="117">
        <v>0</v>
      </c>
      <c r="L2021" s="117">
        <v>0</v>
      </c>
      <c r="M2021" s="117">
        <v>0</v>
      </c>
      <c r="N2021" s="117">
        <v>0</v>
      </c>
      <c r="O2021" s="117">
        <v>0</v>
      </c>
      <c r="P2021" s="117">
        <v>0</v>
      </c>
      <c r="Q2021" s="45"/>
      <c r="R2021" s="118">
        <f t="shared" si="1230"/>
        <v>0</v>
      </c>
      <c r="S2021" s="118">
        <f t="shared" si="1230"/>
        <v>0</v>
      </c>
      <c r="T2021" s="118">
        <f t="shared" si="1178"/>
        <v>0</v>
      </c>
      <c r="U2021" s="118">
        <f t="shared" si="1231"/>
        <v>0</v>
      </c>
      <c r="V2021" s="118">
        <f t="shared" si="1231"/>
        <v>0</v>
      </c>
      <c r="W2021" s="118">
        <f t="shared" si="1179"/>
        <v>0</v>
      </c>
      <c r="X2021" s="118">
        <f t="shared" si="1180"/>
        <v>0</v>
      </c>
      <c r="Y2021" s="45"/>
      <c r="Z2021" s="118">
        <f t="shared" si="1232"/>
        <v>0</v>
      </c>
      <c r="AA2021" s="118">
        <f t="shared" si="1232"/>
        <v>0</v>
      </c>
      <c r="AB2021" s="118">
        <f t="shared" si="1181"/>
        <v>0</v>
      </c>
      <c r="AC2021" s="118">
        <f t="shared" si="1233"/>
        <v>0</v>
      </c>
      <c r="AD2021" s="118">
        <f t="shared" si="1233"/>
        <v>0</v>
      </c>
      <c r="AE2021" s="118">
        <f t="shared" si="1182"/>
        <v>0</v>
      </c>
      <c r="AF2021" s="118">
        <f t="shared" si="1183"/>
        <v>0</v>
      </c>
      <c r="AG2021" s="45"/>
      <c r="AH2021" s="118">
        <f t="shared" si="1234"/>
        <v>0</v>
      </c>
      <c r="AI2021" s="118">
        <f t="shared" si="1234"/>
        <v>0</v>
      </c>
      <c r="AJ2021" s="118">
        <f t="shared" si="1184"/>
        <v>0</v>
      </c>
      <c r="AK2021" s="118">
        <f t="shared" si="1235"/>
        <v>0</v>
      </c>
      <c r="AL2021" s="118">
        <f t="shared" si="1235"/>
        <v>0</v>
      </c>
      <c r="AM2021" s="118">
        <f t="shared" si="1185"/>
        <v>0</v>
      </c>
      <c r="AN2021" s="118">
        <f t="shared" si="1186"/>
        <v>0</v>
      </c>
      <c r="AO2021" s="45"/>
      <c r="AP2021" s="118">
        <f t="shared" si="1236"/>
        <v>0</v>
      </c>
      <c r="AQ2021" s="118">
        <f t="shared" si="1236"/>
        <v>0</v>
      </c>
      <c r="AR2021" s="118">
        <f t="shared" si="1187"/>
        <v>0</v>
      </c>
      <c r="AS2021" s="118">
        <f t="shared" si="1237"/>
        <v>0</v>
      </c>
      <c r="AT2021" s="118">
        <f t="shared" si="1237"/>
        <v>0</v>
      </c>
      <c r="AU2021" s="118">
        <f t="shared" si="1188"/>
        <v>0</v>
      </c>
      <c r="AV2021" s="118">
        <f t="shared" si="1189"/>
        <v>0</v>
      </c>
      <c r="AW2021" s="119"/>
      <c r="AX2021" s="119"/>
      <c r="AY2021" s="119"/>
      <c r="AZ2021" s="117"/>
      <c r="BA2021" s="117"/>
      <c r="BB2021" s="117"/>
      <c r="BC2021" s="117"/>
      <c r="BD2021" s="117"/>
    </row>
    <row r="2022" spans="1:56" s="100" customFormat="1" hidden="1">
      <c r="A2022" s="45"/>
      <c r="B2022" s="120">
        <v>2013</v>
      </c>
      <c r="C2022" s="121">
        <v>8320</v>
      </c>
      <c r="D2022" s="120">
        <v>17</v>
      </c>
      <c r="E2022" s="120">
        <v>2000</v>
      </c>
      <c r="F2022" s="120">
        <v>2500</v>
      </c>
      <c r="G2022" s="120">
        <v>253</v>
      </c>
      <c r="H2022" s="120">
        <v>25301</v>
      </c>
      <c r="I2022" s="122" t="s">
        <v>291</v>
      </c>
      <c r="J2022" s="123">
        <v>0</v>
      </c>
      <c r="K2022" s="123">
        <v>0</v>
      </c>
      <c r="L2022" s="124">
        <v>0</v>
      </c>
      <c r="M2022" s="123">
        <v>0</v>
      </c>
      <c r="N2022" s="123">
        <v>0</v>
      </c>
      <c r="O2022" s="124">
        <v>0</v>
      </c>
      <c r="P2022" s="124">
        <v>0</v>
      </c>
      <c r="Q2022" s="45"/>
      <c r="R2022" s="123">
        <v>0</v>
      </c>
      <c r="S2022" s="123">
        <v>0</v>
      </c>
      <c r="T2022" s="123">
        <f t="shared" si="1178"/>
        <v>0</v>
      </c>
      <c r="U2022" s="123">
        <v>0</v>
      </c>
      <c r="V2022" s="123">
        <v>0</v>
      </c>
      <c r="W2022" s="123">
        <f t="shared" si="1179"/>
        <v>0</v>
      </c>
      <c r="X2022" s="123">
        <f t="shared" si="1180"/>
        <v>0</v>
      </c>
      <c r="Y2022" s="45"/>
      <c r="Z2022" s="123">
        <v>0</v>
      </c>
      <c r="AA2022" s="123">
        <v>0</v>
      </c>
      <c r="AB2022" s="123">
        <f t="shared" si="1181"/>
        <v>0</v>
      </c>
      <c r="AC2022" s="123">
        <v>0</v>
      </c>
      <c r="AD2022" s="123">
        <v>0</v>
      </c>
      <c r="AE2022" s="123">
        <f t="shared" si="1182"/>
        <v>0</v>
      </c>
      <c r="AF2022" s="123">
        <f t="shared" si="1183"/>
        <v>0</v>
      </c>
      <c r="AG2022" s="45"/>
      <c r="AH2022" s="123">
        <v>0</v>
      </c>
      <c r="AI2022" s="123">
        <v>0</v>
      </c>
      <c r="AJ2022" s="123">
        <f t="shared" si="1184"/>
        <v>0</v>
      </c>
      <c r="AK2022" s="123">
        <v>0</v>
      </c>
      <c r="AL2022" s="123">
        <v>0</v>
      </c>
      <c r="AM2022" s="123">
        <f t="shared" si="1185"/>
        <v>0</v>
      </c>
      <c r="AN2022" s="123">
        <f t="shared" si="1186"/>
        <v>0</v>
      </c>
      <c r="AO2022" s="45"/>
      <c r="AP2022" s="123">
        <f>J2022-(R2022+Z2022+AH2022)</f>
        <v>0</v>
      </c>
      <c r="AQ2022" s="123">
        <f>K2022-(S2022+AA2022+AI2022)</f>
        <v>0</v>
      </c>
      <c r="AR2022" s="123">
        <f t="shared" si="1187"/>
        <v>0</v>
      </c>
      <c r="AS2022" s="123">
        <f>M2022-(U2022+AC2022+AK2022)</f>
        <v>0</v>
      </c>
      <c r="AT2022" s="123">
        <f>N2022-(V2022+AD2022+AL2022)</f>
        <v>0</v>
      </c>
      <c r="AU2022" s="123">
        <f t="shared" si="1188"/>
        <v>0</v>
      </c>
      <c r="AV2022" s="123">
        <f t="shared" si="1189"/>
        <v>0</v>
      </c>
      <c r="AW2022" s="125" t="s">
        <v>290</v>
      </c>
      <c r="AX2022" s="125"/>
      <c r="AY2022" s="125"/>
      <c r="AZ2022" s="124" t="s">
        <v>88</v>
      </c>
      <c r="BA2022" s="124"/>
      <c r="BB2022" s="124"/>
      <c r="BC2022" s="124"/>
      <c r="BD2022" s="124"/>
    </row>
    <row r="2023" spans="1:56" s="127" customFormat="1" hidden="1">
      <c r="A2023" s="45"/>
      <c r="B2023" s="114">
        <v>2013</v>
      </c>
      <c r="C2023" s="115">
        <v>8320</v>
      </c>
      <c r="D2023" s="114">
        <v>17</v>
      </c>
      <c r="E2023" s="114">
        <v>2000</v>
      </c>
      <c r="F2023" s="114">
        <v>2500</v>
      </c>
      <c r="G2023" s="114">
        <v>254</v>
      </c>
      <c r="H2023" s="116"/>
      <c r="I2023" s="116" t="s">
        <v>292</v>
      </c>
      <c r="J2023" s="117">
        <v>0</v>
      </c>
      <c r="K2023" s="117">
        <v>0</v>
      </c>
      <c r="L2023" s="117">
        <v>0</v>
      </c>
      <c r="M2023" s="117">
        <v>0</v>
      </c>
      <c r="N2023" s="117">
        <v>0</v>
      </c>
      <c r="O2023" s="117">
        <v>0</v>
      </c>
      <c r="P2023" s="117">
        <v>0</v>
      </c>
      <c r="Q2023" s="45"/>
      <c r="R2023" s="118">
        <f t="shared" si="1230"/>
        <v>0</v>
      </c>
      <c r="S2023" s="118">
        <f t="shared" si="1230"/>
        <v>0</v>
      </c>
      <c r="T2023" s="118">
        <f t="shared" si="1178"/>
        <v>0</v>
      </c>
      <c r="U2023" s="118">
        <f t="shared" si="1231"/>
        <v>0</v>
      </c>
      <c r="V2023" s="118">
        <f t="shared" si="1231"/>
        <v>0</v>
      </c>
      <c r="W2023" s="118">
        <f t="shared" si="1179"/>
        <v>0</v>
      </c>
      <c r="X2023" s="118">
        <f t="shared" si="1180"/>
        <v>0</v>
      </c>
      <c r="Y2023" s="45"/>
      <c r="Z2023" s="118">
        <f t="shared" si="1232"/>
        <v>0</v>
      </c>
      <c r="AA2023" s="118">
        <f t="shared" si="1232"/>
        <v>0</v>
      </c>
      <c r="AB2023" s="118">
        <f t="shared" si="1181"/>
        <v>0</v>
      </c>
      <c r="AC2023" s="118">
        <f t="shared" si="1233"/>
        <v>0</v>
      </c>
      <c r="AD2023" s="118">
        <f t="shared" si="1233"/>
        <v>0</v>
      </c>
      <c r="AE2023" s="118">
        <f t="shared" si="1182"/>
        <v>0</v>
      </c>
      <c r="AF2023" s="118">
        <f t="shared" si="1183"/>
        <v>0</v>
      </c>
      <c r="AG2023" s="45"/>
      <c r="AH2023" s="118">
        <f t="shared" si="1234"/>
        <v>0</v>
      </c>
      <c r="AI2023" s="118">
        <f t="shared" si="1234"/>
        <v>0</v>
      </c>
      <c r="AJ2023" s="118">
        <f t="shared" si="1184"/>
        <v>0</v>
      </c>
      <c r="AK2023" s="118">
        <f t="shared" si="1235"/>
        <v>0</v>
      </c>
      <c r="AL2023" s="118">
        <f t="shared" si="1235"/>
        <v>0</v>
      </c>
      <c r="AM2023" s="118">
        <f t="shared" si="1185"/>
        <v>0</v>
      </c>
      <c r="AN2023" s="118">
        <f t="shared" si="1186"/>
        <v>0</v>
      </c>
      <c r="AO2023" s="45"/>
      <c r="AP2023" s="118">
        <f t="shared" si="1236"/>
        <v>0</v>
      </c>
      <c r="AQ2023" s="118">
        <f t="shared" si="1236"/>
        <v>0</v>
      </c>
      <c r="AR2023" s="118">
        <f t="shared" si="1187"/>
        <v>0</v>
      </c>
      <c r="AS2023" s="118">
        <f t="shared" si="1237"/>
        <v>0</v>
      </c>
      <c r="AT2023" s="118">
        <f t="shared" si="1237"/>
        <v>0</v>
      </c>
      <c r="AU2023" s="118">
        <f t="shared" si="1188"/>
        <v>0</v>
      </c>
      <c r="AV2023" s="118">
        <f t="shared" si="1189"/>
        <v>0</v>
      </c>
      <c r="AW2023" s="119"/>
      <c r="AX2023" s="119"/>
      <c r="AY2023" s="119"/>
      <c r="AZ2023" s="117"/>
      <c r="BA2023" s="117"/>
      <c r="BB2023" s="117"/>
      <c r="BC2023" s="117"/>
      <c r="BD2023" s="117"/>
    </row>
    <row r="2024" spans="1:56" s="100" customFormat="1" hidden="1">
      <c r="A2024" s="45"/>
      <c r="B2024" s="120">
        <v>2013</v>
      </c>
      <c r="C2024" s="121">
        <v>8320</v>
      </c>
      <c r="D2024" s="120">
        <v>17</v>
      </c>
      <c r="E2024" s="120">
        <v>2000</v>
      </c>
      <c r="F2024" s="120">
        <v>2500</v>
      </c>
      <c r="G2024" s="120">
        <v>254</v>
      </c>
      <c r="H2024" s="120">
        <v>25401</v>
      </c>
      <c r="I2024" s="122" t="s">
        <v>292</v>
      </c>
      <c r="J2024" s="123">
        <v>0</v>
      </c>
      <c r="K2024" s="123">
        <v>0</v>
      </c>
      <c r="L2024" s="124">
        <v>0</v>
      </c>
      <c r="M2024" s="123">
        <v>0</v>
      </c>
      <c r="N2024" s="123">
        <v>0</v>
      </c>
      <c r="O2024" s="124">
        <v>0</v>
      </c>
      <c r="P2024" s="124">
        <v>0</v>
      </c>
      <c r="Q2024" s="45"/>
      <c r="R2024" s="123">
        <v>0</v>
      </c>
      <c r="S2024" s="123">
        <v>0</v>
      </c>
      <c r="T2024" s="123">
        <f t="shared" si="1178"/>
        <v>0</v>
      </c>
      <c r="U2024" s="123">
        <v>0</v>
      </c>
      <c r="V2024" s="123">
        <v>0</v>
      </c>
      <c r="W2024" s="123">
        <f t="shared" si="1179"/>
        <v>0</v>
      </c>
      <c r="X2024" s="123">
        <f t="shared" si="1180"/>
        <v>0</v>
      </c>
      <c r="Y2024" s="45"/>
      <c r="Z2024" s="123">
        <v>0</v>
      </c>
      <c r="AA2024" s="123">
        <v>0</v>
      </c>
      <c r="AB2024" s="123">
        <f t="shared" si="1181"/>
        <v>0</v>
      </c>
      <c r="AC2024" s="123">
        <v>0</v>
      </c>
      <c r="AD2024" s="123">
        <v>0</v>
      </c>
      <c r="AE2024" s="123">
        <f t="shared" si="1182"/>
        <v>0</v>
      </c>
      <c r="AF2024" s="123">
        <f t="shared" si="1183"/>
        <v>0</v>
      </c>
      <c r="AG2024" s="45"/>
      <c r="AH2024" s="123">
        <v>0</v>
      </c>
      <c r="AI2024" s="123">
        <v>0</v>
      </c>
      <c r="AJ2024" s="123">
        <f t="shared" si="1184"/>
        <v>0</v>
      </c>
      <c r="AK2024" s="123">
        <v>0</v>
      </c>
      <c r="AL2024" s="123">
        <v>0</v>
      </c>
      <c r="AM2024" s="123">
        <f t="shared" si="1185"/>
        <v>0</v>
      </c>
      <c r="AN2024" s="123">
        <f t="shared" si="1186"/>
        <v>0</v>
      </c>
      <c r="AO2024" s="45"/>
      <c r="AP2024" s="123">
        <f>J2024-(R2024+Z2024+AH2024)</f>
        <v>0</v>
      </c>
      <c r="AQ2024" s="123">
        <f>K2024-(S2024+AA2024+AI2024)</f>
        <v>0</v>
      </c>
      <c r="AR2024" s="123">
        <f t="shared" si="1187"/>
        <v>0</v>
      </c>
      <c r="AS2024" s="123">
        <f>M2024-(U2024+AC2024+AK2024)</f>
        <v>0</v>
      </c>
      <c r="AT2024" s="123">
        <f>N2024-(V2024+AD2024+AL2024)</f>
        <v>0</v>
      </c>
      <c r="AU2024" s="123">
        <f t="shared" si="1188"/>
        <v>0</v>
      </c>
      <c r="AV2024" s="123">
        <f t="shared" si="1189"/>
        <v>0</v>
      </c>
      <c r="AW2024" s="125" t="s">
        <v>103</v>
      </c>
      <c r="AX2024" s="125"/>
      <c r="AY2024" s="125"/>
      <c r="AZ2024" s="124" t="s">
        <v>283</v>
      </c>
      <c r="BA2024" s="124"/>
      <c r="BB2024" s="124"/>
      <c r="BC2024" s="124"/>
      <c r="BD2024" s="124"/>
    </row>
    <row r="2025" spans="1:56" s="127" customFormat="1" hidden="1">
      <c r="A2025" s="45"/>
      <c r="B2025" s="114">
        <v>2013</v>
      </c>
      <c r="C2025" s="115">
        <v>8320</v>
      </c>
      <c r="D2025" s="114">
        <v>17</v>
      </c>
      <c r="E2025" s="114">
        <v>2000</v>
      </c>
      <c r="F2025" s="114">
        <v>2500</v>
      </c>
      <c r="G2025" s="114">
        <v>255</v>
      </c>
      <c r="H2025" s="116"/>
      <c r="I2025" s="116" t="s">
        <v>293</v>
      </c>
      <c r="J2025" s="117">
        <v>0</v>
      </c>
      <c r="K2025" s="117">
        <v>0</v>
      </c>
      <c r="L2025" s="117">
        <v>0</v>
      </c>
      <c r="M2025" s="117">
        <v>0</v>
      </c>
      <c r="N2025" s="117">
        <v>0</v>
      </c>
      <c r="O2025" s="117">
        <v>0</v>
      </c>
      <c r="P2025" s="117">
        <v>0</v>
      </c>
      <c r="Q2025" s="45"/>
      <c r="R2025" s="118">
        <f t="shared" si="1230"/>
        <v>0</v>
      </c>
      <c r="S2025" s="118">
        <f t="shared" si="1230"/>
        <v>0</v>
      </c>
      <c r="T2025" s="118">
        <f t="shared" si="1178"/>
        <v>0</v>
      </c>
      <c r="U2025" s="118">
        <f t="shared" si="1231"/>
        <v>0</v>
      </c>
      <c r="V2025" s="118">
        <f t="shared" si="1231"/>
        <v>0</v>
      </c>
      <c r="W2025" s="118">
        <f t="shared" si="1179"/>
        <v>0</v>
      </c>
      <c r="X2025" s="118">
        <f t="shared" si="1180"/>
        <v>0</v>
      </c>
      <c r="Y2025" s="45"/>
      <c r="Z2025" s="118">
        <f t="shared" si="1232"/>
        <v>0</v>
      </c>
      <c r="AA2025" s="118">
        <f t="shared" si="1232"/>
        <v>0</v>
      </c>
      <c r="AB2025" s="118">
        <f t="shared" si="1181"/>
        <v>0</v>
      </c>
      <c r="AC2025" s="118">
        <f t="shared" si="1233"/>
        <v>0</v>
      </c>
      <c r="AD2025" s="118">
        <f t="shared" si="1233"/>
        <v>0</v>
      </c>
      <c r="AE2025" s="118">
        <f t="shared" si="1182"/>
        <v>0</v>
      </c>
      <c r="AF2025" s="118">
        <f t="shared" si="1183"/>
        <v>0</v>
      </c>
      <c r="AG2025" s="45"/>
      <c r="AH2025" s="118">
        <f t="shared" si="1234"/>
        <v>0</v>
      </c>
      <c r="AI2025" s="118">
        <f t="shared" si="1234"/>
        <v>0</v>
      </c>
      <c r="AJ2025" s="118">
        <f t="shared" si="1184"/>
        <v>0</v>
      </c>
      <c r="AK2025" s="118">
        <f t="shared" si="1235"/>
        <v>0</v>
      </c>
      <c r="AL2025" s="118">
        <f t="shared" si="1235"/>
        <v>0</v>
      </c>
      <c r="AM2025" s="118">
        <f t="shared" si="1185"/>
        <v>0</v>
      </c>
      <c r="AN2025" s="118">
        <f t="shared" si="1186"/>
        <v>0</v>
      </c>
      <c r="AO2025" s="45"/>
      <c r="AP2025" s="118">
        <f t="shared" si="1236"/>
        <v>0</v>
      </c>
      <c r="AQ2025" s="118">
        <f t="shared" si="1236"/>
        <v>0</v>
      </c>
      <c r="AR2025" s="118">
        <f t="shared" si="1187"/>
        <v>0</v>
      </c>
      <c r="AS2025" s="118">
        <f t="shared" si="1237"/>
        <v>0</v>
      </c>
      <c r="AT2025" s="118">
        <f t="shared" si="1237"/>
        <v>0</v>
      </c>
      <c r="AU2025" s="118">
        <f t="shared" si="1188"/>
        <v>0</v>
      </c>
      <c r="AV2025" s="118">
        <f t="shared" si="1189"/>
        <v>0</v>
      </c>
      <c r="AW2025" s="119"/>
      <c r="AX2025" s="119"/>
      <c r="AY2025" s="119"/>
      <c r="AZ2025" s="117"/>
      <c r="BA2025" s="117"/>
      <c r="BB2025" s="117"/>
      <c r="BC2025" s="117"/>
      <c r="BD2025" s="117"/>
    </row>
    <row r="2026" spans="1:56" s="100" customFormat="1" hidden="1">
      <c r="A2026" s="45"/>
      <c r="B2026" s="120">
        <v>2013</v>
      </c>
      <c r="C2026" s="121">
        <v>8320</v>
      </c>
      <c r="D2026" s="120">
        <v>17</v>
      </c>
      <c r="E2026" s="120">
        <v>2000</v>
      </c>
      <c r="F2026" s="120">
        <v>2500</v>
      </c>
      <c r="G2026" s="120">
        <v>255</v>
      </c>
      <c r="H2026" s="120">
        <v>25501</v>
      </c>
      <c r="I2026" s="122" t="s">
        <v>293</v>
      </c>
      <c r="J2026" s="123">
        <v>0</v>
      </c>
      <c r="K2026" s="123">
        <v>0</v>
      </c>
      <c r="L2026" s="124">
        <v>0</v>
      </c>
      <c r="M2026" s="123">
        <v>0</v>
      </c>
      <c r="N2026" s="123">
        <v>0</v>
      </c>
      <c r="O2026" s="124">
        <v>0</v>
      </c>
      <c r="P2026" s="124">
        <v>0</v>
      </c>
      <c r="Q2026" s="45"/>
      <c r="R2026" s="123">
        <v>0</v>
      </c>
      <c r="S2026" s="123">
        <v>0</v>
      </c>
      <c r="T2026" s="123">
        <f t="shared" si="1178"/>
        <v>0</v>
      </c>
      <c r="U2026" s="123">
        <v>0</v>
      </c>
      <c r="V2026" s="123">
        <v>0</v>
      </c>
      <c r="W2026" s="123">
        <f t="shared" si="1179"/>
        <v>0</v>
      </c>
      <c r="X2026" s="123">
        <f t="shared" si="1180"/>
        <v>0</v>
      </c>
      <c r="Y2026" s="45"/>
      <c r="Z2026" s="123">
        <v>0</v>
      </c>
      <c r="AA2026" s="123">
        <v>0</v>
      </c>
      <c r="AB2026" s="123">
        <f t="shared" si="1181"/>
        <v>0</v>
      </c>
      <c r="AC2026" s="123">
        <v>0</v>
      </c>
      <c r="AD2026" s="123">
        <v>0</v>
      </c>
      <c r="AE2026" s="123">
        <f t="shared" si="1182"/>
        <v>0</v>
      </c>
      <c r="AF2026" s="123">
        <f t="shared" si="1183"/>
        <v>0</v>
      </c>
      <c r="AG2026" s="45"/>
      <c r="AH2026" s="123">
        <v>0</v>
      </c>
      <c r="AI2026" s="123">
        <v>0</v>
      </c>
      <c r="AJ2026" s="123">
        <f t="shared" si="1184"/>
        <v>0</v>
      </c>
      <c r="AK2026" s="123">
        <v>0</v>
      </c>
      <c r="AL2026" s="123">
        <v>0</v>
      </c>
      <c r="AM2026" s="123">
        <f t="shared" si="1185"/>
        <v>0</v>
      </c>
      <c r="AN2026" s="123">
        <f t="shared" si="1186"/>
        <v>0</v>
      </c>
      <c r="AO2026" s="45"/>
      <c r="AP2026" s="123">
        <f>J2026-(R2026+Z2026+AH2026)</f>
        <v>0</v>
      </c>
      <c r="AQ2026" s="123">
        <f>K2026-(S2026+AA2026+AI2026)</f>
        <v>0</v>
      </c>
      <c r="AR2026" s="123">
        <f t="shared" si="1187"/>
        <v>0</v>
      </c>
      <c r="AS2026" s="123">
        <f>M2026-(U2026+AC2026+AK2026)</f>
        <v>0</v>
      </c>
      <c r="AT2026" s="123">
        <f>N2026-(V2026+AD2026+AL2026)</f>
        <v>0</v>
      </c>
      <c r="AU2026" s="123">
        <f t="shared" si="1188"/>
        <v>0</v>
      </c>
      <c r="AV2026" s="123">
        <f t="shared" si="1189"/>
        <v>0</v>
      </c>
      <c r="AW2026" s="125" t="s">
        <v>103</v>
      </c>
      <c r="AX2026" s="125"/>
      <c r="AY2026" s="125"/>
      <c r="AZ2026" s="124" t="s">
        <v>283</v>
      </c>
      <c r="BA2026" s="124"/>
      <c r="BB2026" s="124"/>
      <c r="BC2026" s="124"/>
      <c r="BD2026" s="124"/>
    </row>
    <row r="2027" spans="1:56" s="127" customFormat="1" hidden="1">
      <c r="A2027" s="45"/>
      <c r="B2027" s="114">
        <v>2013</v>
      </c>
      <c r="C2027" s="115">
        <v>8320</v>
      </c>
      <c r="D2027" s="114">
        <v>17</v>
      </c>
      <c r="E2027" s="114">
        <v>2000</v>
      </c>
      <c r="F2027" s="114">
        <v>2500</v>
      </c>
      <c r="G2027" s="114">
        <v>259</v>
      </c>
      <c r="H2027" s="116"/>
      <c r="I2027" s="116" t="s">
        <v>294</v>
      </c>
      <c r="J2027" s="117">
        <v>0</v>
      </c>
      <c r="K2027" s="117">
        <v>0</v>
      </c>
      <c r="L2027" s="117">
        <v>0</v>
      </c>
      <c r="M2027" s="117">
        <v>0</v>
      </c>
      <c r="N2027" s="117">
        <v>0</v>
      </c>
      <c r="O2027" s="117">
        <v>0</v>
      </c>
      <c r="P2027" s="117">
        <v>0</v>
      </c>
      <c r="Q2027" s="45"/>
      <c r="R2027" s="118">
        <f t="shared" si="1230"/>
        <v>0</v>
      </c>
      <c r="S2027" s="118">
        <f t="shared" si="1230"/>
        <v>0</v>
      </c>
      <c r="T2027" s="118">
        <f t="shared" si="1178"/>
        <v>0</v>
      </c>
      <c r="U2027" s="118">
        <f t="shared" si="1231"/>
        <v>0</v>
      </c>
      <c r="V2027" s="118">
        <f t="shared" si="1231"/>
        <v>0</v>
      </c>
      <c r="W2027" s="118">
        <f t="shared" si="1179"/>
        <v>0</v>
      </c>
      <c r="X2027" s="118">
        <f t="shared" si="1180"/>
        <v>0</v>
      </c>
      <c r="Y2027" s="45"/>
      <c r="Z2027" s="118">
        <f t="shared" si="1232"/>
        <v>0</v>
      </c>
      <c r="AA2027" s="118">
        <f t="shared" si="1232"/>
        <v>0</v>
      </c>
      <c r="AB2027" s="118">
        <f t="shared" si="1181"/>
        <v>0</v>
      </c>
      <c r="AC2027" s="118">
        <f t="shared" si="1233"/>
        <v>0</v>
      </c>
      <c r="AD2027" s="118">
        <f t="shared" si="1233"/>
        <v>0</v>
      </c>
      <c r="AE2027" s="118">
        <f t="shared" si="1182"/>
        <v>0</v>
      </c>
      <c r="AF2027" s="118">
        <f t="shared" si="1183"/>
        <v>0</v>
      </c>
      <c r="AG2027" s="45"/>
      <c r="AH2027" s="118">
        <f t="shared" si="1234"/>
        <v>0</v>
      </c>
      <c r="AI2027" s="118">
        <f t="shared" si="1234"/>
        <v>0</v>
      </c>
      <c r="AJ2027" s="118">
        <f t="shared" si="1184"/>
        <v>0</v>
      </c>
      <c r="AK2027" s="118">
        <f t="shared" si="1235"/>
        <v>0</v>
      </c>
      <c r="AL2027" s="118">
        <f t="shared" si="1235"/>
        <v>0</v>
      </c>
      <c r="AM2027" s="118">
        <f t="shared" si="1185"/>
        <v>0</v>
      </c>
      <c r="AN2027" s="118">
        <f t="shared" si="1186"/>
        <v>0</v>
      </c>
      <c r="AO2027" s="45"/>
      <c r="AP2027" s="118">
        <f t="shared" si="1236"/>
        <v>0</v>
      </c>
      <c r="AQ2027" s="118">
        <f t="shared" si="1236"/>
        <v>0</v>
      </c>
      <c r="AR2027" s="118">
        <f t="shared" si="1187"/>
        <v>0</v>
      </c>
      <c r="AS2027" s="118">
        <f t="shared" si="1237"/>
        <v>0</v>
      </c>
      <c r="AT2027" s="118">
        <f t="shared" si="1237"/>
        <v>0</v>
      </c>
      <c r="AU2027" s="118">
        <f t="shared" si="1188"/>
        <v>0</v>
      </c>
      <c r="AV2027" s="118">
        <f t="shared" si="1189"/>
        <v>0</v>
      </c>
      <c r="AW2027" s="119"/>
      <c r="AX2027" s="119"/>
      <c r="AY2027" s="119"/>
      <c r="AZ2027" s="117"/>
      <c r="BA2027" s="117"/>
      <c r="BB2027" s="117"/>
      <c r="BC2027" s="117"/>
      <c r="BD2027" s="117"/>
    </row>
    <row r="2028" spans="1:56" s="100" customFormat="1" hidden="1">
      <c r="A2028" s="45"/>
      <c r="B2028" s="120">
        <v>2013</v>
      </c>
      <c r="C2028" s="121">
        <v>8320</v>
      </c>
      <c r="D2028" s="120">
        <v>17</v>
      </c>
      <c r="E2028" s="120">
        <v>2000</v>
      </c>
      <c r="F2028" s="120">
        <v>2500</v>
      </c>
      <c r="G2028" s="120">
        <v>259</v>
      </c>
      <c r="H2028" s="120">
        <v>25901</v>
      </c>
      <c r="I2028" s="122" t="s">
        <v>294</v>
      </c>
      <c r="J2028" s="123">
        <v>0</v>
      </c>
      <c r="K2028" s="123">
        <v>0</v>
      </c>
      <c r="L2028" s="124">
        <v>0</v>
      </c>
      <c r="M2028" s="123">
        <v>0</v>
      </c>
      <c r="N2028" s="123">
        <v>0</v>
      </c>
      <c r="O2028" s="124">
        <v>0</v>
      </c>
      <c r="P2028" s="124">
        <v>0</v>
      </c>
      <c r="Q2028" s="45"/>
      <c r="R2028" s="123">
        <v>0</v>
      </c>
      <c r="S2028" s="123">
        <v>0</v>
      </c>
      <c r="T2028" s="123">
        <f t="shared" si="1178"/>
        <v>0</v>
      </c>
      <c r="U2028" s="123">
        <v>0</v>
      </c>
      <c r="V2028" s="123">
        <v>0</v>
      </c>
      <c r="W2028" s="123">
        <f t="shared" si="1179"/>
        <v>0</v>
      </c>
      <c r="X2028" s="123">
        <f t="shared" si="1180"/>
        <v>0</v>
      </c>
      <c r="Y2028" s="45"/>
      <c r="Z2028" s="123">
        <v>0</v>
      </c>
      <c r="AA2028" s="123">
        <v>0</v>
      </c>
      <c r="AB2028" s="123">
        <f t="shared" si="1181"/>
        <v>0</v>
      </c>
      <c r="AC2028" s="123">
        <v>0</v>
      </c>
      <c r="AD2028" s="123">
        <v>0</v>
      </c>
      <c r="AE2028" s="123">
        <f t="shared" si="1182"/>
        <v>0</v>
      </c>
      <c r="AF2028" s="123">
        <f t="shared" si="1183"/>
        <v>0</v>
      </c>
      <c r="AG2028" s="45"/>
      <c r="AH2028" s="123">
        <v>0</v>
      </c>
      <c r="AI2028" s="123">
        <v>0</v>
      </c>
      <c r="AJ2028" s="123">
        <f t="shared" si="1184"/>
        <v>0</v>
      </c>
      <c r="AK2028" s="123">
        <v>0</v>
      </c>
      <c r="AL2028" s="123">
        <v>0</v>
      </c>
      <c r="AM2028" s="123">
        <f t="shared" si="1185"/>
        <v>0</v>
      </c>
      <c r="AN2028" s="123">
        <f t="shared" si="1186"/>
        <v>0</v>
      </c>
      <c r="AO2028" s="45"/>
      <c r="AP2028" s="123">
        <f>J2028-(R2028+Z2028+AH2028)</f>
        <v>0</v>
      </c>
      <c r="AQ2028" s="123">
        <f>K2028-(S2028+AA2028+AI2028)</f>
        <v>0</v>
      </c>
      <c r="AR2028" s="123">
        <f t="shared" si="1187"/>
        <v>0</v>
      </c>
      <c r="AS2028" s="123">
        <f>M2028-(U2028+AC2028+AK2028)</f>
        <v>0</v>
      </c>
      <c r="AT2028" s="123">
        <f>N2028-(V2028+AD2028+AL2028)</f>
        <v>0</v>
      </c>
      <c r="AU2028" s="123">
        <f t="shared" si="1188"/>
        <v>0</v>
      </c>
      <c r="AV2028" s="123">
        <f t="shared" si="1189"/>
        <v>0</v>
      </c>
      <c r="AW2028" s="125" t="s">
        <v>512</v>
      </c>
      <c r="AX2028" s="125"/>
      <c r="AY2028" s="125"/>
      <c r="AZ2028" s="124" t="s">
        <v>283</v>
      </c>
      <c r="BA2028" s="124"/>
      <c r="BB2028" s="124"/>
      <c r="BC2028" s="124"/>
      <c r="BD2028" s="124"/>
    </row>
    <row r="2029" spans="1:56" s="126" customFormat="1" hidden="1">
      <c r="A2029" s="45"/>
      <c r="B2029" s="108">
        <v>2013</v>
      </c>
      <c r="C2029" s="109">
        <v>8320</v>
      </c>
      <c r="D2029" s="108">
        <v>17</v>
      </c>
      <c r="E2029" s="108">
        <v>2000</v>
      </c>
      <c r="F2029" s="108">
        <v>2600</v>
      </c>
      <c r="G2029" s="108"/>
      <c r="H2029" s="108"/>
      <c r="I2029" s="110" t="s">
        <v>131</v>
      </c>
      <c r="J2029" s="111">
        <v>0</v>
      </c>
      <c r="K2029" s="111">
        <v>0</v>
      </c>
      <c r="L2029" s="111">
        <v>0</v>
      </c>
      <c r="M2029" s="111">
        <f>+M2030</f>
        <v>1596000</v>
      </c>
      <c r="N2029" s="111">
        <v>0</v>
      </c>
      <c r="O2029" s="111">
        <f>+M2029+N2029</f>
        <v>1596000</v>
      </c>
      <c r="P2029" s="111">
        <f>+L2029+O2029</f>
        <v>1596000</v>
      </c>
      <c r="Q2029" s="45"/>
      <c r="R2029" s="112">
        <f t="shared" ref="R2029:X2029" si="1238">R2030</f>
        <v>0</v>
      </c>
      <c r="S2029" s="112">
        <f t="shared" si="1238"/>
        <v>0</v>
      </c>
      <c r="T2029" s="112">
        <f t="shared" si="1238"/>
        <v>0</v>
      </c>
      <c r="U2029" s="112">
        <f t="shared" si="1238"/>
        <v>659535.93999999994</v>
      </c>
      <c r="V2029" s="112">
        <f t="shared" si="1238"/>
        <v>0</v>
      </c>
      <c r="W2029" s="112">
        <f t="shared" si="1238"/>
        <v>659535.93999999994</v>
      </c>
      <c r="X2029" s="112">
        <f t="shared" si="1238"/>
        <v>659535.93999999994</v>
      </c>
      <c r="Y2029" s="45"/>
      <c r="Z2029" s="112">
        <f>Z2030</f>
        <v>0</v>
      </c>
      <c r="AA2029" s="112">
        <f t="shared" ref="AA2029:AF2029" si="1239">AA2030</f>
        <v>0</v>
      </c>
      <c r="AB2029" s="112">
        <f t="shared" si="1239"/>
        <v>0</v>
      </c>
      <c r="AC2029" s="112">
        <f t="shared" si="1239"/>
        <v>0</v>
      </c>
      <c r="AD2029" s="112">
        <f t="shared" si="1239"/>
        <v>0</v>
      </c>
      <c r="AE2029" s="112">
        <f t="shared" si="1239"/>
        <v>0</v>
      </c>
      <c r="AF2029" s="112">
        <f t="shared" si="1239"/>
        <v>0</v>
      </c>
      <c r="AG2029" s="45"/>
      <c r="AH2029" s="112">
        <f>AH2030</f>
        <v>0</v>
      </c>
      <c r="AI2029" s="112">
        <f t="shared" ref="AI2029:AN2029" si="1240">AI2030</f>
        <v>0</v>
      </c>
      <c r="AJ2029" s="112">
        <f t="shared" si="1240"/>
        <v>0</v>
      </c>
      <c r="AK2029" s="112">
        <f t="shared" si="1240"/>
        <v>0</v>
      </c>
      <c r="AL2029" s="112">
        <f t="shared" si="1240"/>
        <v>0</v>
      </c>
      <c r="AM2029" s="112">
        <f t="shared" si="1240"/>
        <v>0</v>
      </c>
      <c r="AN2029" s="112">
        <f t="shared" si="1240"/>
        <v>0</v>
      </c>
      <c r="AO2029" s="45"/>
      <c r="AP2029" s="112">
        <f>AP2030</f>
        <v>0</v>
      </c>
      <c r="AQ2029" s="112">
        <f t="shared" ref="AQ2029:AV2029" si="1241">AQ2030</f>
        <v>0</v>
      </c>
      <c r="AR2029" s="112">
        <f t="shared" si="1241"/>
        <v>0</v>
      </c>
      <c r="AS2029" s="112">
        <f t="shared" si="1241"/>
        <v>0</v>
      </c>
      <c r="AT2029" s="112">
        <f t="shared" si="1241"/>
        <v>0</v>
      </c>
      <c r="AU2029" s="112">
        <f t="shared" si="1241"/>
        <v>0</v>
      </c>
      <c r="AV2029" s="112">
        <f t="shared" si="1241"/>
        <v>0</v>
      </c>
      <c r="AW2029" s="113"/>
      <c r="AX2029" s="113"/>
      <c r="AY2029" s="113"/>
      <c r="AZ2029" s="111"/>
      <c r="BA2029" s="111"/>
      <c r="BB2029" s="111"/>
      <c r="BC2029" s="111"/>
      <c r="BD2029" s="111"/>
    </row>
    <row r="2030" spans="1:56" s="127" customFormat="1" hidden="1">
      <c r="A2030" s="45"/>
      <c r="B2030" s="114">
        <v>2013</v>
      </c>
      <c r="C2030" s="115">
        <v>8320</v>
      </c>
      <c r="D2030" s="114">
        <v>17</v>
      </c>
      <c r="E2030" s="114">
        <v>2000</v>
      </c>
      <c r="F2030" s="114">
        <v>2600</v>
      </c>
      <c r="G2030" s="114">
        <v>261</v>
      </c>
      <c r="H2030" s="116"/>
      <c r="I2030" s="116" t="s">
        <v>131</v>
      </c>
      <c r="J2030" s="117">
        <v>0</v>
      </c>
      <c r="K2030" s="117">
        <v>0</v>
      </c>
      <c r="L2030" s="117">
        <v>0</v>
      </c>
      <c r="M2030" s="117">
        <f>+M2033</f>
        <v>1596000</v>
      </c>
      <c r="N2030" s="117">
        <v>0</v>
      </c>
      <c r="O2030" s="117">
        <f>+M2030+N2030</f>
        <v>1596000</v>
      </c>
      <c r="P2030" s="117">
        <f>+L2030+O2030</f>
        <v>1596000</v>
      </c>
      <c r="Q2030" s="45"/>
      <c r="R2030" s="118">
        <f>R2031+R2032+R2033</f>
        <v>0</v>
      </c>
      <c r="S2030" s="118">
        <f>S2031+S2032+S2033</f>
        <v>0</v>
      </c>
      <c r="T2030" s="118">
        <f t="shared" ref="T2030:T2098" si="1242">R2030+S2030</f>
        <v>0</v>
      </c>
      <c r="U2030" s="118">
        <f>U2031+U2032+U2033</f>
        <v>659535.93999999994</v>
      </c>
      <c r="V2030" s="118">
        <f>V2031+V2032+V2033</f>
        <v>0</v>
      </c>
      <c r="W2030" s="118">
        <f>U2030+V2030</f>
        <v>659535.93999999994</v>
      </c>
      <c r="X2030" s="118">
        <f t="shared" ref="X2030:X2098" si="1243">T2030+W2030</f>
        <v>659535.93999999994</v>
      </c>
      <c r="Y2030" s="45"/>
      <c r="Z2030" s="118">
        <f>Z2031+Z2032+Z2033</f>
        <v>0</v>
      </c>
      <c r="AA2030" s="118">
        <f>AA2031+AA2032+AA2033</f>
        <v>0</v>
      </c>
      <c r="AB2030" s="118">
        <f t="shared" ref="AB2030:AB2098" si="1244">Z2030+AA2030</f>
        <v>0</v>
      </c>
      <c r="AC2030" s="118">
        <f>AC2031+AC2032+AC2033</f>
        <v>0</v>
      </c>
      <c r="AD2030" s="118">
        <f>AD2031+AD2032+AD2033</f>
        <v>0</v>
      </c>
      <c r="AE2030" s="118">
        <f>AC2030+AD2030</f>
        <v>0</v>
      </c>
      <c r="AF2030" s="118">
        <f t="shared" ref="AF2030:AF2098" si="1245">AB2030+AE2030</f>
        <v>0</v>
      </c>
      <c r="AG2030" s="45"/>
      <c r="AH2030" s="118">
        <f>AH2031+AH2032+AH2033</f>
        <v>0</v>
      </c>
      <c r="AI2030" s="118">
        <f>AI2031+AI2032+AI2033</f>
        <v>0</v>
      </c>
      <c r="AJ2030" s="118">
        <f t="shared" ref="AJ2030:AJ2098" si="1246">AH2030+AI2030</f>
        <v>0</v>
      </c>
      <c r="AK2030" s="118">
        <f>AK2031+AK2032+AK2033</f>
        <v>0</v>
      </c>
      <c r="AL2030" s="118">
        <f>AL2031+AL2032+AL2033</f>
        <v>0</v>
      </c>
      <c r="AM2030" s="118">
        <f>AK2030+AL2030</f>
        <v>0</v>
      </c>
      <c r="AN2030" s="118">
        <f t="shared" ref="AN2030:AN2098" si="1247">AJ2030+AM2030</f>
        <v>0</v>
      </c>
      <c r="AO2030" s="45"/>
      <c r="AP2030" s="118">
        <f>AP2031+AP2032+AP2033</f>
        <v>0</v>
      </c>
      <c r="AQ2030" s="118">
        <f>AQ2031+AQ2032+AQ2033</f>
        <v>0</v>
      </c>
      <c r="AR2030" s="118">
        <f t="shared" ref="AR2030:AR2098" si="1248">AP2030+AQ2030</f>
        <v>0</v>
      </c>
      <c r="AS2030" s="118">
        <f>AS2031+AS2032+AS2033</f>
        <v>0</v>
      </c>
      <c r="AT2030" s="118">
        <f>AT2031+AT2032+AT2033</f>
        <v>0</v>
      </c>
      <c r="AU2030" s="118">
        <f>AS2030+AT2030</f>
        <v>0</v>
      </c>
      <c r="AV2030" s="118">
        <f t="shared" ref="AV2030:AV2098" si="1249">AR2030+AU2030</f>
        <v>0</v>
      </c>
      <c r="AW2030" s="119"/>
      <c r="AX2030" s="119"/>
      <c r="AY2030" s="119"/>
      <c r="AZ2030" s="117"/>
      <c r="BA2030" s="117"/>
      <c r="BB2030" s="117"/>
      <c r="BC2030" s="117"/>
      <c r="BD2030" s="117"/>
    </row>
    <row r="2031" spans="1:56" s="100" customFormat="1" ht="62.4" hidden="1">
      <c r="A2031" s="45"/>
      <c r="B2031" s="120">
        <v>2013</v>
      </c>
      <c r="C2031" s="121">
        <v>8320</v>
      </c>
      <c r="D2031" s="120">
        <v>17</v>
      </c>
      <c r="E2031" s="120">
        <v>2000</v>
      </c>
      <c r="F2031" s="120">
        <v>2600</v>
      </c>
      <c r="G2031" s="120">
        <v>261</v>
      </c>
      <c r="H2031" s="120">
        <v>26101</v>
      </c>
      <c r="I2031" s="122" t="s">
        <v>132</v>
      </c>
      <c r="J2031" s="132">
        <v>0</v>
      </c>
      <c r="K2031" s="132">
        <v>0</v>
      </c>
      <c r="L2031" s="133">
        <v>0</v>
      </c>
      <c r="M2031" s="132">
        <v>0</v>
      </c>
      <c r="N2031" s="132">
        <v>0</v>
      </c>
      <c r="O2031" s="133">
        <v>0</v>
      </c>
      <c r="P2031" s="133">
        <v>0</v>
      </c>
      <c r="Q2031" s="45"/>
      <c r="R2031" s="123">
        <v>0</v>
      </c>
      <c r="S2031" s="123">
        <v>0</v>
      </c>
      <c r="T2031" s="123">
        <f t="shared" si="1242"/>
        <v>0</v>
      </c>
      <c r="U2031" s="123">
        <v>0</v>
      </c>
      <c r="V2031" s="123">
        <v>0</v>
      </c>
      <c r="W2031" s="123">
        <f t="shared" ref="W2031:W2099" si="1250">U2031+V2031</f>
        <v>0</v>
      </c>
      <c r="X2031" s="123">
        <f t="shared" si="1243"/>
        <v>0</v>
      </c>
      <c r="Y2031" s="45"/>
      <c r="Z2031" s="123">
        <v>0</v>
      </c>
      <c r="AA2031" s="123">
        <v>0</v>
      </c>
      <c r="AB2031" s="123">
        <f t="shared" si="1244"/>
        <v>0</v>
      </c>
      <c r="AC2031" s="123">
        <v>0</v>
      </c>
      <c r="AD2031" s="123">
        <v>0</v>
      </c>
      <c r="AE2031" s="123">
        <f t="shared" ref="AE2031:AE2099" si="1251">AC2031+AD2031</f>
        <v>0</v>
      </c>
      <c r="AF2031" s="123">
        <f t="shared" si="1245"/>
        <v>0</v>
      </c>
      <c r="AG2031" s="45"/>
      <c r="AH2031" s="123">
        <v>0</v>
      </c>
      <c r="AI2031" s="123">
        <v>0</v>
      </c>
      <c r="AJ2031" s="123">
        <f t="shared" si="1246"/>
        <v>0</v>
      </c>
      <c r="AK2031" s="123">
        <v>0</v>
      </c>
      <c r="AL2031" s="123">
        <v>0</v>
      </c>
      <c r="AM2031" s="123">
        <f t="shared" ref="AM2031:AM2099" si="1252">AK2031+AL2031</f>
        <v>0</v>
      </c>
      <c r="AN2031" s="123">
        <f t="shared" si="1247"/>
        <v>0</v>
      </c>
      <c r="AO2031" s="45"/>
      <c r="AP2031" s="123">
        <f t="shared" ref="AP2031:AQ2033" si="1253">J2031-(R2031+Z2031+AH2031)</f>
        <v>0</v>
      </c>
      <c r="AQ2031" s="123">
        <f t="shared" si="1253"/>
        <v>0</v>
      </c>
      <c r="AR2031" s="123">
        <f t="shared" si="1248"/>
        <v>0</v>
      </c>
      <c r="AS2031" s="123">
        <f t="shared" ref="AS2031:AT2033" si="1254">M2031-(U2031+AC2031+AK2031)</f>
        <v>0</v>
      </c>
      <c r="AT2031" s="123">
        <f t="shared" si="1254"/>
        <v>0</v>
      </c>
      <c r="AU2031" s="123">
        <f t="shared" ref="AU2031:AU2095" si="1255">AS2031+AT2031</f>
        <v>0</v>
      </c>
      <c r="AV2031" s="123">
        <f t="shared" si="1249"/>
        <v>0</v>
      </c>
      <c r="AW2031" s="134" t="s">
        <v>133</v>
      </c>
      <c r="AX2031" s="134"/>
      <c r="AY2031" s="134"/>
      <c r="AZ2031" s="133" t="s">
        <v>88</v>
      </c>
      <c r="BA2031" s="133"/>
      <c r="BB2031" s="133"/>
      <c r="BC2031" s="133"/>
      <c r="BD2031" s="133"/>
    </row>
    <row r="2032" spans="1:56" s="100" customFormat="1" ht="62.4" hidden="1">
      <c r="A2032" s="45"/>
      <c r="B2032" s="120">
        <v>2013</v>
      </c>
      <c r="C2032" s="121">
        <v>8320</v>
      </c>
      <c r="D2032" s="120">
        <v>17</v>
      </c>
      <c r="E2032" s="120">
        <v>2000</v>
      </c>
      <c r="F2032" s="120">
        <v>2600</v>
      </c>
      <c r="G2032" s="120">
        <v>261</v>
      </c>
      <c r="H2032" s="120">
        <v>26102</v>
      </c>
      <c r="I2032" s="122" t="s">
        <v>420</v>
      </c>
      <c r="J2032" s="123">
        <v>0</v>
      </c>
      <c r="K2032" s="123">
        <v>0</v>
      </c>
      <c r="L2032" s="124">
        <v>0</v>
      </c>
      <c r="M2032" s="123">
        <v>0</v>
      </c>
      <c r="N2032" s="123">
        <v>0</v>
      </c>
      <c r="O2032" s="124">
        <v>0</v>
      </c>
      <c r="P2032" s="124">
        <v>0</v>
      </c>
      <c r="Q2032" s="45"/>
      <c r="R2032" s="123">
        <v>0</v>
      </c>
      <c r="S2032" s="123">
        <v>0</v>
      </c>
      <c r="T2032" s="123">
        <f t="shared" si="1242"/>
        <v>0</v>
      </c>
      <c r="U2032" s="123">
        <v>0</v>
      </c>
      <c r="V2032" s="123">
        <v>0</v>
      </c>
      <c r="W2032" s="123">
        <f t="shared" si="1250"/>
        <v>0</v>
      </c>
      <c r="X2032" s="123">
        <f t="shared" si="1243"/>
        <v>0</v>
      </c>
      <c r="Y2032" s="45"/>
      <c r="Z2032" s="123">
        <v>0</v>
      </c>
      <c r="AA2032" s="123">
        <v>0</v>
      </c>
      <c r="AB2032" s="123">
        <f t="shared" si="1244"/>
        <v>0</v>
      </c>
      <c r="AC2032" s="123">
        <v>0</v>
      </c>
      <c r="AD2032" s="123">
        <v>0</v>
      </c>
      <c r="AE2032" s="123">
        <f t="shared" si="1251"/>
        <v>0</v>
      </c>
      <c r="AF2032" s="123">
        <f t="shared" si="1245"/>
        <v>0</v>
      </c>
      <c r="AG2032" s="45"/>
      <c r="AH2032" s="123">
        <v>0</v>
      </c>
      <c r="AI2032" s="123">
        <v>0</v>
      </c>
      <c r="AJ2032" s="123">
        <f t="shared" si="1246"/>
        <v>0</v>
      </c>
      <c r="AK2032" s="123">
        <v>0</v>
      </c>
      <c r="AL2032" s="123">
        <v>0</v>
      </c>
      <c r="AM2032" s="123">
        <f t="shared" si="1252"/>
        <v>0</v>
      </c>
      <c r="AN2032" s="123">
        <f t="shared" si="1247"/>
        <v>0</v>
      </c>
      <c r="AO2032" s="45"/>
      <c r="AP2032" s="123">
        <f t="shared" si="1253"/>
        <v>0</v>
      </c>
      <c r="AQ2032" s="123">
        <f t="shared" si="1253"/>
        <v>0</v>
      </c>
      <c r="AR2032" s="123">
        <f t="shared" si="1248"/>
        <v>0</v>
      </c>
      <c r="AS2032" s="123">
        <f t="shared" si="1254"/>
        <v>0</v>
      </c>
      <c r="AT2032" s="123">
        <f t="shared" si="1254"/>
        <v>0</v>
      </c>
      <c r="AU2032" s="123">
        <f t="shared" si="1255"/>
        <v>0</v>
      </c>
      <c r="AV2032" s="123">
        <f t="shared" si="1249"/>
        <v>0</v>
      </c>
      <c r="AW2032" s="125" t="s">
        <v>133</v>
      </c>
      <c r="AX2032" s="125"/>
      <c r="AY2032" s="125"/>
      <c r="AZ2032" s="124" t="s">
        <v>88</v>
      </c>
      <c r="BA2032" s="124"/>
      <c r="BB2032" s="124"/>
      <c r="BC2032" s="124"/>
      <c r="BD2032" s="124"/>
    </row>
    <row r="2033" spans="1:56" s="100" customFormat="1" ht="46.8" hidden="1">
      <c r="A2033" s="45"/>
      <c r="B2033" s="120">
        <v>2013</v>
      </c>
      <c r="C2033" s="121">
        <v>8320</v>
      </c>
      <c r="D2033" s="120">
        <v>17</v>
      </c>
      <c r="E2033" s="120">
        <v>2000</v>
      </c>
      <c r="F2033" s="120">
        <v>2600</v>
      </c>
      <c r="G2033" s="120">
        <v>261</v>
      </c>
      <c r="H2033" s="120">
        <v>26103</v>
      </c>
      <c r="I2033" s="122" t="s">
        <v>134</v>
      </c>
      <c r="J2033" s="123">
        <v>0</v>
      </c>
      <c r="K2033" s="123">
        <v>0</v>
      </c>
      <c r="L2033" s="124">
        <v>0</v>
      </c>
      <c r="M2033" s="123">
        <v>1596000</v>
      </c>
      <c r="N2033" s="123">
        <v>0</v>
      </c>
      <c r="O2033" s="124">
        <f>+M2033+N2033</f>
        <v>1596000</v>
      </c>
      <c r="P2033" s="124">
        <f>+L2033+O2033</f>
        <v>1596000</v>
      </c>
      <c r="Q2033" s="45"/>
      <c r="R2033" s="123">
        <v>0</v>
      </c>
      <c r="S2033" s="123">
        <v>0</v>
      </c>
      <c r="T2033" s="123">
        <f t="shared" si="1242"/>
        <v>0</v>
      </c>
      <c r="U2033" s="123">
        <f>+'[1]Fortalecimiento SSP-PE FED'!V69</f>
        <v>659535.93999999994</v>
      </c>
      <c r="V2033" s="123">
        <v>0</v>
      </c>
      <c r="W2033" s="123">
        <f t="shared" si="1250"/>
        <v>659535.93999999994</v>
      </c>
      <c r="X2033" s="123">
        <f t="shared" si="1243"/>
        <v>659535.93999999994</v>
      </c>
      <c r="Y2033" s="45"/>
      <c r="Z2033" s="123">
        <v>0</v>
      </c>
      <c r="AA2033" s="123">
        <v>0</v>
      </c>
      <c r="AB2033" s="123">
        <f t="shared" si="1244"/>
        <v>0</v>
      </c>
      <c r="AC2033" s="123">
        <v>0</v>
      </c>
      <c r="AD2033" s="123">
        <v>0</v>
      </c>
      <c r="AE2033" s="123">
        <f t="shared" si="1251"/>
        <v>0</v>
      </c>
      <c r="AF2033" s="123">
        <f t="shared" si="1245"/>
        <v>0</v>
      </c>
      <c r="AH2033" s="123">
        <v>0</v>
      </c>
      <c r="AI2033" s="123">
        <v>0</v>
      </c>
      <c r="AJ2033" s="123">
        <f t="shared" si="1246"/>
        <v>0</v>
      </c>
      <c r="AK2033" s="123">
        <v>0</v>
      </c>
      <c r="AL2033" s="123">
        <v>0</v>
      </c>
      <c r="AM2033" s="123">
        <f t="shared" si="1252"/>
        <v>0</v>
      </c>
      <c r="AN2033" s="123">
        <f t="shared" si="1247"/>
        <v>0</v>
      </c>
      <c r="AP2033" s="123">
        <f t="shared" si="1253"/>
        <v>0</v>
      </c>
      <c r="AQ2033" s="123">
        <f>K2033-(S2033+AA2033+AI2033)</f>
        <v>0</v>
      </c>
      <c r="AR2033" s="123">
        <f t="shared" si="1248"/>
        <v>0</v>
      </c>
      <c r="AS2033" s="135">
        <f>M2033-(U2033+AC2033+AK2033)-936464.06</f>
        <v>0</v>
      </c>
      <c r="AT2033" s="123">
        <f t="shared" si="1254"/>
        <v>0</v>
      </c>
      <c r="AU2033" s="123">
        <f t="shared" si="1255"/>
        <v>0</v>
      </c>
      <c r="AV2033" s="123">
        <f t="shared" si="1249"/>
        <v>0</v>
      </c>
      <c r="AW2033" s="125" t="s">
        <v>133</v>
      </c>
      <c r="AX2033" s="125">
        <v>133000</v>
      </c>
      <c r="AY2033" s="125"/>
      <c r="AZ2033" s="124"/>
      <c r="BA2033" s="124">
        <v>60498</v>
      </c>
      <c r="BB2033" s="124"/>
      <c r="BC2033" s="133">
        <f>+AX2033-BA2033</f>
        <v>72502</v>
      </c>
      <c r="BD2033" s="124">
        <v>0</v>
      </c>
    </row>
    <row r="2034" spans="1:56" s="126" customFormat="1" hidden="1">
      <c r="A2034" s="45"/>
      <c r="B2034" s="108">
        <v>2013</v>
      </c>
      <c r="C2034" s="109">
        <v>8320</v>
      </c>
      <c r="D2034" s="108">
        <v>17</v>
      </c>
      <c r="E2034" s="108">
        <v>2000</v>
      </c>
      <c r="F2034" s="108">
        <v>2700</v>
      </c>
      <c r="G2034" s="108"/>
      <c r="H2034" s="108"/>
      <c r="I2034" s="110" t="s">
        <v>135</v>
      </c>
      <c r="J2034" s="111">
        <v>0</v>
      </c>
      <c r="K2034" s="111">
        <v>418919</v>
      </c>
      <c r="L2034" s="111">
        <v>418919</v>
      </c>
      <c r="M2034" s="111">
        <v>0</v>
      </c>
      <c r="N2034" s="111">
        <v>0</v>
      </c>
      <c r="O2034" s="111">
        <v>0</v>
      </c>
      <c r="P2034" s="111">
        <v>418919</v>
      </c>
      <c r="Q2034" s="45"/>
      <c r="R2034" s="112">
        <f>R2035+R2037+R2039+R2041</f>
        <v>215545.89</v>
      </c>
      <c r="S2034" s="112">
        <f>S2035+S2037+S2039+S2041</f>
        <v>418919</v>
      </c>
      <c r="T2034" s="112">
        <f t="shared" si="1242"/>
        <v>634464.89</v>
      </c>
      <c r="U2034" s="112">
        <f>U2035+U2037+U2039+U2041</f>
        <v>0</v>
      </c>
      <c r="V2034" s="112">
        <f>V2035+V2037+V2039+V2041</f>
        <v>0</v>
      </c>
      <c r="W2034" s="112">
        <f t="shared" si="1250"/>
        <v>0</v>
      </c>
      <c r="X2034" s="112">
        <f t="shared" si="1243"/>
        <v>634464.89</v>
      </c>
      <c r="Y2034" s="45"/>
      <c r="Z2034" s="112">
        <f>Z2035+Z2037+Z2039+Z2041</f>
        <v>0</v>
      </c>
      <c r="AA2034" s="112">
        <f>AA2035+AA2037+AA2039+AA2041</f>
        <v>0</v>
      </c>
      <c r="AB2034" s="112">
        <f t="shared" si="1244"/>
        <v>0</v>
      </c>
      <c r="AC2034" s="112">
        <f>AC2035+AC2037+AC2039+AC2041</f>
        <v>0</v>
      </c>
      <c r="AD2034" s="112">
        <f>AD2035+AD2037+AD2039+AD2041</f>
        <v>0</v>
      </c>
      <c r="AE2034" s="112">
        <f t="shared" si="1251"/>
        <v>0</v>
      </c>
      <c r="AF2034" s="112">
        <f t="shared" si="1245"/>
        <v>0</v>
      </c>
      <c r="AH2034" s="112">
        <f>AH2035+AH2037+AH2039+AH2041</f>
        <v>0</v>
      </c>
      <c r="AI2034" s="112">
        <f>AI2035+AI2037+AI2039+AI2041</f>
        <v>0</v>
      </c>
      <c r="AJ2034" s="112">
        <f t="shared" si="1246"/>
        <v>0</v>
      </c>
      <c r="AK2034" s="112">
        <f>AK2035+AK2037+AK2039+AK2041</f>
        <v>0</v>
      </c>
      <c r="AL2034" s="112">
        <f>AL2035+AL2037+AL2039+AL2041</f>
        <v>0</v>
      </c>
      <c r="AM2034" s="112">
        <f t="shared" si="1252"/>
        <v>0</v>
      </c>
      <c r="AN2034" s="112">
        <f t="shared" si="1247"/>
        <v>0</v>
      </c>
      <c r="AP2034" s="112">
        <f>AP2035+AP2037+AP2039+AP2041</f>
        <v>0</v>
      </c>
      <c r="AQ2034" s="112">
        <f>AQ2035+AQ2037+AQ2039+AQ2041</f>
        <v>0</v>
      </c>
      <c r="AR2034" s="112">
        <f t="shared" si="1248"/>
        <v>0</v>
      </c>
      <c r="AS2034" s="112">
        <f>AS2035+AS2037+AS2039+AS2041</f>
        <v>0</v>
      </c>
      <c r="AT2034" s="112">
        <f>AT2035+AT2037+AT2039+AT2041</f>
        <v>0</v>
      </c>
      <c r="AU2034" s="112">
        <f t="shared" si="1255"/>
        <v>0</v>
      </c>
      <c r="AV2034" s="112">
        <f t="shared" si="1249"/>
        <v>0</v>
      </c>
      <c r="AW2034" s="113"/>
      <c r="AX2034" s="113"/>
      <c r="AY2034" s="113"/>
      <c r="AZ2034" s="111"/>
      <c r="BA2034" s="111"/>
      <c r="BB2034" s="111"/>
      <c r="BC2034" s="111"/>
      <c r="BD2034" s="111"/>
    </row>
    <row r="2035" spans="1:56" s="127" customFormat="1" hidden="1">
      <c r="A2035" s="45"/>
      <c r="B2035" s="114">
        <v>2013</v>
      </c>
      <c r="C2035" s="115">
        <v>8320</v>
      </c>
      <c r="D2035" s="114">
        <v>17</v>
      </c>
      <c r="E2035" s="114">
        <v>2000</v>
      </c>
      <c r="F2035" s="114">
        <v>2700</v>
      </c>
      <c r="G2035" s="114">
        <v>271</v>
      </c>
      <c r="H2035" s="114"/>
      <c r="I2035" s="116" t="s">
        <v>136</v>
      </c>
      <c r="J2035" s="117">
        <v>0</v>
      </c>
      <c r="K2035" s="117">
        <v>418919</v>
      </c>
      <c r="L2035" s="117">
        <v>418919</v>
      </c>
      <c r="M2035" s="117">
        <v>0</v>
      </c>
      <c r="N2035" s="117">
        <v>0</v>
      </c>
      <c r="O2035" s="117">
        <v>0</v>
      </c>
      <c r="P2035" s="117">
        <v>418919</v>
      </c>
      <c r="Q2035" s="45"/>
      <c r="R2035" s="118">
        <f t="shared" ref="R2035:S2046" si="1256">R2036</f>
        <v>0</v>
      </c>
      <c r="S2035" s="118">
        <f t="shared" si="1256"/>
        <v>418919</v>
      </c>
      <c r="T2035" s="118">
        <f t="shared" si="1242"/>
        <v>418919</v>
      </c>
      <c r="U2035" s="118">
        <f t="shared" ref="U2035:V2046" si="1257">U2036</f>
        <v>0</v>
      </c>
      <c r="V2035" s="118">
        <f t="shared" si="1257"/>
        <v>0</v>
      </c>
      <c r="W2035" s="118">
        <f t="shared" si="1250"/>
        <v>0</v>
      </c>
      <c r="X2035" s="118">
        <f t="shared" si="1243"/>
        <v>418919</v>
      </c>
      <c r="Y2035" s="45"/>
      <c r="Z2035" s="118">
        <f t="shared" ref="Z2035:AA2046" si="1258">Z2036</f>
        <v>0</v>
      </c>
      <c r="AA2035" s="118">
        <f t="shared" si="1258"/>
        <v>0</v>
      </c>
      <c r="AB2035" s="118">
        <f t="shared" si="1244"/>
        <v>0</v>
      </c>
      <c r="AC2035" s="118">
        <f t="shared" ref="AC2035:AD2046" si="1259">AC2036</f>
        <v>0</v>
      </c>
      <c r="AD2035" s="118">
        <f t="shared" si="1259"/>
        <v>0</v>
      </c>
      <c r="AE2035" s="118">
        <f t="shared" si="1251"/>
        <v>0</v>
      </c>
      <c r="AF2035" s="118">
        <f t="shared" si="1245"/>
        <v>0</v>
      </c>
      <c r="AH2035" s="118">
        <f t="shared" ref="AH2035:AI2046" si="1260">AH2036</f>
        <v>0</v>
      </c>
      <c r="AI2035" s="118">
        <f t="shared" si="1260"/>
        <v>0</v>
      </c>
      <c r="AJ2035" s="118">
        <f t="shared" si="1246"/>
        <v>0</v>
      </c>
      <c r="AK2035" s="118">
        <f t="shared" ref="AK2035:AL2046" si="1261">AK2036</f>
        <v>0</v>
      </c>
      <c r="AL2035" s="118">
        <f t="shared" si="1261"/>
        <v>0</v>
      </c>
      <c r="AM2035" s="118">
        <f t="shared" si="1252"/>
        <v>0</v>
      </c>
      <c r="AN2035" s="118">
        <f t="shared" si="1247"/>
        <v>0</v>
      </c>
      <c r="AP2035" s="118">
        <f t="shared" ref="AP2035:AQ2046" si="1262">AP2036</f>
        <v>0</v>
      </c>
      <c r="AQ2035" s="118">
        <f t="shared" si="1262"/>
        <v>0</v>
      </c>
      <c r="AR2035" s="118">
        <f t="shared" si="1248"/>
        <v>0</v>
      </c>
      <c r="AS2035" s="118">
        <f t="shared" ref="AS2035:AT2046" si="1263">AS2036</f>
        <v>0</v>
      </c>
      <c r="AT2035" s="118">
        <f t="shared" si="1263"/>
        <v>0</v>
      </c>
      <c r="AU2035" s="118">
        <f t="shared" si="1255"/>
        <v>0</v>
      </c>
      <c r="AV2035" s="118">
        <f t="shared" si="1249"/>
        <v>0</v>
      </c>
      <c r="AW2035" s="119"/>
      <c r="AX2035" s="119"/>
      <c r="AY2035" s="119"/>
      <c r="AZ2035" s="117"/>
      <c r="BA2035" s="117"/>
      <c r="BB2035" s="117"/>
      <c r="BC2035" s="117"/>
      <c r="BD2035" s="117"/>
    </row>
    <row r="2036" spans="1:56" s="100" customFormat="1" hidden="1">
      <c r="A2036" s="45"/>
      <c r="B2036" s="120">
        <v>2013</v>
      </c>
      <c r="C2036" s="121">
        <v>8320</v>
      </c>
      <c r="D2036" s="120">
        <v>17</v>
      </c>
      <c r="E2036" s="120">
        <v>2000</v>
      </c>
      <c r="F2036" s="120">
        <v>2700</v>
      </c>
      <c r="G2036" s="120">
        <v>271</v>
      </c>
      <c r="H2036" s="120">
        <v>27101</v>
      </c>
      <c r="I2036" s="122" t="s">
        <v>136</v>
      </c>
      <c r="J2036" s="132">
        <v>0</v>
      </c>
      <c r="K2036" s="132">
        <v>418919</v>
      </c>
      <c r="L2036" s="133">
        <v>418919</v>
      </c>
      <c r="M2036" s="132">
        <v>0</v>
      </c>
      <c r="N2036" s="132">
        <v>0</v>
      </c>
      <c r="O2036" s="133">
        <v>0</v>
      </c>
      <c r="P2036" s="133">
        <v>418919</v>
      </c>
      <c r="Q2036" s="45"/>
      <c r="R2036" s="123">
        <v>0</v>
      </c>
      <c r="S2036" s="123">
        <f>+'[1]Fortalecimiento SSP-PE FED'!T72</f>
        <v>418919</v>
      </c>
      <c r="T2036" s="123">
        <f t="shared" si="1242"/>
        <v>418919</v>
      </c>
      <c r="U2036" s="123">
        <v>0</v>
      </c>
      <c r="V2036" s="123">
        <v>0</v>
      </c>
      <c r="W2036" s="123">
        <f t="shared" si="1250"/>
        <v>0</v>
      </c>
      <c r="X2036" s="123">
        <f t="shared" si="1243"/>
        <v>418919</v>
      </c>
      <c r="Y2036" s="45"/>
      <c r="Z2036" s="123">
        <v>0</v>
      </c>
      <c r="AA2036" s="123">
        <f>418557-157644-260913</f>
        <v>0</v>
      </c>
      <c r="AB2036" s="123">
        <f t="shared" si="1244"/>
        <v>0</v>
      </c>
      <c r="AC2036" s="123">
        <v>0</v>
      </c>
      <c r="AD2036" s="123">
        <v>0</v>
      </c>
      <c r="AE2036" s="123">
        <f t="shared" si="1251"/>
        <v>0</v>
      </c>
      <c r="AF2036" s="123">
        <f t="shared" si="1245"/>
        <v>0</v>
      </c>
      <c r="AH2036" s="123">
        <v>0</v>
      </c>
      <c r="AI2036" s="123">
        <v>0</v>
      </c>
      <c r="AJ2036" s="123">
        <f t="shared" si="1246"/>
        <v>0</v>
      </c>
      <c r="AK2036" s="123">
        <v>0</v>
      </c>
      <c r="AL2036" s="123">
        <v>0</v>
      </c>
      <c r="AM2036" s="123">
        <f t="shared" si="1252"/>
        <v>0</v>
      </c>
      <c r="AN2036" s="123">
        <f t="shared" si="1247"/>
        <v>0</v>
      </c>
      <c r="AP2036" s="123">
        <f>J2036-(R2036+Z2036+AH2036)</f>
        <v>0</v>
      </c>
      <c r="AQ2036" s="123">
        <f>K2036-(S2036+AA2036+AI2036)</f>
        <v>0</v>
      </c>
      <c r="AR2036" s="135">
        <f t="shared" si="1248"/>
        <v>0</v>
      </c>
      <c r="AS2036" s="123">
        <f>M2036-(U2036+AC2036+AK2036)</f>
        <v>0</v>
      </c>
      <c r="AT2036" s="123">
        <f>N2036-(V2036+AD2036+AL2036)</f>
        <v>0</v>
      </c>
      <c r="AU2036" s="123">
        <f t="shared" si="1255"/>
        <v>0</v>
      </c>
      <c r="AV2036" s="123">
        <f t="shared" si="1249"/>
        <v>0</v>
      </c>
      <c r="AW2036" s="151" t="s">
        <v>359</v>
      </c>
      <c r="AX2036" s="151" t="s">
        <v>513</v>
      </c>
      <c r="AY2036" s="134"/>
      <c r="AZ2036" s="133" t="s">
        <v>326</v>
      </c>
      <c r="BA2036" s="151" t="s">
        <v>514</v>
      </c>
      <c r="BB2036" s="133"/>
      <c r="BC2036" s="151" t="s">
        <v>515</v>
      </c>
      <c r="BD2036" s="124">
        <v>0</v>
      </c>
    </row>
    <row r="2037" spans="1:56" s="127" customFormat="1" hidden="1">
      <c r="A2037" s="45"/>
      <c r="B2037" s="114">
        <v>2013</v>
      </c>
      <c r="C2037" s="115">
        <v>8320</v>
      </c>
      <c r="D2037" s="114">
        <v>17</v>
      </c>
      <c r="E2037" s="114">
        <v>2000</v>
      </c>
      <c r="F2037" s="114">
        <v>2700</v>
      </c>
      <c r="G2037" s="114">
        <v>272</v>
      </c>
      <c r="H2037" s="114"/>
      <c r="I2037" s="116" t="s">
        <v>138</v>
      </c>
      <c r="J2037" s="117">
        <v>0</v>
      </c>
      <c r="K2037" s="117">
        <v>0</v>
      </c>
      <c r="L2037" s="117">
        <v>0</v>
      </c>
      <c r="M2037" s="117">
        <v>0</v>
      </c>
      <c r="N2037" s="117">
        <v>0</v>
      </c>
      <c r="O2037" s="117">
        <v>0</v>
      </c>
      <c r="P2037" s="117">
        <v>0</v>
      </c>
      <c r="Q2037" s="45"/>
      <c r="R2037" s="118">
        <f t="shared" si="1256"/>
        <v>0</v>
      </c>
      <c r="S2037" s="118">
        <f t="shared" si="1256"/>
        <v>0</v>
      </c>
      <c r="T2037" s="118">
        <f t="shared" si="1242"/>
        <v>0</v>
      </c>
      <c r="U2037" s="118">
        <f t="shared" si="1257"/>
        <v>0</v>
      </c>
      <c r="V2037" s="118">
        <f t="shared" si="1257"/>
        <v>0</v>
      </c>
      <c r="W2037" s="118">
        <f t="shared" si="1250"/>
        <v>0</v>
      </c>
      <c r="X2037" s="118">
        <f t="shared" si="1243"/>
        <v>0</v>
      </c>
      <c r="Y2037" s="45"/>
      <c r="Z2037" s="118">
        <f t="shared" si="1258"/>
        <v>0</v>
      </c>
      <c r="AA2037" s="118">
        <f t="shared" si="1258"/>
        <v>0</v>
      </c>
      <c r="AB2037" s="118">
        <f t="shared" si="1244"/>
        <v>0</v>
      </c>
      <c r="AC2037" s="118">
        <f t="shared" si="1259"/>
        <v>0</v>
      </c>
      <c r="AD2037" s="118">
        <f t="shared" si="1259"/>
        <v>0</v>
      </c>
      <c r="AE2037" s="118">
        <f t="shared" si="1251"/>
        <v>0</v>
      </c>
      <c r="AF2037" s="118">
        <f t="shared" si="1245"/>
        <v>0</v>
      </c>
      <c r="AH2037" s="118">
        <f t="shared" si="1260"/>
        <v>0</v>
      </c>
      <c r="AI2037" s="118">
        <f t="shared" si="1260"/>
        <v>0</v>
      </c>
      <c r="AJ2037" s="118">
        <f t="shared" si="1246"/>
        <v>0</v>
      </c>
      <c r="AK2037" s="118">
        <f t="shared" si="1261"/>
        <v>0</v>
      </c>
      <c r="AL2037" s="118">
        <f t="shared" si="1261"/>
        <v>0</v>
      </c>
      <c r="AM2037" s="118">
        <f t="shared" si="1252"/>
        <v>0</v>
      </c>
      <c r="AN2037" s="118">
        <f t="shared" si="1247"/>
        <v>0</v>
      </c>
      <c r="AP2037" s="118">
        <f t="shared" si="1262"/>
        <v>0</v>
      </c>
      <c r="AQ2037" s="118">
        <f t="shared" si="1262"/>
        <v>0</v>
      </c>
      <c r="AR2037" s="118">
        <f t="shared" si="1248"/>
        <v>0</v>
      </c>
      <c r="AS2037" s="118">
        <f t="shared" si="1263"/>
        <v>0</v>
      </c>
      <c r="AT2037" s="118">
        <f t="shared" si="1263"/>
        <v>0</v>
      </c>
      <c r="AU2037" s="118">
        <f t="shared" si="1255"/>
        <v>0</v>
      </c>
      <c r="AV2037" s="118">
        <f t="shared" si="1249"/>
        <v>0</v>
      </c>
      <c r="AW2037" s="119"/>
      <c r="AX2037" s="119"/>
      <c r="AY2037" s="119"/>
      <c r="AZ2037" s="117"/>
      <c r="BA2037" s="117"/>
      <c r="BB2037" s="117"/>
      <c r="BC2037" s="117"/>
      <c r="BD2037" s="117"/>
    </row>
    <row r="2038" spans="1:56" s="100" customFormat="1" hidden="1">
      <c r="A2038" s="45"/>
      <c r="B2038" s="120">
        <v>2013</v>
      </c>
      <c r="C2038" s="121">
        <v>8320</v>
      </c>
      <c r="D2038" s="120">
        <v>17</v>
      </c>
      <c r="E2038" s="120">
        <v>2000</v>
      </c>
      <c r="F2038" s="120">
        <v>2700</v>
      </c>
      <c r="G2038" s="120">
        <v>272</v>
      </c>
      <c r="H2038" s="120">
        <v>27201</v>
      </c>
      <c r="I2038" s="122" t="s">
        <v>139</v>
      </c>
      <c r="J2038" s="123">
        <v>0</v>
      </c>
      <c r="K2038" s="123">
        <v>0</v>
      </c>
      <c r="L2038" s="124">
        <v>0</v>
      </c>
      <c r="M2038" s="123">
        <v>0</v>
      </c>
      <c r="N2038" s="123">
        <v>0</v>
      </c>
      <c r="O2038" s="124">
        <v>0</v>
      </c>
      <c r="P2038" s="124">
        <v>0</v>
      </c>
      <c r="Q2038" s="45"/>
      <c r="R2038" s="123">
        <v>0</v>
      </c>
      <c r="S2038" s="123">
        <v>0</v>
      </c>
      <c r="T2038" s="123">
        <f t="shared" si="1242"/>
        <v>0</v>
      </c>
      <c r="U2038" s="123">
        <v>0</v>
      </c>
      <c r="V2038" s="123">
        <v>0</v>
      </c>
      <c r="W2038" s="123">
        <f t="shared" si="1250"/>
        <v>0</v>
      </c>
      <c r="X2038" s="123">
        <f t="shared" si="1243"/>
        <v>0</v>
      </c>
      <c r="Y2038" s="45"/>
      <c r="Z2038" s="123">
        <v>0</v>
      </c>
      <c r="AA2038" s="123">
        <v>0</v>
      </c>
      <c r="AB2038" s="123">
        <f t="shared" si="1244"/>
        <v>0</v>
      </c>
      <c r="AC2038" s="123">
        <v>0</v>
      </c>
      <c r="AD2038" s="123">
        <v>0</v>
      </c>
      <c r="AE2038" s="123">
        <f t="shared" si="1251"/>
        <v>0</v>
      </c>
      <c r="AF2038" s="123">
        <f t="shared" si="1245"/>
        <v>0</v>
      </c>
      <c r="AH2038" s="123">
        <v>0</v>
      </c>
      <c r="AI2038" s="123">
        <v>0</v>
      </c>
      <c r="AJ2038" s="123">
        <f t="shared" si="1246"/>
        <v>0</v>
      </c>
      <c r="AK2038" s="123">
        <v>0</v>
      </c>
      <c r="AL2038" s="123">
        <v>0</v>
      </c>
      <c r="AM2038" s="123">
        <f t="shared" si="1252"/>
        <v>0</v>
      </c>
      <c r="AN2038" s="123">
        <f t="shared" si="1247"/>
        <v>0</v>
      </c>
      <c r="AP2038" s="123">
        <f>J2038-(R2038+Z2038+AH2038)</f>
        <v>0</v>
      </c>
      <c r="AQ2038" s="123">
        <f>K2038-(S2038+AA2038+AI2038)</f>
        <v>0</v>
      </c>
      <c r="AR2038" s="123">
        <f t="shared" si="1248"/>
        <v>0</v>
      </c>
      <c r="AS2038" s="123">
        <f>M2038-(U2038+AC2038+AK2038)</f>
        <v>0</v>
      </c>
      <c r="AT2038" s="123">
        <f>N2038-(V2038+AD2038+AL2038)</f>
        <v>0</v>
      </c>
      <c r="AU2038" s="123">
        <f t="shared" si="1255"/>
        <v>0</v>
      </c>
      <c r="AV2038" s="123">
        <f t="shared" si="1249"/>
        <v>0</v>
      </c>
      <c r="AW2038" s="125" t="s">
        <v>103</v>
      </c>
      <c r="AX2038" s="125"/>
      <c r="AY2038" s="125"/>
      <c r="AZ2038" s="124" t="s">
        <v>326</v>
      </c>
      <c r="BA2038" s="124"/>
      <c r="BB2038" s="124"/>
      <c r="BC2038" s="124"/>
      <c r="BD2038" s="124"/>
    </row>
    <row r="2039" spans="1:56" s="127" customFormat="1" hidden="1">
      <c r="A2039" s="45"/>
      <c r="B2039" s="114">
        <v>2013</v>
      </c>
      <c r="C2039" s="115">
        <v>8320</v>
      </c>
      <c r="D2039" s="114">
        <v>17</v>
      </c>
      <c r="E2039" s="114">
        <v>2000</v>
      </c>
      <c r="F2039" s="114">
        <v>2700</v>
      </c>
      <c r="G2039" s="114">
        <v>273</v>
      </c>
      <c r="H2039" s="114"/>
      <c r="I2039" s="116" t="s">
        <v>140</v>
      </c>
      <c r="J2039" s="117">
        <v>0</v>
      </c>
      <c r="K2039" s="117">
        <v>0</v>
      </c>
      <c r="L2039" s="117">
        <v>0</v>
      </c>
      <c r="M2039" s="117">
        <v>0</v>
      </c>
      <c r="N2039" s="117">
        <v>0</v>
      </c>
      <c r="O2039" s="117">
        <v>0</v>
      </c>
      <c r="P2039" s="117">
        <v>0</v>
      </c>
      <c r="Q2039" s="45"/>
      <c r="R2039" s="118">
        <f t="shared" si="1256"/>
        <v>0</v>
      </c>
      <c r="S2039" s="118">
        <f t="shared" si="1256"/>
        <v>0</v>
      </c>
      <c r="T2039" s="118">
        <f t="shared" si="1242"/>
        <v>0</v>
      </c>
      <c r="U2039" s="118">
        <f t="shared" si="1257"/>
        <v>0</v>
      </c>
      <c r="V2039" s="118">
        <f t="shared" si="1257"/>
        <v>0</v>
      </c>
      <c r="W2039" s="118">
        <f t="shared" si="1250"/>
        <v>0</v>
      </c>
      <c r="X2039" s="118">
        <f t="shared" si="1243"/>
        <v>0</v>
      </c>
      <c r="Y2039" s="45"/>
      <c r="Z2039" s="118">
        <f t="shared" si="1258"/>
        <v>0</v>
      </c>
      <c r="AA2039" s="118">
        <f t="shared" si="1258"/>
        <v>0</v>
      </c>
      <c r="AB2039" s="118">
        <f t="shared" si="1244"/>
        <v>0</v>
      </c>
      <c r="AC2039" s="118">
        <f t="shared" si="1259"/>
        <v>0</v>
      </c>
      <c r="AD2039" s="118">
        <f t="shared" si="1259"/>
        <v>0</v>
      </c>
      <c r="AE2039" s="118">
        <f t="shared" si="1251"/>
        <v>0</v>
      </c>
      <c r="AF2039" s="118">
        <f t="shared" si="1245"/>
        <v>0</v>
      </c>
      <c r="AH2039" s="118">
        <f t="shared" si="1260"/>
        <v>0</v>
      </c>
      <c r="AI2039" s="118">
        <f t="shared" si="1260"/>
        <v>0</v>
      </c>
      <c r="AJ2039" s="118">
        <f t="shared" si="1246"/>
        <v>0</v>
      </c>
      <c r="AK2039" s="118">
        <f t="shared" si="1261"/>
        <v>0</v>
      </c>
      <c r="AL2039" s="118">
        <f t="shared" si="1261"/>
        <v>0</v>
      </c>
      <c r="AM2039" s="118">
        <f t="shared" si="1252"/>
        <v>0</v>
      </c>
      <c r="AN2039" s="118">
        <f t="shared" si="1247"/>
        <v>0</v>
      </c>
      <c r="AP2039" s="118">
        <f t="shared" si="1262"/>
        <v>0</v>
      </c>
      <c r="AQ2039" s="118">
        <f t="shared" si="1262"/>
        <v>0</v>
      </c>
      <c r="AR2039" s="118">
        <f t="shared" si="1248"/>
        <v>0</v>
      </c>
      <c r="AS2039" s="118">
        <f t="shared" si="1263"/>
        <v>0</v>
      </c>
      <c r="AT2039" s="118">
        <f t="shared" si="1263"/>
        <v>0</v>
      </c>
      <c r="AU2039" s="118">
        <f t="shared" si="1255"/>
        <v>0</v>
      </c>
      <c r="AV2039" s="118">
        <f t="shared" si="1249"/>
        <v>0</v>
      </c>
      <c r="AW2039" s="119"/>
      <c r="AX2039" s="119"/>
      <c r="AY2039" s="119"/>
      <c r="AZ2039" s="117"/>
      <c r="BA2039" s="117"/>
      <c r="BB2039" s="117"/>
      <c r="BC2039" s="117"/>
      <c r="BD2039" s="117"/>
    </row>
    <row r="2040" spans="1:56" s="100" customFormat="1" hidden="1">
      <c r="A2040" s="45"/>
      <c r="B2040" s="120">
        <v>2013</v>
      </c>
      <c r="C2040" s="121">
        <v>8320</v>
      </c>
      <c r="D2040" s="120">
        <v>17</v>
      </c>
      <c r="E2040" s="120">
        <v>2000</v>
      </c>
      <c r="F2040" s="120">
        <v>2700</v>
      </c>
      <c r="G2040" s="120">
        <v>273</v>
      </c>
      <c r="H2040" s="120">
        <v>27301</v>
      </c>
      <c r="I2040" s="122" t="s">
        <v>140</v>
      </c>
      <c r="J2040" s="123">
        <v>0</v>
      </c>
      <c r="K2040" s="123">
        <v>0</v>
      </c>
      <c r="L2040" s="124">
        <v>0</v>
      </c>
      <c r="M2040" s="123">
        <v>0</v>
      </c>
      <c r="N2040" s="123">
        <v>0</v>
      </c>
      <c r="O2040" s="124">
        <v>0</v>
      </c>
      <c r="P2040" s="124">
        <v>0</v>
      </c>
      <c r="Q2040" s="45"/>
      <c r="R2040" s="123">
        <v>0</v>
      </c>
      <c r="S2040" s="123">
        <v>0</v>
      </c>
      <c r="T2040" s="123">
        <f t="shared" si="1242"/>
        <v>0</v>
      </c>
      <c r="U2040" s="123">
        <v>0</v>
      </c>
      <c r="V2040" s="123">
        <v>0</v>
      </c>
      <c r="W2040" s="123">
        <f t="shared" si="1250"/>
        <v>0</v>
      </c>
      <c r="X2040" s="123">
        <f t="shared" si="1243"/>
        <v>0</v>
      </c>
      <c r="Y2040" s="45"/>
      <c r="Z2040" s="123">
        <v>0</v>
      </c>
      <c r="AA2040" s="123">
        <v>0</v>
      </c>
      <c r="AB2040" s="123">
        <f t="shared" si="1244"/>
        <v>0</v>
      </c>
      <c r="AC2040" s="123">
        <v>0</v>
      </c>
      <c r="AD2040" s="123">
        <v>0</v>
      </c>
      <c r="AE2040" s="123">
        <f t="shared" si="1251"/>
        <v>0</v>
      </c>
      <c r="AF2040" s="123">
        <f t="shared" si="1245"/>
        <v>0</v>
      </c>
      <c r="AH2040" s="123">
        <v>0</v>
      </c>
      <c r="AI2040" s="123">
        <v>0</v>
      </c>
      <c r="AJ2040" s="123">
        <f t="shared" si="1246"/>
        <v>0</v>
      </c>
      <c r="AK2040" s="123">
        <v>0</v>
      </c>
      <c r="AL2040" s="123">
        <v>0</v>
      </c>
      <c r="AM2040" s="123">
        <f t="shared" si="1252"/>
        <v>0</v>
      </c>
      <c r="AN2040" s="123">
        <f t="shared" si="1247"/>
        <v>0</v>
      </c>
      <c r="AP2040" s="123">
        <f>J2040-(R2040+Z2040+AH2040)</f>
        <v>0</v>
      </c>
      <c r="AQ2040" s="123">
        <f>K2040-(S2040+AA2040+AI2040)</f>
        <v>0</v>
      </c>
      <c r="AR2040" s="123">
        <f t="shared" si="1248"/>
        <v>0</v>
      </c>
      <c r="AS2040" s="123">
        <f>M2040-(U2040+AC2040+AK2040)</f>
        <v>0</v>
      </c>
      <c r="AT2040" s="123">
        <f>N2040-(V2040+AD2040+AL2040)</f>
        <v>0</v>
      </c>
      <c r="AU2040" s="123">
        <f t="shared" si="1255"/>
        <v>0</v>
      </c>
      <c r="AV2040" s="123">
        <f t="shared" si="1249"/>
        <v>0</v>
      </c>
      <c r="AW2040" s="125" t="s">
        <v>103</v>
      </c>
      <c r="AX2040" s="125"/>
      <c r="AY2040" s="125"/>
      <c r="AZ2040" s="124" t="s">
        <v>326</v>
      </c>
      <c r="BA2040" s="124"/>
      <c r="BB2040" s="124"/>
      <c r="BC2040" s="124"/>
      <c r="BD2040" s="124"/>
    </row>
    <row r="2041" spans="1:56" s="127" customFormat="1" hidden="1">
      <c r="A2041" s="45"/>
      <c r="B2041" s="114">
        <v>2013</v>
      </c>
      <c r="C2041" s="115">
        <v>8320</v>
      </c>
      <c r="D2041" s="114">
        <v>17</v>
      </c>
      <c r="E2041" s="114">
        <v>2000</v>
      </c>
      <c r="F2041" s="114">
        <v>2700</v>
      </c>
      <c r="G2041" s="114">
        <v>275</v>
      </c>
      <c r="H2041" s="114"/>
      <c r="I2041" s="116" t="s">
        <v>300</v>
      </c>
      <c r="J2041" s="117">
        <v>0</v>
      </c>
      <c r="K2041" s="117">
        <v>0</v>
      </c>
      <c r="L2041" s="117">
        <v>0</v>
      </c>
      <c r="M2041" s="117">
        <v>0</v>
      </c>
      <c r="N2041" s="117">
        <v>0</v>
      </c>
      <c r="O2041" s="117">
        <v>0</v>
      </c>
      <c r="P2041" s="117">
        <v>0</v>
      </c>
      <c r="Q2041" s="45"/>
      <c r="R2041" s="118">
        <f t="shared" si="1256"/>
        <v>215545.89</v>
      </c>
      <c r="S2041" s="118">
        <f t="shared" si="1256"/>
        <v>0</v>
      </c>
      <c r="T2041" s="118">
        <f t="shared" si="1242"/>
        <v>215545.89</v>
      </c>
      <c r="U2041" s="118">
        <f t="shared" si="1257"/>
        <v>0</v>
      </c>
      <c r="V2041" s="118">
        <f t="shared" si="1257"/>
        <v>0</v>
      </c>
      <c r="W2041" s="118">
        <f t="shared" si="1250"/>
        <v>0</v>
      </c>
      <c r="X2041" s="118">
        <f t="shared" si="1243"/>
        <v>215545.89</v>
      </c>
      <c r="Y2041" s="45"/>
      <c r="Z2041" s="118">
        <f t="shared" si="1258"/>
        <v>0</v>
      </c>
      <c r="AA2041" s="118">
        <f t="shared" si="1258"/>
        <v>0</v>
      </c>
      <c r="AB2041" s="118">
        <f t="shared" si="1244"/>
        <v>0</v>
      </c>
      <c r="AC2041" s="118">
        <f t="shared" si="1259"/>
        <v>0</v>
      </c>
      <c r="AD2041" s="118">
        <f t="shared" si="1259"/>
        <v>0</v>
      </c>
      <c r="AE2041" s="118">
        <f t="shared" si="1251"/>
        <v>0</v>
      </c>
      <c r="AF2041" s="118">
        <f t="shared" si="1245"/>
        <v>0</v>
      </c>
      <c r="AH2041" s="118">
        <f t="shared" si="1260"/>
        <v>0</v>
      </c>
      <c r="AI2041" s="118">
        <f t="shared" si="1260"/>
        <v>0</v>
      </c>
      <c r="AJ2041" s="118">
        <f t="shared" si="1246"/>
        <v>0</v>
      </c>
      <c r="AK2041" s="118">
        <f t="shared" si="1261"/>
        <v>0</v>
      </c>
      <c r="AL2041" s="118">
        <f t="shared" si="1261"/>
        <v>0</v>
      </c>
      <c r="AM2041" s="118">
        <f t="shared" si="1252"/>
        <v>0</v>
      </c>
      <c r="AN2041" s="118">
        <f t="shared" si="1247"/>
        <v>0</v>
      </c>
      <c r="AP2041" s="118">
        <f t="shared" si="1262"/>
        <v>0</v>
      </c>
      <c r="AQ2041" s="118">
        <f t="shared" si="1262"/>
        <v>0</v>
      </c>
      <c r="AR2041" s="118">
        <f t="shared" si="1248"/>
        <v>0</v>
      </c>
      <c r="AS2041" s="118">
        <f t="shared" si="1263"/>
        <v>0</v>
      </c>
      <c r="AT2041" s="118">
        <f t="shared" si="1263"/>
        <v>0</v>
      </c>
      <c r="AU2041" s="118">
        <f t="shared" si="1255"/>
        <v>0</v>
      </c>
      <c r="AV2041" s="118">
        <f t="shared" si="1249"/>
        <v>0</v>
      </c>
      <c r="AW2041" s="119"/>
      <c r="AX2041" s="119"/>
      <c r="AY2041" s="119"/>
      <c r="AZ2041" s="117"/>
      <c r="BA2041" s="117"/>
      <c r="BB2041" s="117"/>
      <c r="BC2041" s="117"/>
      <c r="BD2041" s="117"/>
    </row>
    <row r="2042" spans="1:56" s="144" customFormat="1" hidden="1">
      <c r="B2042" s="145">
        <v>2013</v>
      </c>
      <c r="C2042" s="146">
        <v>8320</v>
      </c>
      <c r="D2042" s="145">
        <v>17</v>
      </c>
      <c r="E2042" s="145">
        <v>2000</v>
      </c>
      <c r="F2042" s="145">
        <v>2700</v>
      </c>
      <c r="G2042" s="145">
        <v>275</v>
      </c>
      <c r="H2042" s="145">
        <v>27501</v>
      </c>
      <c r="I2042" s="147" t="s">
        <v>300</v>
      </c>
      <c r="J2042" s="135">
        <f>197229.45-533.93+18850.37</f>
        <v>215545.89</v>
      </c>
      <c r="K2042" s="135">
        <v>0</v>
      </c>
      <c r="L2042" s="148">
        <v>0</v>
      </c>
      <c r="M2042" s="135">
        <v>0</v>
      </c>
      <c r="N2042" s="135">
        <v>0</v>
      </c>
      <c r="O2042" s="148">
        <v>0</v>
      </c>
      <c r="P2042" s="148">
        <v>0</v>
      </c>
      <c r="R2042" s="135">
        <f>+'[1]Fortalecimiento SSP-PE FED'!S78-392.52</f>
        <v>215545.89</v>
      </c>
      <c r="S2042" s="135">
        <v>0</v>
      </c>
      <c r="T2042" s="135">
        <f t="shared" si="1242"/>
        <v>215545.89</v>
      </c>
      <c r="U2042" s="135">
        <v>0</v>
      </c>
      <c r="V2042" s="135">
        <v>0</v>
      </c>
      <c r="W2042" s="135">
        <f t="shared" si="1250"/>
        <v>0</v>
      </c>
      <c r="X2042" s="135">
        <f t="shared" si="1243"/>
        <v>215545.89</v>
      </c>
      <c r="Z2042" s="135">
        <v>0</v>
      </c>
      <c r="AA2042" s="135">
        <v>0</v>
      </c>
      <c r="AB2042" s="135">
        <f t="shared" si="1244"/>
        <v>0</v>
      </c>
      <c r="AC2042" s="135">
        <v>0</v>
      </c>
      <c r="AD2042" s="135">
        <v>0</v>
      </c>
      <c r="AE2042" s="135">
        <f t="shared" si="1251"/>
        <v>0</v>
      </c>
      <c r="AF2042" s="135">
        <f t="shared" si="1245"/>
        <v>0</v>
      </c>
      <c r="AH2042" s="135"/>
      <c r="AI2042" s="135">
        <v>0</v>
      </c>
      <c r="AJ2042" s="135">
        <f t="shared" si="1246"/>
        <v>0</v>
      </c>
      <c r="AK2042" s="135">
        <v>0</v>
      </c>
      <c r="AL2042" s="135">
        <v>0</v>
      </c>
      <c r="AM2042" s="135">
        <f t="shared" si="1252"/>
        <v>0</v>
      </c>
      <c r="AN2042" s="135">
        <f t="shared" si="1247"/>
        <v>0</v>
      </c>
      <c r="AP2042" s="135">
        <f>J2042-(R2042+Z2042+AH2042)</f>
        <v>0</v>
      </c>
      <c r="AQ2042" s="135">
        <f>K2042-(S2042+AA2042+AI2042)</f>
        <v>0</v>
      </c>
      <c r="AR2042" s="135">
        <f t="shared" si="1248"/>
        <v>0</v>
      </c>
      <c r="AS2042" s="135">
        <f>M2042-(U2042+AC2042+AK2042)</f>
        <v>0</v>
      </c>
      <c r="AT2042" s="135">
        <f>N2042-(V2042+AD2042+AL2042)</f>
        <v>0</v>
      </c>
      <c r="AU2042" s="135">
        <f t="shared" si="1255"/>
        <v>0</v>
      </c>
      <c r="AV2042" s="135">
        <f t="shared" si="1249"/>
        <v>0</v>
      </c>
      <c r="AW2042" s="149" t="s">
        <v>141</v>
      </c>
      <c r="AX2042" s="149"/>
      <c r="AY2042" s="149"/>
      <c r="AZ2042" s="148" t="s">
        <v>326</v>
      </c>
      <c r="BA2042" s="148"/>
      <c r="BB2042" s="148"/>
      <c r="BC2042" s="148"/>
      <c r="BD2042" s="148"/>
    </row>
    <row r="2043" spans="1:56" s="126" customFormat="1" hidden="1">
      <c r="A2043" s="45"/>
      <c r="B2043" s="108">
        <v>2013</v>
      </c>
      <c r="C2043" s="109">
        <v>8320</v>
      </c>
      <c r="D2043" s="108">
        <v>17</v>
      </c>
      <c r="E2043" s="108">
        <v>2000</v>
      </c>
      <c r="F2043" s="108">
        <v>2800</v>
      </c>
      <c r="G2043" s="108"/>
      <c r="H2043" s="108"/>
      <c r="I2043" s="110" t="s">
        <v>516</v>
      </c>
      <c r="J2043" s="111">
        <v>0</v>
      </c>
      <c r="K2043" s="111">
        <v>1036500</v>
      </c>
      <c r="L2043" s="111">
        <f>+K2043</f>
        <v>1036500</v>
      </c>
      <c r="M2043" s="111">
        <v>0</v>
      </c>
      <c r="N2043" s="111">
        <v>0</v>
      </c>
      <c r="O2043" s="111">
        <v>0</v>
      </c>
      <c r="P2043" s="111">
        <f>+L2043+O2043</f>
        <v>1036500</v>
      </c>
      <c r="Q2043" s="45"/>
      <c r="R2043" s="112">
        <f>R2044+R2046</f>
        <v>0</v>
      </c>
      <c r="S2043" s="112">
        <f>S2044+S2046</f>
        <v>1036499.9999999999</v>
      </c>
      <c r="T2043" s="112">
        <f t="shared" si="1242"/>
        <v>1036499.9999999999</v>
      </c>
      <c r="U2043" s="112">
        <f>U2044+U2046</f>
        <v>0</v>
      </c>
      <c r="V2043" s="112">
        <f>V2044+V2046</f>
        <v>0</v>
      </c>
      <c r="W2043" s="112">
        <f t="shared" si="1250"/>
        <v>0</v>
      </c>
      <c r="X2043" s="112">
        <f t="shared" si="1243"/>
        <v>1036499.9999999999</v>
      </c>
      <c r="Y2043" s="45"/>
      <c r="Z2043" s="112">
        <f>Z2044+Z2046</f>
        <v>0</v>
      </c>
      <c r="AA2043" s="112">
        <f>AA2044+AA2046</f>
        <v>0</v>
      </c>
      <c r="AB2043" s="112">
        <f t="shared" si="1244"/>
        <v>0</v>
      </c>
      <c r="AC2043" s="112">
        <f>AC2044+AC2046</f>
        <v>0</v>
      </c>
      <c r="AD2043" s="112">
        <f>AD2044+AD2046</f>
        <v>0</v>
      </c>
      <c r="AE2043" s="112">
        <f t="shared" si="1251"/>
        <v>0</v>
      </c>
      <c r="AF2043" s="112">
        <f t="shared" si="1245"/>
        <v>0</v>
      </c>
      <c r="AH2043" s="112">
        <f>AH2044+AH2046</f>
        <v>0</v>
      </c>
      <c r="AI2043" s="112">
        <f>AI2044+AI2046</f>
        <v>0</v>
      </c>
      <c r="AJ2043" s="112">
        <f t="shared" si="1246"/>
        <v>0</v>
      </c>
      <c r="AK2043" s="112">
        <f>AK2044+AK2046</f>
        <v>0</v>
      </c>
      <c r="AL2043" s="112">
        <f>AL2044+AL2046</f>
        <v>0</v>
      </c>
      <c r="AM2043" s="112">
        <f t="shared" si="1252"/>
        <v>0</v>
      </c>
      <c r="AN2043" s="112">
        <f t="shared" si="1247"/>
        <v>0</v>
      </c>
      <c r="AP2043" s="112">
        <f>AP2044+AP2046</f>
        <v>0</v>
      </c>
      <c r="AQ2043" s="112">
        <f>AQ2044+AQ2046</f>
        <v>0</v>
      </c>
      <c r="AR2043" s="112">
        <f t="shared" si="1248"/>
        <v>0</v>
      </c>
      <c r="AS2043" s="112">
        <f>AS2044+AS2046</f>
        <v>0</v>
      </c>
      <c r="AT2043" s="112">
        <f>AT2044+AT2046</f>
        <v>0</v>
      </c>
      <c r="AU2043" s="112">
        <f t="shared" si="1255"/>
        <v>0</v>
      </c>
      <c r="AV2043" s="112">
        <f t="shared" si="1249"/>
        <v>0</v>
      </c>
      <c r="AW2043" s="113"/>
      <c r="AX2043" s="113"/>
      <c r="AY2043" s="113"/>
      <c r="AZ2043" s="111"/>
      <c r="BA2043" s="111"/>
      <c r="BB2043" s="111"/>
      <c r="BC2043" s="111"/>
      <c r="BD2043" s="111"/>
    </row>
    <row r="2044" spans="1:56" s="127" customFormat="1" hidden="1">
      <c r="A2044" s="45"/>
      <c r="B2044" s="114">
        <v>2013</v>
      </c>
      <c r="C2044" s="115">
        <v>8320</v>
      </c>
      <c r="D2044" s="114">
        <v>17</v>
      </c>
      <c r="E2044" s="114">
        <v>2000</v>
      </c>
      <c r="F2044" s="114">
        <v>2800</v>
      </c>
      <c r="G2044" s="114">
        <v>282</v>
      </c>
      <c r="H2044" s="114"/>
      <c r="I2044" s="116" t="s">
        <v>399</v>
      </c>
      <c r="J2044" s="117">
        <v>0</v>
      </c>
      <c r="K2044" s="117">
        <v>0</v>
      </c>
      <c r="L2044" s="117">
        <v>0</v>
      </c>
      <c r="M2044" s="117">
        <v>0</v>
      </c>
      <c r="N2044" s="117">
        <v>0</v>
      </c>
      <c r="O2044" s="117">
        <v>0</v>
      </c>
      <c r="P2044" s="117">
        <v>0</v>
      </c>
      <c r="Q2044" s="45"/>
      <c r="R2044" s="118">
        <f t="shared" si="1256"/>
        <v>0</v>
      </c>
      <c r="S2044" s="118">
        <f t="shared" si="1256"/>
        <v>0</v>
      </c>
      <c r="T2044" s="118">
        <f t="shared" si="1242"/>
        <v>0</v>
      </c>
      <c r="U2044" s="118">
        <f t="shared" si="1257"/>
        <v>0</v>
      </c>
      <c r="V2044" s="118">
        <f t="shared" si="1257"/>
        <v>0</v>
      </c>
      <c r="W2044" s="118">
        <f t="shared" si="1250"/>
        <v>0</v>
      </c>
      <c r="X2044" s="118">
        <f t="shared" si="1243"/>
        <v>0</v>
      </c>
      <c r="Y2044" s="45"/>
      <c r="Z2044" s="118">
        <f t="shared" si="1258"/>
        <v>0</v>
      </c>
      <c r="AA2044" s="118">
        <f t="shared" si="1258"/>
        <v>0</v>
      </c>
      <c r="AB2044" s="118">
        <f t="shared" si="1244"/>
        <v>0</v>
      </c>
      <c r="AC2044" s="118">
        <f t="shared" si="1259"/>
        <v>0</v>
      </c>
      <c r="AD2044" s="118">
        <f t="shared" si="1259"/>
        <v>0</v>
      </c>
      <c r="AE2044" s="118">
        <f t="shared" si="1251"/>
        <v>0</v>
      </c>
      <c r="AF2044" s="118">
        <f t="shared" si="1245"/>
        <v>0</v>
      </c>
      <c r="AH2044" s="118">
        <f t="shared" si="1260"/>
        <v>0</v>
      </c>
      <c r="AI2044" s="118">
        <f t="shared" si="1260"/>
        <v>0</v>
      </c>
      <c r="AJ2044" s="118">
        <f t="shared" si="1246"/>
        <v>0</v>
      </c>
      <c r="AK2044" s="118">
        <f t="shared" si="1261"/>
        <v>0</v>
      </c>
      <c r="AL2044" s="118">
        <f t="shared" si="1261"/>
        <v>0</v>
      </c>
      <c r="AM2044" s="118">
        <f t="shared" si="1252"/>
        <v>0</v>
      </c>
      <c r="AN2044" s="118">
        <f t="shared" si="1247"/>
        <v>0</v>
      </c>
      <c r="AP2044" s="118">
        <f t="shared" si="1262"/>
        <v>0</v>
      </c>
      <c r="AQ2044" s="118">
        <f t="shared" si="1262"/>
        <v>0</v>
      </c>
      <c r="AR2044" s="118">
        <f t="shared" si="1248"/>
        <v>0</v>
      </c>
      <c r="AS2044" s="118">
        <f t="shared" si="1263"/>
        <v>0</v>
      </c>
      <c r="AT2044" s="118">
        <f t="shared" si="1263"/>
        <v>0</v>
      </c>
      <c r="AU2044" s="118">
        <f t="shared" si="1255"/>
        <v>0</v>
      </c>
      <c r="AV2044" s="118">
        <f t="shared" si="1249"/>
        <v>0</v>
      </c>
      <c r="AW2044" s="119"/>
      <c r="AX2044" s="119"/>
      <c r="AY2044" s="119"/>
      <c r="AZ2044" s="117"/>
      <c r="BA2044" s="117"/>
      <c r="BB2044" s="117"/>
      <c r="BC2044" s="117"/>
      <c r="BD2044" s="117"/>
    </row>
    <row r="2045" spans="1:56" s="100" customFormat="1" hidden="1">
      <c r="A2045" s="45"/>
      <c r="B2045" s="120">
        <v>2013</v>
      </c>
      <c r="C2045" s="121">
        <v>8320</v>
      </c>
      <c r="D2045" s="120">
        <v>17</v>
      </c>
      <c r="E2045" s="120">
        <v>2000</v>
      </c>
      <c r="F2045" s="120">
        <v>2800</v>
      </c>
      <c r="G2045" s="120">
        <v>282</v>
      </c>
      <c r="H2045" s="120">
        <v>28201</v>
      </c>
      <c r="I2045" s="122" t="s">
        <v>399</v>
      </c>
      <c r="J2045" s="123">
        <v>0</v>
      </c>
      <c r="K2045" s="123">
        <v>0</v>
      </c>
      <c r="L2045" s="124">
        <v>0</v>
      </c>
      <c r="M2045" s="123">
        <v>0</v>
      </c>
      <c r="N2045" s="123">
        <v>0</v>
      </c>
      <c r="O2045" s="124">
        <v>0</v>
      </c>
      <c r="P2045" s="124">
        <v>0</v>
      </c>
      <c r="Q2045" s="45"/>
      <c r="R2045" s="123">
        <v>0</v>
      </c>
      <c r="S2045" s="123">
        <v>0</v>
      </c>
      <c r="T2045" s="123">
        <f t="shared" si="1242"/>
        <v>0</v>
      </c>
      <c r="U2045" s="123">
        <v>0</v>
      </c>
      <c r="V2045" s="123">
        <v>0</v>
      </c>
      <c r="W2045" s="123">
        <f t="shared" si="1250"/>
        <v>0</v>
      </c>
      <c r="X2045" s="123">
        <f t="shared" si="1243"/>
        <v>0</v>
      </c>
      <c r="Y2045" s="45"/>
      <c r="Z2045" s="123">
        <v>0</v>
      </c>
      <c r="AA2045" s="123">
        <v>0</v>
      </c>
      <c r="AB2045" s="123">
        <f t="shared" si="1244"/>
        <v>0</v>
      </c>
      <c r="AC2045" s="123">
        <v>0</v>
      </c>
      <c r="AD2045" s="123">
        <v>0</v>
      </c>
      <c r="AE2045" s="123">
        <f t="shared" si="1251"/>
        <v>0</v>
      </c>
      <c r="AF2045" s="123">
        <f t="shared" si="1245"/>
        <v>0</v>
      </c>
      <c r="AH2045" s="123">
        <v>0</v>
      </c>
      <c r="AI2045" s="123">
        <v>0</v>
      </c>
      <c r="AJ2045" s="123">
        <f t="shared" si="1246"/>
        <v>0</v>
      </c>
      <c r="AK2045" s="123">
        <v>0</v>
      </c>
      <c r="AL2045" s="123">
        <v>0</v>
      </c>
      <c r="AM2045" s="123">
        <f t="shared" si="1252"/>
        <v>0</v>
      </c>
      <c r="AN2045" s="123">
        <f t="shared" si="1247"/>
        <v>0</v>
      </c>
      <c r="AP2045" s="123">
        <f>J2045-(R2045+Z2045+AH2045)</f>
        <v>0</v>
      </c>
      <c r="AQ2045" s="123">
        <f>K2045-(S2045+AA2045+AI2045)</f>
        <v>0</v>
      </c>
      <c r="AR2045" s="123">
        <f t="shared" si="1248"/>
        <v>0</v>
      </c>
      <c r="AS2045" s="123">
        <f>M2045-(U2045+AC2045+AK2045)</f>
        <v>0</v>
      </c>
      <c r="AT2045" s="123">
        <f>N2045-(V2045+AD2045+AL2045)</f>
        <v>0</v>
      </c>
      <c r="AU2045" s="123">
        <f t="shared" si="1255"/>
        <v>0</v>
      </c>
      <c r="AV2045" s="123">
        <f t="shared" si="1249"/>
        <v>0</v>
      </c>
      <c r="AW2045" s="125" t="s">
        <v>103</v>
      </c>
      <c r="AX2045" s="125"/>
      <c r="AY2045" s="125"/>
      <c r="AZ2045" s="124" t="s">
        <v>326</v>
      </c>
      <c r="BA2045" s="124"/>
      <c r="BB2045" s="124"/>
      <c r="BC2045" s="124"/>
      <c r="BD2045" s="124"/>
    </row>
    <row r="2046" spans="1:56" s="127" customFormat="1" hidden="1">
      <c r="A2046" s="45"/>
      <c r="B2046" s="114">
        <v>2013</v>
      </c>
      <c r="C2046" s="115">
        <v>8320</v>
      </c>
      <c r="D2046" s="114">
        <v>17</v>
      </c>
      <c r="E2046" s="114">
        <v>2000</v>
      </c>
      <c r="F2046" s="114">
        <v>2800</v>
      </c>
      <c r="G2046" s="114">
        <v>283</v>
      </c>
      <c r="H2046" s="114"/>
      <c r="I2046" s="116" t="s">
        <v>366</v>
      </c>
      <c r="J2046" s="117">
        <v>0</v>
      </c>
      <c r="K2046" s="117">
        <v>1036500</v>
      </c>
      <c r="L2046" s="117">
        <f>+K2046</f>
        <v>1036500</v>
      </c>
      <c r="M2046" s="117">
        <v>0</v>
      </c>
      <c r="N2046" s="117">
        <v>0</v>
      </c>
      <c r="O2046" s="117">
        <v>0</v>
      </c>
      <c r="P2046" s="117">
        <f>+L2046+O2046</f>
        <v>1036500</v>
      </c>
      <c r="Q2046" s="45"/>
      <c r="R2046" s="118">
        <f t="shared" si="1256"/>
        <v>0</v>
      </c>
      <c r="S2046" s="118">
        <f t="shared" si="1256"/>
        <v>1036499.9999999999</v>
      </c>
      <c r="T2046" s="118">
        <f t="shared" si="1242"/>
        <v>1036499.9999999999</v>
      </c>
      <c r="U2046" s="118">
        <f t="shared" si="1257"/>
        <v>0</v>
      </c>
      <c r="V2046" s="118">
        <f t="shared" si="1257"/>
        <v>0</v>
      </c>
      <c r="W2046" s="118">
        <f t="shared" si="1250"/>
        <v>0</v>
      </c>
      <c r="X2046" s="118">
        <f t="shared" si="1243"/>
        <v>1036499.9999999999</v>
      </c>
      <c r="Y2046" s="45"/>
      <c r="Z2046" s="118">
        <f t="shared" si="1258"/>
        <v>0</v>
      </c>
      <c r="AA2046" s="118">
        <f t="shared" si="1258"/>
        <v>0</v>
      </c>
      <c r="AB2046" s="118">
        <f t="shared" si="1244"/>
        <v>0</v>
      </c>
      <c r="AC2046" s="118">
        <f t="shared" si="1259"/>
        <v>0</v>
      </c>
      <c r="AD2046" s="118">
        <f t="shared" si="1259"/>
        <v>0</v>
      </c>
      <c r="AE2046" s="118">
        <f t="shared" si="1251"/>
        <v>0</v>
      </c>
      <c r="AF2046" s="118">
        <f t="shared" si="1245"/>
        <v>0</v>
      </c>
      <c r="AH2046" s="118">
        <f t="shared" si="1260"/>
        <v>0</v>
      </c>
      <c r="AI2046" s="118">
        <f t="shared" si="1260"/>
        <v>0</v>
      </c>
      <c r="AJ2046" s="118">
        <f t="shared" si="1246"/>
        <v>0</v>
      </c>
      <c r="AK2046" s="118">
        <f t="shared" si="1261"/>
        <v>0</v>
      </c>
      <c r="AL2046" s="118">
        <f t="shared" si="1261"/>
        <v>0</v>
      </c>
      <c r="AM2046" s="118">
        <f t="shared" si="1252"/>
        <v>0</v>
      </c>
      <c r="AN2046" s="118">
        <f t="shared" si="1247"/>
        <v>0</v>
      </c>
      <c r="AP2046" s="118">
        <f t="shared" si="1262"/>
        <v>0</v>
      </c>
      <c r="AQ2046" s="118">
        <f t="shared" si="1262"/>
        <v>0</v>
      </c>
      <c r="AR2046" s="118">
        <f t="shared" si="1248"/>
        <v>0</v>
      </c>
      <c r="AS2046" s="118">
        <f t="shared" si="1263"/>
        <v>0</v>
      </c>
      <c r="AT2046" s="118">
        <f t="shared" si="1263"/>
        <v>0</v>
      </c>
      <c r="AU2046" s="118">
        <f t="shared" si="1255"/>
        <v>0</v>
      </c>
      <c r="AV2046" s="118">
        <f t="shared" si="1249"/>
        <v>0</v>
      </c>
      <c r="AW2046" s="119"/>
      <c r="AX2046" s="119"/>
      <c r="AY2046" s="119"/>
      <c r="AZ2046" s="117"/>
      <c r="BA2046" s="117"/>
      <c r="BB2046" s="117"/>
      <c r="BC2046" s="117"/>
      <c r="BD2046" s="117"/>
    </row>
    <row r="2047" spans="1:56" s="100" customFormat="1" hidden="1">
      <c r="A2047" s="45"/>
      <c r="B2047" s="120">
        <v>2013</v>
      </c>
      <c r="C2047" s="121">
        <v>8320</v>
      </c>
      <c r="D2047" s="120">
        <v>17</v>
      </c>
      <c r="E2047" s="120">
        <v>2000</v>
      </c>
      <c r="F2047" s="120">
        <v>2800</v>
      </c>
      <c r="G2047" s="120">
        <v>283</v>
      </c>
      <c r="H2047" s="120">
        <v>28301</v>
      </c>
      <c r="I2047" s="122" t="s">
        <v>366</v>
      </c>
      <c r="J2047" s="132">
        <v>0</v>
      </c>
      <c r="K2047" s="132">
        <v>1036500</v>
      </c>
      <c r="L2047" s="133">
        <f>+K2047</f>
        <v>1036500</v>
      </c>
      <c r="M2047" s="132">
        <v>0</v>
      </c>
      <c r="N2047" s="132">
        <v>0</v>
      </c>
      <c r="O2047" s="133">
        <v>0</v>
      </c>
      <c r="P2047" s="133">
        <f>+L2047+O2047</f>
        <v>1036500</v>
      </c>
      <c r="Q2047" s="45"/>
      <c r="R2047" s="123">
        <v>0</v>
      </c>
      <c r="S2047" s="123">
        <f>+'[1]Fortalecimiento SSP-PE FED'!T83</f>
        <v>1036499.9999999999</v>
      </c>
      <c r="T2047" s="123">
        <f t="shared" si="1242"/>
        <v>1036499.9999999999</v>
      </c>
      <c r="U2047" s="123">
        <v>0</v>
      </c>
      <c r="V2047" s="123">
        <v>0</v>
      </c>
      <c r="W2047" s="123">
        <f t="shared" si="1250"/>
        <v>0</v>
      </c>
      <c r="X2047" s="123">
        <f t="shared" si="1243"/>
        <v>1036499.9999999999</v>
      </c>
      <c r="Y2047" s="45"/>
      <c r="Z2047" s="123">
        <v>0</v>
      </c>
      <c r="AA2047" s="123">
        <f>742582.24-742582.24</f>
        <v>0</v>
      </c>
      <c r="AB2047" s="123">
        <f t="shared" si="1244"/>
        <v>0</v>
      </c>
      <c r="AC2047" s="123">
        <v>0</v>
      </c>
      <c r="AD2047" s="123">
        <v>0</v>
      </c>
      <c r="AE2047" s="123">
        <f t="shared" si="1251"/>
        <v>0</v>
      </c>
      <c r="AF2047" s="123">
        <f t="shared" si="1245"/>
        <v>0</v>
      </c>
      <c r="AH2047" s="123">
        <v>0</v>
      </c>
      <c r="AI2047" s="123">
        <f>281483.18-281483.18</f>
        <v>0</v>
      </c>
      <c r="AJ2047" s="123">
        <f t="shared" si="1246"/>
        <v>0</v>
      </c>
      <c r="AK2047" s="123">
        <v>0</v>
      </c>
      <c r="AL2047" s="123">
        <v>0</v>
      </c>
      <c r="AM2047" s="123">
        <f t="shared" si="1252"/>
        <v>0</v>
      </c>
      <c r="AN2047" s="123">
        <f t="shared" si="1247"/>
        <v>0</v>
      </c>
      <c r="AP2047" s="123">
        <f>J2047-(R2047+Z2047+AH2047)</f>
        <v>0</v>
      </c>
      <c r="AQ2047" s="123">
        <f>K2047-(S2047+AA2047+AI2047)</f>
        <v>0</v>
      </c>
      <c r="AR2047" s="123">
        <f t="shared" si="1248"/>
        <v>0</v>
      </c>
      <c r="AS2047" s="123">
        <f>M2047-(U2047+AC2047+AK2047)</f>
        <v>0</v>
      </c>
      <c r="AT2047" s="123">
        <f>N2047-(V2047+AD2047+AL2047)</f>
        <v>0</v>
      </c>
      <c r="AU2047" s="123">
        <f t="shared" si="1255"/>
        <v>0</v>
      </c>
      <c r="AV2047" s="123">
        <f t="shared" si="1249"/>
        <v>0</v>
      </c>
      <c r="AW2047" s="134" t="s">
        <v>103</v>
      </c>
      <c r="AX2047" s="134">
        <v>320</v>
      </c>
      <c r="AY2047" s="134"/>
      <c r="AZ2047" s="133" t="s">
        <v>326</v>
      </c>
      <c r="BA2047" s="133">
        <f>'[1]Fortalecimiento SSP-PE FED'!AJ83</f>
        <v>60</v>
      </c>
      <c r="BB2047" s="133"/>
      <c r="BC2047" s="133">
        <f>+AX2047-BA2047</f>
        <v>260</v>
      </c>
      <c r="BD2047" s="124">
        <v>0</v>
      </c>
    </row>
    <row r="2048" spans="1:56" s="126" customFormat="1" hidden="1">
      <c r="A2048" s="45"/>
      <c r="B2048" s="108">
        <v>2013</v>
      </c>
      <c r="C2048" s="109">
        <v>8320</v>
      </c>
      <c r="D2048" s="108">
        <v>17</v>
      </c>
      <c r="E2048" s="108">
        <v>2000</v>
      </c>
      <c r="F2048" s="108">
        <v>2900</v>
      </c>
      <c r="G2048" s="108"/>
      <c r="H2048" s="108"/>
      <c r="I2048" s="110" t="s">
        <v>142</v>
      </c>
      <c r="J2048" s="111">
        <v>0</v>
      </c>
      <c r="K2048" s="111">
        <v>0</v>
      </c>
      <c r="L2048" s="111">
        <v>0</v>
      </c>
      <c r="M2048" s="111">
        <v>0</v>
      </c>
      <c r="N2048" s="111">
        <v>0</v>
      </c>
      <c r="O2048" s="111">
        <v>0</v>
      </c>
      <c r="P2048" s="111">
        <v>0</v>
      </c>
      <c r="Q2048" s="45"/>
      <c r="R2048" s="112">
        <f>R2049+R2051+R2053+R2055+R2057+R2059+R2061+R2065+R2063</f>
        <v>0</v>
      </c>
      <c r="S2048" s="112">
        <f>S2049+S2051+S2053+S2055+S2057+S2059+S2061+S2065+S2063</f>
        <v>0</v>
      </c>
      <c r="T2048" s="112">
        <f t="shared" si="1242"/>
        <v>0</v>
      </c>
      <c r="U2048" s="112">
        <f>U2049+U2051+U2053+U2055+U2057+U2059+U2061+U2065+U2063</f>
        <v>0</v>
      </c>
      <c r="V2048" s="112">
        <f>V2049+V2051+V2053+V2055+V2057+V2059+V2061+V2065+V2063</f>
        <v>0</v>
      </c>
      <c r="W2048" s="112">
        <f t="shared" si="1250"/>
        <v>0</v>
      </c>
      <c r="X2048" s="112">
        <f t="shared" si="1243"/>
        <v>0</v>
      </c>
      <c r="Y2048" s="45"/>
      <c r="Z2048" s="112">
        <f>Z2049+Z2051+Z2053+Z2055+Z2057+Z2059+Z2061+Z2065+Z2063</f>
        <v>0</v>
      </c>
      <c r="AA2048" s="112">
        <f>AA2049+AA2051+AA2053+AA2055+AA2057+AA2059+AA2061+AA2065+AA2063</f>
        <v>0</v>
      </c>
      <c r="AB2048" s="112">
        <f t="shared" si="1244"/>
        <v>0</v>
      </c>
      <c r="AC2048" s="112">
        <f>AC2049+AC2051+AC2053+AC2055+AC2057+AC2059+AC2061+AC2065+AC2063</f>
        <v>0</v>
      </c>
      <c r="AD2048" s="112">
        <f>AD2049+AD2051+AD2053+AD2055+AD2057+AD2059+AD2061+AD2065+AD2063</f>
        <v>0</v>
      </c>
      <c r="AE2048" s="112">
        <f t="shared" si="1251"/>
        <v>0</v>
      </c>
      <c r="AF2048" s="112">
        <f t="shared" si="1245"/>
        <v>0</v>
      </c>
      <c r="AH2048" s="112">
        <f>AH2049+AH2051+AH2053+AH2055+AH2057+AH2059+AH2061+AH2065+AH2063</f>
        <v>0</v>
      </c>
      <c r="AI2048" s="112">
        <f>AI2049+AI2051+AI2053+AI2055+AI2057+AI2059+AI2061+AI2065+AI2063</f>
        <v>0</v>
      </c>
      <c r="AJ2048" s="112">
        <f t="shared" si="1246"/>
        <v>0</v>
      </c>
      <c r="AK2048" s="112">
        <f>AK2049+AK2051+AK2053+AK2055+AK2057+AK2059+AK2061+AK2065+AK2063</f>
        <v>0</v>
      </c>
      <c r="AL2048" s="112">
        <f>AL2049+AL2051+AL2053+AL2055+AL2057+AL2059+AL2061+AL2065+AL2063</f>
        <v>0</v>
      </c>
      <c r="AM2048" s="112">
        <f t="shared" si="1252"/>
        <v>0</v>
      </c>
      <c r="AN2048" s="112">
        <f t="shared" si="1247"/>
        <v>0</v>
      </c>
      <c r="AP2048" s="112">
        <f>AP2049+AP2051+AP2053+AP2055+AP2057+AP2059+AP2061+AP2065+AP2063</f>
        <v>0</v>
      </c>
      <c r="AQ2048" s="112">
        <f>AQ2049+AQ2051+AQ2053+AQ2055+AQ2057+AQ2059+AQ2061+AQ2065+AQ2063</f>
        <v>0</v>
      </c>
      <c r="AR2048" s="112">
        <f t="shared" si="1248"/>
        <v>0</v>
      </c>
      <c r="AS2048" s="112">
        <f>AS2049+AS2051+AS2053+AS2055+AS2057+AS2059+AS2061+AS2065+AS2063</f>
        <v>0</v>
      </c>
      <c r="AT2048" s="112">
        <f>AT2049+AT2051+AT2053+AT2055+AT2057+AT2059+AT2061+AT2065+AT2063</f>
        <v>0</v>
      </c>
      <c r="AU2048" s="112">
        <f t="shared" si="1255"/>
        <v>0</v>
      </c>
      <c r="AV2048" s="112">
        <f t="shared" si="1249"/>
        <v>0</v>
      </c>
      <c r="AW2048" s="113"/>
      <c r="AX2048" s="113"/>
      <c r="AY2048" s="113"/>
      <c r="AZ2048" s="111"/>
      <c r="BA2048" s="111"/>
      <c r="BB2048" s="111"/>
      <c r="BC2048" s="111"/>
      <c r="BD2048" s="111"/>
    </row>
    <row r="2049" spans="1:56" s="127" customFormat="1" hidden="1">
      <c r="A2049" s="45"/>
      <c r="B2049" s="114">
        <v>2013</v>
      </c>
      <c r="C2049" s="115">
        <v>8320</v>
      </c>
      <c r="D2049" s="114">
        <v>17</v>
      </c>
      <c r="E2049" s="114">
        <v>2000</v>
      </c>
      <c r="F2049" s="114">
        <v>2900</v>
      </c>
      <c r="G2049" s="114">
        <v>291</v>
      </c>
      <c r="H2049" s="114"/>
      <c r="I2049" s="116" t="s">
        <v>143</v>
      </c>
      <c r="J2049" s="117">
        <v>0</v>
      </c>
      <c r="K2049" s="117">
        <v>0</v>
      </c>
      <c r="L2049" s="117">
        <v>0</v>
      </c>
      <c r="M2049" s="117">
        <v>0</v>
      </c>
      <c r="N2049" s="117">
        <v>0</v>
      </c>
      <c r="O2049" s="117">
        <v>0</v>
      </c>
      <c r="P2049" s="117">
        <v>0</v>
      </c>
      <c r="Q2049" s="45"/>
      <c r="R2049" s="118">
        <f t="shared" ref="R2049:S2065" si="1264">R2050</f>
        <v>0</v>
      </c>
      <c r="S2049" s="118">
        <f t="shared" si="1264"/>
        <v>0</v>
      </c>
      <c r="T2049" s="118">
        <f t="shared" si="1242"/>
        <v>0</v>
      </c>
      <c r="U2049" s="118">
        <f t="shared" ref="U2049:V2065" si="1265">U2050</f>
        <v>0</v>
      </c>
      <c r="V2049" s="118">
        <f t="shared" si="1265"/>
        <v>0</v>
      </c>
      <c r="W2049" s="118">
        <f t="shared" si="1250"/>
        <v>0</v>
      </c>
      <c r="X2049" s="118">
        <f t="shared" si="1243"/>
        <v>0</v>
      </c>
      <c r="Y2049" s="45"/>
      <c r="Z2049" s="118">
        <f t="shared" ref="Z2049:AA2065" si="1266">Z2050</f>
        <v>0</v>
      </c>
      <c r="AA2049" s="118">
        <f t="shared" si="1266"/>
        <v>0</v>
      </c>
      <c r="AB2049" s="118">
        <f t="shared" si="1244"/>
        <v>0</v>
      </c>
      <c r="AC2049" s="118">
        <f t="shared" ref="AC2049:AD2065" si="1267">AC2050</f>
        <v>0</v>
      </c>
      <c r="AD2049" s="118">
        <f t="shared" si="1267"/>
        <v>0</v>
      </c>
      <c r="AE2049" s="118">
        <f t="shared" si="1251"/>
        <v>0</v>
      </c>
      <c r="AF2049" s="118">
        <f t="shared" si="1245"/>
        <v>0</v>
      </c>
      <c r="AH2049" s="118">
        <f t="shared" ref="AH2049:AI2065" si="1268">AH2050</f>
        <v>0</v>
      </c>
      <c r="AI2049" s="118">
        <f t="shared" si="1268"/>
        <v>0</v>
      </c>
      <c r="AJ2049" s="118">
        <f t="shared" si="1246"/>
        <v>0</v>
      </c>
      <c r="AK2049" s="118">
        <f t="shared" ref="AK2049:AL2065" si="1269">AK2050</f>
        <v>0</v>
      </c>
      <c r="AL2049" s="118">
        <f t="shared" si="1269"/>
        <v>0</v>
      </c>
      <c r="AM2049" s="118">
        <f t="shared" si="1252"/>
        <v>0</v>
      </c>
      <c r="AN2049" s="118">
        <f t="shared" si="1247"/>
        <v>0</v>
      </c>
      <c r="AP2049" s="118">
        <f t="shared" ref="AP2049:AQ2065" si="1270">AP2050</f>
        <v>0</v>
      </c>
      <c r="AQ2049" s="118">
        <f t="shared" si="1270"/>
        <v>0</v>
      </c>
      <c r="AR2049" s="118">
        <f t="shared" si="1248"/>
        <v>0</v>
      </c>
      <c r="AS2049" s="118">
        <f t="shared" ref="AS2049:AT2065" si="1271">AS2050</f>
        <v>0</v>
      </c>
      <c r="AT2049" s="118">
        <f t="shared" si="1271"/>
        <v>0</v>
      </c>
      <c r="AU2049" s="118">
        <f t="shared" si="1255"/>
        <v>0</v>
      </c>
      <c r="AV2049" s="118">
        <f t="shared" si="1249"/>
        <v>0</v>
      </c>
      <c r="AW2049" s="119"/>
      <c r="AX2049" s="119"/>
      <c r="AY2049" s="119"/>
      <c r="AZ2049" s="117"/>
      <c r="BA2049" s="117"/>
      <c r="BB2049" s="117"/>
      <c r="BC2049" s="117"/>
      <c r="BD2049" s="117"/>
    </row>
    <row r="2050" spans="1:56" s="100" customFormat="1" hidden="1">
      <c r="A2050" s="45"/>
      <c r="B2050" s="129">
        <v>2013</v>
      </c>
      <c r="C2050" s="130">
        <v>8320</v>
      </c>
      <c r="D2050" s="129">
        <v>17</v>
      </c>
      <c r="E2050" s="129">
        <v>2000</v>
      </c>
      <c r="F2050" s="129">
        <v>2900</v>
      </c>
      <c r="G2050" s="129">
        <v>291</v>
      </c>
      <c r="H2050" s="129">
        <v>29101</v>
      </c>
      <c r="I2050" s="128" t="s">
        <v>143</v>
      </c>
      <c r="J2050" s="123">
        <v>0</v>
      </c>
      <c r="K2050" s="123">
        <v>0</v>
      </c>
      <c r="L2050" s="124">
        <v>0</v>
      </c>
      <c r="M2050" s="123">
        <v>0</v>
      </c>
      <c r="N2050" s="123">
        <v>0</v>
      </c>
      <c r="O2050" s="124">
        <v>0</v>
      </c>
      <c r="P2050" s="124">
        <v>0</v>
      </c>
      <c r="Q2050" s="45"/>
      <c r="R2050" s="123">
        <v>0</v>
      </c>
      <c r="S2050" s="123">
        <v>0</v>
      </c>
      <c r="T2050" s="123">
        <f t="shared" si="1242"/>
        <v>0</v>
      </c>
      <c r="U2050" s="123">
        <v>0</v>
      </c>
      <c r="V2050" s="123">
        <v>0</v>
      </c>
      <c r="W2050" s="123">
        <f t="shared" si="1250"/>
        <v>0</v>
      </c>
      <c r="X2050" s="123">
        <f t="shared" si="1243"/>
        <v>0</v>
      </c>
      <c r="Y2050" s="45"/>
      <c r="Z2050" s="123">
        <v>0</v>
      </c>
      <c r="AA2050" s="123">
        <v>0</v>
      </c>
      <c r="AB2050" s="123">
        <f t="shared" si="1244"/>
        <v>0</v>
      </c>
      <c r="AC2050" s="123">
        <v>0</v>
      </c>
      <c r="AD2050" s="123">
        <v>0</v>
      </c>
      <c r="AE2050" s="123">
        <f t="shared" si="1251"/>
        <v>0</v>
      </c>
      <c r="AF2050" s="123">
        <f t="shared" si="1245"/>
        <v>0</v>
      </c>
      <c r="AH2050" s="123">
        <v>0</v>
      </c>
      <c r="AI2050" s="123">
        <v>0</v>
      </c>
      <c r="AJ2050" s="123">
        <f t="shared" si="1246"/>
        <v>0</v>
      </c>
      <c r="AK2050" s="123">
        <v>0</v>
      </c>
      <c r="AL2050" s="123">
        <v>0</v>
      </c>
      <c r="AM2050" s="123">
        <f t="shared" si="1252"/>
        <v>0</v>
      </c>
      <c r="AN2050" s="123">
        <f t="shared" si="1247"/>
        <v>0</v>
      </c>
      <c r="AP2050" s="123">
        <f>J2050-(R2050+Z2050+AH2050)</f>
        <v>0</v>
      </c>
      <c r="AQ2050" s="123">
        <f>K2050-(S2050+AA2050+AI2050)</f>
        <v>0</v>
      </c>
      <c r="AR2050" s="123">
        <f t="shared" si="1248"/>
        <v>0</v>
      </c>
      <c r="AS2050" s="123">
        <f>M2050-(U2050+AC2050+AK2050)</f>
        <v>0</v>
      </c>
      <c r="AT2050" s="123">
        <f>N2050-(V2050+AD2050+AL2050)</f>
        <v>0</v>
      </c>
      <c r="AU2050" s="123">
        <f t="shared" si="1255"/>
        <v>0</v>
      </c>
      <c r="AV2050" s="123">
        <f t="shared" si="1249"/>
        <v>0</v>
      </c>
      <c r="AW2050" s="125" t="s">
        <v>103</v>
      </c>
      <c r="AX2050" s="125"/>
      <c r="AY2050" s="125"/>
      <c r="AZ2050" s="124" t="s">
        <v>326</v>
      </c>
      <c r="BA2050" s="124"/>
      <c r="BB2050" s="124"/>
      <c r="BC2050" s="124"/>
      <c r="BD2050" s="124"/>
    </row>
    <row r="2051" spans="1:56" s="127" customFormat="1" hidden="1">
      <c r="A2051" s="45"/>
      <c r="B2051" s="114">
        <v>2013</v>
      </c>
      <c r="C2051" s="115">
        <v>8320</v>
      </c>
      <c r="D2051" s="114">
        <v>17</v>
      </c>
      <c r="E2051" s="114">
        <v>2000</v>
      </c>
      <c r="F2051" s="114">
        <v>2900</v>
      </c>
      <c r="G2051" s="114">
        <v>292</v>
      </c>
      <c r="H2051" s="114"/>
      <c r="I2051" s="116" t="s">
        <v>400</v>
      </c>
      <c r="J2051" s="117">
        <v>0</v>
      </c>
      <c r="K2051" s="117">
        <v>0</v>
      </c>
      <c r="L2051" s="117">
        <v>0</v>
      </c>
      <c r="M2051" s="117">
        <v>0</v>
      </c>
      <c r="N2051" s="117">
        <v>0</v>
      </c>
      <c r="O2051" s="117">
        <v>0</v>
      </c>
      <c r="P2051" s="117">
        <v>0</v>
      </c>
      <c r="Q2051" s="45"/>
      <c r="R2051" s="118">
        <f t="shared" si="1264"/>
        <v>0</v>
      </c>
      <c r="S2051" s="118">
        <f t="shared" si="1264"/>
        <v>0</v>
      </c>
      <c r="T2051" s="118">
        <f t="shared" si="1242"/>
        <v>0</v>
      </c>
      <c r="U2051" s="118">
        <f t="shared" si="1265"/>
        <v>0</v>
      </c>
      <c r="V2051" s="118">
        <f t="shared" si="1265"/>
        <v>0</v>
      </c>
      <c r="W2051" s="118">
        <f t="shared" si="1250"/>
        <v>0</v>
      </c>
      <c r="X2051" s="118">
        <f t="shared" si="1243"/>
        <v>0</v>
      </c>
      <c r="Y2051" s="45"/>
      <c r="Z2051" s="118">
        <f t="shared" si="1266"/>
        <v>0</v>
      </c>
      <c r="AA2051" s="118">
        <f t="shared" si="1266"/>
        <v>0</v>
      </c>
      <c r="AB2051" s="118">
        <f t="shared" si="1244"/>
        <v>0</v>
      </c>
      <c r="AC2051" s="118">
        <f t="shared" si="1267"/>
        <v>0</v>
      </c>
      <c r="AD2051" s="118">
        <f t="shared" si="1267"/>
        <v>0</v>
      </c>
      <c r="AE2051" s="118">
        <f t="shared" si="1251"/>
        <v>0</v>
      </c>
      <c r="AF2051" s="118">
        <f t="shared" si="1245"/>
        <v>0</v>
      </c>
      <c r="AH2051" s="118">
        <f t="shared" si="1268"/>
        <v>0</v>
      </c>
      <c r="AI2051" s="118">
        <f t="shared" si="1268"/>
        <v>0</v>
      </c>
      <c r="AJ2051" s="118">
        <f t="shared" si="1246"/>
        <v>0</v>
      </c>
      <c r="AK2051" s="118">
        <f t="shared" si="1269"/>
        <v>0</v>
      </c>
      <c r="AL2051" s="118">
        <f t="shared" si="1269"/>
        <v>0</v>
      </c>
      <c r="AM2051" s="118">
        <f t="shared" si="1252"/>
        <v>0</v>
      </c>
      <c r="AN2051" s="118">
        <f t="shared" si="1247"/>
        <v>0</v>
      </c>
      <c r="AP2051" s="118">
        <f t="shared" si="1270"/>
        <v>0</v>
      </c>
      <c r="AQ2051" s="118">
        <f t="shared" si="1270"/>
        <v>0</v>
      </c>
      <c r="AR2051" s="118">
        <f t="shared" si="1248"/>
        <v>0</v>
      </c>
      <c r="AS2051" s="118">
        <f t="shared" si="1271"/>
        <v>0</v>
      </c>
      <c r="AT2051" s="118">
        <f t="shared" si="1271"/>
        <v>0</v>
      </c>
      <c r="AU2051" s="118">
        <f t="shared" si="1255"/>
        <v>0</v>
      </c>
      <c r="AV2051" s="118">
        <f t="shared" si="1249"/>
        <v>0</v>
      </c>
      <c r="AW2051" s="119"/>
      <c r="AX2051" s="119"/>
      <c r="AY2051" s="119"/>
      <c r="AZ2051" s="117"/>
      <c r="BA2051" s="117"/>
      <c r="BB2051" s="117"/>
      <c r="BC2051" s="117"/>
      <c r="BD2051" s="117"/>
    </row>
    <row r="2052" spans="1:56" s="100" customFormat="1" hidden="1">
      <c r="A2052" s="45"/>
      <c r="B2052" s="120">
        <v>2013</v>
      </c>
      <c r="C2052" s="121">
        <v>8320</v>
      </c>
      <c r="D2052" s="120">
        <v>17</v>
      </c>
      <c r="E2052" s="120">
        <v>2000</v>
      </c>
      <c r="F2052" s="120">
        <v>2900</v>
      </c>
      <c r="G2052" s="120">
        <v>292</v>
      </c>
      <c r="H2052" s="120">
        <v>29201</v>
      </c>
      <c r="I2052" s="122" t="s">
        <v>400</v>
      </c>
      <c r="J2052" s="123">
        <v>0</v>
      </c>
      <c r="K2052" s="123">
        <v>0</v>
      </c>
      <c r="L2052" s="124">
        <v>0</v>
      </c>
      <c r="M2052" s="123">
        <v>0</v>
      </c>
      <c r="N2052" s="123">
        <v>0</v>
      </c>
      <c r="O2052" s="124">
        <v>0</v>
      </c>
      <c r="P2052" s="124">
        <v>0</v>
      </c>
      <c r="Q2052" s="45"/>
      <c r="R2052" s="123">
        <v>0</v>
      </c>
      <c r="S2052" s="123">
        <v>0</v>
      </c>
      <c r="T2052" s="123">
        <f t="shared" si="1242"/>
        <v>0</v>
      </c>
      <c r="U2052" s="123">
        <v>0</v>
      </c>
      <c r="V2052" s="123">
        <v>0</v>
      </c>
      <c r="W2052" s="123">
        <f t="shared" si="1250"/>
        <v>0</v>
      </c>
      <c r="X2052" s="123">
        <f t="shared" si="1243"/>
        <v>0</v>
      </c>
      <c r="Y2052" s="45"/>
      <c r="Z2052" s="123">
        <v>0</v>
      </c>
      <c r="AA2052" s="123">
        <v>0</v>
      </c>
      <c r="AB2052" s="123">
        <f t="shared" si="1244"/>
        <v>0</v>
      </c>
      <c r="AC2052" s="123">
        <v>0</v>
      </c>
      <c r="AD2052" s="123">
        <v>0</v>
      </c>
      <c r="AE2052" s="123">
        <f t="shared" si="1251"/>
        <v>0</v>
      </c>
      <c r="AF2052" s="123">
        <f t="shared" si="1245"/>
        <v>0</v>
      </c>
      <c r="AH2052" s="123">
        <v>0</v>
      </c>
      <c r="AI2052" s="123">
        <v>0</v>
      </c>
      <c r="AJ2052" s="123">
        <f t="shared" si="1246"/>
        <v>0</v>
      </c>
      <c r="AK2052" s="123">
        <v>0</v>
      </c>
      <c r="AL2052" s="123">
        <v>0</v>
      </c>
      <c r="AM2052" s="123">
        <f t="shared" si="1252"/>
        <v>0</v>
      </c>
      <c r="AN2052" s="123">
        <f t="shared" si="1247"/>
        <v>0</v>
      </c>
      <c r="AP2052" s="123">
        <f>J2052-(R2052+Z2052+AH2052)</f>
        <v>0</v>
      </c>
      <c r="AQ2052" s="123">
        <f>K2052-(S2052+AA2052+AI2052)</f>
        <v>0</v>
      </c>
      <c r="AR2052" s="123">
        <f t="shared" si="1248"/>
        <v>0</v>
      </c>
      <c r="AS2052" s="123">
        <f>M2052-(U2052+AC2052+AK2052)</f>
        <v>0</v>
      </c>
      <c r="AT2052" s="123">
        <f>N2052-(V2052+AD2052+AL2052)</f>
        <v>0</v>
      </c>
      <c r="AU2052" s="123">
        <f t="shared" si="1255"/>
        <v>0</v>
      </c>
      <c r="AV2052" s="123">
        <f t="shared" si="1249"/>
        <v>0</v>
      </c>
      <c r="AW2052" s="125" t="s">
        <v>103</v>
      </c>
      <c r="AX2052" s="125"/>
      <c r="AY2052" s="125"/>
      <c r="AZ2052" s="124" t="s">
        <v>283</v>
      </c>
      <c r="BA2052" s="124"/>
      <c r="BB2052" s="124"/>
      <c r="BC2052" s="124"/>
      <c r="BD2052" s="124"/>
    </row>
    <row r="2053" spans="1:56" s="127" customFormat="1" hidden="1">
      <c r="A2053" s="45"/>
      <c r="B2053" s="114">
        <v>2013</v>
      </c>
      <c r="C2053" s="115">
        <v>8320</v>
      </c>
      <c r="D2053" s="114">
        <v>17</v>
      </c>
      <c r="E2053" s="114">
        <v>2000</v>
      </c>
      <c r="F2053" s="114">
        <v>2900</v>
      </c>
      <c r="G2053" s="114">
        <v>293</v>
      </c>
      <c r="H2053" s="114"/>
      <c r="I2053" s="116" t="s">
        <v>144</v>
      </c>
      <c r="J2053" s="117">
        <v>0</v>
      </c>
      <c r="K2053" s="117">
        <v>0</v>
      </c>
      <c r="L2053" s="117">
        <v>0</v>
      </c>
      <c r="M2053" s="117">
        <v>0</v>
      </c>
      <c r="N2053" s="117">
        <v>0</v>
      </c>
      <c r="O2053" s="117">
        <v>0</v>
      </c>
      <c r="P2053" s="117">
        <v>0</v>
      </c>
      <c r="Q2053" s="45"/>
      <c r="R2053" s="118">
        <f t="shared" si="1264"/>
        <v>0</v>
      </c>
      <c r="S2053" s="118">
        <f t="shared" si="1264"/>
        <v>0</v>
      </c>
      <c r="T2053" s="118">
        <f t="shared" si="1242"/>
        <v>0</v>
      </c>
      <c r="U2053" s="118">
        <f t="shared" si="1265"/>
        <v>0</v>
      </c>
      <c r="V2053" s="118">
        <f t="shared" si="1265"/>
        <v>0</v>
      </c>
      <c r="W2053" s="118">
        <f t="shared" si="1250"/>
        <v>0</v>
      </c>
      <c r="X2053" s="118">
        <f t="shared" si="1243"/>
        <v>0</v>
      </c>
      <c r="Y2053" s="45"/>
      <c r="Z2053" s="118">
        <f t="shared" si="1266"/>
        <v>0</v>
      </c>
      <c r="AA2053" s="118">
        <f t="shared" si="1266"/>
        <v>0</v>
      </c>
      <c r="AB2053" s="118">
        <f t="shared" si="1244"/>
        <v>0</v>
      </c>
      <c r="AC2053" s="118">
        <f t="shared" si="1267"/>
        <v>0</v>
      </c>
      <c r="AD2053" s="118">
        <f t="shared" si="1267"/>
        <v>0</v>
      </c>
      <c r="AE2053" s="118">
        <f t="shared" si="1251"/>
        <v>0</v>
      </c>
      <c r="AF2053" s="118">
        <f t="shared" si="1245"/>
        <v>0</v>
      </c>
      <c r="AH2053" s="118">
        <f t="shared" si="1268"/>
        <v>0</v>
      </c>
      <c r="AI2053" s="118">
        <f t="shared" si="1268"/>
        <v>0</v>
      </c>
      <c r="AJ2053" s="118">
        <f t="shared" si="1246"/>
        <v>0</v>
      </c>
      <c r="AK2053" s="118">
        <f t="shared" si="1269"/>
        <v>0</v>
      </c>
      <c r="AL2053" s="118">
        <f t="shared" si="1269"/>
        <v>0</v>
      </c>
      <c r="AM2053" s="118">
        <f t="shared" si="1252"/>
        <v>0</v>
      </c>
      <c r="AN2053" s="118">
        <f t="shared" si="1247"/>
        <v>0</v>
      </c>
      <c r="AP2053" s="118">
        <f t="shared" si="1270"/>
        <v>0</v>
      </c>
      <c r="AQ2053" s="118">
        <f t="shared" si="1270"/>
        <v>0</v>
      </c>
      <c r="AR2053" s="118">
        <f t="shared" si="1248"/>
        <v>0</v>
      </c>
      <c r="AS2053" s="118">
        <f t="shared" si="1271"/>
        <v>0</v>
      </c>
      <c r="AT2053" s="118">
        <f t="shared" si="1271"/>
        <v>0</v>
      </c>
      <c r="AU2053" s="118">
        <f t="shared" si="1255"/>
        <v>0</v>
      </c>
      <c r="AV2053" s="118">
        <f t="shared" si="1249"/>
        <v>0</v>
      </c>
      <c r="AW2053" s="119"/>
      <c r="AX2053" s="119"/>
      <c r="AY2053" s="119"/>
      <c r="AZ2053" s="117"/>
      <c r="BA2053" s="117"/>
      <c r="BB2053" s="117"/>
      <c r="BC2053" s="117"/>
      <c r="BD2053" s="117"/>
    </row>
    <row r="2054" spans="1:56" s="100" customFormat="1" hidden="1">
      <c r="A2054" s="45"/>
      <c r="B2054" s="120">
        <v>2013</v>
      </c>
      <c r="C2054" s="121">
        <v>8320</v>
      </c>
      <c r="D2054" s="120">
        <v>17</v>
      </c>
      <c r="E2054" s="120">
        <v>2000</v>
      </c>
      <c r="F2054" s="120">
        <v>2900</v>
      </c>
      <c r="G2054" s="120">
        <v>293</v>
      </c>
      <c r="H2054" s="120">
        <v>29301</v>
      </c>
      <c r="I2054" s="122" t="s">
        <v>144</v>
      </c>
      <c r="J2054" s="123">
        <v>0</v>
      </c>
      <c r="K2054" s="123">
        <v>0</v>
      </c>
      <c r="L2054" s="124">
        <v>0</v>
      </c>
      <c r="M2054" s="123">
        <v>0</v>
      </c>
      <c r="N2054" s="123">
        <v>0</v>
      </c>
      <c r="O2054" s="124">
        <v>0</v>
      </c>
      <c r="P2054" s="124">
        <v>0</v>
      </c>
      <c r="Q2054" s="45"/>
      <c r="R2054" s="123">
        <v>0</v>
      </c>
      <c r="S2054" s="123">
        <v>0</v>
      </c>
      <c r="T2054" s="123">
        <f t="shared" si="1242"/>
        <v>0</v>
      </c>
      <c r="U2054" s="123">
        <v>0</v>
      </c>
      <c r="V2054" s="123">
        <v>0</v>
      </c>
      <c r="W2054" s="123">
        <f t="shared" si="1250"/>
        <v>0</v>
      </c>
      <c r="X2054" s="123">
        <f t="shared" si="1243"/>
        <v>0</v>
      </c>
      <c r="Y2054" s="45"/>
      <c r="Z2054" s="123">
        <v>0</v>
      </c>
      <c r="AA2054" s="123">
        <v>0</v>
      </c>
      <c r="AB2054" s="123">
        <f t="shared" si="1244"/>
        <v>0</v>
      </c>
      <c r="AC2054" s="123">
        <v>0</v>
      </c>
      <c r="AD2054" s="123">
        <v>0</v>
      </c>
      <c r="AE2054" s="123">
        <f t="shared" si="1251"/>
        <v>0</v>
      </c>
      <c r="AF2054" s="123">
        <f t="shared" si="1245"/>
        <v>0</v>
      </c>
      <c r="AH2054" s="123">
        <v>0</v>
      </c>
      <c r="AI2054" s="123">
        <v>0</v>
      </c>
      <c r="AJ2054" s="123">
        <f t="shared" si="1246"/>
        <v>0</v>
      </c>
      <c r="AK2054" s="123">
        <v>0</v>
      </c>
      <c r="AL2054" s="123">
        <v>0</v>
      </c>
      <c r="AM2054" s="123">
        <f t="shared" si="1252"/>
        <v>0</v>
      </c>
      <c r="AN2054" s="123">
        <f t="shared" si="1247"/>
        <v>0</v>
      </c>
      <c r="AP2054" s="123">
        <f>J2054-(R2054+Z2054+AH2054)</f>
        <v>0</v>
      </c>
      <c r="AQ2054" s="123">
        <f>K2054-(S2054+AA2054+AI2054)</f>
        <v>0</v>
      </c>
      <c r="AR2054" s="123">
        <f t="shared" si="1248"/>
        <v>0</v>
      </c>
      <c r="AS2054" s="123">
        <f>M2054-(U2054+AC2054+AK2054)</f>
        <v>0</v>
      </c>
      <c r="AT2054" s="123">
        <f>N2054-(V2054+AD2054+AL2054)</f>
        <v>0</v>
      </c>
      <c r="AU2054" s="123">
        <f t="shared" si="1255"/>
        <v>0</v>
      </c>
      <c r="AV2054" s="123">
        <f t="shared" si="1249"/>
        <v>0</v>
      </c>
      <c r="AW2054" s="125" t="s">
        <v>103</v>
      </c>
      <c r="AX2054" s="125"/>
      <c r="AY2054" s="125"/>
      <c r="AZ2054" s="124" t="s">
        <v>283</v>
      </c>
      <c r="BA2054" s="124"/>
      <c r="BB2054" s="124"/>
      <c r="BC2054" s="124"/>
      <c r="BD2054" s="124"/>
    </row>
    <row r="2055" spans="1:56" s="127" customFormat="1" hidden="1">
      <c r="A2055" s="45"/>
      <c r="B2055" s="114">
        <v>2013</v>
      </c>
      <c r="C2055" s="115">
        <v>8320</v>
      </c>
      <c r="D2055" s="114">
        <v>17</v>
      </c>
      <c r="E2055" s="114">
        <v>2000</v>
      </c>
      <c r="F2055" s="114">
        <v>2900</v>
      </c>
      <c r="G2055" s="114">
        <v>294</v>
      </c>
      <c r="H2055" s="114"/>
      <c r="I2055" s="116" t="s">
        <v>145</v>
      </c>
      <c r="J2055" s="117">
        <v>0</v>
      </c>
      <c r="K2055" s="117">
        <v>0</v>
      </c>
      <c r="L2055" s="117">
        <v>0</v>
      </c>
      <c r="M2055" s="117">
        <v>0</v>
      </c>
      <c r="N2055" s="117">
        <v>0</v>
      </c>
      <c r="O2055" s="117">
        <v>0</v>
      </c>
      <c r="P2055" s="117">
        <v>0</v>
      </c>
      <c r="Q2055" s="45"/>
      <c r="R2055" s="118">
        <f t="shared" si="1264"/>
        <v>0</v>
      </c>
      <c r="S2055" s="118">
        <f t="shared" si="1264"/>
        <v>0</v>
      </c>
      <c r="T2055" s="118">
        <f t="shared" si="1242"/>
        <v>0</v>
      </c>
      <c r="U2055" s="118">
        <f t="shared" si="1265"/>
        <v>0</v>
      </c>
      <c r="V2055" s="118">
        <f t="shared" si="1265"/>
        <v>0</v>
      </c>
      <c r="W2055" s="118">
        <f t="shared" si="1250"/>
        <v>0</v>
      </c>
      <c r="X2055" s="118">
        <f t="shared" si="1243"/>
        <v>0</v>
      </c>
      <c r="Y2055" s="45"/>
      <c r="Z2055" s="118">
        <f t="shared" si="1266"/>
        <v>0</v>
      </c>
      <c r="AA2055" s="118">
        <f t="shared" si="1266"/>
        <v>0</v>
      </c>
      <c r="AB2055" s="118">
        <f t="shared" si="1244"/>
        <v>0</v>
      </c>
      <c r="AC2055" s="118">
        <f t="shared" si="1267"/>
        <v>0</v>
      </c>
      <c r="AD2055" s="118">
        <f t="shared" si="1267"/>
        <v>0</v>
      </c>
      <c r="AE2055" s="118">
        <f t="shared" si="1251"/>
        <v>0</v>
      </c>
      <c r="AF2055" s="118">
        <f t="shared" si="1245"/>
        <v>0</v>
      </c>
      <c r="AH2055" s="118">
        <f t="shared" si="1268"/>
        <v>0</v>
      </c>
      <c r="AI2055" s="118">
        <f t="shared" si="1268"/>
        <v>0</v>
      </c>
      <c r="AJ2055" s="118">
        <f t="shared" si="1246"/>
        <v>0</v>
      </c>
      <c r="AK2055" s="118">
        <f t="shared" si="1269"/>
        <v>0</v>
      </c>
      <c r="AL2055" s="118">
        <f t="shared" si="1269"/>
        <v>0</v>
      </c>
      <c r="AM2055" s="118">
        <f t="shared" si="1252"/>
        <v>0</v>
      </c>
      <c r="AN2055" s="118">
        <f t="shared" si="1247"/>
        <v>0</v>
      </c>
      <c r="AP2055" s="118">
        <f t="shared" si="1270"/>
        <v>0</v>
      </c>
      <c r="AQ2055" s="118">
        <f t="shared" si="1270"/>
        <v>0</v>
      </c>
      <c r="AR2055" s="118">
        <f t="shared" si="1248"/>
        <v>0</v>
      </c>
      <c r="AS2055" s="118">
        <f t="shared" si="1271"/>
        <v>0</v>
      </c>
      <c r="AT2055" s="118">
        <f t="shared" si="1271"/>
        <v>0</v>
      </c>
      <c r="AU2055" s="118">
        <f t="shared" si="1255"/>
        <v>0</v>
      </c>
      <c r="AV2055" s="118">
        <f t="shared" si="1249"/>
        <v>0</v>
      </c>
      <c r="AW2055" s="119"/>
      <c r="AX2055" s="119"/>
      <c r="AY2055" s="119"/>
      <c r="AZ2055" s="117"/>
      <c r="BA2055" s="117"/>
      <c r="BB2055" s="117"/>
      <c r="BC2055" s="117"/>
      <c r="BD2055" s="117"/>
    </row>
    <row r="2056" spans="1:56" s="45" customFormat="1" hidden="1">
      <c r="B2056" s="129">
        <v>2013</v>
      </c>
      <c r="C2056" s="130">
        <v>8320</v>
      </c>
      <c r="D2056" s="129">
        <v>17</v>
      </c>
      <c r="E2056" s="129">
        <v>2000</v>
      </c>
      <c r="F2056" s="129">
        <v>2900</v>
      </c>
      <c r="G2056" s="129">
        <v>294</v>
      </c>
      <c r="H2056" s="129">
        <v>29401</v>
      </c>
      <c r="I2056" s="128" t="s">
        <v>146</v>
      </c>
      <c r="J2056" s="123">
        <v>0</v>
      </c>
      <c r="K2056" s="123">
        <v>0</v>
      </c>
      <c r="L2056" s="124">
        <v>0</v>
      </c>
      <c r="M2056" s="123">
        <v>0</v>
      </c>
      <c r="N2056" s="123">
        <v>0</v>
      </c>
      <c r="O2056" s="124">
        <v>0</v>
      </c>
      <c r="P2056" s="124">
        <v>0</v>
      </c>
      <c r="R2056" s="123">
        <v>0</v>
      </c>
      <c r="S2056" s="123">
        <v>0</v>
      </c>
      <c r="T2056" s="123">
        <f t="shared" si="1242"/>
        <v>0</v>
      </c>
      <c r="U2056" s="123">
        <v>0</v>
      </c>
      <c r="V2056" s="123">
        <v>0</v>
      </c>
      <c r="W2056" s="123">
        <f t="shared" si="1250"/>
        <v>0</v>
      </c>
      <c r="X2056" s="123">
        <f t="shared" si="1243"/>
        <v>0</v>
      </c>
      <c r="Z2056" s="123">
        <v>0</v>
      </c>
      <c r="AA2056" s="123">
        <v>0</v>
      </c>
      <c r="AB2056" s="123">
        <f t="shared" si="1244"/>
        <v>0</v>
      </c>
      <c r="AC2056" s="123">
        <v>0</v>
      </c>
      <c r="AD2056" s="123">
        <v>0</v>
      </c>
      <c r="AE2056" s="123">
        <f t="shared" si="1251"/>
        <v>0</v>
      </c>
      <c r="AF2056" s="123">
        <f t="shared" si="1245"/>
        <v>0</v>
      </c>
      <c r="AH2056" s="123">
        <v>0</v>
      </c>
      <c r="AI2056" s="123">
        <v>0</v>
      </c>
      <c r="AJ2056" s="123">
        <f t="shared" si="1246"/>
        <v>0</v>
      </c>
      <c r="AK2056" s="123">
        <v>0</v>
      </c>
      <c r="AL2056" s="123">
        <v>0</v>
      </c>
      <c r="AM2056" s="123">
        <f t="shared" si="1252"/>
        <v>0</v>
      </c>
      <c r="AN2056" s="123">
        <f t="shared" si="1247"/>
        <v>0</v>
      </c>
      <c r="AP2056" s="123">
        <f>J2056-(R2056+Z2056+AH2056)</f>
        <v>0</v>
      </c>
      <c r="AQ2056" s="123">
        <f>K2056-(S2056+AA2056+AI2056)</f>
        <v>0</v>
      </c>
      <c r="AR2056" s="123">
        <f t="shared" si="1248"/>
        <v>0</v>
      </c>
      <c r="AS2056" s="123">
        <f>M2056-(U2056+AC2056+AK2056)</f>
        <v>0</v>
      </c>
      <c r="AT2056" s="123">
        <f>N2056-(V2056+AD2056+AL2056)</f>
        <v>0</v>
      </c>
      <c r="AU2056" s="123">
        <f t="shared" si="1255"/>
        <v>0</v>
      </c>
      <c r="AV2056" s="123">
        <f t="shared" si="1249"/>
        <v>0</v>
      </c>
      <c r="AW2056" s="125" t="s">
        <v>103</v>
      </c>
      <c r="AX2056" s="125"/>
      <c r="AY2056" s="125"/>
      <c r="AZ2056" s="124" t="s">
        <v>88</v>
      </c>
      <c r="BA2056" s="124"/>
      <c r="BB2056" s="124"/>
      <c r="BC2056" s="124"/>
      <c r="BD2056" s="124"/>
    </row>
    <row r="2057" spans="1:56" s="127" customFormat="1" hidden="1">
      <c r="A2057" s="45"/>
      <c r="B2057" s="114">
        <v>2013</v>
      </c>
      <c r="C2057" s="115">
        <v>8320</v>
      </c>
      <c r="D2057" s="114">
        <v>17</v>
      </c>
      <c r="E2057" s="114">
        <v>2000</v>
      </c>
      <c r="F2057" s="114">
        <v>2900</v>
      </c>
      <c r="G2057" s="114">
        <v>295</v>
      </c>
      <c r="H2057" s="114"/>
      <c r="I2057" s="116" t="s">
        <v>303</v>
      </c>
      <c r="J2057" s="117">
        <v>0</v>
      </c>
      <c r="K2057" s="117">
        <v>0</v>
      </c>
      <c r="L2057" s="117">
        <v>0</v>
      </c>
      <c r="M2057" s="117">
        <v>0</v>
      </c>
      <c r="N2057" s="117">
        <v>0</v>
      </c>
      <c r="O2057" s="117">
        <v>0</v>
      </c>
      <c r="P2057" s="117">
        <v>0</v>
      </c>
      <c r="Q2057" s="45"/>
      <c r="R2057" s="118">
        <f t="shared" si="1264"/>
        <v>0</v>
      </c>
      <c r="S2057" s="118">
        <f t="shared" si="1264"/>
        <v>0</v>
      </c>
      <c r="T2057" s="118">
        <f t="shared" si="1242"/>
        <v>0</v>
      </c>
      <c r="U2057" s="118">
        <f t="shared" si="1265"/>
        <v>0</v>
      </c>
      <c r="V2057" s="118">
        <f t="shared" si="1265"/>
        <v>0</v>
      </c>
      <c r="W2057" s="118">
        <f t="shared" si="1250"/>
        <v>0</v>
      </c>
      <c r="X2057" s="118">
        <f t="shared" si="1243"/>
        <v>0</v>
      </c>
      <c r="Y2057" s="45"/>
      <c r="Z2057" s="118">
        <f t="shared" si="1266"/>
        <v>0</v>
      </c>
      <c r="AA2057" s="118">
        <f t="shared" si="1266"/>
        <v>0</v>
      </c>
      <c r="AB2057" s="118">
        <f t="shared" si="1244"/>
        <v>0</v>
      </c>
      <c r="AC2057" s="118">
        <f t="shared" si="1267"/>
        <v>0</v>
      </c>
      <c r="AD2057" s="118">
        <f t="shared" si="1267"/>
        <v>0</v>
      </c>
      <c r="AE2057" s="118">
        <f t="shared" si="1251"/>
        <v>0</v>
      </c>
      <c r="AF2057" s="118">
        <f t="shared" si="1245"/>
        <v>0</v>
      </c>
      <c r="AH2057" s="118">
        <f t="shared" si="1268"/>
        <v>0</v>
      </c>
      <c r="AI2057" s="118">
        <f t="shared" si="1268"/>
        <v>0</v>
      </c>
      <c r="AJ2057" s="118">
        <f t="shared" si="1246"/>
        <v>0</v>
      </c>
      <c r="AK2057" s="118">
        <f t="shared" si="1269"/>
        <v>0</v>
      </c>
      <c r="AL2057" s="118">
        <f t="shared" si="1269"/>
        <v>0</v>
      </c>
      <c r="AM2057" s="118">
        <f t="shared" si="1252"/>
        <v>0</v>
      </c>
      <c r="AN2057" s="118">
        <f t="shared" si="1247"/>
        <v>0</v>
      </c>
      <c r="AP2057" s="118">
        <f t="shared" si="1270"/>
        <v>0</v>
      </c>
      <c r="AQ2057" s="118">
        <f t="shared" si="1270"/>
        <v>0</v>
      </c>
      <c r="AR2057" s="118">
        <f t="shared" si="1248"/>
        <v>0</v>
      </c>
      <c r="AS2057" s="118">
        <f t="shared" si="1271"/>
        <v>0</v>
      </c>
      <c r="AT2057" s="118">
        <f t="shared" si="1271"/>
        <v>0</v>
      </c>
      <c r="AU2057" s="118">
        <f t="shared" si="1255"/>
        <v>0</v>
      </c>
      <c r="AV2057" s="118">
        <f t="shared" si="1249"/>
        <v>0</v>
      </c>
      <c r="AW2057" s="119"/>
      <c r="AX2057" s="119"/>
      <c r="AY2057" s="119"/>
      <c r="AZ2057" s="117"/>
      <c r="BA2057" s="117"/>
      <c r="BB2057" s="117"/>
      <c r="BC2057" s="117"/>
      <c r="BD2057" s="117"/>
    </row>
    <row r="2058" spans="1:56" s="100" customFormat="1" hidden="1">
      <c r="A2058" s="45"/>
      <c r="B2058" s="120">
        <v>2013</v>
      </c>
      <c r="C2058" s="121">
        <v>8320</v>
      </c>
      <c r="D2058" s="120">
        <v>17</v>
      </c>
      <c r="E2058" s="120">
        <v>2000</v>
      </c>
      <c r="F2058" s="120">
        <v>2900</v>
      </c>
      <c r="G2058" s="120">
        <v>295</v>
      </c>
      <c r="H2058" s="120">
        <v>29501</v>
      </c>
      <c r="I2058" s="122" t="s">
        <v>303</v>
      </c>
      <c r="J2058" s="123">
        <v>0</v>
      </c>
      <c r="K2058" s="123">
        <v>0</v>
      </c>
      <c r="L2058" s="124">
        <v>0</v>
      </c>
      <c r="M2058" s="123">
        <v>0</v>
      </c>
      <c r="N2058" s="123">
        <v>0</v>
      </c>
      <c r="O2058" s="124">
        <v>0</v>
      </c>
      <c r="P2058" s="124">
        <v>0</v>
      </c>
      <c r="Q2058" s="45"/>
      <c r="R2058" s="123">
        <v>0</v>
      </c>
      <c r="S2058" s="123">
        <v>0</v>
      </c>
      <c r="T2058" s="123">
        <f t="shared" si="1242"/>
        <v>0</v>
      </c>
      <c r="U2058" s="123">
        <v>0</v>
      </c>
      <c r="V2058" s="123">
        <v>0</v>
      </c>
      <c r="W2058" s="123">
        <f t="shared" si="1250"/>
        <v>0</v>
      </c>
      <c r="X2058" s="123">
        <f t="shared" si="1243"/>
        <v>0</v>
      </c>
      <c r="Y2058" s="45"/>
      <c r="Z2058" s="123">
        <v>0</v>
      </c>
      <c r="AA2058" s="123">
        <v>0</v>
      </c>
      <c r="AB2058" s="123">
        <f t="shared" si="1244"/>
        <v>0</v>
      </c>
      <c r="AC2058" s="123">
        <v>0</v>
      </c>
      <c r="AD2058" s="123">
        <v>0</v>
      </c>
      <c r="AE2058" s="123">
        <f t="shared" si="1251"/>
        <v>0</v>
      </c>
      <c r="AF2058" s="123">
        <f t="shared" si="1245"/>
        <v>0</v>
      </c>
      <c r="AH2058" s="123">
        <v>0</v>
      </c>
      <c r="AI2058" s="123">
        <v>0</v>
      </c>
      <c r="AJ2058" s="123">
        <f t="shared" si="1246"/>
        <v>0</v>
      </c>
      <c r="AK2058" s="123">
        <v>0</v>
      </c>
      <c r="AL2058" s="123">
        <v>0</v>
      </c>
      <c r="AM2058" s="123">
        <f t="shared" si="1252"/>
        <v>0</v>
      </c>
      <c r="AN2058" s="123">
        <f t="shared" si="1247"/>
        <v>0</v>
      </c>
      <c r="AP2058" s="123">
        <f>J2058-(R2058+Z2058+AH2058)</f>
        <v>0</v>
      </c>
      <c r="AQ2058" s="123">
        <f>K2058-(S2058+AA2058+AI2058)</f>
        <v>0</v>
      </c>
      <c r="AR2058" s="123">
        <f t="shared" si="1248"/>
        <v>0</v>
      </c>
      <c r="AS2058" s="123">
        <f>M2058-(U2058+AC2058+AK2058)</f>
        <v>0</v>
      </c>
      <c r="AT2058" s="123">
        <f>N2058-(V2058+AD2058+AL2058)</f>
        <v>0</v>
      </c>
      <c r="AU2058" s="123">
        <f t="shared" si="1255"/>
        <v>0</v>
      </c>
      <c r="AV2058" s="123">
        <f t="shared" si="1249"/>
        <v>0</v>
      </c>
      <c r="AW2058" s="125" t="s">
        <v>103</v>
      </c>
      <c r="AX2058" s="125"/>
      <c r="AY2058" s="125"/>
      <c r="AZ2058" s="124" t="s">
        <v>88</v>
      </c>
      <c r="BA2058" s="124"/>
      <c r="BB2058" s="124"/>
      <c r="BC2058" s="124"/>
      <c r="BD2058" s="124"/>
    </row>
    <row r="2059" spans="1:56" s="127" customFormat="1" hidden="1">
      <c r="A2059" s="45"/>
      <c r="B2059" s="114">
        <v>2013</v>
      </c>
      <c r="C2059" s="115">
        <v>8320</v>
      </c>
      <c r="D2059" s="114">
        <v>17</v>
      </c>
      <c r="E2059" s="114">
        <v>2000</v>
      </c>
      <c r="F2059" s="114">
        <v>2900</v>
      </c>
      <c r="G2059" s="114">
        <v>296</v>
      </c>
      <c r="H2059" s="114"/>
      <c r="I2059" s="116" t="s">
        <v>147</v>
      </c>
      <c r="J2059" s="117">
        <v>0</v>
      </c>
      <c r="K2059" s="117">
        <v>0</v>
      </c>
      <c r="L2059" s="117">
        <v>0</v>
      </c>
      <c r="M2059" s="117">
        <v>0</v>
      </c>
      <c r="N2059" s="117">
        <v>0</v>
      </c>
      <c r="O2059" s="117">
        <v>0</v>
      </c>
      <c r="P2059" s="117">
        <v>0</v>
      </c>
      <c r="Q2059" s="45"/>
      <c r="R2059" s="118">
        <f t="shared" si="1264"/>
        <v>0</v>
      </c>
      <c r="S2059" s="118">
        <f t="shared" si="1264"/>
        <v>0</v>
      </c>
      <c r="T2059" s="118">
        <f t="shared" si="1242"/>
        <v>0</v>
      </c>
      <c r="U2059" s="118">
        <f t="shared" si="1265"/>
        <v>0</v>
      </c>
      <c r="V2059" s="118">
        <f t="shared" si="1265"/>
        <v>0</v>
      </c>
      <c r="W2059" s="118">
        <f t="shared" si="1250"/>
        <v>0</v>
      </c>
      <c r="X2059" s="118">
        <f t="shared" si="1243"/>
        <v>0</v>
      </c>
      <c r="Y2059" s="45"/>
      <c r="Z2059" s="118">
        <f t="shared" si="1266"/>
        <v>0</v>
      </c>
      <c r="AA2059" s="118">
        <f t="shared" si="1266"/>
        <v>0</v>
      </c>
      <c r="AB2059" s="118">
        <f t="shared" si="1244"/>
        <v>0</v>
      </c>
      <c r="AC2059" s="118">
        <f t="shared" si="1267"/>
        <v>0</v>
      </c>
      <c r="AD2059" s="118">
        <f t="shared" si="1267"/>
        <v>0</v>
      </c>
      <c r="AE2059" s="118">
        <f t="shared" si="1251"/>
        <v>0</v>
      </c>
      <c r="AF2059" s="118">
        <f t="shared" si="1245"/>
        <v>0</v>
      </c>
      <c r="AH2059" s="118">
        <f t="shared" si="1268"/>
        <v>0</v>
      </c>
      <c r="AI2059" s="118">
        <f t="shared" si="1268"/>
        <v>0</v>
      </c>
      <c r="AJ2059" s="118">
        <f t="shared" si="1246"/>
        <v>0</v>
      </c>
      <c r="AK2059" s="118">
        <f t="shared" si="1269"/>
        <v>0</v>
      </c>
      <c r="AL2059" s="118">
        <f t="shared" si="1269"/>
        <v>0</v>
      </c>
      <c r="AM2059" s="118">
        <f t="shared" si="1252"/>
        <v>0</v>
      </c>
      <c r="AN2059" s="118">
        <f t="shared" si="1247"/>
        <v>0</v>
      </c>
      <c r="AP2059" s="118">
        <f t="shared" si="1270"/>
        <v>0</v>
      </c>
      <c r="AQ2059" s="118">
        <f t="shared" si="1270"/>
        <v>0</v>
      </c>
      <c r="AR2059" s="118">
        <f t="shared" si="1248"/>
        <v>0</v>
      </c>
      <c r="AS2059" s="118">
        <f t="shared" si="1271"/>
        <v>0</v>
      </c>
      <c r="AT2059" s="118">
        <f t="shared" si="1271"/>
        <v>0</v>
      </c>
      <c r="AU2059" s="118">
        <f t="shared" si="1255"/>
        <v>0</v>
      </c>
      <c r="AV2059" s="118">
        <f t="shared" si="1249"/>
        <v>0</v>
      </c>
      <c r="AW2059" s="119"/>
      <c r="AX2059" s="119"/>
      <c r="AY2059" s="119"/>
      <c r="AZ2059" s="117"/>
      <c r="BA2059" s="117"/>
      <c r="BB2059" s="117"/>
      <c r="BC2059" s="117"/>
      <c r="BD2059" s="117"/>
    </row>
    <row r="2060" spans="1:56" s="100" customFormat="1" hidden="1">
      <c r="A2060" s="45"/>
      <c r="B2060" s="120">
        <v>2013</v>
      </c>
      <c r="C2060" s="121">
        <v>8320</v>
      </c>
      <c r="D2060" s="120">
        <v>17</v>
      </c>
      <c r="E2060" s="120">
        <v>2000</v>
      </c>
      <c r="F2060" s="120">
        <v>2900</v>
      </c>
      <c r="G2060" s="120">
        <v>296</v>
      </c>
      <c r="H2060" s="120">
        <v>29601</v>
      </c>
      <c r="I2060" s="122" t="s">
        <v>147</v>
      </c>
      <c r="J2060" s="123">
        <v>0</v>
      </c>
      <c r="K2060" s="123">
        <v>0</v>
      </c>
      <c r="L2060" s="124">
        <v>0</v>
      </c>
      <c r="M2060" s="123">
        <v>0</v>
      </c>
      <c r="N2060" s="123">
        <v>0</v>
      </c>
      <c r="O2060" s="124">
        <v>0</v>
      </c>
      <c r="P2060" s="124">
        <v>0</v>
      </c>
      <c r="Q2060" s="45"/>
      <c r="R2060" s="123">
        <v>0</v>
      </c>
      <c r="S2060" s="123">
        <v>0</v>
      </c>
      <c r="T2060" s="123">
        <f t="shared" si="1242"/>
        <v>0</v>
      </c>
      <c r="U2060" s="123">
        <v>0</v>
      </c>
      <c r="V2060" s="123">
        <v>0</v>
      </c>
      <c r="W2060" s="123">
        <f t="shared" si="1250"/>
        <v>0</v>
      </c>
      <c r="X2060" s="123">
        <f t="shared" si="1243"/>
        <v>0</v>
      </c>
      <c r="Y2060" s="45"/>
      <c r="Z2060" s="123">
        <v>0</v>
      </c>
      <c r="AA2060" s="123">
        <v>0</v>
      </c>
      <c r="AB2060" s="123">
        <f t="shared" si="1244"/>
        <v>0</v>
      </c>
      <c r="AC2060" s="123">
        <v>0</v>
      </c>
      <c r="AD2060" s="123">
        <v>0</v>
      </c>
      <c r="AE2060" s="123">
        <f t="shared" si="1251"/>
        <v>0</v>
      </c>
      <c r="AF2060" s="123">
        <f t="shared" si="1245"/>
        <v>0</v>
      </c>
      <c r="AH2060" s="123">
        <v>0</v>
      </c>
      <c r="AI2060" s="123">
        <v>0</v>
      </c>
      <c r="AJ2060" s="123">
        <f t="shared" si="1246"/>
        <v>0</v>
      </c>
      <c r="AK2060" s="123">
        <v>0</v>
      </c>
      <c r="AL2060" s="123">
        <v>0</v>
      </c>
      <c r="AM2060" s="123">
        <f t="shared" si="1252"/>
        <v>0</v>
      </c>
      <c r="AN2060" s="123">
        <f t="shared" si="1247"/>
        <v>0</v>
      </c>
      <c r="AP2060" s="123">
        <f>J2060-(R2060+Z2060+AH2060)</f>
        <v>0</v>
      </c>
      <c r="AQ2060" s="123">
        <f>K2060-(S2060+AA2060+AI2060)</f>
        <v>0</v>
      </c>
      <c r="AR2060" s="123">
        <f t="shared" si="1248"/>
        <v>0</v>
      </c>
      <c r="AS2060" s="123">
        <f>M2060-(U2060+AC2060+AK2060)</f>
        <v>0</v>
      </c>
      <c r="AT2060" s="123">
        <f>N2060-(V2060+AD2060+AL2060)</f>
        <v>0</v>
      </c>
      <c r="AU2060" s="123">
        <f t="shared" si="1255"/>
        <v>0</v>
      </c>
      <c r="AV2060" s="123">
        <f t="shared" si="1249"/>
        <v>0</v>
      </c>
      <c r="AW2060" s="125" t="s">
        <v>153</v>
      </c>
      <c r="AX2060" s="125"/>
      <c r="AY2060" s="125"/>
      <c r="AZ2060" s="124" t="s">
        <v>88</v>
      </c>
      <c r="BA2060" s="124"/>
      <c r="BB2060" s="124"/>
      <c r="BC2060" s="124"/>
      <c r="BD2060" s="124"/>
    </row>
    <row r="2061" spans="1:56" s="127" customFormat="1" hidden="1">
      <c r="A2061" s="45"/>
      <c r="B2061" s="114">
        <v>2013</v>
      </c>
      <c r="C2061" s="115">
        <v>8320</v>
      </c>
      <c r="D2061" s="114">
        <v>17</v>
      </c>
      <c r="E2061" s="114">
        <v>2000</v>
      </c>
      <c r="F2061" s="114">
        <v>2900</v>
      </c>
      <c r="G2061" s="114">
        <v>297</v>
      </c>
      <c r="H2061" s="114"/>
      <c r="I2061" s="116" t="s">
        <v>304</v>
      </c>
      <c r="J2061" s="117">
        <v>0</v>
      </c>
      <c r="K2061" s="117">
        <v>0</v>
      </c>
      <c r="L2061" s="117">
        <v>0</v>
      </c>
      <c r="M2061" s="117">
        <v>0</v>
      </c>
      <c r="N2061" s="117">
        <v>0</v>
      </c>
      <c r="O2061" s="117">
        <v>0</v>
      </c>
      <c r="P2061" s="117">
        <v>0</v>
      </c>
      <c r="Q2061" s="45"/>
      <c r="R2061" s="118">
        <f t="shared" si="1264"/>
        <v>0</v>
      </c>
      <c r="S2061" s="118">
        <f t="shared" si="1264"/>
        <v>0</v>
      </c>
      <c r="T2061" s="118">
        <f t="shared" si="1242"/>
        <v>0</v>
      </c>
      <c r="U2061" s="118">
        <f t="shared" si="1265"/>
        <v>0</v>
      </c>
      <c r="V2061" s="118">
        <f t="shared" si="1265"/>
        <v>0</v>
      </c>
      <c r="W2061" s="118">
        <f t="shared" si="1250"/>
        <v>0</v>
      </c>
      <c r="X2061" s="118">
        <f t="shared" si="1243"/>
        <v>0</v>
      </c>
      <c r="Y2061" s="45"/>
      <c r="Z2061" s="118">
        <f t="shared" si="1266"/>
        <v>0</v>
      </c>
      <c r="AA2061" s="118">
        <f t="shared" si="1266"/>
        <v>0</v>
      </c>
      <c r="AB2061" s="118">
        <f t="shared" si="1244"/>
        <v>0</v>
      </c>
      <c r="AC2061" s="118">
        <f t="shared" si="1267"/>
        <v>0</v>
      </c>
      <c r="AD2061" s="118">
        <f t="shared" si="1267"/>
        <v>0</v>
      </c>
      <c r="AE2061" s="118">
        <f t="shared" si="1251"/>
        <v>0</v>
      </c>
      <c r="AF2061" s="118">
        <f t="shared" si="1245"/>
        <v>0</v>
      </c>
      <c r="AH2061" s="118">
        <f t="shared" si="1268"/>
        <v>0</v>
      </c>
      <c r="AI2061" s="118">
        <f t="shared" si="1268"/>
        <v>0</v>
      </c>
      <c r="AJ2061" s="118">
        <f t="shared" si="1246"/>
        <v>0</v>
      </c>
      <c r="AK2061" s="118">
        <f t="shared" si="1269"/>
        <v>0</v>
      </c>
      <c r="AL2061" s="118">
        <f t="shared" si="1269"/>
        <v>0</v>
      </c>
      <c r="AM2061" s="118">
        <f t="shared" si="1252"/>
        <v>0</v>
      </c>
      <c r="AN2061" s="118">
        <f t="shared" si="1247"/>
        <v>0</v>
      </c>
      <c r="AP2061" s="118">
        <f t="shared" si="1270"/>
        <v>0</v>
      </c>
      <c r="AQ2061" s="118">
        <f t="shared" si="1270"/>
        <v>0</v>
      </c>
      <c r="AR2061" s="118">
        <f t="shared" si="1248"/>
        <v>0</v>
      </c>
      <c r="AS2061" s="118">
        <f t="shared" si="1271"/>
        <v>0</v>
      </c>
      <c r="AT2061" s="118">
        <f t="shared" si="1271"/>
        <v>0</v>
      </c>
      <c r="AU2061" s="118">
        <f t="shared" si="1255"/>
        <v>0</v>
      </c>
      <c r="AV2061" s="118">
        <f t="shared" si="1249"/>
        <v>0</v>
      </c>
      <c r="AW2061" s="119"/>
      <c r="AX2061" s="119"/>
      <c r="AY2061" s="119"/>
      <c r="AZ2061" s="117"/>
      <c r="BA2061" s="117"/>
      <c r="BB2061" s="117"/>
      <c r="BC2061" s="117"/>
      <c r="BD2061" s="117"/>
    </row>
    <row r="2062" spans="1:56" s="100" customFormat="1" hidden="1">
      <c r="A2062" s="45"/>
      <c r="B2062" s="120">
        <v>2013</v>
      </c>
      <c r="C2062" s="121">
        <v>8320</v>
      </c>
      <c r="D2062" s="120">
        <v>17</v>
      </c>
      <c r="E2062" s="120">
        <v>2000</v>
      </c>
      <c r="F2062" s="120">
        <v>2900</v>
      </c>
      <c r="G2062" s="120">
        <v>297</v>
      </c>
      <c r="H2062" s="120">
        <v>29701</v>
      </c>
      <c r="I2062" s="122" t="s">
        <v>304</v>
      </c>
      <c r="J2062" s="123">
        <v>0</v>
      </c>
      <c r="K2062" s="123">
        <v>0</v>
      </c>
      <c r="L2062" s="124">
        <v>0</v>
      </c>
      <c r="M2062" s="123">
        <v>0</v>
      </c>
      <c r="N2062" s="123">
        <v>0</v>
      </c>
      <c r="O2062" s="124">
        <v>0</v>
      </c>
      <c r="P2062" s="124">
        <v>0</v>
      </c>
      <c r="Q2062" s="45"/>
      <c r="R2062" s="123">
        <v>0</v>
      </c>
      <c r="S2062" s="123">
        <v>0</v>
      </c>
      <c r="T2062" s="123">
        <f t="shared" si="1242"/>
        <v>0</v>
      </c>
      <c r="U2062" s="123">
        <v>0</v>
      </c>
      <c r="V2062" s="123">
        <v>0</v>
      </c>
      <c r="W2062" s="123">
        <f t="shared" si="1250"/>
        <v>0</v>
      </c>
      <c r="X2062" s="123">
        <f t="shared" si="1243"/>
        <v>0</v>
      </c>
      <c r="Y2062" s="45"/>
      <c r="Z2062" s="123">
        <v>0</v>
      </c>
      <c r="AA2062" s="123">
        <v>0</v>
      </c>
      <c r="AB2062" s="123">
        <f t="shared" si="1244"/>
        <v>0</v>
      </c>
      <c r="AC2062" s="123">
        <v>0</v>
      </c>
      <c r="AD2062" s="123">
        <v>0</v>
      </c>
      <c r="AE2062" s="123">
        <f t="shared" si="1251"/>
        <v>0</v>
      </c>
      <c r="AF2062" s="123">
        <f t="shared" si="1245"/>
        <v>0</v>
      </c>
      <c r="AH2062" s="123">
        <v>0</v>
      </c>
      <c r="AI2062" s="123">
        <v>0</v>
      </c>
      <c r="AJ2062" s="123">
        <f t="shared" si="1246"/>
        <v>0</v>
      </c>
      <c r="AK2062" s="123">
        <v>0</v>
      </c>
      <c r="AL2062" s="123">
        <v>0</v>
      </c>
      <c r="AM2062" s="123">
        <f t="shared" si="1252"/>
        <v>0</v>
      </c>
      <c r="AN2062" s="123">
        <f t="shared" si="1247"/>
        <v>0</v>
      </c>
      <c r="AP2062" s="123">
        <f>J2062-(R2062+Z2062+AH2062)</f>
        <v>0</v>
      </c>
      <c r="AQ2062" s="123">
        <f>K2062-(S2062+AA2062+AI2062)</f>
        <v>0</v>
      </c>
      <c r="AR2062" s="123">
        <f t="shared" si="1248"/>
        <v>0</v>
      </c>
      <c r="AS2062" s="123">
        <f>M2062-(U2062+AC2062+AK2062)</f>
        <v>0</v>
      </c>
      <c r="AT2062" s="123">
        <f>N2062-(V2062+AD2062+AL2062)</f>
        <v>0</v>
      </c>
      <c r="AU2062" s="123">
        <f t="shared" si="1255"/>
        <v>0</v>
      </c>
      <c r="AV2062" s="123">
        <f t="shared" si="1249"/>
        <v>0</v>
      </c>
      <c r="AW2062" s="125" t="s">
        <v>103</v>
      </c>
      <c r="AX2062" s="125"/>
      <c r="AY2062" s="125"/>
      <c r="AZ2062" s="124" t="s">
        <v>88</v>
      </c>
      <c r="BA2062" s="124"/>
      <c r="BB2062" s="124"/>
      <c r="BC2062" s="124"/>
      <c r="BD2062" s="124"/>
    </row>
    <row r="2063" spans="1:56" s="100" customFormat="1" hidden="1">
      <c r="A2063" s="45"/>
      <c r="B2063" s="114">
        <v>2013</v>
      </c>
      <c r="C2063" s="115">
        <v>8320</v>
      </c>
      <c r="D2063" s="114">
        <v>17</v>
      </c>
      <c r="E2063" s="114">
        <v>2000</v>
      </c>
      <c r="F2063" s="114">
        <v>2900</v>
      </c>
      <c r="G2063" s="114">
        <v>298</v>
      </c>
      <c r="H2063" s="114"/>
      <c r="I2063" s="116" t="s">
        <v>425</v>
      </c>
      <c r="J2063" s="117">
        <v>0</v>
      </c>
      <c r="K2063" s="117">
        <v>0</v>
      </c>
      <c r="L2063" s="117">
        <v>0</v>
      </c>
      <c r="M2063" s="117">
        <v>0</v>
      </c>
      <c r="N2063" s="117">
        <v>0</v>
      </c>
      <c r="O2063" s="117">
        <v>0</v>
      </c>
      <c r="P2063" s="117">
        <v>0</v>
      </c>
      <c r="Q2063" s="45"/>
      <c r="R2063" s="118">
        <f t="shared" si="1264"/>
        <v>0</v>
      </c>
      <c r="S2063" s="118">
        <f t="shared" si="1264"/>
        <v>0</v>
      </c>
      <c r="T2063" s="118">
        <f t="shared" si="1242"/>
        <v>0</v>
      </c>
      <c r="U2063" s="118">
        <f t="shared" si="1265"/>
        <v>0</v>
      </c>
      <c r="V2063" s="118">
        <f t="shared" si="1265"/>
        <v>0</v>
      </c>
      <c r="W2063" s="118">
        <f t="shared" si="1250"/>
        <v>0</v>
      </c>
      <c r="X2063" s="118">
        <f t="shared" si="1243"/>
        <v>0</v>
      </c>
      <c r="Y2063" s="45"/>
      <c r="Z2063" s="118">
        <f t="shared" si="1266"/>
        <v>0</v>
      </c>
      <c r="AA2063" s="118">
        <f t="shared" si="1266"/>
        <v>0</v>
      </c>
      <c r="AB2063" s="118">
        <f t="shared" si="1244"/>
        <v>0</v>
      </c>
      <c r="AC2063" s="118">
        <f t="shared" si="1267"/>
        <v>0</v>
      </c>
      <c r="AD2063" s="118">
        <f t="shared" si="1267"/>
        <v>0</v>
      </c>
      <c r="AE2063" s="118">
        <f t="shared" si="1251"/>
        <v>0</v>
      </c>
      <c r="AF2063" s="118">
        <f t="shared" si="1245"/>
        <v>0</v>
      </c>
      <c r="AG2063" s="127"/>
      <c r="AH2063" s="118">
        <f t="shared" si="1268"/>
        <v>0</v>
      </c>
      <c r="AI2063" s="118">
        <f t="shared" si="1268"/>
        <v>0</v>
      </c>
      <c r="AJ2063" s="118">
        <f t="shared" si="1246"/>
        <v>0</v>
      </c>
      <c r="AK2063" s="118">
        <f t="shared" si="1269"/>
        <v>0</v>
      </c>
      <c r="AL2063" s="118">
        <f t="shared" si="1269"/>
        <v>0</v>
      </c>
      <c r="AM2063" s="118">
        <f t="shared" si="1252"/>
        <v>0</v>
      </c>
      <c r="AN2063" s="118">
        <f t="shared" si="1247"/>
        <v>0</v>
      </c>
      <c r="AO2063" s="127"/>
      <c r="AP2063" s="118">
        <f t="shared" si="1270"/>
        <v>0</v>
      </c>
      <c r="AQ2063" s="118">
        <f t="shared" si="1270"/>
        <v>0</v>
      </c>
      <c r="AR2063" s="118">
        <f t="shared" si="1248"/>
        <v>0</v>
      </c>
      <c r="AS2063" s="118">
        <f t="shared" si="1271"/>
        <v>0</v>
      </c>
      <c r="AT2063" s="118">
        <f t="shared" si="1271"/>
        <v>0</v>
      </c>
      <c r="AU2063" s="118">
        <f t="shared" si="1255"/>
        <v>0</v>
      </c>
      <c r="AV2063" s="118">
        <f t="shared" si="1249"/>
        <v>0</v>
      </c>
      <c r="AW2063" s="119"/>
      <c r="AX2063" s="119"/>
      <c r="AY2063" s="119"/>
      <c r="AZ2063" s="117"/>
      <c r="BA2063" s="117"/>
      <c r="BB2063" s="117"/>
      <c r="BC2063" s="117"/>
      <c r="BD2063" s="117"/>
    </row>
    <row r="2064" spans="1:56" s="100" customFormat="1" hidden="1">
      <c r="A2064" s="45"/>
      <c r="B2064" s="129">
        <v>2013</v>
      </c>
      <c r="C2064" s="130">
        <v>8320</v>
      </c>
      <c r="D2064" s="129">
        <v>17</v>
      </c>
      <c r="E2064" s="129">
        <v>2000</v>
      </c>
      <c r="F2064" s="129">
        <v>2900</v>
      </c>
      <c r="G2064" s="129">
        <v>298</v>
      </c>
      <c r="H2064" s="129">
        <v>29801</v>
      </c>
      <c r="I2064" s="128" t="s">
        <v>425</v>
      </c>
      <c r="J2064" s="123">
        <v>0</v>
      </c>
      <c r="K2064" s="123">
        <v>0</v>
      </c>
      <c r="L2064" s="124">
        <v>0</v>
      </c>
      <c r="M2064" s="123">
        <v>0</v>
      </c>
      <c r="N2064" s="123">
        <v>0</v>
      </c>
      <c r="O2064" s="124">
        <v>0</v>
      </c>
      <c r="P2064" s="124">
        <v>0</v>
      </c>
      <c r="Q2064" s="45"/>
      <c r="R2064" s="123">
        <v>0</v>
      </c>
      <c r="S2064" s="123">
        <v>0</v>
      </c>
      <c r="T2064" s="123">
        <f t="shared" si="1242"/>
        <v>0</v>
      </c>
      <c r="U2064" s="123">
        <v>0</v>
      </c>
      <c r="V2064" s="123">
        <v>0</v>
      </c>
      <c r="W2064" s="123">
        <f t="shared" si="1250"/>
        <v>0</v>
      </c>
      <c r="X2064" s="123">
        <f t="shared" si="1243"/>
        <v>0</v>
      </c>
      <c r="Y2064" s="45"/>
      <c r="Z2064" s="123">
        <v>0</v>
      </c>
      <c r="AA2064" s="123">
        <v>0</v>
      </c>
      <c r="AB2064" s="123">
        <f t="shared" si="1244"/>
        <v>0</v>
      </c>
      <c r="AC2064" s="123">
        <v>0</v>
      </c>
      <c r="AD2064" s="123">
        <v>0</v>
      </c>
      <c r="AE2064" s="123">
        <f t="shared" si="1251"/>
        <v>0</v>
      </c>
      <c r="AF2064" s="123">
        <f t="shared" si="1245"/>
        <v>0</v>
      </c>
      <c r="AG2064" s="193"/>
      <c r="AH2064" s="123">
        <v>0</v>
      </c>
      <c r="AI2064" s="123">
        <v>0</v>
      </c>
      <c r="AJ2064" s="123">
        <f t="shared" si="1246"/>
        <v>0</v>
      </c>
      <c r="AK2064" s="123">
        <v>0</v>
      </c>
      <c r="AL2064" s="123">
        <v>0</v>
      </c>
      <c r="AM2064" s="123">
        <f t="shared" si="1252"/>
        <v>0</v>
      </c>
      <c r="AN2064" s="123">
        <f t="shared" si="1247"/>
        <v>0</v>
      </c>
      <c r="AO2064" s="193"/>
      <c r="AP2064" s="123">
        <f>J2064-(R2064+Z2064+AH2064)</f>
        <v>0</v>
      </c>
      <c r="AQ2064" s="123">
        <f>K2064-(S2064+AA2064+AI2064)</f>
        <v>0</v>
      </c>
      <c r="AR2064" s="123">
        <f t="shared" si="1248"/>
        <v>0</v>
      </c>
      <c r="AS2064" s="123">
        <f>M2064-(U2064+AC2064+AK2064)</f>
        <v>0</v>
      </c>
      <c r="AT2064" s="123">
        <f>N2064-(V2064+AD2064+AL2064)</f>
        <v>0</v>
      </c>
      <c r="AU2064" s="123">
        <f t="shared" si="1255"/>
        <v>0</v>
      </c>
      <c r="AV2064" s="123">
        <f t="shared" si="1249"/>
        <v>0</v>
      </c>
      <c r="AW2064" s="125"/>
      <c r="AX2064" s="125"/>
      <c r="AY2064" s="125"/>
      <c r="AZ2064" s="124"/>
      <c r="BA2064" s="124"/>
      <c r="BB2064" s="124"/>
      <c r="BC2064" s="124"/>
      <c r="BD2064" s="124"/>
    </row>
    <row r="2065" spans="1:56" s="127" customFormat="1" hidden="1">
      <c r="A2065" s="45"/>
      <c r="B2065" s="114">
        <v>2013</v>
      </c>
      <c r="C2065" s="115">
        <v>8320</v>
      </c>
      <c r="D2065" s="114">
        <v>17</v>
      </c>
      <c r="E2065" s="114">
        <v>2000</v>
      </c>
      <c r="F2065" s="114">
        <v>2900</v>
      </c>
      <c r="G2065" s="114">
        <v>299</v>
      </c>
      <c r="H2065" s="114"/>
      <c r="I2065" s="116" t="s">
        <v>148</v>
      </c>
      <c r="J2065" s="117">
        <v>0</v>
      </c>
      <c r="K2065" s="117">
        <v>0</v>
      </c>
      <c r="L2065" s="117">
        <v>0</v>
      </c>
      <c r="M2065" s="117">
        <v>0</v>
      </c>
      <c r="N2065" s="117">
        <v>0</v>
      </c>
      <c r="O2065" s="117">
        <v>0</v>
      </c>
      <c r="P2065" s="117">
        <v>0</v>
      </c>
      <c r="Q2065" s="45"/>
      <c r="R2065" s="118">
        <f t="shared" si="1264"/>
        <v>0</v>
      </c>
      <c r="S2065" s="118">
        <f t="shared" si="1264"/>
        <v>0</v>
      </c>
      <c r="T2065" s="118">
        <f t="shared" si="1242"/>
        <v>0</v>
      </c>
      <c r="U2065" s="118">
        <f t="shared" si="1265"/>
        <v>0</v>
      </c>
      <c r="V2065" s="118">
        <f t="shared" si="1265"/>
        <v>0</v>
      </c>
      <c r="W2065" s="118">
        <f t="shared" si="1250"/>
        <v>0</v>
      </c>
      <c r="X2065" s="118">
        <f t="shared" si="1243"/>
        <v>0</v>
      </c>
      <c r="Y2065" s="45"/>
      <c r="Z2065" s="118">
        <f t="shared" si="1266"/>
        <v>0</v>
      </c>
      <c r="AA2065" s="118">
        <f t="shared" si="1266"/>
        <v>0</v>
      </c>
      <c r="AB2065" s="118">
        <f t="shared" si="1244"/>
        <v>0</v>
      </c>
      <c r="AC2065" s="118">
        <f t="shared" si="1267"/>
        <v>0</v>
      </c>
      <c r="AD2065" s="118">
        <f t="shared" si="1267"/>
        <v>0</v>
      </c>
      <c r="AE2065" s="118">
        <f t="shared" si="1251"/>
        <v>0</v>
      </c>
      <c r="AF2065" s="118">
        <f t="shared" si="1245"/>
        <v>0</v>
      </c>
      <c r="AH2065" s="118">
        <f t="shared" si="1268"/>
        <v>0</v>
      </c>
      <c r="AI2065" s="118">
        <f t="shared" si="1268"/>
        <v>0</v>
      </c>
      <c r="AJ2065" s="118">
        <f t="shared" si="1246"/>
        <v>0</v>
      </c>
      <c r="AK2065" s="118">
        <f t="shared" si="1269"/>
        <v>0</v>
      </c>
      <c r="AL2065" s="118">
        <f t="shared" si="1269"/>
        <v>0</v>
      </c>
      <c r="AM2065" s="118">
        <f t="shared" si="1252"/>
        <v>0</v>
      </c>
      <c r="AN2065" s="118">
        <f t="shared" si="1247"/>
        <v>0</v>
      </c>
      <c r="AP2065" s="118">
        <f t="shared" si="1270"/>
        <v>0</v>
      </c>
      <c r="AQ2065" s="118">
        <f t="shared" si="1270"/>
        <v>0</v>
      </c>
      <c r="AR2065" s="118">
        <f t="shared" si="1248"/>
        <v>0</v>
      </c>
      <c r="AS2065" s="118">
        <f t="shared" si="1271"/>
        <v>0</v>
      </c>
      <c r="AT2065" s="118">
        <f t="shared" si="1271"/>
        <v>0</v>
      </c>
      <c r="AU2065" s="118">
        <f t="shared" si="1255"/>
        <v>0</v>
      </c>
      <c r="AV2065" s="118">
        <f t="shared" si="1249"/>
        <v>0</v>
      </c>
      <c r="AW2065" s="119"/>
      <c r="AX2065" s="119"/>
      <c r="AY2065" s="119"/>
      <c r="AZ2065" s="117"/>
      <c r="BA2065" s="117"/>
      <c r="BB2065" s="117"/>
      <c r="BC2065" s="117"/>
      <c r="BD2065" s="117"/>
    </row>
    <row r="2066" spans="1:56" s="100" customFormat="1" hidden="1">
      <c r="A2066" s="45"/>
      <c r="B2066" s="120">
        <v>2013</v>
      </c>
      <c r="C2066" s="121">
        <v>8320</v>
      </c>
      <c r="D2066" s="120">
        <v>17</v>
      </c>
      <c r="E2066" s="120">
        <v>2000</v>
      </c>
      <c r="F2066" s="120">
        <v>2900</v>
      </c>
      <c r="G2066" s="120">
        <v>299</v>
      </c>
      <c r="H2066" s="120">
        <v>29901</v>
      </c>
      <c r="I2066" s="122" t="s">
        <v>148</v>
      </c>
      <c r="J2066" s="123">
        <v>0</v>
      </c>
      <c r="K2066" s="123">
        <v>0</v>
      </c>
      <c r="L2066" s="124">
        <v>0</v>
      </c>
      <c r="M2066" s="123">
        <v>0</v>
      </c>
      <c r="N2066" s="123">
        <v>0</v>
      </c>
      <c r="O2066" s="124">
        <v>0</v>
      </c>
      <c r="P2066" s="124">
        <v>0</v>
      </c>
      <c r="Q2066" s="45"/>
      <c r="R2066" s="123">
        <v>0</v>
      </c>
      <c r="S2066" s="123">
        <v>0</v>
      </c>
      <c r="T2066" s="123">
        <f t="shared" si="1242"/>
        <v>0</v>
      </c>
      <c r="U2066" s="123">
        <v>0</v>
      </c>
      <c r="V2066" s="123">
        <v>0</v>
      </c>
      <c r="W2066" s="123">
        <f t="shared" si="1250"/>
        <v>0</v>
      </c>
      <c r="X2066" s="123">
        <f t="shared" si="1243"/>
        <v>0</v>
      </c>
      <c r="Y2066" s="45"/>
      <c r="Z2066" s="123">
        <v>0</v>
      </c>
      <c r="AA2066" s="123">
        <v>0</v>
      </c>
      <c r="AB2066" s="123">
        <f t="shared" si="1244"/>
        <v>0</v>
      </c>
      <c r="AC2066" s="123">
        <v>0</v>
      </c>
      <c r="AD2066" s="123">
        <v>0</v>
      </c>
      <c r="AE2066" s="123">
        <f t="shared" si="1251"/>
        <v>0</v>
      </c>
      <c r="AF2066" s="123">
        <f t="shared" si="1245"/>
        <v>0</v>
      </c>
      <c r="AH2066" s="123">
        <v>0</v>
      </c>
      <c r="AI2066" s="123">
        <v>0</v>
      </c>
      <c r="AJ2066" s="123">
        <f t="shared" si="1246"/>
        <v>0</v>
      </c>
      <c r="AK2066" s="123">
        <v>0</v>
      </c>
      <c r="AL2066" s="123">
        <v>0</v>
      </c>
      <c r="AM2066" s="123">
        <f t="shared" si="1252"/>
        <v>0</v>
      </c>
      <c r="AN2066" s="123">
        <f t="shared" si="1247"/>
        <v>0</v>
      </c>
      <c r="AP2066" s="123">
        <f>J2066-(R2066+Z2066+AH2066)</f>
        <v>0</v>
      </c>
      <c r="AQ2066" s="123">
        <f>K2066-(S2066+AA2066+AI2066)</f>
        <v>0</v>
      </c>
      <c r="AR2066" s="123">
        <f t="shared" si="1248"/>
        <v>0</v>
      </c>
      <c r="AS2066" s="123">
        <f>M2066-(U2066+AC2066+AK2066)</f>
        <v>0</v>
      </c>
      <c r="AT2066" s="123">
        <f>N2066-(V2066+AD2066+AL2066)</f>
        <v>0</v>
      </c>
      <c r="AU2066" s="123">
        <f t="shared" si="1255"/>
        <v>0</v>
      </c>
      <c r="AV2066" s="123">
        <f t="shared" si="1249"/>
        <v>0</v>
      </c>
      <c r="AW2066" s="125" t="s">
        <v>103</v>
      </c>
      <c r="AX2066" s="125"/>
      <c r="AY2066" s="125"/>
      <c r="AZ2066" s="124" t="s">
        <v>88</v>
      </c>
      <c r="BA2066" s="124"/>
      <c r="BB2066" s="124"/>
      <c r="BC2066" s="124"/>
      <c r="BD2066" s="124"/>
    </row>
    <row r="2067" spans="1:56" s="107" customFormat="1" hidden="1">
      <c r="A2067" s="45"/>
      <c r="B2067" s="101">
        <v>2013</v>
      </c>
      <c r="C2067" s="102">
        <v>8320</v>
      </c>
      <c r="D2067" s="101">
        <v>17</v>
      </c>
      <c r="E2067" s="101">
        <v>3000</v>
      </c>
      <c r="F2067" s="101"/>
      <c r="G2067" s="101"/>
      <c r="H2067" s="101"/>
      <c r="I2067" s="103" t="s">
        <v>149</v>
      </c>
      <c r="J2067" s="104">
        <v>0</v>
      </c>
      <c r="K2067" s="104">
        <v>0</v>
      </c>
      <c r="L2067" s="104">
        <v>0</v>
      </c>
      <c r="M2067" s="104">
        <v>9017102</v>
      </c>
      <c r="N2067" s="104">
        <v>0</v>
      </c>
      <c r="O2067" s="104">
        <v>9017102</v>
      </c>
      <c r="P2067" s="104">
        <v>9017102</v>
      </c>
      <c r="Q2067" s="45"/>
      <c r="R2067" s="105">
        <f>R2068+R2084+R2094+R2121+R2132+R2135+R2144+R2149+R2114</f>
        <v>0</v>
      </c>
      <c r="S2067" s="105">
        <f>S2068+S2084+S2094+S2121+S2132+S2135+S2144+S2149+S2114</f>
        <v>0</v>
      </c>
      <c r="T2067" s="105">
        <f t="shared" si="1242"/>
        <v>0</v>
      </c>
      <c r="U2067" s="105">
        <f>U2068+U2084+U2094+U2121+U2132+U2135+U2144+U2149+U2114</f>
        <v>9001286</v>
      </c>
      <c r="V2067" s="105">
        <f>V2068+V2084+V2094+V2121+V2132+V2135+V2144+V2149+V2114</f>
        <v>0</v>
      </c>
      <c r="W2067" s="105">
        <f t="shared" si="1250"/>
        <v>9001286</v>
      </c>
      <c r="X2067" s="105">
        <f t="shared" si="1243"/>
        <v>9001286</v>
      </c>
      <c r="Y2067" s="45"/>
      <c r="Z2067" s="105">
        <f>Z2068+Z2084+Z2094+Z2121+Z2132+Z2135+Z2144+Z2149+Z2114</f>
        <v>0</v>
      </c>
      <c r="AA2067" s="105">
        <f>AA2068+AA2084+AA2094+AA2121+AA2132+AA2135+AA2144+AA2149+AA2114</f>
        <v>0</v>
      </c>
      <c r="AB2067" s="105">
        <f t="shared" si="1244"/>
        <v>0</v>
      </c>
      <c r="AC2067" s="105">
        <f>AC2068+AC2084+AC2094+AC2121+AC2132+AC2135+AC2144+AC2149+AC2114</f>
        <v>0</v>
      </c>
      <c r="AD2067" s="105">
        <f>AD2068+AD2084+AD2094+AD2121+AD2132+AD2135+AD2144+AD2149+AD2114</f>
        <v>0</v>
      </c>
      <c r="AE2067" s="105">
        <f t="shared" si="1251"/>
        <v>0</v>
      </c>
      <c r="AF2067" s="105">
        <f t="shared" si="1245"/>
        <v>0</v>
      </c>
      <c r="AH2067" s="105">
        <f>AH2068+AH2084+AH2094+AH2121+AH2132+AH2135+AH2144+AH2149+AH2114</f>
        <v>0</v>
      </c>
      <c r="AI2067" s="105">
        <f>AI2068+AI2084+AI2094+AI2121+AI2132+AI2135+AI2144+AI2149+AI2114</f>
        <v>0</v>
      </c>
      <c r="AJ2067" s="105">
        <f t="shared" si="1246"/>
        <v>0</v>
      </c>
      <c r="AK2067" s="105">
        <f>AK2068+AK2084+AK2094+AK2121+AK2132+AK2135+AK2144+AK2149+AK2114</f>
        <v>0</v>
      </c>
      <c r="AL2067" s="105">
        <f>AL2068+AL2084+AL2094+AL2121+AL2132+AL2135+AL2144+AL2149+AL2114</f>
        <v>0</v>
      </c>
      <c r="AM2067" s="105">
        <f t="shared" si="1252"/>
        <v>0</v>
      </c>
      <c r="AN2067" s="105">
        <f t="shared" si="1247"/>
        <v>0</v>
      </c>
      <c r="AP2067" s="105">
        <f>AP2068+AP2084+AP2094+AP2121+AP2132+AP2135+AP2144+AP2149+AP2114</f>
        <v>0</v>
      </c>
      <c r="AQ2067" s="105">
        <f>AQ2068+AQ2084+AQ2094+AQ2121+AQ2132+AQ2135+AQ2144+AQ2149+AQ2114</f>
        <v>0</v>
      </c>
      <c r="AR2067" s="105">
        <f t="shared" si="1248"/>
        <v>0</v>
      </c>
      <c r="AS2067" s="105">
        <f>AS2068+AS2084+AS2094+AS2121+AS2132+AS2135+AS2144+AS2149+AS2114</f>
        <v>0</v>
      </c>
      <c r="AT2067" s="105">
        <f>AT2068+AT2084+AT2094+AT2121+AT2132+AT2135+AT2144+AT2149+AT2114</f>
        <v>0</v>
      </c>
      <c r="AU2067" s="105">
        <f t="shared" si="1255"/>
        <v>0</v>
      </c>
      <c r="AV2067" s="105">
        <f t="shared" si="1249"/>
        <v>0</v>
      </c>
      <c r="AW2067" s="106"/>
      <c r="AX2067" s="106"/>
      <c r="AY2067" s="106"/>
      <c r="AZ2067" s="104"/>
      <c r="BA2067" s="104"/>
      <c r="BB2067" s="104"/>
      <c r="BC2067" s="104"/>
      <c r="BD2067" s="104"/>
    </row>
    <row r="2068" spans="1:56" s="126" customFormat="1" hidden="1">
      <c r="A2068" s="45"/>
      <c r="B2068" s="108">
        <v>2013</v>
      </c>
      <c r="C2068" s="109">
        <v>8320</v>
      </c>
      <c r="D2068" s="108">
        <v>17</v>
      </c>
      <c r="E2068" s="108">
        <v>3000</v>
      </c>
      <c r="F2068" s="108">
        <v>3100</v>
      </c>
      <c r="G2068" s="108"/>
      <c r="H2068" s="108"/>
      <c r="I2068" s="110" t="s">
        <v>150</v>
      </c>
      <c r="J2068" s="111">
        <v>0</v>
      </c>
      <c r="K2068" s="111">
        <v>0</v>
      </c>
      <c r="L2068" s="111">
        <v>0</v>
      </c>
      <c r="M2068" s="111">
        <v>0</v>
      </c>
      <c r="N2068" s="111">
        <v>0</v>
      </c>
      <c r="O2068" s="111">
        <v>0</v>
      </c>
      <c r="P2068" s="111">
        <v>0</v>
      </c>
      <c r="Q2068" s="45"/>
      <c r="R2068" s="112">
        <f>R2069+R2071+R2073+R2075+R2077+R2080+R2082</f>
        <v>0</v>
      </c>
      <c r="S2068" s="112">
        <f>S2069+S2071+S2073+S2075+S2077+S2080+S2082</f>
        <v>0</v>
      </c>
      <c r="T2068" s="112">
        <f t="shared" si="1242"/>
        <v>0</v>
      </c>
      <c r="U2068" s="112">
        <f>U2069+U2071+U2073+U2075+U2077+U2080+U2082</f>
        <v>0</v>
      </c>
      <c r="V2068" s="112">
        <f>V2069+V2071+V2073+V2075+V2077+V2080+V2082</f>
        <v>0</v>
      </c>
      <c r="W2068" s="112">
        <f t="shared" si="1250"/>
        <v>0</v>
      </c>
      <c r="X2068" s="112">
        <f t="shared" si="1243"/>
        <v>0</v>
      </c>
      <c r="Y2068" s="45"/>
      <c r="Z2068" s="112">
        <f>Z2069+Z2071+Z2073+Z2075+Z2077+Z2080+Z2082</f>
        <v>0</v>
      </c>
      <c r="AA2068" s="112">
        <f>AA2069+AA2071+AA2073+AA2075+AA2077+AA2080+AA2082</f>
        <v>0</v>
      </c>
      <c r="AB2068" s="112">
        <f t="shared" si="1244"/>
        <v>0</v>
      </c>
      <c r="AC2068" s="112">
        <f>AC2069+AC2071+AC2073+AC2075+AC2077+AC2080+AC2082</f>
        <v>0</v>
      </c>
      <c r="AD2068" s="112">
        <f>AD2069+AD2071+AD2073+AD2075+AD2077+AD2080+AD2082</f>
        <v>0</v>
      </c>
      <c r="AE2068" s="112">
        <f t="shared" si="1251"/>
        <v>0</v>
      </c>
      <c r="AF2068" s="112">
        <f t="shared" si="1245"/>
        <v>0</v>
      </c>
      <c r="AH2068" s="112">
        <f>AH2069+AH2071+AH2073+AH2075+AH2077+AH2080+AH2082</f>
        <v>0</v>
      </c>
      <c r="AI2068" s="112">
        <f>AI2069+AI2071+AI2073+AI2075+AI2077+AI2080+AI2082</f>
        <v>0</v>
      </c>
      <c r="AJ2068" s="112">
        <f t="shared" si="1246"/>
        <v>0</v>
      </c>
      <c r="AK2068" s="112">
        <f>AK2069+AK2071+AK2073+AK2075+AK2077+AK2080+AK2082</f>
        <v>0</v>
      </c>
      <c r="AL2068" s="112">
        <f>AL2069+AL2071+AL2073+AL2075+AL2077+AL2080+AL2082</f>
        <v>0</v>
      </c>
      <c r="AM2068" s="112">
        <f t="shared" si="1252"/>
        <v>0</v>
      </c>
      <c r="AN2068" s="112">
        <f t="shared" si="1247"/>
        <v>0</v>
      </c>
      <c r="AP2068" s="112">
        <f>AP2069+AP2071+AP2073+AP2075+AP2077+AP2080+AP2082</f>
        <v>0</v>
      </c>
      <c r="AQ2068" s="112">
        <f>AQ2069+AQ2071+AQ2073+AQ2075+AQ2077+AQ2080+AQ2082</f>
        <v>0</v>
      </c>
      <c r="AR2068" s="112">
        <f t="shared" si="1248"/>
        <v>0</v>
      </c>
      <c r="AS2068" s="112">
        <f>AS2069+AS2071+AS2073+AS2075+AS2077+AS2080+AS2082</f>
        <v>0</v>
      </c>
      <c r="AT2068" s="112">
        <f>AT2069+AT2071+AT2073+AT2075+AT2077+AT2080+AT2082</f>
        <v>0</v>
      </c>
      <c r="AU2068" s="112">
        <f t="shared" si="1255"/>
        <v>0</v>
      </c>
      <c r="AV2068" s="112">
        <f t="shared" si="1249"/>
        <v>0</v>
      </c>
      <c r="AW2068" s="113"/>
      <c r="AX2068" s="113"/>
      <c r="AY2068" s="113"/>
      <c r="AZ2068" s="111"/>
      <c r="BA2068" s="111"/>
      <c r="BB2068" s="111"/>
      <c r="BC2068" s="111"/>
      <c r="BD2068" s="111"/>
    </row>
    <row r="2069" spans="1:56" s="127" customFormat="1" hidden="1">
      <c r="A2069" s="45"/>
      <c r="B2069" s="114">
        <v>2013</v>
      </c>
      <c r="C2069" s="115">
        <v>8320</v>
      </c>
      <c r="D2069" s="114">
        <v>17</v>
      </c>
      <c r="E2069" s="114">
        <v>3000</v>
      </c>
      <c r="F2069" s="114">
        <v>3100</v>
      </c>
      <c r="G2069" s="114">
        <v>311</v>
      </c>
      <c r="H2069" s="114"/>
      <c r="I2069" s="116" t="s">
        <v>151</v>
      </c>
      <c r="J2069" s="117">
        <v>0</v>
      </c>
      <c r="K2069" s="117">
        <v>0</v>
      </c>
      <c r="L2069" s="117">
        <v>0</v>
      </c>
      <c r="M2069" s="117">
        <v>0</v>
      </c>
      <c r="N2069" s="117">
        <v>0</v>
      </c>
      <c r="O2069" s="117">
        <v>0</v>
      </c>
      <c r="P2069" s="117">
        <v>0</v>
      </c>
      <c r="Q2069" s="45"/>
      <c r="R2069" s="118">
        <f>R2070</f>
        <v>0</v>
      </c>
      <c r="S2069" s="118">
        <f>S2070</f>
        <v>0</v>
      </c>
      <c r="T2069" s="118">
        <f t="shared" si="1242"/>
        <v>0</v>
      </c>
      <c r="U2069" s="118">
        <f>U2070</f>
        <v>0</v>
      </c>
      <c r="V2069" s="118">
        <f>V2070</f>
        <v>0</v>
      </c>
      <c r="W2069" s="118">
        <f t="shared" si="1250"/>
        <v>0</v>
      </c>
      <c r="X2069" s="118">
        <f t="shared" si="1243"/>
        <v>0</v>
      </c>
      <c r="Y2069" s="45"/>
      <c r="Z2069" s="118">
        <f>Z2070</f>
        <v>0</v>
      </c>
      <c r="AA2069" s="118">
        <f>AA2070</f>
        <v>0</v>
      </c>
      <c r="AB2069" s="118">
        <f t="shared" si="1244"/>
        <v>0</v>
      </c>
      <c r="AC2069" s="118">
        <f>AC2070</f>
        <v>0</v>
      </c>
      <c r="AD2069" s="118">
        <f>AD2070</f>
        <v>0</v>
      </c>
      <c r="AE2069" s="118">
        <f t="shared" si="1251"/>
        <v>0</v>
      </c>
      <c r="AF2069" s="118">
        <f t="shared" si="1245"/>
        <v>0</v>
      </c>
      <c r="AH2069" s="118">
        <f>AH2070</f>
        <v>0</v>
      </c>
      <c r="AI2069" s="118">
        <f>AI2070</f>
        <v>0</v>
      </c>
      <c r="AJ2069" s="118">
        <f t="shared" si="1246"/>
        <v>0</v>
      </c>
      <c r="AK2069" s="118">
        <f>AK2070</f>
        <v>0</v>
      </c>
      <c r="AL2069" s="118">
        <f>AL2070</f>
        <v>0</v>
      </c>
      <c r="AM2069" s="118">
        <f t="shared" si="1252"/>
        <v>0</v>
      </c>
      <c r="AN2069" s="118">
        <f t="shared" si="1247"/>
        <v>0</v>
      </c>
      <c r="AP2069" s="118">
        <f>AP2070</f>
        <v>0</v>
      </c>
      <c r="AQ2069" s="118">
        <f>AQ2070</f>
        <v>0</v>
      </c>
      <c r="AR2069" s="118">
        <f t="shared" si="1248"/>
        <v>0</v>
      </c>
      <c r="AS2069" s="118">
        <f>AS2070</f>
        <v>0</v>
      </c>
      <c r="AT2069" s="118">
        <f>AT2070</f>
        <v>0</v>
      </c>
      <c r="AU2069" s="118">
        <f t="shared" si="1255"/>
        <v>0</v>
      </c>
      <c r="AV2069" s="118">
        <f t="shared" si="1249"/>
        <v>0</v>
      </c>
      <c r="AW2069" s="119"/>
      <c r="AX2069" s="119"/>
      <c r="AY2069" s="119"/>
      <c r="AZ2069" s="117"/>
      <c r="BA2069" s="117"/>
      <c r="BB2069" s="117"/>
      <c r="BC2069" s="117"/>
      <c r="BD2069" s="117"/>
    </row>
    <row r="2070" spans="1:56" s="100" customFormat="1" hidden="1">
      <c r="A2070" s="45"/>
      <c r="B2070" s="120">
        <v>2013</v>
      </c>
      <c r="C2070" s="121">
        <v>8320</v>
      </c>
      <c r="D2070" s="120">
        <v>17</v>
      </c>
      <c r="E2070" s="120">
        <v>3000</v>
      </c>
      <c r="F2070" s="120">
        <v>3100</v>
      </c>
      <c r="G2070" s="120">
        <v>311</v>
      </c>
      <c r="H2070" s="120">
        <v>31101</v>
      </c>
      <c r="I2070" s="122" t="s">
        <v>152</v>
      </c>
      <c r="J2070" s="123">
        <v>0</v>
      </c>
      <c r="K2070" s="123">
        <v>0</v>
      </c>
      <c r="L2070" s="124">
        <v>0</v>
      </c>
      <c r="M2070" s="123">
        <v>0</v>
      </c>
      <c r="N2070" s="123">
        <v>0</v>
      </c>
      <c r="O2070" s="124">
        <v>0</v>
      </c>
      <c r="P2070" s="124"/>
      <c r="Q2070" s="45"/>
      <c r="R2070" s="123">
        <v>0</v>
      </c>
      <c r="S2070" s="123">
        <v>0</v>
      </c>
      <c r="T2070" s="123">
        <f t="shared" si="1242"/>
        <v>0</v>
      </c>
      <c r="U2070" s="123">
        <v>0</v>
      </c>
      <c r="V2070" s="123">
        <v>0</v>
      </c>
      <c r="W2070" s="123">
        <f t="shared" si="1250"/>
        <v>0</v>
      </c>
      <c r="X2070" s="123">
        <f t="shared" si="1243"/>
        <v>0</v>
      </c>
      <c r="Y2070" s="45"/>
      <c r="Z2070" s="123">
        <v>0</v>
      </c>
      <c r="AA2070" s="123">
        <v>0</v>
      </c>
      <c r="AB2070" s="123">
        <f t="shared" si="1244"/>
        <v>0</v>
      </c>
      <c r="AC2070" s="123">
        <v>0</v>
      </c>
      <c r="AD2070" s="123">
        <v>0</v>
      </c>
      <c r="AE2070" s="123">
        <f t="shared" si="1251"/>
        <v>0</v>
      </c>
      <c r="AF2070" s="123">
        <f t="shared" si="1245"/>
        <v>0</v>
      </c>
      <c r="AH2070" s="123">
        <v>0</v>
      </c>
      <c r="AI2070" s="123">
        <v>0</v>
      </c>
      <c r="AJ2070" s="123">
        <f t="shared" si="1246"/>
        <v>0</v>
      </c>
      <c r="AK2070" s="123">
        <v>0</v>
      </c>
      <c r="AL2070" s="123">
        <v>0</v>
      </c>
      <c r="AM2070" s="123">
        <f t="shared" si="1252"/>
        <v>0</v>
      </c>
      <c r="AN2070" s="123">
        <f t="shared" si="1247"/>
        <v>0</v>
      </c>
      <c r="AP2070" s="123">
        <f>J2070-(R2070+Z2070+AH2070)</f>
        <v>0</v>
      </c>
      <c r="AQ2070" s="123">
        <f>K2070-(S2070+AA2070+AI2070)</f>
        <v>0</v>
      </c>
      <c r="AR2070" s="123">
        <f t="shared" si="1248"/>
        <v>0</v>
      </c>
      <c r="AS2070" s="123">
        <f>M2070-(U2070+AC2070+AK2070)</f>
        <v>0</v>
      </c>
      <c r="AT2070" s="123">
        <f>N2070-(V2070+AD2070+AL2070)</f>
        <v>0</v>
      </c>
      <c r="AU2070" s="123">
        <f t="shared" si="1255"/>
        <v>0</v>
      </c>
      <c r="AV2070" s="123">
        <f t="shared" si="1249"/>
        <v>0</v>
      </c>
      <c r="AW2070" s="125" t="s">
        <v>153</v>
      </c>
      <c r="AX2070" s="125"/>
      <c r="AY2070" s="125"/>
      <c r="AZ2070" s="124" t="s">
        <v>88</v>
      </c>
      <c r="BA2070" s="124"/>
      <c r="BB2070" s="124"/>
      <c r="BC2070" s="124"/>
      <c r="BD2070" s="124"/>
    </row>
    <row r="2071" spans="1:56" s="127" customFormat="1" hidden="1">
      <c r="A2071" s="45"/>
      <c r="B2071" s="114">
        <v>2013</v>
      </c>
      <c r="C2071" s="115">
        <v>8320</v>
      </c>
      <c r="D2071" s="114">
        <v>17</v>
      </c>
      <c r="E2071" s="114">
        <v>3000</v>
      </c>
      <c r="F2071" s="114">
        <v>3100</v>
      </c>
      <c r="G2071" s="114">
        <v>313</v>
      </c>
      <c r="H2071" s="114"/>
      <c r="I2071" s="116" t="s">
        <v>154</v>
      </c>
      <c r="J2071" s="117">
        <v>0</v>
      </c>
      <c r="K2071" s="117">
        <v>0</v>
      </c>
      <c r="L2071" s="117">
        <v>0</v>
      </c>
      <c r="M2071" s="117">
        <v>0</v>
      </c>
      <c r="N2071" s="117">
        <v>0</v>
      </c>
      <c r="O2071" s="117">
        <v>0</v>
      </c>
      <c r="P2071" s="117">
        <v>0</v>
      </c>
      <c r="Q2071" s="45"/>
      <c r="R2071" s="118">
        <f>R2072</f>
        <v>0</v>
      </c>
      <c r="S2071" s="118">
        <f>S2072</f>
        <v>0</v>
      </c>
      <c r="T2071" s="118">
        <f t="shared" si="1242"/>
        <v>0</v>
      </c>
      <c r="U2071" s="118">
        <f>U2072</f>
        <v>0</v>
      </c>
      <c r="V2071" s="118">
        <f>V2072</f>
        <v>0</v>
      </c>
      <c r="W2071" s="118">
        <f t="shared" si="1250"/>
        <v>0</v>
      </c>
      <c r="X2071" s="118">
        <f t="shared" si="1243"/>
        <v>0</v>
      </c>
      <c r="Y2071" s="45"/>
      <c r="Z2071" s="118">
        <f>Z2072</f>
        <v>0</v>
      </c>
      <c r="AA2071" s="118">
        <f>AA2072</f>
        <v>0</v>
      </c>
      <c r="AB2071" s="118">
        <f t="shared" si="1244"/>
        <v>0</v>
      </c>
      <c r="AC2071" s="118">
        <f>AC2072</f>
        <v>0</v>
      </c>
      <c r="AD2071" s="118">
        <f>AD2072</f>
        <v>0</v>
      </c>
      <c r="AE2071" s="118">
        <f t="shared" si="1251"/>
        <v>0</v>
      </c>
      <c r="AF2071" s="118">
        <f t="shared" si="1245"/>
        <v>0</v>
      </c>
      <c r="AH2071" s="118">
        <f>AH2072</f>
        <v>0</v>
      </c>
      <c r="AI2071" s="118">
        <f>AI2072</f>
        <v>0</v>
      </c>
      <c r="AJ2071" s="118">
        <f t="shared" si="1246"/>
        <v>0</v>
      </c>
      <c r="AK2071" s="118">
        <f>AK2072</f>
        <v>0</v>
      </c>
      <c r="AL2071" s="118">
        <f>AL2072</f>
        <v>0</v>
      </c>
      <c r="AM2071" s="118">
        <f t="shared" si="1252"/>
        <v>0</v>
      </c>
      <c r="AN2071" s="118">
        <f t="shared" si="1247"/>
        <v>0</v>
      </c>
      <c r="AP2071" s="118">
        <f>AP2072</f>
        <v>0</v>
      </c>
      <c r="AQ2071" s="118">
        <f>AQ2072</f>
        <v>0</v>
      </c>
      <c r="AR2071" s="118">
        <f t="shared" si="1248"/>
        <v>0</v>
      </c>
      <c r="AS2071" s="118">
        <f>AS2072</f>
        <v>0</v>
      </c>
      <c r="AT2071" s="118">
        <f>AT2072</f>
        <v>0</v>
      </c>
      <c r="AU2071" s="118">
        <f t="shared" si="1255"/>
        <v>0</v>
      </c>
      <c r="AV2071" s="118">
        <f t="shared" si="1249"/>
        <v>0</v>
      </c>
      <c r="AW2071" s="119"/>
      <c r="AX2071" s="119"/>
      <c r="AY2071" s="119"/>
      <c r="AZ2071" s="117"/>
      <c r="BA2071" s="117"/>
      <c r="BB2071" s="117"/>
      <c r="BC2071" s="117"/>
      <c r="BD2071" s="117"/>
    </row>
    <row r="2072" spans="1:56" s="100" customFormat="1" hidden="1">
      <c r="A2072" s="45"/>
      <c r="B2072" s="120">
        <v>2013</v>
      </c>
      <c r="C2072" s="121">
        <v>8320</v>
      </c>
      <c r="D2072" s="120">
        <v>17</v>
      </c>
      <c r="E2072" s="120">
        <v>3000</v>
      </c>
      <c r="F2072" s="120">
        <v>3100</v>
      </c>
      <c r="G2072" s="120">
        <v>313</v>
      </c>
      <c r="H2072" s="120">
        <v>31301</v>
      </c>
      <c r="I2072" s="122" t="s">
        <v>155</v>
      </c>
      <c r="J2072" s="123">
        <v>0</v>
      </c>
      <c r="K2072" s="123">
        <v>0</v>
      </c>
      <c r="L2072" s="124">
        <v>0</v>
      </c>
      <c r="M2072" s="123">
        <v>0</v>
      </c>
      <c r="N2072" s="123">
        <v>0</v>
      </c>
      <c r="O2072" s="124">
        <v>0</v>
      </c>
      <c r="P2072" s="124">
        <v>0</v>
      </c>
      <c r="Q2072" s="45"/>
      <c r="R2072" s="123">
        <v>0</v>
      </c>
      <c r="S2072" s="123">
        <v>0</v>
      </c>
      <c r="T2072" s="123">
        <f t="shared" si="1242"/>
        <v>0</v>
      </c>
      <c r="U2072" s="123">
        <v>0</v>
      </c>
      <c r="V2072" s="123">
        <v>0</v>
      </c>
      <c r="W2072" s="123">
        <f t="shared" si="1250"/>
        <v>0</v>
      </c>
      <c r="X2072" s="123">
        <f t="shared" si="1243"/>
        <v>0</v>
      </c>
      <c r="Y2072" s="45"/>
      <c r="Z2072" s="123">
        <v>0</v>
      </c>
      <c r="AA2072" s="123">
        <v>0</v>
      </c>
      <c r="AB2072" s="123">
        <f t="shared" si="1244"/>
        <v>0</v>
      </c>
      <c r="AC2072" s="123">
        <v>0</v>
      </c>
      <c r="AD2072" s="123">
        <v>0</v>
      </c>
      <c r="AE2072" s="123">
        <f t="shared" si="1251"/>
        <v>0</v>
      </c>
      <c r="AF2072" s="123">
        <f t="shared" si="1245"/>
        <v>0</v>
      </c>
      <c r="AH2072" s="123">
        <v>0</v>
      </c>
      <c r="AI2072" s="123">
        <v>0</v>
      </c>
      <c r="AJ2072" s="123">
        <f t="shared" si="1246"/>
        <v>0</v>
      </c>
      <c r="AK2072" s="123">
        <v>0</v>
      </c>
      <c r="AL2072" s="123">
        <v>0</v>
      </c>
      <c r="AM2072" s="123">
        <f t="shared" si="1252"/>
        <v>0</v>
      </c>
      <c r="AN2072" s="123">
        <f t="shared" si="1247"/>
        <v>0</v>
      </c>
      <c r="AP2072" s="123">
        <f>J2072-(R2072+Z2072+AH2072)</f>
        <v>0</v>
      </c>
      <c r="AQ2072" s="123">
        <f>K2072-(S2072+AA2072+AI2072)</f>
        <v>0</v>
      </c>
      <c r="AR2072" s="123">
        <f t="shared" si="1248"/>
        <v>0</v>
      </c>
      <c r="AS2072" s="123">
        <f>M2072-(U2072+AC2072+AK2072)</f>
        <v>0</v>
      </c>
      <c r="AT2072" s="123">
        <f>N2072-(V2072+AD2072+AL2072)</f>
        <v>0</v>
      </c>
      <c r="AU2072" s="123">
        <f t="shared" si="1255"/>
        <v>0</v>
      </c>
      <c r="AV2072" s="123">
        <f t="shared" si="1249"/>
        <v>0</v>
      </c>
      <c r="AW2072" s="125" t="s">
        <v>153</v>
      </c>
      <c r="AX2072" s="125"/>
      <c r="AY2072" s="125"/>
      <c r="AZ2072" s="124" t="s">
        <v>88</v>
      </c>
      <c r="BA2072" s="124"/>
      <c r="BB2072" s="124"/>
      <c r="BC2072" s="124"/>
      <c r="BD2072" s="124"/>
    </row>
    <row r="2073" spans="1:56" s="127" customFormat="1" hidden="1">
      <c r="A2073" s="45"/>
      <c r="B2073" s="114">
        <v>2013</v>
      </c>
      <c r="C2073" s="115">
        <v>8320</v>
      </c>
      <c r="D2073" s="114">
        <v>17</v>
      </c>
      <c r="E2073" s="114">
        <v>3000</v>
      </c>
      <c r="F2073" s="114">
        <v>3100</v>
      </c>
      <c r="G2073" s="114">
        <v>314</v>
      </c>
      <c r="H2073" s="114"/>
      <c r="I2073" s="116" t="s">
        <v>156</v>
      </c>
      <c r="J2073" s="117">
        <v>0</v>
      </c>
      <c r="K2073" s="117">
        <v>0</v>
      </c>
      <c r="L2073" s="117">
        <v>0</v>
      </c>
      <c r="M2073" s="117">
        <v>0</v>
      </c>
      <c r="N2073" s="117">
        <v>0</v>
      </c>
      <c r="O2073" s="117">
        <v>0</v>
      </c>
      <c r="P2073" s="117">
        <v>0</v>
      </c>
      <c r="Q2073" s="45"/>
      <c r="R2073" s="118">
        <f>R2074</f>
        <v>0</v>
      </c>
      <c r="S2073" s="118">
        <f>S2074</f>
        <v>0</v>
      </c>
      <c r="T2073" s="118">
        <f t="shared" si="1242"/>
        <v>0</v>
      </c>
      <c r="U2073" s="118">
        <f>U2074</f>
        <v>0</v>
      </c>
      <c r="V2073" s="118">
        <f>V2074</f>
        <v>0</v>
      </c>
      <c r="W2073" s="118">
        <f t="shared" si="1250"/>
        <v>0</v>
      </c>
      <c r="X2073" s="118">
        <f t="shared" si="1243"/>
        <v>0</v>
      </c>
      <c r="Y2073" s="45"/>
      <c r="Z2073" s="118">
        <f>Z2074</f>
        <v>0</v>
      </c>
      <c r="AA2073" s="118">
        <f>AA2074</f>
        <v>0</v>
      </c>
      <c r="AB2073" s="118">
        <f t="shared" si="1244"/>
        <v>0</v>
      </c>
      <c r="AC2073" s="118">
        <f>AC2074</f>
        <v>0</v>
      </c>
      <c r="AD2073" s="118">
        <f>AD2074</f>
        <v>0</v>
      </c>
      <c r="AE2073" s="118">
        <f t="shared" si="1251"/>
        <v>0</v>
      </c>
      <c r="AF2073" s="118">
        <f t="shared" si="1245"/>
        <v>0</v>
      </c>
      <c r="AH2073" s="118">
        <f>AH2074</f>
        <v>0</v>
      </c>
      <c r="AI2073" s="118">
        <f>AI2074</f>
        <v>0</v>
      </c>
      <c r="AJ2073" s="118">
        <f t="shared" si="1246"/>
        <v>0</v>
      </c>
      <c r="AK2073" s="118">
        <f>AK2074</f>
        <v>0</v>
      </c>
      <c r="AL2073" s="118">
        <f>AL2074</f>
        <v>0</v>
      </c>
      <c r="AM2073" s="118">
        <f t="shared" si="1252"/>
        <v>0</v>
      </c>
      <c r="AN2073" s="118">
        <f t="shared" si="1247"/>
        <v>0</v>
      </c>
      <c r="AP2073" s="118">
        <f>AP2074</f>
        <v>0</v>
      </c>
      <c r="AQ2073" s="118">
        <f>AQ2074</f>
        <v>0</v>
      </c>
      <c r="AR2073" s="118">
        <f t="shared" si="1248"/>
        <v>0</v>
      </c>
      <c r="AS2073" s="118">
        <f>AS2074</f>
        <v>0</v>
      </c>
      <c r="AT2073" s="118">
        <f>AT2074</f>
        <v>0</v>
      </c>
      <c r="AU2073" s="118">
        <f t="shared" si="1255"/>
        <v>0</v>
      </c>
      <c r="AV2073" s="118">
        <f t="shared" si="1249"/>
        <v>0</v>
      </c>
      <c r="AW2073" s="119"/>
      <c r="AX2073" s="119"/>
      <c r="AY2073" s="119"/>
      <c r="AZ2073" s="117"/>
      <c r="BA2073" s="117"/>
      <c r="BB2073" s="117"/>
      <c r="BC2073" s="117"/>
      <c r="BD2073" s="117"/>
    </row>
    <row r="2074" spans="1:56" s="100" customFormat="1" hidden="1">
      <c r="A2074" s="45"/>
      <c r="B2074" s="120">
        <v>2013</v>
      </c>
      <c r="C2074" s="121">
        <v>8320</v>
      </c>
      <c r="D2074" s="120">
        <v>17</v>
      </c>
      <c r="E2074" s="120">
        <v>3000</v>
      </c>
      <c r="F2074" s="120">
        <v>3100</v>
      </c>
      <c r="G2074" s="120">
        <v>314</v>
      </c>
      <c r="H2074" s="120">
        <v>31401</v>
      </c>
      <c r="I2074" s="122" t="s">
        <v>157</v>
      </c>
      <c r="J2074" s="123">
        <v>0</v>
      </c>
      <c r="K2074" s="123">
        <v>0</v>
      </c>
      <c r="L2074" s="124">
        <v>0</v>
      </c>
      <c r="M2074" s="123">
        <v>0</v>
      </c>
      <c r="N2074" s="123">
        <v>0</v>
      </c>
      <c r="O2074" s="124">
        <v>0</v>
      </c>
      <c r="P2074" s="124">
        <v>0</v>
      </c>
      <c r="Q2074" s="45"/>
      <c r="R2074" s="123">
        <v>0</v>
      </c>
      <c r="S2074" s="123">
        <v>0</v>
      </c>
      <c r="T2074" s="123">
        <f t="shared" si="1242"/>
        <v>0</v>
      </c>
      <c r="U2074" s="123">
        <v>0</v>
      </c>
      <c r="V2074" s="123">
        <v>0</v>
      </c>
      <c r="W2074" s="123">
        <f t="shared" si="1250"/>
        <v>0</v>
      </c>
      <c r="X2074" s="123">
        <f t="shared" si="1243"/>
        <v>0</v>
      </c>
      <c r="Y2074" s="45"/>
      <c r="Z2074" s="123">
        <v>0</v>
      </c>
      <c r="AA2074" s="123">
        <v>0</v>
      </c>
      <c r="AB2074" s="123">
        <f t="shared" si="1244"/>
        <v>0</v>
      </c>
      <c r="AC2074" s="123">
        <v>0</v>
      </c>
      <c r="AD2074" s="123">
        <v>0</v>
      </c>
      <c r="AE2074" s="123">
        <f t="shared" si="1251"/>
        <v>0</v>
      </c>
      <c r="AF2074" s="123">
        <f t="shared" si="1245"/>
        <v>0</v>
      </c>
      <c r="AH2074" s="123">
        <v>0</v>
      </c>
      <c r="AI2074" s="123">
        <v>0</v>
      </c>
      <c r="AJ2074" s="123">
        <f t="shared" si="1246"/>
        <v>0</v>
      </c>
      <c r="AK2074" s="123">
        <v>0</v>
      </c>
      <c r="AL2074" s="123">
        <v>0</v>
      </c>
      <c r="AM2074" s="123">
        <f t="shared" si="1252"/>
        <v>0</v>
      </c>
      <c r="AN2074" s="123">
        <f t="shared" si="1247"/>
        <v>0</v>
      </c>
      <c r="AP2074" s="123">
        <f>J2074-(R2074+Z2074+AH2074)</f>
        <v>0</v>
      </c>
      <c r="AQ2074" s="123">
        <f>K2074-(S2074+AA2074+AI2074)</f>
        <v>0</v>
      </c>
      <c r="AR2074" s="123">
        <f t="shared" si="1248"/>
        <v>0</v>
      </c>
      <c r="AS2074" s="123">
        <f>M2074-(U2074+AC2074+AK2074)</f>
        <v>0</v>
      </c>
      <c r="AT2074" s="123">
        <f>N2074-(V2074+AD2074+AL2074)</f>
        <v>0</v>
      </c>
      <c r="AU2074" s="123">
        <f t="shared" si="1255"/>
        <v>0</v>
      </c>
      <c r="AV2074" s="123">
        <f t="shared" si="1249"/>
        <v>0</v>
      </c>
      <c r="AW2074" s="125" t="s">
        <v>153</v>
      </c>
      <c r="AX2074" s="125"/>
      <c r="AY2074" s="125"/>
      <c r="AZ2074" s="124" t="s">
        <v>88</v>
      </c>
      <c r="BA2074" s="124"/>
      <c r="BB2074" s="124"/>
      <c r="BC2074" s="124"/>
      <c r="BD2074" s="124"/>
    </row>
    <row r="2075" spans="1:56" s="127" customFormat="1" hidden="1">
      <c r="A2075" s="45"/>
      <c r="B2075" s="114">
        <v>2013</v>
      </c>
      <c r="C2075" s="115">
        <v>8320</v>
      </c>
      <c r="D2075" s="114">
        <v>17</v>
      </c>
      <c r="E2075" s="114">
        <v>3000</v>
      </c>
      <c r="F2075" s="114">
        <v>3100</v>
      </c>
      <c r="G2075" s="114">
        <v>315</v>
      </c>
      <c r="H2075" s="114"/>
      <c r="I2075" s="116" t="s">
        <v>158</v>
      </c>
      <c r="J2075" s="117">
        <v>0</v>
      </c>
      <c r="K2075" s="117">
        <v>0</v>
      </c>
      <c r="L2075" s="117">
        <v>0</v>
      </c>
      <c r="M2075" s="117">
        <v>0</v>
      </c>
      <c r="N2075" s="117">
        <v>0</v>
      </c>
      <c r="O2075" s="117">
        <v>0</v>
      </c>
      <c r="P2075" s="117">
        <v>0</v>
      </c>
      <c r="Q2075" s="45"/>
      <c r="R2075" s="118">
        <f>R2076</f>
        <v>0</v>
      </c>
      <c r="S2075" s="118">
        <f>S2076</f>
        <v>0</v>
      </c>
      <c r="T2075" s="118">
        <f t="shared" si="1242"/>
        <v>0</v>
      </c>
      <c r="U2075" s="118">
        <f>U2076</f>
        <v>0</v>
      </c>
      <c r="V2075" s="118">
        <f>V2076</f>
        <v>0</v>
      </c>
      <c r="W2075" s="118">
        <f t="shared" si="1250"/>
        <v>0</v>
      </c>
      <c r="X2075" s="118">
        <f t="shared" si="1243"/>
        <v>0</v>
      </c>
      <c r="Y2075" s="45"/>
      <c r="Z2075" s="118">
        <f>Z2076</f>
        <v>0</v>
      </c>
      <c r="AA2075" s="118">
        <f>AA2076</f>
        <v>0</v>
      </c>
      <c r="AB2075" s="118">
        <f t="shared" si="1244"/>
        <v>0</v>
      </c>
      <c r="AC2075" s="118">
        <f>AC2076</f>
        <v>0</v>
      </c>
      <c r="AD2075" s="118">
        <f>AD2076</f>
        <v>0</v>
      </c>
      <c r="AE2075" s="118">
        <f t="shared" si="1251"/>
        <v>0</v>
      </c>
      <c r="AF2075" s="118">
        <f t="shared" si="1245"/>
        <v>0</v>
      </c>
      <c r="AH2075" s="118">
        <f>AH2076</f>
        <v>0</v>
      </c>
      <c r="AI2075" s="118">
        <f>AI2076</f>
        <v>0</v>
      </c>
      <c r="AJ2075" s="118">
        <f t="shared" si="1246"/>
        <v>0</v>
      </c>
      <c r="AK2075" s="118">
        <f>AK2076</f>
        <v>0</v>
      </c>
      <c r="AL2075" s="118">
        <f>AL2076</f>
        <v>0</v>
      </c>
      <c r="AM2075" s="118">
        <f t="shared" si="1252"/>
        <v>0</v>
      </c>
      <c r="AN2075" s="118">
        <f t="shared" si="1247"/>
        <v>0</v>
      </c>
      <c r="AP2075" s="118">
        <f>AP2076</f>
        <v>0</v>
      </c>
      <c r="AQ2075" s="118">
        <f>AQ2076</f>
        <v>0</v>
      </c>
      <c r="AR2075" s="118">
        <f t="shared" si="1248"/>
        <v>0</v>
      </c>
      <c r="AS2075" s="118">
        <f>AS2076</f>
        <v>0</v>
      </c>
      <c r="AT2075" s="118">
        <f>AT2076</f>
        <v>0</v>
      </c>
      <c r="AU2075" s="118">
        <f t="shared" si="1255"/>
        <v>0</v>
      </c>
      <c r="AV2075" s="118">
        <f t="shared" si="1249"/>
        <v>0</v>
      </c>
      <c r="AW2075" s="119"/>
      <c r="AX2075" s="119"/>
      <c r="AY2075" s="119"/>
      <c r="AZ2075" s="117"/>
      <c r="BA2075" s="117"/>
      <c r="BB2075" s="117"/>
      <c r="BC2075" s="117"/>
      <c r="BD2075" s="117"/>
    </row>
    <row r="2076" spans="1:56" s="100" customFormat="1" hidden="1">
      <c r="A2076" s="45"/>
      <c r="B2076" s="120">
        <v>2013</v>
      </c>
      <c r="C2076" s="121">
        <v>8320</v>
      </c>
      <c r="D2076" s="120">
        <v>17</v>
      </c>
      <c r="E2076" s="120">
        <v>3000</v>
      </c>
      <c r="F2076" s="120">
        <v>3100</v>
      </c>
      <c r="G2076" s="120">
        <v>315</v>
      </c>
      <c r="H2076" s="120">
        <v>31501</v>
      </c>
      <c r="I2076" s="122" t="s">
        <v>159</v>
      </c>
      <c r="J2076" s="123">
        <v>0</v>
      </c>
      <c r="K2076" s="123">
        <v>0</v>
      </c>
      <c r="L2076" s="124">
        <v>0</v>
      </c>
      <c r="M2076" s="123">
        <v>0</v>
      </c>
      <c r="N2076" s="123">
        <v>0</v>
      </c>
      <c r="O2076" s="124">
        <v>0</v>
      </c>
      <c r="P2076" s="124">
        <v>0</v>
      </c>
      <c r="Q2076" s="45"/>
      <c r="R2076" s="123">
        <v>0</v>
      </c>
      <c r="S2076" s="123">
        <v>0</v>
      </c>
      <c r="T2076" s="123">
        <f t="shared" si="1242"/>
        <v>0</v>
      </c>
      <c r="U2076" s="123">
        <v>0</v>
      </c>
      <c r="V2076" s="123">
        <v>0</v>
      </c>
      <c r="W2076" s="123">
        <f t="shared" si="1250"/>
        <v>0</v>
      </c>
      <c r="X2076" s="123">
        <f t="shared" si="1243"/>
        <v>0</v>
      </c>
      <c r="Y2076" s="45"/>
      <c r="Z2076" s="123">
        <v>0</v>
      </c>
      <c r="AA2076" s="123">
        <v>0</v>
      </c>
      <c r="AB2076" s="123">
        <f t="shared" si="1244"/>
        <v>0</v>
      </c>
      <c r="AC2076" s="123">
        <v>0</v>
      </c>
      <c r="AD2076" s="123">
        <v>0</v>
      </c>
      <c r="AE2076" s="123">
        <f t="shared" si="1251"/>
        <v>0</v>
      </c>
      <c r="AF2076" s="123">
        <f t="shared" si="1245"/>
        <v>0</v>
      </c>
      <c r="AH2076" s="123">
        <v>0</v>
      </c>
      <c r="AI2076" s="123">
        <v>0</v>
      </c>
      <c r="AJ2076" s="123">
        <f t="shared" si="1246"/>
        <v>0</v>
      </c>
      <c r="AK2076" s="123">
        <v>0</v>
      </c>
      <c r="AL2076" s="123">
        <v>0</v>
      </c>
      <c r="AM2076" s="123">
        <f t="shared" si="1252"/>
        <v>0</v>
      </c>
      <c r="AN2076" s="123">
        <f t="shared" si="1247"/>
        <v>0</v>
      </c>
      <c r="AP2076" s="123">
        <f>J2076-(R2076+Z2076+AH2076)</f>
        <v>0</v>
      </c>
      <c r="AQ2076" s="123">
        <f>K2076-(S2076+AA2076+AI2076)</f>
        <v>0</v>
      </c>
      <c r="AR2076" s="123">
        <f t="shared" si="1248"/>
        <v>0</v>
      </c>
      <c r="AS2076" s="123">
        <f>M2076-(U2076+AC2076+AK2076)</f>
        <v>0</v>
      </c>
      <c r="AT2076" s="123">
        <f>N2076-(V2076+AD2076+AL2076)</f>
        <v>0</v>
      </c>
      <c r="AU2076" s="123">
        <f t="shared" si="1255"/>
        <v>0</v>
      </c>
      <c r="AV2076" s="123">
        <f t="shared" si="1249"/>
        <v>0</v>
      </c>
      <c r="AW2076" s="125" t="s">
        <v>153</v>
      </c>
      <c r="AX2076" s="125"/>
      <c r="AY2076" s="125"/>
      <c r="AZ2076" s="124" t="s">
        <v>88</v>
      </c>
      <c r="BA2076" s="124"/>
      <c r="BB2076" s="124"/>
      <c r="BC2076" s="124"/>
      <c r="BD2076" s="124"/>
    </row>
    <row r="2077" spans="1:56" s="127" customFormat="1" hidden="1">
      <c r="A2077" s="45"/>
      <c r="B2077" s="114">
        <v>2013</v>
      </c>
      <c r="C2077" s="115">
        <v>8320</v>
      </c>
      <c r="D2077" s="114">
        <v>17</v>
      </c>
      <c r="E2077" s="114">
        <v>3000</v>
      </c>
      <c r="F2077" s="114">
        <v>3100</v>
      </c>
      <c r="G2077" s="114">
        <v>316</v>
      </c>
      <c r="H2077" s="114"/>
      <c r="I2077" s="116" t="s">
        <v>401</v>
      </c>
      <c r="J2077" s="117">
        <v>0</v>
      </c>
      <c r="K2077" s="117">
        <v>0</v>
      </c>
      <c r="L2077" s="117">
        <v>0</v>
      </c>
      <c r="M2077" s="117">
        <v>0</v>
      </c>
      <c r="N2077" s="117">
        <v>0</v>
      </c>
      <c r="O2077" s="117">
        <v>0</v>
      </c>
      <c r="P2077" s="117">
        <v>0</v>
      </c>
      <c r="Q2077" s="45"/>
      <c r="R2077" s="118">
        <f>R2079+R2078</f>
        <v>0</v>
      </c>
      <c r="S2077" s="118">
        <f>S2079+S2078</f>
        <v>0</v>
      </c>
      <c r="T2077" s="118">
        <f t="shared" si="1242"/>
        <v>0</v>
      </c>
      <c r="U2077" s="118">
        <f>U2079+U2078</f>
        <v>0</v>
      </c>
      <c r="V2077" s="118">
        <f>V2079+V2078</f>
        <v>0</v>
      </c>
      <c r="W2077" s="118">
        <f t="shared" si="1250"/>
        <v>0</v>
      </c>
      <c r="X2077" s="118">
        <f t="shared" si="1243"/>
        <v>0</v>
      </c>
      <c r="Y2077" s="45"/>
      <c r="Z2077" s="118">
        <f>Z2079+Z2078</f>
        <v>0</v>
      </c>
      <c r="AA2077" s="118">
        <f>AA2079+AA2078</f>
        <v>0</v>
      </c>
      <c r="AB2077" s="118">
        <f t="shared" si="1244"/>
        <v>0</v>
      </c>
      <c r="AC2077" s="118">
        <f>AC2079+AC2078</f>
        <v>0</v>
      </c>
      <c r="AD2077" s="118">
        <f>AD2079+AD2078</f>
        <v>0</v>
      </c>
      <c r="AE2077" s="118">
        <f t="shared" si="1251"/>
        <v>0</v>
      </c>
      <c r="AF2077" s="118">
        <f t="shared" si="1245"/>
        <v>0</v>
      </c>
      <c r="AH2077" s="118">
        <f>AH2079+AH2078</f>
        <v>0</v>
      </c>
      <c r="AI2077" s="118">
        <f>AI2079+AI2078</f>
        <v>0</v>
      </c>
      <c r="AJ2077" s="118">
        <f t="shared" si="1246"/>
        <v>0</v>
      </c>
      <c r="AK2077" s="118">
        <f>AK2079+AK2078</f>
        <v>0</v>
      </c>
      <c r="AL2077" s="118">
        <f>AL2079+AL2078</f>
        <v>0</v>
      </c>
      <c r="AM2077" s="118">
        <f t="shared" si="1252"/>
        <v>0</v>
      </c>
      <c r="AN2077" s="118">
        <f t="shared" si="1247"/>
        <v>0</v>
      </c>
      <c r="AP2077" s="118">
        <f>AP2079+AP2078</f>
        <v>0</v>
      </c>
      <c r="AQ2077" s="118">
        <f>AQ2079+AQ2078</f>
        <v>0</v>
      </c>
      <c r="AR2077" s="118">
        <f t="shared" si="1248"/>
        <v>0</v>
      </c>
      <c r="AS2077" s="118">
        <f>AS2079+AS2078</f>
        <v>0</v>
      </c>
      <c r="AT2077" s="118">
        <f>AT2079+AT2078</f>
        <v>0</v>
      </c>
      <c r="AU2077" s="118">
        <f t="shared" si="1255"/>
        <v>0</v>
      </c>
      <c r="AV2077" s="118">
        <f t="shared" si="1249"/>
        <v>0</v>
      </c>
      <c r="AW2077" s="119"/>
      <c r="AX2077" s="119"/>
      <c r="AY2077" s="119"/>
      <c r="AZ2077" s="117"/>
      <c r="BA2077" s="117"/>
      <c r="BB2077" s="117"/>
      <c r="BC2077" s="117"/>
      <c r="BD2077" s="117"/>
    </row>
    <row r="2078" spans="1:56" s="100" customFormat="1" hidden="1">
      <c r="A2078" s="45"/>
      <c r="B2078" s="120">
        <v>2013</v>
      </c>
      <c r="C2078" s="121">
        <v>8320</v>
      </c>
      <c r="D2078" s="120">
        <v>17</v>
      </c>
      <c r="E2078" s="120">
        <v>3000</v>
      </c>
      <c r="F2078" s="120">
        <v>3100</v>
      </c>
      <c r="G2078" s="120">
        <v>316</v>
      </c>
      <c r="H2078" s="120">
        <v>31601</v>
      </c>
      <c r="I2078" s="122" t="s">
        <v>402</v>
      </c>
      <c r="J2078" s="123">
        <v>0</v>
      </c>
      <c r="K2078" s="123">
        <v>0</v>
      </c>
      <c r="L2078" s="124">
        <v>0</v>
      </c>
      <c r="M2078" s="123">
        <v>0</v>
      </c>
      <c r="N2078" s="123">
        <v>0</v>
      </c>
      <c r="O2078" s="124">
        <v>0</v>
      </c>
      <c r="P2078" s="124">
        <v>0</v>
      </c>
      <c r="Q2078" s="45"/>
      <c r="R2078" s="123">
        <v>0</v>
      </c>
      <c r="S2078" s="123">
        <v>0</v>
      </c>
      <c r="T2078" s="123">
        <f>R2078+S2078</f>
        <v>0</v>
      </c>
      <c r="U2078" s="123">
        <v>0</v>
      </c>
      <c r="V2078" s="123">
        <v>0</v>
      </c>
      <c r="W2078" s="123">
        <f>U2078+V2078</f>
        <v>0</v>
      </c>
      <c r="X2078" s="123">
        <f>T2078+W2078</f>
        <v>0</v>
      </c>
      <c r="Y2078" s="45"/>
      <c r="Z2078" s="123">
        <v>0</v>
      </c>
      <c r="AA2078" s="123">
        <v>0</v>
      </c>
      <c r="AB2078" s="123">
        <f>Z2078+AA2078</f>
        <v>0</v>
      </c>
      <c r="AC2078" s="123">
        <v>0</v>
      </c>
      <c r="AD2078" s="123">
        <v>0</v>
      </c>
      <c r="AE2078" s="123">
        <f>AC2078+AD2078</f>
        <v>0</v>
      </c>
      <c r="AF2078" s="123">
        <f>AB2078+AE2078</f>
        <v>0</v>
      </c>
      <c r="AH2078" s="123">
        <v>0</v>
      </c>
      <c r="AI2078" s="123">
        <v>0</v>
      </c>
      <c r="AJ2078" s="123">
        <f>AH2078+AI2078</f>
        <v>0</v>
      </c>
      <c r="AK2078" s="123">
        <v>0</v>
      </c>
      <c r="AL2078" s="123">
        <v>0</v>
      </c>
      <c r="AM2078" s="123">
        <f>AK2078+AL2078</f>
        <v>0</v>
      </c>
      <c r="AN2078" s="123">
        <f>AJ2078+AM2078</f>
        <v>0</v>
      </c>
      <c r="AP2078" s="123">
        <f>J2078-(R2078+Z2078+AH2078)</f>
        <v>0</v>
      </c>
      <c r="AQ2078" s="123">
        <f>K2078-(S2078+AA2078+AI2078)</f>
        <v>0</v>
      </c>
      <c r="AR2078" s="123">
        <f>AP2078+AQ2078</f>
        <v>0</v>
      </c>
      <c r="AS2078" s="123">
        <f>M2078-(U2078+AC2078+AK2078)</f>
        <v>0</v>
      </c>
      <c r="AT2078" s="123">
        <f>N2078-(V2078+AD2078+AL2078)</f>
        <v>0</v>
      </c>
      <c r="AU2078" s="123">
        <f>AS2078+AT2078</f>
        <v>0</v>
      </c>
      <c r="AV2078" s="123">
        <f>AR2078+AU2078</f>
        <v>0</v>
      </c>
      <c r="AW2078" s="125" t="s">
        <v>153</v>
      </c>
      <c r="AX2078" s="125"/>
      <c r="AY2078" s="125"/>
      <c r="AZ2078" s="124" t="s">
        <v>283</v>
      </c>
      <c r="BA2078" s="124"/>
      <c r="BB2078" s="124"/>
      <c r="BC2078" s="124"/>
      <c r="BD2078" s="124"/>
    </row>
    <row r="2079" spans="1:56" s="100" customFormat="1" hidden="1">
      <c r="A2079" s="45"/>
      <c r="B2079" s="120">
        <v>2013</v>
      </c>
      <c r="C2079" s="121">
        <v>8320</v>
      </c>
      <c r="D2079" s="120">
        <v>17</v>
      </c>
      <c r="E2079" s="120">
        <v>3000</v>
      </c>
      <c r="F2079" s="120">
        <v>3100</v>
      </c>
      <c r="G2079" s="120">
        <v>316</v>
      </c>
      <c r="H2079" s="120">
        <v>31602</v>
      </c>
      <c r="I2079" s="122" t="s">
        <v>403</v>
      </c>
      <c r="J2079" s="123">
        <v>0</v>
      </c>
      <c r="K2079" s="123">
        <v>0</v>
      </c>
      <c r="L2079" s="124">
        <v>0</v>
      </c>
      <c r="M2079" s="123">
        <v>0</v>
      </c>
      <c r="N2079" s="123">
        <v>0</v>
      </c>
      <c r="O2079" s="124">
        <v>0</v>
      </c>
      <c r="P2079" s="124">
        <v>0</v>
      </c>
      <c r="Q2079" s="45"/>
      <c r="R2079" s="123">
        <v>0</v>
      </c>
      <c r="S2079" s="123">
        <v>0</v>
      </c>
      <c r="T2079" s="123">
        <f t="shared" si="1242"/>
        <v>0</v>
      </c>
      <c r="U2079" s="123">
        <v>0</v>
      </c>
      <c r="V2079" s="123">
        <v>0</v>
      </c>
      <c r="W2079" s="123">
        <f t="shared" si="1250"/>
        <v>0</v>
      </c>
      <c r="X2079" s="123">
        <f t="shared" si="1243"/>
        <v>0</v>
      </c>
      <c r="Y2079" s="45"/>
      <c r="Z2079" s="123">
        <v>0</v>
      </c>
      <c r="AA2079" s="123">
        <v>0</v>
      </c>
      <c r="AB2079" s="123">
        <f t="shared" si="1244"/>
        <v>0</v>
      </c>
      <c r="AC2079" s="123">
        <v>0</v>
      </c>
      <c r="AD2079" s="123">
        <v>0</v>
      </c>
      <c r="AE2079" s="123">
        <f t="shared" si="1251"/>
        <v>0</v>
      </c>
      <c r="AF2079" s="123">
        <f t="shared" si="1245"/>
        <v>0</v>
      </c>
      <c r="AH2079" s="123">
        <v>0</v>
      </c>
      <c r="AI2079" s="123">
        <v>0</v>
      </c>
      <c r="AJ2079" s="123">
        <f t="shared" si="1246"/>
        <v>0</v>
      </c>
      <c r="AK2079" s="123">
        <v>0</v>
      </c>
      <c r="AL2079" s="123">
        <v>0</v>
      </c>
      <c r="AM2079" s="123">
        <f t="shared" si="1252"/>
        <v>0</v>
      </c>
      <c r="AN2079" s="123">
        <f t="shared" si="1247"/>
        <v>0</v>
      </c>
      <c r="AP2079" s="123">
        <f>J2079-(R2079+Z2079+AH2079)</f>
        <v>0</v>
      </c>
      <c r="AQ2079" s="123">
        <f>K2079-(S2079+AA2079+AI2079)</f>
        <v>0</v>
      </c>
      <c r="AR2079" s="123">
        <f t="shared" si="1248"/>
        <v>0</v>
      </c>
      <c r="AS2079" s="123">
        <f>M2079-(U2079+AC2079+AK2079)</f>
        <v>0</v>
      </c>
      <c r="AT2079" s="123">
        <f>N2079-(V2079+AD2079+AL2079)</f>
        <v>0</v>
      </c>
      <c r="AU2079" s="123">
        <f t="shared" si="1255"/>
        <v>0</v>
      </c>
      <c r="AV2079" s="123">
        <f t="shared" si="1249"/>
        <v>0</v>
      </c>
      <c r="AW2079" s="125" t="s">
        <v>153</v>
      </c>
      <c r="AX2079" s="125"/>
      <c r="AY2079" s="125"/>
      <c r="AZ2079" s="124" t="s">
        <v>283</v>
      </c>
      <c r="BA2079" s="124"/>
      <c r="BB2079" s="124"/>
      <c r="BC2079" s="124"/>
      <c r="BD2079" s="124"/>
    </row>
    <row r="2080" spans="1:56" s="127" customFormat="1" hidden="1">
      <c r="A2080" s="45"/>
      <c r="B2080" s="114">
        <v>2013</v>
      </c>
      <c r="C2080" s="115">
        <v>8320</v>
      </c>
      <c r="D2080" s="114">
        <v>17</v>
      </c>
      <c r="E2080" s="114">
        <v>3000</v>
      </c>
      <c r="F2080" s="114">
        <v>3100</v>
      </c>
      <c r="G2080" s="114">
        <v>317</v>
      </c>
      <c r="H2080" s="114"/>
      <c r="I2080" s="116" t="s">
        <v>160</v>
      </c>
      <c r="J2080" s="117">
        <v>0</v>
      </c>
      <c r="K2080" s="117">
        <v>0</v>
      </c>
      <c r="L2080" s="117">
        <v>0</v>
      </c>
      <c r="M2080" s="117">
        <v>0</v>
      </c>
      <c r="N2080" s="117">
        <v>0</v>
      </c>
      <c r="O2080" s="117">
        <v>0</v>
      </c>
      <c r="P2080" s="117">
        <v>0</v>
      </c>
      <c r="Q2080" s="45"/>
      <c r="R2080" s="118">
        <f>R2081</f>
        <v>0</v>
      </c>
      <c r="S2080" s="118">
        <f>S2081</f>
        <v>0</v>
      </c>
      <c r="T2080" s="118">
        <f t="shared" si="1242"/>
        <v>0</v>
      </c>
      <c r="U2080" s="118">
        <f>U2081</f>
        <v>0</v>
      </c>
      <c r="V2080" s="118">
        <f>V2081</f>
        <v>0</v>
      </c>
      <c r="W2080" s="118">
        <f t="shared" si="1250"/>
        <v>0</v>
      </c>
      <c r="X2080" s="118">
        <f t="shared" si="1243"/>
        <v>0</v>
      </c>
      <c r="Y2080" s="45"/>
      <c r="Z2080" s="118">
        <f>Z2081</f>
        <v>0</v>
      </c>
      <c r="AA2080" s="118">
        <f>AA2081</f>
        <v>0</v>
      </c>
      <c r="AB2080" s="118">
        <f t="shared" si="1244"/>
        <v>0</v>
      </c>
      <c r="AC2080" s="118">
        <f>AC2081</f>
        <v>0</v>
      </c>
      <c r="AD2080" s="118">
        <f>AD2081</f>
        <v>0</v>
      </c>
      <c r="AE2080" s="118">
        <f t="shared" si="1251"/>
        <v>0</v>
      </c>
      <c r="AF2080" s="118">
        <f t="shared" si="1245"/>
        <v>0</v>
      </c>
      <c r="AH2080" s="118">
        <f>AH2081</f>
        <v>0</v>
      </c>
      <c r="AI2080" s="118">
        <f>AI2081</f>
        <v>0</v>
      </c>
      <c r="AJ2080" s="118">
        <f t="shared" si="1246"/>
        <v>0</v>
      </c>
      <c r="AK2080" s="118">
        <f>AK2081</f>
        <v>0</v>
      </c>
      <c r="AL2080" s="118">
        <f>AL2081</f>
        <v>0</v>
      </c>
      <c r="AM2080" s="118">
        <f t="shared" si="1252"/>
        <v>0</v>
      </c>
      <c r="AN2080" s="118">
        <f t="shared" si="1247"/>
        <v>0</v>
      </c>
      <c r="AP2080" s="118">
        <f>AP2081</f>
        <v>0</v>
      </c>
      <c r="AQ2080" s="118">
        <f>AQ2081</f>
        <v>0</v>
      </c>
      <c r="AR2080" s="118">
        <f t="shared" si="1248"/>
        <v>0</v>
      </c>
      <c r="AS2080" s="118">
        <f>AS2081</f>
        <v>0</v>
      </c>
      <c r="AT2080" s="118">
        <f>AT2081</f>
        <v>0</v>
      </c>
      <c r="AU2080" s="118">
        <f t="shared" si="1255"/>
        <v>0</v>
      </c>
      <c r="AV2080" s="118">
        <f t="shared" si="1249"/>
        <v>0</v>
      </c>
      <c r="AW2080" s="119"/>
      <c r="AX2080" s="119"/>
      <c r="AY2080" s="119"/>
      <c r="AZ2080" s="117"/>
      <c r="BA2080" s="117"/>
      <c r="BB2080" s="117"/>
      <c r="BC2080" s="117"/>
      <c r="BD2080" s="117"/>
    </row>
    <row r="2081" spans="1:56" s="100" customFormat="1" hidden="1">
      <c r="A2081" s="45"/>
      <c r="B2081" s="120">
        <v>2013</v>
      </c>
      <c r="C2081" s="121">
        <v>8320</v>
      </c>
      <c r="D2081" s="120">
        <v>17</v>
      </c>
      <c r="E2081" s="120">
        <v>3000</v>
      </c>
      <c r="F2081" s="120">
        <v>3100</v>
      </c>
      <c r="G2081" s="120">
        <v>317</v>
      </c>
      <c r="H2081" s="120">
        <v>31701</v>
      </c>
      <c r="I2081" s="122" t="s">
        <v>161</v>
      </c>
      <c r="J2081" s="123">
        <v>0</v>
      </c>
      <c r="K2081" s="123">
        <v>0</v>
      </c>
      <c r="L2081" s="124">
        <v>0</v>
      </c>
      <c r="M2081" s="123">
        <v>0</v>
      </c>
      <c r="N2081" s="123">
        <v>0</v>
      </c>
      <c r="O2081" s="124">
        <v>0</v>
      </c>
      <c r="P2081" s="124">
        <v>0</v>
      </c>
      <c r="Q2081" s="45"/>
      <c r="R2081" s="123">
        <v>0</v>
      </c>
      <c r="S2081" s="123">
        <v>0</v>
      </c>
      <c r="T2081" s="123">
        <f t="shared" si="1242"/>
        <v>0</v>
      </c>
      <c r="U2081" s="123">
        <v>0</v>
      </c>
      <c r="V2081" s="123">
        <v>0</v>
      </c>
      <c r="W2081" s="123">
        <f t="shared" si="1250"/>
        <v>0</v>
      </c>
      <c r="X2081" s="123">
        <f t="shared" si="1243"/>
        <v>0</v>
      </c>
      <c r="Y2081" s="45"/>
      <c r="Z2081" s="123">
        <v>0</v>
      </c>
      <c r="AA2081" s="123">
        <v>0</v>
      </c>
      <c r="AB2081" s="123">
        <f t="shared" si="1244"/>
        <v>0</v>
      </c>
      <c r="AC2081" s="123">
        <v>0</v>
      </c>
      <c r="AD2081" s="123">
        <v>0</v>
      </c>
      <c r="AE2081" s="123">
        <f t="shared" si="1251"/>
        <v>0</v>
      </c>
      <c r="AF2081" s="123">
        <f t="shared" si="1245"/>
        <v>0</v>
      </c>
      <c r="AH2081" s="123">
        <v>0</v>
      </c>
      <c r="AI2081" s="123">
        <v>0</v>
      </c>
      <c r="AJ2081" s="123">
        <f t="shared" si="1246"/>
        <v>0</v>
      </c>
      <c r="AK2081" s="123">
        <v>0</v>
      </c>
      <c r="AL2081" s="123">
        <v>0</v>
      </c>
      <c r="AM2081" s="123">
        <f t="shared" si="1252"/>
        <v>0</v>
      </c>
      <c r="AN2081" s="123">
        <f t="shared" si="1247"/>
        <v>0</v>
      </c>
      <c r="AP2081" s="123">
        <f>J2081-(R2081+Z2081+AH2081)</f>
        <v>0</v>
      </c>
      <c r="AQ2081" s="123">
        <f>K2081-(S2081+AA2081+AI2081)</f>
        <v>0</v>
      </c>
      <c r="AR2081" s="123">
        <f t="shared" si="1248"/>
        <v>0</v>
      </c>
      <c r="AS2081" s="123">
        <f>M2081-(U2081+AC2081+AK2081)</f>
        <v>0</v>
      </c>
      <c r="AT2081" s="123">
        <f>N2081-(V2081+AD2081+AL2081)</f>
        <v>0</v>
      </c>
      <c r="AU2081" s="123">
        <f t="shared" si="1255"/>
        <v>0</v>
      </c>
      <c r="AV2081" s="123">
        <f t="shared" si="1249"/>
        <v>0</v>
      </c>
      <c r="AW2081" s="125" t="s">
        <v>153</v>
      </c>
      <c r="AX2081" s="125"/>
      <c r="AY2081" s="125"/>
      <c r="AZ2081" s="124" t="s">
        <v>283</v>
      </c>
      <c r="BA2081" s="124"/>
      <c r="BB2081" s="124"/>
      <c r="BC2081" s="124"/>
      <c r="BD2081" s="124"/>
    </row>
    <row r="2082" spans="1:56" s="127" customFormat="1" hidden="1">
      <c r="A2082" s="45"/>
      <c r="B2082" s="114">
        <v>2013</v>
      </c>
      <c r="C2082" s="115">
        <v>8320</v>
      </c>
      <c r="D2082" s="114">
        <v>17</v>
      </c>
      <c r="E2082" s="114">
        <v>3000</v>
      </c>
      <c r="F2082" s="114">
        <v>3100</v>
      </c>
      <c r="G2082" s="114">
        <v>319</v>
      </c>
      <c r="H2082" s="114"/>
      <c r="I2082" s="116" t="s">
        <v>427</v>
      </c>
      <c r="J2082" s="117">
        <v>0</v>
      </c>
      <c r="K2082" s="117">
        <v>0</v>
      </c>
      <c r="L2082" s="117">
        <v>0</v>
      </c>
      <c r="M2082" s="117">
        <v>0</v>
      </c>
      <c r="N2082" s="117">
        <v>0</v>
      </c>
      <c r="O2082" s="117">
        <v>0</v>
      </c>
      <c r="P2082" s="117">
        <v>0</v>
      </c>
      <c r="Q2082" s="45"/>
      <c r="R2082" s="118">
        <f>R2083</f>
        <v>0</v>
      </c>
      <c r="S2082" s="118">
        <f>S2083</f>
        <v>0</v>
      </c>
      <c r="T2082" s="118">
        <f t="shared" si="1242"/>
        <v>0</v>
      </c>
      <c r="U2082" s="118">
        <f>U2083</f>
        <v>0</v>
      </c>
      <c r="V2082" s="118">
        <f>V2083</f>
        <v>0</v>
      </c>
      <c r="W2082" s="118">
        <f t="shared" si="1250"/>
        <v>0</v>
      </c>
      <c r="X2082" s="118">
        <f t="shared" si="1243"/>
        <v>0</v>
      </c>
      <c r="Y2082" s="45"/>
      <c r="Z2082" s="118">
        <f>Z2083</f>
        <v>0</v>
      </c>
      <c r="AA2082" s="118">
        <f>AA2083</f>
        <v>0</v>
      </c>
      <c r="AB2082" s="118">
        <f t="shared" si="1244"/>
        <v>0</v>
      </c>
      <c r="AC2082" s="118">
        <f>AC2083</f>
        <v>0</v>
      </c>
      <c r="AD2082" s="118">
        <f>AD2083</f>
        <v>0</v>
      </c>
      <c r="AE2082" s="118">
        <f t="shared" si="1251"/>
        <v>0</v>
      </c>
      <c r="AF2082" s="118">
        <f t="shared" si="1245"/>
        <v>0</v>
      </c>
      <c r="AH2082" s="118">
        <f>AH2083</f>
        <v>0</v>
      </c>
      <c r="AI2082" s="118">
        <f>AI2083</f>
        <v>0</v>
      </c>
      <c r="AJ2082" s="118">
        <f t="shared" si="1246"/>
        <v>0</v>
      </c>
      <c r="AK2082" s="118">
        <f>AK2083</f>
        <v>0</v>
      </c>
      <c r="AL2082" s="118">
        <f>AL2083</f>
        <v>0</v>
      </c>
      <c r="AM2082" s="118">
        <f t="shared" si="1252"/>
        <v>0</v>
      </c>
      <c r="AN2082" s="118">
        <f t="shared" si="1247"/>
        <v>0</v>
      </c>
      <c r="AP2082" s="118">
        <f>AP2083</f>
        <v>0</v>
      </c>
      <c r="AQ2082" s="118">
        <f>AQ2083</f>
        <v>0</v>
      </c>
      <c r="AR2082" s="118">
        <f t="shared" si="1248"/>
        <v>0</v>
      </c>
      <c r="AS2082" s="118">
        <f>AS2083</f>
        <v>0</v>
      </c>
      <c r="AT2082" s="118">
        <f>AT2083</f>
        <v>0</v>
      </c>
      <c r="AU2082" s="118">
        <f t="shared" si="1255"/>
        <v>0</v>
      </c>
      <c r="AV2082" s="118">
        <f t="shared" si="1249"/>
        <v>0</v>
      </c>
      <c r="AW2082" s="119"/>
      <c r="AX2082" s="119"/>
      <c r="AY2082" s="119"/>
      <c r="AZ2082" s="117"/>
      <c r="BA2082" s="117"/>
      <c r="BB2082" s="117"/>
      <c r="BC2082" s="117"/>
      <c r="BD2082" s="117"/>
    </row>
    <row r="2083" spans="1:56" s="100" customFormat="1" hidden="1">
      <c r="A2083" s="45"/>
      <c r="B2083" s="120">
        <v>2013</v>
      </c>
      <c r="C2083" s="121">
        <v>8320</v>
      </c>
      <c r="D2083" s="120">
        <v>17</v>
      </c>
      <c r="E2083" s="120">
        <v>3000</v>
      </c>
      <c r="F2083" s="120">
        <v>3100</v>
      </c>
      <c r="G2083" s="120">
        <v>319</v>
      </c>
      <c r="H2083" s="120">
        <v>31901</v>
      </c>
      <c r="I2083" s="122" t="s">
        <v>428</v>
      </c>
      <c r="J2083" s="123">
        <v>0</v>
      </c>
      <c r="K2083" s="123">
        <v>0</v>
      </c>
      <c r="L2083" s="124">
        <v>0</v>
      </c>
      <c r="M2083" s="123">
        <v>0</v>
      </c>
      <c r="N2083" s="123">
        <v>0</v>
      </c>
      <c r="O2083" s="124">
        <v>0</v>
      </c>
      <c r="P2083" s="124">
        <v>0</v>
      </c>
      <c r="Q2083" s="45"/>
      <c r="R2083" s="123">
        <v>0</v>
      </c>
      <c r="S2083" s="123">
        <v>0</v>
      </c>
      <c r="T2083" s="123">
        <f t="shared" si="1242"/>
        <v>0</v>
      </c>
      <c r="U2083" s="123">
        <v>0</v>
      </c>
      <c r="V2083" s="123">
        <v>0</v>
      </c>
      <c r="W2083" s="123">
        <f t="shared" si="1250"/>
        <v>0</v>
      </c>
      <c r="X2083" s="123">
        <f t="shared" si="1243"/>
        <v>0</v>
      </c>
      <c r="Y2083" s="45"/>
      <c r="Z2083" s="123">
        <v>0</v>
      </c>
      <c r="AA2083" s="123">
        <v>0</v>
      </c>
      <c r="AB2083" s="123">
        <f t="shared" si="1244"/>
        <v>0</v>
      </c>
      <c r="AC2083" s="123">
        <v>0</v>
      </c>
      <c r="AD2083" s="123">
        <v>0</v>
      </c>
      <c r="AE2083" s="123">
        <f t="shared" si="1251"/>
        <v>0</v>
      </c>
      <c r="AF2083" s="123">
        <f t="shared" si="1245"/>
        <v>0</v>
      </c>
      <c r="AH2083" s="123">
        <v>0</v>
      </c>
      <c r="AI2083" s="123">
        <v>0</v>
      </c>
      <c r="AJ2083" s="123">
        <f t="shared" si="1246"/>
        <v>0</v>
      </c>
      <c r="AK2083" s="123">
        <v>0</v>
      </c>
      <c r="AL2083" s="123">
        <v>0</v>
      </c>
      <c r="AM2083" s="123">
        <f t="shared" si="1252"/>
        <v>0</v>
      </c>
      <c r="AN2083" s="123">
        <f t="shared" si="1247"/>
        <v>0</v>
      </c>
      <c r="AP2083" s="123">
        <f>J2083-(R2083+Z2083+AH2083)</f>
        <v>0</v>
      </c>
      <c r="AQ2083" s="123">
        <f>K2083-(S2083+AA2083+AI2083)</f>
        <v>0</v>
      </c>
      <c r="AR2083" s="123">
        <f t="shared" si="1248"/>
        <v>0</v>
      </c>
      <c r="AS2083" s="123">
        <f>M2083-(U2083+AC2083+AK2083)</f>
        <v>0</v>
      </c>
      <c r="AT2083" s="123">
        <f>N2083-(V2083+AD2083+AL2083)</f>
        <v>0</v>
      </c>
      <c r="AU2083" s="123">
        <f t="shared" si="1255"/>
        <v>0</v>
      </c>
      <c r="AV2083" s="123">
        <f t="shared" si="1249"/>
        <v>0</v>
      </c>
      <c r="AW2083" s="125" t="s">
        <v>153</v>
      </c>
      <c r="AX2083" s="125"/>
      <c r="AY2083" s="125"/>
      <c r="AZ2083" s="124" t="s">
        <v>283</v>
      </c>
      <c r="BA2083" s="124"/>
      <c r="BB2083" s="124"/>
      <c r="BC2083" s="124"/>
      <c r="BD2083" s="124"/>
    </row>
    <row r="2084" spans="1:56" s="126" customFormat="1" hidden="1">
      <c r="A2084" s="45"/>
      <c r="B2084" s="108">
        <v>2013</v>
      </c>
      <c r="C2084" s="109">
        <v>8320</v>
      </c>
      <c r="D2084" s="108">
        <v>17</v>
      </c>
      <c r="E2084" s="108">
        <v>3000</v>
      </c>
      <c r="F2084" s="108">
        <v>3200</v>
      </c>
      <c r="G2084" s="108"/>
      <c r="H2084" s="108"/>
      <c r="I2084" s="110" t="s">
        <v>429</v>
      </c>
      <c r="J2084" s="111">
        <v>0</v>
      </c>
      <c r="K2084" s="111">
        <v>0</v>
      </c>
      <c r="L2084" s="111">
        <v>0</v>
      </c>
      <c r="M2084" s="111">
        <v>0</v>
      </c>
      <c r="N2084" s="111">
        <v>0</v>
      </c>
      <c r="O2084" s="111">
        <v>0</v>
      </c>
      <c r="P2084" s="111">
        <v>0</v>
      </c>
      <c r="Q2084" s="45"/>
      <c r="R2084" s="112">
        <f>R2085+R2087+R2090+R2092</f>
        <v>0</v>
      </c>
      <c r="S2084" s="112">
        <f>S2085+S2087+S2090+S2092</f>
        <v>0</v>
      </c>
      <c r="T2084" s="112">
        <f t="shared" si="1242"/>
        <v>0</v>
      </c>
      <c r="U2084" s="112">
        <f>U2085+U2087+U2090+U2092</f>
        <v>0</v>
      </c>
      <c r="V2084" s="112">
        <f>V2085+V2087+V2090+V2092</f>
        <v>0</v>
      </c>
      <c r="W2084" s="112">
        <f t="shared" si="1250"/>
        <v>0</v>
      </c>
      <c r="X2084" s="112">
        <f t="shared" si="1243"/>
        <v>0</v>
      </c>
      <c r="Y2084" s="45"/>
      <c r="Z2084" s="112">
        <f>Z2085+Z2087+Z2090+Z2092</f>
        <v>0</v>
      </c>
      <c r="AA2084" s="112">
        <f>AA2085+AA2087+AA2090+AA2092</f>
        <v>0</v>
      </c>
      <c r="AB2084" s="112">
        <f t="shared" si="1244"/>
        <v>0</v>
      </c>
      <c r="AC2084" s="112">
        <f>AC2085+AC2087+AC2090+AC2092</f>
        <v>0</v>
      </c>
      <c r="AD2084" s="112">
        <f>AD2085+AD2087+AD2090+AD2092</f>
        <v>0</v>
      </c>
      <c r="AE2084" s="112">
        <f t="shared" si="1251"/>
        <v>0</v>
      </c>
      <c r="AF2084" s="112">
        <f t="shared" si="1245"/>
        <v>0</v>
      </c>
      <c r="AH2084" s="112">
        <f>AH2085+AH2087+AH2090+AH2092</f>
        <v>0</v>
      </c>
      <c r="AI2084" s="112">
        <f>AI2085+AI2087+AI2090+AI2092</f>
        <v>0</v>
      </c>
      <c r="AJ2084" s="112">
        <f t="shared" si="1246"/>
        <v>0</v>
      </c>
      <c r="AK2084" s="112">
        <f>AK2085+AK2087+AK2090+AK2092</f>
        <v>0</v>
      </c>
      <c r="AL2084" s="112">
        <f>AL2085+AL2087+AL2090+AL2092</f>
        <v>0</v>
      </c>
      <c r="AM2084" s="112">
        <f t="shared" si="1252"/>
        <v>0</v>
      </c>
      <c r="AN2084" s="112">
        <f t="shared" si="1247"/>
        <v>0</v>
      </c>
      <c r="AP2084" s="112">
        <f>AP2085+AP2087+AP2090+AP2092</f>
        <v>0</v>
      </c>
      <c r="AQ2084" s="112">
        <f>AQ2085+AQ2087+AQ2090+AQ2092</f>
        <v>0</v>
      </c>
      <c r="AR2084" s="112">
        <f t="shared" si="1248"/>
        <v>0</v>
      </c>
      <c r="AS2084" s="112">
        <f>AS2085+AS2087+AS2090+AS2092</f>
        <v>0</v>
      </c>
      <c r="AT2084" s="112">
        <f>AT2085+AT2087+AT2090+AT2092</f>
        <v>0</v>
      </c>
      <c r="AU2084" s="112">
        <f t="shared" si="1255"/>
        <v>0</v>
      </c>
      <c r="AV2084" s="112">
        <f t="shared" si="1249"/>
        <v>0</v>
      </c>
      <c r="AW2084" s="113"/>
      <c r="AX2084" s="113"/>
      <c r="AY2084" s="113"/>
      <c r="AZ2084" s="111"/>
      <c r="BA2084" s="111"/>
      <c r="BB2084" s="111"/>
      <c r="BC2084" s="111"/>
      <c r="BD2084" s="111"/>
    </row>
    <row r="2085" spans="1:56" s="127" customFormat="1" hidden="1">
      <c r="A2085" s="45"/>
      <c r="B2085" s="114">
        <v>2013</v>
      </c>
      <c r="C2085" s="115">
        <v>8320</v>
      </c>
      <c r="D2085" s="114">
        <v>17</v>
      </c>
      <c r="E2085" s="114">
        <v>3000</v>
      </c>
      <c r="F2085" s="114">
        <v>3200</v>
      </c>
      <c r="G2085" s="114">
        <v>323</v>
      </c>
      <c r="H2085" s="114"/>
      <c r="I2085" s="116" t="s">
        <v>431</v>
      </c>
      <c r="J2085" s="117">
        <v>0</v>
      </c>
      <c r="K2085" s="117">
        <v>0</v>
      </c>
      <c r="L2085" s="117">
        <v>0</v>
      </c>
      <c r="M2085" s="117">
        <v>0</v>
      </c>
      <c r="N2085" s="117">
        <v>0</v>
      </c>
      <c r="O2085" s="117">
        <v>0</v>
      </c>
      <c r="P2085" s="117">
        <v>0</v>
      </c>
      <c r="Q2085" s="45"/>
      <c r="R2085" s="118">
        <f>R2086</f>
        <v>0</v>
      </c>
      <c r="S2085" s="118">
        <f>S2086</f>
        <v>0</v>
      </c>
      <c r="T2085" s="118">
        <f t="shared" si="1242"/>
        <v>0</v>
      </c>
      <c r="U2085" s="118">
        <f>U2086</f>
        <v>0</v>
      </c>
      <c r="V2085" s="118">
        <f>V2086</f>
        <v>0</v>
      </c>
      <c r="W2085" s="118">
        <f t="shared" si="1250"/>
        <v>0</v>
      </c>
      <c r="X2085" s="118">
        <f t="shared" si="1243"/>
        <v>0</v>
      </c>
      <c r="Y2085" s="45"/>
      <c r="Z2085" s="118">
        <f>Z2086</f>
        <v>0</v>
      </c>
      <c r="AA2085" s="118">
        <f>AA2086</f>
        <v>0</v>
      </c>
      <c r="AB2085" s="118">
        <f t="shared" si="1244"/>
        <v>0</v>
      </c>
      <c r="AC2085" s="118">
        <f>AC2086</f>
        <v>0</v>
      </c>
      <c r="AD2085" s="118">
        <f>AD2086</f>
        <v>0</v>
      </c>
      <c r="AE2085" s="118">
        <f t="shared" si="1251"/>
        <v>0</v>
      </c>
      <c r="AF2085" s="118">
        <f t="shared" si="1245"/>
        <v>0</v>
      </c>
      <c r="AH2085" s="118">
        <f>AH2086</f>
        <v>0</v>
      </c>
      <c r="AI2085" s="118">
        <f>AI2086</f>
        <v>0</v>
      </c>
      <c r="AJ2085" s="118">
        <f t="shared" si="1246"/>
        <v>0</v>
      </c>
      <c r="AK2085" s="118">
        <f>AK2086</f>
        <v>0</v>
      </c>
      <c r="AL2085" s="118">
        <f>AL2086</f>
        <v>0</v>
      </c>
      <c r="AM2085" s="118">
        <f t="shared" si="1252"/>
        <v>0</v>
      </c>
      <c r="AN2085" s="118">
        <f t="shared" si="1247"/>
        <v>0</v>
      </c>
      <c r="AP2085" s="118">
        <f>AP2086</f>
        <v>0</v>
      </c>
      <c r="AQ2085" s="118">
        <f>AQ2086</f>
        <v>0</v>
      </c>
      <c r="AR2085" s="118">
        <f t="shared" si="1248"/>
        <v>0</v>
      </c>
      <c r="AS2085" s="118">
        <f>AS2086</f>
        <v>0</v>
      </c>
      <c r="AT2085" s="118">
        <f>AT2086</f>
        <v>0</v>
      </c>
      <c r="AU2085" s="118">
        <f t="shared" si="1255"/>
        <v>0</v>
      </c>
      <c r="AV2085" s="118">
        <f t="shared" si="1249"/>
        <v>0</v>
      </c>
      <c r="AW2085" s="119"/>
      <c r="AX2085" s="119"/>
      <c r="AY2085" s="119"/>
      <c r="AZ2085" s="117"/>
      <c r="BA2085" s="117"/>
      <c r="BB2085" s="117"/>
      <c r="BC2085" s="117"/>
      <c r="BD2085" s="117"/>
    </row>
    <row r="2086" spans="1:56" s="100" customFormat="1" hidden="1">
      <c r="A2086" s="45"/>
      <c r="B2086" s="120">
        <v>2013</v>
      </c>
      <c r="C2086" s="121">
        <v>8320</v>
      </c>
      <c r="D2086" s="120">
        <v>17</v>
      </c>
      <c r="E2086" s="120">
        <v>3000</v>
      </c>
      <c r="F2086" s="120">
        <v>3200</v>
      </c>
      <c r="G2086" s="120">
        <v>323</v>
      </c>
      <c r="H2086" s="120">
        <v>32301</v>
      </c>
      <c r="I2086" s="122" t="s">
        <v>432</v>
      </c>
      <c r="J2086" s="123">
        <v>0</v>
      </c>
      <c r="K2086" s="123">
        <v>0</v>
      </c>
      <c r="L2086" s="124">
        <v>0</v>
      </c>
      <c r="M2086" s="123">
        <v>0</v>
      </c>
      <c r="N2086" s="123">
        <v>0</v>
      </c>
      <c r="O2086" s="124">
        <v>0</v>
      </c>
      <c r="P2086" s="124">
        <v>0</v>
      </c>
      <c r="Q2086" s="45"/>
      <c r="R2086" s="123">
        <v>0</v>
      </c>
      <c r="S2086" s="123">
        <v>0</v>
      </c>
      <c r="T2086" s="123">
        <f t="shared" si="1242"/>
        <v>0</v>
      </c>
      <c r="U2086" s="123">
        <v>0</v>
      </c>
      <c r="V2086" s="123">
        <v>0</v>
      </c>
      <c r="W2086" s="123">
        <f t="shared" si="1250"/>
        <v>0</v>
      </c>
      <c r="X2086" s="123">
        <f t="shared" si="1243"/>
        <v>0</v>
      </c>
      <c r="Y2086" s="45"/>
      <c r="Z2086" s="123">
        <v>0</v>
      </c>
      <c r="AA2086" s="123">
        <v>0</v>
      </c>
      <c r="AB2086" s="123">
        <f t="shared" si="1244"/>
        <v>0</v>
      </c>
      <c r="AC2086" s="123">
        <v>0</v>
      </c>
      <c r="AD2086" s="123">
        <v>0</v>
      </c>
      <c r="AE2086" s="123">
        <f t="shared" si="1251"/>
        <v>0</v>
      </c>
      <c r="AF2086" s="123">
        <f t="shared" si="1245"/>
        <v>0</v>
      </c>
      <c r="AH2086" s="123">
        <v>0</v>
      </c>
      <c r="AI2086" s="123">
        <v>0</v>
      </c>
      <c r="AJ2086" s="123">
        <f t="shared" si="1246"/>
        <v>0</v>
      </c>
      <c r="AK2086" s="123">
        <v>0</v>
      </c>
      <c r="AL2086" s="123">
        <v>0</v>
      </c>
      <c r="AM2086" s="123">
        <f t="shared" si="1252"/>
        <v>0</v>
      </c>
      <c r="AN2086" s="123">
        <f t="shared" si="1247"/>
        <v>0</v>
      </c>
      <c r="AP2086" s="123">
        <f>J2086-(R2086+Z2086+AH2086)</f>
        <v>0</v>
      </c>
      <c r="AQ2086" s="123">
        <f>K2086-(S2086+AA2086+AI2086)</f>
        <v>0</v>
      </c>
      <c r="AR2086" s="123">
        <f t="shared" si="1248"/>
        <v>0</v>
      </c>
      <c r="AS2086" s="123">
        <f>M2086-(U2086+AC2086+AK2086)</f>
        <v>0</v>
      </c>
      <c r="AT2086" s="123">
        <f>N2086-(V2086+AD2086+AL2086)</f>
        <v>0</v>
      </c>
      <c r="AU2086" s="123">
        <f t="shared" si="1255"/>
        <v>0</v>
      </c>
      <c r="AV2086" s="123">
        <f t="shared" si="1249"/>
        <v>0</v>
      </c>
      <c r="AW2086" s="125" t="s">
        <v>153</v>
      </c>
      <c r="AX2086" s="125"/>
      <c r="AY2086" s="125"/>
      <c r="AZ2086" s="124" t="s">
        <v>88</v>
      </c>
      <c r="BA2086" s="124"/>
      <c r="BB2086" s="124"/>
      <c r="BC2086" s="124"/>
      <c r="BD2086" s="124"/>
    </row>
    <row r="2087" spans="1:56" s="127" customFormat="1" hidden="1">
      <c r="A2087" s="45"/>
      <c r="B2087" s="114">
        <v>2013</v>
      </c>
      <c r="C2087" s="115">
        <v>8320</v>
      </c>
      <c r="D2087" s="114">
        <v>17</v>
      </c>
      <c r="E2087" s="114">
        <v>3000</v>
      </c>
      <c r="F2087" s="114">
        <v>3200</v>
      </c>
      <c r="G2087" s="114">
        <v>325</v>
      </c>
      <c r="H2087" s="114"/>
      <c r="I2087" s="116" t="s">
        <v>165</v>
      </c>
      <c r="J2087" s="117">
        <v>0</v>
      </c>
      <c r="K2087" s="117">
        <v>0</v>
      </c>
      <c r="L2087" s="117">
        <v>0</v>
      </c>
      <c r="M2087" s="117">
        <v>0</v>
      </c>
      <c r="N2087" s="117">
        <v>0</v>
      </c>
      <c r="O2087" s="117">
        <v>0</v>
      </c>
      <c r="P2087" s="117">
        <v>0</v>
      </c>
      <c r="Q2087" s="45"/>
      <c r="R2087" s="118">
        <f>R2088+R2089</f>
        <v>0</v>
      </c>
      <c r="S2087" s="118">
        <f>S2088+S2089</f>
        <v>0</v>
      </c>
      <c r="T2087" s="118">
        <f t="shared" si="1242"/>
        <v>0</v>
      </c>
      <c r="U2087" s="118">
        <f>U2088+U2089</f>
        <v>0</v>
      </c>
      <c r="V2087" s="118">
        <f>V2088+V2089</f>
        <v>0</v>
      </c>
      <c r="W2087" s="118">
        <f t="shared" si="1250"/>
        <v>0</v>
      </c>
      <c r="X2087" s="118">
        <f t="shared" si="1243"/>
        <v>0</v>
      </c>
      <c r="Y2087" s="45"/>
      <c r="Z2087" s="118">
        <f>Z2088+Z2089</f>
        <v>0</v>
      </c>
      <c r="AA2087" s="118">
        <f>AA2088+AA2089</f>
        <v>0</v>
      </c>
      <c r="AB2087" s="118">
        <f t="shared" si="1244"/>
        <v>0</v>
      </c>
      <c r="AC2087" s="118">
        <f>AC2088+AC2089</f>
        <v>0</v>
      </c>
      <c r="AD2087" s="118">
        <f>AD2088+AD2089</f>
        <v>0</v>
      </c>
      <c r="AE2087" s="118">
        <f t="shared" si="1251"/>
        <v>0</v>
      </c>
      <c r="AF2087" s="118">
        <f t="shared" si="1245"/>
        <v>0</v>
      </c>
      <c r="AH2087" s="118">
        <f>AH2088+AH2089</f>
        <v>0</v>
      </c>
      <c r="AI2087" s="118">
        <f>AI2088+AI2089</f>
        <v>0</v>
      </c>
      <c r="AJ2087" s="118">
        <f t="shared" si="1246"/>
        <v>0</v>
      </c>
      <c r="AK2087" s="118">
        <f>AK2088+AK2089</f>
        <v>0</v>
      </c>
      <c r="AL2087" s="118">
        <f>AL2088+AL2089</f>
        <v>0</v>
      </c>
      <c r="AM2087" s="118">
        <f t="shared" si="1252"/>
        <v>0</v>
      </c>
      <c r="AN2087" s="118">
        <f t="shared" si="1247"/>
        <v>0</v>
      </c>
      <c r="AP2087" s="118">
        <f>AP2088+AP2089</f>
        <v>0</v>
      </c>
      <c r="AQ2087" s="118">
        <f>AQ2088+AQ2089</f>
        <v>0</v>
      </c>
      <c r="AR2087" s="118">
        <f t="shared" si="1248"/>
        <v>0</v>
      </c>
      <c r="AS2087" s="118">
        <f>AS2088+AS2089</f>
        <v>0</v>
      </c>
      <c r="AT2087" s="118">
        <f>AT2088+AT2089</f>
        <v>0</v>
      </c>
      <c r="AU2087" s="118">
        <f t="shared" si="1255"/>
        <v>0</v>
      </c>
      <c r="AV2087" s="118">
        <f t="shared" si="1249"/>
        <v>0</v>
      </c>
      <c r="AW2087" s="119"/>
      <c r="AX2087" s="119"/>
      <c r="AY2087" s="119"/>
      <c r="AZ2087" s="117"/>
      <c r="BA2087" s="117"/>
      <c r="BB2087" s="117"/>
      <c r="BC2087" s="117"/>
      <c r="BD2087" s="117"/>
    </row>
    <row r="2088" spans="1:56" s="100" customFormat="1" ht="46.8" hidden="1">
      <c r="A2088" s="45"/>
      <c r="B2088" s="120">
        <v>2013</v>
      </c>
      <c r="C2088" s="121">
        <v>8320</v>
      </c>
      <c r="D2088" s="120">
        <v>17</v>
      </c>
      <c r="E2088" s="120">
        <v>3000</v>
      </c>
      <c r="F2088" s="120">
        <v>3200</v>
      </c>
      <c r="G2088" s="120">
        <v>325</v>
      </c>
      <c r="H2088" s="120">
        <v>32501</v>
      </c>
      <c r="I2088" s="122" t="s">
        <v>166</v>
      </c>
      <c r="J2088" s="123">
        <v>0</v>
      </c>
      <c r="K2088" s="123">
        <v>0</v>
      </c>
      <c r="L2088" s="124">
        <v>0</v>
      </c>
      <c r="M2088" s="123">
        <v>0</v>
      </c>
      <c r="N2088" s="123">
        <v>0</v>
      </c>
      <c r="O2088" s="124">
        <v>0</v>
      </c>
      <c r="P2088" s="124">
        <v>0</v>
      </c>
      <c r="Q2088" s="45"/>
      <c r="R2088" s="123">
        <v>0</v>
      </c>
      <c r="S2088" s="123">
        <v>0</v>
      </c>
      <c r="T2088" s="123">
        <f t="shared" si="1242"/>
        <v>0</v>
      </c>
      <c r="U2088" s="123">
        <v>0</v>
      </c>
      <c r="V2088" s="123">
        <v>0</v>
      </c>
      <c r="W2088" s="123">
        <f t="shared" si="1250"/>
        <v>0</v>
      </c>
      <c r="X2088" s="123">
        <f t="shared" si="1243"/>
        <v>0</v>
      </c>
      <c r="Y2088" s="45"/>
      <c r="Z2088" s="123">
        <v>0</v>
      </c>
      <c r="AA2088" s="123">
        <v>0</v>
      </c>
      <c r="AB2088" s="123">
        <f t="shared" si="1244"/>
        <v>0</v>
      </c>
      <c r="AC2088" s="123">
        <v>0</v>
      </c>
      <c r="AD2088" s="123">
        <v>0</v>
      </c>
      <c r="AE2088" s="123">
        <f t="shared" si="1251"/>
        <v>0</v>
      </c>
      <c r="AF2088" s="123">
        <f t="shared" si="1245"/>
        <v>0</v>
      </c>
      <c r="AH2088" s="123">
        <v>0</v>
      </c>
      <c r="AI2088" s="123">
        <v>0</v>
      </c>
      <c r="AJ2088" s="123">
        <f t="shared" si="1246"/>
        <v>0</v>
      </c>
      <c r="AK2088" s="123">
        <v>0</v>
      </c>
      <c r="AL2088" s="123">
        <v>0</v>
      </c>
      <c r="AM2088" s="123">
        <f t="shared" si="1252"/>
        <v>0</v>
      </c>
      <c r="AN2088" s="123">
        <f t="shared" si="1247"/>
        <v>0</v>
      </c>
      <c r="AP2088" s="123">
        <f>J2088-(R2088+Z2088+AH2088)</f>
        <v>0</v>
      </c>
      <c r="AQ2088" s="123">
        <f>K2088-(S2088+AA2088+AI2088)</f>
        <v>0</v>
      </c>
      <c r="AR2088" s="123">
        <f t="shared" si="1248"/>
        <v>0</v>
      </c>
      <c r="AS2088" s="123">
        <f>M2088-(U2088+AC2088+AK2088)</f>
        <v>0</v>
      </c>
      <c r="AT2088" s="123">
        <f>N2088-(V2088+AD2088+AL2088)</f>
        <v>0</v>
      </c>
      <c r="AU2088" s="123">
        <f t="shared" si="1255"/>
        <v>0</v>
      </c>
      <c r="AV2088" s="123">
        <f t="shared" si="1249"/>
        <v>0</v>
      </c>
      <c r="AW2088" s="125" t="s">
        <v>153</v>
      </c>
      <c r="AX2088" s="125"/>
      <c r="AY2088" s="125"/>
      <c r="AZ2088" s="124" t="s">
        <v>283</v>
      </c>
      <c r="BA2088" s="124"/>
      <c r="BB2088" s="124"/>
      <c r="BC2088" s="124"/>
      <c r="BD2088" s="124"/>
    </row>
    <row r="2089" spans="1:56" s="100" customFormat="1" ht="46.8" hidden="1">
      <c r="A2089" s="45"/>
      <c r="B2089" s="120">
        <v>2013</v>
      </c>
      <c r="C2089" s="121">
        <v>8320</v>
      </c>
      <c r="D2089" s="120">
        <v>17</v>
      </c>
      <c r="E2089" s="120">
        <v>3000</v>
      </c>
      <c r="F2089" s="120">
        <v>3200</v>
      </c>
      <c r="G2089" s="120">
        <v>325</v>
      </c>
      <c r="H2089" s="120">
        <v>32502</v>
      </c>
      <c r="I2089" s="122" t="s">
        <v>517</v>
      </c>
      <c r="J2089" s="123">
        <v>0</v>
      </c>
      <c r="K2089" s="123">
        <v>0</v>
      </c>
      <c r="L2089" s="124">
        <v>0</v>
      </c>
      <c r="M2089" s="123">
        <v>0</v>
      </c>
      <c r="N2089" s="123">
        <v>0</v>
      </c>
      <c r="O2089" s="124">
        <v>0</v>
      </c>
      <c r="P2089" s="124"/>
      <c r="Q2089" s="45"/>
      <c r="R2089" s="123">
        <v>0</v>
      </c>
      <c r="S2089" s="123">
        <v>0</v>
      </c>
      <c r="T2089" s="123">
        <f t="shared" si="1242"/>
        <v>0</v>
      </c>
      <c r="U2089" s="123">
        <v>0</v>
      </c>
      <c r="V2089" s="123">
        <v>0</v>
      </c>
      <c r="W2089" s="123">
        <f t="shared" si="1250"/>
        <v>0</v>
      </c>
      <c r="X2089" s="123">
        <f t="shared" si="1243"/>
        <v>0</v>
      </c>
      <c r="Y2089" s="45"/>
      <c r="Z2089" s="123">
        <v>0</v>
      </c>
      <c r="AA2089" s="123">
        <v>0</v>
      </c>
      <c r="AB2089" s="123">
        <f t="shared" si="1244"/>
        <v>0</v>
      </c>
      <c r="AC2089" s="123">
        <v>0</v>
      </c>
      <c r="AD2089" s="123">
        <v>0</v>
      </c>
      <c r="AE2089" s="123">
        <f t="shared" si="1251"/>
        <v>0</v>
      </c>
      <c r="AF2089" s="123">
        <f t="shared" si="1245"/>
        <v>0</v>
      </c>
      <c r="AH2089" s="123">
        <v>0</v>
      </c>
      <c r="AI2089" s="123">
        <v>0</v>
      </c>
      <c r="AJ2089" s="123">
        <f t="shared" si="1246"/>
        <v>0</v>
      </c>
      <c r="AK2089" s="123">
        <v>0</v>
      </c>
      <c r="AL2089" s="123">
        <v>0</v>
      </c>
      <c r="AM2089" s="123">
        <f t="shared" si="1252"/>
        <v>0</v>
      </c>
      <c r="AN2089" s="123">
        <f t="shared" si="1247"/>
        <v>0</v>
      </c>
      <c r="AP2089" s="123">
        <f>J2089-(R2089+Z2089+AH2089)</f>
        <v>0</v>
      </c>
      <c r="AQ2089" s="123">
        <f>K2089-(S2089+AA2089+AI2089)</f>
        <v>0</v>
      </c>
      <c r="AR2089" s="123">
        <f t="shared" si="1248"/>
        <v>0</v>
      </c>
      <c r="AS2089" s="123">
        <f>M2089-(U2089+AC2089+AK2089)</f>
        <v>0</v>
      </c>
      <c r="AT2089" s="123">
        <f>N2089-(V2089+AD2089+AL2089)</f>
        <v>0</v>
      </c>
      <c r="AU2089" s="123">
        <f t="shared" si="1255"/>
        <v>0</v>
      </c>
      <c r="AV2089" s="123">
        <f t="shared" si="1249"/>
        <v>0</v>
      </c>
      <c r="AW2089" s="125" t="s">
        <v>153</v>
      </c>
      <c r="AX2089" s="125"/>
      <c r="AY2089" s="125"/>
      <c r="AZ2089" s="124" t="s">
        <v>88</v>
      </c>
      <c r="BA2089" s="124"/>
      <c r="BB2089" s="124"/>
      <c r="BC2089" s="124"/>
      <c r="BD2089" s="124"/>
    </row>
    <row r="2090" spans="1:56" s="127" customFormat="1" hidden="1">
      <c r="A2090" s="45"/>
      <c r="B2090" s="114">
        <v>2013</v>
      </c>
      <c r="C2090" s="115">
        <v>8320</v>
      </c>
      <c r="D2090" s="114">
        <v>17</v>
      </c>
      <c r="E2090" s="114">
        <v>3000</v>
      </c>
      <c r="F2090" s="114">
        <v>3200</v>
      </c>
      <c r="G2090" s="114">
        <v>327</v>
      </c>
      <c r="H2090" s="114"/>
      <c r="I2090" s="116" t="s">
        <v>518</v>
      </c>
      <c r="J2090" s="117">
        <v>0</v>
      </c>
      <c r="K2090" s="117">
        <v>0</v>
      </c>
      <c r="L2090" s="117">
        <v>0</v>
      </c>
      <c r="M2090" s="117">
        <v>0</v>
      </c>
      <c r="N2090" s="117">
        <v>0</v>
      </c>
      <c r="O2090" s="117">
        <v>0</v>
      </c>
      <c r="P2090" s="117">
        <v>0</v>
      </c>
      <c r="Q2090" s="45"/>
      <c r="R2090" s="118">
        <f>R2091</f>
        <v>0</v>
      </c>
      <c r="S2090" s="118">
        <f>S2091</f>
        <v>0</v>
      </c>
      <c r="T2090" s="118">
        <f t="shared" si="1242"/>
        <v>0</v>
      </c>
      <c r="U2090" s="118">
        <f>U2091</f>
        <v>0</v>
      </c>
      <c r="V2090" s="118">
        <f>V2091</f>
        <v>0</v>
      </c>
      <c r="W2090" s="118">
        <f t="shared" si="1250"/>
        <v>0</v>
      </c>
      <c r="X2090" s="118">
        <f t="shared" si="1243"/>
        <v>0</v>
      </c>
      <c r="Y2090" s="45"/>
      <c r="Z2090" s="118">
        <f>Z2091</f>
        <v>0</v>
      </c>
      <c r="AA2090" s="118">
        <f>AA2091</f>
        <v>0</v>
      </c>
      <c r="AB2090" s="118">
        <f t="shared" si="1244"/>
        <v>0</v>
      </c>
      <c r="AC2090" s="118">
        <f>AC2091</f>
        <v>0</v>
      </c>
      <c r="AD2090" s="118">
        <f>AD2091</f>
        <v>0</v>
      </c>
      <c r="AE2090" s="118">
        <f t="shared" si="1251"/>
        <v>0</v>
      </c>
      <c r="AF2090" s="118">
        <f t="shared" si="1245"/>
        <v>0</v>
      </c>
      <c r="AH2090" s="118">
        <f>AH2091</f>
        <v>0</v>
      </c>
      <c r="AI2090" s="118">
        <f>AI2091</f>
        <v>0</v>
      </c>
      <c r="AJ2090" s="118">
        <f t="shared" si="1246"/>
        <v>0</v>
      </c>
      <c r="AK2090" s="118">
        <f>AK2091</f>
        <v>0</v>
      </c>
      <c r="AL2090" s="118">
        <f>AL2091</f>
        <v>0</v>
      </c>
      <c r="AM2090" s="118">
        <f t="shared" si="1252"/>
        <v>0</v>
      </c>
      <c r="AN2090" s="118">
        <f t="shared" si="1247"/>
        <v>0</v>
      </c>
      <c r="AP2090" s="118">
        <f>AP2091</f>
        <v>0</v>
      </c>
      <c r="AQ2090" s="118">
        <f>AQ2091</f>
        <v>0</v>
      </c>
      <c r="AR2090" s="118">
        <f t="shared" si="1248"/>
        <v>0</v>
      </c>
      <c r="AS2090" s="118">
        <f>AS2091</f>
        <v>0</v>
      </c>
      <c r="AT2090" s="118">
        <f>AT2091</f>
        <v>0</v>
      </c>
      <c r="AU2090" s="118">
        <f t="shared" si="1255"/>
        <v>0</v>
      </c>
      <c r="AV2090" s="118">
        <f t="shared" si="1249"/>
        <v>0</v>
      </c>
      <c r="AW2090" s="119"/>
      <c r="AX2090" s="119"/>
      <c r="AY2090" s="119"/>
      <c r="AZ2090" s="117"/>
      <c r="BA2090" s="117"/>
      <c r="BB2090" s="117"/>
      <c r="BC2090" s="117"/>
      <c r="BD2090" s="117"/>
    </row>
    <row r="2091" spans="1:56" s="100" customFormat="1" hidden="1">
      <c r="A2091" s="45"/>
      <c r="B2091" s="120">
        <v>2013</v>
      </c>
      <c r="C2091" s="121">
        <v>8320</v>
      </c>
      <c r="D2091" s="120">
        <v>17</v>
      </c>
      <c r="E2091" s="120">
        <v>3000</v>
      </c>
      <c r="F2091" s="120">
        <v>3200</v>
      </c>
      <c r="G2091" s="120">
        <v>327</v>
      </c>
      <c r="H2091" s="120">
        <v>32701</v>
      </c>
      <c r="I2091" s="122" t="s">
        <v>519</v>
      </c>
      <c r="J2091" s="123">
        <v>0</v>
      </c>
      <c r="K2091" s="123">
        <v>0</v>
      </c>
      <c r="L2091" s="124">
        <v>0</v>
      </c>
      <c r="M2091" s="123">
        <v>0</v>
      </c>
      <c r="N2091" s="123">
        <v>0</v>
      </c>
      <c r="O2091" s="124">
        <v>0</v>
      </c>
      <c r="P2091" s="124">
        <v>0</v>
      </c>
      <c r="Q2091" s="45"/>
      <c r="R2091" s="123">
        <v>0</v>
      </c>
      <c r="S2091" s="123">
        <v>0</v>
      </c>
      <c r="T2091" s="123">
        <f t="shared" si="1242"/>
        <v>0</v>
      </c>
      <c r="U2091" s="123">
        <v>0</v>
      </c>
      <c r="V2091" s="123">
        <v>0</v>
      </c>
      <c r="W2091" s="123">
        <f t="shared" si="1250"/>
        <v>0</v>
      </c>
      <c r="X2091" s="123">
        <f t="shared" si="1243"/>
        <v>0</v>
      </c>
      <c r="Y2091" s="45"/>
      <c r="Z2091" s="123">
        <v>0</v>
      </c>
      <c r="AA2091" s="123">
        <v>0</v>
      </c>
      <c r="AB2091" s="123">
        <f t="shared" si="1244"/>
        <v>0</v>
      </c>
      <c r="AC2091" s="123">
        <v>0</v>
      </c>
      <c r="AD2091" s="123">
        <v>0</v>
      </c>
      <c r="AE2091" s="123">
        <f t="shared" si="1251"/>
        <v>0</v>
      </c>
      <c r="AF2091" s="123">
        <f t="shared" si="1245"/>
        <v>0</v>
      </c>
      <c r="AH2091" s="123">
        <v>0</v>
      </c>
      <c r="AI2091" s="123">
        <v>0</v>
      </c>
      <c r="AJ2091" s="123">
        <f t="shared" si="1246"/>
        <v>0</v>
      </c>
      <c r="AK2091" s="123">
        <v>0</v>
      </c>
      <c r="AL2091" s="123">
        <v>0</v>
      </c>
      <c r="AM2091" s="123">
        <f t="shared" si="1252"/>
        <v>0</v>
      </c>
      <c r="AN2091" s="123">
        <f t="shared" si="1247"/>
        <v>0</v>
      </c>
      <c r="AP2091" s="123">
        <f>J2091-(R2091+Z2091+AH2091)</f>
        <v>0</v>
      </c>
      <c r="AQ2091" s="123">
        <f>K2091-(S2091+AA2091+AI2091)</f>
        <v>0</v>
      </c>
      <c r="AR2091" s="123">
        <f t="shared" si="1248"/>
        <v>0</v>
      </c>
      <c r="AS2091" s="123">
        <f>M2091-(U2091+AC2091+AK2091)</f>
        <v>0</v>
      </c>
      <c r="AT2091" s="123">
        <f>N2091-(V2091+AD2091+AL2091)</f>
        <v>0</v>
      </c>
      <c r="AU2091" s="123">
        <f t="shared" si="1255"/>
        <v>0</v>
      </c>
      <c r="AV2091" s="123">
        <f t="shared" si="1249"/>
        <v>0</v>
      </c>
      <c r="AW2091" s="125" t="s">
        <v>153</v>
      </c>
      <c r="AX2091" s="125"/>
      <c r="AY2091" s="125"/>
      <c r="AZ2091" s="124" t="s">
        <v>283</v>
      </c>
      <c r="BA2091" s="124"/>
      <c r="BB2091" s="124"/>
      <c r="BC2091" s="124"/>
      <c r="BD2091" s="124"/>
    </row>
    <row r="2092" spans="1:56" s="127" customFormat="1" hidden="1">
      <c r="A2092" s="45"/>
      <c r="B2092" s="114">
        <v>2013</v>
      </c>
      <c r="C2092" s="115">
        <v>8320</v>
      </c>
      <c r="D2092" s="114">
        <v>17</v>
      </c>
      <c r="E2092" s="114">
        <v>3000</v>
      </c>
      <c r="F2092" s="114">
        <v>3200</v>
      </c>
      <c r="G2092" s="114">
        <v>329</v>
      </c>
      <c r="H2092" s="114"/>
      <c r="I2092" s="116" t="s">
        <v>169</v>
      </c>
      <c r="J2092" s="117">
        <v>0</v>
      </c>
      <c r="K2092" s="117">
        <v>0</v>
      </c>
      <c r="L2092" s="117">
        <v>0</v>
      </c>
      <c r="M2092" s="117">
        <v>0</v>
      </c>
      <c r="N2092" s="117">
        <v>0</v>
      </c>
      <c r="O2092" s="117">
        <v>0</v>
      </c>
      <c r="P2092" s="117">
        <v>0</v>
      </c>
      <c r="Q2092" s="45"/>
      <c r="R2092" s="118">
        <f>R2093</f>
        <v>0</v>
      </c>
      <c r="S2092" s="118">
        <f>S2093</f>
        <v>0</v>
      </c>
      <c r="T2092" s="118">
        <f t="shared" si="1242"/>
        <v>0</v>
      </c>
      <c r="U2092" s="118">
        <f>U2093</f>
        <v>0</v>
      </c>
      <c r="V2092" s="118">
        <f>V2093</f>
        <v>0</v>
      </c>
      <c r="W2092" s="118">
        <f t="shared" si="1250"/>
        <v>0</v>
      </c>
      <c r="X2092" s="118">
        <f t="shared" si="1243"/>
        <v>0</v>
      </c>
      <c r="Y2092" s="45"/>
      <c r="Z2092" s="118">
        <f>Z2093</f>
        <v>0</v>
      </c>
      <c r="AA2092" s="118">
        <f>AA2093</f>
        <v>0</v>
      </c>
      <c r="AB2092" s="118">
        <f t="shared" si="1244"/>
        <v>0</v>
      </c>
      <c r="AC2092" s="118">
        <f>AC2093</f>
        <v>0</v>
      </c>
      <c r="AD2092" s="118">
        <f>AD2093</f>
        <v>0</v>
      </c>
      <c r="AE2092" s="118">
        <f t="shared" si="1251"/>
        <v>0</v>
      </c>
      <c r="AF2092" s="118">
        <f t="shared" si="1245"/>
        <v>0</v>
      </c>
      <c r="AH2092" s="118">
        <f>AH2093</f>
        <v>0</v>
      </c>
      <c r="AI2092" s="118">
        <f>AI2093</f>
        <v>0</v>
      </c>
      <c r="AJ2092" s="118">
        <f t="shared" si="1246"/>
        <v>0</v>
      </c>
      <c r="AK2092" s="118">
        <f>AK2093</f>
        <v>0</v>
      </c>
      <c r="AL2092" s="118">
        <f>AL2093</f>
        <v>0</v>
      </c>
      <c r="AM2092" s="118">
        <f t="shared" si="1252"/>
        <v>0</v>
      </c>
      <c r="AN2092" s="118">
        <f t="shared" si="1247"/>
        <v>0</v>
      </c>
      <c r="AP2092" s="118">
        <f>AP2093</f>
        <v>0</v>
      </c>
      <c r="AQ2092" s="118">
        <f>AQ2093</f>
        <v>0</v>
      </c>
      <c r="AR2092" s="118">
        <f t="shared" si="1248"/>
        <v>0</v>
      </c>
      <c r="AS2092" s="118">
        <f>AS2093</f>
        <v>0</v>
      </c>
      <c r="AT2092" s="118">
        <f>AT2093</f>
        <v>0</v>
      </c>
      <c r="AU2092" s="118">
        <f t="shared" si="1255"/>
        <v>0</v>
      </c>
      <c r="AV2092" s="118">
        <f t="shared" si="1249"/>
        <v>0</v>
      </c>
      <c r="AW2092" s="119"/>
      <c r="AX2092" s="119"/>
      <c r="AY2092" s="119"/>
      <c r="AZ2092" s="117"/>
      <c r="BA2092" s="117"/>
      <c r="BB2092" s="117"/>
      <c r="BC2092" s="117"/>
      <c r="BD2092" s="117"/>
    </row>
    <row r="2093" spans="1:56" s="100" customFormat="1" hidden="1">
      <c r="A2093" s="45"/>
      <c r="B2093" s="120">
        <v>2013</v>
      </c>
      <c r="C2093" s="121">
        <v>8320</v>
      </c>
      <c r="D2093" s="120">
        <v>17</v>
      </c>
      <c r="E2093" s="120">
        <v>3000</v>
      </c>
      <c r="F2093" s="120">
        <v>3200</v>
      </c>
      <c r="G2093" s="120">
        <v>329</v>
      </c>
      <c r="H2093" s="120">
        <v>32903</v>
      </c>
      <c r="I2093" s="122" t="s">
        <v>520</v>
      </c>
      <c r="J2093" s="123">
        <v>0</v>
      </c>
      <c r="K2093" s="123">
        <v>0</v>
      </c>
      <c r="L2093" s="124">
        <v>0</v>
      </c>
      <c r="M2093" s="123">
        <v>0</v>
      </c>
      <c r="N2093" s="123">
        <v>0</v>
      </c>
      <c r="O2093" s="124">
        <v>0</v>
      </c>
      <c r="P2093" s="124">
        <v>0</v>
      </c>
      <c r="Q2093" s="45"/>
      <c r="R2093" s="123">
        <v>0</v>
      </c>
      <c r="S2093" s="123">
        <v>0</v>
      </c>
      <c r="T2093" s="123">
        <f t="shared" si="1242"/>
        <v>0</v>
      </c>
      <c r="U2093" s="123">
        <v>0</v>
      </c>
      <c r="V2093" s="123">
        <v>0</v>
      </c>
      <c r="W2093" s="123">
        <f t="shared" si="1250"/>
        <v>0</v>
      </c>
      <c r="X2093" s="123">
        <f t="shared" si="1243"/>
        <v>0</v>
      </c>
      <c r="Y2093" s="45"/>
      <c r="Z2093" s="123">
        <v>0</v>
      </c>
      <c r="AA2093" s="123">
        <v>0</v>
      </c>
      <c r="AB2093" s="123">
        <f t="shared" si="1244"/>
        <v>0</v>
      </c>
      <c r="AC2093" s="123">
        <v>0</v>
      </c>
      <c r="AD2093" s="123">
        <v>0</v>
      </c>
      <c r="AE2093" s="123">
        <f t="shared" si="1251"/>
        <v>0</v>
      </c>
      <c r="AF2093" s="123">
        <f t="shared" si="1245"/>
        <v>0</v>
      </c>
      <c r="AH2093" s="123">
        <v>0</v>
      </c>
      <c r="AI2093" s="123">
        <v>0</v>
      </c>
      <c r="AJ2093" s="123">
        <f t="shared" si="1246"/>
        <v>0</v>
      </c>
      <c r="AK2093" s="123">
        <v>0</v>
      </c>
      <c r="AL2093" s="123">
        <v>0</v>
      </c>
      <c r="AM2093" s="123">
        <f t="shared" si="1252"/>
        <v>0</v>
      </c>
      <c r="AN2093" s="123">
        <f t="shared" si="1247"/>
        <v>0</v>
      </c>
      <c r="AP2093" s="123">
        <f>J2093-(R2093+Z2093+AH2093)</f>
        <v>0</v>
      </c>
      <c r="AQ2093" s="123">
        <f>K2093-(S2093+AA2093+AI2093)</f>
        <v>0</v>
      </c>
      <c r="AR2093" s="123">
        <f t="shared" si="1248"/>
        <v>0</v>
      </c>
      <c r="AS2093" s="123">
        <f>M2093-(U2093+AC2093+AK2093)</f>
        <v>0</v>
      </c>
      <c r="AT2093" s="123">
        <f>N2093-(V2093+AD2093+AL2093)</f>
        <v>0</v>
      </c>
      <c r="AU2093" s="123">
        <f t="shared" si="1255"/>
        <v>0</v>
      </c>
      <c r="AV2093" s="123">
        <f t="shared" si="1249"/>
        <v>0</v>
      </c>
      <c r="AW2093" s="125" t="s">
        <v>153</v>
      </c>
      <c r="AX2093" s="125"/>
      <c r="AY2093" s="125"/>
      <c r="AZ2093" s="124" t="s">
        <v>88</v>
      </c>
      <c r="BA2093" s="124"/>
      <c r="BB2093" s="124"/>
      <c r="BC2093" s="124"/>
      <c r="BD2093" s="124"/>
    </row>
    <row r="2094" spans="1:56" s="126" customFormat="1" hidden="1">
      <c r="A2094" s="45"/>
      <c r="B2094" s="108">
        <v>2013</v>
      </c>
      <c r="C2094" s="109">
        <v>8320</v>
      </c>
      <c r="D2094" s="108">
        <v>17</v>
      </c>
      <c r="E2094" s="108">
        <v>3000</v>
      </c>
      <c r="F2094" s="108">
        <v>3300</v>
      </c>
      <c r="G2094" s="108"/>
      <c r="H2094" s="108"/>
      <c r="I2094" s="110" t="s">
        <v>170</v>
      </c>
      <c r="J2094" s="111">
        <v>0</v>
      </c>
      <c r="K2094" s="111">
        <v>0</v>
      </c>
      <c r="L2094" s="111">
        <v>0</v>
      </c>
      <c r="M2094" s="111">
        <v>0</v>
      </c>
      <c r="N2094" s="111">
        <v>0</v>
      </c>
      <c r="O2094" s="111">
        <v>0</v>
      </c>
      <c r="P2094" s="111">
        <v>0</v>
      </c>
      <c r="Q2094" s="45"/>
      <c r="R2094" s="112">
        <f>R2095+R2098+R2100+R2103+R2105+R2107+R2110+R2112</f>
        <v>0</v>
      </c>
      <c r="S2094" s="112">
        <f>S2095+S2098+S2100+S2103+S2105+S2107+S2110+S2112</f>
        <v>0</v>
      </c>
      <c r="T2094" s="112">
        <f t="shared" si="1242"/>
        <v>0</v>
      </c>
      <c r="U2094" s="112">
        <f>U2095+U2098+U2100+U2103+U2105+U2107+U2110+U2112</f>
        <v>0</v>
      </c>
      <c r="V2094" s="112">
        <f>V2095+V2098+V2100+V2103+V2105+V2107+V2110+V2112</f>
        <v>0</v>
      </c>
      <c r="W2094" s="112">
        <f t="shared" si="1250"/>
        <v>0</v>
      </c>
      <c r="X2094" s="112">
        <f t="shared" si="1243"/>
        <v>0</v>
      </c>
      <c r="Y2094" s="45"/>
      <c r="Z2094" s="112">
        <f>Z2095+Z2098+Z2100+Z2103+Z2105+Z2107+Z2110+Z2112</f>
        <v>0</v>
      </c>
      <c r="AA2094" s="112">
        <f>AA2095+AA2098+AA2100+AA2103+AA2105+AA2107+AA2110+AA2112</f>
        <v>0</v>
      </c>
      <c r="AB2094" s="112">
        <f t="shared" si="1244"/>
        <v>0</v>
      </c>
      <c r="AC2094" s="112">
        <f>AC2095+AC2098+AC2100+AC2103+AC2105+AC2107+AC2110+AC2112</f>
        <v>0</v>
      </c>
      <c r="AD2094" s="112">
        <f>AD2095+AD2098+AD2100+AD2103+AD2105+AD2107+AD2110+AD2112</f>
        <v>0</v>
      </c>
      <c r="AE2094" s="112">
        <f t="shared" si="1251"/>
        <v>0</v>
      </c>
      <c r="AF2094" s="112">
        <f t="shared" si="1245"/>
        <v>0</v>
      </c>
      <c r="AH2094" s="112">
        <f>AH2095+AH2098+AH2100+AH2103+AH2105+AH2107+AH2110+AH2112</f>
        <v>0</v>
      </c>
      <c r="AI2094" s="112">
        <f>AI2095+AI2098+AI2100+AI2103+AI2105+AI2107+AI2110+AI2112</f>
        <v>0</v>
      </c>
      <c r="AJ2094" s="112">
        <f t="shared" si="1246"/>
        <v>0</v>
      </c>
      <c r="AK2094" s="112">
        <f>AK2095+AK2098+AK2100+AK2103+AK2105+AK2107+AK2110+AK2112</f>
        <v>0</v>
      </c>
      <c r="AL2094" s="112">
        <f>AL2095+AL2098+AL2100+AL2103+AL2105+AL2107+AL2110+AL2112</f>
        <v>0</v>
      </c>
      <c r="AM2094" s="112">
        <f t="shared" si="1252"/>
        <v>0</v>
      </c>
      <c r="AN2094" s="112">
        <f t="shared" si="1247"/>
        <v>0</v>
      </c>
      <c r="AP2094" s="112">
        <f>AP2095+AP2098+AP2100+AP2103+AP2105+AP2107+AP2110+AP2112</f>
        <v>0</v>
      </c>
      <c r="AQ2094" s="112">
        <f>AQ2095+AQ2098+AQ2100+AQ2103+AQ2105+AQ2107+AQ2110+AQ2112</f>
        <v>0</v>
      </c>
      <c r="AR2094" s="112">
        <f t="shared" si="1248"/>
        <v>0</v>
      </c>
      <c r="AS2094" s="112">
        <f>AS2095+AS2098+AS2100+AS2103+AS2105+AS2107+AS2110+AS2112</f>
        <v>0</v>
      </c>
      <c r="AT2094" s="112">
        <f>AT2095+AT2098+AT2100+AT2103+AT2105+AT2107+AT2110+AT2112</f>
        <v>0</v>
      </c>
      <c r="AU2094" s="112">
        <f t="shared" si="1255"/>
        <v>0</v>
      </c>
      <c r="AV2094" s="112">
        <f t="shared" si="1249"/>
        <v>0</v>
      </c>
      <c r="AW2094" s="113"/>
      <c r="AX2094" s="113"/>
      <c r="AY2094" s="113"/>
      <c r="AZ2094" s="111"/>
      <c r="BA2094" s="111"/>
      <c r="BB2094" s="111"/>
      <c r="BC2094" s="111"/>
      <c r="BD2094" s="111"/>
    </row>
    <row r="2095" spans="1:56" s="127" customFormat="1" hidden="1">
      <c r="A2095" s="45"/>
      <c r="B2095" s="114">
        <v>2013</v>
      </c>
      <c r="C2095" s="115">
        <v>8320</v>
      </c>
      <c r="D2095" s="114">
        <v>17</v>
      </c>
      <c r="E2095" s="114">
        <v>3000</v>
      </c>
      <c r="F2095" s="114">
        <v>3300</v>
      </c>
      <c r="G2095" s="114">
        <v>331</v>
      </c>
      <c r="H2095" s="114"/>
      <c r="I2095" s="116" t="s">
        <v>171</v>
      </c>
      <c r="J2095" s="117">
        <v>0</v>
      </c>
      <c r="K2095" s="117">
        <v>0</v>
      </c>
      <c r="L2095" s="117">
        <v>0</v>
      </c>
      <c r="M2095" s="117">
        <v>0</v>
      </c>
      <c r="N2095" s="117">
        <v>0</v>
      </c>
      <c r="O2095" s="117">
        <v>0</v>
      </c>
      <c r="P2095" s="117">
        <v>0</v>
      </c>
      <c r="Q2095" s="45"/>
      <c r="R2095" s="118">
        <f>R2096+R2097</f>
        <v>0</v>
      </c>
      <c r="S2095" s="118">
        <f>S2096+S2097</f>
        <v>0</v>
      </c>
      <c r="T2095" s="118">
        <f t="shared" si="1242"/>
        <v>0</v>
      </c>
      <c r="U2095" s="118">
        <f>U2096+U2097</f>
        <v>0</v>
      </c>
      <c r="V2095" s="118">
        <f>V2096+V2097</f>
        <v>0</v>
      </c>
      <c r="W2095" s="118">
        <f t="shared" si="1250"/>
        <v>0</v>
      </c>
      <c r="X2095" s="118">
        <f t="shared" si="1243"/>
        <v>0</v>
      </c>
      <c r="Y2095" s="45"/>
      <c r="Z2095" s="118">
        <f>Z2096+Z2097</f>
        <v>0</v>
      </c>
      <c r="AA2095" s="118">
        <f>AA2096+AA2097</f>
        <v>0</v>
      </c>
      <c r="AB2095" s="118">
        <f t="shared" si="1244"/>
        <v>0</v>
      </c>
      <c r="AC2095" s="118">
        <f>AC2096+AC2097</f>
        <v>0</v>
      </c>
      <c r="AD2095" s="118">
        <f>AD2096+AD2097</f>
        <v>0</v>
      </c>
      <c r="AE2095" s="118">
        <f t="shared" si="1251"/>
        <v>0</v>
      </c>
      <c r="AF2095" s="118">
        <f t="shared" si="1245"/>
        <v>0</v>
      </c>
      <c r="AH2095" s="118">
        <f>AH2096+AH2097</f>
        <v>0</v>
      </c>
      <c r="AI2095" s="118">
        <f>AI2096+AI2097</f>
        <v>0</v>
      </c>
      <c r="AJ2095" s="118">
        <f t="shared" si="1246"/>
        <v>0</v>
      </c>
      <c r="AK2095" s="118">
        <f>AK2096+AK2097</f>
        <v>0</v>
      </c>
      <c r="AL2095" s="118">
        <f>AL2096+AL2097</f>
        <v>0</v>
      </c>
      <c r="AM2095" s="118">
        <f t="shared" si="1252"/>
        <v>0</v>
      </c>
      <c r="AN2095" s="118">
        <f t="shared" si="1247"/>
        <v>0</v>
      </c>
      <c r="AP2095" s="118">
        <f>AP2096+AP2097</f>
        <v>0</v>
      </c>
      <c r="AQ2095" s="118">
        <f>AQ2096+AQ2097</f>
        <v>0</v>
      </c>
      <c r="AR2095" s="118">
        <f t="shared" si="1248"/>
        <v>0</v>
      </c>
      <c r="AS2095" s="118">
        <f>AS2096+AS2097</f>
        <v>0</v>
      </c>
      <c r="AT2095" s="118">
        <f>AT2096+AT2097</f>
        <v>0</v>
      </c>
      <c r="AU2095" s="118">
        <f t="shared" si="1255"/>
        <v>0</v>
      </c>
      <c r="AV2095" s="118">
        <f t="shared" si="1249"/>
        <v>0</v>
      </c>
      <c r="AW2095" s="119"/>
      <c r="AX2095" s="119"/>
      <c r="AY2095" s="119"/>
      <c r="AZ2095" s="117"/>
      <c r="BA2095" s="117"/>
      <c r="BB2095" s="117"/>
      <c r="BC2095" s="117"/>
      <c r="BD2095" s="117"/>
    </row>
    <row r="2096" spans="1:56" s="127" customFormat="1" hidden="1">
      <c r="A2096" s="45"/>
      <c r="B2096" s="120">
        <v>2013</v>
      </c>
      <c r="C2096" s="121">
        <v>8320</v>
      </c>
      <c r="D2096" s="120">
        <v>17</v>
      </c>
      <c r="E2096" s="120">
        <v>3000</v>
      </c>
      <c r="F2096" s="120">
        <v>3300</v>
      </c>
      <c r="G2096" s="120">
        <v>331</v>
      </c>
      <c r="H2096" s="120">
        <v>33102</v>
      </c>
      <c r="I2096" s="122" t="s">
        <v>521</v>
      </c>
      <c r="J2096" s="123">
        <v>0</v>
      </c>
      <c r="K2096" s="123">
        <v>0</v>
      </c>
      <c r="L2096" s="124">
        <v>0</v>
      </c>
      <c r="M2096" s="123">
        <v>0</v>
      </c>
      <c r="N2096" s="123">
        <v>0</v>
      </c>
      <c r="O2096" s="124">
        <v>0</v>
      </c>
      <c r="P2096" s="124">
        <v>0</v>
      </c>
      <c r="Q2096" s="45"/>
      <c r="R2096" s="123">
        <v>0</v>
      </c>
      <c r="S2096" s="123">
        <v>0</v>
      </c>
      <c r="T2096" s="123">
        <f t="shared" si="1242"/>
        <v>0</v>
      </c>
      <c r="U2096" s="123">
        <v>0</v>
      </c>
      <c r="V2096" s="123">
        <v>0</v>
      </c>
      <c r="W2096" s="123">
        <f t="shared" si="1250"/>
        <v>0</v>
      </c>
      <c r="X2096" s="123">
        <f t="shared" si="1243"/>
        <v>0</v>
      </c>
      <c r="Y2096" s="45"/>
      <c r="Z2096" s="123">
        <v>0</v>
      </c>
      <c r="AA2096" s="123">
        <v>0</v>
      </c>
      <c r="AB2096" s="123">
        <f t="shared" si="1244"/>
        <v>0</v>
      </c>
      <c r="AC2096" s="123">
        <v>0</v>
      </c>
      <c r="AD2096" s="123">
        <v>0</v>
      </c>
      <c r="AE2096" s="123">
        <f t="shared" si="1251"/>
        <v>0</v>
      </c>
      <c r="AF2096" s="123">
        <f t="shared" si="1245"/>
        <v>0</v>
      </c>
      <c r="AH2096" s="123">
        <v>0</v>
      </c>
      <c r="AI2096" s="123">
        <v>0</v>
      </c>
      <c r="AJ2096" s="123">
        <f t="shared" si="1246"/>
        <v>0</v>
      </c>
      <c r="AK2096" s="123">
        <v>0</v>
      </c>
      <c r="AL2096" s="123">
        <v>0</v>
      </c>
      <c r="AM2096" s="123">
        <f t="shared" si="1252"/>
        <v>0</v>
      </c>
      <c r="AN2096" s="123">
        <f t="shared" si="1247"/>
        <v>0</v>
      </c>
      <c r="AP2096" s="123">
        <f>J2096-(R2096+Z2096+AH2096)</f>
        <v>0</v>
      </c>
      <c r="AQ2096" s="123">
        <f>K2096-(S2096+AA2096+AI2096)</f>
        <v>0</v>
      </c>
      <c r="AR2096" s="123">
        <f t="shared" si="1248"/>
        <v>0</v>
      </c>
      <c r="AS2096" s="123">
        <f>M2096-(U2096+AC2096+AK2096)</f>
        <v>0</v>
      </c>
      <c r="AT2096" s="123">
        <f>N2096-(V2096+AD2096+AL2096)</f>
        <v>0</v>
      </c>
      <c r="AU2096" s="123">
        <f t="shared" ref="AU2096:AU2164" si="1272">AS2096+AT2096</f>
        <v>0</v>
      </c>
      <c r="AV2096" s="123">
        <f t="shared" si="1249"/>
        <v>0</v>
      </c>
      <c r="AW2096" s="125"/>
      <c r="AX2096" s="125"/>
      <c r="AY2096" s="125"/>
      <c r="AZ2096" s="124"/>
      <c r="BA2096" s="124"/>
      <c r="BB2096" s="124"/>
      <c r="BC2096" s="124"/>
      <c r="BD2096" s="124"/>
    </row>
    <row r="2097" spans="1:56" s="100" customFormat="1" hidden="1">
      <c r="A2097" s="45"/>
      <c r="B2097" s="120">
        <v>2013</v>
      </c>
      <c r="C2097" s="121">
        <v>8320</v>
      </c>
      <c r="D2097" s="120">
        <v>17</v>
      </c>
      <c r="E2097" s="120">
        <v>3000</v>
      </c>
      <c r="F2097" s="120">
        <v>3300</v>
      </c>
      <c r="G2097" s="120">
        <v>331</v>
      </c>
      <c r="H2097" s="120">
        <v>33104</v>
      </c>
      <c r="I2097" s="122" t="s">
        <v>173</v>
      </c>
      <c r="J2097" s="123">
        <v>0</v>
      </c>
      <c r="K2097" s="123">
        <v>0</v>
      </c>
      <c r="L2097" s="124">
        <v>0</v>
      </c>
      <c r="M2097" s="123">
        <v>0</v>
      </c>
      <c r="N2097" s="123">
        <v>0</v>
      </c>
      <c r="O2097" s="124">
        <v>0</v>
      </c>
      <c r="P2097" s="124">
        <v>0</v>
      </c>
      <c r="Q2097" s="45"/>
      <c r="R2097" s="123">
        <v>0</v>
      </c>
      <c r="S2097" s="123">
        <v>0</v>
      </c>
      <c r="T2097" s="123">
        <f t="shared" si="1242"/>
        <v>0</v>
      </c>
      <c r="U2097" s="123">
        <v>0</v>
      </c>
      <c r="V2097" s="123">
        <v>0</v>
      </c>
      <c r="W2097" s="123">
        <f t="shared" si="1250"/>
        <v>0</v>
      </c>
      <c r="X2097" s="123">
        <f t="shared" si="1243"/>
        <v>0</v>
      </c>
      <c r="Y2097" s="45"/>
      <c r="Z2097" s="123">
        <v>0</v>
      </c>
      <c r="AA2097" s="123">
        <v>0</v>
      </c>
      <c r="AB2097" s="123">
        <f t="shared" si="1244"/>
        <v>0</v>
      </c>
      <c r="AC2097" s="123">
        <v>0</v>
      </c>
      <c r="AD2097" s="123">
        <v>0</v>
      </c>
      <c r="AE2097" s="123">
        <f t="shared" si="1251"/>
        <v>0</v>
      </c>
      <c r="AF2097" s="123">
        <f t="shared" si="1245"/>
        <v>0</v>
      </c>
      <c r="AH2097" s="123">
        <v>0</v>
      </c>
      <c r="AI2097" s="123">
        <v>0</v>
      </c>
      <c r="AJ2097" s="123">
        <f t="shared" si="1246"/>
        <v>0</v>
      </c>
      <c r="AK2097" s="123">
        <v>0</v>
      </c>
      <c r="AL2097" s="123">
        <v>0</v>
      </c>
      <c r="AM2097" s="123">
        <f t="shared" si="1252"/>
        <v>0</v>
      </c>
      <c r="AN2097" s="123">
        <f t="shared" si="1247"/>
        <v>0</v>
      </c>
      <c r="AP2097" s="123">
        <f>J2097-(R2097+Z2097+AH2097)</f>
        <v>0</v>
      </c>
      <c r="AQ2097" s="123">
        <f>K2097-(S2097+AA2097+AI2097)</f>
        <v>0</v>
      </c>
      <c r="AR2097" s="123">
        <f t="shared" si="1248"/>
        <v>0</v>
      </c>
      <c r="AS2097" s="123">
        <f>M2097-(U2097+AC2097+AK2097)</f>
        <v>0</v>
      </c>
      <c r="AT2097" s="123">
        <f>N2097-(V2097+AD2097+AL2097)</f>
        <v>0</v>
      </c>
      <c r="AU2097" s="123">
        <f t="shared" si="1272"/>
        <v>0</v>
      </c>
      <c r="AV2097" s="123">
        <f t="shared" si="1249"/>
        <v>0</v>
      </c>
      <c r="AW2097" s="125" t="s">
        <v>153</v>
      </c>
      <c r="AX2097" s="125"/>
      <c r="AY2097" s="125"/>
      <c r="AZ2097" s="124" t="s">
        <v>88</v>
      </c>
      <c r="BA2097" s="124"/>
      <c r="BB2097" s="124"/>
      <c r="BC2097" s="124"/>
      <c r="BD2097" s="124"/>
    </row>
    <row r="2098" spans="1:56" s="127" customFormat="1" hidden="1">
      <c r="A2098" s="45"/>
      <c r="B2098" s="114">
        <v>2013</v>
      </c>
      <c r="C2098" s="115">
        <v>8320</v>
      </c>
      <c r="D2098" s="114">
        <v>17</v>
      </c>
      <c r="E2098" s="114">
        <v>3000</v>
      </c>
      <c r="F2098" s="114">
        <v>3300</v>
      </c>
      <c r="G2098" s="114">
        <v>332</v>
      </c>
      <c r="H2098" s="114"/>
      <c r="I2098" s="116" t="s">
        <v>369</v>
      </c>
      <c r="J2098" s="117">
        <v>0</v>
      </c>
      <c r="K2098" s="117">
        <v>0</v>
      </c>
      <c r="L2098" s="117">
        <v>0</v>
      </c>
      <c r="M2098" s="117">
        <v>0</v>
      </c>
      <c r="N2098" s="117">
        <v>0</v>
      </c>
      <c r="O2098" s="117">
        <v>0</v>
      </c>
      <c r="P2098" s="117">
        <v>0</v>
      </c>
      <c r="Q2098" s="45"/>
      <c r="R2098" s="118">
        <f>R2099</f>
        <v>0</v>
      </c>
      <c r="S2098" s="118">
        <f>S2099</f>
        <v>0</v>
      </c>
      <c r="T2098" s="118">
        <f t="shared" si="1242"/>
        <v>0</v>
      </c>
      <c r="U2098" s="118">
        <f>U2099</f>
        <v>0</v>
      </c>
      <c r="V2098" s="118">
        <f>V2099</f>
        <v>0</v>
      </c>
      <c r="W2098" s="118">
        <f t="shared" si="1250"/>
        <v>0</v>
      </c>
      <c r="X2098" s="118">
        <f t="shared" si="1243"/>
        <v>0</v>
      </c>
      <c r="Y2098" s="45"/>
      <c r="Z2098" s="118">
        <f>Z2099</f>
        <v>0</v>
      </c>
      <c r="AA2098" s="118">
        <f>AA2099</f>
        <v>0</v>
      </c>
      <c r="AB2098" s="118">
        <f t="shared" si="1244"/>
        <v>0</v>
      </c>
      <c r="AC2098" s="118">
        <f>AC2099</f>
        <v>0</v>
      </c>
      <c r="AD2098" s="118">
        <f>AD2099</f>
        <v>0</v>
      </c>
      <c r="AE2098" s="118">
        <f t="shared" si="1251"/>
        <v>0</v>
      </c>
      <c r="AF2098" s="118">
        <f t="shared" si="1245"/>
        <v>0</v>
      </c>
      <c r="AH2098" s="118">
        <f>AH2099</f>
        <v>0</v>
      </c>
      <c r="AI2098" s="118">
        <f>AI2099</f>
        <v>0</v>
      </c>
      <c r="AJ2098" s="118">
        <f t="shared" si="1246"/>
        <v>0</v>
      </c>
      <c r="AK2098" s="118">
        <f>AK2099</f>
        <v>0</v>
      </c>
      <c r="AL2098" s="118">
        <f>AL2099</f>
        <v>0</v>
      </c>
      <c r="AM2098" s="118">
        <f t="shared" si="1252"/>
        <v>0</v>
      </c>
      <c r="AN2098" s="118">
        <f t="shared" si="1247"/>
        <v>0</v>
      </c>
      <c r="AP2098" s="118">
        <f>AP2099</f>
        <v>0</v>
      </c>
      <c r="AQ2098" s="118">
        <f>AQ2099</f>
        <v>0</v>
      </c>
      <c r="AR2098" s="118">
        <f t="shared" si="1248"/>
        <v>0</v>
      </c>
      <c r="AS2098" s="118">
        <f>AS2099</f>
        <v>0</v>
      </c>
      <c r="AT2098" s="118">
        <f>AT2099</f>
        <v>0</v>
      </c>
      <c r="AU2098" s="118">
        <f t="shared" si="1272"/>
        <v>0</v>
      </c>
      <c r="AV2098" s="118">
        <f t="shared" si="1249"/>
        <v>0</v>
      </c>
      <c r="AW2098" s="119"/>
      <c r="AX2098" s="119"/>
      <c r="AY2098" s="119"/>
      <c r="AZ2098" s="117"/>
      <c r="BA2098" s="117"/>
      <c r="BB2098" s="117"/>
      <c r="BC2098" s="117"/>
      <c r="BD2098" s="117"/>
    </row>
    <row r="2099" spans="1:56" s="100" customFormat="1" hidden="1">
      <c r="A2099" s="45"/>
      <c r="B2099" s="120">
        <v>2013</v>
      </c>
      <c r="C2099" s="121">
        <v>8320</v>
      </c>
      <c r="D2099" s="120">
        <v>17</v>
      </c>
      <c r="E2099" s="120">
        <v>3000</v>
      </c>
      <c r="F2099" s="120">
        <v>3300</v>
      </c>
      <c r="G2099" s="120">
        <v>332</v>
      </c>
      <c r="H2099" s="120">
        <v>33200</v>
      </c>
      <c r="I2099" s="122" t="s">
        <v>369</v>
      </c>
      <c r="J2099" s="123">
        <v>0</v>
      </c>
      <c r="K2099" s="123">
        <v>0</v>
      </c>
      <c r="L2099" s="124">
        <v>0</v>
      </c>
      <c r="M2099" s="123">
        <v>0</v>
      </c>
      <c r="N2099" s="123">
        <v>0</v>
      </c>
      <c r="O2099" s="124">
        <v>0</v>
      </c>
      <c r="P2099" s="124">
        <v>0</v>
      </c>
      <c r="Q2099" s="45"/>
      <c r="R2099" s="123">
        <v>0</v>
      </c>
      <c r="S2099" s="123">
        <v>0</v>
      </c>
      <c r="T2099" s="123">
        <f t="shared" ref="T2099:T2176" si="1273">R2099+S2099</f>
        <v>0</v>
      </c>
      <c r="U2099" s="123">
        <v>0</v>
      </c>
      <c r="V2099" s="123">
        <v>0</v>
      </c>
      <c r="W2099" s="123">
        <f t="shared" si="1250"/>
        <v>0</v>
      </c>
      <c r="X2099" s="123">
        <f t="shared" ref="X2099:X2176" si="1274">T2099+W2099</f>
        <v>0</v>
      </c>
      <c r="Y2099" s="45"/>
      <c r="Z2099" s="123">
        <v>0</v>
      </c>
      <c r="AA2099" s="123">
        <v>0</v>
      </c>
      <c r="AB2099" s="123">
        <f t="shared" ref="AB2099:AB2176" si="1275">Z2099+AA2099</f>
        <v>0</v>
      </c>
      <c r="AC2099" s="123">
        <v>0</v>
      </c>
      <c r="AD2099" s="123">
        <v>0</v>
      </c>
      <c r="AE2099" s="123">
        <f t="shared" si="1251"/>
        <v>0</v>
      </c>
      <c r="AF2099" s="123">
        <f t="shared" ref="AF2099:AF2176" si="1276">AB2099+AE2099</f>
        <v>0</v>
      </c>
      <c r="AH2099" s="123">
        <v>0</v>
      </c>
      <c r="AI2099" s="123">
        <v>0</v>
      </c>
      <c r="AJ2099" s="123">
        <f t="shared" ref="AJ2099:AJ2176" si="1277">AH2099+AI2099</f>
        <v>0</v>
      </c>
      <c r="AK2099" s="123">
        <v>0</v>
      </c>
      <c r="AL2099" s="123">
        <v>0</v>
      </c>
      <c r="AM2099" s="123">
        <f t="shared" si="1252"/>
        <v>0</v>
      </c>
      <c r="AN2099" s="123">
        <f t="shared" ref="AN2099:AN2176" si="1278">AJ2099+AM2099</f>
        <v>0</v>
      </c>
      <c r="AP2099" s="123">
        <f>J2099-(R2099+Z2099+AH2099)</f>
        <v>0</v>
      </c>
      <c r="AQ2099" s="123">
        <f>K2099-(S2099+AA2099+AI2099)</f>
        <v>0</v>
      </c>
      <c r="AR2099" s="123">
        <f t="shared" ref="AR2099:AR2163" si="1279">AP2099+AQ2099</f>
        <v>0</v>
      </c>
      <c r="AS2099" s="123">
        <f>M2099-(U2099+AC2099+AK2099)</f>
        <v>0</v>
      </c>
      <c r="AT2099" s="123">
        <f>N2099-(V2099+AD2099+AL2099)</f>
        <v>0</v>
      </c>
      <c r="AU2099" s="123">
        <f t="shared" si="1272"/>
        <v>0</v>
      </c>
      <c r="AV2099" s="123">
        <f t="shared" ref="AV2099:AV2163" si="1280">AR2099+AU2099</f>
        <v>0</v>
      </c>
      <c r="AW2099" s="125" t="s">
        <v>153</v>
      </c>
      <c r="AX2099" s="125"/>
      <c r="AY2099" s="125"/>
      <c r="AZ2099" s="124" t="s">
        <v>88</v>
      </c>
      <c r="BA2099" s="124"/>
      <c r="BB2099" s="124"/>
      <c r="BC2099" s="124"/>
      <c r="BD2099" s="124"/>
    </row>
    <row r="2100" spans="1:56" s="100" customFormat="1" hidden="1">
      <c r="A2100" s="45"/>
      <c r="B2100" s="114">
        <v>2013</v>
      </c>
      <c r="C2100" s="115">
        <v>8320</v>
      </c>
      <c r="D2100" s="114">
        <v>17</v>
      </c>
      <c r="E2100" s="114">
        <v>3000</v>
      </c>
      <c r="F2100" s="114">
        <v>3300</v>
      </c>
      <c r="G2100" s="114">
        <v>333</v>
      </c>
      <c r="H2100" s="114"/>
      <c r="I2100" s="116" t="s">
        <v>174</v>
      </c>
      <c r="J2100" s="117">
        <v>0</v>
      </c>
      <c r="K2100" s="117">
        <v>0</v>
      </c>
      <c r="L2100" s="117">
        <v>0</v>
      </c>
      <c r="M2100" s="117">
        <v>0</v>
      </c>
      <c r="N2100" s="117">
        <v>0</v>
      </c>
      <c r="O2100" s="117">
        <v>0</v>
      </c>
      <c r="P2100" s="117">
        <v>0</v>
      </c>
      <c r="Q2100" s="45"/>
      <c r="R2100" s="118">
        <f>R2101+R2102</f>
        <v>0</v>
      </c>
      <c r="S2100" s="118">
        <f>S2101+S2102</f>
        <v>0</v>
      </c>
      <c r="T2100" s="118">
        <f t="shared" si="1273"/>
        <v>0</v>
      </c>
      <c r="U2100" s="118">
        <f>U2101+U2102</f>
        <v>0</v>
      </c>
      <c r="V2100" s="118">
        <f>V2101+V2102</f>
        <v>0</v>
      </c>
      <c r="W2100" s="118">
        <f t="shared" ref="W2100:W2177" si="1281">U2100+V2100</f>
        <v>0</v>
      </c>
      <c r="X2100" s="118">
        <f t="shared" si="1274"/>
        <v>0</v>
      </c>
      <c r="Y2100" s="45"/>
      <c r="Z2100" s="118">
        <f>Z2101+Z2102</f>
        <v>0</v>
      </c>
      <c r="AA2100" s="118">
        <f>AA2101+AA2102</f>
        <v>0</v>
      </c>
      <c r="AB2100" s="118">
        <f t="shared" si="1275"/>
        <v>0</v>
      </c>
      <c r="AC2100" s="118">
        <f>AC2101+AC2102</f>
        <v>0</v>
      </c>
      <c r="AD2100" s="118">
        <f>AD2101+AD2102</f>
        <v>0</v>
      </c>
      <c r="AE2100" s="118">
        <f>AC2100+AD2100</f>
        <v>0</v>
      </c>
      <c r="AF2100" s="118">
        <f t="shared" si="1276"/>
        <v>0</v>
      </c>
      <c r="AH2100" s="118">
        <f>AH2101+AH2102</f>
        <v>0</v>
      </c>
      <c r="AI2100" s="118">
        <f>AI2101+AI2102</f>
        <v>0</v>
      </c>
      <c r="AJ2100" s="118">
        <f t="shared" si="1277"/>
        <v>0</v>
      </c>
      <c r="AK2100" s="118">
        <f>AK2101+AK2102</f>
        <v>0</v>
      </c>
      <c r="AL2100" s="118">
        <f>AL2101+AL2102</f>
        <v>0</v>
      </c>
      <c r="AM2100" s="118">
        <f>AK2100+AL2100</f>
        <v>0</v>
      </c>
      <c r="AN2100" s="118">
        <f t="shared" si="1278"/>
        <v>0</v>
      </c>
      <c r="AP2100" s="118">
        <f>AP2101+AP2102</f>
        <v>0</v>
      </c>
      <c r="AQ2100" s="118">
        <f>AQ2101+AQ2102</f>
        <v>0</v>
      </c>
      <c r="AR2100" s="118">
        <f t="shared" si="1279"/>
        <v>0</v>
      </c>
      <c r="AS2100" s="118">
        <f>AS2101+AS2102</f>
        <v>0</v>
      </c>
      <c r="AT2100" s="118">
        <f>AT2101+AT2102</f>
        <v>0</v>
      </c>
      <c r="AU2100" s="118">
        <f t="shared" si="1272"/>
        <v>0</v>
      </c>
      <c r="AV2100" s="118">
        <f t="shared" si="1280"/>
        <v>0</v>
      </c>
      <c r="AW2100" s="119"/>
      <c r="AX2100" s="119"/>
      <c r="AY2100" s="119"/>
      <c r="AZ2100" s="117"/>
      <c r="BA2100" s="117"/>
      <c r="BB2100" s="117"/>
      <c r="BC2100" s="117"/>
      <c r="BD2100" s="117"/>
    </row>
    <row r="2101" spans="1:56" s="100" customFormat="1" hidden="1">
      <c r="A2101" s="45"/>
      <c r="B2101" s="120">
        <v>2013</v>
      </c>
      <c r="C2101" s="121">
        <v>8320</v>
      </c>
      <c r="D2101" s="120">
        <v>17</v>
      </c>
      <c r="E2101" s="120">
        <v>3000</v>
      </c>
      <c r="F2101" s="120">
        <v>3300</v>
      </c>
      <c r="G2101" s="129">
        <v>333</v>
      </c>
      <c r="H2101" s="120">
        <v>33301</v>
      </c>
      <c r="I2101" s="122" t="s">
        <v>404</v>
      </c>
      <c r="J2101" s="123">
        <v>0</v>
      </c>
      <c r="K2101" s="123">
        <v>0</v>
      </c>
      <c r="L2101" s="124">
        <v>0</v>
      </c>
      <c r="M2101" s="123">
        <v>0</v>
      </c>
      <c r="N2101" s="123">
        <v>0</v>
      </c>
      <c r="O2101" s="124">
        <v>0</v>
      </c>
      <c r="P2101" s="124">
        <v>0</v>
      </c>
      <c r="Q2101" s="45"/>
      <c r="R2101" s="123">
        <v>0</v>
      </c>
      <c r="S2101" s="123">
        <v>0</v>
      </c>
      <c r="T2101" s="123">
        <f t="shared" si="1273"/>
        <v>0</v>
      </c>
      <c r="U2101" s="123">
        <v>0</v>
      </c>
      <c r="V2101" s="123">
        <v>0</v>
      </c>
      <c r="W2101" s="123">
        <f t="shared" si="1281"/>
        <v>0</v>
      </c>
      <c r="X2101" s="123">
        <f t="shared" si="1274"/>
        <v>0</v>
      </c>
      <c r="Y2101" s="45"/>
      <c r="Z2101" s="123">
        <v>0</v>
      </c>
      <c r="AA2101" s="123">
        <v>0</v>
      </c>
      <c r="AB2101" s="123">
        <f t="shared" si="1275"/>
        <v>0</v>
      </c>
      <c r="AC2101" s="123">
        <v>0</v>
      </c>
      <c r="AD2101" s="123">
        <v>0</v>
      </c>
      <c r="AE2101" s="123">
        <f t="shared" ref="AE2101:AE2177" si="1282">AC2101+AD2101</f>
        <v>0</v>
      </c>
      <c r="AF2101" s="123">
        <f t="shared" si="1276"/>
        <v>0</v>
      </c>
      <c r="AH2101" s="123">
        <v>0</v>
      </c>
      <c r="AI2101" s="123">
        <v>0</v>
      </c>
      <c r="AJ2101" s="123">
        <f t="shared" si="1277"/>
        <v>0</v>
      </c>
      <c r="AK2101" s="123">
        <v>0</v>
      </c>
      <c r="AL2101" s="123">
        <v>0</v>
      </c>
      <c r="AM2101" s="123">
        <f t="shared" ref="AM2101:AM2177" si="1283">AK2101+AL2101</f>
        <v>0</v>
      </c>
      <c r="AN2101" s="123">
        <f t="shared" si="1278"/>
        <v>0</v>
      </c>
      <c r="AP2101" s="123">
        <f>J2101-(R2101+Z2101+AH2101)</f>
        <v>0</v>
      </c>
      <c r="AQ2101" s="123">
        <f>K2101-(S2101+AA2101+AI2101)</f>
        <v>0</v>
      </c>
      <c r="AR2101" s="123">
        <f t="shared" si="1279"/>
        <v>0</v>
      </c>
      <c r="AS2101" s="123">
        <f>M2101-(U2101+AC2101+AK2101)</f>
        <v>0</v>
      </c>
      <c r="AT2101" s="123">
        <f>N2101-(V2101+AD2101+AL2101)</f>
        <v>0</v>
      </c>
      <c r="AU2101" s="123">
        <f t="shared" si="1272"/>
        <v>0</v>
      </c>
      <c r="AV2101" s="123">
        <f t="shared" si="1280"/>
        <v>0</v>
      </c>
      <c r="AW2101" s="125"/>
      <c r="AX2101" s="125"/>
      <c r="AY2101" s="125"/>
      <c r="AZ2101" s="124"/>
      <c r="BA2101" s="124"/>
      <c r="BB2101" s="124"/>
      <c r="BC2101" s="124"/>
      <c r="BD2101" s="124"/>
    </row>
    <row r="2102" spans="1:56" s="100" customFormat="1" hidden="1">
      <c r="A2102" s="45"/>
      <c r="B2102" s="120">
        <v>2013</v>
      </c>
      <c r="C2102" s="121">
        <v>8320</v>
      </c>
      <c r="D2102" s="120">
        <v>17</v>
      </c>
      <c r="E2102" s="120">
        <v>3000</v>
      </c>
      <c r="F2102" s="120">
        <v>3300</v>
      </c>
      <c r="G2102" s="129">
        <v>333</v>
      </c>
      <c r="H2102" s="120">
        <v>33303</v>
      </c>
      <c r="I2102" s="122" t="s">
        <v>370</v>
      </c>
      <c r="J2102" s="123">
        <v>0</v>
      </c>
      <c r="K2102" s="123">
        <v>0</v>
      </c>
      <c r="L2102" s="124">
        <v>0</v>
      </c>
      <c r="M2102" s="123">
        <v>0</v>
      </c>
      <c r="N2102" s="123">
        <v>0</v>
      </c>
      <c r="O2102" s="124">
        <v>0</v>
      </c>
      <c r="P2102" s="124">
        <v>0</v>
      </c>
      <c r="Q2102" s="45"/>
      <c r="R2102" s="123">
        <v>0</v>
      </c>
      <c r="S2102" s="123">
        <v>0</v>
      </c>
      <c r="T2102" s="123">
        <f>R2102+S2102</f>
        <v>0</v>
      </c>
      <c r="U2102" s="123">
        <v>0</v>
      </c>
      <c r="V2102" s="123">
        <v>0</v>
      </c>
      <c r="W2102" s="123">
        <f>U2102+V2102</f>
        <v>0</v>
      </c>
      <c r="X2102" s="123">
        <f>T2102+W2102</f>
        <v>0</v>
      </c>
      <c r="Y2102" s="45"/>
      <c r="Z2102" s="123">
        <v>0</v>
      </c>
      <c r="AA2102" s="123">
        <v>0</v>
      </c>
      <c r="AB2102" s="123">
        <f>Z2102+AA2102</f>
        <v>0</v>
      </c>
      <c r="AC2102" s="123">
        <v>0</v>
      </c>
      <c r="AD2102" s="123">
        <v>0</v>
      </c>
      <c r="AE2102" s="123">
        <f>AC2102+AD2102</f>
        <v>0</v>
      </c>
      <c r="AF2102" s="123">
        <f>AB2102+AE2102</f>
        <v>0</v>
      </c>
      <c r="AH2102" s="123">
        <v>0</v>
      </c>
      <c r="AI2102" s="123">
        <v>0</v>
      </c>
      <c r="AJ2102" s="123">
        <f>AH2102+AI2102</f>
        <v>0</v>
      </c>
      <c r="AK2102" s="123">
        <v>0</v>
      </c>
      <c r="AL2102" s="123">
        <v>0</v>
      </c>
      <c r="AM2102" s="123">
        <f>AK2102+AL2102</f>
        <v>0</v>
      </c>
      <c r="AN2102" s="123">
        <f>AJ2102+AM2102</f>
        <v>0</v>
      </c>
      <c r="AP2102" s="123">
        <f>J2102-(R2102+Z2102+AH2102)</f>
        <v>0</v>
      </c>
      <c r="AQ2102" s="123">
        <f>K2102-(S2102+AA2102+AI2102)</f>
        <v>0</v>
      </c>
      <c r="AR2102" s="123">
        <f>AP2102+AQ2102</f>
        <v>0</v>
      </c>
      <c r="AS2102" s="123">
        <f>M2102-(U2102+AC2102+AK2102)</f>
        <v>0</v>
      </c>
      <c r="AT2102" s="123">
        <f>N2102-(V2102+AD2102+AL2102)</f>
        <v>0</v>
      </c>
      <c r="AU2102" s="123">
        <f>AS2102+AT2102</f>
        <v>0</v>
      </c>
      <c r="AV2102" s="123">
        <f>AR2102+AU2102</f>
        <v>0</v>
      </c>
      <c r="AW2102" s="125"/>
      <c r="AX2102" s="125"/>
      <c r="AY2102" s="125"/>
      <c r="AZ2102" s="124"/>
      <c r="BA2102" s="124"/>
      <c r="BB2102" s="124"/>
      <c r="BC2102" s="124"/>
      <c r="BD2102" s="124"/>
    </row>
    <row r="2103" spans="1:56" s="127" customFormat="1" hidden="1">
      <c r="A2103" s="45"/>
      <c r="B2103" s="114">
        <v>2013</v>
      </c>
      <c r="C2103" s="115">
        <v>8320</v>
      </c>
      <c r="D2103" s="114">
        <v>17</v>
      </c>
      <c r="E2103" s="114">
        <v>3000</v>
      </c>
      <c r="F2103" s="114">
        <v>3300</v>
      </c>
      <c r="G2103" s="114">
        <v>334</v>
      </c>
      <c r="H2103" s="114"/>
      <c r="I2103" s="116" t="s">
        <v>176</v>
      </c>
      <c r="J2103" s="117">
        <v>0</v>
      </c>
      <c r="K2103" s="117">
        <v>0</v>
      </c>
      <c r="L2103" s="117">
        <v>0</v>
      </c>
      <c r="M2103" s="117">
        <v>0</v>
      </c>
      <c r="N2103" s="117">
        <v>0</v>
      </c>
      <c r="O2103" s="117">
        <v>0</v>
      </c>
      <c r="P2103" s="117">
        <v>0</v>
      </c>
      <c r="Q2103" s="45"/>
      <c r="R2103" s="118">
        <f>R2104</f>
        <v>0</v>
      </c>
      <c r="S2103" s="118">
        <f>S2104</f>
        <v>0</v>
      </c>
      <c r="T2103" s="118">
        <f t="shared" si="1273"/>
        <v>0</v>
      </c>
      <c r="U2103" s="118">
        <f>U2104</f>
        <v>0</v>
      </c>
      <c r="V2103" s="118">
        <f>V2104</f>
        <v>0</v>
      </c>
      <c r="W2103" s="118">
        <f t="shared" si="1281"/>
        <v>0</v>
      </c>
      <c r="X2103" s="118">
        <f t="shared" si="1274"/>
        <v>0</v>
      </c>
      <c r="Y2103" s="45"/>
      <c r="Z2103" s="118">
        <f>Z2104</f>
        <v>0</v>
      </c>
      <c r="AA2103" s="118">
        <f>AA2104</f>
        <v>0</v>
      </c>
      <c r="AB2103" s="118">
        <f t="shared" si="1275"/>
        <v>0</v>
      </c>
      <c r="AC2103" s="118">
        <f>AC2104</f>
        <v>0</v>
      </c>
      <c r="AD2103" s="118">
        <f>AD2104</f>
        <v>0</v>
      </c>
      <c r="AE2103" s="118">
        <f t="shared" si="1282"/>
        <v>0</v>
      </c>
      <c r="AF2103" s="118">
        <f t="shared" si="1276"/>
        <v>0</v>
      </c>
      <c r="AH2103" s="118">
        <f>AH2104</f>
        <v>0</v>
      </c>
      <c r="AI2103" s="118">
        <f>AI2104</f>
        <v>0</v>
      </c>
      <c r="AJ2103" s="118">
        <f t="shared" si="1277"/>
        <v>0</v>
      </c>
      <c r="AK2103" s="118">
        <f>AK2104</f>
        <v>0</v>
      </c>
      <c r="AL2103" s="118">
        <f>AL2104</f>
        <v>0</v>
      </c>
      <c r="AM2103" s="118">
        <f t="shared" si="1283"/>
        <v>0</v>
      </c>
      <c r="AN2103" s="118">
        <f t="shared" si="1278"/>
        <v>0</v>
      </c>
      <c r="AP2103" s="118">
        <f>AP2104</f>
        <v>0</v>
      </c>
      <c r="AQ2103" s="118">
        <f>AQ2104</f>
        <v>0</v>
      </c>
      <c r="AR2103" s="118">
        <f t="shared" si="1279"/>
        <v>0</v>
      </c>
      <c r="AS2103" s="118">
        <f>AS2104</f>
        <v>0</v>
      </c>
      <c r="AT2103" s="118">
        <f>AT2104</f>
        <v>0</v>
      </c>
      <c r="AU2103" s="118">
        <f t="shared" si="1272"/>
        <v>0</v>
      </c>
      <c r="AV2103" s="118">
        <f t="shared" si="1280"/>
        <v>0</v>
      </c>
      <c r="AW2103" s="119"/>
      <c r="AX2103" s="119"/>
      <c r="AY2103" s="119"/>
      <c r="AZ2103" s="117"/>
      <c r="BA2103" s="117"/>
      <c r="BB2103" s="117"/>
      <c r="BC2103" s="117"/>
      <c r="BD2103" s="117"/>
    </row>
    <row r="2104" spans="1:56" s="100" customFormat="1" hidden="1">
      <c r="A2104" s="45"/>
      <c r="B2104" s="120">
        <v>2013</v>
      </c>
      <c r="C2104" s="121">
        <v>8320</v>
      </c>
      <c r="D2104" s="120">
        <v>17</v>
      </c>
      <c r="E2104" s="120">
        <v>3000</v>
      </c>
      <c r="F2104" s="120">
        <v>3300</v>
      </c>
      <c r="G2104" s="120">
        <v>334</v>
      </c>
      <c r="H2104" s="120">
        <v>33401</v>
      </c>
      <c r="I2104" s="122" t="s">
        <v>177</v>
      </c>
      <c r="J2104" s="123">
        <v>0</v>
      </c>
      <c r="K2104" s="123">
        <v>0</v>
      </c>
      <c r="L2104" s="124">
        <v>0</v>
      </c>
      <c r="M2104" s="123">
        <v>0</v>
      </c>
      <c r="N2104" s="123">
        <v>0</v>
      </c>
      <c r="O2104" s="124">
        <v>0</v>
      </c>
      <c r="P2104" s="124">
        <v>0</v>
      </c>
      <c r="Q2104" s="45"/>
      <c r="R2104" s="123">
        <v>0</v>
      </c>
      <c r="S2104" s="123">
        <v>0</v>
      </c>
      <c r="T2104" s="123">
        <f t="shared" si="1273"/>
        <v>0</v>
      </c>
      <c r="U2104" s="123">
        <v>0</v>
      </c>
      <c r="V2104" s="123">
        <v>0</v>
      </c>
      <c r="W2104" s="123">
        <f t="shared" si="1281"/>
        <v>0</v>
      </c>
      <c r="X2104" s="123">
        <f t="shared" si="1274"/>
        <v>0</v>
      </c>
      <c r="Y2104" s="45"/>
      <c r="Z2104" s="123">
        <v>0</v>
      </c>
      <c r="AA2104" s="123">
        <v>0</v>
      </c>
      <c r="AB2104" s="123">
        <f t="shared" si="1275"/>
        <v>0</v>
      </c>
      <c r="AC2104" s="123">
        <v>0</v>
      </c>
      <c r="AD2104" s="123">
        <v>0</v>
      </c>
      <c r="AE2104" s="123">
        <f t="shared" si="1282"/>
        <v>0</v>
      </c>
      <c r="AF2104" s="123">
        <f t="shared" si="1276"/>
        <v>0</v>
      </c>
      <c r="AH2104" s="123">
        <v>0</v>
      </c>
      <c r="AI2104" s="123">
        <v>0</v>
      </c>
      <c r="AJ2104" s="123">
        <f t="shared" si="1277"/>
        <v>0</v>
      </c>
      <c r="AK2104" s="123">
        <v>0</v>
      </c>
      <c r="AL2104" s="123">
        <v>0</v>
      </c>
      <c r="AM2104" s="123">
        <f t="shared" si="1283"/>
        <v>0</v>
      </c>
      <c r="AN2104" s="123">
        <f t="shared" si="1278"/>
        <v>0</v>
      </c>
      <c r="AP2104" s="123">
        <f>J2104-(R2104+Z2104+AH2104)</f>
        <v>0</v>
      </c>
      <c r="AQ2104" s="123">
        <f>K2104-(S2104+AA2104+AI2104)</f>
        <v>0</v>
      </c>
      <c r="AR2104" s="123">
        <f t="shared" si="1279"/>
        <v>0</v>
      </c>
      <c r="AS2104" s="123">
        <f>M2104-(U2104+AC2104+AK2104)</f>
        <v>0</v>
      </c>
      <c r="AT2104" s="123">
        <f>N2104-(V2104+AD2104+AL2104)</f>
        <v>0</v>
      </c>
      <c r="AU2104" s="123">
        <f t="shared" si="1272"/>
        <v>0</v>
      </c>
      <c r="AV2104" s="123">
        <f t="shared" si="1280"/>
        <v>0</v>
      </c>
      <c r="AW2104" s="125" t="s">
        <v>153</v>
      </c>
      <c r="AX2104" s="125"/>
      <c r="AY2104" s="125"/>
      <c r="AZ2104" s="124" t="s">
        <v>283</v>
      </c>
      <c r="BA2104" s="124"/>
      <c r="BB2104" s="124"/>
      <c r="BC2104" s="124"/>
      <c r="BD2104" s="124"/>
    </row>
    <row r="2105" spans="1:56" s="127" customFormat="1" hidden="1">
      <c r="A2105" s="45"/>
      <c r="B2105" s="114">
        <v>2013</v>
      </c>
      <c r="C2105" s="115">
        <v>8320</v>
      </c>
      <c r="D2105" s="114">
        <v>17</v>
      </c>
      <c r="E2105" s="114">
        <v>3000</v>
      </c>
      <c r="F2105" s="114">
        <v>3300</v>
      </c>
      <c r="G2105" s="114">
        <v>335</v>
      </c>
      <c r="H2105" s="114"/>
      <c r="I2105" s="116" t="s">
        <v>178</v>
      </c>
      <c r="J2105" s="117">
        <v>0</v>
      </c>
      <c r="K2105" s="117">
        <v>0</v>
      </c>
      <c r="L2105" s="117">
        <v>0</v>
      </c>
      <c r="M2105" s="117">
        <v>0</v>
      </c>
      <c r="N2105" s="117">
        <v>0</v>
      </c>
      <c r="O2105" s="117">
        <v>0</v>
      </c>
      <c r="P2105" s="117">
        <v>0</v>
      </c>
      <c r="Q2105" s="45"/>
      <c r="R2105" s="118">
        <f>R2106</f>
        <v>0</v>
      </c>
      <c r="S2105" s="118">
        <f>S2106</f>
        <v>0</v>
      </c>
      <c r="T2105" s="118">
        <f t="shared" si="1273"/>
        <v>0</v>
      </c>
      <c r="U2105" s="118">
        <f>U2106</f>
        <v>0</v>
      </c>
      <c r="V2105" s="118">
        <f>V2106</f>
        <v>0</v>
      </c>
      <c r="W2105" s="118">
        <f t="shared" si="1281"/>
        <v>0</v>
      </c>
      <c r="X2105" s="118">
        <f t="shared" si="1274"/>
        <v>0</v>
      </c>
      <c r="Y2105" s="45"/>
      <c r="Z2105" s="118">
        <f>Z2106</f>
        <v>0</v>
      </c>
      <c r="AA2105" s="118">
        <f>AA2106</f>
        <v>0</v>
      </c>
      <c r="AB2105" s="118">
        <f t="shared" si="1275"/>
        <v>0</v>
      </c>
      <c r="AC2105" s="118">
        <f>AC2106</f>
        <v>0</v>
      </c>
      <c r="AD2105" s="118">
        <f>AD2106</f>
        <v>0</v>
      </c>
      <c r="AE2105" s="118">
        <f t="shared" si="1282"/>
        <v>0</v>
      </c>
      <c r="AF2105" s="118">
        <f t="shared" si="1276"/>
        <v>0</v>
      </c>
      <c r="AH2105" s="118">
        <f>AH2106</f>
        <v>0</v>
      </c>
      <c r="AI2105" s="118">
        <f>AI2106</f>
        <v>0</v>
      </c>
      <c r="AJ2105" s="118">
        <f t="shared" si="1277"/>
        <v>0</v>
      </c>
      <c r="AK2105" s="118">
        <f>AK2106</f>
        <v>0</v>
      </c>
      <c r="AL2105" s="118">
        <f>AL2106</f>
        <v>0</v>
      </c>
      <c r="AM2105" s="118">
        <f t="shared" si="1283"/>
        <v>0</v>
      </c>
      <c r="AN2105" s="118">
        <f t="shared" si="1278"/>
        <v>0</v>
      </c>
      <c r="AP2105" s="118">
        <f>AP2106</f>
        <v>0</v>
      </c>
      <c r="AQ2105" s="118">
        <f>AQ2106</f>
        <v>0</v>
      </c>
      <c r="AR2105" s="118">
        <f t="shared" si="1279"/>
        <v>0</v>
      </c>
      <c r="AS2105" s="118">
        <f>AS2106</f>
        <v>0</v>
      </c>
      <c r="AT2105" s="118">
        <f>AT2106</f>
        <v>0</v>
      </c>
      <c r="AU2105" s="118">
        <f t="shared" si="1272"/>
        <v>0</v>
      </c>
      <c r="AV2105" s="118">
        <f t="shared" si="1280"/>
        <v>0</v>
      </c>
      <c r="AW2105" s="119"/>
      <c r="AX2105" s="119"/>
      <c r="AY2105" s="119"/>
      <c r="AZ2105" s="117"/>
      <c r="BA2105" s="117"/>
      <c r="BB2105" s="117"/>
      <c r="BC2105" s="117"/>
      <c r="BD2105" s="117"/>
    </row>
    <row r="2106" spans="1:56" s="100" customFormat="1" hidden="1">
      <c r="A2106" s="45"/>
      <c r="B2106" s="120">
        <v>2013</v>
      </c>
      <c r="C2106" s="121">
        <v>8320</v>
      </c>
      <c r="D2106" s="120">
        <v>17</v>
      </c>
      <c r="E2106" s="120">
        <v>3000</v>
      </c>
      <c r="F2106" s="120">
        <v>3300</v>
      </c>
      <c r="G2106" s="120">
        <v>335</v>
      </c>
      <c r="H2106" s="120">
        <v>33501</v>
      </c>
      <c r="I2106" s="122" t="s">
        <v>179</v>
      </c>
      <c r="J2106" s="123">
        <v>0</v>
      </c>
      <c r="K2106" s="123">
        <v>0</v>
      </c>
      <c r="L2106" s="124">
        <v>0</v>
      </c>
      <c r="M2106" s="123">
        <v>0</v>
      </c>
      <c r="N2106" s="123">
        <v>0</v>
      </c>
      <c r="O2106" s="124">
        <v>0</v>
      </c>
      <c r="P2106" s="124">
        <v>0</v>
      </c>
      <c r="Q2106" s="45"/>
      <c r="R2106" s="123">
        <v>0</v>
      </c>
      <c r="S2106" s="123">
        <v>0</v>
      </c>
      <c r="T2106" s="123">
        <f t="shared" si="1273"/>
        <v>0</v>
      </c>
      <c r="U2106" s="123">
        <v>0</v>
      </c>
      <c r="V2106" s="123">
        <v>0</v>
      </c>
      <c r="W2106" s="123">
        <f t="shared" si="1281"/>
        <v>0</v>
      </c>
      <c r="X2106" s="123">
        <f t="shared" si="1274"/>
        <v>0</v>
      </c>
      <c r="Y2106" s="45"/>
      <c r="Z2106" s="123">
        <v>0</v>
      </c>
      <c r="AA2106" s="123">
        <v>0</v>
      </c>
      <c r="AB2106" s="123">
        <f t="shared" si="1275"/>
        <v>0</v>
      </c>
      <c r="AC2106" s="123">
        <v>0</v>
      </c>
      <c r="AD2106" s="123">
        <v>0</v>
      </c>
      <c r="AE2106" s="123">
        <f t="shared" si="1282"/>
        <v>0</v>
      </c>
      <c r="AF2106" s="123">
        <f t="shared" si="1276"/>
        <v>0</v>
      </c>
      <c r="AH2106" s="123">
        <v>0</v>
      </c>
      <c r="AI2106" s="123">
        <v>0</v>
      </c>
      <c r="AJ2106" s="123">
        <f t="shared" si="1277"/>
        <v>0</v>
      </c>
      <c r="AK2106" s="123">
        <v>0</v>
      </c>
      <c r="AL2106" s="123">
        <v>0</v>
      </c>
      <c r="AM2106" s="123">
        <f t="shared" si="1283"/>
        <v>0</v>
      </c>
      <c r="AN2106" s="123">
        <f t="shared" si="1278"/>
        <v>0</v>
      </c>
      <c r="AP2106" s="123">
        <f>J2106-(R2106+Z2106+AH2106)</f>
        <v>0</v>
      </c>
      <c r="AQ2106" s="123">
        <f>K2106-(S2106+AA2106+AI2106)</f>
        <v>0</v>
      </c>
      <c r="AR2106" s="123">
        <f t="shared" si="1279"/>
        <v>0</v>
      </c>
      <c r="AS2106" s="123">
        <f>M2106-(U2106+AC2106+AK2106)</f>
        <v>0</v>
      </c>
      <c r="AT2106" s="123">
        <f>N2106-(V2106+AD2106+AL2106)</f>
        <v>0</v>
      </c>
      <c r="AU2106" s="123">
        <f t="shared" si="1272"/>
        <v>0</v>
      </c>
      <c r="AV2106" s="123">
        <f t="shared" si="1280"/>
        <v>0</v>
      </c>
      <c r="AW2106" s="125" t="s">
        <v>153</v>
      </c>
      <c r="AX2106" s="125"/>
      <c r="AY2106" s="125"/>
      <c r="AZ2106" s="124" t="s">
        <v>88</v>
      </c>
      <c r="BA2106" s="124"/>
      <c r="BB2106" s="124"/>
      <c r="BC2106" s="124"/>
      <c r="BD2106" s="124"/>
    </row>
    <row r="2107" spans="1:56" s="127" customFormat="1" hidden="1">
      <c r="A2107" s="45"/>
      <c r="B2107" s="114">
        <v>2013</v>
      </c>
      <c r="C2107" s="115">
        <v>8320</v>
      </c>
      <c r="D2107" s="114">
        <v>17</v>
      </c>
      <c r="E2107" s="114">
        <v>3000</v>
      </c>
      <c r="F2107" s="114">
        <v>3300</v>
      </c>
      <c r="G2107" s="114">
        <v>336</v>
      </c>
      <c r="H2107" s="114"/>
      <c r="I2107" s="116" t="s">
        <v>180</v>
      </c>
      <c r="J2107" s="117">
        <v>0</v>
      </c>
      <c r="K2107" s="117">
        <v>0</v>
      </c>
      <c r="L2107" s="117">
        <v>0</v>
      </c>
      <c r="M2107" s="117">
        <v>0</v>
      </c>
      <c r="N2107" s="117">
        <v>0</v>
      </c>
      <c r="O2107" s="117">
        <v>0</v>
      </c>
      <c r="P2107" s="117">
        <v>0</v>
      </c>
      <c r="Q2107" s="45"/>
      <c r="R2107" s="118">
        <f>R2108+R2109</f>
        <v>0</v>
      </c>
      <c r="S2107" s="118">
        <f>S2108+S2109</f>
        <v>0</v>
      </c>
      <c r="T2107" s="118">
        <f t="shared" si="1273"/>
        <v>0</v>
      </c>
      <c r="U2107" s="118">
        <f>U2108+U2109</f>
        <v>0</v>
      </c>
      <c r="V2107" s="118">
        <f>V2108+V2109</f>
        <v>0</v>
      </c>
      <c r="W2107" s="118">
        <f t="shared" si="1281"/>
        <v>0</v>
      </c>
      <c r="X2107" s="118">
        <f t="shared" si="1274"/>
        <v>0</v>
      </c>
      <c r="Y2107" s="45"/>
      <c r="Z2107" s="118">
        <f>Z2108+Z2109</f>
        <v>0</v>
      </c>
      <c r="AA2107" s="118">
        <f>AA2108+AA2109</f>
        <v>0</v>
      </c>
      <c r="AB2107" s="118">
        <f t="shared" si="1275"/>
        <v>0</v>
      </c>
      <c r="AC2107" s="118">
        <f>AC2108+AC2109</f>
        <v>0</v>
      </c>
      <c r="AD2107" s="118">
        <f>AD2108+AD2109</f>
        <v>0</v>
      </c>
      <c r="AE2107" s="118">
        <f t="shared" si="1282"/>
        <v>0</v>
      </c>
      <c r="AF2107" s="118">
        <f t="shared" si="1276"/>
        <v>0</v>
      </c>
      <c r="AH2107" s="118">
        <f>AH2108+AH2109</f>
        <v>0</v>
      </c>
      <c r="AI2107" s="118">
        <f>AI2108+AI2109</f>
        <v>0</v>
      </c>
      <c r="AJ2107" s="118">
        <f t="shared" si="1277"/>
        <v>0</v>
      </c>
      <c r="AK2107" s="118">
        <f>AK2108+AK2109</f>
        <v>0</v>
      </c>
      <c r="AL2107" s="118">
        <f>AL2108+AL2109</f>
        <v>0</v>
      </c>
      <c r="AM2107" s="118">
        <f t="shared" si="1283"/>
        <v>0</v>
      </c>
      <c r="AN2107" s="118">
        <f t="shared" si="1278"/>
        <v>0</v>
      </c>
      <c r="AP2107" s="118">
        <f>AP2108+AP2109</f>
        <v>0</v>
      </c>
      <c r="AQ2107" s="118">
        <f>AQ2108+AQ2109</f>
        <v>0</v>
      </c>
      <c r="AR2107" s="118">
        <f t="shared" si="1279"/>
        <v>0</v>
      </c>
      <c r="AS2107" s="118">
        <f>AS2108+AS2109</f>
        <v>0</v>
      </c>
      <c r="AT2107" s="118">
        <f>AT2108+AT2109</f>
        <v>0</v>
      </c>
      <c r="AU2107" s="118">
        <f t="shared" si="1272"/>
        <v>0</v>
      </c>
      <c r="AV2107" s="118">
        <f t="shared" si="1280"/>
        <v>0</v>
      </c>
      <c r="AW2107" s="119"/>
      <c r="AX2107" s="119"/>
      <c r="AY2107" s="119"/>
      <c r="AZ2107" s="117"/>
      <c r="BA2107" s="117"/>
      <c r="BB2107" s="117"/>
      <c r="BC2107" s="117"/>
      <c r="BD2107" s="117"/>
    </row>
    <row r="2108" spans="1:56" s="100" customFormat="1" hidden="1">
      <c r="A2108" s="45"/>
      <c r="B2108" s="120">
        <v>2013</v>
      </c>
      <c r="C2108" s="121">
        <v>8320</v>
      </c>
      <c r="D2108" s="120">
        <v>17</v>
      </c>
      <c r="E2108" s="120">
        <v>3000</v>
      </c>
      <c r="F2108" s="120">
        <v>3300</v>
      </c>
      <c r="G2108" s="120">
        <v>336</v>
      </c>
      <c r="H2108" s="120">
        <v>33601</v>
      </c>
      <c r="I2108" s="122" t="s">
        <v>371</v>
      </c>
      <c r="J2108" s="123">
        <v>0</v>
      </c>
      <c r="K2108" s="123">
        <v>0</v>
      </c>
      <c r="L2108" s="124">
        <v>0</v>
      </c>
      <c r="M2108" s="123">
        <v>0</v>
      </c>
      <c r="N2108" s="123">
        <v>0</v>
      </c>
      <c r="O2108" s="124">
        <v>0</v>
      </c>
      <c r="P2108" s="124">
        <v>0</v>
      </c>
      <c r="Q2108" s="45"/>
      <c r="R2108" s="123">
        <v>0</v>
      </c>
      <c r="S2108" s="123">
        <v>0</v>
      </c>
      <c r="T2108" s="123">
        <f t="shared" si="1273"/>
        <v>0</v>
      </c>
      <c r="U2108" s="123">
        <v>0</v>
      </c>
      <c r="V2108" s="123">
        <v>0</v>
      </c>
      <c r="W2108" s="123">
        <f t="shared" si="1281"/>
        <v>0</v>
      </c>
      <c r="X2108" s="123">
        <f t="shared" si="1274"/>
        <v>0</v>
      </c>
      <c r="Y2108" s="45"/>
      <c r="Z2108" s="123">
        <v>0</v>
      </c>
      <c r="AA2108" s="123">
        <v>0</v>
      </c>
      <c r="AB2108" s="123">
        <f t="shared" si="1275"/>
        <v>0</v>
      </c>
      <c r="AC2108" s="123">
        <v>0</v>
      </c>
      <c r="AD2108" s="123">
        <v>0</v>
      </c>
      <c r="AE2108" s="123">
        <f t="shared" si="1282"/>
        <v>0</v>
      </c>
      <c r="AF2108" s="123">
        <f t="shared" si="1276"/>
        <v>0</v>
      </c>
      <c r="AH2108" s="123">
        <v>0</v>
      </c>
      <c r="AI2108" s="123">
        <v>0</v>
      </c>
      <c r="AJ2108" s="123">
        <f t="shared" si="1277"/>
        <v>0</v>
      </c>
      <c r="AK2108" s="123">
        <v>0</v>
      </c>
      <c r="AL2108" s="123">
        <v>0</v>
      </c>
      <c r="AM2108" s="123">
        <f t="shared" si="1283"/>
        <v>0</v>
      </c>
      <c r="AN2108" s="123">
        <f t="shared" si="1278"/>
        <v>0</v>
      </c>
      <c r="AP2108" s="123">
        <f>J2108-(R2108+Z2108+AH2108)</f>
        <v>0</v>
      </c>
      <c r="AQ2108" s="123">
        <f>K2108-(S2108+AA2108+AI2108)</f>
        <v>0</v>
      </c>
      <c r="AR2108" s="123">
        <f t="shared" si="1279"/>
        <v>0</v>
      </c>
      <c r="AS2108" s="123">
        <f>M2108-(U2108+AC2108+AK2108)</f>
        <v>0</v>
      </c>
      <c r="AT2108" s="123">
        <f>N2108-(V2108+AD2108+AL2108)</f>
        <v>0</v>
      </c>
      <c r="AU2108" s="123">
        <f t="shared" si="1272"/>
        <v>0</v>
      </c>
      <c r="AV2108" s="123">
        <f t="shared" si="1280"/>
        <v>0</v>
      </c>
      <c r="AW2108" s="125" t="s">
        <v>153</v>
      </c>
      <c r="AX2108" s="125"/>
      <c r="AY2108" s="125"/>
      <c r="AZ2108" s="124" t="s">
        <v>88</v>
      </c>
      <c r="BA2108" s="124"/>
      <c r="BB2108" s="124"/>
      <c r="BC2108" s="124"/>
      <c r="BD2108" s="124"/>
    </row>
    <row r="2109" spans="1:56" s="100" customFormat="1" ht="46.8" hidden="1">
      <c r="A2109" s="45"/>
      <c r="B2109" s="120">
        <v>2013</v>
      </c>
      <c r="C2109" s="121">
        <v>8320</v>
      </c>
      <c r="D2109" s="120">
        <v>17</v>
      </c>
      <c r="E2109" s="120">
        <v>3000</v>
      </c>
      <c r="F2109" s="120">
        <v>3300</v>
      </c>
      <c r="G2109" s="120">
        <v>336</v>
      </c>
      <c r="H2109" s="120">
        <v>33604</v>
      </c>
      <c r="I2109" s="122" t="s">
        <v>181</v>
      </c>
      <c r="J2109" s="123">
        <v>0</v>
      </c>
      <c r="K2109" s="123">
        <v>0</v>
      </c>
      <c r="L2109" s="124">
        <v>0</v>
      </c>
      <c r="M2109" s="123">
        <v>0</v>
      </c>
      <c r="N2109" s="123">
        <v>0</v>
      </c>
      <c r="O2109" s="124">
        <v>0</v>
      </c>
      <c r="P2109" s="124">
        <v>0</v>
      </c>
      <c r="Q2109" s="45"/>
      <c r="R2109" s="123">
        <v>0</v>
      </c>
      <c r="S2109" s="123">
        <v>0</v>
      </c>
      <c r="T2109" s="123">
        <f t="shared" si="1273"/>
        <v>0</v>
      </c>
      <c r="U2109" s="123">
        <v>0</v>
      </c>
      <c r="V2109" s="123">
        <v>0</v>
      </c>
      <c r="W2109" s="123">
        <f t="shared" si="1281"/>
        <v>0</v>
      </c>
      <c r="X2109" s="123">
        <f t="shared" si="1274"/>
        <v>0</v>
      </c>
      <c r="Y2109" s="45"/>
      <c r="Z2109" s="123">
        <v>0</v>
      </c>
      <c r="AA2109" s="123">
        <v>0</v>
      </c>
      <c r="AB2109" s="123">
        <f t="shared" si="1275"/>
        <v>0</v>
      </c>
      <c r="AC2109" s="123">
        <v>0</v>
      </c>
      <c r="AD2109" s="123">
        <v>0</v>
      </c>
      <c r="AE2109" s="123">
        <f t="shared" si="1282"/>
        <v>0</v>
      </c>
      <c r="AF2109" s="123">
        <f t="shared" si="1276"/>
        <v>0</v>
      </c>
      <c r="AH2109" s="123">
        <v>0</v>
      </c>
      <c r="AI2109" s="123">
        <v>0</v>
      </c>
      <c r="AJ2109" s="123">
        <f t="shared" si="1277"/>
        <v>0</v>
      </c>
      <c r="AK2109" s="123">
        <v>0</v>
      </c>
      <c r="AL2109" s="123">
        <v>0</v>
      </c>
      <c r="AM2109" s="123">
        <f t="shared" si="1283"/>
        <v>0</v>
      </c>
      <c r="AN2109" s="123">
        <f t="shared" si="1278"/>
        <v>0</v>
      </c>
      <c r="AP2109" s="123">
        <f>J2109-(R2109+Z2109+AH2109)</f>
        <v>0</v>
      </c>
      <c r="AQ2109" s="123">
        <f>K2109-(S2109+AA2109+AI2109)</f>
        <v>0</v>
      </c>
      <c r="AR2109" s="123">
        <f t="shared" si="1279"/>
        <v>0</v>
      </c>
      <c r="AS2109" s="123">
        <f>M2109-(U2109+AC2109+AK2109)</f>
        <v>0</v>
      </c>
      <c r="AT2109" s="123">
        <f>N2109-(V2109+AD2109+AL2109)</f>
        <v>0</v>
      </c>
      <c r="AU2109" s="123">
        <f t="shared" si="1272"/>
        <v>0</v>
      </c>
      <c r="AV2109" s="123">
        <f t="shared" si="1280"/>
        <v>0</v>
      </c>
      <c r="AW2109" s="125" t="s">
        <v>153</v>
      </c>
      <c r="AX2109" s="125"/>
      <c r="AY2109" s="125"/>
      <c r="AZ2109" s="124" t="s">
        <v>88</v>
      </c>
      <c r="BA2109" s="124"/>
      <c r="BB2109" s="124"/>
      <c r="BC2109" s="124"/>
      <c r="BD2109" s="124"/>
    </row>
    <row r="2110" spans="1:56" s="127" customFormat="1" hidden="1">
      <c r="A2110" s="45"/>
      <c r="B2110" s="114">
        <v>2013</v>
      </c>
      <c r="C2110" s="115">
        <v>8320</v>
      </c>
      <c r="D2110" s="114">
        <v>17</v>
      </c>
      <c r="E2110" s="114">
        <v>3000</v>
      </c>
      <c r="F2110" s="114">
        <v>3300</v>
      </c>
      <c r="G2110" s="114">
        <v>337</v>
      </c>
      <c r="H2110" s="114"/>
      <c r="I2110" s="116" t="s">
        <v>522</v>
      </c>
      <c r="J2110" s="117">
        <v>0</v>
      </c>
      <c r="K2110" s="117">
        <v>0</v>
      </c>
      <c r="L2110" s="117">
        <v>0</v>
      </c>
      <c r="M2110" s="117">
        <v>0</v>
      </c>
      <c r="N2110" s="117">
        <v>0</v>
      </c>
      <c r="O2110" s="117">
        <v>0</v>
      </c>
      <c r="P2110" s="117">
        <v>0</v>
      </c>
      <c r="Q2110" s="45"/>
      <c r="R2110" s="118">
        <f>R2111</f>
        <v>0</v>
      </c>
      <c r="S2110" s="118">
        <f>S2111</f>
        <v>0</v>
      </c>
      <c r="T2110" s="118">
        <f t="shared" si="1273"/>
        <v>0</v>
      </c>
      <c r="U2110" s="118">
        <f>U2111</f>
        <v>0</v>
      </c>
      <c r="V2110" s="118">
        <f>V2111</f>
        <v>0</v>
      </c>
      <c r="W2110" s="118">
        <f t="shared" si="1281"/>
        <v>0</v>
      </c>
      <c r="X2110" s="118">
        <f t="shared" si="1274"/>
        <v>0</v>
      </c>
      <c r="Y2110" s="45"/>
      <c r="Z2110" s="118">
        <f>Z2111</f>
        <v>0</v>
      </c>
      <c r="AA2110" s="118">
        <f>AA2111</f>
        <v>0</v>
      </c>
      <c r="AB2110" s="118">
        <f t="shared" si="1275"/>
        <v>0</v>
      </c>
      <c r="AC2110" s="118">
        <f>AC2111</f>
        <v>0</v>
      </c>
      <c r="AD2110" s="118">
        <f>AD2111</f>
        <v>0</v>
      </c>
      <c r="AE2110" s="118">
        <f t="shared" si="1282"/>
        <v>0</v>
      </c>
      <c r="AF2110" s="118">
        <f t="shared" si="1276"/>
        <v>0</v>
      </c>
      <c r="AH2110" s="118">
        <f>AH2111</f>
        <v>0</v>
      </c>
      <c r="AI2110" s="118">
        <f>AI2111</f>
        <v>0</v>
      </c>
      <c r="AJ2110" s="118">
        <f t="shared" si="1277"/>
        <v>0</v>
      </c>
      <c r="AK2110" s="118">
        <f>AK2111</f>
        <v>0</v>
      </c>
      <c r="AL2110" s="118">
        <f>AL2111</f>
        <v>0</v>
      </c>
      <c r="AM2110" s="118">
        <f t="shared" si="1283"/>
        <v>0</v>
      </c>
      <c r="AN2110" s="118">
        <f t="shared" si="1278"/>
        <v>0</v>
      </c>
      <c r="AP2110" s="118">
        <f>AP2111</f>
        <v>0</v>
      </c>
      <c r="AQ2110" s="118">
        <f>AQ2111</f>
        <v>0</v>
      </c>
      <c r="AR2110" s="118">
        <f t="shared" si="1279"/>
        <v>0</v>
      </c>
      <c r="AS2110" s="118">
        <f>AS2111</f>
        <v>0</v>
      </c>
      <c r="AT2110" s="118">
        <f>AT2111</f>
        <v>0</v>
      </c>
      <c r="AU2110" s="118">
        <f t="shared" si="1272"/>
        <v>0</v>
      </c>
      <c r="AV2110" s="118">
        <f t="shared" si="1280"/>
        <v>0</v>
      </c>
      <c r="AW2110" s="119"/>
      <c r="AX2110" s="119"/>
      <c r="AY2110" s="119"/>
      <c r="AZ2110" s="117"/>
      <c r="BA2110" s="117"/>
      <c r="BB2110" s="117"/>
      <c r="BC2110" s="117"/>
      <c r="BD2110" s="117"/>
    </row>
    <row r="2111" spans="1:56" s="100" customFormat="1" hidden="1">
      <c r="A2111" s="45"/>
      <c r="B2111" s="120">
        <v>2013</v>
      </c>
      <c r="C2111" s="121">
        <v>8320</v>
      </c>
      <c r="D2111" s="120">
        <v>17</v>
      </c>
      <c r="E2111" s="120">
        <v>3000</v>
      </c>
      <c r="F2111" s="120">
        <v>3300</v>
      </c>
      <c r="G2111" s="120">
        <v>337</v>
      </c>
      <c r="H2111" s="120">
        <v>33701</v>
      </c>
      <c r="I2111" s="122" t="s">
        <v>523</v>
      </c>
      <c r="J2111" s="123">
        <v>0</v>
      </c>
      <c r="K2111" s="123">
        <v>0</v>
      </c>
      <c r="L2111" s="124">
        <v>0</v>
      </c>
      <c r="M2111" s="123">
        <v>0</v>
      </c>
      <c r="N2111" s="123">
        <v>0</v>
      </c>
      <c r="O2111" s="124">
        <v>0</v>
      </c>
      <c r="P2111" s="124">
        <v>0</v>
      </c>
      <c r="Q2111" s="45"/>
      <c r="R2111" s="123">
        <v>0</v>
      </c>
      <c r="S2111" s="123">
        <v>0</v>
      </c>
      <c r="T2111" s="123">
        <f t="shared" si="1273"/>
        <v>0</v>
      </c>
      <c r="U2111" s="123">
        <v>0</v>
      </c>
      <c r="V2111" s="123">
        <v>0</v>
      </c>
      <c r="W2111" s="123">
        <f t="shared" si="1281"/>
        <v>0</v>
      </c>
      <c r="X2111" s="123">
        <f t="shared" si="1274"/>
        <v>0</v>
      </c>
      <c r="Y2111" s="45"/>
      <c r="Z2111" s="123">
        <v>0</v>
      </c>
      <c r="AA2111" s="123">
        <v>0</v>
      </c>
      <c r="AB2111" s="123">
        <f t="shared" si="1275"/>
        <v>0</v>
      </c>
      <c r="AC2111" s="123">
        <v>0</v>
      </c>
      <c r="AD2111" s="123">
        <v>0</v>
      </c>
      <c r="AE2111" s="123">
        <f t="shared" si="1282"/>
        <v>0</v>
      </c>
      <c r="AF2111" s="123">
        <f t="shared" si="1276"/>
        <v>0</v>
      </c>
      <c r="AH2111" s="123">
        <v>0</v>
      </c>
      <c r="AI2111" s="123">
        <v>0</v>
      </c>
      <c r="AJ2111" s="123">
        <f t="shared" si="1277"/>
        <v>0</v>
      </c>
      <c r="AK2111" s="123">
        <v>0</v>
      </c>
      <c r="AL2111" s="123">
        <v>0</v>
      </c>
      <c r="AM2111" s="123">
        <f t="shared" si="1283"/>
        <v>0</v>
      </c>
      <c r="AN2111" s="123">
        <f t="shared" si="1278"/>
        <v>0</v>
      </c>
      <c r="AP2111" s="123">
        <f>J2111-(R2111+Z2111+AH2111)</f>
        <v>0</v>
      </c>
      <c r="AQ2111" s="123">
        <f>K2111-(S2111+AA2111+AI2111)</f>
        <v>0</v>
      </c>
      <c r="AR2111" s="123">
        <f t="shared" si="1279"/>
        <v>0</v>
      </c>
      <c r="AS2111" s="123">
        <f>M2111-(U2111+AC2111+AK2111)</f>
        <v>0</v>
      </c>
      <c r="AT2111" s="123">
        <f>N2111-(V2111+AD2111+AL2111)</f>
        <v>0</v>
      </c>
      <c r="AU2111" s="123">
        <f t="shared" si="1272"/>
        <v>0</v>
      </c>
      <c r="AV2111" s="123">
        <f t="shared" si="1280"/>
        <v>0</v>
      </c>
      <c r="AW2111" s="125" t="s">
        <v>153</v>
      </c>
      <c r="AX2111" s="125"/>
      <c r="AY2111" s="125"/>
      <c r="AZ2111" s="124" t="s">
        <v>88</v>
      </c>
      <c r="BA2111" s="124"/>
      <c r="BB2111" s="124"/>
      <c r="BC2111" s="124"/>
      <c r="BD2111" s="124"/>
    </row>
    <row r="2112" spans="1:56" s="100" customFormat="1" hidden="1">
      <c r="A2112" s="45"/>
      <c r="B2112" s="114">
        <v>2013</v>
      </c>
      <c r="C2112" s="115">
        <v>8320</v>
      </c>
      <c r="D2112" s="114">
        <v>17</v>
      </c>
      <c r="E2112" s="114">
        <v>3000</v>
      </c>
      <c r="F2112" s="114">
        <v>3300</v>
      </c>
      <c r="G2112" s="114">
        <v>339</v>
      </c>
      <c r="H2112" s="114"/>
      <c r="I2112" s="116" t="s">
        <v>310</v>
      </c>
      <c r="J2112" s="117">
        <v>0</v>
      </c>
      <c r="K2112" s="117">
        <v>0</v>
      </c>
      <c r="L2112" s="117">
        <v>0</v>
      </c>
      <c r="M2112" s="117">
        <v>0</v>
      </c>
      <c r="N2112" s="117">
        <v>0</v>
      </c>
      <c r="O2112" s="117">
        <v>0</v>
      </c>
      <c r="P2112" s="117">
        <v>0</v>
      </c>
      <c r="Q2112" s="45"/>
      <c r="R2112" s="118">
        <f>R2113</f>
        <v>0</v>
      </c>
      <c r="S2112" s="118">
        <f>S2113</f>
        <v>0</v>
      </c>
      <c r="T2112" s="118">
        <f t="shared" si="1273"/>
        <v>0</v>
      </c>
      <c r="U2112" s="118">
        <f>U2113</f>
        <v>0</v>
      </c>
      <c r="V2112" s="118">
        <f>V2113</f>
        <v>0</v>
      </c>
      <c r="W2112" s="118">
        <f t="shared" si="1281"/>
        <v>0</v>
      </c>
      <c r="X2112" s="118">
        <f t="shared" si="1274"/>
        <v>0</v>
      </c>
      <c r="Y2112" s="45"/>
      <c r="Z2112" s="118">
        <f>Z2113</f>
        <v>0</v>
      </c>
      <c r="AA2112" s="118">
        <f>AA2113</f>
        <v>0</v>
      </c>
      <c r="AB2112" s="118">
        <f t="shared" si="1275"/>
        <v>0</v>
      </c>
      <c r="AC2112" s="118">
        <f>AC2113</f>
        <v>0</v>
      </c>
      <c r="AD2112" s="118">
        <f>AD2113</f>
        <v>0</v>
      </c>
      <c r="AE2112" s="118">
        <f t="shared" si="1282"/>
        <v>0</v>
      </c>
      <c r="AF2112" s="118">
        <f t="shared" si="1276"/>
        <v>0</v>
      </c>
      <c r="AH2112" s="118">
        <f>AH2113</f>
        <v>0</v>
      </c>
      <c r="AI2112" s="118">
        <f>AI2113</f>
        <v>0</v>
      </c>
      <c r="AJ2112" s="118">
        <f t="shared" si="1277"/>
        <v>0</v>
      </c>
      <c r="AK2112" s="118">
        <f>AK2113</f>
        <v>0</v>
      </c>
      <c r="AL2112" s="118">
        <f>AL2113</f>
        <v>0</v>
      </c>
      <c r="AM2112" s="118">
        <f t="shared" si="1283"/>
        <v>0</v>
      </c>
      <c r="AN2112" s="118">
        <f t="shared" si="1278"/>
        <v>0</v>
      </c>
      <c r="AP2112" s="118">
        <f>AP2113</f>
        <v>0</v>
      </c>
      <c r="AQ2112" s="118">
        <f>AQ2113</f>
        <v>0</v>
      </c>
      <c r="AR2112" s="118">
        <f t="shared" si="1279"/>
        <v>0</v>
      </c>
      <c r="AS2112" s="118">
        <f>AS2113</f>
        <v>0</v>
      </c>
      <c r="AT2112" s="118">
        <f>AT2113</f>
        <v>0</v>
      </c>
      <c r="AU2112" s="118">
        <f t="shared" si="1272"/>
        <v>0</v>
      </c>
      <c r="AV2112" s="118">
        <f t="shared" si="1280"/>
        <v>0</v>
      </c>
      <c r="AW2112" s="119"/>
      <c r="AX2112" s="119"/>
      <c r="AY2112" s="119"/>
      <c r="AZ2112" s="117"/>
      <c r="BA2112" s="117"/>
      <c r="BB2112" s="117"/>
      <c r="BC2112" s="117"/>
      <c r="BD2112" s="117"/>
    </row>
    <row r="2113" spans="1:56" s="100" customFormat="1" hidden="1">
      <c r="A2113" s="45"/>
      <c r="B2113" s="120">
        <v>2013</v>
      </c>
      <c r="C2113" s="121">
        <v>8320</v>
      </c>
      <c r="D2113" s="120">
        <v>17</v>
      </c>
      <c r="E2113" s="120">
        <v>3000</v>
      </c>
      <c r="F2113" s="120">
        <v>3300</v>
      </c>
      <c r="G2113" s="120">
        <v>339</v>
      </c>
      <c r="H2113" s="120">
        <v>33901</v>
      </c>
      <c r="I2113" s="122" t="s">
        <v>311</v>
      </c>
      <c r="J2113" s="123">
        <v>0</v>
      </c>
      <c r="K2113" s="123">
        <v>0</v>
      </c>
      <c r="L2113" s="124">
        <v>0</v>
      </c>
      <c r="M2113" s="123">
        <v>0</v>
      </c>
      <c r="N2113" s="123">
        <v>0</v>
      </c>
      <c r="O2113" s="124">
        <v>0</v>
      </c>
      <c r="P2113" s="124">
        <v>0</v>
      </c>
      <c r="Q2113" s="45"/>
      <c r="R2113" s="123">
        <v>0</v>
      </c>
      <c r="S2113" s="123">
        <v>0</v>
      </c>
      <c r="T2113" s="123">
        <f t="shared" si="1273"/>
        <v>0</v>
      </c>
      <c r="U2113" s="123">
        <v>0</v>
      </c>
      <c r="V2113" s="123">
        <v>0</v>
      </c>
      <c r="W2113" s="123">
        <f t="shared" si="1281"/>
        <v>0</v>
      </c>
      <c r="X2113" s="123">
        <f t="shared" si="1274"/>
        <v>0</v>
      </c>
      <c r="Y2113" s="45"/>
      <c r="Z2113" s="123">
        <v>0</v>
      </c>
      <c r="AA2113" s="123">
        <v>0</v>
      </c>
      <c r="AB2113" s="123">
        <f t="shared" si="1275"/>
        <v>0</v>
      </c>
      <c r="AC2113" s="123">
        <v>0</v>
      </c>
      <c r="AD2113" s="123">
        <v>0</v>
      </c>
      <c r="AE2113" s="123">
        <f t="shared" si="1282"/>
        <v>0</v>
      </c>
      <c r="AF2113" s="123">
        <f t="shared" si="1276"/>
        <v>0</v>
      </c>
      <c r="AH2113" s="123">
        <v>0</v>
      </c>
      <c r="AI2113" s="123">
        <v>0</v>
      </c>
      <c r="AJ2113" s="123">
        <f t="shared" si="1277"/>
        <v>0</v>
      </c>
      <c r="AK2113" s="123">
        <v>0</v>
      </c>
      <c r="AL2113" s="123">
        <v>0</v>
      </c>
      <c r="AM2113" s="123">
        <f t="shared" si="1283"/>
        <v>0</v>
      </c>
      <c r="AN2113" s="123">
        <f t="shared" si="1278"/>
        <v>0</v>
      </c>
      <c r="AP2113" s="123">
        <f>J2113-(R2113+Z2113+AH2113)</f>
        <v>0</v>
      </c>
      <c r="AQ2113" s="123">
        <f>K2113-(S2113+AA2113+AI2113)</f>
        <v>0</v>
      </c>
      <c r="AR2113" s="123">
        <f t="shared" si="1279"/>
        <v>0</v>
      </c>
      <c r="AS2113" s="123">
        <f>M2113-(U2113+AC2113+AK2113)</f>
        <v>0</v>
      </c>
      <c r="AT2113" s="123">
        <f>N2113-(V2113+AD2113+AL2113)</f>
        <v>0</v>
      </c>
      <c r="AU2113" s="123">
        <f t="shared" si="1272"/>
        <v>0</v>
      </c>
      <c r="AV2113" s="123">
        <f t="shared" si="1280"/>
        <v>0</v>
      </c>
      <c r="AW2113" s="125"/>
      <c r="AX2113" s="125"/>
      <c r="AY2113" s="125"/>
      <c r="AZ2113" s="124"/>
      <c r="BA2113" s="124"/>
      <c r="BB2113" s="124"/>
      <c r="BC2113" s="124"/>
      <c r="BD2113" s="124"/>
    </row>
    <row r="2114" spans="1:56" s="100" customFormat="1" hidden="1">
      <c r="A2114" s="45"/>
      <c r="B2114" s="108">
        <v>2013</v>
      </c>
      <c r="C2114" s="109">
        <v>8320</v>
      </c>
      <c r="D2114" s="108">
        <v>17</v>
      </c>
      <c r="E2114" s="108">
        <v>3000</v>
      </c>
      <c r="F2114" s="108">
        <v>3400</v>
      </c>
      <c r="G2114" s="108"/>
      <c r="H2114" s="108"/>
      <c r="I2114" s="110" t="s">
        <v>434</v>
      </c>
      <c r="J2114" s="111">
        <v>0</v>
      </c>
      <c r="K2114" s="111">
        <v>0</v>
      </c>
      <c r="L2114" s="111">
        <v>0</v>
      </c>
      <c r="M2114" s="111">
        <v>0</v>
      </c>
      <c r="N2114" s="111">
        <v>0</v>
      </c>
      <c r="O2114" s="111">
        <v>0</v>
      </c>
      <c r="P2114" s="111">
        <v>0</v>
      </c>
      <c r="Q2114" s="45"/>
      <c r="R2114" s="112">
        <f>R2115+R2117+R2119</f>
        <v>0</v>
      </c>
      <c r="S2114" s="112">
        <f>S2115+S2117+S2119</f>
        <v>0</v>
      </c>
      <c r="T2114" s="112">
        <f t="shared" si="1273"/>
        <v>0</v>
      </c>
      <c r="U2114" s="112">
        <f>U2115+U2117+U2119</f>
        <v>0</v>
      </c>
      <c r="V2114" s="112">
        <f>V2115+V2117+V2119</f>
        <v>0</v>
      </c>
      <c r="W2114" s="112">
        <f t="shared" si="1281"/>
        <v>0</v>
      </c>
      <c r="X2114" s="112">
        <f t="shared" si="1274"/>
        <v>0</v>
      </c>
      <c r="Y2114" s="45"/>
      <c r="Z2114" s="112">
        <f>Z2115+Z2117+Z2119</f>
        <v>0</v>
      </c>
      <c r="AA2114" s="112">
        <f>AA2115+AA2117+AA2119</f>
        <v>0</v>
      </c>
      <c r="AB2114" s="112">
        <f t="shared" si="1275"/>
        <v>0</v>
      </c>
      <c r="AC2114" s="112">
        <f>AC2115+AC2117+AC2119</f>
        <v>0</v>
      </c>
      <c r="AD2114" s="112">
        <f>AD2115+AD2117+AD2119</f>
        <v>0</v>
      </c>
      <c r="AE2114" s="112">
        <f t="shared" si="1282"/>
        <v>0</v>
      </c>
      <c r="AF2114" s="112">
        <f t="shared" si="1276"/>
        <v>0</v>
      </c>
      <c r="AH2114" s="112">
        <f>AH2115+AH2117+AH2119</f>
        <v>0</v>
      </c>
      <c r="AI2114" s="112">
        <f>AI2115+AI2117+AI2119</f>
        <v>0</v>
      </c>
      <c r="AJ2114" s="112">
        <f t="shared" si="1277"/>
        <v>0</v>
      </c>
      <c r="AK2114" s="112">
        <f>AK2115+AK2117+AK2119</f>
        <v>0</v>
      </c>
      <c r="AL2114" s="112">
        <f>AL2115+AL2117+AL2119</f>
        <v>0</v>
      </c>
      <c r="AM2114" s="112">
        <f t="shared" si="1283"/>
        <v>0</v>
      </c>
      <c r="AN2114" s="112">
        <f t="shared" si="1278"/>
        <v>0</v>
      </c>
      <c r="AP2114" s="112">
        <f>AP2115+AP2117+AP2119</f>
        <v>0</v>
      </c>
      <c r="AQ2114" s="112">
        <f>AQ2115+AQ2117+AQ2119</f>
        <v>0</v>
      </c>
      <c r="AR2114" s="112">
        <f t="shared" si="1279"/>
        <v>0</v>
      </c>
      <c r="AS2114" s="112">
        <f>AS2115+AS2117+AS2119</f>
        <v>0</v>
      </c>
      <c r="AT2114" s="112">
        <f>AT2115+AT2117+AT2119</f>
        <v>0</v>
      </c>
      <c r="AU2114" s="112">
        <f t="shared" si="1272"/>
        <v>0</v>
      </c>
      <c r="AV2114" s="112">
        <f t="shared" si="1280"/>
        <v>0</v>
      </c>
      <c r="AW2114" s="113"/>
      <c r="AX2114" s="113"/>
      <c r="AY2114" s="113"/>
      <c r="AZ2114" s="111"/>
      <c r="BA2114" s="111"/>
      <c r="BB2114" s="111"/>
      <c r="BC2114" s="111"/>
      <c r="BD2114" s="111"/>
    </row>
    <row r="2115" spans="1:56" s="100" customFormat="1" hidden="1">
      <c r="A2115" s="45"/>
      <c r="B2115" s="114">
        <v>2013</v>
      </c>
      <c r="C2115" s="115">
        <v>8320</v>
      </c>
      <c r="D2115" s="114">
        <v>17</v>
      </c>
      <c r="E2115" s="114">
        <v>3000</v>
      </c>
      <c r="F2115" s="114">
        <v>3400</v>
      </c>
      <c r="G2115" s="114">
        <v>344</v>
      </c>
      <c r="H2115" s="114"/>
      <c r="I2115" s="116" t="s">
        <v>435</v>
      </c>
      <c r="J2115" s="117">
        <v>0</v>
      </c>
      <c r="K2115" s="117">
        <v>0</v>
      </c>
      <c r="L2115" s="117">
        <v>0</v>
      </c>
      <c r="M2115" s="117">
        <v>0</v>
      </c>
      <c r="N2115" s="117">
        <v>0</v>
      </c>
      <c r="O2115" s="117">
        <v>0</v>
      </c>
      <c r="P2115" s="117">
        <v>0</v>
      </c>
      <c r="Q2115" s="45"/>
      <c r="R2115" s="118">
        <f t="shared" ref="R2115:S2119" si="1284">R2116</f>
        <v>0</v>
      </c>
      <c r="S2115" s="118">
        <f t="shared" si="1284"/>
        <v>0</v>
      </c>
      <c r="T2115" s="118">
        <f t="shared" si="1273"/>
        <v>0</v>
      </c>
      <c r="U2115" s="118">
        <f t="shared" ref="U2115:V2119" si="1285">U2116</f>
        <v>0</v>
      </c>
      <c r="V2115" s="118">
        <f t="shared" si="1285"/>
        <v>0</v>
      </c>
      <c r="W2115" s="118">
        <f t="shared" si="1281"/>
        <v>0</v>
      </c>
      <c r="X2115" s="118">
        <f t="shared" si="1274"/>
        <v>0</v>
      </c>
      <c r="Y2115" s="45"/>
      <c r="Z2115" s="118">
        <f t="shared" ref="Z2115:AA2119" si="1286">Z2116</f>
        <v>0</v>
      </c>
      <c r="AA2115" s="118">
        <f t="shared" si="1286"/>
        <v>0</v>
      </c>
      <c r="AB2115" s="118">
        <f t="shared" si="1275"/>
        <v>0</v>
      </c>
      <c r="AC2115" s="118">
        <f t="shared" ref="AC2115:AD2119" si="1287">AC2116</f>
        <v>0</v>
      </c>
      <c r="AD2115" s="118">
        <f t="shared" si="1287"/>
        <v>0</v>
      </c>
      <c r="AE2115" s="118">
        <f t="shared" si="1282"/>
        <v>0</v>
      </c>
      <c r="AF2115" s="118">
        <f t="shared" si="1276"/>
        <v>0</v>
      </c>
      <c r="AH2115" s="118">
        <f t="shared" ref="AH2115:AI2119" si="1288">AH2116</f>
        <v>0</v>
      </c>
      <c r="AI2115" s="118">
        <f t="shared" si="1288"/>
        <v>0</v>
      </c>
      <c r="AJ2115" s="118">
        <f t="shared" si="1277"/>
        <v>0</v>
      </c>
      <c r="AK2115" s="118">
        <f t="shared" ref="AK2115:AL2119" si="1289">AK2116</f>
        <v>0</v>
      </c>
      <c r="AL2115" s="118">
        <f t="shared" si="1289"/>
        <v>0</v>
      </c>
      <c r="AM2115" s="118">
        <f t="shared" si="1283"/>
        <v>0</v>
      </c>
      <c r="AN2115" s="118">
        <f t="shared" si="1278"/>
        <v>0</v>
      </c>
      <c r="AP2115" s="118">
        <f t="shared" ref="AP2115:AQ2119" si="1290">AP2116</f>
        <v>0</v>
      </c>
      <c r="AQ2115" s="118">
        <f t="shared" si="1290"/>
        <v>0</v>
      </c>
      <c r="AR2115" s="118">
        <f t="shared" si="1279"/>
        <v>0</v>
      </c>
      <c r="AS2115" s="118">
        <f t="shared" ref="AS2115:AT2119" si="1291">AS2116</f>
        <v>0</v>
      </c>
      <c r="AT2115" s="118">
        <f t="shared" si="1291"/>
        <v>0</v>
      </c>
      <c r="AU2115" s="118">
        <f t="shared" si="1272"/>
        <v>0</v>
      </c>
      <c r="AV2115" s="118">
        <f t="shared" si="1280"/>
        <v>0</v>
      </c>
      <c r="AW2115" s="119"/>
      <c r="AX2115" s="119"/>
      <c r="AY2115" s="119"/>
      <c r="AZ2115" s="117"/>
      <c r="BA2115" s="117"/>
      <c r="BB2115" s="117"/>
      <c r="BC2115" s="117"/>
      <c r="BD2115" s="117"/>
    </row>
    <row r="2116" spans="1:56" s="100" customFormat="1" hidden="1">
      <c r="A2116" s="45"/>
      <c r="B2116" s="129">
        <v>2013</v>
      </c>
      <c r="C2116" s="130">
        <v>8320</v>
      </c>
      <c r="D2116" s="129">
        <v>17</v>
      </c>
      <c r="E2116" s="129">
        <v>3000</v>
      </c>
      <c r="F2116" s="129">
        <v>3400</v>
      </c>
      <c r="G2116" s="129">
        <v>344</v>
      </c>
      <c r="H2116" s="129">
        <v>34401</v>
      </c>
      <c r="I2116" s="128" t="s">
        <v>436</v>
      </c>
      <c r="J2116" s="123">
        <v>0</v>
      </c>
      <c r="K2116" s="123">
        <v>0</v>
      </c>
      <c r="L2116" s="124">
        <v>0</v>
      </c>
      <c r="M2116" s="123">
        <v>0</v>
      </c>
      <c r="N2116" s="123">
        <v>0</v>
      </c>
      <c r="O2116" s="124">
        <v>0</v>
      </c>
      <c r="P2116" s="124">
        <v>0</v>
      </c>
      <c r="Q2116" s="45"/>
      <c r="R2116" s="123">
        <v>0</v>
      </c>
      <c r="S2116" s="123">
        <v>0</v>
      </c>
      <c r="T2116" s="123">
        <f t="shared" si="1273"/>
        <v>0</v>
      </c>
      <c r="U2116" s="123">
        <v>0</v>
      </c>
      <c r="V2116" s="123">
        <v>0</v>
      </c>
      <c r="W2116" s="123">
        <f t="shared" si="1281"/>
        <v>0</v>
      </c>
      <c r="X2116" s="123">
        <f t="shared" si="1274"/>
        <v>0</v>
      </c>
      <c r="Y2116" s="45"/>
      <c r="Z2116" s="123">
        <v>0</v>
      </c>
      <c r="AA2116" s="123">
        <v>0</v>
      </c>
      <c r="AB2116" s="123">
        <f t="shared" si="1275"/>
        <v>0</v>
      </c>
      <c r="AC2116" s="123">
        <v>0</v>
      </c>
      <c r="AD2116" s="123">
        <v>0</v>
      </c>
      <c r="AE2116" s="123">
        <f t="shared" si="1282"/>
        <v>0</v>
      </c>
      <c r="AF2116" s="123">
        <f t="shared" si="1276"/>
        <v>0</v>
      </c>
      <c r="AH2116" s="123">
        <v>0</v>
      </c>
      <c r="AI2116" s="123">
        <v>0</v>
      </c>
      <c r="AJ2116" s="123">
        <f t="shared" si="1277"/>
        <v>0</v>
      </c>
      <c r="AK2116" s="123">
        <v>0</v>
      </c>
      <c r="AL2116" s="123">
        <v>0</v>
      </c>
      <c r="AM2116" s="123">
        <f t="shared" si="1283"/>
        <v>0</v>
      </c>
      <c r="AN2116" s="123">
        <f t="shared" si="1278"/>
        <v>0</v>
      </c>
      <c r="AP2116" s="123">
        <f>J2116-(R2116+Z2116+AH2116)</f>
        <v>0</v>
      </c>
      <c r="AQ2116" s="123">
        <f>K2116-(S2116+AA2116+AI2116)</f>
        <v>0</v>
      </c>
      <c r="AR2116" s="123">
        <f t="shared" si="1279"/>
        <v>0</v>
      </c>
      <c r="AS2116" s="123">
        <f>M2116-(U2116+AC2116+AK2116)</f>
        <v>0</v>
      </c>
      <c r="AT2116" s="123">
        <f>N2116-(V2116+AD2116+AL2116)</f>
        <v>0</v>
      </c>
      <c r="AU2116" s="123">
        <f t="shared" si="1272"/>
        <v>0</v>
      </c>
      <c r="AV2116" s="123">
        <f t="shared" si="1280"/>
        <v>0</v>
      </c>
      <c r="AW2116" s="125"/>
      <c r="AX2116" s="125"/>
      <c r="AY2116" s="125"/>
      <c r="AZ2116" s="124"/>
      <c r="BA2116" s="124"/>
      <c r="BB2116" s="124"/>
      <c r="BC2116" s="124"/>
      <c r="BD2116" s="124"/>
    </row>
    <row r="2117" spans="1:56" s="100" customFormat="1" hidden="1">
      <c r="A2117" s="45"/>
      <c r="B2117" s="114">
        <v>2013</v>
      </c>
      <c r="C2117" s="115">
        <v>8320</v>
      </c>
      <c r="D2117" s="114">
        <v>17</v>
      </c>
      <c r="E2117" s="114">
        <v>3000</v>
      </c>
      <c r="F2117" s="114">
        <v>3400</v>
      </c>
      <c r="G2117" s="114">
        <v>345</v>
      </c>
      <c r="H2117" s="114"/>
      <c r="I2117" s="116" t="s">
        <v>407</v>
      </c>
      <c r="J2117" s="117">
        <v>0</v>
      </c>
      <c r="K2117" s="117">
        <v>0</v>
      </c>
      <c r="L2117" s="117">
        <v>0</v>
      </c>
      <c r="M2117" s="117">
        <v>0</v>
      </c>
      <c r="N2117" s="117">
        <v>0</v>
      </c>
      <c r="O2117" s="117">
        <v>0</v>
      </c>
      <c r="P2117" s="117">
        <v>0</v>
      </c>
      <c r="Q2117" s="45"/>
      <c r="R2117" s="118">
        <f t="shared" si="1284"/>
        <v>0</v>
      </c>
      <c r="S2117" s="118">
        <f t="shared" si="1284"/>
        <v>0</v>
      </c>
      <c r="T2117" s="118">
        <f t="shared" si="1273"/>
        <v>0</v>
      </c>
      <c r="U2117" s="118">
        <f t="shared" si="1285"/>
        <v>0</v>
      </c>
      <c r="V2117" s="118">
        <f t="shared" si="1285"/>
        <v>0</v>
      </c>
      <c r="W2117" s="118">
        <f t="shared" si="1281"/>
        <v>0</v>
      </c>
      <c r="X2117" s="118">
        <f t="shared" si="1274"/>
        <v>0</v>
      </c>
      <c r="Y2117" s="45"/>
      <c r="Z2117" s="118">
        <f t="shared" si="1286"/>
        <v>0</v>
      </c>
      <c r="AA2117" s="118">
        <f t="shared" si="1286"/>
        <v>0</v>
      </c>
      <c r="AB2117" s="118">
        <f t="shared" si="1275"/>
        <v>0</v>
      </c>
      <c r="AC2117" s="118">
        <f t="shared" si="1287"/>
        <v>0</v>
      </c>
      <c r="AD2117" s="118">
        <f t="shared" si="1287"/>
        <v>0</v>
      </c>
      <c r="AE2117" s="118">
        <f t="shared" si="1282"/>
        <v>0</v>
      </c>
      <c r="AF2117" s="118">
        <f t="shared" si="1276"/>
        <v>0</v>
      </c>
      <c r="AH2117" s="118">
        <f t="shared" si="1288"/>
        <v>0</v>
      </c>
      <c r="AI2117" s="118">
        <f t="shared" si="1288"/>
        <v>0</v>
      </c>
      <c r="AJ2117" s="118">
        <f t="shared" si="1277"/>
        <v>0</v>
      </c>
      <c r="AK2117" s="118">
        <f t="shared" si="1289"/>
        <v>0</v>
      </c>
      <c r="AL2117" s="118">
        <f t="shared" si="1289"/>
        <v>0</v>
      </c>
      <c r="AM2117" s="118">
        <f t="shared" si="1283"/>
        <v>0</v>
      </c>
      <c r="AN2117" s="118">
        <f t="shared" si="1278"/>
        <v>0</v>
      </c>
      <c r="AP2117" s="118">
        <f t="shared" si="1290"/>
        <v>0</v>
      </c>
      <c r="AQ2117" s="118">
        <f t="shared" si="1290"/>
        <v>0</v>
      </c>
      <c r="AR2117" s="118">
        <f t="shared" si="1279"/>
        <v>0</v>
      </c>
      <c r="AS2117" s="118">
        <f t="shared" si="1291"/>
        <v>0</v>
      </c>
      <c r="AT2117" s="118">
        <f t="shared" si="1291"/>
        <v>0</v>
      </c>
      <c r="AU2117" s="118">
        <f t="shared" si="1272"/>
        <v>0</v>
      </c>
      <c r="AV2117" s="118">
        <f t="shared" si="1280"/>
        <v>0</v>
      </c>
      <c r="AW2117" s="119"/>
      <c r="AX2117" s="119"/>
      <c r="AY2117" s="119"/>
      <c r="AZ2117" s="117"/>
      <c r="BA2117" s="117"/>
      <c r="BB2117" s="117"/>
      <c r="BC2117" s="117"/>
      <c r="BD2117" s="117"/>
    </row>
    <row r="2118" spans="1:56" s="100" customFormat="1" hidden="1">
      <c r="A2118" s="45"/>
      <c r="B2118" s="129">
        <v>2013</v>
      </c>
      <c r="C2118" s="130">
        <v>8320</v>
      </c>
      <c r="D2118" s="129">
        <v>17</v>
      </c>
      <c r="E2118" s="129">
        <v>3000</v>
      </c>
      <c r="F2118" s="129">
        <v>3400</v>
      </c>
      <c r="G2118" s="129">
        <v>345</v>
      </c>
      <c r="H2118" s="129">
        <v>34501</v>
      </c>
      <c r="I2118" s="128" t="s">
        <v>408</v>
      </c>
      <c r="J2118" s="123">
        <v>0</v>
      </c>
      <c r="K2118" s="123">
        <v>0</v>
      </c>
      <c r="L2118" s="124">
        <v>0</v>
      </c>
      <c r="M2118" s="123">
        <v>0</v>
      </c>
      <c r="N2118" s="123">
        <v>0</v>
      </c>
      <c r="O2118" s="124">
        <v>0</v>
      </c>
      <c r="P2118" s="124">
        <v>0</v>
      </c>
      <c r="Q2118" s="45"/>
      <c r="R2118" s="123">
        <v>0</v>
      </c>
      <c r="S2118" s="123">
        <v>0</v>
      </c>
      <c r="T2118" s="123">
        <f t="shared" si="1273"/>
        <v>0</v>
      </c>
      <c r="U2118" s="123">
        <v>0</v>
      </c>
      <c r="V2118" s="123">
        <v>0</v>
      </c>
      <c r="W2118" s="123">
        <f t="shared" si="1281"/>
        <v>0</v>
      </c>
      <c r="X2118" s="123">
        <f t="shared" si="1274"/>
        <v>0</v>
      </c>
      <c r="Y2118" s="45"/>
      <c r="Z2118" s="123">
        <v>0</v>
      </c>
      <c r="AA2118" s="123">
        <v>0</v>
      </c>
      <c r="AB2118" s="123">
        <f t="shared" si="1275"/>
        <v>0</v>
      </c>
      <c r="AC2118" s="123">
        <v>0</v>
      </c>
      <c r="AD2118" s="123">
        <v>0</v>
      </c>
      <c r="AE2118" s="123">
        <f t="shared" si="1282"/>
        <v>0</v>
      </c>
      <c r="AF2118" s="123">
        <f t="shared" si="1276"/>
        <v>0</v>
      </c>
      <c r="AH2118" s="123">
        <v>0</v>
      </c>
      <c r="AI2118" s="123">
        <v>0</v>
      </c>
      <c r="AJ2118" s="123">
        <f t="shared" si="1277"/>
        <v>0</v>
      </c>
      <c r="AK2118" s="123">
        <v>0</v>
      </c>
      <c r="AL2118" s="123">
        <v>0</v>
      </c>
      <c r="AM2118" s="123">
        <f t="shared" si="1283"/>
        <v>0</v>
      </c>
      <c r="AN2118" s="123">
        <f t="shared" si="1278"/>
        <v>0</v>
      </c>
      <c r="AP2118" s="123">
        <f>J2118-(R2118+Z2118+AH2118)</f>
        <v>0</v>
      </c>
      <c r="AQ2118" s="123">
        <f>K2118-(S2118+AA2118+AI2118)</f>
        <v>0</v>
      </c>
      <c r="AR2118" s="123">
        <f t="shared" si="1279"/>
        <v>0</v>
      </c>
      <c r="AS2118" s="123">
        <f>M2118-(U2118+AC2118+AK2118)</f>
        <v>0</v>
      </c>
      <c r="AT2118" s="123">
        <f>N2118-(V2118+AD2118+AL2118)</f>
        <v>0</v>
      </c>
      <c r="AU2118" s="123">
        <f t="shared" si="1272"/>
        <v>0</v>
      </c>
      <c r="AV2118" s="123">
        <f t="shared" si="1280"/>
        <v>0</v>
      </c>
      <c r="AW2118" s="125"/>
      <c r="AX2118" s="125"/>
      <c r="AY2118" s="125"/>
      <c r="AZ2118" s="124"/>
      <c r="BA2118" s="124"/>
      <c r="BB2118" s="124"/>
      <c r="BC2118" s="124"/>
      <c r="BD2118" s="124"/>
    </row>
    <row r="2119" spans="1:56" s="100" customFormat="1" hidden="1">
      <c r="A2119" s="45"/>
      <c r="B2119" s="114">
        <v>2013</v>
      </c>
      <c r="C2119" s="115">
        <v>8320</v>
      </c>
      <c r="D2119" s="114">
        <v>17</v>
      </c>
      <c r="E2119" s="114">
        <v>3000</v>
      </c>
      <c r="F2119" s="114">
        <v>3400</v>
      </c>
      <c r="G2119" s="114">
        <v>347</v>
      </c>
      <c r="H2119" s="114"/>
      <c r="I2119" s="116" t="s">
        <v>524</v>
      </c>
      <c r="J2119" s="117">
        <v>0</v>
      </c>
      <c r="K2119" s="117">
        <v>0</v>
      </c>
      <c r="L2119" s="117">
        <v>0</v>
      </c>
      <c r="M2119" s="117">
        <v>0</v>
      </c>
      <c r="N2119" s="117">
        <v>0</v>
      </c>
      <c r="O2119" s="117">
        <v>0</v>
      </c>
      <c r="P2119" s="117">
        <v>0</v>
      </c>
      <c r="Q2119" s="45"/>
      <c r="R2119" s="118">
        <f t="shared" si="1284"/>
        <v>0</v>
      </c>
      <c r="S2119" s="118">
        <f t="shared" si="1284"/>
        <v>0</v>
      </c>
      <c r="T2119" s="118">
        <f t="shared" si="1273"/>
        <v>0</v>
      </c>
      <c r="U2119" s="118">
        <f t="shared" si="1285"/>
        <v>0</v>
      </c>
      <c r="V2119" s="118">
        <f t="shared" si="1285"/>
        <v>0</v>
      </c>
      <c r="W2119" s="118">
        <f t="shared" si="1281"/>
        <v>0</v>
      </c>
      <c r="X2119" s="118">
        <f t="shared" si="1274"/>
        <v>0</v>
      </c>
      <c r="Y2119" s="45"/>
      <c r="Z2119" s="118">
        <f t="shared" si="1286"/>
        <v>0</v>
      </c>
      <c r="AA2119" s="118">
        <f t="shared" si="1286"/>
        <v>0</v>
      </c>
      <c r="AB2119" s="118">
        <f t="shared" si="1275"/>
        <v>0</v>
      </c>
      <c r="AC2119" s="118">
        <f t="shared" si="1287"/>
        <v>0</v>
      </c>
      <c r="AD2119" s="118">
        <f t="shared" si="1287"/>
        <v>0</v>
      </c>
      <c r="AE2119" s="118">
        <f t="shared" si="1282"/>
        <v>0</v>
      </c>
      <c r="AF2119" s="118">
        <f t="shared" si="1276"/>
        <v>0</v>
      </c>
      <c r="AH2119" s="118">
        <f t="shared" si="1288"/>
        <v>0</v>
      </c>
      <c r="AI2119" s="118">
        <f t="shared" si="1288"/>
        <v>0</v>
      </c>
      <c r="AJ2119" s="118">
        <f t="shared" si="1277"/>
        <v>0</v>
      </c>
      <c r="AK2119" s="118">
        <f t="shared" si="1289"/>
        <v>0</v>
      </c>
      <c r="AL2119" s="118">
        <f t="shared" si="1289"/>
        <v>0</v>
      </c>
      <c r="AM2119" s="118">
        <f t="shared" si="1283"/>
        <v>0</v>
      </c>
      <c r="AN2119" s="118">
        <f t="shared" si="1278"/>
        <v>0</v>
      </c>
      <c r="AP2119" s="118">
        <f t="shared" si="1290"/>
        <v>0</v>
      </c>
      <c r="AQ2119" s="118">
        <f t="shared" si="1290"/>
        <v>0</v>
      </c>
      <c r="AR2119" s="118">
        <f t="shared" si="1279"/>
        <v>0</v>
      </c>
      <c r="AS2119" s="118">
        <f t="shared" si="1291"/>
        <v>0</v>
      </c>
      <c r="AT2119" s="118">
        <f t="shared" si="1291"/>
        <v>0</v>
      </c>
      <c r="AU2119" s="118">
        <f t="shared" si="1272"/>
        <v>0</v>
      </c>
      <c r="AV2119" s="118">
        <f t="shared" si="1280"/>
        <v>0</v>
      </c>
      <c r="AW2119" s="119"/>
      <c r="AX2119" s="119"/>
      <c r="AY2119" s="119"/>
      <c r="AZ2119" s="117"/>
      <c r="BA2119" s="117"/>
      <c r="BB2119" s="117"/>
      <c r="BC2119" s="117"/>
      <c r="BD2119" s="117"/>
    </row>
    <row r="2120" spans="1:56" s="100" customFormat="1" hidden="1">
      <c r="A2120" s="45"/>
      <c r="B2120" s="129">
        <v>2013</v>
      </c>
      <c r="C2120" s="130">
        <v>8320</v>
      </c>
      <c r="D2120" s="129">
        <v>17</v>
      </c>
      <c r="E2120" s="129">
        <v>3000</v>
      </c>
      <c r="F2120" s="129">
        <v>3400</v>
      </c>
      <c r="G2120" s="129">
        <v>347</v>
      </c>
      <c r="H2120" s="129">
        <v>34701</v>
      </c>
      <c r="I2120" s="128" t="s">
        <v>524</v>
      </c>
      <c r="J2120" s="123">
        <v>0</v>
      </c>
      <c r="K2120" s="123">
        <v>0</v>
      </c>
      <c r="L2120" s="124">
        <v>0</v>
      </c>
      <c r="M2120" s="123">
        <v>0</v>
      </c>
      <c r="N2120" s="123">
        <v>0</v>
      </c>
      <c r="O2120" s="124">
        <v>0</v>
      </c>
      <c r="P2120" s="124">
        <v>0</v>
      </c>
      <c r="Q2120" s="45"/>
      <c r="R2120" s="123">
        <v>0</v>
      </c>
      <c r="S2120" s="123">
        <v>0</v>
      </c>
      <c r="T2120" s="123">
        <f t="shared" si="1273"/>
        <v>0</v>
      </c>
      <c r="U2120" s="123">
        <v>0</v>
      </c>
      <c r="V2120" s="123">
        <v>0</v>
      </c>
      <c r="W2120" s="123">
        <f t="shared" si="1281"/>
        <v>0</v>
      </c>
      <c r="X2120" s="123">
        <f t="shared" si="1274"/>
        <v>0</v>
      </c>
      <c r="Y2120" s="45"/>
      <c r="Z2120" s="123">
        <v>0</v>
      </c>
      <c r="AA2120" s="123">
        <v>0</v>
      </c>
      <c r="AB2120" s="123">
        <f t="shared" si="1275"/>
        <v>0</v>
      </c>
      <c r="AC2120" s="123">
        <v>0</v>
      </c>
      <c r="AD2120" s="123">
        <v>0</v>
      </c>
      <c r="AE2120" s="123">
        <f t="shared" si="1282"/>
        <v>0</v>
      </c>
      <c r="AF2120" s="123">
        <f t="shared" si="1276"/>
        <v>0</v>
      </c>
      <c r="AH2120" s="123">
        <v>0</v>
      </c>
      <c r="AI2120" s="123">
        <v>0</v>
      </c>
      <c r="AJ2120" s="123">
        <f t="shared" si="1277"/>
        <v>0</v>
      </c>
      <c r="AK2120" s="123">
        <v>0</v>
      </c>
      <c r="AL2120" s="123">
        <v>0</v>
      </c>
      <c r="AM2120" s="123">
        <f t="shared" si="1283"/>
        <v>0</v>
      </c>
      <c r="AN2120" s="123">
        <f t="shared" si="1278"/>
        <v>0</v>
      </c>
      <c r="AP2120" s="123">
        <f>J2120-(R2120+Z2120+AH2120)</f>
        <v>0</v>
      </c>
      <c r="AQ2120" s="123">
        <f>K2120-(S2120+AA2120+AI2120)</f>
        <v>0</v>
      </c>
      <c r="AR2120" s="123">
        <f t="shared" si="1279"/>
        <v>0</v>
      </c>
      <c r="AS2120" s="123">
        <f>M2120-(U2120+AC2120+AK2120)</f>
        <v>0</v>
      </c>
      <c r="AT2120" s="123">
        <f>N2120-(V2120+AD2120+AL2120)</f>
        <v>0</v>
      </c>
      <c r="AU2120" s="123">
        <f t="shared" si="1272"/>
        <v>0</v>
      </c>
      <c r="AV2120" s="123">
        <f t="shared" si="1280"/>
        <v>0</v>
      </c>
      <c r="AW2120" s="125"/>
      <c r="AX2120" s="125"/>
      <c r="AY2120" s="125"/>
      <c r="AZ2120" s="124"/>
      <c r="BA2120" s="124"/>
      <c r="BB2120" s="124"/>
      <c r="BC2120" s="124"/>
      <c r="BD2120" s="124"/>
    </row>
    <row r="2121" spans="1:56" s="126" customFormat="1" hidden="1">
      <c r="A2121" s="45"/>
      <c r="B2121" s="108">
        <v>2013</v>
      </c>
      <c r="C2121" s="109">
        <v>8320</v>
      </c>
      <c r="D2121" s="108">
        <v>17</v>
      </c>
      <c r="E2121" s="108">
        <v>3000</v>
      </c>
      <c r="F2121" s="108">
        <v>3500</v>
      </c>
      <c r="G2121" s="108"/>
      <c r="H2121" s="108"/>
      <c r="I2121" s="110" t="s">
        <v>317</v>
      </c>
      <c r="J2121" s="111">
        <v>0</v>
      </c>
      <c r="K2121" s="111">
        <v>0</v>
      </c>
      <c r="L2121" s="111">
        <v>0</v>
      </c>
      <c r="M2121" s="111">
        <v>0</v>
      </c>
      <c r="N2121" s="111">
        <v>0</v>
      </c>
      <c r="O2121" s="111">
        <v>0</v>
      </c>
      <c r="P2121" s="111">
        <v>0</v>
      </c>
      <c r="Q2121" s="45"/>
      <c r="R2121" s="112">
        <f>R2122+R2124+R2126+R2128+R2130</f>
        <v>0</v>
      </c>
      <c r="S2121" s="112">
        <f>S2122+S2124+S2126+S2128+S2130</f>
        <v>0</v>
      </c>
      <c r="T2121" s="112">
        <f t="shared" si="1273"/>
        <v>0</v>
      </c>
      <c r="U2121" s="112">
        <f>U2122+U2124+U2126+U2128+U2130</f>
        <v>0</v>
      </c>
      <c r="V2121" s="112">
        <f>V2122+V2124+V2126+V2128+V2130</f>
        <v>0</v>
      </c>
      <c r="W2121" s="112">
        <f t="shared" si="1281"/>
        <v>0</v>
      </c>
      <c r="X2121" s="112">
        <f t="shared" si="1274"/>
        <v>0</v>
      </c>
      <c r="Y2121" s="45"/>
      <c r="Z2121" s="112">
        <f>Z2122+Z2124+Z2126+Z2128+Z2130</f>
        <v>0</v>
      </c>
      <c r="AA2121" s="112">
        <f>AA2122+AA2124+AA2126+AA2128+AA2130</f>
        <v>0</v>
      </c>
      <c r="AB2121" s="112">
        <f t="shared" si="1275"/>
        <v>0</v>
      </c>
      <c r="AC2121" s="112">
        <f>AC2122+AC2124+AC2126+AC2128+AC2130</f>
        <v>0</v>
      </c>
      <c r="AD2121" s="112">
        <f>AD2122+AD2124+AD2126+AD2128+AD2130</f>
        <v>0</v>
      </c>
      <c r="AE2121" s="112">
        <f t="shared" si="1282"/>
        <v>0</v>
      </c>
      <c r="AF2121" s="112">
        <f t="shared" si="1276"/>
        <v>0</v>
      </c>
      <c r="AH2121" s="112">
        <f>AH2122+AH2124+AH2126+AH2128+AH2130</f>
        <v>0</v>
      </c>
      <c r="AI2121" s="112">
        <f>AI2122+AI2124+AI2126+AI2128+AI2130</f>
        <v>0</v>
      </c>
      <c r="AJ2121" s="112">
        <f t="shared" si="1277"/>
        <v>0</v>
      </c>
      <c r="AK2121" s="112">
        <f>AK2122+AK2124+AK2126+AK2128+AK2130</f>
        <v>0</v>
      </c>
      <c r="AL2121" s="112">
        <f>AL2122+AL2124+AL2126+AL2128+AL2130</f>
        <v>0</v>
      </c>
      <c r="AM2121" s="112">
        <f t="shared" si="1283"/>
        <v>0</v>
      </c>
      <c r="AN2121" s="112">
        <f t="shared" si="1278"/>
        <v>0</v>
      </c>
      <c r="AP2121" s="112">
        <f>AP2122+AP2124+AP2126+AP2128+AP2130</f>
        <v>0</v>
      </c>
      <c r="AQ2121" s="112">
        <f>AQ2122+AQ2124+AQ2126+AQ2128+AQ2130</f>
        <v>0</v>
      </c>
      <c r="AR2121" s="112">
        <f t="shared" si="1279"/>
        <v>0</v>
      </c>
      <c r="AS2121" s="112">
        <f>AS2122+AS2124+AS2126+AS2128+AS2130</f>
        <v>0</v>
      </c>
      <c r="AT2121" s="112">
        <f>AT2122+AT2124+AT2126+AT2128+AT2130</f>
        <v>0</v>
      </c>
      <c r="AU2121" s="112">
        <f t="shared" si="1272"/>
        <v>0</v>
      </c>
      <c r="AV2121" s="112">
        <f t="shared" si="1280"/>
        <v>0</v>
      </c>
      <c r="AW2121" s="113"/>
      <c r="AX2121" s="113"/>
      <c r="AY2121" s="113"/>
      <c r="AZ2121" s="111"/>
      <c r="BA2121" s="111"/>
      <c r="BB2121" s="111"/>
      <c r="BC2121" s="111"/>
      <c r="BD2121" s="111"/>
    </row>
    <row r="2122" spans="1:56" s="127" customFormat="1" hidden="1">
      <c r="A2122" s="45"/>
      <c r="B2122" s="114">
        <v>2013</v>
      </c>
      <c r="C2122" s="115">
        <v>8320</v>
      </c>
      <c r="D2122" s="114">
        <v>17</v>
      </c>
      <c r="E2122" s="114">
        <v>3000</v>
      </c>
      <c r="F2122" s="114">
        <v>3500</v>
      </c>
      <c r="G2122" s="114">
        <v>351</v>
      </c>
      <c r="H2122" s="114"/>
      <c r="I2122" s="116" t="s">
        <v>183</v>
      </c>
      <c r="J2122" s="117">
        <v>0</v>
      </c>
      <c r="K2122" s="117">
        <v>0</v>
      </c>
      <c r="L2122" s="117">
        <v>0</v>
      </c>
      <c r="M2122" s="117">
        <v>0</v>
      </c>
      <c r="N2122" s="117">
        <v>0</v>
      </c>
      <c r="O2122" s="117">
        <v>0</v>
      </c>
      <c r="P2122" s="117">
        <v>0</v>
      </c>
      <c r="Q2122" s="45"/>
      <c r="R2122" s="118">
        <f>R2123</f>
        <v>0</v>
      </c>
      <c r="S2122" s="118">
        <f>S2123</f>
        <v>0</v>
      </c>
      <c r="T2122" s="118">
        <f t="shared" si="1273"/>
        <v>0</v>
      </c>
      <c r="U2122" s="118">
        <f>U2123</f>
        <v>0</v>
      </c>
      <c r="V2122" s="118">
        <f>V2123</f>
        <v>0</v>
      </c>
      <c r="W2122" s="118">
        <f t="shared" si="1281"/>
        <v>0</v>
      </c>
      <c r="X2122" s="118">
        <f t="shared" si="1274"/>
        <v>0</v>
      </c>
      <c r="Y2122" s="45"/>
      <c r="Z2122" s="118">
        <f>Z2123</f>
        <v>0</v>
      </c>
      <c r="AA2122" s="118">
        <f>AA2123</f>
        <v>0</v>
      </c>
      <c r="AB2122" s="118">
        <f t="shared" si="1275"/>
        <v>0</v>
      </c>
      <c r="AC2122" s="118">
        <f>AC2123</f>
        <v>0</v>
      </c>
      <c r="AD2122" s="118">
        <f>AD2123</f>
        <v>0</v>
      </c>
      <c r="AE2122" s="118">
        <f t="shared" si="1282"/>
        <v>0</v>
      </c>
      <c r="AF2122" s="118">
        <f t="shared" si="1276"/>
        <v>0</v>
      </c>
      <c r="AH2122" s="118">
        <f>AH2123</f>
        <v>0</v>
      </c>
      <c r="AI2122" s="118">
        <f>AI2123</f>
        <v>0</v>
      </c>
      <c r="AJ2122" s="118">
        <f t="shared" si="1277"/>
        <v>0</v>
      </c>
      <c r="AK2122" s="118">
        <f>AK2123</f>
        <v>0</v>
      </c>
      <c r="AL2122" s="118">
        <f>AL2123</f>
        <v>0</v>
      </c>
      <c r="AM2122" s="118">
        <f t="shared" si="1283"/>
        <v>0</v>
      </c>
      <c r="AN2122" s="118">
        <f t="shared" si="1278"/>
        <v>0</v>
      </c>
      <c r="AP2122" s="118">
        <f>AP2123</f>
        <v>0</v>
      </c>
      <c r="AQ2122" s="118">
        <f>AQ2123</f>
        <v>0</v>
      </c>
      <c r="AR2122" s="118">
        <f t="shared" si="1279"/>
        <v>0</v>
      </c>
      <c r="AS2122" s="118">
        <f>AS2123</f>
        <v>0</v>
      </c>
      <c r="AT2122" s="118">
        <f>AT2123</f>
        <v>0</v>
      </c>
      <c r="AU2122" s="118">
        <f t="shared" si="1272"/>
        <v>0</v>
      </c>
      <c r="AV2122" s="118">
        <f t="shared" si="1280"/>
        <v>0</v>
      </c>
      <c r="AW2122" s="119"/>
      <c r="AX2122" s="119"/>
      <c r="AY2122" s="119"/>
      <c r="AZ2122" s="117"/>
      <c r="BA2122" s="117"/>
      <c r="BB2122" s="117"/>
      <c r="BC2122" s="117"/>
      <c r="BD2122" s="117"/>
    </row>
    <row r="2123" spans="1:56" s="100" customFormat="1" hidden="1">
      <c r="A2123" s="45"/>
      <c r="B2123" s="120">
        <v>2013</v>
      </c>
      <c r="C2123" s="121">
        <v>8320</v>
      </c>
      <c r="D2123" s="120">
        <v>17</v>
      </c>
      <c r="E2123" s="120">
        <v>3000</v>
      </c>
      <c r="F2123" s="120">
        <v>3500</v>
      </c>
      <c r="G2123" s="120">
        <v>351</v>
      </c>
      <c r="H2123" s="120">
        <v>35102</v>
      </c>
      <c r="I2123" s="122" t="s">
        <v>437</v>
      </c>
      <c r="J2123" s="123">
        <v>0</v>
      </c>
      <c r="K2123" s="123">
        <v>0</v>
      </c>
      <c r="L2123" s="124">
        <v>0</v>
      </c>
      <c r="M2123" s="123">
        <v>0</v>
      </c>
      <c r="N2123" s="123">
        <v>0</v>
      </c>
      <c r="O2123" s="124">
        <v>0</v>
      </c>
      <c r="P2123" s="124">
        <v>0</v>
      </c>
      <c r="Q2123" s="45"/>
      <c r="R2123" s="123">
        <v>0</v>
      </c>
      <c r="S2123" s="123">
        <v>0</v>
      </c>
      <c r="T2123" s="123">
        <f t="shared" si="1273"/>
        <v>0</v>
      </c>
      <c r="U2123" s="123">
        <v>0</v>
      </c>
      <c r="V2123" s="123">
        <v>0</v>
      </c>
      <c r="W2123" s="123">
        <f t="shared" si="1281"/>
        <v>0</v>
      </c>
      <c r="X2123" s="123">
        <f t="shared" si="1274"/>
        <v>0</v>
      </c>
      <c r="Y2123" s="45"/>
      <c r="Z2123" s="123">
        <v>0</v>
      </c>
      <c r="AA2123" s="123">
        <v>0</v>
      </c>
      <c r="AB2123" s="123">
        <f t="shared" si="1275"/>
        <v>0</v>
      </c>
      <c r="AC2123" s="123">
        <v>0</v>
      </c>
      <c r="AD2123" s="123">
        <v>0</v>
      </c>
      <c r="AE2123" s="123">
        <f t="shared" si="1282"/>
        <v>0</v>
      </c>
      <c r="AF2123" s="123">
        <f t="shared" si="1276"/>
        <v>0</v>
      </c>
      <c r="AH2123" s="123">
        <v>0</v>
      </c>
      <c r="AI2123" s="123">
        <v>0</v>
      </c>
      <c r="AJ2123" s="123">
        <f t="shared" si="1277"/>
        <v>0</v>
      </c>
      <c r="AK2123" s="123">
        <v>0</v>
      </c>
      <c r="AL2123" s="123">
        <v>0</v>
      </c>
      <c r="AM2123" s="123">
        <f t="shared" si="1283"/>
        <v>0</v>
      </c>
      <c r="AN2123" s="123">
        <f t="shared" si="1278"/>
        <v>0</v>
      </c>
      <c r="AP2123" s="123">
        <f>J2123-(R2123+Z2123+AH2123)</f>
        <v>0</v>
      </c>
      <c r="AQ2123" s="123">
        <f>K2123-(S2123+AA2123+AI2123)</f>
        <v>0</v>
      </c>
      <c r="AR2123" s="123">
        <f t="shared" si="1279"/>
        <v>0</v>
      </c>
      <c r="AS2123" s="123">
        <f>M2123-(U2123+AC2123+AK2123)</f>
        <v>0</v>
      </c>
      <c r="AT2123" s="123">
        <f>N2123-(V2123+AD2123+AL2123)</f>
        <v>0</v>
      </c>
      <c r="AU2123" s="123">
        <f t="shared" si="1272"/>
        <v>0</v>
      </c>
      <c r="AV2123" s="123">
        <f t="shared" si="1280"/>
        <v>0</v>
      </c>
      <c r="AW2123" s="125" t="s">
        <v>153</v>
      </c>
      <c r="AX2123" s="125"/>
      <c r="AY2123" s="125"/>
      <c r="AZ2123" s="124" t="s">
        <v>283</v>
      </c>
      <c r="BA2123" s="124"/>
      <c r="BB2123" s="124"/>
      <c r="BC2123" s="124"/>
      <c r="BD2123" s="124"/>
    </row>
    <row r="2124" spans="1:56" s="127" customFormat="1" hidden="1">
      <c r="A2124" s="45"/>
      <c r="B2124" s="114">
        <v>2013</v>
      </c>
      <c r="C2124" s="115">
        <v>8320</v>
      </c>
      <c r="D2124" s="114">
        <v>17</v>
      </c>
      <c r="E2124" s="114">
        <v>3000</v>
      </c>
      <c r="F2124" s="114">
        <v>3500</v>
      </c>
      <c r="G2124" s="114">
        <v>353</v>
      </c>
      <c r="H2124" s="114"/>
      <c r="I2124" s="116" t="s">
        <v>490</v>
      </c>
      <c r="J2124" s="117">
        <v>0</v>
      </c>
      <c r="K2124" s="117">
        <v>0</v>
      </c>
      <c r="L2124" s="117">
        <v>0</v>
      </c>
      <c r="M2124" s="117">
        <v>0</v>
      </c>
      <c r="N2124" s="117">
        <v>0</v>
      </c>
      <c r="O2124" s="117">
        <v>0</v>
      </c>
      <c r="P2124" s="117">
        <v>0</v>
      </c>
      <c r="Q2124" s="45"/>
      <c r="R2124" s="118">
        <f>R2125</f>
        <v>0</v>
      </c>
      <c r="S2124" s="118">
        <f>S2125</f>
        <v>0</v>
      </c>
      <c r="T2124" s="118">
        <f t="shared" si="1273"/>
        <v>0</v>
      </c>
      <c r="U2124" s="118">
        <f>U2125</f>
        <v>0</v>
      </c>
      <c r="V2124" s="118">
        <f>V2125</f>
        <v>0</v>
      </c>
      <c r="W2124" s="118">
        <f t="shared" si="1281"/>
        <v>0</v>
      </c>
      <c r="X2124" s="118">
        <f t="shared" si="1274"/>
        <v>0</v>
      </c>
      <c r="Y2124" s="45"/>
      <c r="Z2124" s="118">
        <f>Z2125</f>
        <v>0</v>
      </c>
      <c r="AA2124" s="118">
        <f>AA2125</f>
        <v>0</v>
      </c>
      <c r="AB2124" s="118">
        <f t="shared" si="1275"/>
        <v>0</v>
      </c>
      <c r="AC2124" s="118">
        <f>AC2125</f>
        <v>0</v>
      </c>
      <c r="AD2124" s="118">
        <f>AD2125</f>
        <v>0</v>
      </c>
      <c r="AE2124" s="118">
        <f t="shared" si="1282"/>
        <v>0</v>
      </c>
      <c r="AF2124" s="118">
        <f t="shared" si="1276"/>
        <v>0</v>
      </c>
      <c r="AH2124" s="118">
        <f>AH2125</f>
        <v>0</v>
      </c>
      <c r="AI2124" s="118">
        <f>AI2125</f>
        <v>0</v>
      </c>
      <c r="AJ2124" s="118">
        <f t="shared" si="1277"/>
        <v>0</v>
      </c>
      <c r="AK2124" s="118">
        <f>AK2125</f>
        <v>0</v>
      </c>
      <c r="AL2124" s="118">
        <f>AL2125</f>
        <v>0</v>
      </c>
      <c r="AM2124" s="118">
        <f t="shared" si="1283"/>
        <v>0</v>
      </c>
      <c r="AN2124" s="118">
        <f t="shared" si="1278"/>
        <v>0</v>
      </c>
      <c r="AP2124" s="118">
        <f>AP2125</f>
        <v>0</v>
      </c>
      <c r="AQ2124" s="118">
        <f>AQ2125</f>
        <v>0</v>
      </c>
      <c r="AR2124" s="118">
        <f t="shared" si="1279"/>
        <v>0</v>
      </c>
      <c r="AS2124" s="118">
        <f>AS2125</f>
        <v>0</v>
      </c>
      <c r="AT2124" s="118">
        <f>AT2125</f>
        <v>0</v>
      </c>
      <c r="AU2124" s="118">
        <f t="shared" si="1272"/>
        <v>0</v>
      </c>
      <c r="AV2124" s="118">
        <f t="shared" si="1280"/>
        <v>0</v>
      </c>
      <c r="AW2124" s="119"/>
      <c r="AX2124" s="119"/>
      <c r="AY2124" s="119"/>
      <c r="AZ2124" s="117"/>
      <c r="BA2124" s="117"/>
      <c r="BB2124" s="117"/>
      <c r="BC2124" s="117"/>
      <c r="BD2124" s="117"/>
    </row>
    <row r="2125" spans="1:56" s="100" customFormat="1" hidden="1">
      <c r="A2125" s="45"/>
      <c r="B2125" s="120">
        <v>2013</v>
      </c>
      <c r="C2125" s="121">
        <v>8320</v>
      </c>
      <c r="D2125" s="120">
        <v>17</v>
      </c>
      <c r="E2125" s="120">
        <v>3000</v>
      </c>
      <c r="F2125" s="120">
        <v>3500</v>
      </c>
      <c r="G2125" s="120">
        <v>353</v>
      </c>
      <c r="H2125" s="120">
        <v>35301</v>
      </c>
      <c r="I2125" s="122" t="s">
        <v>186</v>
      </c>
      <c r="J2125" s="123">
        <v>0</v>
      </c>
      <c r="K2125" s="123">
        <v>0</v>
      </c>
      <c r="L2125" s="124">
        <v>0</v>
      </c>
      <c r="M2125" s="123">
        <v>0</v>
      </c>
      <c r="N2125" s="123">
        <v>0</v>
      </c>
      <c r="O2125" s="124">
        <v>0</v>
      </c>
      <c r="P2125" s="124">
        <v>0</v>
      </c>
      <c r="Q2125" s="45"/>
      <c r="R2125" s="123">
        <v>0</v>
      </c>
      <c r="S2125" s="123">
        <v>0</v>
      </c>
      <c r="T2125" s="123">
        <f t="shared" si="1273"/>
        <v>0</v>
      </c>
      <c r="U2125" s="123">
        <v>0</v>
      </c>
      <c r="V2125" s="123">
        <v>0</v>
      </c>
      <c r="W2125" s="123">
        <f t="shared" si="1281"/>
        <v>0</v>
      </c>
      <c r="X2125" s="123">
        <f t="shared" si="1274"/>
        <v>0</v>
      </c>
      <c r="Y2125" s="45"/>
      <c r="Z2125" s="123">
        <v>0</v>
      </c>
      <c r="AA2125" s="123">
        <v>0</v>
      </c>
      <c r="AB2125" s="123">
        <f t="shared" si="1275"/>
        <v>0</v>
      </c>
      <c r="AC2125" s="123">
        <v>0</v>
      </c>
      <c r="AD2125" s="123">
        <v>0</v>
      </c>
      <c r="AE2125" s="123">
        <f t="shared" si="1282"/>
        <v>0</v>
      </c>
      <c r="AF2125" s="123">
        <f t="shared" si="1276"/>
        <v>0</v>
      </c>
      <c r="AH2125" s="123">
        <v>0</v>
      </c>
      <c r="AI2125" s="123">
        <v>0</v>
      </c>
      <c r="AJ2125" s="123">
        <f t="shared" si="1277"/>
        <v>0</v>
      </c>
      <c r="AK2125" s="123">
        <v>0</v>
      </c>
      <c r="AL2125" s="123">
        <v>0</v>
      </c>
      <c r="AM2125" s="123">
        <f t="shared" si="1283"/>
        <v>0</v>
      </c>
      <c r="AN2125" s="123">
        <f t="shared" si="1278"/>
        <v>0</v>
      </c>
      <c r="AP2125" s="123">
        <f>J2125-(R2125+Z2125+AH2125)</f>
        <v>0</v>
      </c>
      <c r="AQ2125" s="123">
        <f>K2125-(S2125+AA2125+AI2125)</f>
        <v>0</v>
      </c>
      <c r="AR2125" s="123">
        <f t="shared" si="1279"/>
        <v>0</v>
      </c>
      <c r="AS2125" s="123">
        <f>M2125-(U2125+AC2125+AK2125)</f>
        <v>0</v>
      </c>
      <c r="AT2125" s="123">
        <f>N2125-(V2125+AD2125+AL2125)</f>
        <v>0</v>
      </c>
      <c r="AU2125" s="123">
        <f t="shared" si="1272"/>
        <v>0</v>
      </c>
      <c r="AV2125" s="123">
        <f t="shared" si="1280"/>
        <v>0</v>
      </c>
      <c r="AW2125" s="125" t="s">
        <v>153</v>
      </c>
      <c r="AX2125" s="125"/>
      <c r="AY2125" s="125"/>
      <c r="AZ2125" s="124" t="s">
        <v>283</v>
      </c>
      <c r="BA2125" s="124"/>
      <c r="BB2125" s="124"/>
      <c r="BC2125" s="124"/>
      <c r="BD2125" s="124"/>
    </row>
    <row r="2126" spans="1:56" s="127" customFormat="1" hidden="1">
      <c r="A2126" s="45"/>
      <c r="B2126" s="114">
        <v>2013</v>
      </c>
      <c r="C2126" s="115">
        <v>8320</v>
      </c>
      <c r="D2126" s="114">
        <v>17</v>
      </c>
      <c r="E2126" s="114">
        <v>3000</v>
      </c>
      <c r="F2126" s="114">
        <v>3500</v>
      </c>
      <c r="G2126" s="114">
        <v>354</v>
      </c>
      <c r="H2126" s="114"/>
      <c r="I2126" s="116" t="s">
        <v>319</v>
      </c>
      <c r="J2126" s="117">
        <v>0</v>
      </c>
      <c r="K2126" s="117">
        <v>0</v>
      </c>
      <c r="L2126" s="117">
        <v>0</v>
      </c>
      <c r="M2126" s="117">
        <v>0</v>
      </c>
      <c r="N2126" s="117">
        <v>0</v>
      </c>
      <c r="O2126" s="117">
        <v>0</v>
      </c>
      <c r="P2126" s="117">
        <v>0</v>
      </c>
      <c r="Q2126" s="45"/>
      <c r="R2126" s="118">
        <f>R2127</f>
        <v>0</v>
      </c>
      <c r="S2126" s="118">
        <f>S2127</f>
        <v>0</v>
      </c>
      <c r="T2126" s="118">
        <f t="shared" si="1273"/>
        <v>0</v>
      </c>
      <c r="U2126" s="118">
        <f>U2127</f>
        <v>0</v>
      </c>
      <c r="V2126" s="118">
        <f>V2127</f>
        <v>0</v>
      </c>
      <c r="W2126" s="118">
        <f t="shared" si="1281"/>
        <v>0</v>
      </c>
      <c r="X2126" s="118">
        <f t="shared" si="1274"/>
        <v>0</v>
      </c>
      <c r="Y2126" s="45"/>
      <c r="Z2126" s="118">
        <f>Z2127</f>
        <v>0</v>
      </c>
      <c r="AA2126" s="118">
        <f>AA2127</f>
        <v>0</v>
      </c>
      <c r="AB2126" s="118">
        <f t="shared" si="1275"/>
        <v>0</v>
      </c>
      <c r="AC2126" s="118">
        <f>AC2127</f>
        <v>0</v>
      </c>
      <c r="AD2126" s="118">
        <f>AD2127</f>
        <v>0</v>
      </c>
      <c r="AE2126" s="118">
        <f t="shared" si="1282"/>
        <v>0</v>
      </c>
      <c r="AF2126" s="118">
        <f t="shared" si="1276"/>
        <v>0</v>
      </c>
      <c r="AH2126" s="118">
        <f>AH2127</f>
        <v>0</v>
      </c>
      <c r="AI2126" s="118">
        <f>AI2127</f>
        <v>0</v>
      </c>
      <c r="AJ2126" s="118">
        <f t="shared" si="1277"/>
        <v>0</v>
      </c>
      <c r="AK2126" s="118">
        <f>AK2127</f>
        <v>0</v>
      </c>
      <c r="AL2126" s="118">
        <f>AL2127</f>
        <v>0</v>
      </c>
      <c r="AM2126" s="118">
        <f t="shared" si="1283"/>
        <v>0</v>
      </c>
      <c r="AN2126" s="118">
        <f t="shared" si="1278"/>
        <v>0</v>
      </c>
      <c r="AP2126" s="118">
        <f>AP2127</f>
        <v>0</v>
      </c>
      <c r="AQ2126" s="118">
        <f>AQ2127</f>
        <v>0</v>
      </c>
      <c r="AR2126" s="118">
        <f t="shared" si="1279"/>
        <v>0</v>
      </c>
      <c r="AS2126" s="118">
        <f>AS2127</f>
        <v>0</v>
      </c>
      <c r="AT2126" s="118">
        <f>AT2127</f>
        <v>0</v>
      </c>
      <c r="AU2126" s="118">
        <f t="shared" si="1272"/>
        <v>0</v>
      </c>
      <c r="AV2126" s="118">
        <f t="shared" si="1280"/>
        <v>0</v>
      </c>
      <c r="AW2126" s="119"/>
      <c r="AX2126" s="119"/>
      <c r="AY2126" s="119"/>
      <c r="AZ2126" s="117"/>
      <c r="BA2126" s="117"/>
      <c r="BB2126" s="117"/>
      <c r="BC2126" s="117"/>
      <c r="BD2126" s="117"/>
    </row>
    <row r="2127" spans="1:56" s="100" customFormat="1" hidden="1">
      <c r="A2127" s="45"/>
      <c r="B2127" s="120">
        <v>2013</v>
      </c>
      <c r="C2127" s="121">
        <v>8320</v>
      </c>
      <c r="D2127" s="120">
        <v>17</v>
      </c>
      <c r="E2127" s="120">
        <v>3000</v>
      </c>
      <c r="F2127" s="120">
        <v>3500</v>
      </c>
      <c r="G2127" s="120">
        <v>354</v>
      </c>
      <c r="H2127" s="120">
        <v>35401</v>
      </c>
      <c r="I2127" s="122" t="s">
        <v>319</v>
      </c>
      <c r="J2127" s="123">
        <v>0</v>
      </c>
      <c r="K2127" s="123">
        <v>0</v>
      </c>
      <c r="L2127" s="124">
        <v>0</v>
      </c>
      <c r="M2127" s="123">
        <v>0</v>
      </c>
      <c r="N2127" s="123">
        <v>0</v>
      </c>
      <c r="O2127" s="124">
        <v>0</v>
      </c>
      <c r="P2127" s="124">
        <v>0</v>
      </c>
      <c r="Q2127" s="45"/>
      <c r="R2127" s="123">
        <v>0</v>
      </c>
      <c r="S2127" s="123">
        <v>0</v>
      </c>
      <c r="T2127" s="123">
        <f t="shared" si="1273"/>
        <v>0</v>
      </c>
      <c r="U2127" s="123">
        <v>0</v>
      </c>
      <c r="V2127" s="123">
        <v>0</v>
      </c>
      <c r="W2127" s="123">
        <f t="shared" si="1281"/>
        <v>0</v>
      </c>
      <c r="X2127" s="123">
        <f t="shared" si="1274"/>
        <v>0</v>
      </c>
      <c r="Y2127" s="45"/>
      <c r="Z2127" s="123">
        <v>0</v>
      </c>
      <c r="AA2127" s="123">
        <v>0</v>
      </c>
      <c r="AB2127" s="123">
        <f t="shared" si="1275"/>
        <v>0</v>
      </c>
      <c r="AC2127" s="123">
        <v>0</v>
      </c>
      <c r="AD2127" s="123">
        <v>0</v>
      </c>
      <c r="AE2127" s="123">
        <f t="shared" si="1282"/>
        <v>0</v>
      </c>
      <c r="AF2127" s="123">
        <f t="shared" si="1276"/>
        <v>0</v>
      </c>
      <c r="AH2127" s="123">
        <v>0</v>
      </c>
      <c r="AI2127" s="123">
        <v>0</v>
      </c>
      <c r="AJ2127" s="123">
        <f t="shared" si="1277"/>
        <v>0</v>
      </c>
      <c r="AK2127" s="123">
        <v>0</v>
      </c>
      <c r="AL2127" s="123">
        <v>0</v>
      </c>
      <c r="AM2127" s="123">
        <f t="shared" si="1283"/>
        <v>0</v>
      </c>
      <c r="AN2127" s="123">
        <f t="shared" si="1278"/>
        <v>0</v>
      </c>
      <c r="AP2127" s="123">
        <f>J2127-(R2127+Z2127+AH2127)</f>
        <v>0</v>
      </c>
      <c r="AQ2127" s="123">
        <f>K2127-(S2127+AA2127+AI2127)</f>
        <v>0</v>
      </c>
      <c r="AR2127" s="123">
        <f t="shared" si="1279"/>
        <v>0</v>
      </c>
      <c r="AS2127" s="123">
        <f>M2127-(U2127+AC2127+AK2127)</f>
        <v>0</v>
      </c>
      <c r="AT2127" s="123">
        <f>N2127-(V2127+AD2127+AL2127)</f>
        <v>0</v>
      </c>
      <c r="AU2127" s="123">
        <f t="shared" si="1272"/>
        <v>0</v>
      </c>
      <c r="AV2127" s="123">
        <f t="shared" si="1280"/>
        <v>0</v>
      </c>
      <c r="AW2127" s="125" t="s">
        <v>153</v>
      </c>
      <c r="AX2127" s="125"/>
      <c r="AY2127" s="125"/>
      <c r="AZ2127" s="124" t="s">
        <v>88</v>
      </c>
      <c r="BA2127" s="124"/>
      <c r="BB2127" s="124"/>
      <c r="BC2127" s="124"/>
      <c r="BD2127" s="124"/>
    </row>
    <row r="2128" spans="1:56" s="127" customFormat="1" hidden="1">
      <c r="A2128" s="45"/>
      <c r="B2128" s="114">
        <v>2013</v>
      </c>
      <c r="C2128" s="115">
        <v>8320</v>
      </c>
      <c r="D2128" s="114">
        <v>17</v>
      </c>
      <c r="E2128" s="114">
        <v>3000</v>
      </c>
      <c r="F2128" s="114">
        <v>3500</v>
      </c>
      <c r="G2128" s="114">
        <v>355</v>
      </c>
      <c r="H2128" s="114"/>
      <c r="I2128" s="116" t="s">
        <v>188</v>
      </c>
      <c r="J2128" s="117">
        <v>0</v>
      </c>
      <c r="K2128" s="117">
        <v>0</v>
      </c>
      <c r="L2128" s="117">
        <v>0</v>
      </c>
      <c r="M2128" s="117">
        <v>0</v>
      </c>
      <c r="N2128" s="117">
        <v>0</v>
      </c>
      <c r="O2128" s="117">
        <v>0</v>
      </c>
      <c r="P2128" s="117">
        <v>0</v>
      </c>
      <c r="Q2128" s="45"/>
      <c r="R2128" s="118">
        <f>R2129</f>
        <v>0</v>
      </c>
      <c r="S2128" s="118">
        <f>S2129</f>
        <v>0</v>
      </c>
      <c r="T2128" s="118">
        <f t="shared" si="1273"/>
        <v>0</v>
      </c>
      <c r="U2128" s="118">
        <f>U2129</f>
        <v>0</v>
      </c>
      <c r="V2128" s="118">
        <f>V2129</f>
        <v>0</v>
      </c>
      <c r="W2128" s="118">
        <f t="shared" si="1281"/>
        <v>0</v>
      </c>
      <c r="X2128" s="118">
        <f t="shared" si="1274"/>
        <v>0</v>
      </c>
      <c r="Y2128" s="45"/>
      <c r="Z2128" s="118">
        <f>Z2129</f>
        <v>0</v>
      </c>
      <c r="AA2128" s="118">
        <f>AA2129</f>
        <v>0</v>
      </c>
      <c r="AB2128" s="118">
        <f t="shared" si="1275"/>
        <v>0</v>
      </c>
      <c r="AC2128" s="118">
        <f>AC2129</f>
        <v>0</v>
      </c>
      <c r="AD2128" s="118">
        <f>AD2129</f>
        <v>0</v>
      </c>
      <c r="AE2128" s="118">
        <f t="shared" si="1282"/>
        <v>0</v>
      </c>
      <c r="AF2128" s="118">
        <f t="shared" si="1276"/>
        <v>0</v>
      </c>
      <c r="AH2128" s="118">
        <f>AH2129</f>
        <v>0</v>
      </c>
      <c r="AI2128" s="118">
        <f>AI2129</f>
        <v>0</v>
      </c>
      <c r="AJ2128" s="118">
        <f t="shared" si="1277"/>
        <v>0</v>
      </c>
      <c r="AK2128" s="118">
        <f>AK2129</f>
        <v>0</v>
      </c>
      <c r="AL2128" s="118">
        <f>AL2129</f>
        <v>0</v>
      </c>
      <c r="AM2128" s="118">
        <f t="shared" si="1283"/>
        <v>0</v>
      </c>
      <c r="AN2128" s="118">
        <f t="shared" si="1278"/>
        <v>0</v>
      </c>
      <c r="AP2128" s="118">
        <f>AP2129</f>
        <v>0</v>
      </c>
      <c r="AQ2128" s="118">
        <f>AQ2129</f>
        <v>0</v>
      </c>
      <c r="AR2128" s="118">
        <f t="shared" si="1279"/>
        <v>0</v>
      </c>
      <c r="AS2128" s="118">
        <f>AS2129</f>
        <v>0</v>
      </c>
      <c r="AT2128" s="118">
        <f>AT2129</f>
        <v>0</v>
      </c>
      <c r="AU2128" s="118">
        <f t="shared" si="1272"/>
        <v>0</v>
      </c>
      <c r="AV2128" s="118">
        <f t="shared" si="1280"/>
        <v>0</v>
      </c>
      <c r="AW2128" s="119"/>
      <c r="AX2128" s="119"/>
      <c r="AY2128" s="119"/>
      <c r="AZ2128" s="117"/>
      <c r="BA2128" s="117"/>
      <c r="BB2128" s="117"/>
      <c r="BC2128" s="117"/>
      <c r="BD2128" s="117"/>
    </row>
    <row r="2129" spans="1:56" s="100" customFormat="1" hidden="1">
      <c r="A2129" s="45"/>
      <c r="B2129" s="120">
        <v>2013</v>
      </c>
      <c r="C2129" s="121">
        <v>8320</v>
      </c>
      <c r="D2129" s="120">
        <v>17</v>
      </c>
      <c r="E2129" s="120">
        <v>3000</v>
      </c>
      <c r="F2129" s="120">
        <v>3500</v>
      </c>
      <c r="G2129" s="120">
        <v>355</v>
      </c>
      <c r="H2129" s="120">
        <v>35501</v>
      </c>
      <c r="I2129" s="122" t="s">
        <v>189</v>
      </c>
      <c r="J2129" s="123">
        <v>0</v>
      </c>
      <c r="K2129" s="123">
        <v>0</v>
      </c>
      <c r="L2129" s="124">
        <v>0</v>
      </c>
      <c r="M2129" s="123">
        <v>0</v>
      </c>
      <c r="N2129" s="123">
        <v>0</v>
      </c>
      <c r="O2129" s="124">
        <v>0</v>
      </c>
      <c r="P2129" s="124">
        <v>0</v>
      </c>
      <c r="Q2129" s="45"/>
      <c r="R2129" s="123">
        <v>0</v>
      </c>
      <c r="S2129" s="123">
        <v>0</v>
      </c>
      <c r="T2129" s="123">
        <f t="shared" si="1273"/>
        <v>0</v>
      </c>
      <c r="U2129" s="123">
        <v>0</v>
      </c>
      <c r="V2129" s="123">
        <v>0</v>
      </c>
      <c r="W2129" s="123">
        <f t="shared" si="1281"/>
        <v>0</v>
      </c>
      <c r="X2129" s="123">
        <f t="shared" si="1274"/>
        <v>0</v>
      </c>
      <c r="Y2129" s="45"/>
      <c r="Z2129" s="123">
        <v>0</v>
      </c>
      <c r="AA2129" s="123">
        <v>0</v>
      </c>
      <c r="AB2129" s="123">
        <f t="shared" si="1275"/>
        <v>0</v>
      </c>
      <c r="AC2129" s="123">
        <v>0</v>
      </c>
      <c r="AD2129" s="123">
        <v>0</v>
      </c>
      <c r="AE2129" s="123">
        <f t="shared" si="1282"/>
        <v>0</v>
      </c>
      <c r="AF2129" s="123">
        <f t="shared" si="1276"/>
        <v>0</v>
      </c>
      <c r="AH2129" s="123">
        <v>0</v>
      </c>
      <c r="AI2129" s="123">
        <v>0</v>
      </c>
      <c r="AJ2129" s="123">
        <f t="shared" si="1277"/>
        <v>0</v>
      </c>
      <c r="AK2129" s="123">
        <v>0</v>
      </c>
      <c r="AL2129" s="123">
        <v>0</v>
      </c>
      <c r="AM2129" s="123">
        <f t="shared" si="1283"/>
        <v>0</v>
      </c>
      <c r="AN2129" s="123">
        <f t="shared" si="1278"/>
        <v>0</v>
      </c>
      <c r="AP2129" s="123">
        <f>J2129-(R2129+Z2129+AH2129)</f>
        <v>0</v>
      </c>
      <c r="AQ2129" s="123">
        <f>K2129-(S2129+AA2129+AI2129)</f>
        <v>0</v>
      </c>
      <c r="AR2129" s="123">
        <f t="shared" si="1279"/>
        <v>0</v>
      </c>
      <c r="AS2129" s="123">
        <f>M2129-(U2129+AC2129+AK2129)</f>
        <v>0</v>
      </c>
      <c r="AT2129" s="123">
        <f>N2129-(V2129+AD2129+AL2129)</f>
        <v>0</v>
      </c>
      <c r="AU2129" s="123">
        <f t="shared" si="1272"/>
        <v>0</v>
      </c>
      <c r="AV2129" s="123">
        <f t="shared" si="1280"/>
        <v>0</v>
      </c>
      <c r="AW2129" s="125" t="s">
        <v>153</v>
      </c>
      <c r="AX2129" s="125"/>
      <c r="AY2129" s="125"/>
      <c r="AZ2129" s="124" t="s">
        <v>283</v>
      </c>
      <c r="BA2129" s="124"/>
      <c r="BB2129" s="124"/>
      <c r="BC2129" s="124"/>
      <c r="BD2129" s="124"/>
    </row>
    <row r="2130" spans="1:56" s="127" customFormat="1" hidden="1">
      <c r="A2130" s="45"/>
      <c r="B2130" s="114">
        <v>2013</v>
      </c>
      <c r="C2130" s="115">
        <v>8320</v>
      </c>
      <c r="D2130" s="114">
        <v>17</v>
      </c>
      <c r="E2130" s="114">
        <v>3000</v>
      </c>
      <c r="F2130" s="114">
        <v>3500</v>
      </c>
      <c r="G2130" s="114">
        <v>357</v>
      </c>
      <c r="H2130" s="114"/>
      <c r="I2130" s="116" t="s">
        <v>320</v>
      </c>
      <c r="J2130" s="117">
        <v>0</v>
      </c>
      <c r="K2130" s="117">
        <v>0</v>
      </c>
      <c r="L2130" s="117">
        <v>0</v>
      </c>
      <c r="M2130" s="117">
        <v>0</v>
      </c>
      <c r="N2130" s="117">
        <v>0</v>
      </c>
      <c r="O2130" s="117">
        <v>0</v>
      </c>
      <c r="P2130" s="117">
        <v>0</v>
      </c>
      <c r="Q2130" s="45"/>
      <c r="R2130" s="118">
        <f>R2131</f>
        <v>0</v>
      </c>
      <c r="S2130" s="118">
        <f>S2131</f>
        <v>0</v>
      </c>
      <c r="T2130" s="118">
        <f t="shared" si="1273"/>
        <v>0</v>
      </c>
      <c r="U2130" s="118">
        <f>U2131</f>
        <v>0</v>
      </c>
      <c r="V2130" s="118">
        <f>V2131</f>
        <v>0</v>
      </c>
      <c r="W2130" s="118">
        <f t="shared" si="1281"/>
        <v>0</v>
      </c>
      <c r="X2130" s="118">
        <f t="shared" si="1274"/>
        <v>0</v>
      </c>
      <c r="Y2130" s="45"/>
      <c r="Z2130" s="118">
        <f>Z2131</f>
        <v>0</v>
      </c>
      <c r="AA2130" s="118">
        <f>AA2131</f>
        <v>0</v>
      </c>
      <c r="AB2130" s="118">
        <f t="shared" si="1275"/>
        <v>0</v>
      </c>
      <c r="AC2130" s="118">
        <f>AC2131</f>
        <v>0</v>
      </c>
      <c r="AD2130" s="118">
        <f>AD2131</f>
        <v>0</v>
      </c>
      <c r="AE2130" s="118">
        <f t="shared" si="1282"/>
        <v>0</v>
      </c>
      <c r="AF2130" s="118">
        <f t="shared" si="1276"/>
        <v>0</v>
      </c>
      <c r="AH2130" s="118">
        <f>AH2131</f>
        <v>0</v>
      </c>
      <c r="AI2130" s="118">
        <f>AI2131</f>
        <v>0</v>
      </c>
      <c r="AJ2130" s="118">
        <f t="shared" si="1277"/>
        <v>0</v>
      </c>
      <c r="AK2130" s="118">
        <f>AK2131</f>
        <v>0</v>
      </c>
      <c r="AL2130" s="118">
        <f>AL2131</f>
        <v>0</v>
      </c>
      <c r="AM2130" s="118">
        <f t="shared" si="1283"/>
        <v>0</v>
      </c>
      <c r="AN2130" s="118">
        <f t="shared" si="1278"/>
        <v>0</v>
      </c>
      <c r="AP2130" s="118">
        <f>AP2131</f>
        <v>0</v>
      </c>
      <c r="AQ2130" s="118">
        <f>AQ2131</f>
        <v>0</v>
      </c>
      <c r="AR2130" s="118">
        <f t="shared" si="1279"/>
        <v>0</v>
      </c>
      <c r="AS2130" s="118">
        <f>AS2131</f>
        <v>0</v>
      </c>
      <c r="AT2130" s="118">
        <f>AT2131</f>
        <v>0</v>
      </c>
      <c r="AU2130" s="118">
        <f t="shared" si="1272"/>
        <v>0</v>
      </c>
      <c r="AV2130" s="118">
        <f t="shared" si="1280"/>
        <v>0</v>
      </c>
      <c r="AW2130" s="119"/>
      <c r="AX2130" s="119"/>
      <c r="AY2130" s="119"/>
      <c r="AZ2130" s="117"/>
      <c r="BA2130" s="117"/>
      <c r="BB2130" s="117"/>
      <c r="BC2130" s="117"/>
      <c r="BD2130" s="117"/>
    </row>
    <row r="2131" spans="1:56" s="100" customFormat="1" hidden="1">
      <c r="A2131" s="45"/>
      <c r="B2131" s="120">
        <v>2013</v>
      </c>
      <c r="C2131" s="121">
        <v>8320</v>
      </c>
      <c r="D2131" s="120">
        <v>17</v>
      </c>
      <c r="E2131" s="120">
        <v>3000</v>
      </c>
      <c r="F2131" s="120">
        <v>3500</v>
      </c>
      <c r="G2131" s="120">
        <v>357</v>
      </c>
      <c r="H2131" s="120">
        <v>35701</v>
      </c>
      <c r="I2131" s="122" t="s">
        <v>191</v>
      </c>
      <c r="J2131" s="123">
        <v>0</v>
      </c>
      <c r="K2131" s="123">
        <v>0</v>
      </c>
      <c r="L2131" s="124">
        <v>0</v>
      </c>
      <c r="M2131" s="123">
        <v>0</v>
      </c>
      <c r="N2131" s="123">
        <v>0</v>
      </c>
      <c r="O2131" s="124">
        <v>0</v>
      </c>
      <c r="P2131" s="124">
        <v>0</v>
      </c>
      <c r="Q2131" s="45"/>
      <c r="R2131" s="123">
        <v>0</v>
      </c>
      <c r="S2131" s="123">
        <v>0</v>
      </c>
      <c r="T2131" s="123">
        <f t="shared" si="1273"/>
        <v>0</v>
      </c>
      <c r="U2131" s="123">
        <v>0</v>
      </c>
      <c r="V2131" s="123">
        <v>0</v>
      </c>
      <c r="W2131" s="123">
        <f t="shared" si="1281"/>
        <v>0</v>
      </c>
      <c r="X2131" s="123">
        <f t="shared" si="1274"/>
        <v>0</v>
      </c>
      <c r="Y2131" s="45"/>
      <c r="Z2131" s="123">
        <v>0</v>
      </c>
      <c r="AA2131" s="123">
        <v>0</v>
      </c>
      <c r="AB2131" s="123">
        <f t="shared" si="1275"/>
        <v>0</v>
      </c>
      <c r="AC2131" s="123">
        <v>0</v>
      </c>
      <c r="AD2131" s="123">
        <v>0</v>
      </c>
      <c r="AE2131" s="123">
        <f t="shared" si="1282"/>
        <v>0</v>
      </c>
      <c r="AF2131" s="123">
        <f t="shared" si="1276"/>
        <v>0</v>
      </c>
      <c r="AH2131" s="123">
        <v>0</v>
      </c>
      <c r="AI2131" s="123">
        <v>0</v>
      </c>
      <c r="AJ2131" s="123">
        <f t="shared" si="1277"/>
        <v>0</v>
      </c>
      <c r="AK2131" s="123">
        <v>0</v>
      </c>
      <c r="AL2131" s="123">
        <v>0</v>
      </c>
      <c r="AM2131" s="123">
        <f t="shared" si="1283"/>
        <v>0</v>
      </c>
      <c r="AN2131" s="123">
        <f t="shared" si="1278"/>
        <v>0</v>
      </c>
      <c r="AP2131" s="123">
        <f>J2131-(R2131+Z2131+AH2131)</f>
        <v>0</v>
      </c>
      <c r="AQ2131" s="123">
        <f>K2131-(S2131+AA2131+AI2131)</f>
        <v>0</v>
      </c>
      <c r="AR2131" s="123">
        <f t="shared" si="1279"/>
        <v>0</v>
      </c>
      <c r="AS2131" s="123">
        <f>M2131-(U2131+AC2131+AK2131)</f>
        <v>0</v>
      </c>
      <c r="AT2131" s="123">
        <f>N2131-(V2131+AD2131+AL2131)</f>
        <v>0</v>
      </c>
      <c r="AU2131" s="123">
        <f t="shared" si="1272"/>
        <v>0</v>
      </c>
      <c r="AV2131" s="123">
        <f t="shared" si="1280"/>
        <v>0</v>
      </c>
      <c r="AW2131" s="125" t="s">
        <v>318</v>
      </c>
      <c r="AX2131" s="125"/>
      <c r="AY2131" s="125"/>
      <c r="AZ2131" s="124" t="s">
        <v>88</v>
      </c>
      <c r="BA2131" s="124"/>
      <c r="BB2131" s="124"/>
      <c r="BC2131" s="124"/>
      <c r="BD2131" s="124"/>
    </row>
    <row r="2132" spans="1:56" s="126" customFormat="1" hidden="1">
      <c r="A2132" s="45"/>
      <c r="B2132" s="108">
        <v>2013</v>
      </c>
      <c r="C2132" s="109">
        <v>8320</v>
      </c>
      <c r="D2132" s="108">
        <v>17</v>
      </c>
      <c r="E2132" s="108">
        <v>3000</v>
      </c>
      <c r="F2132" s="108">
        <v>3600</v>
      </c>
      <c r="G2132" s="108"/>
      <c r="H2132" s="108"/>
      <c r="I2132" s="110" t="s">
        <v>192</v>
      </c>
      <c r="J2132" s="111">
        <v>0</v>
      </c>
      <c r="K2132" s="111">
        <v>0</v>
      </c>
      <c r="L2132" s="111">
        <v>0</v>
      </c>
      <c r="M2132" s="111">
        <v>0</v>
      </c>
      <c r="N2132" s="111">
        <v>0</v>
      </c>
      <c r="O2132" s="111">
        <v>0</v>
      </c>
      <c r="P2132" s="111">
        <v>0</v>
      </c>
      <c r="Q2132" s="45"/>
      <c r="R2132" s="112">
        <f t="shared" ref="R2132:S2147" si="1292">R2133</f>
        <v>0</v>
      </c>
      <c r="S2132" s="112">
        <f t="shared" si="1292"/>
        <v>0</v>
      </c>
      <c r="T2132" s="112">
        <f t="shared" si="1273"/>
        <v>0</v>
      </c>
      <c r="U2132" s="112">
        <f>U2133</f>
        <v>0</v>
      </c>
      <c r="V2132" s="112">
        <f>V2133</f>
        <v>0</v>
      </c>
      <c r="W2132" s="112">
        <f t="shared" si="1281"/>
        <v>0</v>
      </c>
      <c r="X2132" s="112">
        <f t="shared" si="1274"/>
        <v>0</v>
      </c>
      <c r="Y2132" s="45"/>
      <c r="Z2132" s="112">
        <f t="shared" ref="Z2132:AA2147" si="1293">Z2133</f>
        <v>0</v>
      </c>
      <c r="AA2132" s="112">
        <f t="shared" si="1293"/>
        <v>0</v>
      </c>
      <c r="AB2132" s="112">
        <f t="shared" si="1275"/>
        <v>0</v>
      </c>
      <c r="AC2132" s="112">
        <f>AC2133</f>
        <v>0</v>
      </c>
      <c r="AD2132" s="112">
        <f>AD2133</f>
        <v>0</v>
      </c>
      <c r="AE2132" s="112">
        <f t="shared" si="1282"/>
        <v>0</v>
      </c>
      <c r="AF2132" s="112">
        <f t="shared" si="1276"/>
        <v>0</v>
      </c>
      <c r="AH2132" s="112">
        <f t="shared" ref="AH2132:AI2147" si="1294">AH2133</f>
        <v>0</v>
      </c>
      <c r="AI2132" s="112">
        <f t="shared" si="1294"/>
        <v>0</v>
      </c>
      <c r="AJ2132" s="112">
        <f t="shared" si="1277"/>
        <v>0</v>
      </c>
      <c r="AK2132" s="112">
        <f>AK2133</f>
        <v>0</v>
      </c>
      <c r="AL2132" s="112">
        <f>AL2133</f>
        <v>0</v>
      </c>
      <c r="AM2132" s="112">
        <f t="shared" si="1283"/>
        <v>0</v>
      </c>
      <c r="AN2132" s="112">
        <f t="shared" si="1278"/>
        <v>0</v>
      </c>
      <c r="AP2132" s="112">
        <f t="shared" ref="AP2132:AQ2147" si="1295">AP2133</f>
        <v>0</v>
      </c>
      <c r="AQ2132" s="112">
        <f t="shared" si="1295"/>
        <v>0</v>
      </c>
      <c r="AR2132" s="112">
        <f t="shared" si="1279"/>
        <v>0</v>
      </c>
      <c r="AS2132" s="112">
        <f>AS2133</f>
        <v>0</v>
      </c>
      <c r="AT2132" s="112">
        <f>AT2133</f>
        <v>0</v>
      </c>
      <c r="AU2132" s="112">
        <f t="shared" si="1272"/>
        <v>0</v>
      </c>
      <c r="AV2132" s="112">
        <f t="shared" si="1280"/>
        <v>0</v>
      </c>
      <c r="AW2132" s="113"/>
      <c r="AX2132" s="113"/>
      <c r="AY2132" s="113"/>
      <c r="AZ2132" s="111"/>
      <c r="BA2132" s="111"/>
      <c r="BB2132" s="111"/>
      <c r="BC2132" s="111"/>
      <c r="BD2132" s="111"/>
    </row>
    <row r="2133" spans="1:56" s="127" customFormat="1" ht="46.8" hidden="1">
      <c r="A2133" s="45"/>
      <c r="B2133" s="114">
        <v>2013</v>
      </c>
      <c r="C2133" s="115">
        <v>8320</v>
      </c>
      <c r="D2133" s="114">
        <v>17</v>
      </c>
      <c r="E2133" s="114">
        <v>3000</v>
      </c>
      <c r="F2133" s="114">
        <v>3600</v>
      </c>
      <c r="G2133" s="114">
        <v>361</v>
      </c>
      <c r="H2133" s="114"/>
      <c r="I2133" s="116" t="s">
        <v>193</v>
      </c>
      <c r="J2133" s="117">
        <v>0</v>
      </c>
      <c r="K2133" s="117">
        <v>0</v>
      </c>
      <c r="L2133" s="117">
        <v>0</v>
      </c>
      <c r="M2133" s="117">
        <v>0</v>
      </c>
      <c r="N2133" s="117">
        <v>0</v>
      </c>
      <c r="O2133" s="117">
        <v>0</v>
      </c>
      <c r="P2133" s="117">
        <v>0</v>
      </c>
      <c r="Q2133" s="45"/>
      <c r="R2133" s="118">
        <f t="shared" si="1292"/>
        <v>0</v>
      </c>
      <c r="S2133" s="118">
        <f t="shared" si="1292"/>
        <v>0</v>
      </c>
      <c r="T2133" s="118">
        <f t="shared" si="1273"/>
        <v>0</v>
      </c>
      <c r="U2133" s="118">
        <f>U2134</f>
        <v>0</v>
      </c>
      <c r="V2133" s="118">
        <f>V2134</f>
        <v>0</v>
      </c>
      <c r="W2133" s="118">
        <f t="shared" si="1281"/>
        <v>0</v>
      </c>
      <c r="X2133" s="118">
        <f t="shared" si="1274"/>
        <v>0</v>
      </c>
      <c r="Y2133" s="45"/>
      <c r="Z2133" s="118">
        <f t="shared" si="1293"/>
        <v>0</v>
      </c>
      <c r="AA2133" s="118">
        <f t="shared" si="1293"/>
        <v>0</v>
      </c>
      <c r="AB2133" s="118">
        <f t="shared" si="1275"/>
        <v>0</v>
      </c>
      <c r="AC2133" s="118">
        <f>AC2134</f>
        <v>0</v>
      </c>
      <c r="AD2133" s="118">
        <f>AD2134</f>
        <v>0</v>
      </c>
      <c r="AE2133" s="118">
        <f t="shared" si="1282"/>
        <v>0</v>
      </c>
      <c r="AF2133" s="118">
        <f t="shared" si="1276"/>
        <v>0</v>
      </c>
      <c r="AH2133" s="118">
        <f t="shared" si="1294"/>
        <v>0</v>
      </c>
      <c r="AI2133" s="118">
        <f t="shared" si="1294"/>
        <v>0</v>
      </c>
      <c r="AJ2133" s="118">
        <f t="shared" si="1277"/>
        <v>0</v>
      </c>
      <c r="AK2133" s="118">
        <f>AK2134</f>
        <v>0</v>
      </c>
      <c r="AL2133" s="118">
        <f>AL2134</f>
        <v>0</v>
      </c>
      <c r="AM2133" s="118">
        <f t="shared" si="1283"/>
        <v>0</v>
      </c>
      <c r="AN2133" s="118">
        <f t="shared" si="1278"/>
        <v>0</v>
      </c>
      <c r="AP2133" s="118">
        <f t="shared" si="1295"/>
        <v>0</v>
      </c>
      <c r="AQ2133" s="118">
        <f t="shared" si="1295"/>
        <v>0</v>
      </c>
      <c r="AR2133" s="118">
        <f t="shared" si="1279"/>
        <v>0</v>
      </c>
      <c r="AS2133" s="118">
        <f>AS2134</f>
        <v>0</v>
      </c>
      <c r="AT2133" s="118">
        <f>AT2134</f>
        <v>0</v>
      </c>
      <c r="AU2133" s="118">
        <f t="shared" si="1272"/>
        <v>0</v>
      </c>
      <c r="AV2133" s="118">
        <f t="shared" si="1280"/>
        <v>0</v>
      </c>
      <c r="AW2133" s="119"/>
      <c r="AX2133" s="119"/>
      <c r="AY2133" s="119"/>
      <c r="AZ2133" s="117"/>
      <c r="BA2133" s="117"/>
      <c r="BB2133" s="117"/>
      <c r="BC2133" s="117"/>
      <c r="BD2133" s="117"/>
    </row>
    <row r="2134" spans="1:56" s="100" customFormat="1" hidden="1">
      <c r="A2134" s="45"/>
      <c r="B2134" s="120">
        <v>2013</v>
      </c>
      <c r="C2134" s="121">
        <v>8320</v>
      </c>
      <c r="D2134" s="120">
        <v>17</v>
      </c>
      <c r="E2134" s="120">
        <v>3000</v>
      </c>
      <c r="F2134" s="120">
        <v>3600</v>
      </c>
      <c r="G2134" s="120">
        <v>361</v>
      </c>
      <c r="H2134" s="120">
        <v>36101</v>
      </c>
      <c r="I2134" s="122" t="s">
        <v>194</v>
      </c>
      <c r="J2134" s="123">
        <v>0</v>
      </c>
      <c r="K2134" s="123">
        <v>0</v>
      </c>
      <c r="L2134" s="124">
        <v>0</v>
      </c>
      <c r="M2134" s="123">
        <v>0</v>
      </c>
      <c r="N2134" s="123">
        <v>0</v>
      </c>
      <c r="O2134" s="124">
        <v>0</v>
      </c>
      <c r="P2134" s="124">
        <v>0</v>
      </c>
      <c r="Q2134" s="45"/>
      <c r="R2134" s="123">
        <v>0</v>
      </c>
      <c r="S2134" s="123">
        <v>0</v>
      </c>
      <c r="T2134" s="123">
        <f t="shared" si="1273"/>
        <v>0</v>
      </c>
      <c r="U2134" s="123">
        <v>0</v>
      </c>
      <c r="V2134" s="123">
        <v>0</v>
      </c>
      <c r="W2134" s="123">
        <f t="shared" si="1281"/>
        <v>0</v>
      </c>
      <c r="X2134" s="123">
        <f t="shared" si="1274"/>
        <v>0</v>
      </c>
      <c r="Y2134" s="45"/>
      <c r="Z2134" s="123">
        <v>0</v>
      </c>
      <c r="AA2134" s="123">
        <v>0</v>
      </c>
      <c r="AB2134" s="123">
        <f t="shared" si="1275"/>
        <v>0</v>
      </c>
      <c r="AC2134" s="123">
        <v>0</v>
      </c>
      <c r="AD2134" s="123">
        <v>0</v>
      </c>
      <c r="AE2134" s="123">
        <f t="shared" si="1282"/>
        <v>0</v>
      </c>
      <c r="AF2134" s="123">
        <f t="shared" si="1276"/>
        <v>0</v>
      </c>
      <c r="AH2134" s="123">
        <v>0</v>
      </c>
      <c r="AI2134" s="123">
        <v>0</v>
      </c>
      <c r="AJ2134" s="123">
        <f t="shared" si="1277"/>
        <v>0</v>
      </c>
      <c r="AK2134" s="123">
        <v>0</v>
      </c>
      <c r="AL2134" s="123">
        <v>0</v>
      </c>
      <c r="AM2134" s="123">
        <f t="shared" si="1283"/>
        <v>0</v>
      </c>
      <c r="AN2134" s="123">
        <f t="shared" si="1278"/>
        <v>0</v>
      </c>
      <c r="AP2134" s="123">
        <f>J2134-(R2134+Z2134+AH2134)</f>
        <v>0</v>
      </c>
      <c r="AQ2134" s="123">
        <f>K2134-(S2134+AA2134+AI2134)</f>
        <v>0</v>
      </c>
      <c r="AR2134" s="123">
        <f t="shared" si="1279"/>
        <v>0</v>
      </c>
      <c r="AS2134" s="123">
        <f>M2134-(U2134+AC2134+AK2134)</f>
        <v>0</v>
      </c>
      <c r="AT2134" s="123">
        <f>N2134-(V2134+AD2134+AL2134)</f>
        <v>0</v>
      </c>
      <c r="AU2134" s="123">
        <f t="shared" si="1272"/>
        <v>0</v>
      </c>
      <c r="AV2134" s="123">
        <f t="shared" si="1280"/>
        <v>0</v>
      </c>
      <c r="AW2134" s="125" t="s">
        <v>153</v>
      </c>
      <c r="AX2134" s="125"/>
      <c r="AY2134" s="125"/>
      <c r="AZ2134" s="124" t="s">
        <v>88</v>
      </c>
      <c r="BA2134" s="124"/>
      <c r="BB2134" s="124"/>
      <c r="BC2134" s="124"/>
      <c r="BD2134" s="124"/>
    </row>
    <row r="2135" spans="1:56" s="126" customFormat="1" hidden="1">
      <c r="A2135" s="45"/>
      <c r="B2135" s="108">
        <v>2013</v>
      </c>
      <c r="C2135" s="109">
        <v>8320</v>
      </c>
      <c r="D2135" s="108">
        <v>17</v>
      </c>
      <c r="E2135" s="108">
        <v>3000</v>
      </c>
      <c r="F2135" s="108">
        <v>3700</v>
      </c>
      <c r="G2135" s="108"/>
      <c r="H2135" s="108"/>
      <c r="I2135" s="110" t="s">
        <v>323</v>
      </c>
      <c r="J2135" s="111">
        <v>0</v>
      </c>
      <c r="K2135" s="111">
        <v>0</v>
      </c>
      <c r="L2135" s="111">
        <v>0</v>
      </c>
      <c r="M2135" s="111">
        <v>9017102</v>
      </c>
      <c r="N2135" s="111">
        <v>0</v>
      </c>
      <c r="O2135" s="111">
        <v>9017102</v>
      </c>
      <c r="P2135" s="111">
        <v>9017102</v>
      </c>
      <c r="Q2135" s="45"/>
      <c r="R2135" s="112">
        <f>R2136+R2138+R2140+R2142</f>
        <v>0</v>
      </c>
      <c r="S2135" s="112">
        <f>S2136+S2138+S2140+S2142</f>
        <v>0</v>
      </c>
      <c r="T2135" s="112">
        <f t="shared" si="1273"/>
        <v>0</v>
      </c>
      <c r="U2135" s="112">
        <f>U2136+U2138+U2140+U2142</f>
        <v>9001286</v>
      </c>
      <c r="V2135" s="112">
        <f>V2136+V2138+V2140+V2142</f>
        <v>0</v>
      </c>
      <c r="W2135" s="112">
        <f t="shared" si="1281"/>
        <v>9001286</v>
      </c>
      <c r="X2135" s="112">
        <f t="shared" si="1274"/>
        <v>9001286</v>
      </c>
      <c r="Y2135" s="45"/>
      <c r="Z2135" s="112">
        <f>Z2136+Z2138+Z2140+Z2142</f>
        <v>0</v>
      </c>
      <c r="AA2135" s="112">
        <f>AA2136+AA2138+AA2140+AA2142</f>
        <v>0</v>
      </c>
      <c r="AB2135" s="112">
        <f t="shared" si="1275"/>
        <v>0</v>
      </c>
      <c r="AC2135" s="112">
        <f>AC2136+AC2138+AC2140+AC2142</f>
        <v>0</v>
      </c>
      <c r="AD2135" s="112">
        <f>AD2136+AD2138+AD2140+AD2142</f>
        <v>0</v>
      </c>
      <c r="AE2135" s="112">
        <f t="shared" si="1282"/>
        <v>0</v>
      </c>
      <c r="AF2135" s="112">
        <f t="shared" si="1276"/>
        <v>0</v>
      </c>
      <c r="AH2135" s="112">
        <f>AH2136+AH2138+AH2140+AH2142</f>
        <v>0</v>
      </c>
      <c r="AI2135" s="112">
        <f>AI2136+AI2138+AI2140+AI2142</f>
        <v>0</v>
      </c>
      <c r="AJ2135" s="112">
        <f t="shared" si="1277"/>
        <v>0</v>
      </c>
      <c r="AK2135" s="112">
        <f>AK2136+AK2138+AK2140+AK2142</f>
        <v>0</v>
      </c>
      <c r="AL2135" s="112">
        <f>AL2136+AL2138+AL2140+AL2142</f>
        <v>0</v>
      </c>
      <c r="AM2135" s="112">
        <f t="shared" si="1283"/>
        <v>0</v>
      </c>
      <c r="AN2135" s="112">
        <f t="shared" si="1278"/>
        <v>0</v>
      </c>
      <c r="AP2135" s="112">
        <f>AP2136+AP2138+AP2140+AP2142</f>
        <v>0</v>
      </c>
      <c r="AQ2135" s="112">
        <f>AQ2136+AQ2138+AQ2140+AQ2142</f>
        <v>0</v>
      </c>
      <c r="AR2135" s="112">
        <f t="shared" si="1279"/>
        <v>0</v>
      </c>
      <c r="AS2135" s="112">
        <f>AS2136+AS2138+AS2140+AS2142</f>
        <v>0</v>
      </c>
      <c r="AT2135" s="112">
        <f>AT2136+AT2138+AT2140+AT2142</f>
        <v>0</v>
      </c>
      <c r="AU2135" s="112">
        <f t="shared" si="1272"/>
        <v>0</v>
      </c>
      <c r="AV2135" s="112">
        <f t="shared" si="1280"/>
        <v>0</v>
      </c>
      <c r="AW2135" s="113"/>
      <c r="AX2135" s="113"/>
      <c r="AY2135" s="113"/>
      <c r="AZ2135" s="111"/>
      <c r="BA2135" s="111"/>
      <c r="BB2135" s="111"/>
      <c r="BC2135" s="111"/>
      <c r="BD2135" s="111"/>
    </row>
    <row r="2136" spans="1:56" s="127" customFormat="1" hidden="1">
      <c r="A2136" s="45"/>
      <c r="B2136" s="114">
        <v>2013</v>
      </c>
      <c r="C2136" s="115">
        <v>8320</v>
      </c>
      <c r="D2136" s="114">
        <v>17</v>
      </c>
      <c r="E2136" s="114">
        <v>3000</v>
      </c>
      <c r="F2136" s="114">
        <v>3700</v>
      </c>
      <c r="G2136" s="114">
        <v>371</v>
      </c>
      <c r="H2136" s="114"/>
      <c r="I2136" s="116" t="s">
        <v>198</v>
      </c>
      <c r="J2136" s="117">
        <v>0</v>
      </c>
      <c r="K2136" s="117">
        <v>0</v>
      </c>
      <c r="L2136" s="117">
        <v>0</v>
      </c>
      <c r="M2136" s="117">
        <v>0</v>
      </c>
      <c r="N2136" s="117">
        <v>0</v>
      </c>
      <c r="O2136" s="117">
        <v>0</v>
      </c>
      <c r="P2136" s="117">
        <v>0</v>
      </c>
      <c r="Q2136" s="45"/>
      <c r="R2136" s="118">
        <f t="shared" si="1292"/>
        <v>0</v>
      </c>
      <c r="S2136" s="118">
        <f t="shared" si="1292"/>
        <v>0</v>
      </c>
      <c r="T2136" s="118">
        <f t="shared" si="1273"/>
        <v>0</v>
      </c>
      <c r="U2136" s="118">
        <f t="shared" ref="U2136:V2142" si="1296">U2137</f>
        <v>0</v>
      </c>
      <c r="V2136" s="118">
        <f t="shared" si="1296"/>
        <v>0</v>
      </c>
      <c r="W2136" s="118">
        <f t="shared" si="1281"/>
        <v>0</v>
      </c>
      <c r="X2136" s="118">
        <f t="shared" si="1274"/>
        <v>0</v>
      </c>
      <c r="Y2136" s="45"/>
      <c r="Z2136" s="118">
        <f t="shared" si="1293"/>
        <v>0</v>
      </c>
      <c r="AA2136" s="118">
        <f t="shared" si="1293"/>
        <v>0</v>
      </c>
      <c r="AB2136" s="118">
        <f t="shared" si="1275"/>
        <v>0</v>
      </c>
      <c r="AC2136" s="118">
        <f t="shared" ref="AC2136:AD2142" si="1297">AC2137</f>
        <v>0</v>
      </c>
      <c r="AD2136" s="118">
        <f t="shared" si="1297"/>
        <v>0</v>
      </c>
      <c r="AE2136" s="118">
        <f t="shared" si="1282"/>
        <v>0</v>
      </c>
      <c r="AF2136" s="118">
        <f t="shared" si="1276"/>
        <v>0</v>
      </c>
      <c r="AH2136" s="118">
        <f t="shared" si="1294"/>
        <v>0</v>
      </c>
      <c r="AI2136" s="118">
        <f t="shared" si="1294"/>
        <v>0</v>
      </c>
      <c r="AJ2136" s="118">
        <f t="shared" si="1277"/>
        <v>0</v>
      </c>
      <c r="AK2136" s="118">
        <f t="shared" ref="AK2136:AL2142" si="1298">AK2137</f>
        <v>0</v>
      </c>
      <c r="AL2136" s="118">
        <f t="shared" si="1298"/>
        <v>0</v>
      </c>
      <c r="AM2136" s="118">
        <f t="shared" si="1283"/>
        <v>0</v>
      </c>
      <c r="AN2136" s="118">
        <f t="shared" si="1278"/>
        <v>0</v>
      </c>
      <c r="AP2136" s="118">
        <f t="shared" si="1295"/>
        <v>0</v>
      </c>
      <c r="AQ2136" s="118">
        <f t="shared" si="1295"/>
        <v>0</v>
      </c>
      <c r="AR2136" s="118">
        <f t="shared" si="1279"/>
        <v>0</v>
      </c>
      <c r="AS2136" s="118">
        <f t="shared" ref="AS2136:AT2142" si="1299">AS2137</f>
        <v>0</v>
      </c>
      <c r="AT2136" s="118">
        <f t="shared" si="1299"/>
        <v>0</v>
      </c>
      <c r="AU2136" s="118">
        <f t="shared" si="1272"/>
        <v>0</v>
      </c>
      <c r="AV2136" s="118">
        <f t="shared" si="1280"/>
        <v>0</v>
      </c>
      <c r="AW2136" s="119"/>
      <c r="AX2136" s="119"/>
      <c r="AY2136" s="119"/>
      <c r="AZ2136" s="117"/>
      <c r="BA2136" s="117"/>
      <c r="BB2136" s="117"/>
      <c r="BC2136" s="117"/>
      <c r="BD2136" s="117"/>
    </row>
    <row r="2137" spans="1:56" s="100" customFormat="1" hidden="1">
      <c r="A2137" s="45"/>
      <c r="B2137" s="120">
        <v>2013</v>
      </c>
      <c r="C2137" s="121">
        <v>8320</v>
      </c>
      <c r="D2137" s="120">
        <v>17</v>
      </c>
      <c r="E2137" s="120">
        <v>3000</v>
      </c>
      <c r="F2137" s="120">
        <v>3700</v>
      </c>
      <c r="G2137" s="120">
        <v>371</v>
      </c>
      <c r="H2137" s="120">
        <v>37102</v>
      </c>
      <c r="I2137" s="122" t="s">
        <v>199</v>
      </c>
      <c r="J2137" s="123">
        <v>0</v>
      </c>
      <c r="K2137" s="123">
        <v>0</v>
      </c>
      <c r="L2137" s="124">
        <v>0</v>
      </c>
      <c r="M2137" s="123">
        <v>0</v>
      </c>
      <c r="N2137" s="123">
        <v>0</v>
      </c>
      <c r="O2137" s="124">
        <v>0</v>
      </c>
      <c r="P2137" s="124">
        <v>0</v>
      </c>
      <c r="Q2137" s="45"/>
      <c r="R2137" s="123">
        <v>0</v>
      </c>
      <c r="S2137" s="123">
        <v>0</v>
      </c>
      <c r="T2137" s="123">
        <f t="shared" si="1273"/>
        <v>0</v>
      </c>
      <c r="U2137" s="123">
        <v>0</v>
      </c>
      <c r="V2137" s="123">
        <v>0</v>
      </c>
      <c r="W2137" s="123">
        <f t="shared" si="1281"/>
        <v>0</v>
      </c>
      <c r="X2137" s="123">
        <f t="shared" si="1274"/>
        <v>0</v>
      </c>
      <c r="Y2137" s="45"/>
      <c r="Z2137" s="123">
        <v>0</v>
      </c>
      <c r="AA2137" s="123">
        <v>0</v>
      </c>
      <c r="AB2137" s="123">
        <f t="shared" si="1275"/>
        <v>0</v>
      </c>
      <c r="AC2137" s="123">
        <v>0</v>
      </c>
      <c r="AD2137" s="123">
        <v>0</v>
      </c>
      <c r="AE2137" s="123">
        <f t="shared" si="1282"/>
        <v>0</v>
      </c>
      <c r="AF2137" s="123">
        <f t="shared" si="1276"/>
        <v>0</v>
      </c>
      <c r="AH2137" s="123">
        <v>0</v>
      </c>
      <c r="AI2137" s="123">
        <v>0</v>
      </c>
      <c r="AJ2137" s="123">
        <f t="shared" si="1277"/>
        <v>0</v>
      </c>
      <c r="AK2137" s="123">
        <v>0</v>
      </c>
      <c r="AL2137" s="123">
        <v>0</v>
      </c>
      <c r="AM2137" s="123">
        <f t="shared" si="1283"/>
        <v>0</v>
      </c>
      <c r="AN2137" s="123">
        <f t="shared" si="1278"/>
        <v>0</v>
      </c>
      <c r="AP2137" s="123">
        <f>J2137-(R2137+Z2137+AH2137)</f>
        <v>0</v>
      </c>
      <c r="AQ2137" s="123">
        <f>K2137-(S2137+AA2137+AI2137)</f>
        <v>0</v>
      </c>
      <c r="AR2137" s="123">
        <f t="shared" si="1279"/>
        <v>0</v>
      </c>
      <c r="AS2137" s="123">
        <f>M2137-(U2137+AC2137+AK2137)</f>
        <v>0</v>
      </c>
      <c r="AT2137" s="123">
        <f>N2137-(V2137+AD2137+AL2137)</f>
        <v>0</v>
      </c>
      <c r="AU2137" s="123">
        <f t="shared" si="1272"/>
        <v>0</v>
      </c>
      <c r="AV2137" s="123">
        <f t="shared" si="1280"/>
        <v>0</v>
      </c>
      <c r="AW2137" s="125" t="s">
        <v>200</v>
      </c>
      <c r="AX2137" s="125"/>
      <c r="AY2137" s="125"/>
      <c r="AZ2137" s="124" t="s">
        <v>88</v>
      </c>
      <c r="BA2137" s="124"/>
      <c r="BB2137" s="124"/>
      <c r="BC2137" s="124"/>
      <c r="BD2137" s="124"/>
    </row>
    <row r="2138" spans="1:56" s="127" customFormat="1" hidden="1">
      <c r="A2138" s="45"/>
      <c r="B2138" s="114">
        <v>2013</v>
      </c>
      <c r="C2138" s="115">
        <v>8320</v>
      </c>
      <c r="D2138" s="114">
        <v>17</v>
      </c>
      <c r="E2138" s="114">
        <v>3000</v>
      </c>
      <c r="F2138" s="114">
        <v>3700</v>
      </c>
      <c r="G2138" s="114">
        <v>372</v>
      </c>
      <c r="H2138" s="114"/>
      <c r="I2138" s="116" t="s">
        <v>202</v>
      </c>
      <c r="J2138" s="117">
        <v>0</v>
      </c>
      <c r="K2138" s="117">
        <v>0</v>
      </c>
      <c r="L2138" s="117">
        <v>0</v>
      </c>
      <c r="M2138" s="117">
        <v>0</v>
      </c>
      <c r="N2138" s="117">
        <v>0</v>
      </c>
      <c r="O2138" s="117">
        <v>0</v>
      </c>
      <c r="P2138" s="117">
        <v>0</v>
      </c>
      <c r="Q2138" s="45"/>
      <c r="R2138" s="118">
        <f t="shared" si="1292"/>
        <v>0</v>
      </c>
      <c r="S2138" s="118">
        <f t="shared" si="1292"/>
        <v>0</v>
      </c>
      <c r="T2138" s="118">
        <f t="shared" si="1273"/>
        <v>0</v>
      </c>
      <c r="U2138" s="118">
        <f t="shared" si="1296"/>
        <v>0</v>
      </c>
      <c r="V2138" s="118">
        <f t="shared" si="1296"/>
        <v>0</v>
      </c>
      <c r="W2138" s="118">
        <f t="shared" si="1281"/>
        <v>0</v>
      </c>
      <c r="X2138" s="118">
        <f t="shared" si="1274"/>
        <v>0</v>
      </c>
      <c r="Y2138" s="45"/>
      <c r="Z2138" s="118">
        <f t="shared" si="1293"/>
        <v>0</v>
      </c>
      <c r="AA2138" s="118">
        <f t="shared" si="1293"/>
        <v>0</v>
      </c>
      <c r="AB2138" s="118">
        <f t="shared" si="1275"/>
        <v>0</v>
      </c>
      <c r="AC2138" s="118">
        <f t="shared" si="1297"/>
        <v>0</v>
      </c>
      <c r="AD2138" s="118">
        <f t="shared" si="1297"/>
        <v>0</v>
      </c>
      <c r="AE2138" s="118">
        <f t="shared" si="1282"/>
        <v>0</v>
      </c>
      <c r="AF2138" s="118">
        <f t="shared" si="1276"/>
        <v>0</v>
      </c>
      <c r="AH2138" s="118">
        <f t="shared" si="1294"/>
        <v>0</v>
      </c>
      <c r="AI2138" s="118">
        <f t="shared" si="1294"/>
        <v>0</v>
      </c>
      <c r="AJ2138" s="118">
        <f t="shared" si="1277"/>
        <v>0</v>
      </c>
      <c r="AK2138" s="118">
        <f t="shared" si="1298"/>
        <v>0</v>
      </c>
      <c r="AL2138" s="118">
        <f t="shared" si="1298"/>
        <v>0</v>
      </c>
      <c r="AM2138" s="118">
        <f t="shared" si="1283"/>
        <v>0</v>
      </c>
      <c r="AN2138" s="118">
        <f t="shared" si="1278"/>
        <v>0</v>
      </c>
      <c r="AP2138" s="118">
        <f t="shared" si="1295"/>
        <v>0</v>
      </c>
      <c r="AQ2138" s="118">
        <f t="shared" si="1295"/>
        <v>0</v>
      </c>
      <c r="AR2138" s="118">
        <f t="shared" si="1279"/>
        <v>0</v>
      </c>
      <c r="AS2138" s="118">
        <f t="shared" si="1299"/>
        <v>0</v>
      </c>
      <c r="AT2138" s="118">
        <f t="shared" si="1299"/>
        <v>0</v>
      </c>
      <c r="AU2138" s="118">
        <f t="shared" si="1272"/>
        <v>0</v>
      </c>
      <c r="AV2138" s="118">
        <f t="shared" si="1280"/>
        <v>0</v>
      </c>
      <c r="AW2138" s="119"/>
      <c r="AX2138" s="119"/>
      <c r="AY2138" s="119"/>
      <c r="AZ2138" s="117"/>
      <c r="BA2138" s="117"/>
      <c r="BB2138" s="117"/>
      <c r="BC2138" s="117"/>
      <c r="BD2138" s="117"/>
    </row>
    <row r="2139" spans="1:56" s="100" customFormat="1" hidden="1">
      <c r="A2139" s="45"/>
      <c r="B2139" s="120">
        <v>2013</v>
      </c>
      <c r="C2139" s="121">
        <v>8320</v>
      </c>
      <c r="D2139" s="120">
        <v>17</v>
      </c>
      <c r="E2139" s="120">
        <v>3000</v>
      </c>
      <c r="F2139" s="120">
        <v>3700</v>
      </c>
      <c r="G2139" s="120">
        <v>372</v>
      </c>
      <c r="H2139" s="120">
        <v>37202</v>
      </c>
      <c r="I2139" s="122" t="s">
        <v>204</v>
      </c>
      <c r="J2139" s="123">
        <v>0</v>
      </c>
      <c r="K2139" s="123">
        <v>0</v>
      </c>
      <c r="L2139" s="124">
        <v>0</v>
      </c>
      <c r="M2139" s="123">
        <v>0</v>
      </c>
      <c r="N2139" s="123">
        <v>0</v>
      </c>
      <c r="O2139" s="124">
        <v>0</v>
      </c>
      <c r="P2139" s="124"/>
      <c r="Q2139" s="45"/>
      <c r="R2139" s="123">
        <v>0</v>
      </c>
      <c r="S2139" s="123">
        <v>0</v>
      </c>
      <c r="T2139" s="123">
        <f t="shared" si="1273"/>
        <v>0</v>
      </c>
      <c r="U2139" s="123">
        <v>0</v>
      </c>
      <c r="V2139" s="123">
        <v>0</v>
      </c>
      <c r="W2139" s="123">
        <f t="shared" si="1281"/>
        <v>0</v>
      </c>
      <c r="X2139" s="123">
        <f t="shared" si="1274"/>
        <v>0</v>
      </c>
      <c r="Y2139" s="45"/>
      <c r="Z2139" s="123">
        <v>0</v>
      </c>
      <c r="AA2139" s="123">
        <v>0</v>
      </c>
      <c r="AB2139" s="123">
        <f t="shared" si="1275"/>
        <v>0</v>
      </c>
      <c r="AC2139" s="123">
        <v>0</v>
      </c>
      <c r="AD2139" s="123">
        <v>0</v>
      </c>
      <c r="AE2139" s="123">
        <f t="shared" si="1282"/>
        <v>0</v>
      </c>
      <c r="AF2139" s="123">
        <f t="shared" si="1276"/>
        <v>0</v>
      </c>
      <c r="AH2139" s="123">
        <v>0</v>
      </c>
      <c r="AI2139" s="123">
        <v>0</v>
      </c>
      <c r="AJ2139" s="123">
        <f t="shared" si="1277"/>
        <v>0</v>
      </c>
      <c r="AK2139" s="123">
        <v>0</v>
      </c>
      <c r="AL2139" s="123">
        <v>0</v>
      </c>
      <c r="AM2139" s="123">
        <f t="shared" si="1283"/>
        <v>0</v>
      </c>
      <c r="AN2139" s="123">
        <f t="shared" si="1278"/>
        <v>0</v>
      </c>
      <c r="AP2139" s="123">
        <f>J2139-(R2139+Z2139+AH2139)</f>
        <v>0</v>
      </c>
      <c r="AQ2139" s="123">
        <f>K2139-(S2139+AA2139+AI2139)</f>
        <v>0</v>
      </c>
      <c r="AR2139" s="123">
        <f t="shared" si="1279"/>
        <v>0</v>
      </c>
      <c r="AS2139" s="123">
        <f>M2139-(U2139+AC2139+AK2139)</f>
        <v>0</v>
      </c>
      <c r="AT2139" s="123">
        <f>N2139-(V2139+AD2139+AL2139)</f>
        <v>0</v>
      </c>
      <c r="AU2139" s="123">
        <f t="shared" si="1272"/>
        <v>0</v>
      </c>
      <c r="AV2139" s="123">
        <f t="shared" si="1280"/>
        <v>0</v>
      </c>
      <c r="AW2139" s="125" t="s">
        <v>200</v>
      </c>
      <c r="AX2139" s="125"/>
      <c r="AY2139" s="125"/>
      <c r="AZ2139" s="124" t="s">
        <v>88</v>
      </c>
      <c r="BA2139" s="124"/>
      <c r="BB2139" s="124"/>
      <c r="BC2139" s="124"/>
      <c r="BD2139" s="124"/>
    </row>
    <row r="2140" spans="1:56" s="127" customFormat="1" hidden="1">
      <c r="A2140" s="45"/>
      <c r="B2140" s="114">
        <v>2013</v>
      </c>
      <c r="C2140" s="115">
        <v>8320</v>
      </c>
      <c r="D2140" s="114">
        <v>17</v>
      </c>
      <c r="E2140" s="114">
        <v>3000</v>
      </c>
      <c r="F2140" s="114">
        <v>3700</v>
      </c>
      <c r="G2140" s="114">
        <v>375</v>
      </c>
      <c r="H2140" s="114"/>
      <c r="I2140" s="116" t="s">
        <v>205</v>
      </c>
      <c r="J2140" s="117">
        <v>0</v>
      </c>
      <c r="K2140" s="117">
        <v>0</v>
      </c>
      <c r="L2140" s="117">
        <v>0</v>
      </c>
      <c r="M2140" s="117">
        <v>9017102</v>
      </c>
      <c r="N2140" s="117">
        <v>0</v>
      </c>
      <c r="O2140" s="117">
        <v>9017102</v>
      </c>
      <c r="P2140" s="117">
        <v>9017102</v>
      </c>
      <c r="Q2140" s="45"/>
      <c r="R2140" s="118">
        <f t="shared" si="1292"/>
        <v>0</v>
      </c>
      <c r="S2140" s="118">
        <f t="shared" si="1292"/>
        <v>0</v>
      </c>
      <c r="T2140" s="118">
        <f t="shared" si="1273"/>
        <v>0</v>
      </c>
      <c r="U2140" s="118">
        <f t="shared" si="1296"/>
        <v>9001286</v>
      </c>
      <c r="V2140" s="118">
        <f t="shared" si="1296"/>
        <v>0</v>
      </c>
      <c r="W2140" s="118">
        <f t="shared" si="1281"/>
        <v>9001286</v>
      </c>
      <c r="X2140" s="118">
        <f t="shared" si="1274"/>
        <v>9001286</v>
      </c>
      <c r="Y2140" s="45"/>
      <c r="Z2140" s="118">
        <f t="shared" si="1293"/>
        <v>0</v>
      </c>
      <c r="AA2140" s="118">
        <f t="shared" si="1293"/>
        <v>0</v>
      </c>
      <c r="AB2140" s="118">
        <f t="shared" si="1275"/>
        <v>0</v>
      </c>
      <c r="AC2140" s="118">
        <f t="shared" si="1297"/>
        <v>0</v>
      </c>
      <c r="AD2140" s="118">
        <f t="shared" si="1297"/>
        <v>0</v>
      </c>
      <c r="AE2140" s="118">
        <f t="shared" si="1282"/>
        <v>0</v>
      </c>
      <c r="AF2140" s="118">
        <f t="shared" si="1276"/>
        <v>0</v>
      </c>
      <c r="AH2140" s="118">
        <f t="shared" si="1294"/>
        <v>0</v>
      </c>
      <c r="AI2140" s="118">
        <f t="shared" si="1294"/>
        <v>0</v>
      </c>
      <c r="AJ2140" s="118">
        <f t="shared" si="1277"/>
        <v>0</v>
      </c>
      <c r="AK2140" s="118">
        <f t="shared" si="1298"/>
        <v>0</v>
      </c>
      <c r="AL2140" s="118">
        <f t="shared" si="1298"/>
        <v>0</v>
      </c>
      <c r="AM2140" s="118">
        <f t="shared" si="1283"/>
        <v>0</v>
      </c>
      <c r="AN2140" s="118">
        <f t="shared" si="1278"/>
        <v>0</v>
      </c>
      <c r="AP2140" s="118">
        <f t="shared" si="1295"/>
        <v>0</v>
      </c>
      <c r="AQ2140" s="118">
        <f t="shared" si="1295"/>
        <v>0</v>
      </c>
      <c r="AR2140" s="118">
        <f t="shared" si="1279"/>
        <v>0</v>
      </c>
      <c r="AS2140" s="118">
        <f t="shared" si="1299"/>
        <v>0</v>
      </c>
      <c r="AT2140" s="118">
        <f t="shared" si="1299"/>
        <v>0</v>
      </c>
      <c r="AU2140" s="118">
        <f t="shared" si="1272"/>
        <v>0</v>
      </c>
      <c r="AV2140" s="118">
        <f t="shared" si="1280"/>
        <v>0</v>
      </c>
      <c r="AW2140" s="119"/>
      <c r="AX2140" s="119"/>
      <c r="AY2140" s="119"/>
      <c r="AZ2140" s="117"/>
      <c r="BA2140" s="117"/>
      <c r="BB2140" s="117"/>
      <c r="BC2140" s="117"/>
      <c r="BD2140" s="117"/>
    </row>
    <row r="2141" spans="1:56" s="100" customFormat="1" hidden="1">
      <c r="A2141" s="45"/>
      <c r="B2141" s="120">
        <v>2013</v>
      </c>
      <c r="C2141" s="121">
        <v>8320</v>
      </c>
      <c r="D2141" s="120">
        <v>17</v>
      </c>
      <c r="E2141" s="120">
        <v>3000</v>
      </c>
      <c r="F2141" s="120">
        <v>3700</v>
      </c>
      <c r="G2141" s="120">
        <v>375</v>
      </c>
      <c r="H2141" s="120">
        <v>37502</v>
      </c>
      <c r="I2141" s="122" t="s">
        <v>207</v>
      </c>
      <c r="J2141" s="132">
        <v>0</v>
      </c>
      <c r="K2141" s="132">
        <v>0</v>
      </c>
      <c r="L2141" s="133">
        <v>0</v>
      </c>
      <c r="M2141" s="132">
        <v>9017102</v>
      </c>
      <c r="N2141" s="132">
        <v>0</v>
      </c>
      <c r="O2141" s="133">
        <v>9017102</v>
      </c>
      <c r="P2141" s="133">
        <v>9017102</v>
      </c>
      <c r="Q2141" s="45"/>
      <c r="R2141" s="123">
        <v>0</v>
      </c>
      <c r="S2141" s="123">
        <v>0</v>
      </c>
      <c r="T2141" s="123">
        <f t="shared" si="1273"/>
        <v>0</v>
      </c>
      <c r="U2141" s="123">
        <f>+'[1]Fortalecimiento SSP-PE FED'!V177</f>
        <v>9001286</v>
      </c>
      <c r="V2141" s="123">
        <v>0</v>
      </c>
      <c r="W2141" s="123">
        <f t="shared" si="1281"/>
        <v>9001286</v>
      </c>
      <c r="X2141" s="123">
        <f t="shared" si="1274"/>
        <v>9001286</v>
      </c>
      <c r="Y2141" s="45"/>
      <c r="Z2141" s="123">
        <v>0</v>
      </c>
      <c r="AA2141" s="123">
        <v>0</v>
      </c>
      <c r="AB2141" s="123">
        <f t="shared" si="1275"/>
        <v>0</v>
      </c>
      <c r="AC2141" s="123">
        <v>0</v>
      </c>
      <c r="AD2141" s="123">
        <v>0</v>
      </c>
      <c r="AE2141" s="123">
        <f t="shared" si="1282"/>
        <v>0</v>
      </c>
      <c r="AF2141" s="123">
        <f t="shared" si="1276"/>
        <v>0</v>
      </c>
      <c r="AH2141" s="123">
        <v>0</v>
      </c>
      <c r="AI2141" s="123">
        <v>0</v>
      </c>
      <c r="AJ2141" s="123">
        <f t="shared" si="1277"/>
        <v>0</v>
      </c>
      <c r="AK2141" s="123">
        <v>0</v>
      </c>
      <c r="AL2141" s="123">
        <v>0</v>
      </c>
      <c r="AM2141" s="123">
        <f t="shared" si="1283"/>
        <v>0</v>
      </c>
      <c r="AN2141" s="123">
        <f t="shared" si="1278"/>
        <v>0</v>
      </c>
      <c r="AP2141" s="123">
        <f>J2141-(R2141+Z2141+AH2141)</f>
        <v>0</v>
      </c>
      <c r="AQ2141" s="123">
        <f>K2141-(S2141+AA2141+AI2141)</f>
        <v>0</v>
      </c>
      <c r="AR2141" s="123">
        <f t="shared" si="1279"/>
        <v>0</v>
      </c>
      <c r="AS2141" s="135">
        <f>M2141-(U2141+AC2141+AK2141)-15816</f>
        <v>0</v>
      </c>
      <c r="AT2141" s="123">
        <f>N2141-(V2141+AD2141+AL2141)</f>
        <v>0</v>
      </c>
      <c r="AU2141" s="123">
        <f t="shared" si="1272"/>
        <v>0</v>
      </c>
      <c r="AV2141" s="123">
        <f t="shared" si="1280"/>
        <v>0</v>
      </c>
      <c r="AW2141" s="134" t="s">
        <v>200</v>
      </c>
      <c r="AX2141" s="134">
        <v>15012</v>
      </c>
      <c r="AY2141" s="134"/>
      <c r="AZ2141" s="133" t="s">
        <v>88</v>
      </c>
      <c r="BA2141" s="133">
        <f>'[1]Fortalecimiento SSP-PE FED'!AJ177</f>
        <v>10230</v>
      </c>
      <c r="BB2141" s="133"/>
      <c r="BC2141" s="133">
        <f>+AX2141-BA2141</f>
        <v>4782</v>
      </c>
      <c r="BD2141" s="124">
        <v>0</v>
      </c>
    </row>
    <row r="2142" spans="1:56" s="100" customFormat="1" hidden="1">
      <c r="A2142" s="45"/>
      <c r="B2142" s="114">
        <v>2013</v>
      </c>
      <c r="C2142" s="115">
        <v>8320</v>
      </c>
      <c r="D2142" s="114">
        <v>17</v>
      </c>
      <c r="E2142" s="114">
        <v>3000</v>
      </c>
      <c r="F2142" s="114">
        <v>3700</v>
      </c>
      <c r="G2142" s="114">
        <v>379</v>
      </c>
      <c r="H2142" s="114"/>
      <c r="I2142" s="116" t="s">
        <v>211</v>
      </c>
      <c r="J2142" s="117">
        <v>0</v>
      </c>
      <c r="K2142" s="117">
        <v>0</v>
      </c>
      <c r="L2142" s="117">
        <v>0</v>
      </c>
      <c r="M2142" s="117">
        <v>0</v>
      </c>
      <c r="N2142" s="117">
        <v>0</v>
      </c>
      <c r="O2142" s="117">
        <v>0</v>
      </c>
      <c r="P2142" s="117">
        <v>0</v>
      </c>
      <c r="Q2142" s="45"/>
      <c r="R2142" s="118">
        <f t="shared" si="1292"/>
        <v>0</v>
      </c>
      <c r="S2142" s="118">
        <f t="shared" si="1292"/>
        <v>0</v>
      </c>
      <c r="T2142" s="118">
        <f t="shared" si="1273"/>
        <v>0</v>
      </c>
      <c r="U2142" s="118">
        <f t="shared" si="1296"/>
        <v>0</v>
      </c>
      <c r="V2142" s="118">
        <f t="shared" si="1296"/>
        <v>0</v>
      </c>
      <c r="W2142" s="118">
        <f t="shared" si="1281"/>
        <v>0</v>
      </c>
      <c r="X2142" s="118">
        <f t="shared" si="1274"/>
        <v>0</v>
      </c>
      <c r="Y2142" s="45"/>
      <c r="Z2142" s="118">
        <f t="shared" si="1293"/>
        <v>0</v>
      </c>
      <c r="AA2142" s="118">
        <f t="shared" si="1293"/>
        <v>0</v>
      </c>
      <c r="AB2142" s="118">
        <f t="shared" si="1275"/>
        <v>0</v>
      </c>
      <c r="AC2142" s="118">
        <f t="shared" si="1297"/>
        <v>0</v>
      </c>
      <c r="AD2142" s="118">
        <f t="shared" si="1297"/>
        <v>0</v>
      </c>
      <c r="AE2142" s="118">
        <f t="shared" si="1282"/>
        <v>0</v>
      </c>
      <c r="AF2142" s="118">
        <f t="shared" si="1276"/>
        <v>0</v>
      </c>
      <c r="AG2142" s="127"/>
      <c r="AH2142" s="118">
        <f t="shared" si="1294"/>
        <v>0</v>
      </c>
      <c r="AI2142" s="118">
        <f t="shared" si="1294"/>
        <v>0</v>
      </c>
      <c r="AJ2142" s="118">
        <f t="shared" si="1277"/>
        <v>0</v>
      </c>
      <c r="AK2142" s="118">
        <f t="shared" si="1298"/>
        <v>0</v>
      </c>
      <c r="AL2142" s="118">
        <f t="shared" si="1298"/>
        <v>0</v>
      </c>
      <c r="AM2142" s="118">
        <f t="shared" si="1283"/>
        <v>0</v>
      </c>
      <c r="AN2142" s="118">
        <f t="shared" si="1278"/>
        <v>0</v>
      </c>
      <c r="AO2142" s="127"/>
      <c r="AP2142" s="118">
        <f t="shared" si="1295"/>
        <v>0</v>
      </c>
      <c r="AQ2142" s="118">
        <f t="shared" si="1295"/>
        <v>0</v>
      </c>
      <c r="AR2142" s="118">
        <f t="shared" si="1279"/>
        <v>0</v>
      </c>
      <c r="AS2142" s="118">
        <f t="shared" si="1299"/>
        <v>0</v>
      </c>
      <c r="AT2142" s="118">
        <f t="shared" si="1299"/>
        <v>0</v>
      </c>
      <c r="AU2142" s="118">
        <f t="shared" si="1272"/>
        <v>0</v>
      </c>
      <c r="AV2142" s="118">
        <f t="shared" si="1280"/>
        <v>0</v>
      </c>
      <c r="AW2142" s="119"/>
      <c r="AX2142" s="119"/>
      <c r="AY2142" s="119"/>
      <c r="AZ2142" s="117"/>
      <c r="BA2142" s="117"/>
      <c r="BB2142" s="117"/>
      <c r="BC2142" s="117"/>
      <c r="BD2142" s="117"/>
    </row>
    <row r="2143" spans="1:56" s="100" customFormat="1" hidden="1">
      <c r="A2143" s="45"/>
      <c r="B2143" s="129">
        <v>2013</v>
      </c>
      <c r="C2143" s="130">
        <v>8320</v>
      </c>
      <c r="D2143" s="129">
        <v>17</v>
      </c>
      <c r="E2143" s="129">
        <v>3000</v>
      </c>
      <c r="F2143" s="129">
        <v>3700</v>
      </c>
      <c r="G2143" s="129">
        <v>379</v>
      </c>
      <c r="H2143" s="129">
        <v>37901</v>
      </c>
      <c r="I2143" s="128" t="s">
        <v>212</v>
      </c>
      <c r="J2143" s="123">
        <v>0</v>
      </c>
      <c r="K2143" s="123">
        <v>0</v>
      </c>
      <c r="L2143" s="124">
        <v>0</v>
      </c>
      <c r="M2143" s="123">
        <v>0</v>
      </c>
      <c r="N2143" s="123">
        <v>0</v>
      </c>
      <c r="O2143" s="124">
        <v>0</v>
      </c>
      <c r="P2143" s="124">
        <v>0</v>
      </c>
      <c r="Q2143" s="45"/>
      <c r="R2143" s="123">
        <v>0</v>
      </c>
      <c r="S2143" s="123">
        <v>0</v>
      </c>
      <c r="T2143" s="123">
        <f t="shared" si="1273"/>
        <v>0</v>
      </c>
      <c r="U2143" s="123">
        <v>0</v>
      </c>
      <c r="V2143" s="123">
        <v>0</v>
      </c>
      <c r="W2143" s="123">
        <f t="shared" si="1281"/>
        <v>0</v>
      </c>
      <c r="X2143" s="123">
        <f t="shared" si="1274"/>
        <v>0</v>
      </c>
      <c r="Y2143" s="45"/>
      <c r="Z2143" s="123">
        <v>0</v>
      </c>
      <c r="AA2143" s="123">
        <v>0</v>
      </c>
      <c r="AB2143" s="123">
        <f t="shared" si="1275"/>
        <v>0</v>
      </c>
      <c r="AC2143" s="123">
        <v>0</v>
      </c>
      <c r="AD2143" s="123">
        <v>0</v>
      </c>
      <c r="AE2143" s="123">
        <f t="shared" si="1282"/>
        <v>0</v>
      </c>
      <c r="AF2143" s="123">
        <f t="shared" si="1276"/>
        <v>0</v>
      </c>
      <c r="AG2143" s="193"/>
      <c r="AH2143" s="123">
        <v>0</v>
      </c>
      <c r="AI2143" s="123">
        <v>0</v>
      </c>
      <c r="AJ2143" s="123">
        <f t="shared" si="1277"/>
        <v>0</v>
      </c>
      <c r="AK2143" s="123">
        <v>0</v>
      </c>
      <c r="AL2143" s="123">
        <v>0</v>
      </c>
      <c r="AM2143" s="123">
        <f t="shared" si="1283"/>
        <v>0</v>
      </c>
      <c r="AN2143" s="123">
        <f t="shared" si="1278"/>
        <v>0</v>
      </c>
      <c r="AO2143" s="193"/>
      <c r="AP2143" s="123">
        <f>J2143-(R2143+Z2143+AH2143)</f>
        <v>0</v>
      </c>
      <c r="AQ2143" s="123">
        <f>K2143-(S2143+AA2143+AI2143)</f>
        <v>0</v>
      </c>
      <c r="AR2143" s="123">
        <f t="shared" si="1279"/>
        <v>0</v>
      </c>
      <c r="AS2143" s="123">
        <f>M2143-(U2143+AC2143+AK2143)</f>
        <v>0</v>
      </c>
      <c r="AT2143" s="123">
        <f>N2143-(V2143+AD2143+AL2143)</f>
        <v>0</v>
      </c>
      <c r="AU2143" s="123">
        <f t="shared" si="1272"/>
        <v>0</v>
      </c>
      <c r="AV2143" s="123">
        <f t="shared" si="1280"/>
        <v>0</v>
      </c>
      <c r="AW2143" s="125"/>
      <c r="AX2143" s="125"/>
      <c r="AY2143" s="125"/>
      <c r="AZ2143" s="124"/>
      <c r="BA2143" s="124"/>
      <c r="BB2143" s="124"/>
      <c r="BC2143" s="124"/>
      <c r="BD2143" s="124"/>
    </row>
    <row r="2144" spans="1:56" s="126" customFormat="1" hidden="1">
      <c r="A2144" s="45"/>
      <c r="B2144" s="108">
        <v>2013</v>
      </c>
      <c r="C2144" s="109">
        <v>8320</v>
      </c>
      <c r="D2144" s="108">
        <v>17</v>
      </c>
      <c r="E2144" s="108">
        <v>3000</v>
      </c>
      <c r="F2144" s="108">
        <v>3800</v>
      </c>
      <c r="G2144" s="108"/>
      <c r="H2144" s="108"/>
      <c r="I2144" s="110" t="s">
        <v>509</v>
      </c>
      <c r="J2144" s="111">
        <v>0</v>
      </c>
      <c r="K2144" s="111">
        <v>0</v>
      </c>
      <c r="L2144" s="111">
        <v>0</v>
      </c>
      <c r="M2144" s="111">
        <v>0</v>
      </c>
      <c r="N2144" s="111">
        <v>0</v>
      </c>
      <c r="O2144" s="111">
        <v>0</v>
      </c>
      <c r="P2144" s="111">
        <v>0</v>
      </c>
      <c r="Q2144" s="45"/>
      <c r="R2144" s="112">
        <f>R2145+R2147</f>
        <v>0</v>
      </c>
      <c r="S2144" s="112">
        <f>S2145+S2147</f>
        <v>0</v>
      </c>
      <c r="T2144" s="112">
        <f t="shared" si="1273"/>
        <v>0</v>
      </c>
      <c r="U2144" s="112">
        <f>U2145+U2147</f>
        <v>0</v>
      </c>
      <c r="V2144" s="112">
        <f>V2145+V2147</f>
        <v>0</v>
      </c>
      <c r="W2144" s="112">
        <f t="shared" si="1281"/>
        <v>0</v>
      </c>
      <c r="X2144" s="112">
        <f t="shared" si="1274"/>
        <v>0</v>
      </c>
      <c r="Y2144" s="45"/>
      <c r="Z2144" s="112">
        <f>Z2145+Z2147</f>
        <v>0</v>
      </c>
      <c r="AA2144" s="112">
        <f>AA2145+AA2147</f>
        <v>0</v>
      </c>
      <c r="AB2144" s="112">
        <f t="shared" si="1275"/>
        <v>0</v>
      </c>
      <c r="AC2144" s="112">
        <f>AC2145+AC2147</f>
        <v>0</v>
      </c>
      <c r="AD2144" s="112">
        <f>AD2145+AD2147</f>
        <v>0</v>
      </c>
      <c r="AE2144" s="112">
        <f t="shared" si="1282"/>
        <v>0</v>
      </c>
      <c r="AF2144" s="112">
        <f t="shared" si="1276"/>
        <v>0</v>
      </c>
      <c r="AH2144" s="112">
        <f>AH2145+AH2147</f>
        <v>0</v>
      </c>
      <c r="AI2144" s="112">
        <f>AI2145+AI2147</f>
        <v>0</v>
      </c>
      <c r="AJ2144" s="112">
        <f t="shared" si="1277"/>
        <v>0</v>
      </c>
      <c r="AK2144" s="112">
        <f>AK2145+AK2147</f>
        <v>0</v>
      </c>
      <c r="AL2144" s="112">
        <f>AL2145+AL2147</f>
        <v>0</v>
      </c>
      <c r="AM2144" s="112">
        <f t="shared" si="1283"/>
        <v>0</v>
      </c>
      <c r="AN2144" s="112">
        <f t="shared" si="1278"/>
        <v>0</v>
      </c>
      <c r="AP2144" s="112">
        <f>AP2145+AP2147</f>
        <v>0</v>
      </c>
      <c r="AQ2144" s="112">
        <f>AQ2145+AQ2147</f>
        <v>0</v>
      </c>
      <c r="AR2144" s="112">
        <f t="shared" si="1279"/>
        <v>0</v>
      </c>
      <c r="AS2144" s="112">
        <f>AS2145+AS2147</f>
        <v>0</v>
      </c>
      <c r="AT2144" s="112">
        <f>AT2145+AT2147</f>
        <v>0</v>
      </c>
      <c r="AU2144" s="112">
        <f t="shared" si="1272"/>
        <v>0</v>
      </c>
      <c r="AV2144" s="112">
        <f t="shared" si="1280"/>
        <v>0</v>
      </c>
      <c r="AW2144" s="113"/>
      <c r="AX2144" s="113"/>
      <c r="AY2144" s="113"/>
      <c r="AZ2144" s="111"/>
      <c r="BA2144" s="111"/>
      <c r="BB2144" s="111"/>
      <c r="BC2144" s="111"/>
      <c r="BD2144" s="111"/>
    </row>
    <row r="2145" spans="1:56" s="126" customFormat="1" hidden="1">
      <c r="A2145" s="45"/>
      <c r="B2145" s="114">
        <v>2013</v>
      </c>
      <c r="C2145" s="115">
        <v>8320</v>
      </c>
      <c r="D2145" s="114">
        <v>17</v>
      </c>
      <c r="E2145" s="114">
        <v>3000</v>
      </c>
      <c r="F2145" s="114">
        <v>3800</v>
      </c>
      <c r="G2145" s="114">
        <v>382</v>
      </c>
      <c r="H2145" s="114"/>
      <c r="I2145" s="116" t="s">
        <v>214</v>
      </c>
      <c r="J2145" s="117">
        <v>0</v>
      </c>
      <c r="K2145" s="117">
        <v>0</v>
      </c>
      <c r="L2145" s="117">
        <v>0</v>
      </c>
      <c r="M2145" s="117">
        <v>0</v>
      </c>
      <c r="N2145" s="117">
        <v>0</v>
      </c>
      <c r="O2145" s="117">
        <v>0</v>
      </c>
      <c r="P2145" s="117">
        <v>0</v>
      </c>
      <c r="Q2145" s="45"/>
      <c r="R2145" s="118">
        <f t="shared" si="1292"/>
        <v>0</v>
      </c>
      <c r="S2145" s="118">
        <f t="shared" si="1292"/>
        <v>0</v>
      </c>
      <c r="T2145" s="118">
        <f t="shared" si="1273"/>
        <v>0</v>
      </c>
      <c r="U2145" s="118">
        <f t="shared" ref="U2145:V2147" si="1300">U2146</f>
        <v>0</v>
      </c>
      <c r="V2145" s="118">
        <f t="shared" si="1300"/>
        <v>0</v>
      </c>
      <c r="W2145" s="118">
        <f t="shared" si="1281"/>
        <v>0</v>
      </c>
      <c r="X2145" s="118">
        <f t="shared" si="1274"/>
        <v>0</v>
      </c>
      <c r="Y2145" s="45"/>
      <c r="Z2145" s="118">
        <f t="shared" si="1293"/>
        <v>0</v>
      </c>
      <c r="AA2145" s="118">
        <f t="shared" si="1293"/>
        <v>0</v>
      </c>
      <c r="AB2145" s="118">
        <f t="shared" si="1275"/>
        <v>0</v>
      </c>
      <c r="AC2145" s="118">
        <f t="shared" ref="AC2145:AD2147" si="1301">AC2146</f>
        <v>0</v>
      </c>
      <c r="AD2145" s="118">
        <f t="shared" si="1301"/>
        <v>0</v>
      </c>
      <c r="AE2145" s="118">
        <f t="shared" si="1282"/>
        <v>0</v>
      </c>
      <c r="AF2145" s="118">
        <f t="shared" si="1276"/>
        <v>0</v>
      </c>
      <c r="AH2145" s="118">
        <f t="shared" si="1294"/>
        <v>0</v>
      </c>
      <c r="AI2145" s="118">
        <f t="shared" si="1294"/>
        <v>0</v>
      </c>
      <c r="AJ2145" s="118">
        <f t="shared" si="1277"/>
        <v>0</v>
      </c>
      <c r="AK2145" s="118">
        <f t="shared" ref="AK2145:AL2147" si="1302">AK2146</f>
        <v>0</v>
      </c>
      <c r="AL2145" s="118">
        <f t="shared" si="1302"/>
        <v>0</v>
      </c>
      <c r="AM2145" s="118">
        <f t="shared" si="1283"/>
        <v>0</v>
      </c>
      <c r="AN2145" s="118">
        <f t="shared" si="1278"/>
        <v>0</v>
      </c>
      <c r="AP2145" s="118">
        <f t="shared" si="1295"/>
        <v>0</v>
      </c>
      <c r="AQ2145" s="118">
        <f t="shared" si="1295"/>
        <v>0</v>
      </c>
      <c r="AR2145" s="118">
        <f t="shared" si="1279"/>
        <v>0</v>
      </c>
      <c r="AS2145" s="118">
        <f t="shared" ref="AS2145:AT2147" si="1303">AS2146</f>
        <v>0</v>
      </c>
      <c r="AT2145" s="118">
        <f t="shared" si="1303"/>
        <v>0</v>
      </c>
      <c r="AU2145" s="118">
        <f t="shared" si="1272"/>
        <v>0</v>
      </c>
      <c r="AV2145" s="118">
        <f t="shared" si="1280"/>
        <v>0</v>
      </c>
      <c r="AW2145" s="119"/>
      <c r="AX2145" s="119"/>
      <c r="AY2145" s="119"/>
      <c r="AZ2145" s="117"/>
      <c r="BA2145" s="117"/>
      <c r="BB2145" s="117"/>
      <c r="BC2145" s="117"/>
      <c r="BD2145" s="117"/>
    </row>
    <row r="2146" spans="1:56" s="126" customFormat="1" hidden="1">
      <c r="A2146" s="45"/>
      <c r="B2146" s="120">
        <v>2013</v>
      </c>
      <c r="C2146" s="121">
        <v>8320</v>
      </c>
      <c r="D2146" s="120">
        <v>17</v>
      </c>
      <c r="E2146" s="120">
        <v>3000</v>
      </c>
      <c r="F2146" s="120">
        <v>3800</v>
      </c>
      <c r="G2146" s="120">
        <v>382</v>
      </c>
      <c r="H2146" s="120">
        <v>38201</v>
      </c>
      <c r="I2146" s="122" t="s">
        <v>525</v>
      </c>
      <c r="J2146" s="123">
        <v>0</v>
      </c>
      <c r="K2146" s="123">
        <v>0</v>
      </c>
      <c r="L2146" s="124">
        <v>0</v>
      </c>
      <c r="M2146" s="123">
        <v>0</v>
      </c>
      <c r="N2146" s="123">
        <v>0</v>
      </c>
      <c r="O2146" s="124">
        <v>0</v>
      </c>
      <c r="P2146" s="124">
        <v>0</v>
      </c>
      <c r="Q2146" s="45"/>
      <c r="R2146" s="123">
        <v>0</v>
      </c>
      <c r="S2146" s="123">
        <v>0</v>
      </c>
      <c r="T2146" s="123">
        <f t="shared" si="1273"/>
        <v>0</v>
      </c>
      <c r="U2146" s="123">
        <v>0</v>
      </c>
      <c r="V2146" s="123">
        <v>0</v>
      </c>
      <c r="W2146" s="123">
        <f t="shared" si="1281"/>
        <v>0</v>
      </c>
      <c r="X2146" s="123">
        <f t="shared" si="1274"/>
        <v>0</v>
      </c>
      <c r="Y2146" s="45"/>
      <c r="Z2146" s="123">
        <v>0</v>
      </c>
      <c r="AA2146" s="123">
        <v>0</v>
      </c>
      <c r="AB2146" s="123">
        <f t="shared" si="1275"/>
        <v>0</v>
      </c>
      <c r="AC2146" s="123">
        <v>0</v>
      </c>
      <c r="AD2146" s="123">
        <v>0</v>
      </c>
      <c r="AE2146" s="123">
        <f t="shared" si="1282"/>
        <v>0</v>
      </c>
      <c r="AF2146" s="123">
        <f t="shared" si="1276"/>
        <v>0</v>
      </c>
      <c r="AH2146" s="123">
        <v>0</v>
      </c>
      <c r="AI2146" s="123">
        <v>0</v>
      </c>
      <c r="AJ2146" s="123">
        <f t="shared" si="1277"/>
        <v>0</v>
      </c>
      <c r="AK2146" s="123">
        <v>0</v>
      </c>
      <c r="AL2146" s="123">
        <v>0</v>
      </c>
      <c r="AM2146" s="123">
        <f t="shared" si="1283"/>
        <v>0</v>
      </c>
      <c r="AN2146" s="123">
        <f t="shared" si="1278"/>
        <v>0</v>
      </c>
      <c r="AP2146" s="123">
        <f>J2146-(R2146+Z2146+AH2146)</f>
        <v>0</v>
      </c>
      <c r="AQ2146" s="123">
        <f>K2146-(S2146+AA2146+AI2146)</f>
        <v>0</v>
      </c>
      <c r="AR2146" s="123">
        <f t="shared" si="1279"/>
        <v>0</v>
      </c>
      <c r="AS2146" s="123">
        <f>M2146-(U2146+AC2146+AK2146)</f>
        <v>0</v>
      </c>
      <c r="AT2146" s="123">
        <f>N2146-(V2146+AD2146+AL2146)</f>
        <v>0</v>
      </c>
      <c r="AU2146" s="123">
        <f t="shared" si="1272"/>
        <v>0</v>
      </c>
      <c r="AV2146" s="123">
        <f t="shared" si="1280"/>
        <v>0</v>
      </c>
      <c r="AW2146" s="125"/>
      <c r="AX2146" s="125"/>
      <c r="AY2146" s="125"/>
      <c r="AZ2146" s="124"/>
      <c r="BA2146" s="124"/>
      <c r="BB2146" s="124"/>
      <c r="BC2146" s="124"/>
      <c r="BD2146" s="124"/>
    </row>
    <row r="2147" spans="1:56" s="127" customFormat="1" hidden="1">
      <c r="A2147" s="45"/>
      <c r="B2147" s="114">
        <v>2013</v>
      </c>
      <c r="C2147" s="115">
        <v>8320</v>
      </c>
      <c r="D2147" s="114">
        <v>17</v>
      </c>
      <c r="E2147" s="114">
        <v>3000</v>
      </c>
      <c r="F2147" s="114">
        <v>3800</v>
      </c>
      <c r="G2147" s="114">
        <v>383</v>
      </c>
      <c r="H2147" s="114"/>
      <c r="I2147" s="116" t="s">
        <v>526</v>
      </c>
      <c r="J2147" s="117">
        <v>0</v>
      </c>
      <c r="K2147" s="117">
        <v>0</v>
      </c>
      <c r="L2147" s="117">
        <v>0</v>
      </c>
      <c r="M2147" s="117">
        <v>0</v>
      </c>
      <c r="N2147" s="117">
        <v>0</v>
      </c>
      <c r="O2147" s="117">
        <v>0</v>
      </c>
      <c r="P2147" s="117">
        <v>0</v>
      </c>
      <c r="Q2147" s="45"/>
      <c r="R2147" s="118">
        <f t="shared" si="1292"/>
        <v>0</v>
      </c>
      <c r="S2147" s="118">
        <f t="shared" si="1292"/>
        <v>0</v>
      </c>
      <c r="T2147" s="118">
        <f t="shared" si="1273"/>
        <v>0</v>
      </c>
      <c r="U2147" s="118">
        <f t="shared" si="1300"/>
        <v>0</v>
      </c>
      <c r="V2147" s="118">
        <f t="shared" si="1300"/>
        <v>0</v>
      </c>
      <c r="W2147" s="118">
        <f t="shared" si="1281"/>
        <v>0</v>
      </c>
      <c r="X2147" s="118">
        <f t="shared" si="1274"/>
        <v>0</v>
      </c>
      <c r="Y2147" s="45"/>
      <c r="Z2147" s="118">
        <f t="shared" si="1293"/>
        <v>0</v>
      </c>
      <c r="AA2147" s="118">
        <f t="shared" si="1293"/>
        <v>0</v>
      </c>
      <c r="AB2147" s="118">
        <f t="shared" si="1275"/>
        <v>0</v>
      </c>
      <c r="AC2147" s="118">
        <f t="shared" si="1301"/>
        <v>0</v>
      </c>
      <c r="AD2147" s="118">
        <f t="shared" si="1301"/>
        <v>0</v>
      </c>
      <c r="AE2147" s="118">
        <f t="shared" si="1282"/>
        <v>0</v>
      </c>
      <c r="AF2147" s="118">
        <f t="shared" si="1276"/>
        <v>0</v>
      </c>
      <c r="AH2147" s="118">
        <f t="shared" si="1294"/>
        <v>0</v>
      </c>
      <c r="AI2147" s="118">
        <f t="shared" si="1294"/>
        <v>0</v>
      </c>
      <c r="AJ2147" s="118">
        <f t="shared" si="1277"/>
        <v>0</v>
      </c>
      <c r="AK2147" s="118">
        <f t="shared" si="1302"/>
        <v>0</v>
      </c>
      <c r="AL2147" s="118">
        <f t="shared" si="1302"/>
        <v>0</v>
      </c>
      <c r="AM2147" s="118">
        <f t="shared" si="1283"/>
        <v>0</v>
      </c>
      <c r="AN2147" s="118">
        <f t="shared" si="1278"/>
        <v>0</v>
      </c>
      <c r="AP2147" s="118">
        <f t="shared" si="1295"/>
        <v>0</v>
      </c>
      <c r="AQ2147" s="118">
        <f t="shared" si="1295"/>
        <v>0</v>
      </c>
      <c r="AR2147" s="118">
        <f t="shared" si="1279"/>
        <v>0</v>
      </c>
      <c r="AS2147" s="118">
        <f t="shared" si="1303"/>
        <v>0</v>
      </c>
      <c r="AT2147" s="118">
        <f t="shared" si="1303"/>
        <v>0</v>
      </c>
      <c r="AU2147" s="118">
        <f t="shared" si="1272"/>
        <v>0</v>
      </c>
      <c r="AV2147" s="118">
        <f t="shared" si="1280"/>
        <v>0</v>
      </c>
      <c r="AW2147" s="119"/>
      <c r="AX2147" s="119"/>
      <c r="AY2147" s="119"/>
      <c r="AZ2147" s="117"/>
      <c r="BA2147" s="117"/>
      <c r="BB2147" s="117"/>
      <c r="BC2147" s="117"/>
      <c r="BD2147" s="117"/>
    </row>
    <row r="2148" spans="1:56" s="100" customFormat="1" hidden="1">
      <c r="A2148" s="45"/>
      <c r="B2148" s="120">
        <v>2013</v>
      </c>
      <c r="C2148" s="121">
        <v>8320</v>
      </c>
      <c r="D2148" s="120">
        <v>17</v>
      </c>
      <c r="E2148" s="120">
        <v>3000</v>
      </c>
      <c r="F2148" s="120">
        <v>3800</v>
      </c>
      <c r="G2148" s="120">
        <v>383</v>
      </c>
      <c r="H2148" s="120">
        <v>38301</v>
      </c>
      <c r="I2148" s="122" t="s">
        <v>526</v>
      </c>
      <c r="J2148" s="123">
        <v>0</v>
      </c>
      <c r="K2148" s="123">
        <v>0</v>
      </c>
      <c r="L2148" s="124">
        <v>0</v>
      </c>
      <c r="M2148" s="123">
        <v>0</v>
      </c>
      <c r="N2148" s="123">
        <v>0</v>
      </c>
      <c r="O2148" s="124">
        <v>0</v>
      </c>
      <c r="P2148" s="124">
        <v>0</v>
      </c>
      <c r="Q2148" s="45"/>
      <c r="R2148" s="123">
        <v>0</v>
      </c>
      <c r="S2148" s="123">
        <v>0</v>
      </c>
      <c r="T2148" s="123">
        <f t="shared" si="1273"/>
        <v>0</v>
      </c>
      <c r="U2148" s="123">
        <v>0</v>
      </c>
      <c r="V2148" s="123">
        <v>0</v>
      </c>
      <c r="W2148" s="123">
        <f t="shared" si="1281"/>
        <v>0</v>
      </c>
      <c r="X2148" s="123">
        <f t="shared" si="1274"/>
        <v>0</v>
      </c>
      <c r="Y2148" s="45"/>
      <c r="Z2148" s="123">
        <v>0</v>
      </c>
      <c r="AA2148" s="123">
        <v>0</v>
      </c>
      <c r="AB2148" s="123">
        <f t="shared" si="1275"/>
        <v>0</v>
      </c>
      <c r="AC2148" s="123">
        <v>0</v>
      </c>
      <c r="AD2148" s="123">
        <v>0</v>
      </c>
      <c r="AE2148" s="123">
        <f t="shared" si="1282"/>
        <v>0</v>
      </c>
      <c r="AF2148" s="123">
        <f t="shared" si="1276"/>
        <v>0</v>
      </c>
      <c r="AH2148" s="123">
        <v>0</v>
      </c>
      <c r="AI2148" s="123">
        <v>0</v>
      </c>
      <c r="AJ2148" s="123">
        <f t="shared" si="1277"/>
        <v>0</v>
      </c>
      <c r="AK2148" s="123">
        <v>0</v>
      </c>
      <c r="AL2148" s="123">
        <v>0</v>
      </c>
      <c r="AM2148" s="123">
        <f t="shared" si="1283"/>
        <v>0</v>
      </c>
      <c r="AN2148" s="123">
        <f t="shared" si="1278"/>
        <v>0</v>
      </c>
      <c r="AP2148" s="123">
        <f>J2148-(R2148+Z2148+AH2148)</f>
        <v>0</v>
      </c>
      <c r="AQ2148" s="123">
        <f>K2148-(S2148+AA2148+AI2148)</f>
        <v>0</v>
      </c>
      <c r="AR2148" s="123">
        <f t="shared" si="1279"/>
        <v>0</v>
      </c>
      <c r="AS2148" s="123">
        <f>M2148-(U2148+AC2148+AK2148)</f>
        <v>0</v>
      </c>
      <c r="AT2148" s="123">
        <f>N2148-(V2148+AD2148+AL2148)</f>
        <v>0</v>
      </c>
      <c r="AU2148" s="123">
        <f t="shared" si="1272"/>
        <v>0</v>
      </c>
      <c r="AV2148" s="123">
        <f t="shared" si="1280"/>
        <v>0</v>
      </c>
      <c r="AW2148" s="125" t="s">
        <v>187</v>
      </c>
      <c r="AX2148" s="125"/>
      <c r="AY2148" s="125"/>
      <c r="AZ2148" s="124" t="s">
        <v>283</v>
      </c>
      <c r="BA2148" s="124"/>
      <c r="BB2148" s="124"/>
      <c r="BC2148" s="124"/>
      <c r="BD2148" s="124"/>
    </row>
    <row r="2149" spans="1:56" s="126" customFormat="1" hidden="1">
      <c r="A2149" s="45"/>
      <c r="B2149" s="108">
        <v>2013</v>
      </c>
      <c r="C2149" s="109">
        <v>8320</v>
      </c>
      <c r="D2149" s="108">
        <v>17</v>
      </c>
      <c r="E2149" s="108">
        <v>3000</v>
      </c>
      <c r="F2149" s="108">
        <v>3900</v>
      </c>
      <c r="G2149" s="108"/>
      <c r="H2149" s="108"/>
      <c r="I2149" s="110" t="s">
        <v>217</v>
      </c>
      <c r="J2149" s="111">
        <v>0</v>
      </c>
      <c r="K2149" s="111">
        <v>0</v>
      </c>
      <c r="L2149" s="111">
        <v>0</v>
      </c>
      <c r="M2149" s="111">
        <v>0</v>
      </c>
      <c r="N2149" s="111">
        <v>0</v>
      </c>
      <c r="O2149" s="111">
        <v>0</v>
      </c>
      <c r="P2149" s="111">
        <v>0</v>
      </c>
      <c r="Q2149" s="45"/>
      <c r="R2149" s="112">
        <f>R2150+R2152</f>
        <v>0</v>
      </c>
      <c r="S2149" s="112">
        <f>S2150+S2152</f>
        <v>0</v>
      </c>
      <c r="T2149" s="112">
        <f t="shared" si="1273"/>
        <v>0</v>
      </c>
      <c r="U2149" s="112">
        <f>U2150+U2152</f>
        <v>0</v>
      </c>
      <c r="V2149" s="112">
        <f>V2150+V2152</f>
        <v>0</v>
      </c>
      <c r="W2149" s="112">
        <f t="shared" si="1281"/>
        <v>0</v>
      </c>
      <c r="X2149" s="112">
        <f t="shared" si="1274"/>
        <v>0</v>
      </c>
      <c r="Y2149" s="45"/>
      <c r="Z2149" s="112">
        <f>Z2150+Z2152</f>
        <v>0</v>
      </c>
      <c r="AA2149" s="112">
        <f>AA2150+AA2152</f>
        <v>0</v>
      </c>
      <c r="AB2149" s="112">
        <f t="shared" si="1275"/>
        <v>0</v>
      </c>
      <c r="AC2149" s="112">
        <f>AC2150+AC2152</f>
        <v>0</v>
      </c>
      <c r="AD2149" s="112">
        <f>AD2150+AD2152</f>
        <v>0</v>
      </c>
      <c r="AE2149" s="112">
        <f t="shared" si="1282"/>
        <v>0</v>
      </c>
      <c r="AF2149" s="112">
        <f t="shared" si="1276"/>
        <v>0</v>
      </c>
      <c r="AH2149" s="112">
        <f>AH2150+AH2152</f>
        <v>0</v>
      </c>
      <c r="AI2149" s="112">
        <f>AI2150+AI2152</f>
        <v>0</v>
      </c>
      <c r="AJ2149" s="112">
        <f t="shared" si="1277"/>
        <v>0</v>
      </c>
      <c r="AK2149" s="112">
        <f>AK2150+AK2152</f>
        <v>0</v>
      </c>
      <c r="AL2149" s="112">
        <f>AL2150+AL2152</f>
        <v>0</v>
      </c>
      <c r="AM2149" s="112">
        <f t="shared" si="1283"/>
        <v>0</v>
      </c>
      <c r="AN2149" s="112">
        <f t="shared" si="1278"/>
        <v>0</v>
      </c>
      <c r="AP2149" s="112">
        <f>AP2150+AP2152</f>
        <v>0</v>
      </c>
      <c r="AQ2149" s="112">
        <f>AQ2150+AQ2152</f>
        <v>0</v>
      </c>
      <c r="AR2149" s="112">
        <f t="shared" si="1279"/>
        <v>0</v>
      </c>
      <c r="AS2149" s="112">
        <f>AS2150+AS2152</f>
        <v>0</v>
      </c>
      <c r="AT2149" s="112">
        <f>AT2150+AT2152</f>
        <v>0</v>
      </c>
      <c r="AU2149" s="112">
        <f t="shared" si="1272"/>
        <v>0</v>
      </c>
      <c r="AV2149" s="112">
        <f t="shared" si="1280"/>
        <v>0</v>
      </c>
      <c r="AW2149" s="113"/>
      <c r="AX2149" s="113"/>
      <c r="AY2149" s="113"/>
      <c r="AZ2149" s="111"/>
      <c r="BA2149" s="111"/>
      <c r="BB2149" s="111"/>
      <c r="BC2149" s="111"/>
      <c r="BD2149" s="111"/>
    </row>
    <row r="2150" spans="1:56" s="127" customFormat="1" hidden="1">
      <c r="A2150" s="45"/>
      <c r="B2150" s="114">
        <v>2013</v>
      </c>
      <c r="C2150" s="115">
        <v>8320</v>
      </c>
      <c r="D2150" s="114">
        <v>17</v>
      </c>
      <c r="E2150" s="114">
        <v>3000</v>
      </c>
      <c r="F2150" s="114">
        <v>3900</v>
      </c>
      <c r="G2150" s="114">
        <v>398</v>
      </c>
      <c r="H2150" s="114"/>
      <c r="I2150" s="116" t="s">
        <v>443</v>
      </c>
      <c r="J2150" s="117">
        <v>0</v>
      </c>
      <c r="K2150" s="117">
        <v>0</v>
      </c>
      <c r="L2150" s="117">
        <v>0</v>
      </c>
      <c r="M2150" s="117">
        <v>0</v>
      </c>
      <c r="N2150" s="117">
        <v>0</v>
      </c>
      <c r="O2150" s="117">
        <v>0</v>
      </c>
      <c r="P2150" s="117">
        <v>0</v>
      </c>
      <c r="Q2150" s="45"/>
      <c r="R2150" s="118">
        <f t="shared" ref="R2150:S2152" si="1304">R2151</f>
        <v>0</v>
      </c>
      <c r="S2150" s="118">
        <f t="shared" si="1304"/>
        <v>0</v>
      </c>
      <c r="T2150" s="118">
        <f t="shared" si="1273"/>
        <v>0</v>
      </c>
      <c r="U2150" s="118">
        <f t="shared" ref="U2150:V2152" si="1305">U2151</f>
        <v>0</v>
      </c>
      <c r="V2150" s="118">
        <f t="shared" si="1305"/>
        <v>0</v>
      </c>
      <c r="W2150" s="118">
        <f t="shared" si="1281"/>
        <v>0</v>
      </c>
      <c r="X2150" s="118">
        <f t="shared" si="1274"/>
        <v>0</v>
      </c>
      <c r="Y2150" s="45"/>
      <c r="Z2150" s="118">
        <f t="shared" ref="Z2150:AA2152" si="1306">Z2151</f>
        <v>0</v>
      </c>
      <c r="AA2150" s="118">
        <f t="shared" si="1306"/>
        <v>0</v>
      </c>
      <c r="AB2150" s="118">
        <f t="shared" si="1275"/>
        <v>0</v>
      </c>
      <c r="AC2150" s="118">
        <f t="shared" ref="AC2150:AD2152" si="1307">AC2151</f>
        <v>0</v>
      </c>
      <c r="AD2150" s="118">
        <f t="shared" si="1307"/>
        <v>0</v>
      </c>
      <c r="AE2150" s="118">
        <f t="shared" si="1282"/>
        <v>0</v>
      </c>
      <c r="AF2150" s="118">
        <f t="shared" si="1276"/>
        <v>0</v>
      </c>
      <c r="AH2150" s="118">
        <f t="shared" ref="AH2150:AI2152" si="1308">AH2151</f>
        <v>0</v>
      </c>
      <c r="AI2150" s="118">
        <f t="shared" si="1308"/>
        <v>0</v>
      </c>
      <c r="AJ2150" s="118">
        <f t="shared" si="1277"/>
        <v>0</v>
      </c>
      <c r="AK2150" s="118">
        <f t="shared" ref="AK2150:AL2152" si="1309">AK2151</f>
        <v>0</v>
      </c>
      <c r="AL2150" s="118">
        <f t="shared" si="1309"/>
        <v>0</v>
      </c>
      <c r="AM2150" s="118">
        <f t="shared" si="1283"/>
        <v>0</v>
      </c>
      <c r="AN2150" s="118">
        <f t="shared" si="1278"/>
        <v>0</v>
      </c>
      <c r="AP2150" s="118">
        <f t="shared" ref="AP2150:AQ2152" si="1310">AP2151</f>
        <v>0</v>
      </c>
      <c r="AQ2150" s="118">
        <f t="shared" si="1310"/>
        <v>0</v>
      </c>
      <c r="AR2150" s="118">
        <f t="shared" si="1279"/>
        <v>0</v>
      </c>
      <c r="AS2150" s="118">
        <f t="shared" ref="AS2150:AT2152" si="1311">AS2151</f>
        <v>0</v>
      </c>
      <c r="AT2150" s="118">
        <f t="shared" si="1311"/>
        <v>0</v>
      </c>
      <c r="AU2150" s="118">
        <f t="shared" si="1272"/>
        <v>0</v>
      </c>
      <c r="AV2150" s="118">
        <f t="shared" si="1280"/>
        <v>0</v>
      </c>
      <c r="AW2150" s="119"/>
      <c r="AX2150" s="119"/>
      <c r="AY2150" s="119"/>
      <c r="AZ2150" s="117"/>
      <c r="BA2150" s="117"/>
      <c r="BB2150" s="117"/>
      <c r="BC2150" s="117"/>
      <c r="BD2150" s="117"/>
    </row>
    <row r="2151" spans="1:56" s="100" customFormat="1" hidden="1">
      <c r="A2151" s="45"/>
      <c r="B2151" s="120">
        <v>2013</v>
      </c>
      <c r="C2151" s="121">
        <v>8320</v>
      </c>
      <c r="D2151" s="120">
        <v>17</v>
      </c>
      <c r="E2151" s="120">
        <v>3000</v>
      </c>
      <c r="F2151" s="120">
        <v>3900</v>
      </c>
      <c r="G2151" s="120">
        <v>398</v>
      </c>
      <c r="H2151" s="120">
        <v>39801</v>
      </c>
      <c r="I2151" s="122" t="s">
        <v>444</v>
      </c>
      <c r="J2151" s="123">
        <v>0</v>
      </c>
      <c r="K2151" s="123">
        <v>0</v>
      </c>
      <c r="L2151" s="124">
        <v>0</v>
      </c>
      <c r="M2151" s="123">
        <v>0</v>
      </c>
      <c r="N2151" s="123">
        <v>0</v>
      </c>
      <c r="O2151" s="124">
        <v>0</v>
      </c>
      <c r="P2151" s="124">
        <v>0</v>
      </c>
      <c r="Q2151" s="45"/>
      <c r="R2151" s="123">
        <v>0</v>
      </c>
      <c r="S2151" s="123">
        <v>0</v>
      </c>
      <c r="T2151" s="123">
        <f t="shared" si="1273"/>
        <v>0</v>
      </c>
      <c r="U2151" s="123">
        <v>0</v>
      </c>
      <c r="V2151" s="123">
        <v>0</v>
      </c>
      <c r="W2151" s="123">
        <f t="shared" si="1281"/>
        <v>0</v>
      </c>
      <c r="X2151" s="123">
        <f t="shared" si="1274"/>
        <v>0</v>
      </c>
      <c r="Y2151" s="45"/>
      <c r="Z2151" s="123">
        <v>0</v>
      </c>
      <c r="AA2151" s="123">
        <v>0</v>
      </c>
      <c r="AB2151" s="123">
        <f t="shared" si="1275"/>
        <v>0</v>
      </c>
      <c r="AC2151" s="123">
        <v>0</v>
      </c>
      <c r="AD2151" s="123">
        <v>0</v>
      </c>
      <c r="AE2151" s="123">
        <f t="shared" si="1282"/>
        <v>0</v>
      </c>
      <c r="AF2151" s="123">
        <f t="shared" si="1276"/>
        <v>0</v>
      </c>
      <c r="AH2151" s="123">
        <v>0</v>
      </c>
      <c r="AI2151" s="123">
        <v>0</v>
      </c>
      <c r="AJ2151" s="123">
        <f t="shared" si="1277"/>
        <v>0</v>
      </c>
      <c r="AK2151" s="123">
        <v>0</v>
      </c>
      <c r="AL2151" s="123">
        <v>0</v>
      </c>
      <c r="AM2151" s="123">
        <f t="shared" si="1283"/>
        <v>0</v>
      </c>
      <c r="AN2151" s="123">
        <f t="shared" si="1278"/>
        <v>0</v>
      </c>
      <c r="AP2151" s="123">
        <f>J2151-(R2151+Z2151+AH2151)</f>
        <v>0</v>
      </c>
      <c r="AQ2151" s="123">
        <f>K2151-(S2151+AA2151+AI2151)</f>
        <v>0</v>
      </c>
      <c r="AR2151" s="123">
        <f t="shared" si="1279"/>
        <v>0</v>
      </c>
      <c r="AS2151" s="123">
        <f>M2151-(U2151+AC2151+AK2151)</f>
        <v>0</v>
      </c>
      <c r="AT2151" s="123">
        <f>N2151-(V2151+AD2151+AL2151)</f>
        <v>0</v>
      </c>
      <c r="AU2151" s="123">
        <f t="shared" si="1272"/>
        <v>0</v>
      </c>
      <c r="AV2151" s="123">
        <f t="shared" si="1280"/>
        <v>0</v>
      </c>
      <c r="AW2151" s="125" t="s">
        <v>87</v>
      </c>
      <c r="AX2151" s="125"/>
      <c r="AY2151" s="125"/>
      <c r="AZ2151" s="124" t="s">
        <v>283</v>
      </c>
      <c r="BA2151" s="124"/>
      <c r="BB2151" s="124"/>
      <c r="BC2151" s="124"/>
      <c r="BD2151" s="124"/>
    </row>
    <row r="2152" spans="1:56" s="127" customFormat="1" hidden="1">
      <c r="A2152" s="45"/>
      <c r="B2152" s="114">
        <v>2013</v>
      </c>
      <c r="C2152" s="115">
        <v>8320</v>
      </c>
      <c r="D2152" s="114">
        <v>17</v>
      </c>
      <c r="E2152" s="114">
        <v>3000</v>
      </c>
      <c r="F2152" s="114">
        <v>3900</v>
      </c>
      <c r="G2152" s="114">
        <v>399</v>
      </c>
      <c r="H2152" s="114"/>
      <c r="I2152" s="116" t="s">
        <v>217</v>
      </c>
      <c r="J2152" s="117">
        <v>0</v>
      </c>
      <c r="K2152" s="117">
        <v>0</v>
      </c>
      <c r="L2152" s="117">
        <v>0</v>
      </c>
      <c r="M2152" s="117">
        <v>0</v>
      </c>
      <c r="N2152" s="117">
        <v>0</v>
      </c>
      <c r="O2152" s="117">
        <v>0</v>
      </c>
      <c r="P2152" s="117">
        <v>0</v>
      </c>
      <c r="Q2152" s="45"/>
      <c r="R2152" s="118">
        <f t="shared" si="1304"/>
        <v>0</v>
      </c>
      <c r="S2152" s="118">
        <f t="shared" si="1304"/>
        <v>0</v>
      </c>
      <c r="T2152" s="118">
        <f t="shared" si="1273"/>
        <v>0</v>
      </c>
      <c r="U2152" s="118">
        <f t="shared" si="1305"/>
        <v>0</v>
      </c>
      <c r="V2152" s="118">
        <f t="shared" si="1305"/>
        <v>0</v>
      </c>
      <c r="W2152" s="118">
        <f t="shared" si="1281"/>
        <v>0</v>
      </c>
      <c r="X2152" s="118">
        <f t="shared" si="1274"/>
        <v>0</v>
      </c>
      <c r="Y2152" s="45"/>
      <c r="Z2152" s="118">
        <f t="shared" si="1306"/>
        <v>0</v>
      </c>
      <c r="AA2152" s="118">
        <f t="shared" si="1306"/>
        <v>0</v>
      </c>
      <c r="AB2152" s="118">
        <f t="shared" si="1275"/>
        <v>0</v>
      </c>
      <c r="AC2152" s="118">
        <f t="shared" si="1307"/>
        <v>0</v>
      </c>
      <c r="AD2152" s="118">
        <f t="shared" si="1307"/>
        <v>0</v>
      </c>
      <c r="AE2152" s="118">
        <f t="shared" si="1282"/>
        <v>0</v>
      </c>
      <c r="AF2152" s="118">
        <f t="shared" si="1276"/>
        <v>0</v>
      </c>
      <c r="AH2152" s="118">
        <f t="shared" si="1308"/>
        <v>0</v>
      </c>
      <c r="AI2152" s="118">
        <f t="shared" si="1308"/>
        <v>0</v>
      </c>
      <c r="AJ2152" s="118">
        <f t="shared" si="1277"/>
        <v>0</v>
      </c>
      <c r="AK2152" s="118">
        <f t="shared" si="1309"/>
        <v>0</v>
      </c>
      <c r="AL2152" s="118">
        <f t="shared" si="1309"/>
        <v>0</v>
      </c>
      <c r="AM2152" s="118">
        <f t="shared" si="1283"/>
        <v>0</v>
      </c>
      <c r="AN2152" s="118">
        <f t="shared" si="1278"/>
        <v>0</v>
      </c>
      <c r="AP2152" s="118">
        <f t="shared" si="1310"/>
        <v>0</v>
      </c>
      <c r="AQ2152" s="118">
        <f t="shared" si="1310"/>
        <v>0</v>
      </c>
      <c r="AR2152" s="118">
        <f t="shared" si="1279"/>
        <v>0</v>
      </c>
      <c r="AS2152" s="118">
        <f t="shared" si="1311"/>
        <v>0</v>
      </c>
      <c r="AT2152" s="118">
        <f t="shared" si="1311"/>
        <v>0</v>
      </c>
      <c r="AU2152" s="118">
        <f t="shared" si="1272"/>
        <v>0</v>
      </c>
      <c r="AV2152" s="118">
        <f t="shared" si="1280"/>
        <v>0</v>
      </c>
      <c r="AW2152" s="119"/>
      <c r="AX2152" s="119"/>
      <c r="AY2152" s="119"/>
      <c r="AZ2152" s="117"/>
      <c r="BA2152" s="117"/>
      <c r="BB2152" s="117"/>
      <c r="BC2152" s="117"/>
      <c r="BD2152" s="117"/>
    </row>
    <row r="2153" spans="1:56" s="100" customFormat="1" hidden="1">
      <c r="A2153" s="45"/>
      <c r="B2153" s="120">
        <v>2013</v>
      </c>
      <c r="C2153" s="121">
        <v>8320</v>
      </c>
      <c r="D2153" s="120">
        <v>17</v>
      </c>
      <c r="E2153" s="120">
        <v>3000</v>
      </c>
      <c r="F2153" s="120">
        <v>3900</v>
      </c>
      <c r="G2153" s="120">
        <v>399</v>
      </c>
      <c r="H2153" s="120">
        <v>39904</v>
      </c>
      <c r="I2153" s="122" t="s">
        <v>527</v>
      </c>
      <c r="J2153" s="123">
        <v>0</v>
      </c>
      <c r="K2153" s="123">
        <v>0</v>
      </c>
      <c r="L2153" s="124">
        <v>0</v>
      </c>
      <c r="M2153" s="123">
        <v>0</v>
      </c>
      <c r="N2153" s="123">
        <v>0</v>
      </c>
      <c r="O2153" s="124">
        <v>0</v>
      </c>
      <c r="P2153" s="124">
        <v>0</v>
      </c>
      <c r="Q2153" s="45"/>
      <c r="R2153" s="123">
        <v>0</v>
      </c>
      <c r="S2153" s="123">
        <v>0</v>
      </c>
      <c r="T2153" s="123">
        <f t="shared" si="1273"/>
        <v>0</v>
      </c>
      <c r="U2153" s="123">
        <v>0</v>
      </c>
      <c r="V2153" s="123">
        <v>0</v>
      </c>
      <c r="W2153" s="123">
        <f t="shared" si="1281"/>
        <v>0</v>
      </c>
      <c r="X2153" s="123">
        <f t="shared" si="1274"/>
        <v>0</v>
      </c>
      <c r="Y2153" s="45"/>
      <c r="Z2153" s="123">
        <v>0</v>
      </c>
      <c r="AA2153" s="123">
        <v>0</v>
      </c>
      <c r="AB2153" s="123">
        <f t="shared" si="1275"/>
        <v>0</v>
      </c>
      <c r="AC2153" s="123">
        <v>0</v>
      </c>
      <c r="AD2153" s="123">
        <v>0</v>
      </c>
      <c r="AE2153" s="123">
        <f t="shared" si="1282"/>
        <v>0</v>
      </c>
      <c r="AF2153" s="123">
        <f t="shared" si="1276"/>
        <v>0</v>
      </c>
      <c r="AH2153" s="123">
        <v>0</v>
      </c>
      <c r="AI2153" s="123">
        <v>0</v>
      </c>
      <c r="AJ2153" s="123">
        <f t="shared" si="1277"/>
        <v>0</v>
      </c>
      <c r="AK2153" s="123">
        <v>0</v>
      </c>
      <c r="AL2153" s="123">
        <v>0</v>
      </c>
      <c r="AM2153" s="123">
        <f t="shared" si="1283"/>
        <v>0</v>
      </c>
      <c r="AN2153" s="123">
        <f t="shared" si="1278"/>
        <v>0</v>
      </c>
      <c r="AP2153" s="123">
        <f>J2153-(R2153+Z2153+AH2153)</f>
        <v>0</v>
      </c>
      <c r="AQ2153" s="123">
        <f>K2153-(S2153+AA2153+AI2153)</f>
        <v>0</v>
      </c>
      <c r="AR2153" s="123">
        <f t="shared" si="1279"/>
        <v>0</v>
      </c>
      <c r="AS2153" s="123">
        <f>M2153-(U2153+AC2153+AK2153)</f>
        <v>0</v>
      </c>
      <c r="AT2153" s="123">
        <f>N2153-(V2153+AD2153+AL2153)</f>
        <v>0</v>
      </c>
      <c r="AU2153" s="123">
        <f t="shared" si="1272"/>
        <v>0</v>
      </c>
      <c r="AV2153" s="123">
        <f t="shared" si="1280"/>
        <v>0</v>
      </c>
      <c r="AW2153" s="125" t="s">
        <v>87</v>
      </c>
      <c r="AX2153" s="125"/>
      <c r="AY2153" s="125"/>
      <c r="AZ2153" s="124" t="s">
        <v>283</v>
      </c>
      <c r="BA2153" s="124"/>
      <c r="BB2153" s="124"/>
      <c r="BC2153" s="124"/>
      <c r="BD2153" s="124"/>
    </row>
    <row r="2154" spans="1:56" s="107" customFormat="1" hidden="1">
      <c r="A2154" s="45"/>
      <c r="B2154" s="101">
        <v>2013</v>
      </c>
      <c r="C2154" s="102">
        <v>8320</v>
      </c>
      <c r="D2154" s="101">
        <v>17</v>
      </c>
      <c r="E2154" s="101">
        <v>4000</v>
      </c>
      <c r="F2154" s="101"/>
      <c r="G2154" s="101"/>
      <c r="H2154" s="101"/>
      <c r="I2154" s="103" t="s">
        <v>220</v>
      </c>
      <c r="J2154" s="104">
        <v>0</v>
      </c>
      <c r="K2154" s="104">
        <v>0</v>
      </c>
      <c r="L2154" s="104">
        <v>0</v>
      </c>
      <c r="M2154" s="104">
        <v>0</v>
      </c>
      <c r="N2154" s="104">
        <v>0</v>
      </c>
      <c r="O2154" s="104">
        <v>0</v>
      </c>
      <c r="P2154" s="104">
        <v>0</v>
      </c>
      <c r="Q2154" s="45"/>
      <c r="R2154" s="105">
        <f t="shared" ref="R2154:S2156" si="1312">R2155</f>
        <v>0</v>
      </c>
      <c r="S2154" s="105">
        <f t="shared" si="1312"/>
        <v>0</v>
      </c>
      <c r="T2154" s="105">
        <f t="shared" si="1273"/>
        <v>0</v>
      </c>
      <c r="U2154" s="105">
        <f t="shared" ref="U2154:V2156" si="1313">U2155</f>
        <v>0</v>
      </c>
      <c r="V2154" s="105">
        <f t="shared" si="1313"/>
        <v>0</v>
      </c>
      <c r="W2154" s="105">
        <f t="shared" si="1281"/>
        <v>0</v>
      </c>
      <c r="X2154" s="105">
        <f t="shared" si="1274"/>
        <v>0</v>
      </c>
      <c r="Y2154" s="45"/>
      <c r="Z2154" s="105">
        <f t="shared" ref="Z2154:AA2156" si="1314">Z2155</f>
        <v>0</v>
      </c>
      <c r="AA2154" s="105">
        <f t="shared" si="1314"/>
        <v>0</v>
      </c>
      <c r="AB2154" s="105">
        <f t="shared" si="1275"/>
        <v>0</v>
      </c>
      <c r="AC2154" s="105">
        <f t="shared" ref="AC2154:AD2156" si="1315">AC2155</f>
        <v>0</v>
      </c>
      <c r="AD2154" s="105">
        <f t="shared" si="1315"/>
        <v>0</v>
      </c>
      <c r="AE2154" s="105">
        <f t="shared" si="1282"/>
        <v>0</v>
      </c>
      <c r="AF2154" s="105">
        <f t="shared" si="1276"/>
        <v>0</v>
      </c>
      <c r="AH2154" s="105">
        <f t="shared" ref="AH2154:AI2156" si="1316">AH2155</f>
        <v>0</v>
      </c>
      <c r="AI2154" s="105">
        <f t="shared" si="1316"/>
        <v>0</v>
      </c>
      <c r="AJ2154" s="105">
        <f t="shared" si="1277"/>
        <v>0</v>
      </c>
      <c r="AK2154" s="105">
        <f t="shared" ref="AK2154:AL2156" si="1317">AK2155</f>
        <v>0</v>
      </c>
      <c r="AL2154" s="105">
        <f t="shared" si="1317"/>
        <v>0</v>
      </c>
      <c r="AM2154" s="105">
        <f t="shared" si="1283"/>
        <v>0</v>
      </c>
      <c r="AN2154" s="105">
        <f t="shared" si="1278"/>
        <v>0</v>
      </c>
      <c r="AP2154" s="105">
        <f t="shared" ref="AP2154:AQ2156" si="1318">AP2155</f>
        <v>0</v>
      </c>
      <c r="AQ2154" s="105">
        <f t="shared" si="1318"/>
        <v>0</v>
      </c>
      <c r="AR2154" s="105">
        <f t="shared" si="1279"/>
        <v>0</v>
      </c>
      <c r="AS2154" s="105">
        <f t="shared" ref="AS2154:AT2156" si="1319">AS2155</f>
        <v>0</v>
      </c>
      <c r="AT2154" s="105">
        <f t="shared" si="1319"/>
        <v>0</v>
      </c>
      <c r="AU2154" s="105">
        <f t="shared" si="1272"/>
        <v>0</v>
      </c>
      <c r="AV2154" s="105">
        <f t="shared" si="1280"/>
        <v>0</v>
      </c>
      <c r="AW2154" s="106"/>
      <c r="AX2154" s="106"/>
      <c r="AY2154" s="106"/>
      <c r="AZ2154" s="104"/>
      <c r="BA2154" s="104"/>
      <c r="BB2154" s="104"/>
      <c r="BC2154" s="104"/>
      <c r="BD2154" s="104"/>
    </row>
    <row r="2155" spans="1:56" s="126" customFormat="1" hidden="1">
      <c r="A2155" s="45"/>
      <c r="B2155" s="108">
        <v>2013</v>
      </c>
      <c r="C2155" s="109">
        <v>8320</v>
      </c>
      <c r="D2155" s="108">
        <v>17</v>
      </c>
      <c r="E2155" s="108">
        <v>4000</v>
      </c>
      <c r="F2155" s="108">
        <v>4400</v>
      </c>
      <c r="G2155" s="108"/>
      <c r="H2155" s="108"/>
      <c r="I2155" s="110" t="s">
        <v>221</v>
      </c>
      <c r="J2155" s="111">
        <v>0</v>
      </c>
      <c r="K2155" s="111">
        <v>0</v>
      </c>
      <c r="L2155" s="111">
        <v>0</v>
      </c>
      <c r="M2155" s="111">
        <v>0</v>
      </c>
      <c r="N2155" s="111">
        <v>0</v>
      </c>
      <c r="O2155" s="111">
        <v>0</v>
      </c>
      <c r="P2155" s="111">
        <v>0</v>
      </c>
      <c r="Q2155" s="45"/>
      <c r="R2155" s="112">
        <f t="shared" si="1312"/>
        <v>0</v>
      </c>
      <c r="S2155" s="112">
        <f t="shared" si="1312"/>
        <v>0</v>
      </c>
      <c r="T2155" s="112">
        <f t="shared" si="1273"/>
        <v>0</v>
      </c>
      <c r="U2155" s="112">
        <f t="shared" si="1313"/>
        <v>0</v>
      </c>
      <c r="V2155" s="112">
        <f t="shared" si="1313"/>
        <v>0</v>
      </c>
      <c r="W2155" s="112">
        <f t="shared" si="1281"/>
        <v>0</v>
      </c>
      <c r="X2155" s="112">
        <f t="shared" si="1274"/>
        <v>0</v>
      </c>
      <c r="Y2155" s="45"/>
      <c r="Z2155" s="112">
        <f t="shared" si="1314"/>
        <v>0</v>
      </c>
      <c r="AA2155" s="112">
        <f t="shared" si="1314"/>
        <v>0</v>
      </c>
      <c r="AB2155" s="112">
        <f t="shared" si="1275"/>
        <v>0</v>
      </c>
      <c r="AC2155" s="112">
        <f t="shared" si="1315"/>
        <v>0</v>
      </c>
      <c r="AD2155" s="112">
        <f t="shared" si="1315"/>
        <v>0</v>
      </c>
      <c r="AE2155" s="112">
        <f t="shared" si="1282"/>
        <v>0</v>
      </c>
      <c r="AF2155" s="112">
        <f t="shared" si="1276"/>
        <v>0</v>
      </c>
      <c r="AH2155" s="112">
        <f t="shared" si="1316"/>
        <v>0</v>
      </c>
      <c r="AI2155" s="112">
        <f t="shared" si="1316"/>
        <v>0</v>
      </c>
      <c r="AJ2155" s="112">
        <f t="shared" si="1277"/>
        <v>0</v>
      </c>
      <c r="AK2155" s="112">
        <f t="shared" si="1317"/>
        <v>0</v>
      </c>
      <c r="AL2155" s="112">
        <f t="shared" si="1317"/>
        <v>0</v>
      </c>
      <c r="AM2155" s="112">
        <f t="shared" si="1283"/>
        <v>0</v>
      </c>
      <c r="AN2155" s="112">
        <f t="shared" si="1278"/>
        <v>0</v>
      </c>
      <c r="AP2155" s="112">
        <f t="shared" si="1318"/>
        <v>0</v>
      </c>
      <c r="AQ2155" s="112">
        <f t="shared" si="1318"/>
        <v>0</v>
      </c>
      <c r="AR2155" s="112">
        <f t="shared" si="1279"/>
        <v>0</v>
      </c>
      <c r="AS2155" s="112">
        <f t="shared" si="1319"/>
        <v>0</v>
      </c>
      <c r="AT2155" s="112">
        <f t="shared" si="1319"/>
        <v>0</v>
      </c>
      <c r="AU2155" s="112">
        <f t="shared" si="1272"/>
        <v>0</v>
      </c>
      <c r="AV2155" s="112">
        <f t="shared" si="1280"/>
        <v>0</v>
      </c>
      <c r="AW2155" s="113"/>
      <c r="AX2155" s="113"/>
      <c r="AY2155" s="113"/>
      <c r="AZ2155" s="111"/>
      <c r="BA2155" s="111"/>
      <c r="BB2155" s="111"/>
      <c r="BC2155" s="111"/>
      <c r="BD2155" s="111"/>
    </row>
    <row r="2156" spans="1:56" s="127" customFormat="1" hidden="1">
      <c r="A2156" s="45"/>
      <c r="B2156" s="114">
        <v>2013</v>
      </c>
      <c r="C2156" s="115">
        <v>8320</v>
      </c>
      <c r="D2156" s="114">
        <v>17</v>
      </c>
      <c r="E2156" s="114">
        <v>4000</v>
      </c>
      <c r="F2156" s="114">
        <v>4400</v>
      </c>
      <c r="G2156" s="114">
        <v>442</v>
      </c>
      <c r="H2156" s="114"/>
      <c r="I2156" s="116" t="s">
        <v>379</v>
      </c>
      <c r="J2156" s="117">
        <v>0</v>
      </c>
      <c r="K2156" s="117">
        <v>0</v>
      </c>
      <c r="L2156" s="117">
        <v>0</v>
      </c>
      <c r="M2156" s="117">
        <v>0</v>
      </c>
      <c r="N2156" s="117">
        <v>0</v>
      </c>
      <c r="O2156" s="117">
        <v>0</v>
      </c>
      <c r="P2156" s="117">
        <v>0</v>
      </c>
      <c r="Q2156" s="45"/>
      <c r="R2156" s="118">
        <f t="shared" si="1312"/>
        <v>0</v>
      </c>
      <c r="S2156" s="118">
        <f t="shared" si="1312"/>
        <v>0</v>
      </c>
      <c r="T2156" s="118">
        <f t="shared" si="1273"/>
        <v>0</v>
      </c>
      <c r="U2156" s="118">
        <f t="shared" si="1313"/>
        <v>0</v>
      </c>
      <c r="V2156" s="118">
        <f t="shared" si="1313"/>
        <v>0</v>
      </c>
      <c r="W2156" s="118">
        <f t="shared" si="1281"/>
        <v>0</v>
      </c>
      <c r="X2156" s="118">
        <f t="shared" si="1274"/>
        <v>0</v>
      </c>
      <c r="Y2156" s="45"/>
      <c r="Z2156" s="118">
        <f t="shared" si="1314"/>
        <v>0</v>
      </c>
      <c r="AA2156" s="118">
        <f t="shared" si="1314"/>
        <v>0</v>
      </c>
      <c r="AB2156" s="118">
        <f t="shared" si="1275"/>
        <v>0</v>
      </c>
      <c r="AC2156" s="118">
        <f t="shared" si="1315"/>
        <v>0</v>
      </c>
      <c r="AD2156" s="118">
        <f t="shared" si="1315"/>
        <v>0</v>
      </c>
      <c r="AE2156" s="118">
        <f t="shared" si="1282"/>
        <v>0</v>
      </c>
      <c r="AF2156" s="118">
        <f t="shared" si="1276"/>
        <v>0</v>
      </c>
      <c r="AH2156" s="118">
        <f t="shared" si="1316"/>
        <v>0</v>
      </c>
      <c r="AI2156" s="118">
        <f t="shared" si="1316"/>
        <v>0</v>
      </c>
      <c r="AJ2156" s="118">
        <f t="shared" si="1277"/>
        <v>0</v>
      </c>
      <c r="AK2156" s="118">
        <f t="shared" si="1317"/>
        <v>0</v>
      </c>
      <c r="AL2156" s="118">
        <f t="shared" si="1317"/>
        <v>0</v>
      </c>
      <c r="AM2156" s="118">
        <f t="shared" si="1283"/>
        <v>0</v>
      </c>
      <c r="AN2156" s="118">
        <f t="shared" si="1278"/>
        <v>0</v>
      </c>
      <c r="AP2156" s="118">
        <f t="shared" si="1318"/>
        <v>0</v>
      </c>
      <c r="AQ2156" s="118">
        <f t="shared" si="1318"/>
        <v>0</v>
      </c>
      <c r="AR2156" s="118">
        <f t="shared" si="1279"/>
        <v>0</v>
      </c>
      <c r="AS2156" s="118">
        <f t="shared" si="1319"/>
        <v>0</v>
      </c>
      <c r="AT2156" s="118">
        <f t="shared" si="1319"/>
        <v>0</v>
      </c>
      <c r="AU2156" s="118">
        <f t="shared" si="1272"/>
        <v>0</v>
      </c>
      <c r="AV2156" s="118">
        <f t="shared" si="1280"/>
        <v>0</v>
      </c>
      <c r="AW2156" s="119"/>
      <c r="AX2156" s="119"/>
      <c r="AY2156" s="119"/>
      <c r="AZ2156" s="117"/>
      <c r="BA2156" s="117"/>
      <c r="BB2156" s="117"/>
      <c r="BC2156" s="117"/>
      <c r="BD2156" s="117"/>
    </row>
    <row r="2157" spans="1:56" s="100" customFormat="1" hidden="1">
      <c r="A2157" s="45"/>
      <c r="B2157" s="120">
        <v>2013</v>
      </c>
      <c r="C2157" s="121">
        <v>8320</v>
      </c>
      <c r="D2157" s="120">
        <v>17</v>
      </c>
      <c r="E2157" s="120">
        <v>4000</v>
      </c>
      <c r="F2157" s="120">
        <v>4400</v>
      </c>
      <c r="G2157" s="120">
        <v>442</v>
      </c>
      <c r="H2157" s="120">
        <v>44200</v>
      </c>
      <c r="I2157" s="122" t="s">
        <v>379</v>
      </c>
      <c r="J2157" s="123">
        <v>0</v>
      </c>
      <c r="K2157" s="123">
        <v>0</v>
      </c>
      <c r="L2157" s="124">
        <v>0</v>
      </c>
      <c r="M2157" s="123">
        <v>0</v>
      </c>
      <c r="N2157" s="123">
        <v>0</v>
      </c>
      <c r="O2157" s="124">
        <v>0</v>
      </c>
      <c r="P2157" s="124">
        <v>0</v>
      </c>
      <c r="Q2157" s="45"/>
      <c r="R2157" s="123">
        <v>0</v>
      </c>
      <c r="S2157" s="123">
        <v>0</v>
      </c>
      <c r="T2157" s="123">
        <f t="shared" si="1273"/>
        <v>0</v>
      </c>
      <c r="U2157" s="123">
        <v>0</v>
      </c>
      <c r="V2157" s="123">
        <v>0</v>
      </c>
      <c r="W2157" s="123">
        <f t="shared" si="1281"/>
        <v>0</v>
      </c>
      <c r="X2157" s="123">
        <f t="shared" si="1274"/>
        <v>0</v>
      </c>
      <c r="Y2157" s="45"/>
      <c r="Z2157" s="123">
        <v>0</v>
      </c>
      <c r="AA2157" s="123">
        <v>0</v>
      </c>
      <c r="AB2157" s="123">
        <f t="shared" si="1275"/>
        <v>0</v>
      </c>
      <c r="AC2157" s="123">
        <v>0</v>
      </c>
      <c r="AD2157" s="123">
        <v>0</v>
      </c>
      <c r="AE2157" s="123">
        <f t="shared" si="1282"/>
        <v>0</v>
      </c>
      <c r="AF2157" s="123">
        <f t="shared" si="1276"/>
        <v>0</v>
      </c>
      <c r="AH2157" s="123">
        <v>0</v>
      </c>
      <c r="AI2157" s="123">
        <v>0</v>
      </c>
      <c r="AJ2157" s="123">
        <f t="shared" si="1277"/>
        <v>0</v>
      </c>
      <c r="AK2157" s="123">
        <v>0</v>
      </c>
      <c r="AL2157" s="123">
        <v>0</v>
      </c>
      <c r="AM2157" s="123">
        <f t="shared" si="1283"/>
        <v>0</v>
      </c>
      <c r="AN2157" s="123">
        <f t="shared" si="1278"/>
        <v>0</v>
      </c>
      <c r="AP2157" s="123">
        <f>J2157-(R2157+Z2157+AH2157)</f>
        <v>0</v>
      </c>
      <c r="AQ2157" s="123">
        <f>K2157-(S2157+AA2157+AI2157)</f>
        <v>0</v>
      </c>
      <c r="AR2157" s="123">
        <f t="shared" si="1279"/>
        <v>0</v>
      </c>
      <c r="AS2157" s="123">
        <f>M2157-(U2157+AC2157+AK2157)</f>
        <v>0</v>
      </c>
      <c r="AT2157" s="123">
        <f>N2157-(V2157+AD2157+AL2157)</f>
        <v>0</v>
      </c>
      <c r="AU2157" s="123">
        <f t="shared" si="1272"/>
        <v>0</v>
      </c>
      <c r="AV2157" s="123">
        <f t="shared" si="1280"/>
        <v>0</v>
      </c>
      <c r="AW2157" s="125" t="s">
        <v>380</v>
      </c>
      <c r="AX2157" s="125"/>
      <c r="AY2157" s="125"/>
      <c r="AZ2157" s="124" t="s">
        <v>283</v>
      </c>
      <c r="BA2157" s="124"/>
      <c r="BB2157" s="124"/>
      <c r="BC2157" s="124"/>
      <c r="BD2157" s="124"/>
    </row>
    <row r="2158" spans="1:56" s="107" customFormat="1" hidden="1">
      <c r="A2158" s="45"/>
      <c r="B2158" s="101">
        <v>2013</v>
      </c>
      <c r="C2158" s="102">
        <v>8320</v>
      </c>
      <c r="D2158" s="101">
        <v>17</v>
      </c>
      <c r="E2158" s="101">
        <v>5000</v>
      </c>
      <c r="F2158" s="101"/>
      <c r="G2158" s="101"/>
      <c r="H2158" s="101"/>
      <c r="I2158" s="103" t="s">
        <v>226</v>
      </c>
      <c r="J2158" s="104">
        <v>0</v>
      </c>
      <c r="K2158" s="104">
        <v>31545000</v>
      </c>
      <c r="L2158" s="104">
        <f>+J2158+K2158</f>
        <v>31545000</v>
      </c>
      <c r="M2158" s="104">
        <f>+M2184+M2197</f>
        <v>1000000</v>
      </c>
      <c r="N2158" s="104">
        <v>0</v>
      </c>
      <c r="O2158" s="104">
        <f>+M2158+N2158</f>
        <v>1000000</v>
      </c>
      <c r="P2158" s="104">
        <f>+L2158+O2158</f>
        <v>32545000</v>
      </c>
      <c r="Q2158" s="45"/>
      <c r="R2158" s="105">
        <f>R2159+R2170+R2179+R2184+R2193+R2197+R2210+R2213+R2217</f>
        <v>214000</v>
      </c>
      <c r="S2158" s="105">
        <f>S2159+S2170+S2179+S2184+S2193+S2197+S2210+S2213+S2217</f>
        <v>31545000</v>
      </c>
      <c r="T2158" s="105">
        <f t="shared" si="1273"/>
        <v>31759000</v>
      </c>
      <c r="U2158" s="105">
        <f>U2159+U2170+U2179+U2184+U2193+U2197+U2210+U2213+U2217</f>
        <v>999989.60000000009</v>
      </c>
      <c r="V2158" s="105">
        <f>V2159+V2170+V2179+V2184+V2193+V2197+V2210+V2213+V2217</f>
        <v>0</v>
      </c>
      <c r="W2158" s="105">
        <f t="shared" si="1281"/>
        <v>999989.60000000009</v>
      </c>
      <c r="X2158" s="105">
        <f t="shared" si="1274"/>
        <v>32758989.600000001</v>
      </c>
      <c r="Y2158" s="45"/>
      <c r="Z2158" s="105">
        <f>Z2159+Z2170+Z2179+Z2184+Z2193+Z2197+Z2210+Z2213+Z2217</f>
        <v>0</v>
      </c>
      <c r="AA2158" s="105">
        <f>AA2159+AA2170+AA2179+AA2184+AA2193+AA2197+AA2210+AA2213+AA2217</f>
        <v>0</v>
      </c>
      <c r="AB2158" s="105">
        <f t="shared" si="1275"/>
        <v>0</v>
      </c>
      <c r="AC2158" s="105">
        <f>AC2159+AC2170+AC2179+AC2184+AC2193+AC2197+AC2210+AC2213+AC2217</f>
        <v>0</v>
      </c>
      <c r="AD2158" s="105">
        <f>AD2159+AD2170+AD2179+AD2184+AD2193+AD2197+AD2210+AD2213+AD2217</f>
        <v>0</v>
      </c>
      <c r="AE2158" s="105">
        <f t="shared" si="1282"/>
        <v>0</v>
      </c>
      <c r="AF2158" s="105">
        <f t="shared" si="1276"/>
        <v>0</v>
      </c>
      <c r="AH2158" s="105">
        <f>AH2159+AH2170+AH2179+AH2184+AH2193+AH2197+AH2210+AH2213+AH2217</f>
        <v>0</v>
      </c>
      <c r="AI2158" s="105">
        <f>AI2159+AI2170+AI2179+AI2184+AI2193+AI2197+AI2210+AI2213+AI2217</f>
        <v>0</v>
      </c>
      <c r="AJ2158" s="105">
        <f t="shared" si="1277"/>
        <v>0</v>
      </c>
      <c r="AK2158" s="105">
        <f>AK2159+AK2170+AK2179+AK2184+AK2193+AK2197+AK2210+AK2213+AK2217</f>
        <v>0</v>
      </c>
      <c r="AL2158" s="105">
        <f>AL2159+AL2170+AL2179+AL2184+AL2193+AL2197+AL2210+AL2213+AL2217</f>
        <v>0</v>
      </c>
      <c r="AM2158" s="105">
        <f t="shared" si="1283"/>
        <v>0</v>
      </c>
      <c r="AN2158" s="105">
        <f t="shared" si="1278"/>
        <v>0</v>
      </c>
      <c r="AP2158" s="105">
        <f>AP2159+AP2170+AP2179+AP2184+AP2193+AP2197+AP2210+AP2213+AP2217</f>
        <v>0</v>
      </c>
      <c r="AQ2158" s="105">
        <f>AQ2159+AQ2170+AQ2179+AQ2184+AQ2193+AQ2197+AQ2210+AQ2213+AQ2217</f>
        <v>0</v>
      </c>
      <c r="AR2158" s="105">
        <f t="shared" si="1279"/>
        <v>0</v>
      </c>
      <c r="AS2158" s="105">
        <f>AS2159+AS2170+AS2179+AS2184+AS2193+AS2197+AS2210+AS2213+AS2217</f>
        <v>-9.3132612732915732E-11</v>
      </c>
      <c r="AT2158" s="105">
        <f>AT2159+AT2170+AT2179+AT2184+AT2193+AT2197+AT2210+AT2213+AT2217</f>
        <v>0</v>
      </c>
      <c r="AU2158" s="105">
        <f t="shared" si="1272"/>
        <v>-9.3132612732915732E-11</v>
      </c>
      <c r="AV2158" s="105">
        <f t="shared" si="1280"/>
        <v>-9.3132612732915732E-11</v>
      </c>
      <c r="AW2158" s="106"/>
      <c r="AX2158" s="106"/>
      <c r="AY2158" s="106"/>
      <c r="AZ2158" s="104"/>
      <c r="BA2158" s="104"/>
      <c r="BB2158" s="104"/>
      <c r="BC2158" s="104"/>
      <c r="BD2158" s="104"/>
    </row>
    <row r="2159" spans="1:56" s="126" customFormat="1" hidden="1">
      <c r="A2159" s="45"/>
      <c r="B2159" s="108">
        <v>2013</v>
      </c>
      <c r="C2159" s="109">
        <v>8320</v>
      </c>
      <c r="D2159" s="108">
        <v>17</v>
      </c>
      <c r="E2159" s="108">
        <v>5000</v>
      </c>
      <c r="F2159" s="108">
        <v>5100</v>
      </c>
      <c r="G2159" s="108"/>
      <c r="H2159" s="108"/>
      <c r="I2159" s="110" t="s">
        <v>227</v>
      </c>
      <c r="J2159" s="111">
        <v>0</v>
      </c>
      <c r="K2159" s="111">
        <v>0</v>
      </c>
      <c r="L2159" s="111">
        <v>0</v>
      </c>
      <c r="M2159" s="111">
        <v>0</v>
      </c>
      <c r="N2159" s="111">
        <v>0</v>
      </c>
      <c r="O2159" s="111">
        <v>0</v>
      </c>
      <c r="P2159" s="111">
        <v>0</v>
      </c>
      <c r="Q2159" s="45"/>
      <c r="R2159" s="112">
        <f>R2160+R2162+R2164+R2166+R2168</f>
        <v>214000</v>
      </c>
      <c r="S2159" s="112">
        <f>S2160+S2162+S2164+S2166+S2168</f>
        <v>0</v>
      </c>
      <c r="T2159" s="112">
        <f t="shared" si="1273"/>
        <v>214000</v>
      </c>
      <c r="U2159" s="112">
        <f>U2160+U2162+U2164+U2166+U2168</f>
        <v>0</v>
      </c>
      <c r="V2159" s="112">
        <f>V2160+V2162+V2164+V2166+V2168</f>
        <v>0</v>
      </c>
      <c r="W2159" s="112">
        <f t="shared" si="1281"/>
        <v>0</v>
      </c>
      <c r="X2159" s="112">
        <f t="shared" si="1274"/>
        <v>214000</v>
      </c>
      <c r="Y2159" s="45"/>
      <c r="Z2159" s="112">
        <f>Z2160+Z2162+Z2164+Z2166+Z2168</f>
        <v>0</v>
      </c>
      <c r="AA2159" s="112">
        <f>AA2160+AA2162+AA2164+AA2166+AA2168</f>
        <v>0</v>
      </c>
      <c r="AB2159" s="112">
        <f t="shared" si="1275"/>
        <v>0</v>
      </c>
      <c r="AC2159" s="112">
        <f>AC2160+AC2162+AC2164+AC2166+AC2168</f>
        <v>0</v>
      </c>
      <c r="AD2159" s="112">
        <f>AD2160+AD2162+AD2164+AD2166+AD2168</f>
        <v>0</v>
      </c>
      <c r="AE2159" s="112">
        <f t="shared" si="1282"/>
        <v>0</v>
      </c>
      <c r="AF2159" s="112">
        <f t="shared" si="1276"/>
        <v>0</v>
      </c>
      <c r="AH2159" s="112">
        <f>AH2160+AH2162+AH2164+AH2166+AH2168</f>
        <v>0</v>
      </c>
      <c r="AI2159" s="112">
        <f>AI2160+AI2162+AI2164+AI2166+AI2168</f>
        <v>0</v>
      </c>
      <c r="AJ2159" s="112">
        <f t="shared" si="1277"/>
        <v>0</v>
      </c>
      <c r="AK2159" s="112">
        <f>AK2160+AK2162+AK2164+AK2166+AK2168</f>
        <v>0</v>
      </c>
      <c r="AL2159" s="112">
        <f>AL2160+AL2162+AL2164+AL2166+AL2168</f>
        <v>0</v>
      </c>
      <c r="AM2159" s="112">
        <f t="shared" si="1283"/>
        <v>0</v>
      </c>
      <c r="AN2159" s="112">
        <f t="shared" si="1278"/>
        <v>0</v>
      </c>
      <c r="AP2159" s="112">
        <f>AP2160+AP2162+AP2164+AP2166+AP2168</f>
        <v>0</v>
      </c>
      <c r="AQ2159" s="112">
        <f>AQ2160+AQ2162+AQ2164+AQ2166+AQ2168</f>
        <v>0</v>
      </c>
      <c r="AR2159" s="112">
        <f t="shared" si="1279"/>
        <v>0</v>
      </c>
      <c r="AS2159" s="112">
        <f>AS2160+AS2162+AS2164+AS2166+AS2168</f>
        <v>0</v>
      </c>
      <c r="AT2159" s="112">
        <f>AT2160+AT2162+AT2164+AT2166+AT2168</f>
        <v>0</v>
      </c>
      <c r="AU2159" s="112">
        <f t="shared" si="1272"/>
        <v>0</v>
      </c>
      <c r="AV2159" s="112">
        <f t="shared" si="1280"/>
        <v>0</v>
      </c>
      <c r="AW2159" s="113"/>
      <c r="AX2159" s="113"/>
      <c r="AY2159" s="113"/>
      <c r="AZ2159" s="111"/>
      <c r="BA2159" s="111"/>
      <c r="BB2159" s="111"/>
      <c r="BC2159" s="111"/>
      <c r="BD2159" s="111"/>
    </row>
    <row r="2160" spans="1:56" s="127" customFormat="1" hidden="1">
      <c r="A2160" s="45"/>
      <c r="B2160" s="114">
        <v>2013</v>
      </c>
      <c r="C2160" s="115">
        <v>8320</v>
      </c>
      <c r="D2160" s="114">
        <v>17</v>
      </c>
      <c r="E2160" s="114">
        <v>5000</v>
      </c>
      <c r="F2160" s="114">
        <v>5100</v>
      </c>
      <c r="G2160" s="114">
        <v>511</v>
      </c>
      <c r="H2160" s="114"/>
      <c r="I2160" s="116" t="s">
        <v>228</v>
      </c>
      <c r="J2160" s="117">
        <v>0</v>
      </c>
      <c r="K2160" s="117">
        <v>0</v>
      </c>
      <c r="L2160" s="117">
        <v>0</v>
      </c>
      <c r="M2160" s="117">
        <v>0</v>
      </c>
      <c r="N2160" s="117">
        <v>0</v>
      </c>
      <c r="O2160" s="117">
        <v>0</v>
      </c>
      <c r="P2160" s="117">
        <v>0</v>
      </c>
      <c r="Q2160" s="45"/>
      <c r="R2160" s="118">
        <f t="shared" ref="R2160:S2177" si="1320">R2161</f>
        <v>0</v>
      </c>
      <c r="S2160" s="118">
        <f t="shared" si="1320"/>
        <v>0</v>
      </c>
      <c r="T2160" s="118">
        <f t="shared" si="1273"/>
        <v>0</v>
      </c>
      <c r="U2160" s="118">
        <f t="shared" ref="U2160:V2177" si="1321">U2161</f>
        <v>0</v>
      </c>
      <c r="V2160" s="118">
        <f t="shared" si="1321"/>
        <v>0</v>
      </c>
      <c r="W2160" s="118">
        <f t="shared" si="1281"/>
        <v>0</v>
      </c>
      <c r="X2160" s="118">
        <f t="shared" si="1274"/>
        <v>0</v>
      </c>
      <c r="Y2160" s="45"/>
      <c r="Z2160" s="118">
        <f t="shared" ref="Z2160:AA2177" si="1322">Z2161</f>
        <v>0</v>
      </c>
      <c r="AA2160" s="118">
        <f t="shared" si="1322"/>
        <v>0</v>
      </c>
      <c r="AB2160" s="118">
        <f t="shared" si="1275"/>
        <v>0</v>
      </c>
      <c r="AC2160" s="118">
        <f t="shared" ref="AC2160:AD2177" si="1323">AC2161</f>
        <v>0</v>
      </c>
      <c r="AD2160" s="118">
        <f t="shared" si="1323"/>
        <v>0</v>
      </c>
      <c r="AE2160" s="118">
        <f t="shared" si="1282"/>
        <v>0</v>
      </c>
      <c r="AF2160" s="118">
        <f t="shared" si="1276"/>
        <v>0</v>
      </c>
      <c r="AH2160" s="118">
        <f t="shared" ref="AH2160:AI2177" si="1324">AH2161</f>
        <v>0</v>
      </c>
      <c r="AI2160" s="118">
        <f t="shared" si="1324"/>
        <v>0</v>
      </c>
      <c r="AJ2160" s="118">
        <f t="shared" si="1277"/>
        <v>0</v>
      </c>
      <c r="AK2160" s="118">
        <f t="shared" ref="AK2160:AL2177" si="1325">AK2161</f>
        <v>0</v>
      </c>
      <c r="AL2160" s="118">
        <f t="shared" si="1325"/>
        <v>0</v>
      </c>
      <c r="AM2160" s="118">
        <f t="shared" si="1283"/>
        <v>0</v>
      </c>
      <c r="AN2160" s="118">
        <f t="shared" si="1278"/>
        <v>0</v>
      </c>
      <c r="AP2160" s="118">
        <f t="shared" ref="AP2160:AQ2177" si="1326">AP2161</f>
        <v>0</v>
      </c>
      <c r="AQ2160" s="118">
        <f t="shared" si="1326"/>
        <v>0</v>
      </c>
      <c r="AR2160" s="118">
        <f t="shared" si="1279"/>
        <v>0</v>
      </c>
      <c r="AS2160" s="118">
        <f t="shared" ref="AS2160:AT2177" si="1327">AS2161</f>
        <v>0</v>
      </c>
      <c r="AT2160" s="118">
        <f t="shared" si="1327"/>
        <v>0</v>
      </c>
      <c r="AU2160" s="118">
        <f t="shared" si="1272"/>
        <v>0</v>
      </c>
      <c r="AV2160" s="118">
        <f t="shared" si="1280"/>
        <v>0</v>
      </c>
      <c r="AW2160" s="119"/>
      <c r="AX2160" s="119"/>
      <c r="AY2160" s="119"/>
      <c r="AZ2160" s="117"/>
      <c r="BA2160" s="117"/>
      <c r="BB2160" s="117"/>
      <c r="BC2160" s="117"/>
      <c r="BD2160" s="117"/>
    </row>
    <row r="2161" spans="1:56" s="100" customFormat="1" hidden="1">
      <c r="A2161" s="45"/>
      <c r="B2161" s="120">
        <v>2013</v>
      </c>
      <c r="C2161" s="121">
        <v>8320</v>
      </c>
      <c r="D2161" s="120">
        <v>17</v>
      </c>
      <c r="E2161" s="120">
        <v>5000</v>
      </c>
      <c r="F2161" s="120">
        <v>5100</v>
      </c>
      <c r="G2161" s="120">
        <v>511</v>
      </c>
      <c r="H2161" s="120">
        <v>51101</v>
      </c>
      <c r="I2161" s="122" t="s">
        <v>229</v>
      </c>
      <c r="J2161" s="132">
        <v>0</v>
      </c>
      <c r="K2161" s="132">
        <v>0</v>
      </c>
      <c r="L2161" s="133">
        <v>0</v>
      </c>
      <c r="M2161" s="132">
        <v>0</v>
      </c>
      <c r="N2161" s="132">
        <v>0</v>
      </c>
      <c r="O2161" s="133">
        <v>0</v>
      </c>
      <c r="P2161" s="133">
        <v>0</v>
      </c>
      <c r="Q2161" s="45"/>
      <c r="R2161" s="123">
        <v>0</v>
      </c>
      <c r="S2161" s="123">
        <v>0</v>
      </c>
      <c r="T2161" s="123">
        <f t="shared" si="1273"/>
        <v>0</v>
      </c>
      <c r="U2161" s="123">
        <v>0</v>
      </c>
      <c r="V2161" s="123">
        <v>0</v>
      </c>
      <c r="W2161" s="123">
        <f t="shared" si="1281"/>
        <v>0</v>
      </c>
      <c r="X2161" s="123">
        <f t="shared" si="1274"/>
        <v>0</v>
      </c>
      <c r="Y2161" s="45"/>
      <c r="Z2161" s="123">
        <v>0</v>
      </c>
      <c r="AA2161" s="123">
        <v>0</v>
      </c>
      <c r="AB2161" s="123">
        <f t="shared" si="1275"/>
        <v>0</v>
      </c>
      <c r="AC2161" s="123">
        <v>0</v>
      </c>
      <c r="AD2161" s="123">
        <v>0</v>
      </c>
      <c r="AE2161" s="123">
        <f t="shared" si="1282"/>
        <v>0</v>
      </c>
      <c r="AF2161" s="123">
        <f t="shared" si="1276"/>
        <v>0</v>
      </c>
      <c r="AH2161" s="123">
        <v>0</v>
      </c>
      <c r="AI2161" s="123">
        <v>0</v>
      </c>
      <c r="AJ2161" s="123">
        <f t="shared" si="1277"/>
        <v>0</v>
      </c>
      <c r="AK2161" s="123">
        <v>0</v>
      </c>
      <c r="AL2161" s="123">
        <v>0</v>
      </c>
      <c r="AM2161" s="123">
        <f t="shared" si="1283"/>
        <v>0</v>
      </c>
      <c r="AN2161" s="123">
        <f t="shared" si="1278"/>
        <v>0</v>
      </c>
      <c r="AP2161" s="123">
        <f>J2161-(R2161+Z2161+AH2161)</f>
        <v>0</v>
      </c>
      <c r="AQ2161" s="123">
        <f>K2161-(S2161+AA2161+AI2161)</f>
        <v>0</v>
      </c>
      <c r="AR2161" s="123">
        <f t="shared" si="1279"/>
        <v>0</v>
      </c>
      <c r="AS2161" s="123">
        <f>M2161-(U2161+AC2161+AK2161)</f>
        <v>0</v>
      </c>
      <c r="AT2161" s="123">
        <f>N2161-(V2161+AD2161+AL2161)</f>
        <v>0</v>
      </c>
      <c r="AU2161" s="123">
        <f t="shared" si="1272"/>
        <v>0</v>
      </c>
      <c r="AV2161" s="123">
        <f t="shared" si="1280"/>
        <v>0</v>
      </c>
      <c r="AW2161" s="134" t="s">
        <v>103</v>
      </c>
      <c r="AX2161" s="134">
        <v>90</v>
      </c>
      <c r="AY2161" s="134"/>
      <c r="AZ2161" s="133" t="s">
        <v>283</v>
      </c>
      <c r="BA2161" s="133"/>
      <c r="BB2161" s="133"/>
      <c r="BC2161" s="133">
        <f>+AX2161-BA2161</f>
        <v>90</v>
      </c>
      <c r="BD2161" s="124">
        <v>0</v>
      </c>
    </row>
    <row r="2162" spans="1:56" s="127" customFormat="1" hidden="1">
      <c r="A2162" s="45"/>
      <c r="B2162" s="114">
        <v>2013</v>
      </c>
      <c r="C2162" s="115">
        <v>8320</v>
      </c>
      <c r="D2162" s="114">
        <v>17</v>
      </c>
      <c r="E2162" s="114">
        <v>5000</v>
      </c>
      <c r="F2162" s="114">
        <v>5100</v>
      </c>
      <c r="G2162" s="114">
        <v>512</v>
      </c>
      <c r="H2162" s="114"/>
      <c r="I2162" s="116" t="s">
        <v>230</v>
      </c>
      <c r="J2162" s="117">
        <v>0</v>
      </c>
      <c r="K2162" s="117">
        <v>0</v>
      </c>
      <c r="L2162" s="117">
        <v>0</v>
      </c>
      <c r="M2162" s="117">
        <v>0</v>
      </c>
      <c r="N2162" s="117">
        <v>0</v>
      </c>
      <c r="O2162" s="117">
        <v>0</v>
      </c>
      <c r="P2162" s="117">
        <v>0</v>
      </c>
      <c r="Q2162" s="45"/>
      <c r="R2162" s="118">
        <f t="shared" si="1320"/>
        <v>214000</v>
      </c>
      <c r="S2162" s="118">
        <f t="shared" si="1320"/>
        <v>0</v>
      </c>
      <c r="T2162" s="118">
        <f t="shared" si="1273"/>
        <v>214000</v>
      </c>
      <c r="U2162" s="118">
        <f t="shared" si="1321"/>
        <v>0</v>
      </c>
      <c r="V2162" s="118">
        <f t="shared" si="1321"/>
        <v>0</v>
      </c>
      <c r="W2162" s="118">
        <f t="shared" si="1281"/>
        <v>0</v>
      </c>
      <c r="X2162" s="118">
        <f t="shared" si="1274"/>
        <v>214000</v>
      </c>
      <c r="Y2162" s="45"/>
      <c r="Z2162" s="118">
        <f t="shared" si="1322"/>
        <v>0</v>
      </c>
      <c r="AA2162" s="118">
        <f t="shared" si="1322"/>
        <v>0</v>
      </c>
      <c r="AB2162" s="118">
        <f t="shared" si="1275"/>
        <v>0</v>
      </c>
      <c r="AC2162" s="118">
        <f t="shared" si="1323"/>
        <v>0</v>
      </c>
      <c r="AD2162" s="118">
        <f t="shared" si="1323"/>
        <v>0</v>
      </c>
      <c r="AE2162" s="118">
        <f t="shared" si="1282"/>
        <v>0</v>
      </c>
      <c r="AF2162" s="118">
        <f t="shared" si="1276"/>
        <v>0</v>
      </c>
      <c r="AH2162" s="118">
        <f t="shared" si="1324"/>
        <v>0</v>
      </c>
      <c r="AI2162" s="118">
        <f t="shared" si="1324"/>
        <v>0</v>
      </c>
      <c r="AJ2162" s="118">
        <f t="shared" si="1277"/>
        <v>0</v>
      </c>
      <c r="AK2162" s="118">
        <f t="shared" si="1325"/>
        <v>0</v>
      </c>
      <c r="AL2162" s="118">
        <f t="shared" si="1325"/>
        <v>0</v>
      </c>
      <c r="AM2162" s="118">
        <f t="shared" si="1283"/>
        <v>0</v>
      </c>
      <c r="AN2162" s="118">
        <f t="shared" si="1278"/>
        <v>0</v>
      </c>
      <c r="AP2162" s="118">
        <f t="shared" si="1326"/>
        <v>0</v>
      </c>
      <c r="AQ2162" s="118">
        <f t="shared" si="1326"/>
        <v>0</v>
      </c>
      <c r="AR2162" s="118">
        <f t="shared" si="1279"/>
        <v>0</v>
      </c>
      <c r="AS2162" s="118">
        <f t="shared" si="1327"/>
        <v>0</v>
      </c>
      <c r="AT2162" s="118">
        <f t="shared" si="1327"/>
        <v>0</v>
      </c>
      <c r="AU2162" s="118">
        <f t="shared" si="1272"/>
        <v>0</v>
      </c>
      <c r="AV2162" s="118">
        <f t="shared" si="1280"/>
        <v>0</v>
      </c>
      <c r="AW2162" s="119"/>
      <c r="AX2162" s="119"/>
      <c r="AY2162" s="119"/>
      <c r="AZ2162" s="117"/>
      <c r="BA2162" s="117"/>
      <c r="BB2162" s="117"/>
      <c r="BC2162" s="117"/>
      <c r="BD2162" s="117"/>
    </row>
    <row r="2163" spans="1:56" s="144" customFormat="1" hidden="1">
      <c r="B2163" s="145">
        <v>2013</v>
      </c>
      <c r="C2163" s="146">
        <v>8320</v>
      </c>
      <c r="D2163" s="145">
        <v>17</v>
      </c>
      <c r="E2163" s="145">
        <v>5000</v>
      </c>
      <c r="F2163" s="145">
        <v>5100</v>
      </c>
      <c r="G2163" s="145">
        <v>512</v>
      </c>
      <c r="H2163" s="145">
        <v>51200</v>
      </c>
      <c r="I2163" s="147" t="s">
        <v>230</v>
      </c>
      <c r="J2163" s="135">
        <f>214000</f>
        <v>214000</v>
      </c>
      <c r="K2163" s="135">
        <v>0</v>
      </c>
      <c r="L2163" s="148">
        <v>0</v>
      </c>
      <c r="M2163" s="135">
        <v>0</v>
      </c>
      <c r="N2163" s="135">
        <v>0</v>
      </c>
      <c r="O2163" s="148">
        <v>0</v>
      </c>
      <c r="P2163" s="148">
        <v>0</v>
      </c>
      <c r="R2163" s="135">
        <f>+'[1]Fortalecimiento SSP-PE FED'!S199</f>
        <v>214000</v>
      </c>
      <c r="S2163" s="135">
        <v>0</v>
      </c>
      <c r="T2163" s="135">
        <f t="shared" si="1273"/>
        <v>214000</v>
      </c>
      <c r="U2163" s="135">
        <v>0</v>
      </c>
      <c r="V2163" s="135">
        <v>0</v>
      </c>
      <c r="W2163" s="135">
        <f t="shared" si="1281"/>
        <v>0</v>
      </c>
      <c r="X2163" s="135">
        <f t="shared" si="1274"/>
        <v>214000</v>
      </c>
      <c r="Z2163" s="135">
        <v>0</v>
      </c>
      <c r="AA2163" s="135">
        <v>0</v>
      </c>
      <c r="AB2163" s="135">
        <f t="shared" si="1275"/>
        <v>0</v>
      </c>
      <c r="AC2163" s="135">
        <v>0</v>
      </c>
      <c r="AD2163" s="135">
        <v>0</v>
      </c>
      <c r="AE2163" s="135">
        <f t="shared" si="1282"/>
        <v>0</v>
      </c>
      <c r="AF2163" s="135">
        <f t="shared" si="1276"/>
        <v>0</v>
      </c>
      <c r="AH2163" s="135"/>
      <c r="AI2163" s="135">
        <v>0</v>
      </c>
      <c r="AJ2163" s="135">
        <f t="shared" si="1277"/>
        <v>0</v>
      </c>
      <c r="AK2163" s="135">
        <v>0</v>
      </c>
      <c r="AL2163" s="135">
        <v>0</v>
      </c>
      <c r="AM2163" s="135">
        <f t="shared" si="1283"/>
        <v>0</v>
      </c>
      <c r="AN2163" s="135">
        <f t="shared" si="1278"/>
        <v>0</v>
      </c>
      <c r="AP2163" s="135">
        <f>J2163-(R2163+Z2163+AH2163)</f>
        <v>0</v>
      </c>
      <c r="AQ2163" s="135">
        <f>K2163-(S2163+AA2163+AI2163)</f>
        <v>0</v>
      </c>
      <c r="AR2163" s="135">
        <f t="shared" si="1279"/>
        <v>0</v>
      </c>
      <c r="AS2163" s="135">
        <f>M2163-(U2163+AC2163+AK2163)</f>
        <v>0</v>
      </c>
      <c r="AT2163" s="135">
        <f>N2163-(V2163+AD2163+AL2163)</f>
        <v>0</v>
      </c>
      <c r="AU2163" s="135">
        <f t="shared" si="1272"/>
        <v>0</v>
      </c>
      <c r="AV2163" s="135">
        <f t="shared" si="1280"/>
        <v>0</v>
      </c>
      <c r="AW2163" s="149" t="s">
        <v>103</v>
      </c>
      <c r="AX2163" s="149">
        <v>17</v>
      </c>
      <c r="AY2163" s="149"/>
      <c r="AZ2163" s="148" t="s">
        <v>283</v>
      </c>
      <c r="BA2163" s="148"/>
      <c r="BB2163" s="148"/>
      <c r="BC2163" s="148">
        <f>+AX2163-BA2163</f>
        <v>17</v>
      </c>
      <c r="BD2163" s="148">
        <v>0</v>
      </c>
    </row>
    <row r="2164" spans="1:56" s="100" customFormat="1" hidden="1">
      <c r="A2164" s="45"/>
      <c r="B2164" s="114">
        <v>2013</v>
      </c>
      <c r="C2164" s="115">
        <v>8320</v>
      </c>
      <c r="D2164" s="114">
        <v>17</v>
      </c>
      <c r="E2164" s="114">
        <v>5000</v>
      </c>
      <c r="F2164" s="114">
        <v>5100</v>
      </c>
      <c r="G2164" s="114">
        <v>513</v>
      </c>
      <c r="H2164" s="114"/>
      <c r="I2164" s="116" t="s">
        <v>381</v>
      </c>
      <c r="J2164" s="117">
        <v>0</v>
      </c>
      <c r="K2164" s="117">
        <v>0</v>
      </c>
      <c r="L2164" s="117">
        <v>0</v>
      </c>
      <c r="M2164" s="117">
        <v>0</v>
      </c>
      <c r="N2164" s="117">
        <v>0</v>
      </c>
      <c r="O2164" s="117">
        <v>0</v>
      </c>
      <c r="P2164" s="117">
        <v>0</v>
      </c>
      <c r="Q2164" s="45"/>
      <c r="R2164" s="118">
        <f t="shared" si="1320"/>
        <v>0</v>
      </c>
      <c r="S2164" s="118">
        <f t="shared" si="1320"/>
        <v>0</v>
      </c>
      <c r="T2164" s="118">
        <f t="shared" si="1273"/>
        <v>0</v>
      </c>
      <c r="U2164" s="118">
        <f t="shared" si="1321"/>
        <v>0</v>
      </c>
      <c r="V2164" s="118">
        <f t="shared" si="1321"/>
        <v>0</v>
      </c>
      <c r="W2164" s="118">
        <f t="shared" si="1281"/>
        <v>0</v>
      </c>
      <c r="X2164" s="118">
        <f t="shared" si="1274"/>
        <v>0</v>
      </c>
      <c r="Y2164" s="45"/>
      <c r="Z2164" s="118">
        <f t="shared" si="1322"/>
        <v>0</v>
      </c>
      <c r="AA2164" s="118">
        <f t="shared" si="1322"/>
        <v>0</v>
      </c>
      <c r="AB2164" s="118">
        <f t="shared" si="1275"/>
        <v>0</v>
      </c>
      <c r="AC2164" s="118">
        <f t="shared" si="1323"/>
        <v>0</v>
      </c>
      <c r="AD2164" s="118">
        <f t="shared" si="1323"/>
        <v>0</v>
      </c>
      <c r="AE2164" s="118">
        <f t="shared" si="1282"/>
        <v>0</v>
      </c>
      <c r="AF2164" s="118">
        <f t="shared" si="1276"/>
        <v>0</v>
      </c>
      <c r="AH2164" s="118">
        <f t="shared" si="1324"/>
        <v>0</v>
      </c>
      <c r="AI2164" s="118">
        <f t="shared" si="1324"/>
        <v>0</v>
      </c>
      <c r="AJ2164" s="118">
        <f t="shared" si="1277"/>
        <v>0</v>
      </c>
      <c r="AK2164" s="118">
        <f t="shared" si="1325"/>
        <v>0</v>
      </c>
      <c r="AL2164" s="118">
        <f t="shared" si="1325"/>
        <v>0</v>
      </c>
      <c r="AM2164" s="118">
        <f t="shared" si="1283"/>
        <v>0</v>
      </c>
      <c r="AN2164" s="118">
        <f t="shared" si="1278"/>
        <v>0</v>
      </c>
      <c r="AP2164" s="118">
        <f t="shared" si="1326"/>
        <v>0</v>
      </c>
      <c r="AQ2164" s="118">
        <f t="shared" si="1326"/>
        <v>0</v>
      </c>
      <c r="AR2164" s="118">
        <f t="shared" ref="AR2164:AR2227" si="1328">AP2164+AQ2164</f>
        <v>0</v>
      </c>
      <c r="AS2164" s="118">
        <f t="shared" si="1327"/>
        <v>0</v>
      </c>
      <c r="AT2164" s="118">
        <f t="shared" si="1327"/>
        <v>0</v>
      </c>
      <c r="AU2164" s="118">
        <f t="shared" si="1272"/>
        <v>0</v>
      </c>
      <c r="AV2164" s="118">
        <f t="shared" ref="AV2164:AV2223" si="1329">AR2164+AU2164</f>
        <v>0</v>
      </c>
      <c r="AW2164" s="119"/>
      <c r="AX2164" s="119"/>
      <c r="AY2164" s="119"/>
      <c r="AZ2164" s="117"/>
      <c r="BA2164" s="117"/>
      <c r="BB2164" s="117"/>
      <c r="BC2164" s="117"/>
      <c r="BD2164" s="117"/>
    </row>
    <row r="2165" spans="1:56" s="100" customFormat="1" hidden="1">
      <c r="A2165" s="45"/>
      <c r="B2165" s="120">
        <v>2013</v>
      </c>
      <c r="C2165" s="121">
        <v>8320</v>
      </c>
      <c r="D2165" s="120">
        <v>17</v>
      </c>
      <c r="E2165" s="120">
        <v>5000</v>
      </c>
      <c r="F2165" s="120">
        <v>5100</v>
      </c>
      <c r="G2165" s="120">
        <v>513</v>
      </c>
      <c r="H2165" s="120">
        <v>51301</v>
      </c>
      <c r="I2165" s="122" t="s">
        <v>382</v>
      </c>
      <c r="J2165" s="123">
        <v>0</v>
      </c>
      <c r="K2165" s="123">
        <v>0</v>
      </c>
      <c r="L2165" s="124">
        <v>0</v>
      </c>
      <c r="M2165" s="123">
        <v>0</v>
      </c>
      <c r="N2165" s="123">
        <v>0</v>
      </c>
      <c r="O2165" s="124">
        <v>0</v>
      </c>
      <c r="P2165" s="124">
        <v>0</v>
      </c>
      <c r="Q2165" s="45"/>
      <c r="R2165" s="123">
        <v>0</v>
      </c>
      <c r="S2165" s="123">
        <v>0</v>
      </c>
      <c r="T2165" s="123">
        <f t="shared" si="1273"/>
        <v>0</v>
      </c>
      <c r="U2165" s="123">
        <v>0</v>
      </c>
      <c r="V2165" s="123">
        <v>0</v>
      </c>
      <c r="W2165" s="123">
        <f t="shared" si="1281"/>
        <v>0</v>
      </c>
      <c r="X2165" s="123">
        <f t="shared" si="1274"/>
        <v>0</v>
      </c>
      <c r="Y2165" s="45"/>
      <c r="Z2165" s="123">
        <v>0</v>
      </c>
      <c r="AA2165" s="123">
        <v>0</v>
      </c>
      <c r="AB2165" s="123">
        <f t="shared" si="1275"/>
        <v>0</v>
      </c>
      <c r="AC2165" s="123">
        <v>0</v>
      </c>
      <c r="AD2165" s="123">
        <v>0</v>
      </c>
      <c r="AE2165" s="123">
        <f t="shared" si="1282"/>
        <v>0</v>
      </c>
      <c r="AF2165" s="123">
        <f t="shared" si="1276"/>
        <v>0</v>
      </c>
      <c r="AH2165" s="123">
        <v>0</v>
      </c>
      <c r="AI2165" s="123">
        <v>0</v>
      </c>
      <c r="AJ2165" s="123">
        <f t="shared" si="1277"/>
        <v>0</v>
      </c>
      <c r="AK2165" s="123">
        <v>0</v>
      </c>
      <c r="AL2165" s="123">
        <v>0</v>
      </c>
      <c r="AM2165" s="123">
        <f t="shared" si="1283"/>
        <v>0</v>
      </c>
      <c r="AN2165" s="123">
        <f t="shared" si="1278"/>
        <v>0</v>
      </c>
      <c r="AP2165" s="123">
        <f>J2165-(R2165+Z2165+AH2165)</f>
        <v>0</v>
      </c>
      <c r="AQ2165" s="123">
        <f>K2165-(S2165+AA2165+AI2165)</f>
        <v>0</v>
      </c>
      <c r="AR2165" s="123">
        <f t="shared" si="1328"/>
        <v>0</v>
      </c>
      <c r="AS2165" s="123">
        <f>M2165-(U2165+AC2165+AK2165)</f>
        <v>0</v>
      </c>
      <c r="AT2165" s="123">
        <f>N2165-(V2165+AD2165+AL2165)</f>
        <v>0</v>
      </c>
      <c r="AU2165" s="123">
        <f t="shared" ref="AU2165:AU2227" si="1330">AS2165+AT2165</f>
        <v>0</v>
      </c>
      <c r="AV2165" s="123">
        <f t="shared" si="1329"/>
        <v>0</v>
      </c>
      <c r="AW2165" s="125"/>
      <c r="AX2165" s="125"/>
      <c r="AY2165" s="125"/>
      <c r="AZ2165" s="124"/>
      <c r="BA2165" s="124"/>
      <c r="BB2165" s="124"/>
      <c r="BC2165" s="133"/>
      <c r="BD2165" s="124"/>
    </row>
    <row r="2166" spans="1:56" s="127" customFormat="1" hidden="1">
      <c r="A2166" s="45"/>
      <c r="B2166" s="114">
        <v>2013</v>
      </c>
      <c r="C2166" s="115">
        <v>8320</v>
      </c>
      <c r="D2166" s="114">
        <v>17</v>
      </c>
      <c r="E2166" s="114">
        <v>5000</v>
      </c>
      <c r="F2166" s="114">
        <v>5100</v>
      </c>
      <c r="G2166" s="114">
        <v>515</v>
      </c>
      <c r="H2166" s="114"/>
      <c r="I2166" s="116" t="s">
        <v>231</v>
      </c>
      <c r="J2166" s="117">
        <v>0</v>
      </c>
      <c r="K2166" s="117">
        <v>0</v>
      </c>
      <c r="L2166" s="117">
        <v>0</v>
      </c>
      <c r="M2166" s="117">
        <v>0</v>
      </c>
      <c r="N2166" s="117">
        <v>0</v>
      </c>
      <c r="O2166" s="117">
        <v>0</v>
      </c>
      <c r="P2166" s="117">
        <v>0</v>
      </c>
      <c r="Q2166" s="45"/>
      <c r="R2166" s="118">
        <f t="shared" si="1320"/>
        <v>0</v>
      </c>
      <c r="S2166" s="118">
        <f t="shared" si="1320"/>
        <v>0</v>
      </c>
      <c r="T2166" s="118">
        <f t="shared" si="1273"/>
        <v>0</v>
      </c>
      <c r="U2166" s="118">
        <f t="shared" si="1321"/>
        <v>0</v>
      </c>
      <c r="V2166" s="118">
        <f t="shared" si="1321"/>
        <v>0</v>
      </c>
      <c r="W2166" s="118">
        <f t="shared" si="1281"/>
        <v>0</v>
      </c>
      <c r="X2166" s="118">
        <f t="shared" si="1274"/>
        <v>0</v>
      </c>
      <c r="Y2166" s="45"/>
      <c r="Z2166" s="118">
        <f t="shared" si="1322"/>
        <v>0</v>
      </c>
      <c r="AA2166" s="118">
        <f t="shared" si="1322"/>
        <v>0</v>
      </c>
      <c r="AB2166" s="118">
        <f t="shared" si="1275"/>
        <v>0</v>
      </c>
      <c r="AC2166" s="118">
        <f t="shared" si="1323"/>
        <v>0</v>
      </c>
      <c r="AD2166" s="118">
        <f t="shared" si="1323"/>
        <v>0</v>
      </c>
      <c r="AE2166" s="118">
        <f t="shared" si="1282"/>
        <v>0</v>
      </c>
      <c r="AF2166" s="118">
        <f t="shared" si="1276"/>
        <v>0</v>
      </c>
      <c r="AH2166" s="118">
        <f t="shared" si="1324"/>
        <v>0</v>
      </c>
      <c r="AI2166" s="118">
        <f t="shared" si="1324"/>
        <v>0</v>
      </c>
      <c r="AJ2166" s="118">
        <f t="shared" si="1277"/>
        <v>0</v>
      </c>
      <c r="AK2166" s="118">
        <f t="shared" si="1325"/>
        <v>0</v>
      </c>
      <c r="AL2166" s="118">
        <f t="shared" si="1325"/>
        <v>0</v>
      </c>
      <c r="AM2166" s="118">
        <f t="shared" si="1283"/>
        <v>0</v>
      </c>
      <c r="AN2166" s="118">
        <f t="shared" si="1278"/>
        <v>0</v>
      </c>
      <c r="AP2166" s="118">
        <f t="shared" si="1326"/>
        <v>0</v>
      </c>
      <c r="AQ2166" s="118">
        <f t="shared" si="1326"/>
        <v>0</v>
      </c>
      <c r="AR2166" s="118">
        <f t="shared" si="1328"/>
        <v>0</v>
      </c>
      <c r="AS2166" s="118">
        <f t="shared" si="1327"/>
        <v>0</v>
      </c>
      <c r="AT2166" s="118">
        <f t="shared" si="1327"/>
        <v>0</v>
      </c>
      <c r="AU2166" s="118">
        <f t="shared" si="1330"/>
        <v>0</v>
      </c>
      <c r="AV2166" s="118">
        <f t="shared" si="1329"/>
        <v>0</v>
      </c>
      <c r="AW2166" s="119"/>
      <c r="AX2166" s="119"/>
      <c r="AY2166" s="119"/>
      <c r="AZ2166" s="117"/>
      <c r="BA2166" s="117"/>
      <c r="BB2166" s="117"/>
      <c r="BC2166" s="117"/>
      <c r="BD2166" s="117"/>
    </row>
    <row r="2167" spans="1:56" s="100" customFormat="1" hidden="1">
      <c r="A2167" s="45"/>
      <c r="B2167" s="120">
        <v>2013</v>
      </c>
      <c r="C2167" s="121">
        <v>8320</v>
      </c>
      <c r="D2167" s="120">
        <v>17</v>
      </c>
      <c r="E2167" s="120">
        <v>5000</v>
      </c>
      <c r="F2167" s="120">
        <v>5100</v>
      </c>
      <c r="G2167" s="120">
        <v>515</v>
      </c>
      <c r="H2167" s="120">
        <v>51501</v>
      </c>
      <c r="I2167" s="122" t="s">
        <v>232</v>
      </c>
      <c r="J2167" s="132">
        <v>0</v>
      </c>
      <c r="K2167" s="132">
        <v>0</v>
      </c>
      <c r="L2167" s="133">
        <v>0</v>
      </c>
      <c r="M2167" s="132">
        <v>0</v>
      </c>
      <c r="N2167" s="132">
        <v>0</v>
      </c>
      <c r="O2167" s="133">
        <v>0</v>
      </c>
      <c r="P2167" s="133">
        <v>0</v>
      </c>
      <c r="Q2167" s="45"/>
      <c r="R2167" s="123">
        <v>0</v>
      </c>
      <c r="S2167" s="123">
        <v>0</v>
      </c>
      <c r="T2167" s="123">
        <f t="shared" si="1273"/>
        <v>0</v>
      </c>
      <c r="U2167" s="123">
        <v>0</v>
      </c>
      <c r="V2167" s="123">
        <v>0</v>
      </c>
      <c r="W2167" s="123">
        <f t="shared" si="1281"/>
        <v>0</v>
      </c>
      <c r="X2167" s="123">
        <f t="shared" si="1274"/>
        <v>0</v>
      </c>
      <c r="Y2167" s="45"/>
      <c r="Z2167" s="123">
        <v>0</v>
      </c>
      <c r="AA2167" s="123">
        <v>0</v>
      </c>
      <c r="AB2167" s="123">
        <f t="shared" si="1275"/>
        <v>0</v>
      </c>
      <c r="AC2167" s="123">
        <v>0</v>
      </c>
      <c r="AD2167" s="123">
        <v>0</v>
      </c>
      <c r="AE2167" s="123">
        <f t="shared" si="1282"/>
        <v>0</v>
      </c>
      <c r="AF2167" s="123">
        <f t="shared" si="1276"/>
        <v>0</v>
      </c>
      <c r="AH2167" s="123">
        <v>0</v>
      </c>
      <c r="AI2167" s="123">
        <v>0</v>
      </c>
      <c r="AJ2167" s="123">
        <f t="shared" si="1277"/>
        <v>0</v>
      </c>
      <c r="AK2167" s="123">
        <v>0</v>
      </c>
      <c r="AL2167" s="123">
        <v>0</v>
      </c>
      <c r="AM2167" s="123">
        <f t="shared" si="1283"/>
        <v>0</v>
      </c>
      <c r="AN2167" s="123">
        <f t="shared" si="1278"/>
        <v>0</v>
      </c>
      <c r="AP2167" s="123">
        <f>J2167-(R2167+Z2167+AH2167)</f>
        <v>0</v>
      </c>
      <c r="AQ2167" s="123">
        <f>K2167-(S2167+AA2167+AI2167)</f>
        <v>0</v>
      </c>
      <c r="AR2167" s="123">
        <f t="shared" si="1328"/>
        <v>0</v>
      </c>
      <c r="AS2167" s="123">
        <f>M2167-(U2167+AC2167+AK2167)</f>
        <v>0</v>
      </c>
      <c r="AT2167" s="123">
        <f>N2167-(V2167+AD2167+AL2167)</f>
        <v>0</v>
      </c>
      <c r="AU2167" s="123">
        <f t="shared" si="1330"/>
        <v>0</v>
      </c>
      <c r="AV2167" s="123">
        <f t="shared" si="1329"/>
        <v>0</v>
      </c>
      <c r="AW2167" s="134" t="s">
        <v>103</v>
      </c>
      <c r="AX2167" s="134">
        <v>1</v>
      </c>
      <c r="AY2167" s="134"/>
      <c r="AZ2167" s="133" t="s">
        <v>283</v>
      </c>
      <c r="BA2167" s="133"/>
      <c r="BB2167" s="133"/>
      <c r="BC2167" s="133">
        <f>+AX2167-BA2167</f>
        <v>1</v>
      </c>
      <c r="BD2167" s="124">
        <v>0</v>
      </c>
    </row>
    <row r="2168" spans="1:56" s="127" customFormat="1" hidden="1">
      <c r="A2168" s="45"/>
      <c r="B2168" s="114">
        <v>2013</v>
      </c>
      <c r="C2168" s="115">
        <v>8320</v>
      </c>
      <c r="D2168" s="114">
        <v>17</v>
      </c>
      <c r="E2168" s="114">
        <v>5000</v>
      </c>
      <c r="F2168" s="114">
        <v>5100</v>
      </c>
      <c r="G2168" s="114">
        <v>519</v>
      </c>
      <c r="H2168" s="114"/>
      <c r="I2168" s="116" t="s">
        <v>233</v>
      </c>
      <c r="J2168" s="117">
        <v>0</v>
      </c>
      <c r="K2168" s="117">
        <v>0</v>
      </c>
      <c r="L2168" s="117">
        <v>0</v>
      </c>
      <c r="M2168" s="117">
        <v>0</v>
      </c>
      <c r="N2168" s="117">
        <v>0</v>
      </c>
      <c r="O2168" s="117">
        <v>0</v>
      </c>
      <c r="P2168" s="117">
        <v>0</v>
      </c>
      <c r="Q2168" s="45"/>
      <c r="R2168" s="118">
        <f t="shared" si="1320"/>
        <v>0</v>
      </c>
      <c r="S2168" s="118">
        <f t="shared" si="1320"/>
        <v>0</v>
      </c>
      <c r="T2168" s="118">
        <f t="shared" si="1273"/>
        <v>0</v>
      </c>
      <c r="U2168" s="118">
        <f t="shared" si="1321"/>
        <v>0</v>
      </c>
      <c r="V2168" s="118">
        <f t="shared" si="1321"/>
        <v>0</v>
      </c>
      <c r="W2168" s="118">
        <f t="shared" si="1281"/>
        <v>0</v>
      </c>
      <c r="X2168" s="118">
        <f t="shared" si="1274"/>
        <v>0</v>
      </c>
      <c r="Y2168" s="45"/>
      <c r="Z2168" s="118">
        <f t="shared" si="1322"/>
        <v>0</v>
      </c>
      <c r="AA2168" s="118">
        <f t="shared" si="1322"/>
        <v>0</v>
      </c>
      <c r="AB2168" s="118">
        <f t="shared" si="1275"/>
        <v>0</v>
      </c>
      <c r="AC2168" s="118">
        <f t="shared" si="1323"/>
        <v>0</v>
      </c>
      <c r="AD2168" s="118">
        <f t="shared" si="1323"/>
        <v>0</v>
      </c>
      <c r="AE2168" s="118">
        <f t="shared" si="1282"/>
        <v>0</v>
      </c>
      <c r="AF2168" s="118">
        <f t="shared" si="1276"/>
        <v>0</v>
      </c>
      <c r="AH2168" s="118">
        <f t="shared" si="1324"/>
        <v>0</v>
      </c>
      <c r="AI2168" s="118">
        <f t="shared" si="1324"/>
        <v>0</v>
      </c>
      <c r="AJ2168" s="118">
        <f t="shared" si="1277"/>
        <v>0</v>
      </c>
      <c r="AK2168" s="118">
        <f t="shared" si="1325"/>
        <v>0</v>
      </c>
      <c r="AL2168" s="118">
        <f t="shared" si="1325"/>
        <v>0</v>
      </c>
      <c r="AM2168" s="118">
        <f t="shared" si="1283"/>
        <v>0</v>
      </c>
      <c r="AN2168" s="118">
        <f t="shared" si="1278"/>
        <v>0</v>
      </c>
      <c r="AP2168" s="118">
        <f t="shared" si="1326"/>
        <v>0</v>
      </c>
      <c r="AQ2168" s="118">
        <f t="shared" si="1326"/>
        <v>0</v>
      </c>
      <c r="AR2168" s="118">
        <f t="shared" si="1328"/>
        <v>0</v>
      </c>
      <c r="AS2168" s="118">
        <f t="shared" si="1327"/>
        <v>0</v>
      </c>
      <c r="AT2168" s="118">
        <f t="shared" si="1327"/>
        <v>0</v>
      </c>
      <c r="AU2168" s="118">
        <f t="shared" si="1330"/>
        <v>0</v>
      </c>
      <c r="AV2168" s="118">
        <f t="shared" si="1329"/>
        <v>0</v>
      </c>
      <c r="AW2168" s="119"/>
      <c r="AX2168" s="119"/>
      <c r="AY2168" s="119"/>
      <c r="AZ2168" s="117"/>
      <c r="BA2168" s="117"/>
      <c r="BB2168" s="117"/>
      <c r="BC2168" s="117"/>
      <c r="BD2168" s="117"/>
    </row>
    <row r="2169" spans="1:56" s="100" customFormat="1" hidden="1">
      <c r="A2169" s="45"/>
      <c r="B2169" s="120">
        <v>2013</v>
      </c>
      <c r="C2169" s="121">
        <v>8320</v>
      </c>
      <c r="D2169" s="120">
        <v>17</v>
      </c>
      <c r="E2169" s="120">
        <v>5000</v>
      </c>
      <c r="F2169" s="120">
        <v>5100</v>
      </c>
      <c r="G2169" s="120">
        <v>519</v>
      </c>
      <c r="H2169" s="120">
        <v>51901</v>
      </c>
      <c r="I2169" s="122" t="s">
        <v>234</v>
      </c>
      <c r="J2169" s="132">
        <v>0</v>
      </c>
      <c r="K2169" s="132">
        <v>0</v>
      </c>
      <c r="L2169" s="133">
        <v>0</v>
      </c>
      <c r="M2169" s="132">
        <v>0</v>
      </c>
      <c r="N2169" s="132">
        <v>0</v>
      </c>
      <c r="O2169" s="133">
        <v>0</v>
      </c>
      <c r="P2169" s="133">
        <v>0</v>
      </c>
      <c r="Q2169" s="45"/>
      <c r="R2169" s="123">
        <v>0</v>
      </c>
      <c r="S2169" s="123">
        <v>0</v>
      </c>
      <c r="T2169" s="123">
        <f t="shared" si="1273"/>
        <v>0</v>
      </c>
      <c r="U2169" s="123">
        <v>0</v>
      </c>
      <c r="V2169" s="123">
        <v>0</v>
      </c>
      <c r="W2169" s="123">
        <f t="shared" si="1281"/>
        <v>0</v>
      </c>
      <c r="X2169" s="123">
        <f t="shared" si="1274"/>
        <v>0</v>
      </c>
      <c r="Y2169" s="45"/>
      <c r="Z2169" s="123">
        <v>0</v>
      </c>
      <c r="AA2169" s="123">
        <v>0</v>
      </c>
      <c r="AB2169" s="123">
        <f t="shared" si="1275"/>
        <v>0</v>
      </c>
      <c r="AC2169" s="123">
        <v>0</v>
      </c>
      <c r="AD2169" s="123">
        <v>0</v>
      </c>
      <c r="AE2169" s="123">
        <f t="shared" si="1282"/>
        <v>0</v>
      </c>
      <c r="AF2169" s="123">
        <f t="shared" si="1276"/>
        <v>0</v>
      </c>
      <c r="AH2169" s="123">
        <v>0</v>
      </c>
      <c r="AI2169" s="123">
        <v>0</v>
      </c>
      <c r="AJ2169" s="123">
        <f t="shared" si="1277"/>
        <v>0</v>
      </c>
      <c r="AK2169" s="123">
        <v>0</v>
      </c>
      <c r="AL2169" s="123">
        <v>0</v>
      </c>
      <c r="AM2169" s="123">
        <f t="shared" si="1283"/>
        <v>0</v>
      </c>
      <c r="AN2169" s="123">
        <f t="shared" si="1278"/>
        <v>0</v>
      </c>
      <c r="AP2169" s="123">
        <f>J2169-(R2169+Z2169+AH2169)</f>
        <v>0</v>
      </c>
      <c r="AQ2169" s="123">
        <f>K2169-(S2169+AA2169+AI2169)</f>
        <v>0</v>
      </c>
      <c r="AR2169" s="123">
        <f t="shared" si="1328"/>
        <v>0</v>
      </c>
      <c r="AS2169" s="123">
        <f>M2169-(U2169+AC2169+AK2169)</f>
        <v>0</v>
      </c>
      <c r="AT2169" s="123">
        <f>N2169-(V2169+AD2169+AL2169)</f>
        <v>0</v>
      </c>
      <c r="AU2169" s="123">
        <f t="shared" si="1330"/>
        <v>0</v>
      </c>
      <c r="AV2169" s="123">
        <f t="shared" si="1329"/>
        <v>0</v>
      </c>
      <c r="AW2169" s="134" t="s">
        <v>103</v>
      </c>
      <c r="AX2169" s="134">
        <v>10</v>
      </c>
      <c r="AY2169" s="134"/>
      <c r="AZ2169" s="133" t="s">
        <v>283</v>
      </c>
      <c r="BA2169" s="133"/>
      <c r="BB2169" s="133"/>
      <c r="BC2169" s="133">
        <f>+AX2169-BA2169</f>
        <v>10</v>
      </c>
      <c r="BD2169" s="124">
        <v>0</v>
      </c>
    </row>
    <row r="2170" spans="1:56" s="126" customFormat="1" hidden="1">
      <c r="A2170" s="45"/>
      <c r="B2170" s="108">
        <v>2013</v>
      </c>
      <c r="C2170" s="109">
        <v>8320</v>
      </c>
      <c r="D2170" s="108">
        <v>17</v>
      </c>
      <c r="E2170" s="108">
        <v>5000</v>
      </c>
      <c r="F2170" s="108">
        <v>5200</v>
      </c>
      <c r="G2170" s="108"/>
      <c r="H2170" s="108"/>
      <c r="I2170" s="110" t="s">
        <v>333</v>
      </c>
      <c r="J2170" s="111">
        <v>0</v>
      </c>
      <c r="K2170" s="111">
        <v>0</v>
      </c>
      <c r="L2170" s="111">
        <v>0</v>
      </c>
      <c r="M2170" s="111">
        <v>0</v>
      </c>
      <c r="N2170" s="111">
        <v>0</v>
      </c>
      <c r="O2170" s="111">
        <v>0</v>
      </c>
      <c r="P2170" s="111">
        <v>0</v>
      </c>
      <c r="Q2170" s="45"/>
      <c r="R2170" s="112">
        <f>R2171+R2173+R2175+R2177</f>
        <v>0</v>
      </c>
      <c r="S2170" s="112">
        <f>S2171+S2173+S2175+S2177</f>
        <v>0</v>
      </c>
      <c r="T2170" s="112">
        <f t="shared" si="1273"/>
        <v>0</v>
      </c>
      <c r="U2170" s="112">
        <f>U2171+U2173+U2175+U2177</f>
        <v>0</v>
      </c>
      <c r="V2170" s="112">
        <f>V2171+V2173+V2175+V2177</f>
        <v>0</v>
      </c>
      <c r="W2170" s="112">
        <f t="shared" si="1281"/>
        <v>0</v>
      </c>
      <c r="X2170" s="112">
        <f t="shared" si="1274"/>
        <v>0</v>
      </c>
      <c r="Y2170" s="45"/>
      <c r="Z2170" s="112">
        <f>Z2171+Z2173+Z2175+Z2177</f>
        <v>0</v>
      </c>
      <c r="AA2170" s="112">
        <f>AA2171+AA2173+AA2175+AA2177</f>
        <v>0</v>
      </c>
      <c r="AB2170" s="112">
        <f t="shared" si="1275"/>
        <v>0</v>
      </c>
      <c r="AC2170" s="112">
        <f>AC2171+AC2173+AC2175+AC2177</f>
        <v>0</v>
      </c>
      <c r="AD2170" s="112">
        <f>AD2171+AD2173+AD2175+AD2177</f>
        <v>0</v>
      </c>
      <c r="AE2170" s="112">
        <f t="shared" si="1282"/>
        <v>0</v>
      </c>
      <c r="AF2170" s="112">
        <f t="shared" si="1276"/>
        <v>0</v>
      </c>
      <c r="AH2170" s="112">
        <f>AH2171+AH2173+AH2175+AH2177</f>
        <v>0</v>
      </c>
      <c r="AI2170" s="112">
        <f>AI2171+AI2173+AI2175+AI2177</f>
        <v>0</v>
      </c>
      <c r="AJ2170" s="112">
        <f t="shared" si="1277"/>
        <v>0</v>
      </c>
      <c r="AK2170" s="112">
        <f>AK2171+AK2173+AK2175+AK2177</f>
        <v>0</v>
      </c>
      <c r="AL2170" s="112">
        <f>AL2171+AL2173+AL2175+AL2177</f>
        <v>0</v>
      </c>
      <c r="AM2170" s="112">
        <f t="shared" si="1283"/>
        <v>0</v>
      </c>
      <c r="AN2170" s="112">
        <f t="shared" si="1278"/>
        <v>0</v>
      </c>
      <c r="AP2170" s="112">
        <f>AP2171+AP2173+AP2175+AP2177</f>
        <v>0</v>
      </c>
      <c r="AQ2170" s="112">
        <f>AQ2171+AQ2173+AQ2175+AQ2177</f>
        <v>0</v>
      </c>
      <c r="AR2170" s="112">
        <f t="shared" si="1328"/>
        <v>0</v>
      </c>
      <c r="AS2170" s="112">
        <f>AS2171+AS2173+AS2175+AS2177</f>
        <v>0</v>
      </c>
      <c r="AT2170" s="112">
        <f>AT2171+AT2173+AT2175+AT2177</f>
        <v>0</v>
      </c>
      <c r="AU2170" s="112">
        <f t="shared" si="1330"/>
        <v>0</v>
      </c>
      <c r="AV2170" s="112">
        <f t="shared" si="1329"/>
        <v>0</v>
      </c>
      <c r="AW2170" s="113"/>
      <c r="AX2170" s="113"/>
      <c r="AY2170" s="113"/>
      <c r="AZ2170" s="111"/>
      <c r="BA2170" s="111"/>
      <c r="BB2170" s="111"/>
      <c r="BC2170" s="111"/>
      <c r="BD2170" s="111"/>
    </row>
    <row r="2171" spans="1:56" s="127" customFormat="1" hidden="1">
      <c r="A2171" s="45"/>
      <c r="B2171" s="114">
        <v>2013</v>
      </c>
      <c r="C2171" s="115">
        <v>8320</v>
      </c>
      <c r="D2171" s="114">
        <v>17</v>
      </c>
      <c r="E2171" s="114">
        <v>5000</v>
      </c>
      <c r="F2171" s="114">
        <v>5200</v>
      </c>
      <c r="G2171" s="114">
        <v>521</v>
      </c>
      <c r="H2171" s="114"/>
      <c r="I2171" s="116" t="s">
        <v>236</v>
      </c>
      <c r="J2171" s="117">
        <v>0</v>
      </c>
      <c r="K2171" s="117">
        <v>0</v>
      </c>
      <c r="L2171" s="117">
        <v>0</v>
      </c>
      <c r="M2171" s="117">
        <v>0</v>
      </c>
      <c r="N2171" s="117">
        <v>0</v>
      </c>
      <c r="O2171" s="117">
        <v>0</v>
      </c>
      <c r="P2171" s="117">
        <v>0</v>
      </c>
      <c r="Q2171" s="45"/>
      <c r="R2171" s="118">
        <f t="shared" si="1320"/>
        <v>0</v>
      </c>
      <c r="S2171" s="118">
        <f t="shared" si="1320"/>
        <v>0</v>
      </c>
      <c r="T2171" s="118">
        <f t="shared" si="1273"/>
        <v>0</v>
      </c>
      <c r="U2171" s="118">
        <f t="shared" si="1321"/>
        <v>0</v>
      </c>
      <c r="V2171" s="118">
        <f t="shared" si="1321"/>
        <v>0</v>
      </c>
      <c r="W2171" s="118">
        <f t="shared" si="1281"/>
        <v>0</v>
      </c>
      <c r="X2171" s="118">
        <f t="shared" si="1274"/>
        <v>0</v>
      </c>
      <c r="Y2171" s="45"/>
      <c r="Z2171" s="118">
        <f t="shared" si="1322"/>
        <v>0</v>
      </c>
      <c r="AA2171" s="118">
        <f t="shared" si="1322"/>
        <v>0</v>
      </c>
      <c r="AB2171" s="118">
        <f t="shared" si="1275"/>
        <v>0</v>
      </c>
      <c r="AC2171" s="118">
        <f t="shared" si="1323"/>
        <v>0</v>
      </c>
      <c r="AD2171" s="118">
        <f t="shared" si="1323"/>
        <v>0</v>
      </c>
      <c r="AE2171" s="118">
        <f t="shared" si="1282"/>
        <v>0</v>
      </c>
      <c r="AF2171" s="118">
        <f t="shared" si="1276"/>
        <v>0</v>
      </c>
      <c r="AH2171" s="118">
        <f t="shared" si="1324"/>
        <v>0</v>
      </c>
      <c r="AI2171" s="118">
        <f t="shared" si="1324"/>
        <v>0</v>
      </c>
      <c r="AJ2171" s="118">
        <f t="shared" si="1277"/>
        <v>0</v>
      </c>
      <c r="AK2171" s="118">
        <f t="shared" si="1325"/>
        <v>0</v>
      </c>
      <c r="AL2171" s="118">
        <f t="shared" si="1325"/>
        <v>0</v>
      </c>
      <c r="AM2171" s="118">
        <f t="shared" si="1283"/>
        <v>0</v>
      </c>
      <c r="AN2171" s="118">
        <f t="shared" si="1278"/>
        <v>0</v>
      </c>
      <c r="AP2171" s="118">
        <f t="shared" si="1326"/>
        <v>0</v>
      </c>
      <c r="AQ2171" s="118">
        <f t="shared" si="1326"/>
        <v>0</v>
      </c>
      <c r="AR2171" s="118">
        <f t="shared" si="1328"/>
        <v>0</v>
      </c>
      <c r="AS2171" s="118">
        <f t="shared" si="1327"/>
        <v>0</v>
      </c>
      <c r="AT2171" s="118">
        <f t="shared" si="1327"/>
        <v>0</v>
      </c>
      <c r="AU2171" s="118">
        <f t="shared" si="1330"/>
        <v>0</v>
      </c>
      <c r="AV2171" s="118">
        <f t="shared" si="1329"/>
        <v>0</v>
      </c>
      <c r="AW2171" s="119"/>
      <c r="AX2171" s="119"/>
      <c r="AY2171" s="119"/>
      <c r="AZ2171" s="117"/>
      <c r="BA2171" s="117"/>
      <c r="BB2171" s="117"/>
      <c r="BC2171" s="117"/>
      <c r="BD2171" s="117"/>
    </row>
    <row r="2172" spans="1:56" s="100" customFormat="1" hidden="1">
      <c r="A2172" s="45"/>
      <c r="B2172" s="120">
        <v>2013</v>
      </c>
      <c r="C2172" s="121">
        <v>8320</v>
      </c>
      <c r="D2172" s="120">
        <v>17</v>
      </c>
      <c r="E2172" s="120">
        <v>5000</v>
      </c>
      <c r="F2172" s="120">
        <v>5200</v>
      </c>
      <c r="G2172" s="120">
        <v>521</v>
      </c>
      <c r="H2172" s="120">
        <v>52101</v>
      </c>
      <c r="I2172" s="122" t="s">
        <v>236</v>
      </c>
      <c r="J2172" s="132">
        <v>0</v>
      </c>
      <c r="K2172" s="132">
        <v>0</v>
      </c>
      <c r="L2172" s="133">
        <v>0</v>
      </c>
      <c r="M2172" s="132">
        <v>0</v>
      </c>
      <c r="N2172" s="132">
        <v>0</v>
      </c>
      <c r="O2172" s="133">
        <v>0</v>
      </c>
      <c r="P2172" s="133">
        <v>0</v>
      </c>
      <c r="Q2172" s="45"/>
      <c r="R2172" s="123">
        <v>0</v>
      </c>
      <c r="S2172" s="123">
        <v>0</v>
      </c>
      <c r="T2172" s="123">
        <f t="shared" si="1273"/>
        <v>0</v>
      </c>
      <c r="U2172" s="123">
        <v>0</v>
      </c>
      <c r="V2172" s="123">
        <v>0</v>
      </c>
      <c r="W2172" s="123">
        <f t="shared" si="1281"/>
        <v>0</v>
      </c>
      <c r="X2172" s="123">
        <f t="shared" si="1274"/>
        <v>0</v>
      </c>
      <c r="Y2172" s="45"/>
      <c r="Z2172" s="123">
        <v>0</v>
      </c>
      <c r="AA2172" s="123">
        <v>0</v>
      </c>
      <c r="AB2172" s="123">
        <f t="shared" si="1275"/>
        <v>0</v>
      </c>
      <c r="AC2172" s="123">
        <v>0</v>
      </c>
      <c r="AD2172" s="123">
        <v>0</v>
      </c>
      <c r="AE2172" s="123">
        <f t="shared" si="1282"/>
        <v>0</v>
      </c>
      <c r="AF2172" s="123">
        <f t="shared" si="1276"/>
        <v>0</v>
      </c>
      <c r="AH2172" s="123">
        <v>0</v>
      </c>
      <c r="AI2172" s="123">
        <v>0</v>
      </c>
      <c r="AJ2172" s="123">
        <f t="shared" si="1277"/>
        <v>0</v>
      </c>
      <c r="AK2172" s="123">
        <v>0</v>
      </c>
      <c r="AL2172" s="123">
        <v>0</v>
      </c>
      <c r="AM2172" s="123">
        <f t="shared" si="1283"/>
        <v>0</v>
      </c>
      <c r="AN2172" s="123">
        <f t="shared" si="1278"/>
        <v>0</v>
      </c>
      <c r="AP2172" s="123">
        <f>J2172-(R2172+Z2172+AH2172)</f>
        <v>0</v>
      </c>
      <c r="AQ2172" s="123">
        <f>K2172-(S2172+AA2172+AI2172)</f>
        <v>0</v>
      </c>
      <c r="AR2172" s="123">
        <f t="shared" si="1328"/>
        <v>0</v>
      </c>
      <c r="AS2172" s="123">
        <f>M2172-(U2172+AC2172+AK2172)</f>
        <v>0</v>
      </c>
      <c r="AT2172" s="123">
        <f>N2172-(V2172+AD2172+AL2172)</f>
        <v>0</v>
      </c>
      <c r="AU2172" s="123">
        <f t="shared" si="1330"/>
        <v>0</v>
      </c>
      <c r="AV2172" s="123">
        <f t="shared" si="1329"/>
        <v>0</v>
      </c>
      <c r="AW2172" s="134" t="s">
        <v>103</v>
      </c>
      <c r="AX2172" s="134">
        <v>2</v>
      </c>
      <c r="AY2172" s="134"/>
      <c r="AZ2172" s="133" t="s">
        <v>283</v>
      </c>
      <c r="BA2172" s="133"/>
      <c r="BB2172" s="133"/>
      <c r="BC2172" s="133">
        <f>+AX2172-BA2172</f>
        <v>2</v>
      </c>
      <c r="BD2172" s="124">
        <v>0</v>
      </c>
    </row>
    <row r="2173" spans="1:56" s="127" customFormat="1" hidden="1">
      <c r="A2173" s="45"/>
      <c r="B2173" s="114">
        <v>2013</v>
      </c>
      <c r="C2173" s="115">
        <v>8320</v>
      </c>
      <c r="D2173" s="114">
        <v>17</v>
      </c>
      <c r="E2173" s="114">
        <v>5000</v>
      </c>
      <c r="F2173" s="114">
        <v>5200</v>
      </c>
      <c r="G2173" s="114">
        <v>522</v>
      </c>
      <c r="H2173" s="114"/>
      <c r="I2173" s="116" t="s">
        <v>387</v>
      </c>
      <c r="J2173" s="117">
        <v>0</v>
      </c>
      <c r="K2173" s="117">
        <v>0</v>
      </c>
      <c r="L2173" s="117">
        <v>0</v>
      </c>
      <c r="M2173" s="117">
        <v>0</v>
      </c>
      <c r="N2173" s="117">
        <v>0</v>
      </c>
      <c r="O2173" s="117">
        <v>0</v>
      </c>
      <c r="P2173" s="117">
        <v>0</v>
      </c>
      <c r="Q2173" s="45"/>
      <c r="R2173" s="118">
        <f t="shared" si="1320"/>
        <v>0</v>
      </c>
      <c r="S2173" s="118">
        <f t="shared" si="1320"/>
        <v>0</v>
      </c>
      <c r="T2173" s="118">
        <f t="shared" si="1273"/>
        <v>0</v>
      </c>
      <c r="U2173" s="118">
        <f t="shared" si="1321"/>
        <v>0</v>
      </c>
      <c r="V2173" s="118">
        <f t="shared" si="1321"/>
        <v>0</v>
      </c>
      <c r="W2173" s="118">
        <f t="shared" si="1281"/>
        <v>0</v>
      </c>
      <c r="X2173" s="118">
        <f t="shared" si="1274"/>
        <v>0</v>
      </c>
      <c r="Y2173" s="45"/>
      <c r="Z2173" s="118">
        <f t="shared" si="1322"/>
        <v>0</v>
      </c>
      <c r="AA2173" s="118">
        <f t="shared" si="1322"/>
        <v>0</v>
      </c>
      <c r="AB2173" s="118">
        <f t="shared" si="1275"/>
        <v>0</v>
      </c>
      <c r="AC2173" s="118">
        <f t="shared" si="1323"/>
        <v>0</v>
      </c>
      <c r="AD2173" s="118">
        <f t="shared" si="1323"/>
        <v>0</v>
      </c>
      <c r="AE2173" s="118">
        <f t="shared" si="1282"/>
        <v>0</v>
      </c>
      <c r="AF2173" s="118">
        <f t="shared" si="1276"/>
        <v>0</v>
      </c>
      <c r="AH2173" s="118">
        <f t="shared" si="1324"/>
        <v>0</v>
      </c>
      <c r="AI2173" s="118">
        <f t="shared" si="1324"/>
        <v>0</v>
      </c>
      <c r="AJ2173" s="118">
        <f t="shared" si="1277"/>
        <v>0</v>
      </c>
      <c r="AK2173" s="118">
        <f t="shared" si="1325"/>
        <v>0</v>
      </c>
      <c r="AL2173" s="118">
        <f t="shared" si="1325"/>
        <v>0</v>
      </c>
      <c r="AM2173" s="118">
        <f t="shared" si="1283"/>
        <v>0</v>
      </c>
      <c r="AN2173" s="118">
        <f t="shared" si="1278"/>
        <v>0</v>
      </c>
      <c r="AP2173" s="118">
        <f t="shared" si="1326"/>
        <v>0</v>
      </c>
      <c r="AQ2173" s="118">
        <f t="shared" si="1326"/>
        <v>0</v>
      </c>
      <c r="AR2173" s="118">
        <f t="shared" si="1328"/>
        <v>0</v>
      </c>
      <c r="AS2173" s="118">
        <f t="shared" si="1327"/>
        <v>0</v>
      </c>
      <c r="AT2173" s="118">
        <f t="shared" si="1327"/>
        <v>0</v>
      </c>
      <c r="AU2173" s="118">
        <f t="shared" si="1330"/>
        <v>0</v>
      </c>
      <c r="AV2173" s="118">
        <f t="shared" si="1329"/>
        <v>0</v>
      </c>
      <c r="AW2173" s="119"/>
      <c r="AX2173" s="119"/>
      <c r="AY2173" s="119"/>
      <c r="AZ2173" s="117"/>
      <c r="BA2173" s="117"/>
      <c r="BB2173" s="117"/>
      <c r="BC2173" s="117"/>
      <c r="BD2173" s="117"/>
    </row>
    <row r="2174" spans="1:56" s="100" customFormat="1" hidden="1">
      <c r="A2174" s="45"/>
      <c r="B2174" s="120">
        <v>2013</v>
      </c>
      <c r="C2174" s="121">
        <v>8320</v>
      </c>
      <c r="D2174" s="120">
        <v>17</v>
      </c>
      <c r="E2174" s="120">
        <v>5000</v>
      </c>
      <c r="F2174" s="120">
        <v>5200</v>
      </c>
      <c r="G2174" s="120">
        <v>522</v>
      </c>
      <c r="H2174" s="120">
        <v>52201</v>
      </c>
      <c r="I2174" s="122" t="s">
        <v>387</v>
      </c>
      <c r="J2174" s="123">
        <v>0</v>
      </c>
      <c r="K2174" s="123">
        <v>0</v>
      </c>
      <c r="L2174" s="124">
        <v>0</v>
      </c>
      <c r="M2174" s="123">
        <v>0</v>
      </c>
      <c r="N2174" s="123">
        <v>0</v>
      </c>
      <c r="O2174" s="124">
        <v>0</v>
      </c>
      <c r="P2174" s="124">
        <v>0</v>
      </c>
      <c r="Q2174" s="45"/>
      <c r="R2174" s="123">
        <v>0</v>
      </c>
      <c r="S2174" s="123">
        <v>0</v>
      </c>
      <c r="T2174" s="123">
        <f t="shared" si="1273"/>
        <v>0</v>
      </c>
      <c r="U2174" s="123">
        <v>0</v>
      </c>
      <c r="V2174" s="123">
        <v>0</v>
      </c>
      <c r="W2174" s="123">
        <f t="shared" si="1281"/>
        <v>0</v>
      </c>
      <c r="X2174" s="123">
        <f t="shared" si="1274"/>
        <v>0</v>
      </c>
      <c r="Y2174" s="45"/>
      <c r="Z2174" s="123">
        <v>0</v>
      </c>
      <c r="AA2174" s="123">
        <v>0</v>
      </c>
      <c r="AB2174" s="123">
        <f t="shared" si="1275"/>
        <v>0</v>
      </c>
      <c r="AC2174" s="123">
        <v>0</v>
      </c>
      <c r="AD2174" s="123">
        <v>0</v>
      </c>
      <c r="AE2174" s="123">
        <f t="shared" si="1282"/>
        <v>0</v>
      </c>
      <c r="AF2174" s="123">
        <f t="shared" si="1276"/>
        <v>0</v>
      </c>
      <c r="AH2174" s="123">
        <v>0</v>
      </c>
      <c r="AI2174" s="123">
        <v>0</v>
      </c>
      <c r="AJ2174" s="123">
        <f t="shared" si="1277"/>
        <v>0</v>
      </c>
      <c r="AK2174" s="123">
        <v>0</v>
      </c>
      <c r="AL2174" s="123">
        <v>0</v>
      </c>
      <c r="AM2174" s="123">
        <f t="shared" si="1283"/>
        <v>0</v>
      </c>
      <c r="AN2174" s="123">
        <f t="shared" si="1278"/>
        <v>0</v>
      </c>
      <c r="AP2174" s="123">
        <f>J2174-(R2174+Z2174+AH2174)</f>
        <v>0</v>
      </c>
      <c r="AQ2174" s="123">
        <f>K2174-(S2174+AA2174+AI2174)</f>
        <v>0</v>
      </c>
      <c r="AR2174" s="123">
        <f t="shared" si="1328"/>
        <v>0</v>
      </c>
      <c r="AS2174" s="123">
        <f>M2174-(U2174+AC2174+AK2174)</f>
        <v>0</v>
      </c>
      <c r="AT2174" s="123">
        <f>N2174-(V2174+AD2174+AL2174)</f>
        <v>0</v>
      </c>
      <c r="AU2174" s="123">
        <f t="shared" si="1330"/>
        <v>0</v>
      </c>
      <c r="AV2174" s="123">
        <f t="shared" si="1329"/>
        <v>0</v>
      </c>
      <c r="AW2174" s="125" t="s">
        <v>103</v>
      </c>
      <c r="AX2174" s="125">
        <v>143</v>
      </c>
      <c r="AY2174" s="125"/>
      <c r="AZ2174" s="124" t="s">
        <v>283</v>
      </c>
      <c r="BA2174" s="124"/>
      <c r="BB2174" s="124"/>
      <c r="BC2174" s="133">
        <f>+AX2174-BA2174</f>
        <v>143</v>
      </c>
      <c r="BD2174" s="124">
        <v>0</v>
      </c>
    </row>
    <row r="2175" spans="1:56" s="127" customFormat="1" hidden="1">
      <c r="A2175" s="45"/>
      <c r="B2175" s="114">
        <v>2013</v>
      </c>
      <c r="C2175" s="115">
        <v>8320</v>
      </c>
      <c r="D2175" s="114">
        <v>17</v>
      </c>
      <c r="E2175" s="114">
        <v>5000</v>
      </c>
      <c r="F2175" s="114">
        <v>5200</v>
      </c>
      <c r="G2175" s="114">
        <v>523</v>
      </c>
      <c r="H2175" s="114"/>
      <c r="I2175" s="116" t="s">
        <v>238</v>
      </c>
      <c r="J2175" s="117">
        <v>0</v>
      </c>
      <c r="K2175" s="117">
        <v>0</v>
      </c>
      <c r="L2175" s="117">
        <v>0</v>
      </c>
      <c r="M2175" s="117">
        <v>0</v>
      </c>
      <c r="N2175" s="117">
        <v>0</v>
      </c>
      <c r="O2175" s="117">
        <v>0</v>
      </c>
      <c r="P2175" s="117">
        <v>0</v>
      </c>
      <c r="Q2175" s="45"/>
      <c r="R2175" s="118">
        <f t="shared" si="1320"/>
        <v>0</v>
      </c>
      <c r="S2175" s="118">
        <f t="shared" si="1320"/>
        <v>0</v>
      </c>
      <c r="T2175" s="118">
        <f t="shared" si="1273"/>
        <v>0</v>
      </c>
      <c r="U2175" s="118">
        <f t="shared" si="1321"/>
        <v>0</v>
      </c>
      <c r="V2175" s="118">
        <f t="shared" si="1321"/>
        <v>0</v>
      </c>
      <c r="W2175" s="118">
        <f t="shared" si="1281"/>
        <v>0</v>
      </c>
      <c r="X2175" s="118">
        <f t="shared" si="1274"/>
        <v>0</v>
      </c>
      <c r="Y2175" s="45"/>
      <c r="Z2175" s="118">
        <f t="shared" si="1322"/>
        <v>0</v>
      </c>
      <c r="AA2175" s="118">
        <f t="shared" si="1322"/>
        <v>0</v>
      </c>
      <c r="AB2175" s="118">
        <f t="shared" si="1275"/>
        <v>0</v>
      </c>
      <c r="AC2175" s="118">
        <f t="shared" si="1323"/>
        <v>0</v>
      </c>
      <c r="AD2175" s="118">
        <f t="shared" si="1323"/>
        <v>0</v>
      </c>
      <c r="AE2175" s="118">
        <f t="shared" si="1282"/>
        <v>0</v>
      </c>
      <c r="AF2175" s="118">
        <f t="shared" si="1276"/>
        <v>0</v>
      </c>
      <c r="AH2175" s="118">
        <f t="shared" si="1324"/>
        <v>0</v>
      </c>
      <c r="AI2175" s="118">
        <f t="shared" si="1324"/>
        <v>0</v>
      </c>
      <c r="AJ2175" s="118">
        <f t="shared" si="1277"/>
        <v>0</v>
      </c>
      <c r="AK2175" s="118">
        <f t="shared" si="1325"/>
        <v>0</v>
      </c>
      <c r="AL2175" s="118">
        <f t="shared" si="1325"/>
        <v>0</v>
      </c>
      <c r="AM2175" s="118">
        <f t="shared" si="1283"/>
        <v>0</v>
      </c>
      <c r="AN2175" s="118">
        <f t="shared" si="1278"/>
        <v>0</v>
      </c>
      <c r="AP2175" s="118">
        <f t="shared" si="1326"/>
        <v>0</v>
      </c>
      <c r="AQ2175" s="118">
        <f t="shared" si="1326"/>
        <v>0</v>
      </c>
      <c r="AR2175" s="118">
        <f t="shared" si="1328"/>
        <v>0</v>
      </c>
      <c r="AS2175" s="118">
        <f t="shared" si="1327"/>
        <v>0</v>
      </c>
      <c r="AT2175" s="118">
        <f t="shared" si="1327"/>
        <v>0</v>
      </c>
      <c r="AU2175" s="118">
        <f t="shared" si="1330"/>
        <v>0</v>
      </c>
      <c r="AV2175" s="118">
        <f t="shared" si="1329"/>
        <v>0</v>
      </c>
      <c r="AW2175" s="119"/>
      <c r="AX2175" s="119"/>
      <c r="AY2175" s="119"/>
      <c r="AZ2175" s="117"/>
      <c r="BA2175" s="117"/>
      <c r="BB2175" s="117"/>
      <c r="BC2175" s="117"/>
      <c r="BD2175" s="117"/>
    </row>
    <row r="2176" spans="1:56" s="100" customFormat="1" hidden="1">
      <c r="A2176" s="45"/>
      <c r="B2176" s="120">
        <v>2013</v>
      </c>
      <c r="C2176" s="121">
        <v>8320</v>
      </c>
      <c r="D2176" s="120">
        <v>17</v>
      </c>
      <c r="E2176" s="120">
        <v>5000</v>
      </c>
      <c r="F2176" s="120">
        <v>5200</v>
      </c>
      <c r="G2176" s="120">
        <v>523</v>
      </c>
      <c r="H2176" s="120">
        <v>52301</v>
      </c>
      <c r="I2176" s="122" t="s">
        <v>238</v>
      </c>
      <c r="J2176" s="132">
        <v>0</v>
      </c>
      <c r="K2176" s="132">
        <v>0</v>
      </c>
      <c r="L2176" s="133">
        <v>0</v>
      </c>
      <c r="M2176" s="132">
        <v>0</v>
      </c>
      <c r="N2176" s="132">
        <v>0</v>
      </c>
      <c r="O2176" s="133">
        <v>0</v>
      </c>
      <c r="P2176" s="133">
        <v>0</v>
      </c>
      <c r="Q2176" s="45"/>
      <c r="R2176" s="123">
        <v>0</v>
      </c>
      <c r="S2176" s="123">
        <v>0</v>
      </c>
      <c r="T2176" s="123">
        <f t="shared" si="1273"/>
        <v>0</v>
      </c>
      <c r="U2176" s="123">
        <v>0</v>
      </c>
      <c r="V2176" s="123">
        <v>0</v>
      </c>
      <c r="W2176" s="123">
        <f t="shared" si="1281"/>
        <v>0</v>
      </c>
      <c r="X2176" s="123">
        <f t="shared" si="1274"/>
        <v>0</v>
      </c>
      <c r="Y2176" s="45"/>
      <c r="Z2176" s="123">
        <v>0</v>
      </c>
      <c r="AA2176" s="123">
        <v>0</v>
      </c>
      <c r="AB2176" s="123">
        <f t="shared" si="1275"/>
        <v>0</v>
      </c>
      <c r="AC2176" s="123">
        <v>0</v>
      </c>
      <c r="AD2176" s="123">
        <v>0</v>
      </c>
      <c r="AE2176" s="123">
        <f t="shared" si="1282"/>
        <v>0</v>
      </c>
      <c r="AF2176" s="123">
        <f t="shared" si="1276"/>
        <v>0</v>
      </c>
      <c r="AH2176" s="123">
        <v>0</v>
      </c>
      <c r="AI2176" s="123">
        <v>0</v>
      </c>
      <c r="AJ2176" s="123">
        <f t="shared" si="1277"/>
        <v>0</v>
      </c>
      <c r="AK2176" s="123">
        <v>0</v>
      </c>
      <c r="AL2176" s="123">
        <v>0</v>
      </c>
      <c r="AM2176" s="123">
        <f t="shared" si="1283"/>
        <v>0</v>
      </c>
      <c r="AN2176" s="123">
        <f t="shared" si="1278"/>
        <v>0</v>
      </c>
      <c r="AP2176" s="123">
        <f>J2176-(R2176+Z2176+AH2176)</f>
        <v>0</v>
      </c>
      <c r="AQ2176" s="123">
        <f>K2176-(S2176+AA2176+AI2176)</f>
        <v>0</v>
      </c>
      <c r="AR2176" s="123">
        <f t="shared" si="1328"/>
        <v>0</v>
      </c>
      <c r="AS2176" s="123">
        <f>M2176-(U2176+AC2176+AK2176)</f>
        <v>0</v>
      </c>
      <c r="AT2176" s="123">
        <f>N2176-(V2176+AD2176+AL2176)</f>
        <v>0</v>
      </c>
      <c r="AU2176" s="123">
        <f t="shared" si="1330"/>
        <v>0</v>
      </c>
      <c r="AV2176" s="123">
        <f t="shared" si="1329"/>
        <v>0</v>
      </c>
      <c r="AW2176" s="134" t="s">
        <v>103</v>
      </c>
      <c r="AX2176" s="134">
        <v>3</v>
      </c>
      <c r="AY2176" s="134"/>
      <c r="AZ2176" s="133" t="s">
        <v>283</v>
      </c>
      <c r="BA2176" s="133"/>
      <c r="BB2176" s="133"/>
      <c r="BC2176" s="133">
        <f>+AX2176-BA2176</f>
        <v>3</v>
      </c>
      <c r="BD2176" s="124">
        <v>0</v>
      </c>
    </row>
    <row r="2177" spans="1:56" s="127" customFormat="1" hidden="1">
      <c r="A2177" s="45"/>
      <c r="B2177" s="114">
        <v>2013</v>
      </c>
      <c r="C2177" s="115">
        <v>8320</v>
      </c>
      <c r="D2177" s="114">
        <v>17</v>
      </c>
      <c r="E2177" s="114">
        <v>5000</v>
      </c>
      <c r="F2177" s="114">
        <v>5200</v>
      </c>
      <c r="G2177" s="114">
        <v>529</v>
      </c>
      <c r="H2177" s="114"/>
      <c r="I2177" s="116" t="s">
        <v>239</v>
      </c>
      <c r="J2177" s="117">
        <v>0</v>
      </c>
      <c r="K2177" s="117">
        <v>0</v>
      </c>
      <c r="L2177" s="117">
        <v>0</v>
      </c>
      <c r="M2177" s="117">
        <v>0</v>
      </c>
      <c r="N2177" s="117">
        <v>0</v>
      </c>
      <c r="O2177" s="117">
        <v>0</v>
      </c>
      <c r="P2177" s="117">
        <v>0</v>
      </c>
      <c r="Q2177" s="45"/>
      <c r="R2177" s="118">
        <f t="shared" si="1320"/>
        <v>0</v>
      </c>
      <c r="S2177" s="118">
        <f t="shared" si="1320"/>
        <v>0</v>
      </c>
      <c r="T2177" s="118">
        <f t="shared" ref="T2177:T2227" si="1331">R2177+S2177</f>
        <v>0</v>
      </c>
      <c r="U2177" s="118">
        <f t="shared" si="1321"/>
        <v>0</v>
      </c>
      <c r="V2177" s="118">
        <f t="shared" si="1321"/>
        <v>0</v>
      </c>
      <c r="W2177" s="118">
        <f t="shared" si="1281"/>
        <v>0</v>
      </c>
      <c r="X2177" s="118">
        <f t="shared" ref="X2177:X2223" si="1332">T2177+W2177</f>
        <v>0</v>
      </c>
      <c r="Y2177" s="45"/>
      <c r="Z2177" s="118">
        <f t="shared" si="1322"/>
        <v>0</v>
      </c>
      <c r="AA2177" s="118">
        <f t="shared" si="1322"/>
        <v>0</v>
      </c>
      <c r="AB2177" s="118">
        <f t="shared" ref="AB2177:AB2227" si="1333">Z2177+AA2177</f>
        <v>0</v>
      </c>
      <c r="AC2177" s="118">
        <f t="shared" si="1323"/>
        <v>0</v>
      </c>
      <c r="AD2177" s="118">
        <f t="shared" si="1323"/>
        <v>0</v>
      </c>
      <c r="AE2177" s="118">
        <f t="shared" si="1282"/>
        <v>0</v>
      </c>
      <c r="AF2177" s="118">
        <f t="shared" ref="AF2177:AF2223" si="1334">AB2177+AE2177</f>
        <v>0</v>
      </c>
      <c r="AH2177" s="118">
        <f t="shared" si="1324"/>
        <v>0</v>
      </c>
      <c r="AI2177" s="118">
        <f t="shared" si="1324"/>
        <v>0</v>
      </c>
      <c r="AJ2177" s="118">
        <f t="shared" ref="AJ2177:AJ2227" si="1335">AH2177+AI2177</f>
        <v>0</v>
      </c>
      <c r="AK2177" s="118">
        <f t="shared" si="1325"/>
        <v>0</v>
      </c>
      <c r="AL2177" s="118">
        <f t="shared" si="1325"/>
        <v>0</v>
      </c>
      <c r="AM2177" s="118">
        <f t="shared" si="1283"/>
        <v>0</v>
      </c>
      <c r="AN2177" s="118">
        <f t="shared" ref="AN2177:AN2223" si="1336">AJ2177+AM2177</f>
        <v>0</v>
      </c>
      <c r="AP2177" s="118">
        <f t="shared" si="1326"/>
        <v>0</v>
      </c>
      <c r="AQ2177" s="118">
        <f t="shared" si="1326"/>
        <v>0</v>
      </c>
      <c r="AR2177" s="118">
        <f t="shared" si="1328"/>
        <v>0</v>
      </c>
      <c r="AS2177" s="118">
        <f t="shared" si="1327"/>
        <v>0</v>
      </c>
      <c r="AT2177" s="118">
        <f t="shared" si="1327"/>
        <v>0</v>
      </c>
      <c r="AU2177" s="118">
        <f t="shared" si="1330"/>
        <v>0</v>
      </c>
      <c r="AV2177" s="118">
        <f t="shared" si="1329"/>
        <v>0</v>
      </c>
      <c r="AW2177" s="119"/>
      <c r="AX2177" s="119"/>
      <c r="AY2177" s="119"/>
      <c r="AZ2177" s="117"/>
      <c r="BA2177" s="117"/>
      <c r="BB2177" s="117"/>
      <c r="BC2177" s="117"/>
      <c r="BD2177" s="117"/>
    </row>
    <row r="2178" spans="1:56" s="100" customFormat="1" hidden="1">
      <c r="A2178" s="45"/>
      <c r="B2178" s="120">
        <v>2013</v>
      </c>
      <c r="C2178" s="121">
        <v>8320</v>
      </c>
      <c r="D2178" s="120">
        <v>17</v>
      </c>
      <c r="E2178" s="120">
        <v>5000</v>
      </c>
      <c r="F2178" s="120">
        <v>5200</v>
      </c>
      <c r="G2178" s="120">
        <v>529</v>
      </c>
      <c r="H2178" s="120">
        <v>52901</v>
      </c>
      <c r="I2178" s="122" t="s">
        <v>239</v>
      </c>
      <c r="J2178" s="123">
        <v>0</v>
      </c>
      <c r="K2178" s="123">
        <v>0</v>
      </c>
      <c r="L2178" s="124">
        <v>0</v>
      </c>
      <c r="M2178" s="123">
        <v>0</v>
      </c>
      <c r="N2178" s="123">
        <v>0</v>
      </c>
      <c r="O2178" s="124">
        <v>0</v>
      </c>
      <c r="P2178" s="124">
        <v>0</v>
      </c>
      <c r="Q2178" s="45"/>
      <c r="R2178" s="123">
        <v>0</v>
      </c>
      <c r="S2178" s="123">
        <v>0</v>
      </c>
      <c r="T2178" s="123">
        <f t="shared" si="1331"/>
        <v>0</v>
      </c>
      <c r="U2178" s="123">
        <v>0</v>
      </c>
      <c r="V2178" s="123">
        <v>0</v>
      </c>
      <c r="W2178" s="123">
        <f t="shared" ref="W2178:W2227" si="1337">U2178+V2178</f>
        <v>0</v>
      </c>
      <c r="X2178" s="123">
        <f t="shared" si="1332"/>
        <v>0</v>
      </c>
      <c r="Y2178" s="45"/>
      <c r="Z2178" s="123">
        <v>0</v>
      </c>
      <c r="AA2178" s="123">
        <v>0</v>
      </c>
      <c r="AB2178" s="123">
        <f t="shared" si="1333"/>
        <v>0</v>
      </c>
      <c r="AC2178" s="123">
        <v>0</v>
      </c>
      <c r="AD2178" s="123">
        <v>0</v>
      </c>
      <c r="AE2178" s="123">
        <f t="shared" ref="AE2178:AE2227" si="1338">AC2178+AD2178</f>
        <v>0</v>
      </c>
      <c r="AF2178" s="123">
        <f t="shared" si="1334"/>
        <v>0</v>
      </c>
      <c r="AH2178" s="123">
        <v>0</v>
      </c>
      <c r="AI2178" s="123">
        <v>0</v>
      </c>
      <c r="AJ2178" s="123">
        <f t="shared" si="1335"/>
        <v>0</v>
      </c>
      <c r="AK2178" s="123">
        <v>0</v>
      </c>
      <c r="AL2178" s="123">
        <v>0</v>
      </c>
      <c r="AM2178" s="123">
        <f t="shared" ref="AM2178:AM2227" si="1339">AK2178+AL2178</f>
        <v>0</v>
      </c>
      <c r="AN2178" s="123">
        <f t="shared" si="1336"/>
        <v>0</v>
      </c>
      <c r="AP2178" s="123">
        <f>J2178-(R2178+Z2178+AH2178)</f>
        <v>0</v>
      </c>
      <c r="AQ2178" s="123">
        <f>K2178-(S2178+AA2178+AI2178)</f>
        <v>0</v>
      </c>
      <c r="AR2178" s="123">
        <f t="shared" si="1328"/>
        <v>0</v>
      </c>
      <c r="AS2178" s="123">
        <f>M2178-(U2178+AC2178+AK2178)</f>
        <v>0</v>
      </c>
      <c r="AT2178" s="123">
        <f>N2178-(V2178+AD2178+AL2178)</f>
        <v>0</v>
      </c>
      <c r="AU2178" s="123">
        <f t="shared" si="1330"/>
        <v>0</v>
      </c>
      <c r="AV2178" s="123">
        <f t="shared" si="1329"/>
        <v>0</v>
      </c>
      <c r="AW2178" s="125" t="s">
        <v>237</v>
      </c>
      <c r="AX2178" s="125"/>
      <c r="AY2178" s="125"/>
      <c r="AZ2178" s="124" t="s">
        <v>88</v>
      </c>
      <c r="BA2178" s="124"/>
      <c r="BB2178" s="124"/>
      <c r="BC2178" s="124"/>
      <c r="BD2178" s="124"/>
    </row>
    <row r="2179" spans="1:56" s="126" customFormat="1" hidden="1">
      <c r="A2179" s="45"/>
      <c r="B2179" s="108">
        <v>2013</v>
      </c>
      <c r="C2179" s="109">
        <v>8320</v>
      </c>
      <c r="D2179" s="108">
        <v>17</v>
      </c>
      <c r="E2179" s="108">
        <v>5000</v>
      </c>
      <c r="F2179" s="108">
        <v>5300</v>
      </c>
      <c r="G2179" s="108"/>
      <c r="H2179" s="108"/>
      <c r="I2179" s="110" t="s">
        <v>334</v>
      </c>
      <c r="J2179" s="111">
        <v>0</v>
      </c>
      <c r="K2179" s="111">
        <v>0</v>
      </c>
      <c r="L2179" s="111">
        <v>0</v>
      </c>
      <c r="M2179" s="111">
        <v>0</v>
      </c>
      <c r="N2179" s="111">
        <v>0</v>
      </c>
      <c r="O2179" s="111">
        <v>0</v>
      </c>
      <c r="P2179" s="111">
        <v>0</v>
      </c>
      <c r="Q2179" s="45"/>
      <c r="R2179" s="112">
        <f>R2180+R2182</f>
        <v>0</v>
      </c>
      <c r="S2179" s="112">
        <f>S2180+S2182</f>
        <v>0</v>
      </c>
      <c r="T2179" s="112">
        <f t="shared" si="1331"/>
        <v>0</v>
      </c>
      <c r="U2179" s="112">
        <f>U2180+U2182</f>
        <v>0</v>
      </c>
      <c r="V2179" s="112">
        <f>V2180+V2182</f>
        <v>0</v>
      </c>
      <c r="W2179" s="112">
        <f t="shared" si="1337"/>
        <v>0</v>
      </c>
      <c r="X2179" s="112">
        <f t="shared" si="1332"/>
        <v>0</v>
      </c>
      <c r="Y2179" s="45"/>
      <c r="Z2179" s="112">
        <f>Z2180+Z2182</f>
        <v>0</v>
      </c>
      <c r="AA2179" s="112">
        <f>AA2180+AA2182</f>
        <v>0</v>
      </c>
      <c r="AB2179" s="112">
        <f t="shared" si="1333"/>
        <v>0</v>
      </c>
      <c r="AC2179" s="112">
        <f>AC2180+AC2182</f>
        <v>0</v>
      </c>
      <c r="AD2179" s="112">
        <f>AD2180+AD2182</f>
        <v>0</v>
      </c>
      <c r="AE2179" s="112">
        <f t="shared" si="1338"/>
        <v>0</v>
      </c>
      <c r="AF2179" s="112">
        <f t="shared" si="1334"/>
        <v>0</v>
      </c>
      <c r="AH2179" s="112">
        <f>AH2180+AH2182</f>
        <v>0</v>
      </c>
      <c r="AI2179" s="112">
        <f>AI2180+AI2182</f>
        <v>0</v>
      </c>
      <c r="AJ2179" s="112">
        <f t="shared" si="1335"/>
        <v>0</v>
      </c>
      <c r="AK2179" s="112">
        <f>AK2180+AK2182</f>
        <v>0</v>
      </c>
      <c r="AL2179" s="112">
        <f>AL2180+AL2182</f>
        <v>0</v>
      </c>
      <c r="AM2179" s="112">
        <f t="shared" si="1339"/>
        <v>0</v>
      </c>
      <c r="AN2179" s="112">
        <f t="shared" si="1336"/>
        <v>0</v>
      </c>
      <c r="AP2179" s="112">
        <f>AP2180+AP2182</f>
        <v>0</v>
      </c>
      <c r="AQ2179" s="112">
        <f>AQ2180+AQ2182</f>
        <v>0</v>
      </c>
      <c r="AR2179" s="112">
        <f t="shared" si="1328"/>
        <v>0</v>
      </c>
      <c r="AS2179" s="112">
        <f>AS2180+AS2182</f>
        <v>0</v>
      </c>
      <c r="AT2179" s="112">
        <f>AT2180+AT2182</f>
        <v>0</v>
      </c>
      <c r="AU2179" s="112">
        <f t="shared" si="1330"/>
        <v>0</v>
      </c>
      <c r="AV2179" s="112">
        <f t="shared" si="1329"/>
        <v>0</v>
      </c>
      <c r="AW2179" s="113"/>
      <c r="AX2179" s="113"/>
      <c r="AY2179" s="113"/>
      <c r="AZ2179" s="111"/>
      <c r="BA2179" s="111"/>
      <c r="BB2179" s="111"/>
      <c r="BC2179" s="111"/>
      <c r="BD2179" s="111"/>
    </row>
    <row r="2180" spans="1:56" s="127" customFormat="1" hidden="1">
      <c r="A2180" s="45"/>
      <c r="B2180" s="114">
        <v>2013</v>
      </c>
      <c r="C2180" s="115">
        <v>8320</v>
      </c>
      <c r="D2180" s="114">
        <v>17</v>
      </c>
      <c r="E2180" s="114">
        <v>5000</v>
      </c>
      <c r="F2180" s="114">
        <v>5300</v>
      </c>
      <c r="G2180" s="114">
        <v>531</v>
      </c>
      <c r="H2180" s="114"/>
      <c r="I2180" s="116" t="s">
        <v>335</v>
      </c>
      <c r="J2180" s="117">
        <v>0</v>
      </c>
      <c r="K2180" s="117">
        <v>0</v>
      </c>
      <c r="L2180" s="117">
        <v>0</v>
      </c>
      <c r="M2180" s="117">
        <v>0</v>
      </c>
      <c r="N2180" s="117">
        <v>0</v>
      </c>
      <c r="O2180" s="117">
        <v>0</v>
      </c>
      <c r="P2180" s="117">
        <v>0</v>
      </c>
      <c r="Q2180" s="45"/>
      <c r="R2180" s="118">
        <f t="shared" ref="R2180:S2182" si="1340">R2181</f>
        <v>0</v>
      </c>
      <c r="S2180" s="118">
        <f t="shared" si="1340"/>
        <v>0</v>
      </c>
      <c r="T2180" s="118">
        <f t="shared" si="1331"/>
        <v>0</v>
      </c>
      <c r="U2180" s="118">
        <f t="shared" ref="U2180:V2182" si="1341">U2181</f>
        <v>0</v>
      </c>
      <c r="V2180" s="118">
        <f t="shared" si="1341"/>
        <v>0</v>
      </c>
      <c r="W2180" s="118">
        <f t="shared" si="1337"/>
        <v>0</v>
      </c>
      <c r="X2180" s="118">
        <f t="shared" si="1332"/>
        <v>0</v>
      </c>
      <c r="Y2180" s="45"/>
      <c r="Z2180" s="118">
        <f t="shared" ref="Z2180:AA2182" si="1342">Z2181</f>
        <v>0</v>
      </c>
      <c r="AA2180" s="118">
        <f t="shared" si="1342"/>
        <v>0</v>
      </c>
      <c r="AB2180" s="118">
        <f t="shared" si="1333"/>
        <v>0</v>
      </c>
      <c r="AC2180" s="118">
        <f t="shared" ref="AC2180:AD2182" si="1343">AC2181</f>
        <v>0</v>
      </c>
      <c r="AD2180" s="118">
        <f t="shared" si="1343"/>
        <v>0</v>
      </c>
      <c r="AE2180" s="118">
        <f t="shared" si="1338"/>
        <v>0</v>
      </c>
      <c r="AF2180" s="118">
        <f t="shared" si="1334"/>
        <v>0</v>
      </c>
      <c r="AH2180" s="118">
        <f t="shared" ref="AH2180:AI2182" si="1344">AH2181</f>
        <v>0</v>
      </c>
      <c r="AI2180" s="118">
        <f t="shared" si="1344"/>
        <v>0</v>
      </c>
      <c r="AJ2180" s="118">
        <f t="shared" si="1335"/>
        <v>0</v>
      </c>
      <c r="AK2180" s="118">
        <f t="shared" ref="AK2180:AL2182" si="1345">AK2181</f>
        <v>0</v>
      </c>
      <c r="AL2180" s="118">
        <f t="shared" si="1345"/>
        <v>0</v>
      </c>
      <c r="AM2180" s="118">
        <f t="shared" si="1339"/>
        <v>0</v>
      </c>
      <c r="AN2180" s="118">
        <f t="shared" si="1336"/>
        <v>0</v>
      </c>
      <c r="AP2180" s="118">
        <f t="shared" ref="AP2180:AQ2182" si="1346">AP2181</f>
        <v>0</v>
      </c>
      <c r="AQ2180" s="118">
        <f t="shared" si="1346"/>
        <v>0</v>
      </c>
      <c r="AR2180" s="118">
        <f t="shared" si="1328"/>
        <v>0</v>
      </c>
      <c r="AS2180" s="118">
        <f t="shared" ref="AS2180:AT2182" si="1347">AS2181</f>
        <v>0</v>
      </c>
      <c r="AT2180" s="118">
        <f t="shared" si="1347"/>
        <v>0</v>
      </c>
      <c r="AU2180" s="118">
        <f t="shared" si="1330"/>
        <v>0</v>
      </c>
      <c r="AV2180" s="118">
        <f t="shared" si="1329"/>
        <v>0</v>
      </c>
      <c r="AW2180" s="119"/>
      <c r="AX2180" s="119"/>
      <c r="AY2180" s="119"/>
      <c r="AZ2180" s="117"/>
      <c r="BA2180" s="117"/>
      <c r="BB2180" s="117"/>
      <c r="BC2180" s="117"/>
      <c r="BD2180" s="117"/>
    </row>
    <row r="2181" spans="1:56" s="100" customFormat="1">
      <c r="A2181" s="45"/>
      <c r="B2181" s="120">
        <v>2013</v>
      </c>
      <c r="C2181" s="121">
        <v>8320</v>
      </c>
      <c r="D2181" s="120">
        <v>17</v>
      </c>
      <c r="E2181" s="120">
        <v>5000</v>
      </c>
      <c r="F2181" s="120">
        <v>5300</v>
      </c>
      <c r="G2181" s="120">
        <v>531</v>
      </c>
      <c r="H2181" s="120">
        <v>53101</v>
      </c>
      <c r="I2181" s="122" t="s">
        <v>335</v>
      </c>
      <c r="J2181" s="132">
        <v>0</v>
      </c>
      <c r="K2181" s="132">
        <v>0</v>
      </c>
      <c r="L2181" s="133">
        <v>0</v>
      </c>
      <c r="M2181" s="132">
        <v>0</v>
      </c>
      <c r="N2181" s="132">
        <v>0</v>
      </c>
      <c r="O2181" s="133">
        <v>0</v>
      </c>
      <c r="P2181" s="133">
        <v>0</v>
      </c>
      <c r="Q2181" s="45"/>
      <c r="R2181" s="123">
        <v>0</v>
      </c>
      <c r="S2181" s="123">
        <v>0</v>
      </c>
      <c r="T2181" s="123">
        <f t="shared" si="1331"/>
        <v>0</v>
      </c>
      <c r="U2181" s="123">
        <v>0</v>
      </c>
      <c r="V2181" s="123">
        <v>0</v>
      </c>
      <c r="W2181" s="123">
        <f t="shared" si="1337"/>
        <v>0</v>
      </c>
      <c r="X2181" s="123">
        <f t="shared" si="1332"/>
        <v>0</v>
      </c>
      <c r="Y2181" s="45"/>
      <c r="Z2181" s="123">
        <v>0</v>
      </c>
      <c r="AA2181" s="123">
        <v>0</v>
      </c>
      <c r="AB2181" s="123">
        <f t="shared" si="1333"/>
        <v>0</v>
      </c>
      <c r="AC2181" s="123">
        <v>0</v>
      </c>
      <c r="AD2181" s="123">
        <v>0</v>
      </c>
      <c r="AE2181" s="123">
        <f t="shared" si="1338"/>
        <v>0</v>
      </c>
      <c r="AF2181" s="123">
        <f t="shared" si="1334"/>
        <v>0</v>
      </c>
      <c r="AH2181" s="123">
        <v>0</v>
      </c>
      <c r="AI2181" s="123">
        <v>0</v>
      </c>
      <c r="AJ2181" s="123">
        <f t="shared" si="1335"/>
        <v>0</v>
      </c>
      <c r="AK2181" s="123">
        <v>0</v>
      </c>
      <c r="AL2181" s="123">
        <v>0</v>
      </c>
      <c r="AM2181" s="123">
        <f t="shared" si="1339"/>
        <v>0</v>
      </c>
      <c r="AN2181" s="123">
        <f t="shared" si="1336"/>
        <v>0</v>
      </c>
      <c r="AP2181" s="123">
        <f>J2181-(R2181+Z2181+AH2181)</f>
        <v>0</v>
      </c>
      <c r="AQ2181" s="123">
        <f>K2181-(S2181+AA2181+AI2181)</f>
        <v>0</v>
      </c>
      <c r="AR2181" s="123">
        <f t="shared" si="1328"/>
        <v>0</v>
      </c>
      <c r="AS2181" s="123">
        <f>M2181-(U2181+AC2181+AK2181)</f>
        <v>0</v>
      </c>
      <c r="AT2181" s="123">
        <f>N2181-(V2181+AD2181+AL2181)</f>
        <v>0</v>
      </c>
      <c r="AU2181" s="123">
        <f t="shared" si="1330"/>
        <v>0</v>
      </c>
      <c r="AV2181" s="123">
        <f t="shared" si="1329"/>
        <v>0</v>
      </c>
      <c r="AW2181" s="134" t="s">
        <v>388</v>
      </c>
      <c r="AX2181" s="134"/>
      <c r="AY2181" s="134"/>
      <c r="AZ2181" s="133" t="s">
        <v>283</v>
      </c>
      <c r="BA2181" s="133"/>
      <c r="BB2181" s="133"/>
      <c r="BC2181" s="133"/>
      <c r="BD2181" s="133"/>
    </row>
    <row r="2182" spans="1:56" s="127" customFormat="1">
      <c r="A2182" s="45"/>
      <c r="B2182" s="114">
        <v>2013</v>
      </c>
      <c r="C2182" s="115">
        <v>8320</v>
      </c>
      <c r="D2182" s="114">
        <v>17</v>
      </c>
      <c r="E2182" s="114">
        <v>5000</v>
      </c>
      <c r="F2182" s="114">
        <v>5300</v>
      </c>
      <c r="G2182" s="114">
        <v>532</v>
      </c>
      <c r="H2182" s="114"/>
      <c r="I2182" s="116" t="s">
        <v>336</v>
      </c>
      <c r="J2182" s="117">
        <v>0</v>
      </c>
      <c r="K2182" s="117">
        <v>0</v>
      </c>
      <c r="L2182" s="117">
        <v>0</v>
      </c>
      <c r="M2182" s="117">
        <v>0</v>
      </c>
      <c r="N2182" s="117">
        <v>0</v>
      </c>
      <c r="O2182" s="117">
        <v>0</v>
      </c>
      <c r="P2182" s="117">
        <v>0</v>
      </c>
      <c r="Q2182" s="45"/>
      <c r="R2182" s="118">
        <f t="shared" si="1340"/>
        <v>0</v>
      </c>
      <c r="S2182" s="118">
        <f t="shared" si="1340"/>
        <v>0</v>
      </c>
      <c r="T2182" s="118">
        <f t="shared" si="1331"/>
        <v>0</v>
      </c>
      <c r="U2182" s="118">
        <f t="shared" si="1341"/>
        <v>0</v>
      </c>
      <c r="V2182" s="118">
        <f t="shared" si="1341"/>
        <v>0</v>
      </c>
      <c r="W2182" s="118">
        <f t="shared" si="1337"/>
        <v>0</v>
      </c>
      <c r="X2182" s="118">
        <f t="shared" si="1332"/>
        <v>0</v>
      </c>
      <c r="Y2182" s="45"/>
      <c r="Z2182" s="118">
        <f t="shared" si="1342"/>
        <v>0</v>
      </c>
      <c r="AA2182" s="118">
        <f t="shared" si="1342"/>
        <v>0</v>
      </c>
      <c r="AB2182" s="118">
        <f t="shared" si="1333"/>
        <v>0</v>
      </c>
      <c r="AC2182" s="118">
        <f t="shared" si="1343"/>
        <v>0</v>
      </c>
      <c r="AD2182" s="118">
        <f t="shared" si="1343"/>
        <v>0</v>
      </c>
      <c r="AE2182" s="118">
        <f t="shared" si="1338"/>
        <v>0</v>
      </c>
      <c r="AF2182" s="118">
        <f t="shared" si="1334"/>
        <v>0</v>
      </c>
      <c r="AH2182" s="118">
        <f t="shared" si="1344"/>
        <v>0</v>
      </c>
      <c r="AI2182" s="118">
        <f t="shared" si="1344"/>
        <v>0</v>
      </c>
      <c r="AJ2182" s="118">
        <f t="shared" si="1335"/>
        <v>0</v>
      </c>
      <c r="AK2182" s="118">
        <f t="shared" si="1345"/>
        <v>0</v>
      </c>
      <c r="AL2182" s="118">
        <f t="shared" si="1345"/>
        <v>0</v>
      </c>
      <c r="AM2182" s="118">
        <f t="shared" si="1339"/>
        <v>0</v>
      </c>
      <c r="AN2182" s="118">
        <f t="shared" si="1336"/>
        <v>0</v>
      </c>
      <c r="AP2182" s="118">
        <f t="shared" si="1346"/>
        <v>0</v>
      </c>
      <c r="AQ2182" s="118">
        <f t="shared" si="1346"/>
        <v>0</v>
      </c>
      <c r="AR2182" s="118">
        <f t="shared" si="1328"/>
        <v>0</v>
      </c>
      <c r="AS2182" s="118">
        <f t="shared" si="1347"/>
        <v>0</v>
      </c>
      <c r="AT2182" s="118">
        <f t="shared" si="1347"/>
        <v>0</v>
      </c>
      <c r="AU2182" s="118">
        <f t="shared" si="1330"/>
        <v>0</v>
      </c>
      <c r="AV2182" s="118">
        <f t="shared" si="1329"/>
        <v>0</v>
      </c>
      <c r="AW2182" s="119"/>
      <c r="AX2182" s="119"/>
      <c r="AY2182" s="119"/>
      <c r="AZ2182" s="117"/>
      <c r="BA2182" s="117"/>
      <c r="BB2182" s="117"/>
      <c r="BC2182" s="117"/>
      <c r="BD2182" s="117"/>
    </row>
    <row r="2183" spans="1:56" s="100" customFormat="1">
      <c r="A2183" s="45"/>
      <c r="B2183" s="120">
        <v>2013</v>
      </c>
      <c r="C2183" s="121">
        <v>8320</v>
      </c>
      <c r="D2183" s="120">
        <v>17</v>
      </c>
      <c r="E2183" s="120">
        <v>5000</v>
      </c>
      <c r="F2183" s="120">
        <v>5300</v>
      </c>
      <c r="G2183" s="120">
        <v>532</v>
      </c>
      <c r="H2183" s="120">
        <v>53201</v>
      </c>
      <c r="I2183" s="122" t="s">
        <v>336</v>
      </c>
      <c r="J2183" s="132">
        <v>0</v>
      </c>
      <c r="K2183" s="132">
        <v>0</v>
      </c>
      <c r="L2183" s="133">
        <v>0</v>
      </c>
      <c r="M2183" s="132">
        <v>0</v>
      </c>
      <c r="N2183" s="132">
        <v>0</v>
      </c>
      <c r="O2183" s="133">
        <v>0</v>
      </c>
      <c r="P2183" s="133"/>
      <c r="Q2183" s="45"/>
      <c r="R2183" s="123">
        <v>0</v>
      </c>
      <c r="S2183" s="123">
        <v>0</v>
      </c>
      <c r="T2183" s="123">
        <f t="shared" si="1331"/>
        <v>0</v>
      </c>
      <c r="U2183" s="123">
        <v>0</v>
      </c>
      <c r="V2183" s="123">
        <v>0</v>
      </c>
      <c r="W2183" s="123">
        <f t="shared" si="1337"/>
        <v>0</v>
      </c>
      <c r="X2183" s="123">
        <f t="shared" si="1332"/>
        <v>0</v>
      </c>
      <c r="Y2183" s="45"/>
      <c r="Z2183" s="123">
        <v>0</v>
      </c>
      <c r="AA2183" s="123">
        <v>0</v>
      </c>
      <c r="AB2183" s="123">
        <f t="shared" si="1333"/>
        <v>0</v>
      </c>
      <c r="AC2183" s="123">
        <v>0</v>
      </c>
      <c r="AD2183" s="123">
        <v>0</v>
      </c>
      <c r="AE2183" s="123">
        <f t="shared" si="1338"/>
        <v>0</v>
      </c>
      <c r="AF2183" s="123">
        <f t="shared" si="1334"/>
        <v>0</v>
      </c>
      <c r="AH2183" s="123">
        <v>0</v>
      </c>
      <c r="AI2183" s="123">
        <v>0</v>
      </c>
      <c r="AJ2183" s="123">
        <f t="shared" si="1335"/>
        <v>0</v>
      </c>
      <c r="AK2183" s="123">
        <v>0</v>
      </c>
      <c r="AL2183" s="123">
        <v>0</v>
      </c>
      <c r="AM2183" s="123">
        <f t="shared" si="1339"/>
        <v>0</v>
      </c>
      <c r="AN2183" s="123">
        <f t="shared" si="1336"/>
        <v>0</v>
      </c>
      <c r="AP2183" s="123">
        <f>J2183-(R2183+Z2183+AH2183)</f>
        <v>0</v>
      </c>
      <c r="AQ2183" s="123">
        <f>K2183-(S2183+AA2183+AI2183)</f>
        <v>0</v>
      </c>
      <c r="AR2183" s="123">
        <f t="shared" si="1328"/>
        <v>0</v>
      </c>
      <c r="AS2183" s="123">
        <f>M2183-(U2183+AC2183+AK2183)</f>
        <v>0</v>
      </c>
      <c r="AT2183" s="123">
        <f>N2183-(V2183+AD2183+AL2183)</f>
        <v>0</v>
      </c>
      <c r="AU2183" s="123">
        <f t="shared" si="1330"/>
        <v>0</v>
      </c>
      <c r="AV2183" s="123">
        <f t="shared" si="1329"/>
        <v>0</v>
      </c>
      <c r="AW2183" s="134" t="s">
        <v>141</v>
      </c>
      <c r="AX2183" s="134"/>
      <c r="AY2183" s="134"/>
      <c r="AZ2183" s="133" t="s">
        <v>283</v>
      </c>
      <c r="BA2183" s="133"/>
      <c r="BB2183" s="133"/>
      <c r="BC2183" s="133"/>
      <c r="BD2183" s="133"/>
    </row>
    <row r="2184" spans="1:56" s="126" customFormat="1">
      <c r="A2184" s="45"/>
      <c r="B2184" s="108">
        <v>2013</v>
      </c>
      <c r="C2184" s="109">
        <v>8320</v>
      </c>
      <c r="D2184" s="108">
        <v>17</v>
      </c>
      <c r="E2184" s="108">
        <v>5000</v>
      </c>
      <c r="F2184" s="108">
        <v>5400</v>
      </c>
      <c r="G2184" s="108"/>
      <c r="H2184" s="108"/>
      <c r="I2184" s="110" t="s">
        <v>337</v>
      </c>
      <c r="J2184" s="111">
        <v>0</v>
      </c>
      <c r="K2184" s="111">
        <v>31545000</v>
      </c>
      <c r="L2184" s="111">
        <v>31545000</v>
      </c>
      <c r="M2184" s="111">
        <v>0</v>
      </c>
      <c r="N2184" s="111">
        <v>0</v>
      </c>
      <c r="O2184" s="111">
        <v>0</v>
      </c>
      <c r="P2184" s="111">
        <f>+L2184+O2184</f>
        <v>31545000</v>
      </c>
      <c r="Q2184" s="45"/>
      <c r="R2184" s="112">
        <f>R2185+R2189+R2191</f>
        <v>0</v>
      </c>
      <c r="S2184" s="112">
        <f>S2185+S2189+S2191</f>
        <v>31545000</v>
      </c>
      <c r="T2184" s="112">
        <f t="shared" si="1331"/>
        <v>31545000</v>
      </c>
      <c r="U2184" s="112">
        <f>U2185+U2189+U2191</f>
        <v>0</v>
      </c>
      <c r="V2184" s="112">
        <f>V2185+V2189+V2191</f>
        <v>0</v>
      </c>
      <c r="W2184" s="112">
        <f t="shared" si="1337"/>
        <v>0</v>
      </c>
      <c r="X2184" s="112">
        <f t="shared" si="1332"/>
        <v>31545000</v>
      </c>
      <c r="Y2184" s="45"/>
      <c r="Z2184" s="112">
        <f>Z2185+Z2189+Z2191</f>
        <v>0</v>
      </c>
      <c r="AA2184" s="112">
        <f>AA2185+AA2189+AA2191</f>
        <v>0</v>
      </c>
      <c r="AB2184" s="112">
        <f t="shared" si="1333"/>
        <v>0</v>
      </c>
      <c r="AC2184" s="112">
        <f>AC2185+AC2189+AC2191</f>
        <v>0</v>
      </c>
      <c r="AD2184" s="112">
        <f>AD2185+AD2189+AD2191</f>
        <v>0</v>
      </c>
      <c r="AE2184" s="112">
        <f t="shared" si="1338"/>
        <v>0</v>
      </c>
      <c r="AF2184" s="112">
        <f t="shared" si="1334"/>
        <v>0</v>
      </c>
      <c r="AH2184" s="112">
        <f>AH2185+AH2189+AH2191</f>
        <v>0</v>
      </c>
      <c r="AI2184" s="112">
        <f>AI2185+AI2189+AI2191</f>
        <v>0</v>
      </c>
      <c r="AJ2184" s="112">
        <f t="shared" si="1335"/>
        <v>0</v>
      </c>
      <c r="AK2184" s="112">
        <f>AK2185+AK2189+AK2191</f>
        <v>0</v>
      </c>
      <c r="AL2184" s="112">
        <f>AL2185+AL2189+AL2191</f>
        <v>0</v>
      </c>
      <c r="AM2184" s="112">
        <f t="shared" si="1339"/>
        <v>0</v>
      </c>
      <c r="AN2184" s="112">
        <f t="shared" si="1336"/>
        <v>0</v>
      </c>
      <c r="AP2184" s="112">
        <f>AP2185+AP2189+AP2191</f>
        <v>0</v>
      </c>
      <c r="AQ2184" s="112">
        <f>AQ2185+AQ2189+AQ2191</f>
        <v>0</v>
      </c>
      <c r="AR2184" s="112">
        <f t="shared" si="1328"/>
        <v>0</v>
      </c>
      <c r="AS2184" s="112">
        <f>AS2185+AS2189+AS2191</f>
        <v>0</v>
      </c>
      <c r="AT2184" s="112">
        <f>AT2185+AT2189+AT2191</f>
        <v>0</v>
      </c>
      <c r="AU2184" s="112">
        <f t="shared" si="1330"/>
        <v>0</v>
      </c>
      <c r="AV2184" s="112">
        <f t="shared" si="1329"/>
        <v>0</v>
      </c>
      <c r="AW2184" s="113"/>
      <c r="AX2184" s="113"/>
      <c r="AY2184" s="113"/>
      <c r="AZ2184" s="111"/>
      <c r="BA2184" s="111"/>
      <c r="BB2184" s="111"/>
      <c r="BC2184" s="111"/>
      <c r="BD2184" s="111"/>
    </row>
    <row r="2185" spans="1:56" s="127" customFormat="1">
      <c r="A2185" s="45"/>
      <c r="B2185" s="114">
        <v>2013</v>
      </c>
      <c r="C2185" s="115">
        <v>8320</v>
      </c>
      <c r="D2185" s="114">
        <v>17</v>
      </c>
      <c r="E2185" s="114">
        <v>5000</v>
      </c>
      <c r="F2185" s="114">
        <v>5400</v>
      </c>
      <c r="G2185" s="114">
        <v>541</v>
      </c>
      <c r="H2185" s="114"/>
      <c r="I2185" s="116" t="s">
        <v>241</v>
      </c>
      <c r="J2185" s="117">
        <v>0</v>
      </c>
      <c r="K2185" s="117">
        <v>31545000</v>
      </c>
      <c r="L2185" s="117">
        <v>31545000</v>
      </c>
      <c r="M2185" s="117">
        <v>0</v>
      </c>
      <c r="N2185" s="117">
        <v>0</v>
      </c>
      <c r="O2185" s="117">
        <v>0</v>
      </c>
      <c r="P2185" s="117">
        <v>31545000</v>
      </c>
      <c r="Q2185" s="45"/>
      <c r="R2185" s="118">
        <f>R2186+R2187+R2188</f>
        <v>0</v>
      </c>
      <c r="S2185" s="118">
        <f>S2186+S2187+S2188</f>
        <v>31545000</v>
      </c>
      <c r="T2185" s="118">
        <f t="shared" si="1331"/>
        <v>31545000</v>
      </c>
      <c r="U2185" s="118">
        <f>U2186+U2187+U2188</f>
        <v>0</v>
      </c>
      <c r="V2185" s="118">
        <f>V2186+V2187+V2188</f>
        <v>0</v>
      </c>
      <c r="W2185" s="118">
        <f t="shared" si="1337"/>
        <v>0</v>
      </c>
      <c r="X2185" s="118">
        <f t="shared" si="1332"/>
        <v>31545000</v>
      </c>
      <c r="Y2185" s="45"/>
      <c r="Z2185" s="118">
        <f>Z2186+Z2187+Z2188</f>
        <v>0</v>
      </c>
      <c r="AA2185" s="118">
        <f>AA2186+AA2187+AA2188</f>
        <v>0</v>
      </c>
      <c r="AB2185" s="118">
        <f t="shared" si="1333"/>
        <v>0</v>
      </c>
      <c r="AC2185" s="118">
        <f>AC2186+AC2187+AC2188</f>
        <v>0</v>
      </c>
      <c r="AD2185" s="118">
        <f>AD2186+AD2187+AD2188</f>
        <v>0</v>
      </c>
      <c r="AE2185" s="118">
        <f t="shared" si="1338"/>
        <v>0</v>
      </c>
      <c r="AF2185" s="118">
        <f t="shared" si="1334"/>
        <v>0</v>
      </c>
      <c r="AH2185" s="118">
        <f>AH2186+AH2187+AH2188</f>
        <v>0</v>
      </c>
      <c r="AI2185" s="118">
        <f>AI2186+AI2187+AI2188</f>
        <v>0</v>
      </c>
      <c r="AJ2185" s="118">
        <f t="shared" si="1335"/>
        <v>0</v>
      </c>
      <c r="AK2185" s="118">
        <f>AK2186+AK2187+AK2188</f>
        <v>0</v>
      </c>
      <c r="AL2185" s="118">
        <f>AL2186+AL2187+AL2188</f>
        <v>0</v>
      </c>
      <c r="AM2185" s="118">
        <f t="shared" si="1339"/>
        <v>0</v>
      </c>
      <c r="AN2185" s="118">
        <f t="shared" si="1336"/>
        <v>0</v>
      </c>
      <c r="AP2185" s="118">
        <f>AP2186+AP2187+AP2188</f>
        <v>0</v>
      </c>
      <c r="AQ2185" s="118">
        <f>AQ2186+AQ2187+AQ2188</f>
        <v>0</v>
      </c>
      <c r="AR2185" s="118">
        <f t="shared" si="1328"/>
        <v>0</v>
      </c>
      <c r="AS2185" s="118">
        <f>AS2186+AS2187+AS2188</f>
        <v>0</v>
      </c>
      <c r="AT2185" s="118">
        <f>AT2186+AT2187+AT2188</f>
        <v>0</v>
      </c>
      <c r="AU2185" s="118">
        <f t="shared" si="1330"/>
        <v>0</v>
      </c>
      <c r="AV2185" s="118">
        <f t="shared" si="1329"/>
        <v>0</v>
      </c>
      <c r="AW2185" s="119"/>
      <c r="AX2185" s="119"/>
      <c r="AY2185" s="119"/>
      <c r="AZ2185" s="117"/>
      <c r="BA2185" s="117"/>
      <c r="BB2185" s="117"/>
      <c r="BC2185" s="117"/>
      <c r="BD2185" s="117"/>
    </row>
    <row r="2186" spans="1:56" s="100" customFormat="1">
      <c r="A2186" s="45"/>
      <c r="B2186" s="120">
        <v>2013</v>
      </c>
      <c r="C2186" s="121">
        <v>8320</v>
      </c>
      <c r="D2186" s="120">
        <v>17</v>
      </c>
      <c r="E2186" s="120">
        <v>5000</v>
      </c>
      <c r="F2186" s="120">
        <v>5400</v>
      </c>
      <c r="G2186" s="120">
        <v>541</v>
      </c>
      <c r="H2186" s="120">
        <v>54101</v>
      </c>
      <c r="I2186" s="122" t="s">
        <v>242</v>
      </c>
      <c r="J2186" s="132">
        <v>0</v>
      </c>
      <c r="K2186" s="132">
        <v>31545000</v>
      </c>
      <c r="L2186" s="124">
        <v>31545000</v>
      </c>
      <c r="M2186" s="132">
        <v>0</v>
      </c>
      <c r="N2186" s="132">
        <v>0</v>
      </c>
      <c r="O2186" s="133">
        <v>0</v>
      </c>
      <c r="P2186" s="133">
        <v>31545000</v>
      </c>
      <c r="Q2186" s="45"/>
      <c r="R2186" s="123">
        <v>0</v>
      </c>
      <c r="S2186" s="123">
        <f>+'[1]Fortalecimiento SSP-PE FED'!T222</f>
        <v>31545000</v>
      </c>
      <c r="T2186" s="123">
        <f t="shared" si="1331"/>
        <v>31545000</v>
      </c>
      <c r="U2186" s="123">
        <v>0</v>
      </c>
      <c r="V2186" s="123">
        <v>0</v>
      </c>
      <c r="W2186" s="123">
        <f t="shared" si="1337"/>
        <v>0</v>
      </c>
      <c r="X2186" s="123">
        <f t="shared" si="1332"/>
        <v>31545000</v>
      </c>
      <c r="Y2186" s="45"/>
      <c r="Z2186" s="123">
        <v>0</v>
      </c>
      <c r="AA2186" s="123">
        <v>0</v>
      </c>
      <c r="AB2186" s="123">
        <f t="shared" si="1333"/>
        <v>0</v>
      </c>
      <c r="AC2186" s="123">
        <v>0</v>
      </c>
      <c r="AD2186" s="123">
        <v>0</v>
      </c>
      <c r="AE2186" s="123">
        <f t="shared" si="1338"/>
        <v>0</v>
      </c>
      <c r="AF2186" s="123">
        <f t="shared" si="1334"/>
        <v>0</v>
      </c>
      <c r="AH2186" s="123">
        <v>0</v>
      </c>
      <c r="AI2186" s="123">
        <v>0</v>
      </c>
      <c r="AJ2186" s="123">
        <f t="shared" si="1335"/>
        <v>0</v>
      </c>
      <c r="AK2186" s="123">
        <v>0</v>
      </c>
      <c r="AL2186" s="123">
        <v>0</v>
      </c>
      <c r="AM2186" s="123">
        <f t="shared" si="1339"/>
        <v>0</v>
      </c>
      <c r="AN2186" s="123">
        <f t="shared" si="1336"/>
        <v>0</v>
      </c>
      <c r="AP2186" s="123">
        <f t="shared" ref="AP2186:AQ2188" si="1348">J2186-(R2186+Z2186+AH2186)</f>
        <v>0</v>
      </c>
      <c r="AQ2186" s="135">
        <f>K2186-(S2186+AA2186+AI2186)</f>
        <v>0</v>
      </c>
      <c r="AR2186" s="123">
        <f t="shared" si="1328"/>
        <v>0</v>
      </c>
      <c r="AS2186" s="123">
        <f t="shared" ref="AS2186:AT2188" si="1349">M2186-(U2186+AC2186+AK2186)</f>
        <v>0</v>
      </c>
      <c r="AT2186" s="123">
        <f t="shared" si="1349"/>
        <v>0</v>
      </c>
      <c r="AU2186" s="123">
        <f t="shared" si="1330"/>
        <v>0</v>
      </c>
      <c r="AV2186" s="123">
        <f t="shared" si="1329"/>
        <v>0</v>
      </c>
      <c r="AW2186" s="134" t="s">
        <v>103</v>
      </c>
      <c r="AX2186" s="134">
        <v>70</v>
      </c>
      <c r="AY2186" s="134"/>
      <c r="AZ2186" s="133" t="s">
        <v>283</v>
      </c>
      <c r="BA2186" s="133">
        <f>'[1]Fortalecimiento SSP-PE FED'!AJ222</f>
        <v>64</v>
      </c>
      <c r="BB2186" s="133"/>
      <c r="BC2186" s="133">
        <f>+AX2186-BA2186</f>
        <v>6</v>
      </c>
      <c r="BD2186" s="124">
        <v>0</v>
      </c>
    </row>
    <row r="2187" spans="1:56" s="100" customFormat="1">
      <c r="A2187" s="45"/>
      <c r="B2187" s="129">
        <v>2013</v>
      </c>
      <c r="C2187" s="130">
        <v>8320</v>
      </c>
      <c r="D2187" s="129">
        <v>17</v>
      </c>
      <c r="E2187" s="129">
        <v>5000</v>
      </c>
      <c r="F2187" s="129">
        <v>5400</v>
      </c>
      <c r="G2187" s="129">
        <v>541</v>
      </c>
      <c r="H2187" s="129">
        <v>54103</v>
      </c>
      <c r="I2187" s="128" t="s">
        <v>528</v>
      </c>
      <c r="J2187" s="123">
        <v>0</v>
      </c>
      <c r="K2187" s="123">
        <v>0</v>
      </c>
      <c r="L2187" s="124">
        <v>0</v>
      </c>
      <c r="M2187" s="123">
        <v>0</v>
      </c>
      <c r="N2187" s="123">
        <v>0</v>
      </c>
      <c r="O2187" s="124">
        <v>0</v>
      </c>
      <c r="P2187" s="124">
        <v>0</v>
      </c>
      <c r="Q2187" s="45"/>
      <c r="R2187" s="123">
        <v>0</v>
      </c>
      <c r="S2187" s="123">
        <v>0</v>
      </c>
      <c r="T2187" s="123">
        <f>R2187+S2187</f>
        <v>0</v>
      </c>
      <c r="U2187" s="123">
        <v>0</v>
      </c>
      <c r="V2187" s="123">
        <v>0</v>
      </c>
      <c r="W2187" s="123">
        <f>U2187+V2187</f>
        <v>0</v>
      </c>
      <c r="X2187" s="123">
        <f>T2187+W2187</f>
        <v>0</v>
      </c>
      <c r="Y2187" s="45"/>
      <c r="Z2187" s="123">
        <v>0</v>
      </c>
      <c r="AA2187" s="123">
        <v>0</v>
      </c>
      <c r="AB2187" s="123">
        <f>Z2187+AA2187</f>
        <v>0</v>
      </c>
      <c r="AC2187" s="123">
        <v>0</v>
      </c>
      <c r="AD2187" s="123">
        <v>0</v>
      </c>
      <c r="AE2187" s="123">
        <f>AC2187+AD2187</f>
        <v>0</v>
      </c>
      <c r="AF2187" s="123">
        <f>AB2187+AE2187</f>
        <v>0</v>
      </c>
      <c r="AG2187" s="193"/>
      <c r="AH2187" s="123">
        <v>0</v>
      </c>
      <c r="AI2187" s="123">
        <v>0</v>
      </c>
      <c r="AJ2187" s="123">
        <f>AH2187+AI2187</f>
        <v>0</v>
      </c>
      <c r="AK2187" s="123">
        <v>0</v>
      </c>
      <c r="AL2187" s="123">
        <v>0</v>
      </c>
      <c r="AM2187" s="123">
        <f>AK2187+AL2187</f>
        <v>0</v>
      </c>
      <c r="AN2187" s="123">
        <f>AJ2187+AM2187</f>
        <v>0</v>
      </c>
      <c r="AO2187" s="193"/>
      <c r="AP2187" s="123">
        <f t="shared" si="1348"/>
        <v>0</v>
      </c>
      <c r="AQ2187" s="123">
        <f t="shared" si="1348"/>
        <v>0</v>
      </c>
      <c r="AR2187" s="123">
        <f>AP2187+AQ2187</f>
        <v>0</v>
      </c>
      <c r="AS2187" s="123">
        <f t="shared" si="1349"/>
        <v>0</v>
      </c>
      <c r="AT2187" s="123">
        <f t="shared" si="1349"/>
        <v>0</v>
      </c>
      <c r="AU2187" s="123">
        <f>AS2187+AT2187</f>
        <v>0</v>
      </c>
      <c r="AV2187" s="123">
        <f>AR2187+AU2187</f>
        <v>0</v>
      </c>
      <c r="AW2187" s="125"/>
      <c r="AX2187" s="125"/>
      <c r="AY2187" s="125"/>
      <c r="AZ2187" s="124"/>
      <c r="BA2187" s="124"/>
      <c r="BB2187" s="124"/>
      <c r="BC2187" s="124"/>
      <c r="BD2187" s="124"/>
    </row>
    <row r="2188" spans="1:56" s="100" customFormat="1">
      <c r="A2188" s="45"/>
      <c r="B2188" s="129">
        <v>2013</v>
      </c>
      <c r="C2188" s="130">
        <v>8320</v>
      </c>
      <c r="D2188" s="129">
        <v>17</v>
      </c>
      <c r="E2188" s="129">
        <v>5000</v>
      </c>
      <c r="F2188" s="129">
        <v>5400</v>
      </c>
      <c r="G2188" s="129">
        <v>541</v>
      </c>
      <c r="H2188" s="129">
        <v>54104</v>
      </c>
      <c r="I2188" s="128" t="s">
        <v>243</v>
      </c>
      <c r="J2188" s="123">
        <v>0</v>
      </c>
      <c r="K2188" s="123">
        <v>0</v>
      </c>
      <c r="L2188" s="124">
        <v>0</v>
      </c>
      <c r="M2188" s="123">
        <v>0</v>
      </c>
      <c r="N2188" s="123">
        <v>0</v>
      </c>
      <c r="O2188" s="124">
        <v>0</v>
      </c>
      <c r="P2188" s="124">
        <v>0</v>
      </c>
      <c r="Q2188" s="45"/>
      <c r="R2188" s="123">
        <v>0</v>
      </c>
      <c r="S2188" s="123">
        <v>0</v>
      </c>
      <c r="T2188" s="123">
        <f t="shared" si="1331"/>
        <v>0</v>
      </c>
      <c r="U2188" s="123">
        <v>0</v>
      </c>
      <c r="V2188" s="123">
        <v>0</v>
      </c>
      <c r="W2188" s="123">
        <f t="shared" si="1337"/>
        <v>0</v>
      </c>
      <c r="X2188" s="123">
        <f t="shared" si="1332"/>
        <v>0</v>
      </c>
      <c r="Y2188" s="45"/>
      <c r="Z2188" s="123">
        <v>0</v>
      </c>
      <c r="AA2188" s="123">
        <v>0</v>
      </c>
      <c r="AB2188" s="123">
        <f t="shared" si="1333"/>
        <v>0</v>
      </c>
      <c r="AC2188" s="123">
        <v>0</v>
      </c>
      <c r="AD2188" s="123">
        <v>0</v>
      </c>
      <c r="AE2188" s="123">
        <f t="shared" si="1338"/>
        <v>0</v>
      </c>
      <c r="AF2188" s="123">
        <f t="shared" si="1334"/>
        <v>0</v>
      </c>
      <c r="AG2188" s="193"/>
      <c r="AH2188" s="123">
        <v>0</v>
      </c>
      <c r="AI2188" s="123">
        <v>0</v>
      </c>
      <c r="AJ2188" s="123">
        <f t="shared" si="1335"/>
        <v>0</v>
      </c>
      <c r="AK2188" s="123">
        <v>0</v>
      </c>
      <c r="AL2188" s="123">
        <v>0</v>
      </c>
      <c r="AM2188" s="123">
        <f t="shared" si="1339"/>
        <v>0</v>
      </c>
      <c r="AN2188" s="123">
        <f t="shared" si="1336"/>
        <v>0</v>
      </c>
      <c r="AO2188" s="193"/>
      <c r="AP2188" s="123">
        <f t="shared" si="1348"/>
        <v>0</v>
      </c>
      <c r="AQ2188" s="123">
        <f t="shared" si="1348"/>
        <v>0</v>
      </c>
      <c r="AR2188" s="123">
        <f t="shared" si="1328"/>
        <v>0</v>
      </c>
      <c r="AS2188" s="123">
        <f t="shared" si="1349"/>
        <v>0</v>
      </c>
      <c r="AT2188" s="123">
        <f t="shared" si="1349"/>
        <v>0</v>
      </c>
      <c r="AU2188" s="123">
        <f t="shared" si="1330"/>
        <v>0</v>
      </c>
      <c r="AV2188" s="123">
        <f t="shared" si="1329"/>
        <v>0</v>
      </c>
      <c r="AW2188" s="125"/>
      <c r="AX2188" s="125"/>
      <c r="AY2188" s="125"/>
      <c r="AZ2188" s="124"/>
      <c r="BA2188" s="124"/>
      <c r="BB2188" s="124"/>
      <c r="BC2188" s="124"/>
      <c r="BD2188" s="124"/>
    </row>
    <row r="2189" spans="1:56" s="127" customFormat="1" hidden="1">
      <c r="A2189" s="45"/>
      <c r="B2189" s="114">
        <v>2013</v>
      </c>
      <c r="C2189" s="115">
        <v>8320</v>
      </c>
      <c r="D2189" s="114">
        <v>17</v>
      </c>
      <c r="E2189" s="114">
        <v>5000</v>
      </c>
      <c r="F2189" s="114">
        <v>5400</v>
      </c>
      <c r="G2189" s="114">
        <v>542</v>
      </c>
      <c r="H2189" s="114"/>
      <c r="I2189" s="116" t="s">
        <v>414</v>
      </c>
      <c r="J2189" s="117">
        <v>0</v>
      </c>
      <c r="K2189" s="117">
        <v>0</v>
      </c>
      <c r="L2189" s="117">
        <v>0</v>
      </c>
      <c r="M2189" s="117">
        <v>0</v>
      </c>
      <c r="N2189" s="117">
        <v>0</v>
      </c>
      <c r="O2189" s="117">
        <v>0</v>
      </c>
      <c r="P2189" s="117">
        <v>0</v>
      </c>
      <c r="Q2189" s="45"/>
      <c r="R2189" s="118">
        <f t="shared" ref="R2189:S2193" si="1350">R2190</f>
        <v>0</v>
      </c>
      <c r="S2189" s="118">
        <f t="shared" si="1350"/>
        <v>0</v>
      </c>
      <c r="T2189" s="118">
        <f t="shared" si="1331"/>
        <v>0</v>
      </c>
      <c r="U2189" s="118">
        <f t="shared" ref="U2189:V2193" si="1351">U2190</f>
        <v>0</v>
      </c>
      <c r="V2189" s="118">
        <f t="shared" si="1351"/>
        <v>0</v>
      </c>
      <c r="W2189" s="118">
        <f t="shared" si="1337"/>
        <v>0</v>
      </c>
      <c r="X2189" s="118">
        <f t="shared" si="1332"/>
        <v>0</v>
      </c>
      <c r="Y2189" s="45"/>
      <c r="Z2189" s="118">
        <f t="shared" ref="Z2189:AA2193" si="1352">Z2190</f>
        <v>0</v>
      </c>
      <c r="AA2189" s="118">
        <f t="shared" si="1352"/>
        <v>0</v>
      </c>
      <c r="AB2189" s="118">
        <f t="shared" si="1333"/>
        <v>0</v>
      </c>
      <c r="AC2189" s="118">
        <f t="shared" ref="AC2189:AD2193" si="1353">AC2190</f>
        <v>0</v>
      </c>
      <c r="AD2189" s="118">
        <f t="shared" si="1353"/>
        <v>0</v>
      </c>
      <c r="AE2189" s="118">
        <f t="shared" si="1338"/>
        <v>0</v>
      </c>
      <c r="AF2189" s="118">
        <f t="shared" si="1334"/>
        <v>0</v>
      </c>
      <c r="AH2189" s="118">
        <f t="shared" ref="AH2189:AI2193" si="1354">AH2190</f>
        <v>0</v>
      </c>
      <c r="AI2189" s="118">
        <f t="shared" si="1354"/>
        <v>0</v>
      </c>
      <c r="AJ2189" s="118">
        <f t="shared" si="1335"/>
        <v>0</v>
      </c>
      <c r="AK2189" s="118">
        <f t="shared" ref="AK2189:AL2193" si="1355">AK2190</f>
        <v>0</v>
      </c>
      <c r="AL2189" s="118">
        <f t="shared" si="1355"/>
        <v>0</v>
      </c>
      <c r="AM2189" s="118">
        <f t="shared" si="1339"/>
        <v>0</v>
      </c>
      <c r="AN2189" s="118">
        <f t="shared" si="1336"/>
        <v>0</v>
      </c>
      <c r="AP2189" s="118">
        <f t="shared" ref="AP2189:AQ2193" si="1356">AP2190</f>
        <v>0</v>
      </c>
      <c r="AQ2189" s="118">
        <f t="shared" si="1356"/>
        <v>0</v>
      </c>
      <c r="AR2189" s="118">
        <f t="shared" si="1328"/>
        <v>0</v>
      </c>
      <c r="AS2189" s="118">
        <f t="shared" ref="AS2189:AT2193" si="1357">AS2190</f>
        <v>0</v>
      </c>
      <c r="AT2189" s="118">
        <f t="shared" si="1357"/>
        <v>0</v>
      </c>
      <c r="AU2189" s="118">
        <f t="shared" si="1330"/>
        <v>0</v>
      </c>
      <c r="AV2189" s="118">
        <f t="shared" si="1329"/>
        <v>0</v>
      </c>
      <c r="AW2189" s="119"/>
      <c r="AX2189" s="119"/>
      <c r="AY2189" s="119"/>
      <c r="AZ2189" s="117"/>
      <c r="BA2189" s="117"/>
      <c r="BB2189" s="117"/>
      <c r="BC2189" s="117"/>
      <c r="BD2189" s="117"/>
    </row>
    <row r="2190" spans="1:56" s="100" customFormat="1" hidden="1">
      <c r="A2190" s="45"/>
      <c r="B2190" s="120">
        <v>2013</v>
      </c>
      <c r="C2190" s="121">
        <v>8320</v>
      </c>
      <c r="D2190" s="120">
        <v>17</v>
      </c>
      <c r="E2190" s="120">
        <v>5000</v>
      </c>
      <c r="F2190" s="120">
        <v>5400</v>
      </c>
      <c r="G2190" s="120">
        <v>542</v>
      </c>
      <c r="H2190" s="120">
        <v>54201</v>
      </c>
      <c r="I2190" s="122" t="s">
        <v>414</v>
      </c>
      <c r="J2190" s="123">
        <v>0</v>
      </c>
      <c r="K2190" s="123">
        <v>0</v>
      </c>
      <c r="L2190" s="124">
        <v>0</v>
      </c>
      <c r="M2190" s="123">
        <v>0</v>
      </c>
      <c r="N2190" s="123">
        <v>0</v>
      </c>
      <c r="O2190" s="124">
        <v>0</v>
      </c>
      <c r="P2190" s="124">
        <v>0</v>
      </c>
      <c r="Q2190" s="45"/>
      <c r="R2190" s="123">
        <v>0</v>
      </c>
      <c r="S2190" s="123">
        <v>0</v>
      </c>
      <c r="T2190" s="123">
        <f t="shared" si="1331"/>
        <v>0</v>
      </c>
      <c r="U2190" s="123">
        <v>0</v>
      </c>
      <c r="V2190" s="123">
        <v>0</v>
      </c>
      <c r="W2190" s="123">
        <f t="shared" si="1337"/>
        <v>0</v>
      </c>
      <c r="X2190" s="123">
        <f t="shared" si="1332"/>
        <v>0</v>
      </c>
      <c r="Y2190" s="45"/>
      <c r="Z2190" s="123">
        <v>0</v>
      </c>
      <c r="AA2190" s="123">
        <v>0</v>
      </c>
      <c r="AB2190" s="123">
        <f t="shared" si="1333"/>
        <v>0</v>
      </c>
      <c r="AC2190" s="123">
        <v>0</v>
      </c>
      <c r="AD2190" s="123">
        <v>0</v>
      </c>
      <c r="AE2190" s="123">
        <f t="shared" si="1338"/>
        <v>0</v>
      </c>
      <c r="AF2190" s="123">
        <f t="shared" si="1334"/>
        <v>0</v>
      </c>
      <c r="AH2190" s="123">
        <v>0</v>
      </c>
      <c r="AI2190" s="123">
        <v>0</v>
      </c>
      <c r="AJ2190" s="123">
        <f t="shared" si="1335"/>
        <v>0</v>
      </c>
      <c r="AK2190" s="123">
        <v>0</v>
      </c>
      <c r="AL2190" s="123">
        <v>0</v>
      </c>
      <c r="AM2190" s="123">
        <f t="shared" si="1339"/>
        <v>0</v>
      </c>
      <c r="AN2190" s="123">
        <f t="shared" si="1336"/>
        <v>0</v>
      </c>
      <c r="AP2190" s="123">
        <f>J2190-(R2190+Z2190+AH2190)</f>
        <v>0</v>
      </c>
      <c r="AQ2190" s="123">
        <f>K2190-(S2190+AA2190+AI2190)</f>
        <v>0</v>
      </c>
      <c r="AR2190" s="123">
        <f t="shared" si="1328"/>
        <v>0</v>
      </c>
      <c r="AS2190" s="123">
        <f>M2190-(U2190+AC2190+AK2190)</f>
        <v>0</v>
      </c>
      <c r="AT2190" s="123">
        <f>N2190-(V2190+AD2190+AL2190)</f>
        <v>0</v>
      </c>
      <c r="AU2190" s="123">
        <f t="shared" si="1330"/>
        <v>0</v>
      </c>
      <c r="AV2190" s="123">
        <f t="shared" si="1329"/>
        <v>0</v>
      </c>
      <c r="AW2190" s="125" t="s">
        <v>103</v>
      </c>
      <c r="AX2190" s="125"/>
      <c r="AY2190" s="125"/>
      <c r="AZ2190" s="124" t="s">
        <v>283</v>
      </c>
      <c r="BA2190" s="124"/>
      <c r="BB2190" s="124"/>
      <c r="BC2190" s="124"/>
      <c r="BD2190" s="124"/>
    </row>
    <row r="2191" spans="1:56" s="127" customFormat="1" hidden="1">
      <c r="A2191" s="45"/>
      <c r="B2191" s="114">
        <v>2013</v>
      </c>
      <c r="C2191" s="115">
        <v>8320</v>
      </c>
      <c r="D2191" s="114">
        <v>17</v>
      </c>
      <c r="E2191" s="114">
        <v>5000</v>
      </c>
      <c r="F2191" s="114">
        <v>5400</v>
      </c>
      <c r="G2191" s="114">
        <v>549</v>
      </c>
      <c r="H2191" s="114"/>
      <c r="I2191" s="116" t="s">
        <v>389</v>
      </c>
      <c r="J2191" s="117">
        <v>0</v>
      </c>
      <c r="K2191" s="117">
        <v>0</v>
      </c>
      <c r="L2191" s="117">
        <v>0</v>
      </c>
      <c r="M2191" s="117">
        <v>0</v>
      </c>
      <c r="N2191" s="117">
        <v>0</v>
      </c>
      <c r="O2191" s="117">
        <v>0</v>
      </c>
      <c r="P2191" s="117">
        <v>0</v>
      </c>
      <c r="Q2191" s="45"/>
      <c r="R2191" s="118">
        <f t="shared" si="1350"/>
        <v>0</v>
      </c>
      <c r="S2191" s="118">
        <f t="shared" si="1350"/>
        <v>0</v>
      </c>
      <c r="T2191" s="118">
        <f t="shared" si="1331"/>
        <v>0</v>
      </c>
      <c r="U2191" s="118">
        <f t="shared" si="1351"/>
        <v>0</v>
      </c>
      <c r="V2191" s="118">
        <f t="shared" si="1351"/>
        <v>0</v>
      </c>
      <c r="W2191" s="118">
        <f t="shared" si="1337"/>
        <v>0</v>
      </c>
      <c r="X2191" s="118">
        <f t="shared" si="1332"/>
        <v>0</v>
      </c>
      <c r="Y2191" s="45"/>
      <c r="Z2191" s="118">
        <f t="shared" si="1352"/>
        <v>0</v>
      </c>
      <c r="AA2191" s="118">
        <f t="shared" si="1352"/>
        <v>0</v>
      </c>
      <c r="AB2191" s="118">
        <f t="shared" si="1333"/>
        <v>0</v>
      </c>
      <c r="AC2191" s="118">
        <f t="shared" si="1353"/>
        <v>0</v>
      </c>
      <c r="AD2191" s="118">
        <f t="shared" si="1353"/>
        <v>0</v>
      </c>
      <c r="AE2191" s="118">
        <f t="shared" si="1338"/>
        <v>0</v>
      </c>
      <c r="AF2191" s="118">
        <f t="shared" si="1334"/>
        <v>0</v>
      </c>
      <c r="AH2191" s="118">
        <f t="shared" si="1354"/>
        <v>0</v>
      </c>
      <c r="AI2191" s="118">
        <f t="shared" si="1354"/>
        <v>0</v>
      </c>
      <c r="AJ2191" s="118">
        <f t="shared" si="1335"/>
        <v>0</v>
      </c>
      <c r="AK2191" s="118">
        <f t="shared" si="1355"/>
        <v>0</v>
      </c>
      <c r="AL2191" s="118">
        <f t="shared" si="1355"/>
        <v>0</v>
      </c>
      <c r="AM2191" s="118">
        <f t="shared" si="1339"/>
        <v>0</v>
      </c>
      <c r="AN2191" s="118">
        <f t="shared" si="1336"/>
        <v>0</v>
      </c>
      <c r="AP2191" s="118">
        <f t="shared" si="1356"/>
        <v>0</v>
      </c>
      <c r="AQ2191" s="118">
        <f t="shared" si="1356"/>
        <v>0</v>
      </c>
      <c r="AR2191" s="118">
        <f t="shared" si="1328"/>
        <v>0</v>
      </c>
      <c r="AS2191" s="118">
        <f t="shared" si="1357"/>
        <v>0</v>
      </c>
      <c r="AT2191" s="118">
        <f t="shared" si="1357"/>
        <v>0</v>
      </c>
      <c r="AU2191" s="118">
        <f t="shared" si="1330"/>
        <v>0</v>
      </c>
      <c r="AV2191" s="118">
        <f t="shared" si="1329"/>
        <v>0</v>
      </c>
      <c r="AW2191" s="119"/>
      <c r="AX2191" s="119"/>
      <c r="AY2191" s="119"/>
      <c r="AZ2191" s="117"/>
      <c r="BA2191" s="117"/>
      <c r="BB2191" s="117"/>
      <c r="BC2191" s="117"/>
      <c r="BD2191" s="117"/>
    </row>
    <row r="2192" spans="1:56" s="100" customFormat="1" hidden="1">
      <c r="A2192" s="45"/>
      <c r="B2192" s="120">
        <v>2013</v>
      </c>
      <c r="C2192" s="121">
        <v>8320</v>
      </c>
      <c r="D2192" s="120">
        <v>17</v>
      </c>
      <c r="E2192" s="120">
        <v>5000</v>
      </c>
      <c r="F2192" s="120">
        <v>5400</v>
      </c>
      <c r="G2192" s="120">
        <v>549</v>
      </c>
      <c r="H2192" s="120">
        <v>54901</v>
      </c>
      <c r="I2192" s="122" t="s">
        <v>389</v>
      </c>
      <c r="J2192" s="123">
        <v>0</v>
      </c>
      <c r="K2192" s="123">
        <v>0</v>
      </c>
      <c r="L2192" s="124">
        <v>0</v>
      </c>
      <c r="M2192" s="123">
        <v>0</v>
      </c>
      <c r="N2192" s="123">
        <v>0</v>
      </c>
      <c r="O2192" s="124">
        <v>0</v>
      </c>
      <c r="P2192" s="124">
        <v>0</v>
      </c>
      <c r="Q2192" s="45"/>
      <c r="R2192" s="123">
        <v>0</v>
      </c>
      <c r="S2192" s="123">
        <v>0</v>
      </c>
      <c r="T2192" s="123">
        <f t="shared" si="1331"/>
        <v>0</v>
      </c>
      <c r="U2192" s="123">
        <v>0</v>
      </c>
      <c r="V2192" s="123">
        <v>0</v>
      </c>
      <c r="W2192" s="123">
        <f t="shared" si="1337"/>
        <v>0</v>
      </c>
      <c r="X2192" s="123">
        <f t="shared" si="1332"/>
        <v>0</v>
      </c>
      <c r="Y2192" s="45"/>
      <c r="Z2192" s="123">
        <v>0</v>
      </c>
      <c r="AA2192" s="123">
        <v>0</v>
      </c>
      <c r="AB2192" s="123">
        <f t="shared" si="1333"/>
        <v>0</v>
      </c>
      <c r="AC2192" s="123">
        <v>0</v>
      </c>
      <c r="AD2192" s="123">
        <v>0</v>
      </c>
      <c r="AE2192" s="123">
        <f t="shared" si="1338"/>
        <v>0</v>
      </c>
      <c r="AF2192" s="123">
        <f t="shared" si="1334"/>
        <v>0</v>
      </c>
      <c r="AH2192" s="123">
        <v>0</v>
      </c>
      <c r="AI2192" s="123">
        <v>0</v>
      </c>
      <c r="AJ2192" s="123">
        <f t="shared" si="1335"/>
        <v>0</v>
      </c>
      <c r="AK2192" s="123">
        <v>0</v>
      </c>
      <c r="AL2192" s="123">
        <v>0</v>
      </c>
      <c r="AM2192" s="123">
        <f t="shared" si="1339"/>
        <v>0</v>
      </c>
      <c r="AN2192" s="123">
        <f t="shared" si="1336"/>
        <v>0</v>
      </c>
      <c r="AP2192" s="123">
        <f>J2192-(R2192+Z2192+AH2192)</f>
        <v>0</v>
      </c>
      <c r="AQ2192" s="123">
        <f>K2192-(S2192+AA2192+AI2192)</f>
        <v>0</v>
      </c>
      <c r="AR2192" s="123">
        <f t="shared" si="1328"/>
        <v>0</v>
      </c>
      <c r="AS2192" s="123">
        <f>M2192-(U2192+AC2192+AK2192)</f>
        <v>0</v>
      </c>
      <c r="AT2192" s="123">
        <f>N2192-(V2192+AD2192+AL2192)</f>
        <v>0</v>
      </c>
      <c r="AU2192" s="123">
        <f t="shared" si="1330"/>
        <v>0</v>
      </c>
      <c r="AV2192" s="123">
        <f t="shared" si="1329"/>
        <v>0</v>
      </c>
      <c r="AW2192" s="125" t="s">
        <v>103</v>
      </c>
      <c r="AX2192" s="125"/>
      <c r="AY2192" s="125"/>
      <c r="AZ2192" s="124" t="s">
        <v>283</v>
      </c>
      <c r="BA2192" s="124"/>
      <c r="BB2192" s="124"/>
      <c r="BC2192" s="124"/>
      <c r="BD2192" s="124"/>
    </row>
    <row r="2193" spans="1:56" s="126" customFormat="1" hidden="1">
      <c r="A2193" s="45"/>
      <c r="B2193" s="108">
        <v>2013</v>
      </c>
      <c r="C2193" s="109">
        <v>8320</v>
      </c>
      <c r="D2193" s="108">
        <v>17</v>
      </c>
      <c r="E2193" s="108">
        <v>5000</v>
      </c>
      <c r="F2193" s="108">
        <v>5500</v>
      </c>
      <c r="G2193" s="108"/>
      <c r="H2193" s="108"/>
      <c r="I2193" s="110" t="s">
        <v>340</v>
      </c>
      <c r="J2193" s="111">
        <v>0</v>
      </c>
      <c r="K2193" s="111">
        <v>0</v>
      </c>
      <c r="L2193" s="111">
        <v>0</v>
      </c>
      <c r="M2193" s="111">
        <v>0</v>
      </c>
      <c r="N2193" s="111">
        <v>0</v>
      </c>
      <c r="O2193" s="111">
        <v>0</v>
      </c>
      <c r="P2193" s="111">
        <v>0</v>
      </c>
      <c r="Q2193" s="45"/>
      <c r="R2193" s="112">
        <f t="shared" si="1350"/>
        <v>0</v>
      </c>
      <c r="S2193" s="112">
        <f t="shared" si="1350"/>
        <v>0</v>
      </c>
      <c r="T2193" s="112">
        <f t="shared" si="1331"/>
        <v>0</v>
      </c>
      <c r="U2193" s="112">
        <f t="shared" si="1351"/>
        <v>0</v>
      </c>
      <c r="V2193" s="112">
        <f t="shared" si="1351"/>
        <v>0</v>
      </c>
      <c r="W2193" s="112">
        <f t="shared" si="1337"/>
        <v>0</v>
      </c>
      <c r="X2193" s="112">
        <f t="shared" si="1332"/>
        <v>0</v>
      </c>
      <c r="Y2193" s="45"/>
      <c r="Z2193" s="112">
        <f t="shared" si="1352"/>
        <v>0</v>
      </c>
      <c r="AA2193" s="112">
        <f t="shared" si="1352"/>
        <v>0</v>
      </c>
      <c r="AB2193" s="112">
        <f t="shared" si="1333"/>
        <v>0</v>
      </c>
      <c r="AC2193" s="112">
        <f t="shared" si="1353"/>
        <v>0</v>
      </c>
      <c r="AD2193" s="112">
        <f t="shared" si="1353"/>
        <v>0</v>
      </c>
      <c r="AE2193" s="112">
        <f t="shared" si="1338"/>
        <v>0</v>
      </c>
      <c r="AF2193" s="112">
        <f t="shared" si="1334"/>
        <v>0</v>
      </c>
      <c r="AH2193" s="112">
        <f t="shared" si="1354"/>
        <v>0</v>
      </c>
      <c r="AI2193" s="112">
        <f t="shared" si="1354"/>
        <v>0</v>
      </c>
      <c r="AJ2193" s="112">
        <f t="shared" si="1335"/>
        <v>0</v>
      </c>
      <c r="AK2193" s="112">
        <f t="shared" si="1355"/>
        <v>0</v>
      </c>
      <c r="AL2193" s="112">
        <f t="shared" si="1355"/>
        <v>0</v>
      </c>
      <c r="AM2193" s="112">
        <f t="shared" si="1339"/>
        <v>0</v>
      </c>
      <c r="AN2193" s="112">
        <f t="shared" si="1336"/>
        <v>0</v>
      </c>
      <c r="AP2193" s="112">
        <f t="shared" si="1356"/>
        <v>0</v>
      </c>
      <c r="AQ2193" s="112">
        <f t="shared" si="1356"/>
        <v>0</v>
      </c>
      <c r="AR2193" s="112">
        <f t="shared" si="1328"/>
        <v>0</v>
      </c>
      <c r="AS2193" s="112">
        <f t="shared" si="1357"/>
        <v>0</v>
      </c>
      <c r="AT2193" s="112">
        <f t="shared" si="1357"/>
        <v>0</v>
      </c>
      <c r="AU2193" s="112">
        <f t="shared" si="1330"/>
        <v>0</v>
      </c>
      <c r="AV2193" s="112">
        <f t="shared" si="1329"/>
        <v>0</v>
      </c>
      <c r="AW2193" s="113"/>
      <c r="AX2193" s="113"/>
      <c r="AY2193" s="113"/>
      <c r="AZ2193" s="111"/>
      <c r="BA2193" s="111"/>
      <c r="BB2193" s="111"/>
      <c r="BC2193" s="111"/>
      <c r="BD2193" s="111"/>
    </row>
    <row r="2194" spans="1:56" s="127" customFormat="1" hidden="1">
      <c r="A2194" s="45"/>
      <c r="B2194" s="114">
        <v>2013</v>
      </c>
      <c r="C2194" s="115">
        <v>8320</v>
      </c>
      <c r="D2194" s="114">
        <v>17</v>
      </c>
      <c r="E2194" s="114">
        <v>5000</v>
      </c>
      <c r="F2194" s="114">
        <v>5500</v>
      </c>
      <c r="G2194" s="114">
        <v>551</v>
      </c>
      <c r="H2194" s="114"/>
      <c r="I2194" s="116" t="s">
        <v>341</v>
      </c>
      <c r="J2194" s="117">
        <v>0</v>
      </c>
      <c r="K2194" s="117">
        <v>0</v>
      </c>
      <c r="L2194" s="117">
        <v>0</v>
      </c>
      <c r="M2194" s="117">
        <v>0</v>
      </c>
      <c r="N2194" s="117">
        <v>0</v>
      </c>
      <c r="O2194" s="117">
        <v>0</v>
      </c>
      <c r="P2194" s="117">
        <v>0</v>
      </c>
      <c r="Q2194" s="45"/>
      <c r="R2194" s="118">
        <f>R2195+R2196</f>
        <v>0</v>
      </c>
      <c r="S2194" s="118">
        <f>S2195+S2196</f>
        <v>0</v>
      </c>
      <c r="T2194" s="118">
        <f t="shared" si="1331"/>
        <v>0</v>
      </c>
      <c r="U2194" s="118">
        <f>U2195+U2196</f>
        <v>0</v>
      </c>
      <c r="V2194" s="118">
        <f>V2195+V2196</f>
        <v>0</v>
      </c>
      <c r="W2194" s="118">
        <f t="shared" si="1337"/>
        <v>0</v>
      </c>
      <c r="X2194" s="118">
        <f t="shared" si="1332"/>
        <v>0</v>
      </c>
      <c r="Y2194" s="45"/>
      <c r="Z2194" s="118">
        <f>Z2195+Z2196</f>
        <v>0</v>
      </c>
      <c r="AA2194" s="118">
        <f>AA2195+AA2196</f>
        <v>0</v>
      </c>
      <c r="AB2194" s="118">
        <f t="shared" si="1333"/>
        <v>0</v>
      </c>
      <c r="AC2194" s="118">
        <f>AC2195+AC2196</f>
        <v>0</v>
      </c>
      <c r="AD2194" s="118">
        <f>AD2195+AD2196</f>
        <v>0</v>
      </c>
      <c r="AE2194" s="118">
        <f t="shared" si="1338"/>
        <v>0</v>
      </c>
      <c r="AF2194" s="118">
        <f t="shared" si="1334"/>
        <v>0</v>
      </c>
      <c r="AH2194" s="118">
        <f>AH2195+AH2196</f>
        <v>0</v>
      </c>
      <c r="AI2194" s="118">
        <f>AI2195+AI2196</f>
        <v>0</v>
      </c>
      <c r="AJ2194" s="118">
        <f t="shared" si="1335"/>
        <v>0</v>
      </c>
      <c r="AK2194" s="118">
        <f>AK2195+AK2196</f>
        <v>0</v>
      </c>
      <c r="AL2194" s="118">
        <f>AL2195+AL2196</f>
        <v>0</v>
      </c>
      <c r="AM2194" s="118">
        <f t="shared" si="1339"/>
        <v>0</v>
      </c>
      <c r="AN2194" s="118">
        <f t="shared" si="1336"/>
        <v>0</v>
      </c>
      <c r="AP2194" s="118">
        <f>AP2195+AP2196</f>
        <v>0</v>
      </c>
      <c r="AQ2194" s="118">
        <f>AQ2195+AQ2196</f>
        <v>0</v>
      </c>
      <c r="AR2194" s="118">
        <f t="shared" si="1328"/>
        <v>0</v>
      </c>
      <c r="AS2194" s="118">
        <f>AS2195+AS2196</f>
        <v>0</v>
      </c>
      <c r="AT2194" s="118">
        <f>AT2195+AT2196</f>
        <v>0</v>
      </c>
      <c r="AU2194" s="118">
        <f t="shared" si="1330"/>
        <v>0</v>
      </c>
      <c r="AV2194" s="118">
        <f t="shared" si="1329"/>
        <v>0</v>
      </c>
      <c r="AW2194" s="119"/>
      <c r="AX2194" s="119"/>
      <c r="AY2194" s="119"/>
      <c r="AZ2194" s="117"/>
      <c r="BA2194" s="117"/>
      <c r="BB2194" s="117"/>
      <c r="BC2194" s="117"/>
      <c r="BD2194" s="117"/>
    </row>
    <row r="2195" spans="1:56" s="45" customFormat="1" hidden="1">
      <c r="B2195" s="120">
        <v>2013</v>
      </c>
      <c r="C2195" s="121">
        <v>8320</v>
      </c>
      <c r="D2195" s="120">
        <v>17</v>
      </c>
      <c r="E2195" s="129">
        <v>5000</v>
      </c>
      <c r="F2195" s="129">
        <v>5500</v>
      </c>
      <c r="G2195" s="120">
        <v>551</v>
      </c>
      <c r="H2195" s="120">
        <v>55101</v>
      </c>
      <c r="I2195" s="122" t="s">
        <v>342</v>
      </c>
      <c r="J2195" s="132">
        <v>0</v>
      </c>
      <c r="K2195" s="132">
        <v>0</v>
      </c>
      <c r="L2195" s="133">
        <v>0</v>
      </c>
      <c r="M2195" s="132">
        <v>0</v>
      </c>
      <c r="N2195" s="132">
        <v>0</v>
      </c>
      <c r="O2195" s="133">
        <v>0</v>
      </c>
      <c r="P2195" s="133">
        <v>0</v>
      </c>
      <c r="R2195" s="123">
        <v>0</v>
      </c>
      <c r="S2195" s="123">
        <v>0</v>
      </c>
      <c r="T2195" s="123">
        <f t="shared" si="1331"/>
        <v>0</v>
      </c>
      <c r="U2195" s="123">
        <v>0</v>
      </c>
      <c r="V2195" s="123">
        <v>0</v>
      </c>
      <c r="W2195" s="123">
        <f t="shared" si="1337"/>
        <v>0</v>
      </c>
      <c r="X2195" s="123">
        <f t="shared" si="1332"/>
        <v>0</v>
      </c>
      <c r="Z2195" s="123">
        <v>0</v>
      </c>
      <c r="AA2195" s="123">
        <v>0</v>
      </c>
      <c r="AB2195" s="123">
        <f t="shared" si="1333"/>
        <v>0</v>
      </c>
      <c r="AC2195" s="123">
        <v>0</v>
      </c>
      <c r="AD2195" s="123">
        <v>0</v>
      </c>
      <c r="AE2195" s="123">
        <f t="shared" si="1338"/>
        <v>0</v>
      </c>
      <c r="AF2195" s="123">
        <f t="shared" si="1334"/>
        <v>0</v>
      </c>
      <c r="AH2195" s="123">
        <v>0</v>
      </c>
      <c r="AI2195" s="123">
        <v>0</v>
      </c>
      <c r="AJ2195" s="123">
        <f t="shared" si="1335"/>
        <v>0</v>
      </c>
      <c r="AK2195" s="123">
        <v>0</v>
      </c>
      <c r="AL2195" s="123">
        <v>0</v>
      </c>
      <c r="AM2195" s="123">
        <f t="shared" si="1339"/>
        <v>0</v>
      </c>
      <c r="AN2195" s="123">
        <f t="shared" si="1336"/>
        <v>0</v>
      </c>
      <c r="AP2195" s="123">
        <f>J2195-(R2195+Z2195+AH2195)</f>
        <v>0</v>
      </c>
      <c r="AQ2195" s="123">
        <f>K2195-(S2195+AA2195+AI2195)</f>
        <v>0</v>
      </c>
      <c r="AR2195" s="123">
        <f t="shared" si="1328"/>
        <v>0</v>
      </c>
      <c r="AS2195" s="123">
        <f>M2195-(U2195+AC2195+AK2195)</f>
        <v>0</v>
      </c>
      <c r="AT2195" s="123">
        <f>N2195-(V2195+AD2195+AL2195)</f>
        <v>0</v>
      </c>
      <c r="AU2195" s="123">
        <f t="shared" si="1330"/>
        <v>0</v>
      </c>
      <c r="AV2195" s="123">
        <f t="shared" si="1329"/>
        <v>0</v>
      </c>
      <c r="AW2195" s="134" t="s">
        <v>103</v>
      </c>
      <c r="AX2195" s="134"/>
      <c r="AY2195" s="134"/>
      <c r="AZ2195" s="133" t="s">
        <v>283</v>
      </c>
      <c r="BA2195" s="133"/>
      <c r="BB2195" s="133"/>
      <c r="BC2195" s="133"/>
      <c r="BD2195" s="133"/>
    </row>
    <row r="2196" spans="1:56" s="45" customFormat="1" hidden="1">
      <c r="B2196" s="120">
        <v>2013</v>
      </c>
      <c r="C2196" s="121">
        <v>8320</v>
      </c>
      <c r="D2196" s="120">
        <v>17</v>
      </c>
      <c r="E2196" s="129">
        <v>5000</v>
      </c>
      <c r="F2196" s="129">
        <v>5500</v>
      </c>
      <c r="G2196" s="120">
        <v>551</v>
      </c>
      <c r="H2196" s="120">
        <v>55102</v>
      </c>
      <c r="I2196" s="122" t="s">
        <v>343</v>
      </c>
      <c r="J2196" s="132">
        <v>0</v>
      </c>
      <c r="K2196" s="132">
        <v>0</v>
      </c>
      <c r="L2196" s="133">
        <v>0</v>
      </c>
      <c r="M2196" s="132">
        <v>0</v>
      </c>
      <c r="N2196" s="132">
        <v>0</v>
      </c>
      <c r="O2196" s="133">
        <v>0</v>
      </c>
      <c r="P2196" s="133">
        <v>0</v>
      </c>
      <c r="R2196" s="123">
        <v>0</v>
      </c>
      <c r="S2196" s="123">
        <v>0</v>
      </c>
      <c r="T2196" s="123">
        <f t="shared" si="1331"/>
        <v>0</v>
      </c>
      <c r="U2196" s="123">
        <v>0</v>
      </c>
      <c r="V2196" s="123">
        <v>0</v>
      </c>
      <c r="W2196" s="123">
        <f t="shared" si="1337"/>
        <v>0</v>
      </c>
      <c r="X2196" s="123">
        <f t="shared" si="1332"/>
        <v>0</v>
      </c>
      <c r="Z2196" s="123">
        <v>0</v>
      </c>
      <c r="AA2196" s="123">
        <v>0</v>
      </c>
      <c r="AB2196" s="123">
        <f t="shared" si="1333"/>
        <v>0</v>
      </c>
      <c r="AC2196" s="123">
        <v>0</v>
      </c>
      <c r="AD2196" s="123">
        <v>0</v>
      </c>
      <c r="AE2196" s="123">
        <f t="shared" si="1338"/>
        <v>0</v>
      </c>
      <c r="AF2196" s="123">
        <f t="shared" si="1334"/>
        <v>0</v>
      </c>
      <c r="AH2196" s="123">
        <v>0</v>
      </c>
      <c r="AI2196" s="123">
        <v>0</v>
      </c>
      <c r="AJ2196" s="123">
        <f t="shared" si="1335"/>
        <v>0</v>
      </c>
      <c r="AK2196" s="123">
        <v>0</v>
      </c>
      <c r="AL2196" s="123">
        <v>0</v>
      </c>
      <c r="AM2196" s="123">
        <f t="shared" si="1339"/>
        <v>0</v>
      </c>
      <c r="AN2196" s="123">
        <f t="shared" si="1336"/>
        <v>0</v>
      </c>
      <c r="AP2196" s="123">
        <f>J2196-(R2196+Z2196+AH2196)</f>
        <v>0</v>
      </c>
      <c r="AQ2196" s="123">
        <f>K2196-(S2196+AA2196+AI2196)</f>
        <v>0</v>
      </c>
      <c r="AR2196" s="123">
        <f t="shared" si="1328"/>
        <v>0</v>
      </c>
      <c r="AS2196" s="123">
        <f>M2196-(U2196+AC2196+AK2196)</f>
        <v>0</v>
      </c>
      <c r="AT2196" s="123">
        <f>N2196-(V2196+AD2196+AL2196)</f>
        <v>0</v>
      </c>
      <c r="AU2196" s="123">
        <f t="shared" si="1330"/>
        <v>0</v>
      </c>
      <c r="AV2196" s="123">
        <f t="shared" si="1329"/>
        <v>0</v>
      </c>
      <c r="AW2196" s="134" t="s">
        <v>345</v>
      </c>
      <c r="AX2196" s="134"/>
      <c r="AY2196" s="134"/>
      <c r="AZ2196" s="133" t="s">
        <v>283</v>
      </c>
      <c r="BA2196" s="133"/>
      <c r="BB2196" s="133"/>
      <c r="BC2196" s="133"/>
      <c r="BD2196" s="133"/>
    </row>
    <row r="2197" spans="1:56" s="126" customFormat="1" hidden="1">
      <c r="A2197" s="45"/>
      <c r="B2197" s="108">
        <v>2013</v>
      </c>
      <c r="C2197" s="109">
        <v>8320</v>
      </c>
      <c r="D2197" s="108">
        <v>17</v>
      </c>
      <c r="E2197" s="108">
        <v>5000</v>
      </c>
      <c r="F2197" s="108">
        <v>5600</v>
      </c>
      <c r="G2197" s="108"/>
      <c r="H2197" s="108"/>
      <c r="I2197" s="110" t="s">
        <v>244</v>
      </c>
      <c r="J2197" s="111">
        <v>0</v>
      </c>
      <c r="K2197" s="111">
        <v>0</v>
      </c>
      <c r="L2197" s="111">
        <v>0</v>
      </c>
      <c r="M2197" s="111">
        <f>+M2202</f>
        <v>1000000</v>
      </c>
      <c r="N2197" s="111">
        <v>0</v>
      </c>
      <c r="O2197" s="111">
        <f>+M2197+N2197</f>
        <v>1000000</v>
      </c>
      <c r="P2197" s="111">
        <f>+L2197+O2197</f>
        <v>1000000</v>
      </c>
      <c r="Q2197" s="45"/>
      <c r="R2197" s="112">
        <f>R2198+R2200+R2202+R2204+R2206+R2208</f>
        <v>0</v>
      </c>
      <c r="S2197" s="112">
        <f>S2198+S2200+S2202+S2204+S2206+S2208</f>
        <v>0</v>
      </c>
      <c r="T2197" s="112">
        <f t="shared" si="1331"/>
        <v>0</v>
      </c>
      <c r="U2197" s="112">
        <f>U2198+U2200+U2202+U2204+U2206+U2208</f>
        <v>999989.60000000009</v>
      </c>
      <c r="V2197" s="112">
        <f>V2198+V2200+V2202+V2204+V2206+V2208</f>
        <v>0</v>
      </c>
      <c r="W2197" s="112">
        <f t="shared" si="1337"/>
        <v>999989.60000000009</v>
      </c>
      <c r="X2197" s="112">
        <f t="shared" si="1332"/>
        <v>999989.60000000009</v>
      </c>
      <c r="Y2197" s="45"/>
      <c r="Z2197" s="112">
        <f>Z2198+Z2200+Z2202+Z2204+Z2206+Z2208</f>
        <v>0</v>
      </c>
      <c r="AA2197" s="112">
        <f>AA2198+AA2200+AA2202+AA2204+AA2206+AA2208</f>
        <v>0</v>
      </c>
      <c r="AB2197" s="112">
        <f t="shared" si="1333"/>
        <v>0</v>
      </c>
      <c r="AC2197" s="112">
        <f>AC2198+AC2200+AC2202+AC2204+AC2206+AC2208</f>
        <v>0</v>
      </c>
      <c r="AD2197" s="112">
        <f>AD2198+AD2200+AD2202+AD2204+AD2206+AD2208</f>
        <v>0</v>
      </c>
      <c r="AE2197" s="112">
        <f t="shared" si="1338"/>
        <v>0</v>
      </c>
      <c r="AF2197" s="112">
        <f t="shared" si="1334"/>
        <v>0</v>
      </c>
      <c r="AH2197" s="112">
        <f>AH2198+AH2200+AH2202+AH2204+AH2206+AH2208</f>
        <v>0</v>
      </c>
      <c r="AI2197" s="112">
        <f>AI2198+AI2200+AI2202+AI2204+AI2206+AI2208</f>
        <v>0</v>
      </c>
      <c r="AJ2197" s="112">
        <f t="shared" si="1335"/>
        <v>0</v>
      </c>
      <c r="AK2197" s="112">
        <f>AK2198+AK2200+AK2202+AK2204+AK2206+AK2208</f>
        <v>0</v>
      </c>
      <c r="AL2197" s="112">
        <f>AL2198+AL2200+AL2202+AL2204+AL2206+AL2208</f>
        <v>0</v>
      </c>
      <c r="AM2197" s="112">
        <f t="shared" si="1339"/>
        <v>0</v>
      </c>
      <c r="AN2197" s="112">
        <f t="shared" si="1336"/>
        <v>0</v>
      </c>
      <c r="AP2197" s="112">
        <f>AP2198+AP2200+AP2202+AP2204+AP2206+AP2208</f>
        <v>0</v>
      </c>
      <c r="AQ2197" s="112">
        <f>AQ2198+AQ2200+AQ2202+AQ2204+AQ2206+AQ2208</f>
        <v>0</v>
      </c>
      <c r="AR2197" s="112">
        <f t="shared" si="1328"/>
        <v>0</v>
      </c>
      <c r="AS2197" s="112">
        <f>AS2198+AS2200+AS2202+AS2204+AS2206+AS2208</f>
        <v>-9.3132612732915732E-11</v>
      </c>
      <c r="AT2197" s="112">
        <f>AT2198+AT2200+AT2202+AT2204+AT2206+AT2208</f>
        <v>0</v>
      </c>
      <c r="AU2197" s="112">
        <f t="shared" si="1330"/>
        <v>-9.3132612732915732E-11</v>
      </c>
      <c r="AV2197" s="112">
        <f t="shared" si="1329"/>
        <v>-9.3132612732915732E-11</v>
      </c>
      <c r="AW2197" s="113"/>
      <c r="AX2197" s="113"/>
      <c r="AY2197" s="113"/>
      <c r="AZ2197" s="111"/>
      <c r="BA2197" s="111"/>
      <c r="BB2197" s="111"/>
      <c r="BC2197" s="111"/>
      <c r="BD2197" s="111"/>
    </row>
    <row r="2198" spans="1:56" s="127" customFormat="1" hidden="1">
      <c r="A2198" s="45"/>
      <c r="B2198" s="114">
        <v>2013</v>
      </c>
      <c r="C2198" s="115">
        <v>8320</v>
      </c>
      <c r="D2198" s="114">
        <v>17</v>
      </c>
      <c r="E2198" s="114">
        <v>5000</v>
      </c>
      <c r="F2198" s="114">
        <v>5600</v>
      </c>
      <c r="G2198" s="114">
        <v>562</v>
      </c>
      <c r="H2198" s="114"/>
      <c r="I2198" s="116" t="s">
        <v>344</v>
      </c>
      <c r="J2198" s="117">
        <v>0</v>
      </c>
      <c r="K2198" s="117">
        <v>0</v>
      </c>
      <c r="L2198" s="117">
        <v>0</v>
      </c>
      <c r="M2198" s="117">
        <v>0</v>
      </c>
      <c r="N2198" s="117">
        <v>0</v>
      </c>
      <c r="O2198" s="117">
        <v>0</v>
      </c>
      <c r="P2198" s="117">
        <v>0</v>
      </c>
      <c r="Q2198" s="45"/>
      <c r="R2198" s="118">
        <f t="shared" ref="R2198:S2208" si="1358">R2199</f>
        <v>0</v>
      </c>
      <c r="S2198" s="118">
        <f t="shared" si="1358"/>
        <v>0</v>
      </c>
      <c r="T2198" s="118">
        <f t="shared" si="1331"/>
        <v>0</v>
      </c>
      <c r="U2198" s="118">
        <f t="shared" ref="U2198:V2208" si="1359">U2199</f>
        <v>0</v>
      </c>
      <c r="V2198" s="118">
        <f t="shared" si="1359"/>
        <v>0</v>
      </c>
      <c r="W2198" s="118">
        <f t="shared" si="1337"/>
        <v>0</v>
      </c>
      <c r="X2198" s="118">
        <f t="shared" si="1332"/>
        <v>0</v>
      </c>
      <c r="Y2198" s="45"/>
      <c r="Z2198" s="118">
        <f t="shared" ref="Z2198:AA2208" si="1360">Z2199</f>
        <v>0</v>
      </c>
      <c r="AA2198" s="118">
        <f t="shared" si="1360"/>
        <v>0</v>
      </c>
      <c r="AB2198" s="118">
        <f t="shared" si="1333"/>
        <v>0</v>
      </c>
      <c r="AC2198" s="118">
        <f t="shared" ref="AC2198:AD2208" si="1361">AC2199</f>
        <v>0</v>
      </c>
      <c r="AD2198" s="118">
        <f t="shared" si="1361"/>
        <v>0</v>
      </c>
      <c r="AE2198" s="118">
        <f t="shared" si="1338"/>
        <v>0</v>
      </c>
      <c r="AF2198" s="118">
        <f t="shared" si="1334"/>
        <v>0</v>
      </c>
      <c r="AH2198" s="118">
        <f t="shared" ref="AH2198:AI2208" si="1362">AH2199</f>
        <v>0</v>
      </c>
      <c r="AI2198" s="118">
        <f t="shared" si="1362"/>
        <v>0</v>
      </c>
      <c r="AJ2198" s="118">
        <f t="shared" si="1335"/>
        <v>0</v>
      </c>
      <c r="AK2198" s="118">
        <f t="shared" ref="AK2198:AL2208" si="1363">AK2199</f>
        <v>0</v>
      </c>
      <c r="AL2198" s="118">
        <f t="shared" si="1363"/>
        <v>0</v>
      </c>
      <c r="AM2198" s="118">
        <f t="shared" si="1339"/>
        <v>0</v>
      </c>
      <c r="AN2198" s="118">
        <f t="shared" si="1336"/>
        <v>0</v>
      </c>
      <c r="AP2198" s="118">
        <f t="shared" ref="AP2198:AQ2208" si="1364">AP2199</f>
        <v>0</v>
      </c>
      <c r="AQ2198" s="118">
        <f t="shared" si="1364"/>
        <v>0</v>
      </c>
      <c r="AR2198" s="118">
        <f t="shared" si="1328"/>
        <v>0</v>
      </c>
      <c r="AS2198" s="118">
        <f t="shared" ref="AS2198:AT2208" si="1365">AS2199</f>
        <v>0</v>
      </c>
      <c r="AT2198" s="118">
        <f t="shared" si="1365"/>
        <v>0</v>
      </c>
      <c r="AU2198" s="118">
        <f t="shared" si="1330"/>
        <v>0</v>
      </c>
      <c r="AV2198" s="118">
        <f t="shared" si="1329"/>
        <v>0</v>
      </c>
      <c r="AW2198" s="119"/>
      <c r="AX2198" s="119"/>
      <c r="AY2198" s="119"/>
      <c r="AZ2198" s="117"/>
      <c r="BA2198" s="117"/>
      <c r="BB2198" s="117"/>
      <c r="BC2198" s="117"/>
      <c r="BD2198" s="117"/>
    </row>
    <row r="2199" spans="1:56" s="45" customFormat="1" hidden="1">
      <c r="B2199" s="120">
        <v>2013</v>
      </c>
      <c r="C2199" s="121">
        <v>8320</v>
      </c>
      <c r="D2199" s="120">
        <v>17</v>
      </c>
      <c r="E2199" s="129">
        <v>5000</v>
      </c>
      <c r="F2199" s="129">
        <v>5600</v>
      </c>
      <c r="G2199" s="120">
        <v>562</v>
      </c>
      <c r="H2199" s="120">
        <v>56201</v>
      </c>
      <c r="I2199" s="122" t="s">
        <v>344</v>
      </c>
      <c r="J2199" s="132">
        <v>0</v>
      </c>
      <c r="K2199" s="132">
        <v>0</v>
      </c>
      <c r="L2199" s="133">
        <v>0</v>
      </c>
      <c r="M2199" s="132">
        <v>0</v>
      </c>
      <c r="N2199" s="132">
        <v>0</v>
      </c>
      <c r="O2199" s="133">
        <v>0</v>
      </c>
      <c r="P2199" s="133">
        <v>0</v>
      </c>
      <c r="R2199" s="123">
        <v>0</v>
      </c>
      <c r="S2199" s="123">
        <v>0</v>
      </c>
      <c r="T2199" s="123">
        <f t="shared" si="1331"/>
        <v>0</v>
      </c>
      <c r="U2199" s="123">
        <v>0</v>
      </c>
      <c r="V2199" s="123">
        <v>0</v>
      </c>
      <c r="W2199" s="123">
        <f t="shared" si="1337"/>
        <v>0</v>
      </c>
      <c r="X2199" s="123">
        <f t="shared" si="1332"/>
        <v>0</v>
      </c>
      <c r="Z2199" s="123">
        <v>0</v>
      </c>
      <c r="AA2199" s="123">
        <v>0</v>
      </c>
      <c r="AB2199" s="123">
        <f t="shared" si="1333"/>
        <v>0</v>
      </c>
      <c r="AC2199" s="123">
        <v>0</v>
      </c>
      <c r="AD2199" s="123">
        <v>0</v>
      </c>
      <c r="AE2199" s="123">
        <f t="shared" si="1338"/>
        <v>0</v>
      </c>
      <c r="AF2199" s="123">
        <f t="shared" si="1334"/>
        <v>0</v>
      </c>
      <c r="AH2199" s="123">
        <v>0</v>
      </c>
      <c r="AI2199" s="123">
        <v>0</v>
      </c>
      <c r="AJ2199" s="123">
        <f t="shared" si="1335"/>
        <v>0</v>
      </c>
      <c r="AK2199" s="123">
        <v>0</v>
      </c>
      <c r="AL2199" s="123">
        <v>0</v>
      </c>
      <c r="AM2199" s="123">
        <f t="shared" si="1339"/>
        <v>0</v>
      </c>
      <c r="AN2199" s="123">
        <f t="shared" si="1336"/>
        <v>0</v>
      </c>
      <c r="AP2199" s="123">
        <f>J2199-(R2199+Z2199+AH2199)</f>
        <v>0</v>
      </c>
      <c r="AQ2199" s="123">
        <f>K2199-(S2199+AA2199+AI2199)</f>
        <v>0</v>
      </c>
      <c r="AR2199" s="123">
        <f t="shared" si="1328"/>
        <v>0</v>
      </c>
      <c r="AS2199" s="123">
        <f>M2199-(U2199+AC2199+AK2199)</f>
        <v>0</v>
      </c>
      <c r="AT2199" s="123">
        <f>N2199-(V2199+AD2199+AL2199)</f>
        <v>0</v>
      </c>
      <c r="AU2199" s="123">
        <f t="shared" si="1330"/>
        <v>0</v>
      </c>
      <c r="AV2199" s="123">
        <f t="shared" si="1329"/>
        <v>0</v>
      </c>
      <c r="AW2199" s="134" t="s">
        <v>103</v>
      </c>
      <c r="AX2199" s="134">
        <v>5</v>
      </c>
      <c r="AY2199" s="134"/>
      <c r="AZ2199" s="133" t="s">
        <v>283</v>
      </c>
      <c r="BA2199" s="133"/>
      <c r="BB2199" s="133"/>
      <c r="BC2199" s="133">
        <f>+AX2199-BA2199</f>
        <v>5</v>
      </c>
      <c r="BD2199" s="124">
        <v>0</v>
      </c>
    </row>
    <row r="2200" spans="1:56" s="127" customFormat="1" hidden="1">
      <c r="A2200" s="45"/>
      <c r="B2200" s="114">
        <v>2013</v>
      </c>
      <c r="C2200" s="115">
        <v>8320</v>
      </c>
      <c r="D2200" s="114">
        <v>17</v>
      </c>
      <c r="E2200" s="114">
        <v>5000</v>
      </c>
      <c r="F2200" s="114">
        <v>5600</v>
      </c>
      <c r="G2200" s="114">
        <v>564</v>
      </c>
      <c r="H2200" s="114"/>
      <c r="I2200" s="116" t="s">
        <v>245</v>
      </c>
      <c r="J2200" s="117">
        <v>0</v>
      </c>
      <c r="K2200" s="117">
        <v>0</v>
      </c>
      <c r="L2200" s="117">
        <v>0</v>
      </c>
      <c r="M2200" s="117">
        <v>0</v>
      </c>
      <c r="N2200" s="117">
        <v>0</v>
      </c>
      <c r="O2200" s="117">
        <v>0</v>
      </c>
      <c r="P2200" s="117">
        <v>0</v>
      </c>
      <c r="Q2200" s="45"/>
      <c r="R2200" s="118">
        <f t="shared" si="1358"/>
        <v>0</v>
      </c>
      <c r="S2200" s="118">
        <f t="shared" si="1358"/>
        <v>0</v>
      </c>
      <c r="T2200" s="118">
        <f t="shared" si="1331"/>
        <v>0</v>
      </c>
      <c r="U2200" s="118">
        <f t="shared" si="1359"/>
        <v>0</v>
      </c>
      <c r="V2200" s="118">
        <f t="shared" si="1359"/>
        <v>0</v>
      </c>
      <c r="W2200" s="118">
        <f t="shared" si="1337"/>
        <v>0</v>
      </c>
      <c r="X2200" s="118">
        <f t="shared" si="1332"/>
        <v>0</v>
      </c>
      <c r="Y2200" s="45"/>
      <c r="Z2200" s="118">
        <f t="shared" si="1360"/>
        <v>0</v>
      </c>
      <c r="AA2200" s="118">
        <f t="shared" si="1360"/>
        <v>0</v>
      </c>
      <c r="AB2200" s="118">
        <f t="shared" si="1333"/>
        <v>0</v>
      </c>
      <c r="AC2200" s="118">
        <f t="shared" si="1361"/>
        <v>0</v>
      </c>
      <c r="AD2200" s="118">
        <f t="shared" si="1361"/>
        <v>0</v>
      </c>
      <c r="AE2200" s="118">
        <f t="shared" si="1338"/>
        <v>0</v>
      </c>
      <c r="AF2200" s="118">
        <f t="shared" si="1334"/>
        <v>0</v>
      </c>
      <c r="AH2200" s="118">
        <f t="shared" si="1362"/>
        <v>0</v>
      </c>
      <c r="AI2200" s="118">
        <f t="shared" si="1362"/>
        <v>0</v>
      </c>
      <c r="AJ2200" s="118">
        <f t="shared" si="1335"/>
        <v>0</v>
      </c>
      <c r="AK2200" s="118">
        <f t="shared" si="1363"/>
        <v>0</v>
      </c>
      <c r="AL2200" s="118">
        <f t="shared" si="1363"/>
        <v>0</v>
      </c>
      <c r="AM2200" s="118">
        <f t="shared" si="1339"/>
        <v>0</v>
      </c>
      <c r="AN2200" s="118">
        <f t="shared" si="1336"/>
        <v>0</v>
      </c>
      <c r="AP2200" s="118">
        <f t="shared" si="1364"/>
        <v>0</v>
      </c>
      <c r="AQ2200" s="118">
        <f t="shared" si="1364"/>
        <v>0</v>
      </c>
      <c r="AR2200" s="118">
        <f t="shared" si="1328"/>
        <v>0</v>
      </c>
      <c r="AS2200" s="118">
        <f t="shared" si="1365"/>
        <v>0</v>
      </c>
      <c r="AT2200" s="118">
        <f t="shared" si="1365"/>
        <v>0</v>
      </c>
      <c r="AU2200" s="118">
        <f t="shared" si="1330"/>
        <v>0</v>
      </c>
      <c r="AV2200" s="118">
        <f t="shared" si="1329"/>
        <v>0</v>
      </c>
      <c r="AW2200" s="119"/>
      <c r="AX2200" s="119"/>
      <c r="AY2200" s="119"/>
      <c r="AZ2200" s="117"/>
      <c r="BA2200" s="117"/>
      <c r="BB2200" s="117"/>
      <c r="BC2200" s="117"/>
      <c r="BD2200" s="117"/>
    </row>
    <row r="2201" spans="1:56" s="100" customFormat="1" hidden="1">
      <c r="A2201" s="45"/>
      <c r="B2201" s="120">
        <v>2013</v>
      </c>
      <c r="C2201" s="121">
        <v>8320</v>
      </c>
      <c r="D2201" s="120">
        <v>17</v>
      </c>
      <c r="E2201" s="120">
        <v>5000</v>
      </c>
      <c r="F2201" s="120">
        <v>5600</v>
      </c>
      <c r="G2201" s="120">
        <v>564</v>
      </c>
      <c r="H2201" s="120">
        <v>56400</v>
      </c>
      <c r="I2201" s="122" t="s">
        <v>245</v>
      </c>
      <c r="J2201" s="132">
        <v>0</v>
      </c>
      <c r="K2201" s="132">
        <v>0</v>
      </c>
      <c r="L2201" s="133">
        <v>0</v>
      </c>
      <c r="M2201" s="132">
        <v>0</v>
      </c>
      <c r="N2201" s="132">
        <v>0</v>
      </c>
      <c r="O2201" s="133">
        <v>0</v>
      </c>
      <c r="P2201" s="133">
        <v>0</v>
      </c>
      <c r="Q2201" s="45"/>
      <c r="R2201" s="123">
        <v>0</v>
      </c>
      <c r="S2201" s="123">
        <v>0</v>
      </c>
      <c r="T2201" s="123">
        <f t="shared" si="1331"/>
        <v>0</v>
      </c>
      <c r="U2201" s="123">
        <v>0</v>
      </c>
      <c r="V2201" s="123">
        <v>0</v>
      </c>
      <c r="W2201" s="123">
        <f t="shared" si="1337"/>
        <v>0</v>
      </c>
      <c r="X2201" s="123">
        <f t="shared" si="1332"/>
        <v>0</v>
      </c>
      <c r="Y2201" s="45"/>
      <c r="Z2201" s="123">
        <v>0</v>
      </c>
      <c r="AA2201" s="123">
        <v>0</v>
      </c>
      <c r="AB2201" s="123">
        <f t="shared" si="1333"/>
        <v>0</v>
      </c>
      <c r="AC2201" s="123">
        <v>0</v>
      </c>
      <c r="AD2201" s="123">
        <v>0</v>
      </c>
      <c r="AE2201" s="123">
        <f t="shared" si="1338"/>
        <v>0</v>
      </c>
      <c r="AF2201" s="123">
        <f t="shared" si="1334"/>
        <v>0</v>
      </c>
      <c r="AH2201" s="123">
        <v>0</v>
      </c>
      <c r="AI2201" s="123">
        <v>0</v>
      </c>
      <c r="AJ2201" s="123">
        <f t="shared" si="1335"/>
        <v>0</v>
      </c>
      <c r="AK2201" s="123">
        <v>0</v>
      </c>
      <c r="AL2201" s="123">
        <v>0</v>
      </c>
      <c r="AM2201" s="123">
        <f t="shared" si="1339"/>
        <v>0</v>
      </c>
      <c r="AN2201" s="123">
        <f t="shared" si="1336"/>
        <v>0</v>
      </c>
      <c r="AP2201" s="123">
        <f>J2201-(R2201+Z2201+AH2201)</f>
        <v>0</v>
      </c>
      <c r="AQ2201" s="123">
        <f>K2201-(S2201+AA2201+AI2201)</f>
        <v>0</v>
      </c>
      <c r="AR2201" s="123">
        <f t="shared" si="1328"/>
        <v>0</v>
      </c>
      <c r="AS2201" s="123">
        <f>M2201-(U2201+AC2201+AK2201)</f>
        <v>0</v>
      </c>
      <c r="AT2201" s="123">
        <f>N2201-(V2201+AD2201+AL2201)</f>
        <v>0</v>
      </c>
      <c r="AU2201" s="123">
        <f t="shared" si="1330"/>
        <v>0</v>
      </c>
      <c r="AV2201" s="123">
        <f t="shared" si="1329"/>
        <v>0</v>
      </c>
      <c r="AW2201" s="134" t="s">
        <v>103</v>
      </c>
      <c r="AX2201" s="134"/>
      <c r="AY2201" s="134"/>
      <c r="AZ2201" s="133" t="s">
        <v>283</v>
      </c>
      <c r="BA2201" s="133"/>
      <c r="BB2201" s="133"/>
      <c r="BC2201" s="133"/>
      <c r="BD2201" s="133"/>
    </row>
    <row r="2202" spans="1:56" s="127" customFormat="1" hidden="1">
      <c r="A2202" s="45"/>
      <c r="B2202" s="114">
        <v>2013</v>
      </c>
      <c r="C2202" s="115">
        <v>8320</v>
      </c>
      <c r="D2202" s="114">
        <v>17</v>
      </c>
      <c r="E2202" s="114">
        <v>5000</v>
      </c>
      <c r="F2202" s="114">
        <v>5600</v>
      </c>
      <c r="G2202" s="114">
        <v>565</v>
      </c>
      <c r="H2202" s="114"/>
      <c r="I2202" s="116" t="s">
        <v>246</v>
      </c>
      <c r="J2202" s="117">
        <v>0</v>
      </c>
      <c r="K2202" s="117">
        <v>0</v>
      </c>
      <c r="L2202" s="117">
        <v>0</v>
      </c>
      <c r="M2202" s="117">
        <v>1000000</v>
      </c>
      <c r="N2202" s="117">
        <v>0</v>
      </c>
      <c r="O2202" s="117">
        <v>1000000</v>
      </c>
      <c r="P2202" s="117">
        <v>1000000</v>
      </c>
      <c r="Q2202" s="45"/>
      <c r="R2202" s="118">
        <f t="shared" si="1358"/>
        <v>0</v>
      </c>
      <c r="S2202" s="118">
        <f t="shared" si="1358"/>
        <v>0</v>
      </c>
      <c r="T2202" s="118">
        <f t="shared" si="1331"/>
        <v>0</v>
      </c>
      <c r="U2202" s="118">
        <f t="shared" si="1359"/>
        <v>999989.60000000009</v>
      </c>
      <c r="V2202" s="118">
        <f t="shared" si="1359"/>
        <v>0</v>
      </c>
      <c r="W2202" s="118">
        <f t="shared" si="1337"/>
        <v>999989.60000000009</v>
      </c>
      <c r="X2202" s="118">
        <f t="shared" si="1332"/>
        <v>999989.60000000009</v>
      </c>
      <c r="Y2202" s="45"/>
      <c r="Z2202" s="118">
        <f t="shared" si="1360"/>
        <v>0</v>
      </c>
      <c r="AA2202" s="118">
        <f t="shared" si="1360"/>
        <v>0</v>
      </c>
      <c r="AB2202" s="118">
        <f t="shared" si="1333"/>
        <v>0</v>
      </c>
      <c r="AC2202" s="118">
        <f t="shared" si="1361"/>
        <v>0</v>
      </c>
      <c r="AD2202" s="118">
        <f t="shared" si="1361"/>
        <v>0</v>
      </c>
      <c r="AE2202" s="118">
        <f t="shared" si="1338"/>
        <v>0</v>
      </c>
      <c r="AF2202" s="118">
        <f t="shared" si="1334"/>
        <v>0</v>
      </c>
      <c r="AH2202" s="118">
        <f t="shared" si="1362"/>
        <v>0</v>
      </c>
      <c r="AI2202" s="118">
        <f t="shared" si="1362"/>
        <v>0</v>
      </c>
      <c r="AJ2202" s="118">
        <f t="shared" si="1335"/>
        <v>0</v>
      </c>
      <c r="AK2202" s="118">
        <f t="shared" si="1363"/>
        <v>0</v>
      </c>
      <c r="AL2202" s="118">
        <f t="shared" si="1363"/>
        <v>0</v>
      </c>
      <c r="AM2202" s="118">
        <f t="shared" si="1339"/>
        <v>0</v>
      </c>
      <c r="AN2202" s="118">
        <f t="shared" si="1336"/>
        <v>0</v>
      </c>
      <c r="AP2202" s="118">
        <f t="shared" si="1364"/>
        <v>0</v>
      </c>
      <c r="AQ2202" s="118">
        <f t="shared" si="1364"/>
        <v>0</v>
      </c>
      <c r="AR2202" s="118">
        <f t="shared" si="1328"/>
        <v>0</v>
      </c>
      <c r="AS2202" s="118">
        <f t="shared" si="1365"/>
        <v>-9.3132612732915732E-11</v>
      </c>
      <c r="AT2202" s="118">
        <f t="shared" si="1365"/>
        <v>0</v>
      </c>
      <c r="AU2202" s="118">
        <f t="shared" si="1330"/>
        <v>-9.3132612732915732E-11</v>
      </c>
      <c r="AV2202" s="118">
        <f t="shared" si="1329"/>
        <v>-9.3132612732915732E-11</v>
      </c>
      <c r="AW2202" s="119"/>
      <c r="AX2202" s="119"/>
      <c r="AY2202" s="119"/>
      <c r="AZ2202" s="117"/>
      <c r="BA2202" s="117"/>
      <c r="BB2202" s="117"/>
      <c r="BC2202" s="117"/>
      <c r="BD2202" s="117"/>
    </row>
    <row r="2203" spans="1:56" s="100" customFormat="1" hidden="1">
      <c r="A2203" s="45"/>
      <c r="B2203" s="194">
        <v>2013</v>
      </c>
      <c r="C2203" s="195">
        <v>8320</v>
      </c>
      <c r="D2203" s="194">
        <v>17</v>
      </c>
      <c r="E2203" s="194">
        <v>5000</v>
      </c>
      <c r="F2203" s="194">
        <v>5600</v>
      </c>
      <c r="G2203" s="194">
        <v>565</v>
      </c>
      <c r="H2203" s="194">
        <v>56501</v>
      </c>
      <c r="I2203" s="196" t="s">
        <v>247</v>
      </c>
      <c r="J2203" s="197">
        <v>0</v>
      </c>
      <c r="K2203" s="197">
        <v>0</v>
      </c>
      <c r="L2203" s="198">
        <v>0</v>
      </c>
      <c r="M2203" s="197">
        <v>1000000</v>
      </c>
      <c r="N2203" s="197">
        <v>0</v>
      </c>
      <c r="O2203" s="198">
        <v>1000000</v>
      </c>
      <c r="P2203" s="198">
        <v>1000000</v>
      </c>
      <c r="Q2203" s="199"/>
      <c r="R2203" s="197">
        <v>0</v>
      </c>
      <c r="S2203" s="197">
        <v>0</v>
      </c>
      <c r="T2203" s="197">
        <f t="shared" si="1331"/>
        <v>0</v>
      </c>
      <c r="U2203" s="197">
        <f>+'[1]Fortalecimiento SSP-PE FED'!V239</f>
        <v>999989.60000000009</v>
      </c>
      <c r="V2203" s="197">
        <v>0</v>
      </c>
      <c r="W2203" s="197">
        <f t="shared" si="1337"/>
        <v>999989.60000000009</v>
      </c>
      <c r="X2203" s="197">
        <f t="shared" si="1332"/>
        <v>999989.60000000009</v>
      </c>
      <c r="Y2203" s="199"/>
      <c r="Z2203" s="197">
        <v>0</v>
      </c>
      <c r="AA2203" s="197">
        <v>0</v>
      </c>
      <c r="AB2203" s="197">
        <f t="shared" si="1333"/>
        <v>0</v>
      </c>
      <c r="AC2203" s="197">
        <v>0</v>
      </c>
      <c r="AD2203" s="197">
        <v>0</v>
      </c>
      <c r="AE2203" s="197">
        <f t="shared" si="1338"/>
        <v>0</v>
      </c>
      <c r="AF2203" s="197">
        <f t="shared" si="1334"/>
        <v>0</v>
      </c>
      <c r="AG2203" s="200"/>
      <c r="AH2203" s="197">
        <v>0</v>
      </c>
      <c r="AI2203" s="197">
        <v>0</v>
      </c>
      <c r="AJ2203" s="197">
        <f t="shared" si="1335"/>
        <v>0</v>
      </c>
      <c r="AK2203" s="197">
        <v>0</v>
      </c>
      <c r="AL2203" s="197">
        <v>0</v>
      </c>
      <c r="AM2203" s="197">
        <f t="shared" si="1339"/>
        <v>0</v>
      </c>
      <c r="AN2203" s="197">
        <f t="shared" si="1336"/>
        <v>0</v>
      </c>
      <c r="AO2203" s="200"/>
      <c r="AP2203" s="197">
        <f>J2203-(R2203+Z2203+AH2203)</f>
        <v>0</v>
      </c>
      <c r="AQ2203" s="197">
        <f>K2203-(S2203+AA2203+AI2203)</f>
        <v>0</v>
      </c>
      <c r="AR2203" s="197">
        <f t="shared" si="1328"/>
        <v>0</v>
      </c>
      <c r="AS2203" s="201">
        <f>M2203-(U2203+AC2203+AK2203)-10.4</f>
        <v>-9.3132612732915732E-11</v>
      </c>
      <c r="AT2203" s="197">
        <f>N2203-(V2203+AD2203+AL2203)</f>
        <v>0</v>
      </c>
      <c r="AU2203" s="197">
        <f t="shared" si="1330"/>
        <v>-9.3132612732915732E-11</v>
      </c>
      <c r="AV2203" s="197">
        <f t="shared" si="1329"/>
        <v>-9.3132612732915732E-11</v>
      </c>
      <c r="AW2203" s="203" t="s">
        <v>103</v>
      </c>
      <c r="AX2203" s="203">
        <v>320</v>
      </c>
      <c r="AY2203" s="203"/>
      <c r="AZ2203" s="198" t="s">
        <v>283</v>
      </c>
      <c r="BA2203" s="198">
        <f>'[1]Fortalecimiento SSP-PE FED'!AJ239</f>
        <v>320</v>
      </c>
      <c r="BB2203" s="198"/>
      <c r="BC2203" s="204">
        <f>+AX2203-BA2203</f>
        <v>0</v>
      </c>
      <c r="BD2203" s="198">
        <v>0</v>
      </c>
    </row>
    <row r="2204" spans="1:56" s="127" customFormat="1" hidden="1">
      <c r="A2204" s="45"/>
      <c r="B2204" s="114">
        <v>2013</v>
      </c>
      <c r="C2204" s="115">
        <v>8320</v>
      </c>
      <c r="D2204" s="114">
        <v>17</v>
      </c>
      <c r="E2204" s="114">
        <v>5000</v>
      </c>
      <c r="F2204" s="114">
        <v>5600</v>
      </c>
      <c r="G2204" s="114">
        <v>566</v>
      </c>
      <c r="H2204" s="114"/>
      <c r="I2204" s="116" t="s">
        <v>346</v>
      </c>
      <c r="J2204" s="117">
        <v>0</v>
      </c>
      <c r="K2204" s="117">
        <v>0</v>
      </c>
      <c r="L2204" s="117">
        <v>0</v>
      </c>
      <c r="M2204" s="117">
        <v>0</v>
      </c>
      <c r="N2204" s="117">
        <v>0</v>
      </c>
      <c r="O2204" s="117">
        <v>0</v>
      </c>
      <c r="P2204" s="117">
        <v>0</v>
      </c>
      <c r="Q2204" s="45"/>
      <c r="R2204" s="118">
        <f t="shared" si="1358"/>
        <v>0</v>
      </c>
      <c r="S2204" s="118">
        <f t="shared" si="1358"/>
        <v>0</v>
      </c>
      <c r="T2204" s="118">
        <f t="shared" si="1331"/>
        <v>0</v>
      </c>
      <c r="U2204" s="118">
        <f t="shared" si="1359"/>
        <v>0</v>
      </c>
      <c r="V2204" s="118">
        <f t="shared" si="1359"/>
        <v>0</v>
      </c>
      <c r="W2204" s="118">
        <f t="shared" si="1337"/>
        <v>0</v>
      </c>
      <c r="X2204" s="118">
        <f t="shared" si="1332"/>
        <v>0</v>
      </c>
      <c r="Y2204" s="45"/>
      <c r="Z2204" s="118">
        <f t="shared" si="1360"/>
        <v>0</v>
      </c>
      <c r="AA2204" s="118">
        <f t="shared" si="1360"/>
        <v>0</v>
      </c>
      <c r="AB2204" s="118">
        <f t="shared" si="1333"/>
        <v>0</v>
      </c>
      <c r="AC2204" s="118">
        <f t="shared" si="1361"/>
        <v>0</v>
      </c>
      <c r="AD2204" s="118">
        <f t="shared" si="1361"/>
        <v>0</v>
      </c>
      <c r="AE2204" s="118">
        <f t="shared" si="1338"/>
        <v>0</v>
      </c>
      <c r="AF2204" s="118">
        <f t="shared" si="1334"/>
        <v>0</v>
      </c>
      <c r="AH2204" s="118">
        <f t="shared" si="1362"/>
        <v>0</v>
      </c>
      <c r="AI2204" s="118">
        <f t="shared" si="1362"/>
        <v>0</v>
      </c>
      <c r="AJ2204" s="118">
        <f t="shared" si="1335"/>
        <v>0</v>
      </c>
      <c r="AK2204" s="118">
        <f t="shared" si="1363"/>
        <v>0</v>
      </c>
      <c r="AL2204" s="118">
        <f t="shared" si="1363"/>
        <v>0</v>
      </c>
      <c r="AM2204" s="118">
        <f t="shared" si="1339"/>
        <v>0</v>
      </c>
      <c r="AN2204" s="118">
        <f t="shared" si="1336"/>
        <v>0</v>
      </c>
      <c r="AP2204" s="118">
        <f t="shared" si="1364"/>
        <v>0</v>
      </c>
      <c r="AQ2204" s="118">
        <f t="shared" si="1364"/>
        <v>0</v>
      </c>
      <c r="AR2204" s="118">
        <f t="shared" si="1328"/>
        <v>0</v>
      </c>
      <c r="AS2204" s="118">
        <f t="shared" si="1365"/>
        <v>0</v>
      </c>
      <c r="AT2204" s="118">
        <f t="shared" si="1365"/>
        <v>0</v>
      </c>
      <c r="AU2204" s="118">
        <f t="shared" si="1330"/>
        <v>0</v>
      </c>
      <c r="AV2204" s="118">
        <f t="shared" si="1329"/>
        <v>0</v>
      </c>
      <c r="AW2204" s="119"/>
      <c r="AX2204" s="119"/>
      <c r="AY2204" s="119"/>
      <c r="AZ2204" s="117"/>
      <c r="BA2204" s="117"/>
      <c r="BB2204" s="117"/>
      <c r="BC2204" s="117"/>
      <c r="BD2204" s="117"/>
    </row>
    <row r="2205" spans="1:56" s="100" customFormat="1" hidden="1">
      <c r="A2205" s="45"/>
      <c r="B2205" s="120">
        <v>2013</v>
      </c>
      <c r="C2205" s="121">
        <v>8320</v>
      </c>
      <c r="D2205" s="120">
        <v>17</v>
      </c>
      <c r="E2205" s="120">
        <v>5000</v>
      </c>
      <c r="F2205" s="120">
        <v>5600</v>
      </c>
      <c r="G2205" s="120">
        <v>566</v>
      </c>
      <c r="H2205" s="120">
        <v>56601</v>
      </c>
      <c r="I2205" s="122" t="s">
        <v>249</v>
      </c>
      <c r="J2205" s="123">
        <v>0</v>
      </c>
      <c r="K2205" s="123">
        <v>0</v>
      </c>
      <c r="L2205" s="124">
        <v>0</v>
      </c>
      <c r="M2205" s="123">
        <v>0</v>
      </c>
      <c r="N2205" s="123">
        <v>0</v>
      </c>
      <c r="O2205" s="124">
        <v>0</v>
      </c>
      <c r="P2205" s="124">
        <v>0</v>
      </c>
      <c r="Q2205" s="45"/>
      <c r="R2205" s="123">
        <v>0</v>
      </c>
      <c r="S2205" s="123">
        <v>0</v>
      </c>
      <c r="T2205" s="123">
        <f t="shared" si="1331"/>
        <v>0</v>
      </c>
      <c r="U2205" s="123">
        <v>0</v>
      </c>
      <c r="V2205" s="123">
        <v>0</v>
      </c>
      <c r="W2205" s="123">
        <f t="shared" si="1337"/>
        <v>0</v>
      </c>
      <c r="X2205" s="123">
        <f t="shared" si="1332"/>
        <v>0</v>
      </c>
      <c r="Y2205" s="45"/>
      <c r="Z2205" s="123">
        <v>0</v>
      </c>
      <c r="AA2205" s="123">
        <v>0</v>
      </c>
      <c r="AB2205" s="123">
        <f t="shared" si="1333"/>
        <v>0</v>
      </c>
      <c r="AC2205" s="123">
        <v>0</v>
      </c>
      <c r="AD2205" s="123">
        <v>0</v>
      </c>
      <c r="AE2205" s="123">
        <f t="shared" si="1338"/>
        <v>0</v>
      </c>
      <c r="AF2205" s="123">
        <f t="shared" si="1334"/>
        <v>0</v>
      </c>
      <c r="AH2205" s="123">
        <v>0</v>
      </c>
      <c r="AI2205" s="123">
        <v>0</v>
      </c>
      <c r="AJ2205" s="123">
        <f t="shared" si="1335"/>
        <v>0</v>
      </c>
      <c r="AK2205" s="123">
        <v>0</v>
      </c>
      <c r="AL2205" s="123">
        <v>0</v>
      </c>
      <c r="AM2205" s="123">
        <f t="shared" si="1339"/>
        <v>0</v>
      </c>
      <c r="AN2205" s="123">
        <f t="shared" si="1336"/>
        <v>0</v>
      </c>
      <c r="AP2205" s="123">
        <f>J2205-(R2205+Z2205+AH2205)</f>
        <v>0</v>
      </c>
      <c r="AQ2205" s="123">
        <f>K2205-(S2205+AA2205+AI2205)</f>
        <v>0</v>
      </c>
      <c r="AR2205" s="123">
        <f t="shared" si="1328"/>
        <v>0</v>
      </c>
      <c r="AS2205" s="123">
        <f>M2205-(U2205+AC2205+AK2205)</f>
        <v>0</v>
      </c>
      <c r="AT2205" s="123">
        <f>N2205-(V2205+AD2205+AL2205)</f>
        <v>0</v>
      </c>
      <c r="AU2205" s="123">
        <f t="shared" si="1330"/>
        <v>0</v>
      </c>
      <c r="AV2205" s="123">
        <f t="shared" si="1329"/>
        <v>0</v>
      </c>
      <c r="AW2205" s="125" t="s">
        <v>103</v>
      </c>
      <c r="AX2205" s="125"/>
      <c r="AY2205" s="125"/>
      <c r="AZ2205" s="124" t="s">
        <v>283</v>
      </c>
      <c r="BA2205" s="124"/>
      <c r="BB2205" s="124"/>
      <c r="BC2205" s="124"/>
      <c r="BD2205" s="124"/>
    </row>
    <row r="2206" spans="1:56" s="127" customFormat="1" hidden="1">
      <c r="A2206" s="45"/>
      <c r="B2206" s="114">
        <v>2013</v>
      </c>
      <c r="C2206" s="115">
        <v>8320</v>
      </c>
      <c r="D2206" s="114">
        <v>17</v>
      </c>
      <c r="E2206" s="114">
        <v>5000</v>
      </c>
      <c r="F2206" s="114">
        <v>5600</v>
      </c>
      <c r="G2206" s="114">
        <v>567</v>
      </c>
      <c r="H2206" s="114"/>
      <c r="I2206" s="116" t="s">
        <v>415</v>
      </c>
      <c r="J2206" s="117">
        <v>0</v>
      </c>
      <c r="K2206" s="117">
        <v>0</v>
      </c>
      <c r="L2206" s="117">
        <v>0</v>
      </c>
      <c r="M2206" s="117">
        <v>0</v>
      </c>
      <c r="N2206" s="117">
        <v>0</v>
      </c>
      <c r="O2206" s="117">
        <v>0</v>
      </c>
      <c r="P2206" s="117">
        <v>0</v>
      </c>
      <c r="Q2206" s="45"/>
      <c r="R2206" s="118">
        <f t="shared" si="1358"/>
        <v>0</v>
      </c>
      <c r="S2206" s="118">
        <f t="shared" si="1358"/>
        <v>0</v>
      </c>
      <c r="T2206" s="118">
        <f t="shared" si="1331"/>
        <v>0</v>
      </c>
      <c r="U2206" s="118">
        <f t="shared" si="1359"/>
        <v>0</v>
      </c>
      <c r="V2206" s="118">
        <f t="shared" si="1359"/>
        <v>0</v>
      </c>
      <c r="W2206" s="118">
        <f t="shared" si="1337"/>
        <v>0</v>
      </c>
      <c r="X2206" s="118">
        <f t="shared" si="1332"/>
        <v>0</v>
      </c>
      <c r="Y2206" s="45"/>
      <c r="Z2206" s="118">
        <f t="shared" si="1360"/>
        <v>0</v>
      </c>
      <c r="AA2206" s="118">
        <f t="shared" si="1360"/>
        <v>0</v>
      </c>
      <c r="AB2206" s="118">
        <f t="shared" si="1333"/>
        <v>0</v>
      </c>
      <c r="AC2206" s="118">
        <f t="shared" si="1361"/>
        <v>0</v>
      </c>
      <c r="AD2206" s="118">
        <f t="shared" si="1361"/>
        <v>0</v>
      </c>
      <c r="AE2206" s="118">
        <f t="shared" si="1338"/>
        <v>0</v>
      </c>
      <c r="AF2206" s="118">
        <f t="shared" si="1334"/>
        <v>0</v>
      </c>
      <c r="AH2206" s="118">
        <f t="shared" si="1362"/>
        <v>0</v>
      </c>
      <c r="AI2206" s="118">
        <f t="shared" si="1362"/>
        <v>0</v>
      </c>
      <c r="AJ2206" s="118">
        <f t="shared" si="1335"/>
        <v>0</v>
      </c>
      <c r="AK2206" s="118">
        <f t="shared" si="1363"/>
        <v>0</v>
      </c>
      <c r="AL2206" s="118">
        <f t="shared" si="1363"/>
        <v>0</v>
      </c>
      <c r="AM2206" s="118">
        <f t="shared" si="1339"/>
        <v>0</v>
      </c>
      <c r="AN2206" s="118">
        <f t="shared" si="1336"/>
        <v>0</v>
      </c>
      <c r="AP2206" s="118">
        <f t="shared" si="1364"/>
        <v>0</v>
      </c>
      <c r="AQ2206" s="118">
        <f t="shared" si="1364"/>
        <v>0</v>
      </c>
      <c r="AR2206" s="118">
        <f t="shared" si="1328"/>
        <v>0</v>
      </c>
      <c r="AS2206" s="118">
        <f t="shared" si="1365"/>
        <v>0</v>
      </c>
      <c r="AT2206" s="118">
        <f t="shared" si="1365"/>
        <v>0</v>
      </c>
      <c r="AU2206" s="118">
        <f t="shared" si="1330"/>
        <v>0</v>
      </c>
      <c r="AV2206" s="118">
        <f t="shared" si="1329"/>
        <v>0</v>
      </c>
      <c r="AW2206" s="119"/>
      <c r="AX2206" s="119"/>
      <c r="AY2206" s="119"/>
      <c r="AZ2206" s="117"/>
      <c r="BA2206" s="117"/>
      <c r="BB2206" s="117"/>
      <c r="BC2206" s="117"/>
      <c r="BD2206" s="117"/>
    </row>
    <row r="2207" spans="1:56" s="100" customFormat="1" hidden="1">
      <c r="A2207" s="45"/>
      <c r="B2207" s="120">
        <v>2013</v>
      </c>
      <c r="C2207" s="121">
        <v>8320</v>
      </c>
      <c r="D2207" s="120">
        <v>17</v>
      </c>
      <c r="E2207" s="120">
        <v>5000</v>
      </c>
      <c r="F2207" s="120">
        <v>5600</v>
      </c>
      <c r="G2207" s="120">
        <v>567</v>
      </c>
      <c r="H2207" s="120">
        <v>56701</v>
      </c>
      <c r="I2207" s="122" t="s">
        <v>416</v>
      </c>
      <c r="J2207" s="123">
        <v>0</v>
      </c>
      <c r="K2207" s="123">
        <v>0</v>
      </c>
      <c r="L2207" s="124">
        <v>0</v>
      </c>
      <c r="M2207" s="123">
        <v>0</v>
      </c>
      <c r="N2207" s="123">
        <v>0</v>
      </c>
      <c r="O2207" s="124">
        <v>0</v>
      </c>
      <c r="P2207" s="124">
        <v>0</v>
      </c>
      <c r="Q2207" s="45"/>
      <c r="R2207" s="123">
        <v>0</v>
      </c>
      <c r="S2207" s="123">
        <v>0</v>
      </c>
      <c r="T2207" s="123">
        <f t="shared" si="1331"/>
        <v>0</v>
      </c>
      <c r="U2207" s="123">
        <v>0</v>
      </c>
      <c r="V2207" s="123">
        <v>0</v>
      </c>
      <c r="W2207" s="123">
        <f t="shared" si="1337"/>
        <v>0</v>
      </c>
      <c r="X2207" s="123">
        <f t="shared" si="1332"/>
        <v>0</v>
      </c>
      <c r="Y2207" s="45"/>
      <c r="Z2207" s="123">
        <v>0</v>
      </c>
      <c r="AA2207" s="123">
        <v>0</v>
      </c>
      <c r="AB2207" s="123">
        <f t="shared" si="1333"/>
        <v>0</v>
      </c>
      <c r="AC2207" s="123">
        <v>0</v>
      </c>
      <c r="AD2207" s="123">
        <v>0</v>
      </c>
      <c r="AE2207" s="123">
        <f t="shared" si="1338"/>
        <v>0</v>
      </c>
      <c r="AF2207" s="123">
        <f t="shared" si="1334"/>
        <v>0</v>
      </c>
      <c r="AH2207" s="123">
        <v>0</v>
      </c>
      <c r="AI2207" s="123">
        <v>0</v>
      </c>
      <c r="AJ2207" s="123">
        <f t="shared" si="1335"/>
        <v>0</v>
      </c>
      <c r="AK2207" s="123">
        <v>0</v>
      </c>
      <c r="AL2207" s="123">
        <v>0</v>
      </c>
      <c r="AM2207" s="123">
        <f t="shared" si="1339"/>
        <v>0</v>
      </c>
      <c r="AN2207" s="123">
        <f t="shared" si="1336"/>
        <v>0</v>
      </c>
      <c r="AP2207" s="123">
        <f>J2207-(R2207+Z2207+AH2207)</f>
        <v>0</v>
      </c>
      <c r="AQ2207" s="123">
        <f>K2207-(S2207+AA2207+AI2207)</f>
        <v>0</v>
      </c>
      <c r="AR2207" s="123">
        <f t="shared" si="1328"/>
        <v>0</v>
      </c>
      <c r="AS2207" s="123">
        <f>M2207-(U2207+AC2207+AK2207)</f>
        <v>0</v>
      </c>
      <c r="AT2207" s="123">
        <f>N2207-(V2207+AD2207+AL2207)</f>
        <v>0</v>
      </c>
      <c r="AU2207" s="123">
        <f t="shared" si="1330"/>
        <v>0</v>
      </c>
      <c r="AV2207" s="123">
        <f t="shared" si="1329"/>
        <v>0</v>
      </c>
      <c r="AW2207" s="125" t="s">
        <v>103</v>
      </c>
      <c r="AX2207" s="125"/>
      <c r="AY2207" s="125"/>
      <c r="AZ2207" s="124" t="s">
        <v>283</v>
      </c>
      <c r="BA2207" s="124"/>
      <c r="BB2207" s="124"/>
      <c r="BC2207" s="124"/>
      <c r="BD2207" s="124"/>
    </row>
    <row r="2208" spans="1:56" s="127" customFormat="1" hidden="1">
      <c r="A2208" s="45"/>
      <c r="B2208" s="114">
        <v>2013</v>
      </c>
      <c r="C2208" s="115">
        <v>8320</v>
      </c>
      <c r="D2208" s="114">
        <v>17</v>
      </c>
      <c r="E2208" s="114">
        <v>5000</v>
      </c>
      <c r="F2208" s="114">
        <v>5600</v>
      </c>
      <c r="G2208" s="114">
        <v>569</v>
      </c>
      <c r="H2208" s="114"/>
      <c r="I2208" s="116" t="s">
        <v>347</v>
      </c>
      <c r="J2208" s="117">
        <v>0</v>
      </c>
      <c r="K2208" s="117">
        <v>0</v>
      </c>
      <c r="L2208" s="117">
        <v>0</v>
      </c>
      <c r="M2208" s="117">
        <v>0</v>
      </c>
      <c r="N2208" s="117">
        <v>0</v>
      </c>
      <c r="O2208" s="117">
        <v>0</v>
      </c>
      <c r="P2208" s="117">
        <v>0</v>
      </c>
      <c r="Q2208" s="45"/>
      <c r="R2208" s="118">
        <f t="shared" si="1358"/>
        <v>0</v>
      </c>
      <c r="S2208" s="118">
        <f t="shared" si="1358"/>
        <v>0</v>
      </c>
      <c r="T2208" s="118">
        <f t="shared" si="1331"/>
        <v>0</v>
      </c>
      <c r="U2208" s="118">
        <f t="shared" si="1359"/>
        <v>0</v>
      </c>
      <c r="V2208" s="118">
        <f t="shared" si="1359"/>
        <v>0</v>
      </c>
      <c r="W2208" s="118">
        <f t="shared" si="1337"/>
        <v>0</v>
      </c>
      <c r="X2208" s="118">
        <f t="shared" si="1332"/>
        <v>0</v>
      </c>
      <c r="Y2208" s="45"/>
      <c r="Z2208" s="118">
        <f t="shared" si="1360"/>
        <v>0</v>
      </c>
      <c r="AA2208" s="118">
        <f t="shared" si="1360"/>
        <v>0</v>
      </c>
      <c r="AB2208" s="118">
        <f t="shared" si="1333"/>
        <v>0</v>
      </c>
      <c r="AC2208" s="118">
        <f t="shared" si="1361"/>
        <v>0</v>
      </c>
      <c r="AD2208" s="118">
        <f t="shared" si="1361"/>
        <v>0</v>
      </c>
      <c r="AE2208" s="118">
        <f t="shared" si="1338"/>
        <v>0</v>
      </c>
      <c r="AF2208" s="118">
        <f t="shared" si="1334"/>
        <v>0</v>
      </c>
      <c r="AH2208" s="118">
        <f t="shared" si="1362"/>
        <v>0</v>
      </c>
      <c r="AI2208" s="118">
        <f t="shared" si="1362"/>
        <v>0</v>
      </c>
      <c r="AJ2208" s="118">
        <f t="shared" si="1335"/>
        <v>0</v>
      </c>
      <c r="AK2208" s="118">
        <f t="shared" si="1363"/>
        <v>0</v>
      </c>
      <c r="AL2208" s="118">
        <f t="shared" si="1363"/>
        <v>0</v>
      </c>
      <c r="AM2208" s="118">
        <f t="shared" si="1339"/>
        <v>0</v>
      </c>
      <c r="AN2208" s="118">
        <f t="shared" si="1336"/>
        <v>0</v>
      </c>
      <c r="AP2208" s="118">
        <f t="shared" si="1364"/>
        <v>0</v>
      </c>
      <c r="AQ2208" s="118">
        <f t="shared" si="1364"/>
        <v>0</v>
      </c>
      <c r="AR2208" s="118">
        <f t="shared" si="1328"/>
        <v>0</v>
      </c>
      <c r="AS2208" s="118">
        <f t="shared" si="1365"/>
        <v>0</v>
      </c>
      <c r="AT2208" s="118">
        <f t="shared" si="1365"/>
        <v>0</v>
      </c>
      <c r="AU2208" s="118">
        <f t="shared" si="1330"/>
        <v>0</v>
      </c>
      <c r="AV2208" s="118">
        <f t="shared" si="1329"/>
        <v>0</v>
      </c>
      <c r="AW2208" s="119"/>
      <c r="AX2208" s="119"/>
      <c r="AY2208" s="119"/>
      <c r="AZ2208" s="117"/>
      <c r="BA2208" s="117"/>
      <c r="BB2208" s="117"/>
      <c r="BC2208" s="117"/>
      <c r="BD2208" s="117"/>
    </row>
    <row r="2209" spans="1:56" s="100" customFormat="1" hidden="1">
      <c r="A2209" s="45"/>
      <c r="B2209" s="120">
        <v>2013</v>
      </c>
      <c r="C2209" s="121">
        <v>8320</v>
      </c>
      <c r="D2209" s="120">
        <v>17</v>
      </c>
      <c r="E2209" s="120">
        <v>5000</v>
      </c>
      <c r="F2209" s="120">
        <v>5600</v>
      </c>
      <c r="G2209" s="120">
        <v>569</v>
      </c>
      <c r="H2209" s="120">
        <v>56902</v>
      </c>
      <c r="I2209" s="122" t="s">
        <v>251</v>
      </c>
      <c r="J2209" s="123">
        <v>0</v>
      </c>
      <c r="K2209" s="123">
        <v>0</v>
      </c>
      <c r="L2209" s="124">
        <v>0</v>
      </c>
      <c r="M2209" s="123">
        <v>0</v>
      </c>
      <c r="N2209" s="123">
        <v>0</v>
      </c>
      <c r="O2209" s="124">
        <v>0</v>
      </c>
      <c r="P2209" s="124">
        <v>0</v>
      </c>
      <c r="Q2209" s="45"/>
      <c r="R2209" s="123">
        <v>0</v>
      </c>
      <c r="S2209" s="123">
        <v>0</v>
      </c>
      <c r="T2209" s="123">
        <f t="shared" si="1331"/>
        <v>0</v>
      </c>
      <c r="U2209" s="123">
        <v>0</v>
      </c>
      <c r="V2209" s="123">
        <v>0</v>
      </c>
      <c r="W2209" s="123">
        <f t="shared" si="1337"/>
        <v>0</v>
      </c>
      <c r="X2209" s="123">
        <f t="shared" si="1332"/>
        <v>0</v>
      </c>
      <c r="Y2209" s="45"/>
      <c r="Z2209" s="123">
        <v>0</v>
      </c>
      <c r="AA2209" s="123">
        <v>0</v>
      </c>
      <c r="AB2209" s="123">
        <f t="shared" si="1333"/>
        <v>0</v>
      </c>
      <c r="AC2209" s="123">
        <v>0</v>
      </c>
      <c r="AD2209" s="123">
        <v>0</v>
      </c>
      <c r="AE2209" s="123">
        <f t="shared" si="1338"/>
        <v>0</v>
      </c>
      <c r="AF2209" s="123">
        <f t="shared" si="1334"/>
        <v>0</v>
      </c>
      <c r="AH2209" s="123">
        <v>0</v>
      </c>
      <c r="AI2209" s="123">
        <v>0</v>
      </c>
      <c r="AJ2209" s="123">
        <f t="shared" si="1335"/>
        <v>0</v>
      </c>
      <c r="AK2209" s="123">
        <v>0</v>
      </c>
      <c r="AL2209" s="123">
        <v>0</v>
      </c>
      <c r="AM2209" s="123">
        <f t="shared" si="1339"/>
        <v>0</v>
      </c>
      <c r="AN2209" s="123">
        <f t="shared" si="1336"/>
        <v>0</v>
      </c>
      <c r="AP2209" s="123">
        <f>J2209-(R2209+Z2209+AH2209)</f>
        <v>0</v>
      </c>
      <c r="AQ2209" s="123">
        <f>K2209-(S2209+AA2209+AI2209)</f>
        <v>0</v>
      </c>
      <c r="AR2209" s="123">
        <f t="shared" si="1328"/>
        <v>0</v>
      </c>
      <c r="AS2209" s="123">
        <f>M2209-(U2209+AC2209+AK2209)</f>
        <v>0</v>
      </c>
      <c r="AT2209" s="123">
        <f>N2209-(V2209+AD2209+AL2209)</f>
        <v>0</v>
      </c>
      <c r="AU2209" s="123">
        <f t="shared" si="1330"/>
        <v>0</v>
      </c>
      <c r="AV2209" s="123">
        <f t="shared" si="1329"/>
        <v>0</v>
      </c>
      <c r="AW2209" s="125" t="s">
        <v>103</v>
      </c>
      <c r="AX2209" s="125">
        <v>1</v>
      </c>
      <c r="AY2209" s="125"/>
      <c r="AZ2209" s="124" t="s">
        <v>283</v>
      </c>
      <c r="BA2209" s="124"/>
      <c r="BB2209" s="124"/>
      <c r="BC2209" s="133">
        <f>+AX2209-BA2209</f>
        <v>1</v>
      </c>
      <c r="BD2209" s="124">
        <v>0</v>
      </c>
    </row>
    <row r="2210" spans="1:56" s="126" customFormat="1" hidden="1">
      <c r="A2210" s="45"/>
      <c r="B2210" s="108">
        <v>2013</v>
      </c>
      <c r="C2210" s="109">
        <v>8320</v>
      </c>
      <c r="D2210" s="108">
        <v>17</v>
      </c>
      <c r="E2210" s="108">
        <v>5000</v>
      </c>
      <c r="F2210" s="108">
        <v>5700</v>
      </c>
      <c r="G2210" s="108"/>
      <c r="H2210" s="108"/>
      <c r="I2210" s="110" t="s">
        <v>529</v>
      </c>
      <c r="J2210" s="111">
        <v>0</v>
      </c>
      <c r="K2210" s="111">
        <v>0</v>
      </c>
      <c r="L2210" s="111">
        <v>0</v>
      </c>
      <c r="M2210" s="111">
        <v>0</v>
      </c>
      <c r="N2210" s="111">
        <v>0</v>
      </c>
      <c r="O2210" s="111">
        <v>0</v>
      </c>
      <c r="P2210" s="111">
        <v>0</v>
      </c>
      <c r="Q2210" s="45"/>
      <c r="R2210" s="112">
        <f>R2211</f>
        <v>0</v>
      </c>
      <c r="S2210" s="112">
        <f>S2211</f>
        <v>0</v>
      </c>
      <c r="T2210" s="112">
        <f t="shared" si="1331"/>
        <v>0</v>
      </c>
      <c r="U2210" s="112">
        <f>U2211</f>
        <v>0</v>
      </c>
      <c r="V2210" s="112">
        <f>V2211</f>
        <v>0</v>
      </c>
      <c r="W2210" s="112">
        <f t="shared" si="1337"/>
        <v>0</v>
      </c>
      <c r="X2210" s="112">
        <f t="shared" si="1332"/>
        <v>0</v>
      </c>
      <c r="Y2210" s="45"/>
      <c r="Z2210" s="112">
        <f>Z2211</f>
        <v>0</v>
      </c>
      <c r="AA2210" s="112">
        <f>AA2211</f>
        <v>0</v>
      </c>
      <c r="AB2210" s="112">
        <f t="shared" si="1333"/>
        <v>0</v>
      </c>
      <c r="AC2210" s="112">
        <f>AC2211</f>
        <v>0</v>
      </c>
      <c r="AD2210" s="112">
        <f>AD2211</f>
        <v>0</v>
      </c>
      <c r="AE2210" s="112">
        <f t="shared" si="1338"/>
        <v>0</v>
      </c>
      <c r="AF2210" s="112">
        <f t="shared" si="1334"/>
        <v>0</v>
      </c>
      <c r="AH2210" s="112">
        <f>AH2211</f>
        <v>0</v>
      </c>
      <c r="AI2210" s="112">
        <f>AI2211</f>
        <v>0</v>
      </c>
      <c r="AJ2210" s="112">
        <f t="shared" si="1335"/>
        <v>0</v>
      </c>
      <c r="AK2210" s="112">
        <f>AK2211</f>
        <v>0</v>
      </c>
      <c r="AL2210" s="112">
        <f>AL2211</f>
        <v>0</v>
      </c>
      <c r="AM2210" s="112">
        <f t="shared" si="1339"/>
        <v>0</v>
      </c>
      <c r="AN2210" s="112">
        <f t="shared" si="1336"/>
        <v>0</v>
      </c>
      <c r="AP2210" s="112">
        <f>AP2211</f>
        <v>0</v>
      </c>
      <c r="AQ2210" s="112">
        <f>AQ2211</f>
        <v>0</v>
      </c>
      <c r="AR2210" s="112">
        <f t="shared" si="1328"/>
        <v>0</v>
      </c>
      <c r="AS2210" s="112">
        <f>AS2211</f>
        <v>0</v>
      </c>
      <c r="AT2210" s="112">
        <f>AT2211</f>
        <v>0</v>
      </c>
      <c r="AU2210" s="112">
        <f t="shared" si="1330"/>
        <v>0</v>
      </c>
      <c r="AV2210" s="112">
        <f t="shared" si="1329"/>
        <v>0</v>
      </c>
      <c r="AW2210" s="113"/>
      <c r="AX2210" s="113"/>
      <c r="AY2210" s="113"/>
      <c r="AZ2210" s="111"/>
      <c r="BA2210" s="111"/>
      <c r="BB2210" s="111"/>
      <c r="BC2210" s="111"/>
      <c r="BD2210" s="111"/>
    </row>
    <row r="2211" spans="1:56" s="127" customFormat="1" hidden="1">
      <c r="A2211" s="45"/>
      <c r="B2211" s="114">
        <v>2013</v>
      </c>
      <c r="C2211" s="115">
        <v>8320</v>
      </c>
      <c r="D2211" s="114">
        <v>17</v>
      </c>
      <c r="E2211" s="114">
        <v>5000</v>
      </c>
      <c r="F2211" s="114">
        <v>5700</v>
      </c>
      <c r="G2211" s="114">
        <v>577</v>
      </c>
      <c r="H2211" s="114"/>
      <c r="I2211" s="116" t="s">
        <v>530</v>
      </c>
      <c r="J2211" s="117">
        <v>0</v>
      </c>
      <c r="K2211" s="117">
        <v>0</v>
      </c>
      <c r="L2211" s="117">
        <v>0</v>
      </c>
      <c r="M2211" s="117">
        <v>0</v>
      </c>
      <c r="N2211" s="117">
        <v>0</v>
      </c>
      <c r="O2211" s="117">
        <v>0</v>
      </c>
      <c r="P2211" s="117">
        <v>0</v>
      </c>
      <c r="Q2211" s="45"/>
      <c r="R2211" s="118">
        <f>R2212</f>
        <v>0</v>
      </c>
      <c r="S2211" s="118">
        <f>S2212</f>
        <v>0</v>
      </c>
      <c r="T2211" s="118">
        <f t="shared" si="1331"/>
        <v>0</v>
      </c>
      <c r="U2211" s="118">
        <f>U2212</f>
        <v>0</v>
      </c>
      <c r="V2211" s="118">
        <f>V2212</f>
        <v>0</v>
      </c>
      <c r="W2211" s="118">
        <f t="shared" si="1337"/>
        <v>0</v>
      </c>
      <c r="X2211" s="118">
        <f t="shared" si="1332"/>
        <v>0</v>
      </c>
      <c r="Y2211" s="45"/>
      <c r="Z2211" s="118">
        <f>Z2212</f>
        <v>0</v>
      </c>
      <c r="AA2211" s="118">
        <f>AA2212</f>
        <v>0</v>
      </c>
      <c r="AB2211" s="118">
        <f t="shared" si="1333"/>
        <v>0</v>
      </c>
      <c r="AC2211" s="118">
        <f>AC2212</f>
        <v>0</v>
      </c>
      <c r="AD2211" s="118">
        <f>AD2212</f>
        <v>0</v>
      </c>
      <c r="AE2211" s="118">
        <f t="shared" si="1338"/>
        <v>0</v>
      </c>
      <c r="AF2211" s="118">
        <f t="shared" si="1334"/>
        <v>0</v>
      </c>
      <c r="AH2211" s="118">
        <f>AH2212</f>
        <v>0</v>
      </c>
      <c r="AI2211" s="118">
        <f>AI2212</f>
        <v>0</v>
      </c>
      <c r="AJ2211" s="118">
        <f t="shared" si="1335"/>
        <v>0</v>
      </c>
      <c r="AK2211" s="118">
        <f>AK2212</f>
        <v>0</v>
      </c>
      <c r="AL2211" s="118">
        <f>AL2212</f>
        <v>0</v>
      </c>
      <c r="AM2211" s="118">
        <f t="shared" si="1339"/>
        <v>0</v>
      </c>
      <c r="AN2211" s="118">
        <f t="shared" si="1336"/>
        <v>0</v>
      </c>
      <c r="AP2211" s="118">
        <f>AP2212</f>
        <v>0</v>
      </c>
      <c r="AQ2211" s="118">
        <f>AQ2212</f>
        <v>0</v>
      </c>
      <c r="AR2211" s="118">
        <f t="shared" si="1328"/>
        <v>0</v>
      </c>
      <c r="AS2211" s="118">
        <f>AS2212</f>
        <v>0</v>
      </c>
      <c r="AT2211" s="118">
        <f>AT2212</f>
        <v>0</v>
      </c>
      <c r="AU2211" s="118">
        <f t="shared" si="1330"/>
        <v>0</v>
      </c>
      <c r="AV2211" s="118">
        <f t="shared" si="1329"/>
        <v>0</v>
      </c>
      <c r="AW2211" s="119"/>
      <c r="AX2211" s="119"/>
      <c r="AY2211" s="119"/>
      <c r="AZ2211" s="117"/>
      <c r="BA2211" s="117"/>
      <c r="BB2211" s="117"/>
      <c r="BC2211" s="117"/>
      <c r="BD2211" s="117"/>
    </row>
    <row r="2212" spans="1:56" s="100" customFormat="1" hidden="1">
      <c r="A2212" s="45"/>
      <c r="B2212" s="120">
        <v>2013</v>
      </c>
      <c r="C2212" s="121">
        <v>8320</v>
      </c>
      <c r="D2212" s="120">
        <v>17</v>
      </c>
      <c r="E2212" s="120">
        <v>5000</v>
      </c>
      <c r="F2212" s="120">
        <v>5700</v>
      </c>
      <c r="G2212" s="120">
        <v>577</v>
      </c>
      <c r="H2212" s="120">
        <v>57701</v>
      </c>
      <c r="I2212" s="122" t="s">
        <v>531</v>
      </c>
      <c r="J2212" s="123">
        <v>0</v>
      </c>
      <c r="K2212" s="123">
        <v>0</v>
      </c>
      <c r="L2212" s="124">
        <v>0</v>
      </c>
      <c r="M2212" s="123">
        <v>0</v>
      </c>
      <c r="N2212" s="123">
        <v>0</v>
      </c>
      <c r="O2212" s="124">
        <v>0</v>
      </c>
      <c r="P2212" s="124">
        <v>0</v>
      </c>
      <c r="Q2212" s="45"/>
      <c r="R2212" s="123">
        <v>0</v>
      </c>
      <c r="S2212" s="123">
        <v>0</v>
      </c>
      <c r="T2212" s="123">
        <f t="shared" si="1331"/>
        <v>0</v>
      </c>
      <c r="U2212" s="123">
        <v>0</v>
      </c>
      <c r="V2212" s="123">
        <v>0</v>
      </c>
      <c r="W2212" s="123">
        <f t="shared" si="1337"/>
        <v>0</v>
      </c>
      <c r="X2212" s="123">
        <f t="shared" si="1332"/>
        <v>0</v>
      </c>
      <c r="Y2212" s="45"/>
      <c r="Z2212" s="123">
        <v>0</v>
      </c>
      <c r="AA2212" s="123">
        <v>0</v>
      </c>
      <c r="AB2212" s="123">
        <f t="shared" si="1333"/>
        <v>0</v>
      </c>
      <c r="AC2212" s="123">
        <v>0</v>
      </c>
      <c r="AD2212" s="123">
        <v>0</v>
      </c>
      <c r="AE2212" s="123">
        <f t="shared" si="1338"/>
        <v>0</v>
      </c>
      <c r="AF2212" s="123">
        <f t="shared" si="1334"/>
        <v>0</v>
      </c>
      <c r="AH2212" s="123">
        <v>0</v>
      </c>
      <c r="AI2212" s="123">
        <v>0</v>
      </c>
      <c r="AJ2212" s="123">
        <f t="shared" si="1335"/>
        <v>0</v>
      </c>
      <c r="AK2212" s="123">
        <v>0</v>
      </c>
      <c r="AL2212" s="123">
        <v>0</v>
      </c>
      <c r="AM2212" s="123">
        <f t="shared" si="1339"/>
        <v>0</v>
      </c>
      <c r="AN2212" s="123">
        <f t="shared" si="1336"/>
        <v>0</v>
      </c>
      <c r="AP2212" s="123">
        <f>J2212-(R2212+Z2212+AH2212)</f>
        <v>0</v>
      </c>
      <c r="AQ2212" s="123">
        <f>K2212-(S2212+AA2212+AI2212)</f>
        <v>0</v>
      </c>
      <c r="AR2212" s="123">
        <f t="shared" si="1328"/>
        <v>0</v>
      </c>
      <c r="AS2212" s="123">
        <f>M2212-(U2212+AC2212+AK2212)</f>
        <v>0</v>
      </c>
      <c r="AT2212" s="123">
        <f>N2212-(V2212+AD2212+AL2212)</f>
        <v>0</v>
      </c>
      <c r="AU2212" s="123">
        <f t="shared" si="1330"/>
        <v>0</v>
      </c>
      <c r="AV2212" s="123">
        <f t="shared" si="1329"/>
        <v>0</v>
      </c>
      <c r="AW2212" s="125" t="s">
        <v>103</v>
      </c>
      <c r="AX2212" s="125"/>
      <c r="AY2212" s="125"/>
      <c r="AZ2212" s="124" t="s">
        <v>88</v>
      </c>
      <c r="BA2212" s="124"/>
      <c r="BB2212" s="124"/>
      <c r="BC2212" s="124"/>
      <c r="BD2212" s="124"/>
    </row>
    <row r="2213" spans="1:56" s="100" customFormat="1" hidden="1">
      <c r="A2213" s="45"/>
      <c r="B2213" s="108">
        <v>2013</v>
      </c>
      <c r="C2213" s="109">
        <v>8320</v>
      </c>
      <c r="D2213" s="108">
        <v>17</v>
      </c>
      <c r="E2213" s="108">
        <v>5000</v>
      </c>
      <c r="F2213" s="108">
        <v>5800</v>
      </c>
      <c r="G2213" s="108"/>
      <c r="H2213" s="108"/>
      <c r="I2213" s="110" t="s">
        <v>532</v>
      </c>
      <c r="J2213" s="111">
        <v>0</v>
      </c>
      <c r="K2213" s="111">
        <v>0</v>
      </c>
      <c r="L2213" s="111">
        <v>0</v>
      </c>
      <c r="M2213" s="111">
        <v>0</v>
      </c>
      <c r="N2213" s="111">
        <v>0</v>
      </c>
      <c r="O2213" s="111">
        <v>0</v>
      </c>
      <c r="P2213" s="111">
        <v>0</v>
      </c>
      <c r="Q2213" s="45"/>
      <c r="R2213" s="112">
        <f>R2214</f>
        <v>0</v>
      </c>
      <c r="S2213" s="112">
        <f>S2214</f>
        <v>0</v>
      </c>
      <c r="T2213" s="112">
        <f t="shared" si="1331"/>
        <v>0</v>
      </c>
      <c r="U2213" s="112">
        <f>U2214</f>
        <v>0</v>
      </c>
      <c r="V2213" s="112">
        <f>V2214</f>
        <v>0</v>
      </c>
      <c r="W2213" s="112">
        <f t="shared" si="1337"/>
        <v>0</v>
      </c>
      <c r="X2213" s="112">
        <f t="shared" si="1332"/>
        <v>0</v>
      </c>
      <c r="Y2213" s="45"/>
      <c r="Z2213" s="112">
        <f>Z2214</f>
        <v>0</v>
      </c>
      <c r="AA2213" s="112">
        <f>AA2214</f>
        <v>0</v>
      </c>
      <c r="AB2213" s="112">
        <f t="shared" si="1333"/>
        <v>0</v>
      </c>
      <c r="AC2213" s="112">
        <f>AC2214</f>
        <v>0</v>
      </c>
      <c r="AD2213" s="112">
        <f>AD2214</f>
        <v>0</v>
      </c>
      <c r="AE2213" s="112">
        <f t="shared" si="1338"/>
        <v>0</v>
      </c>
      <c r="AF2213" s="112">
        <f t="shared" si="1334"/>
        <v>0</v>
      </c>
      <c r="AH2213" s="112">
        <f>AH2214</f>
        <v>0</v>
      </c>
      <c r="AI2213" s="112">
        <f>AI2214</f>
        <v>0</v>
      </c>
      <c r="AJ2213" s="112">
        <f t="shared" si="1335"/>
        <v>0</v>
      </c>
      <c r="AK2213" s="112">
        <f>AK2214</f>
        <v>0</v>
      </c>
      <c r="AL2213" s="112">
        <f>AL2214</f>
        <v>0</v>
      </c>
      <c r="AM2213" s="112">
        <f t="shared" si="1339"/>
        <v>0</v>
      </c>
      <c r="AN2213" s="112">
        <f t="shared" si="1336"/>
        <v>0</v>
      </c>
      <c r="AP2213" s="112">
        <f>AP2214</f>
        <v>0</v>
      </c>
      <c r="AQ2213" s="112">
        <f>AQ2214</f>
        <v>0</v>
      </c>
      <c r="AR2213" s="112">
        <f t="shared" si="1328"/>
        <v>0</v>
      </c>
      <c r="AS2213" s="112">
        <f>AS2214</f>
        <v>0</v>
      </c>
      <c r="AT2213" s="112">
        <f>AT2214</f>
        <v>0</v>
      </c>
      <c r="AU2213" s="112">
        <f t="shared" si="1330"/>
        <v>0</v>
      </c>
      <c r="AV2213" s="112">
        <f t="shared" si="1329"/>
        <v>0</v>
      </c>
      <c r="AW2213" s="113"/>
      <c r="AX2213" s="113"/>
      <c r="AY2213" s="113"/>
      <c r="AZ2213" s="111"/>
      <c r="BA2213" s="111"/>
      <c r="BB2213" s="111"/>
      <c r="BC2213" s="111"/>
      <c r="BD2213" s="111"/>
    </row>
    <row r="2214" spans="1:56" s="100" customFormat="1" hidden="1">
      <c r="A2214" s="45"/>
      <c r="B2214" s="114">
        <v>2013</v>
      </c>
      <c r="C2214" s="115">
        <v>8320</v>
      </c>
      <c r="D2214" s="114">
        <v>17</v>
      </c>
      <c r="E2214" s="114">
        <v>5000</v>
      </c>
      <c r="F2214" s="114">
        <v>5800</v>
      </c>
      <c r="G2214" s="114">
        <v>583</v>
      </c>
      <c r="H2214" s="114"/>
      <c r="I2214" s="116" t="s">
        <v>533</v>
      </c>
      <c r="J2214" s="117">
        <v>0</v>
      </c>
      <c r="K2214" s="117">
        <v>0</v>
      </c>
      <c r="L2214" s="117">
        <v>0</v>
      </c>
      <c r="M2214" s="117">
        <v>0</v>
      </c>
      <c r="N2214" s="117">
        <v>0</v>
      </c>
      <c r="O2214" s="117">
        <v>0</v>
      </c>
      <c r="P2214" s="117">
        <v>0</v>
      </c>
      <c r="Q2214" s="45"/>
      <c r="R2214" s="118">
        <f>R2215+R2216</f>
        <v>0</v>
      </c>
      <c r="S2214" s="118">
        <f>S2215+S2216</f>
        <v>0</v>
      </c>
      <c r="T2214" s="118">
        <f t="shared" si="1331"/>
        <v>0</v>
      </c>
      <c r="U2214" s="118">
        <f>U2215+U2216</f>
        <v>0</v>
      </c>
      <c r="V2214" s="118">
        <f>V2215+V2216</f>
        <v>0</v>
      </c>
      <c r="W2214" s="118">
        <f t="shared" si="1337"/>
        <v>0</v>
      </c>
      <c r="X2214" s="118">
        <f t="shared" si="1332"/>
        <v>0</v>
      </c>
      <c r="Y2214" s="45"/>
      <c r="Z2214" s="118">
        <f>Z2215+Z2216</f>
        <v>0</v>
      </c>
      <c r="AA2214" s="118">
        <f>AA2215+AA2216</f>
        <v>0</v>
      </c>
      <c r="AB2214" s="118">
        <f t="shared" si="1333"/>
        <v>0</v>
      </c>
      <c r="AC2214" s="118">
        <f>AC2215+AC2216</f>
        <v>0</v>
      </c>
      <c r="AD2214" s="118">
        <f>AD2215+AD2216</f>
        <v>0</v>
      </c>
      <c r="AE2214" s="118">
        <f t="shared" si="1338"/>
        <v>0</v>
      </c>
      <c r="AF2214" s="118">
        <f t="shared" si="1334"/>
        <v>0</v>
      </c>
      <c r="AH2214" s="118">
        <f>AH2215+AH2216</f>
        <v>0</v>
      </c>
      <c r="AI2214" s="118">
        <f>AI2215+AI2216</f>
        <v>0</v>
      </c>
      <c r="AJ2214" s="118">
        <f t="shared" si="1335"/>
        <v>0</v>
      </c>
      <c r="AK2214" s="118">
        <f>AK2215+AK2216</f>
        <v>0</v>
      </c>
      <c r="AL2214" s="118">
        <f>AL2215+AL2216</f>
        <v>0</v>
      </c>
      <c r="AM2214" s="118">
        <f t="shared" si="1339"/>
        <v>0</v>
      </c>
      <c r="AN2214" s="118">
        <f t="shared" si="1336"/>
        <v>0</v>
      </c>
      <c r="AP2214" s="118">
        <f>AP2215+AP2216</f>
        <v>0</v>
      </c>
      <c r="AQ2214" s="118">
        <f>AQ2215+AQ2216</f>
        <v>0</v>
      </c>
      <c r="AR2214" s="118">
        <f t="shared" si="1328"/>
        <v>0</v>
      </c>
      <c r="AS2214" s="118">
        <f>AS2215+AS2216</f>
        <v>0</v>
      </c>
      <c r="AT2214" s="118">
        <f>AT2215+AT2216</f>
        <v>0</v>
      </c>
      <c r="AU2214" s="118">
        <f t="shared" si="1330"/>
        <v>0</v>
      </c>
      <c r="AV2214" s="118">
        <f t="shared" si="1329"/>
        <v>0</v>
      </c>
      <c r="AW2214" s="119"/>
      <c r="AX2214" s="119"/>
      <c r="AY2214" s="119"/>
      <c r="AZ2214" s="117"/>
      <c r="BA2214" s="117"/>
      <c r="BB2214" s="117"/>
      <c r="BC2214" s="117"/>
      <c r="BD2214" s="117"/>
    </row>
    <row r="2215" spans="1:56" s="100" customFormat="1" hidden="1">
      <c r="A2215" s="45"/>
      <c r="B2215" s="120">
        <v>2013</v>
      </c>
      <c r="C2215" s="121">
        <v>8320</v>
      </c>
      <c r="D2215" s="120">
        <v>17</v>
      </c>
      <c r="E2215" s="120">
        <v>5000</v>
      </c>
      <c r="F2215" s="120">
        <v>5800</v>
      </c>
      <c r="G2215" s="129">
        <v>583</v>
      </c>
      <c r="H2215" s="120">
        <v>58301</v>
      </c>
      <c r="I2215" s="122" t="s">
        <v>534</v>
      </c>
      <c r="J2215" s="123">
        <v>0</v>
      </c>
      <c r="K2215" s="123">
        <v>0</v>
      </c>
      <c r="L2215" s="124">
        <v>0</v>
      </c>
      <c r="M2215" s="123">
        <v>0</v>
      </c>
      <c r="N2215" s="123">
        <v>0</v>
      </c>
      <c r="O2215" s="124">
        <v>0</v>
      </c>
      <c r="P2215" s="124">
        <v>0</v>
      </c>
      <c r="Q2215" s="45"/>
      <c r="R2215" s="123">
        <v>0</v>
      </c>
      <c r="S2215" s="123">
        <v>0</v>
      </c>
      <c r="T2215" s="123">
        <f t="shared" si="1331"/>
        <v>0</v>
      </c>
      <c r="U2215" s="123">
        <v>0</v>
      </c>
      <c r="V2215" s="123">
        <v>0</v>
      </c>
      <c r="W2215" s="123">
        <f t="shared" si="1337"/>
        <v>0</v>
      </c>
      <c r="X2215" s="123">
        <f t="shared" si="1332"/>
        <v>0</v>
      </c>
      <c r="Y2215" s="45"/>
      <c r="Z2215" s="123">
        <v>0</v>
      </c>
      <c r="AA2215" s="123">
        <v>0</v>
      </c>
      <c r="AB2215" s="123">
        <f t="shared" si="1333"/>
        <v>0</v>
      </c>
      <c r="AC2215" s="123">
        <v>0</v>
      </c>
      <c r="AD2215" s="123">
        <v>0</v>
      </c>
      <c r="AE2215" s="123">
        <f t="shared" si="1338"/>
        <v>0</v>
      </c>
      <c r="AF2215" s="123">
        <f t="shared" si="1334"/>
        <v>0</v>
      </c>
      <c r="AH2215" s="123">
        <v>0</v>
      </c>
      <c r="AI2215" s="123">
        <v>0</v>
      </c>
      <c r="AJ2215" s="123">
        <f t="shared" si="1335"/>
        <v>0</v>
      </c>
      <c r="AK2215" s="123">
        <v>0</v>
      </c>
      <c r="AL2215" s="123">
        <v>0</v>
      </c>
      <c r="AM2215" s="123">
        <f t="shared" si="1339"/>
        <v>0</v>
      </c>
      <c r="AN2215" s="123">
        <f t="shared" si="1336"/>
        <v>0</v>
      </c>
      <c r="AP2215" s="123">
        <f>J2215-(R2215+Z2215+AH2215)</f>
        <v>0</v>
      </c>
      <c r="AQ2215" s="123">
        <f>K2215-(S2215+AA2215+AI2215)</f>
        <v>0</v>
      </c>
      <c r="AR2215" s="123">
        <f t="shared" si="1328"/>
        <v>0</v>
      </c>
      <c r="AS2215" s="123">
        <f>M2215-(U2215+AC2215+AK2215)</f>
        <v>0</v>
      </c>
      <c r="AT2215" s="123">
        <f>N2215-(V2215+AD2215+AL2215)</f>
        <v>0</v>
      </c>
      <c r="AU2215" s="123">
        <f t="shared" si="1330"/>
        <v>0</v>
      </c>
      <c r="AV2215" s="123">
        <f t="shared" si="1329"/>
        <v>0</v>
      </c>
      <c r="AW2215" s="125"/>
      <c r="AX2215" s="125"/>
      <c r="AY2215" s="125"/>
      <c r="AZ2215" s="124"/>
      <c r="BA2215" s="124"/>
      <c r="BB2215" s="124"/>
      <c r="BC2215" s="124"/>
      <c r="BD2215" s="124"/>
    </row>
    <row r="2216" spans="1:56" s="100" customFormat="1" hidden="1">
      <c r="A2216" s="45"/>
      <c r="B2216" s="120">
        <v>2013</v>
      </c>
      <c r="C2216" s="121">
        <v>8320</v>
      </c>
      <c r="D2216" s="120"/>
      <c r="E2216" s="120"/>
      <c r="F2216" s="120"/>
      <c r="G2216" s="120"/>
      <c r="H2216" s="120">
        <v>58301</v>
      </c>
      <c r="I2216" s="122" t="s">
        <v>535</v>
      </c>
      <c r="J2216" s="123">
        <v>0</v>
      </c>
      <c r="K2216" s="123">
        <v>0</v>
      </c>
      <c r="L2216" s="124">
        <v>0</v>
      </c>
      <c r="M2216" s="123">
        <v>0</v>
      </c>
      <c r="N2216" s="123">
        <v>0</v>
      </c>
      <c r="O2216" s="124">
        <v>0</v>
      </c>
      <c r="P2216" s="124">
        <v>0</v>
      </c>
      <c r="Q2216" s="45"/>
      <c r="R2216" s="123">
        <v>0</v>
      </c>
      <c r="S2216" s="123">
        <v>0</v>
      </c>
      <c r="T2216" s="123">
        <f t="shared" si="1331"/>
        <v>0</v>
      </c>
      <c r="U2216" s="123">
        <v>0</v>
      </c>
      <c r="V2216" s="123">
        <v>0</v>
      </c>
      <c r="W2216" s="123">
        <f t="shared" si="1337"/>
        <v>0</v>
      </c>
      <c r="X2216" s="123">
        <f t="shared" si="1332"/>
        <v>0</v>
      </c>
      <c r="Y2216" s="45"/>
      <c r="Z2216" s="123">
        <v>0</v>
      </c>
      <c r="AA2216" s="123">
        <v>0</v>
      </c>
      <c r="AB2216" s="123">
        <f t="shared" si="1333"/>
        <v>0</v>
      </c>
      <c r="AC2216" s="123">
        <v>0</v>
      </c>
      <c r="AD2216" s="123">
        <v>0</v>
      </c>
      <c r="AE2216" s="123">
        <f t="shared" si="1338"/>
        <v>0</v>
      </c>
      <c r="AF2216" s="123">
        <f t="shared" si="1334"/>
        <v>0</v>
      </c>
      <c r="AH2216" s="123">
        <v>0</v>
      </c>
      <c r="AI2216" s="123">
        <v>0</v>
      </c>
      <c r="AJ2216" s="123">
        <f t="shared" si="1335"/>
        <v>0</v>
      </c>
      <c r="AK2216" s="123">
        <v>0</v>
      </c>
      <c r="AL2216" s="123">
        <v>0</v>
      </c>
      <c r="AM2216" s="123">
        <f t="shared" si="1339"/>
        <v>0</v>
      </c>
      <c r="AN2216" s="123">
        <f t="shared" si="1336"/>
        <v>0</v>
      </c>
      <c r="AP2216" s="123">
        <f>J2216-(R2216+Z2216+AH2216)</f>
        <v>0</v>
      </c>
      <c r="AQ2216" s="123">
        <f>K2216-(S2216+AA2216+AI2216)</f>
        <v>0</v>
      </c>
      <c r="AR2216" s="123">
        <f t="shared" si="1328"/>
        <v>0</v>
      </c>
      <c r="AS2216" s="123">
        <f>M2216-(U2216+AC2216+AK2216)</f>
        <v>0</v>
      </c>
      <c r="AT2216" s="123">
        <f>N2216-(V2216+AD2216+AL2216)</f>
        <v>0</v>
      </c>
      <c r="AU2216" s="123">
        <f t="shared" si="1330"/>
        <v>0</v>
      </c>
      <c r="AV2216" s="123">
        <f t="shared" si="1329"/>
        <v>0</v>
      </c>
      <c r="AW2216" s="125"/>
      <c r="AX2216" s="125"/>
      <c r="AY2216" s="125"/>
      <c r="AZ2216" s="124"/>
      <c r="BA2216" s="124"/>
      <c r="BB2216" s="124"/>
      <c r="BC2216" s="124"/>
      <c r="BD2216" s="124"/>
    </row>
    <row r="2217" spans="1:56" s="126" customFormat="1" hidden="1">
      <c r="A2217" s="45"/>
      <c r="B2217" s="108">
        <v>2013</v>
      </c>
      <c r="C2217" s="109">
        <v>8320</v>
      </c>
      <c r="D2217" s="108">
        <v>17</v>
      </c>
      <c r="E2217" s="108">
        <v>5000</v>
      </c>
      <c r="F2217" s="108">
        <v>5900</v>
      </c>
      <c r="G2217" s="108"/>
      <c r="H2217" s="108"/>
      <c r="I2217" s="110" t="s">
        <v>349</v>
      </c>
      <c r="J2217" s="111">
        <v>0</v>
      </c>
      <c r="K2217" s="111">
        <v>0</v>
      </c>
      <c r="L2217" s="111">
        <v>0</v>
      </c>
      <c r="M2217" s="111">
        <v>0</v>
      </c>
      <c r="N2217" s="111">
        <v>0</v>
      </c>
      <c r="O2217" s="111">
        <v>0</v>
      </c>
      <c r="P2217" s="111">
        <v>0</v>
      </c>
      <c r="Q2217" s="45"/>
      <c r="R2217" s="112">
        <f>R2218+R2220+R2222</f>
        <v>0</v>
      </c>
      <c r="S2217" s="112">
        <f>S2218+S2220+S2222</f>
        <v>0</v>
      </c>
      <c r="T2217" s="112">
        <f t="shared" si="1331"/>
        <v>0</v>
      </c>
      <c r="U2217" s="112">
        <f>U2218+U2220+U2222</f>
        <v>0</v>
      </c>
      <c r="V2217" s="112">
        <f>V2218+V2220+V2222</f>
        <v>0</v>
      </c>
      <c r="W2217" s="112">
        <f t="shared" si="1337"/>
        <v>0</v>
      </c>
      <c r="X2217" s="112">
        <f t="shared" si="1332"/>
        <v>0</v>
      </c>
      <c r="Y2217" s="45"/>
      <c r="Z2217" s="112">
        <f>Z2218+Z2220+Z2222</f>
        <v>0</v>
      </c>
      <c r="AA2217" s="112">
        <f>AA2218+AA2220+AA2222</f>
        <v>0</v>
      </c>
      <c r="AB2217" s="112">
        <f t="shared" si="1333"/>
        <v>0</v>
      </c>
      <c r="AC2217" s="112">
        <f>AC2218+AC2220+AC2222</f>
        <v>0</v>
      </c>
      <c r="AD2217" s="112">
        <f>AD2218+AD2220+AD2222</f>
        <v>0</v>
      </c>
      <c r="AE2217" s="112">
        <f t="shared" si="1338"/>
        <v>0</v>
      </c>
      <c r="AF2217" s="112">
        <f t="shared" si="1334"/>
        <v>0</v>
      </c>
      <c r="AH2217" s="112">
        <f>AH2218+AH2220+AH2222</f>
        <v>0</v>
      </c>
      <c r="AI2217" s="112">
        <f>AI2218+AI2220+AI2222</f>
        <v>0</v>
      </c>
      <c r="AJ2217" s="112">
        <f t="shared" si="1335"/>
        <v>0</v>
      </c>
      <c r="AK2217" s="112">
        <f>AK2218+AK2220+AK2222</f>
        <v>0</v>
      </c>
      <c r="AL2217" s="112">
        <f>AL2218+AL2220+AL2222</f>
        <v>0</v>
      </c>
      <c r="AM2217" s="112">
        <f t="shared" si="1339"/>
        <v>0</v>
      </c>
      <c r="AN2217" s="112">
        <f t="shared" si="1336"/>
        <v>0</v>
      </c>
      <c r="AP2217" s="112">
        <f>AP2218+AP2220+AP2222</f>
        <v>0</v>
      </c>
      <c r="AQ2217" s="112">
        <f>AQ2218+AQ2220+AQ2222</f>
        <v>0</v>
      </c>
      <c r="AR2217" s="112">
        <f t="shared" si="1328"/>
        <v>0</v>
      </c>
      <c r="AS2217" s="112">
        <f>AS2218+AS2220+AS2222</f>
        <v>0</v>
      </c>
      <c r="AT2217" s="112">
        <f>AT2218+AT2220+AT2222</f>
        <v>0</v>
      </c>
      <c r="AU2217" s="112">
        <f t="shared" si="1330"/>
        <v>0</v>
      </c>
      <c r="AV2217" s="112">
        <f t="shared" si="1329"/>
        <v>0</v>
      </c>
      <c r="AW2217" s="113"/>
      <c r="AX2217" s="113"/>
      <c r="AY2217" s="113"/>
      <c r="AZ2217" s="111"/>
      <c r="BA2217" s="111"/>
      <c r="BB2217" s="111"/>
      <c r="BC2217" s="111"/>
      <c r="BD2217" s="111"/>
    </row>
    <row r="2218" spans="1:56" s="127" customFormat="1" hidden="1">
      <c r="A2218" s="45"/>
      <c r="B2218" s="114">
        <v>2013</v>
      </c>
      <c r="C2218" s="115">
        <v>8320</v>
      </c>
      <c r="D2218" s="114">
        <v>17</v>
      </c>
      <c r="E2218" s="114">
        <v>5000</v>
      </c>
      <c r="F2218" s="114">
        <v>5900</v>
      </c>
      <c r="G2218" s="114">
        <v>591</v>
      </c>
      <c r="H2218" s="114"/>
      <c r="I2218" s="116" t="s">
        <v>253</v>
      </c>
      <c r="J2218" s="117">
        <v>0</v>
      </c>
      <c r="K2218" s="117">
        <v>0</v>
      </c>
      <c r="L2218" s="117">
        <v>0</v>
      </c>
      <c r="M2218" s="117">
        <v>0</v>
      </c>
      <c r="N2218" s="117">
        <v>0</v>
      </c>
      <c r="O2218" s="117">
        <v>0</v>
      </c>
      <c r="P2218" s="117">
        <v>0</v>
      </c>
      <c r="Q2218" s="45"/>
      <c r="R2218" s="118">
        <f t="shared" ref="R2218:S2222" si="1366">R2219</f>
        <v>0</v>
      </c>
      <c r="S2218" s="118">
        <f t="shared" si="1366"/>
        <v>0</v>
      </c>
      <c r="T2218" s="118">
        <f t="shared" si="1331"/>
        <v>0</v>
      </c>
      <c r="U2218" s="118">
        <f t="shared" ref="U2218:V2222" si="1367">U2219</f>
        <v>0</v>
      </c>
      <c r="V2218" s="118">
        <f t="shared" si="1367"/>
        <v>0</v>
      </c>
      <c r="W2218" s="118">
        <f t="shared" si="1337"/>
        <v>0</v>
      </c>
      <c r="X2218" s="118">
        <f t="shared" si="1332"/>
        <v>0</v>
      </c>
      <c r="Y2218" s="45"/>
      <c r="Z2218" s="118">
        <f t="shared" ref="Z2218:AA2222" si="1368">Z2219</f>
        <v>0</v>
      </c>
      <c r="AA2218" s="118">
        <f t="shared" si="1368"/>
        <v>0</v>
      </c>
      <c r="AB2218" s="118">
        <f t="shared" si="1333"/>
        <v>0</v>
      </c>
      <c r="AC2218" s="118">
        <f t="shared" ref="AC2218:AD2222" si="1369">AC2219</f>
        <v>0</v>
      </c>
      <c r="AD2218" s="118">
        <f t="shared" si="1369"/>
        <v>0</v>
      </c>
      <c r="AE2218" s="118">
        <f t="shared" si="1338"/>
        <v>0</v>
      </c>
      <c r="AF2218" s="118">
        <f t="shared" si="1334"/>
        <v>0</v>
      </c>
      <c r="AH2218" s="118">
        <f t="shared" ref="AH2218:AI2222" si="1370">AH2219</f>
        <v>0</v>
      </c>
      <c r="AI2218" s="118">
        <f t="shared" si="1370"/>
        <v>0</v>
      </c>
      <c r="AJ2218" s="118">
        <f t="shared" si="1335"/>
        <v>0</v>
      </c>
      <c r="AK2218" s="118">
        <f t="shared" ref="AK2218:AL2222" si="1371">AK2219</f>
        <v>0</v>
      </c>
      <c r="AL2218" s="118">
        <f t="shared" si="1371"/>
        <v>0</v>
      </c>
      <c r="AM2218" s="118">
        <f t="shared" si="1339"/>
        <v>0</v>
      </c>
      <c r="AN2218" s="118">
        <f t="shared" si="1336"/>
        <v>0</v>
      </c>
      <c r="AP2218" s="118">
        <f t="shared" ref="AP2218:AQ2222" si="1372">AP2219</f>
        <v>0</v>
      </c>
      <c r="AQ2218" s="118">
        <f t="shared" si="1372"/>
        <v>0</v>
      </c>
      <c r="AR2218" s="118">
        <f t="shared" si="1328"/>
        <v>0</v>
      </c>
      <c r="AS2218" s="118">
        <f t="shared" ref="AS2218:AT2222" si="1373">AS2219</f>
        <v>0</v>
      </c>
      <c r="AT2218" s="118">
        <f t="shared" si="1373"/>
        <v>0</v>
      </c>
      <c r="AU2218" s="118">
        <f t="shared" si="1330"/>
        <v>0</v>
      </c>
      <c r="AV2218" s="118">
        <f t="shared" si="1329"/>
        <v>0</v>
      </c>
      <c r="AW2218" s="119"/>
      <c r="AX2218" s="119"/>
      <c r="AY2218" s="119"/>
      <c r="AZ2218" s="117"/>
      <c r="BA2218" s="117"/>
      <c r="BB2218" s="117"/>
      <c r="BC2218" s="117"/>
      <c r="BD2218" s="117"/>
    </row>
    <row r="2219" spans="1:56" s="100" customFormat="1" hidden="1">
      <c r="A2219" s="45"/>
      <c r="B2219" s="120">
        <v>2013</v>
      </c>
      <c r="C2219" s="121">
        <v>8320</v>
      </c>
      <c r="D2219" s="120">
        <v>17</v>
      </c>
      <c r="E2219" s="120">
        <v>5000</v>
      </c>
      <c r="F2219" s="120">
        <v>5900</v>
      </c>
      <c r="G2219" s="120">
        <v>591</v>
      </c>
      <c r="H2219" s="120">
        <v>59101</v>
      </c>
      <c r="I2219" s="122" t="s">
        <v>253</v>
      </c>
      <c r="J2219" s="123">
        <v>0</v>
      </c>
      <c r="K2219" s="123">
        <v>0</v>
      </c>
      <c r="L2219" s="124">
        <v>0</v>
      </c>
      <c r="M2219" s="123">
        <v>0</v>
      </c>
      <c r="N2219" s="123">
        <v>0</v>
      </c>
      <c r="O2219" s="124">
        <v>0</v>
      </c>
      <c r="P2219" s="124">
        <v>0</v>
      </c>
      <c r="Q2219" s="45"/>
      <c r="R2219" s="123">
        <v>0</v>
      </c>
      <c r="S2219" s="123">
        <v>0</v>
      </c>
      <c r="T2219" s="123">
        <f t="shared" si="1331"/>
        <v>0</v>
      </c>
      <c r="U2219" s="123">
        <v>0</v>
      </c>
      <c r="V2219" s="123">
        <v>0</v>
      </c>
      <c r="W2219" s="123">
        <f t="shared" si="1337"/>
        <v>0</v>
      </c>
      <c r="X2219" s="123">
        <f t="shared" si="1332"/>
        <v>0</v>
      </c>
      <c r="Y2219" s="45"/>
      <c r="Z2219" s="123">
        <v>0</v>
      </c>
      <c r="AA2219" s="123">
        <v>0</v>
      </c>
      <c r="AB2219" s="123">
        <f t="shared" si="1333"/>
        <v>0</v>
      </c>
      <c r="AC2219" s="123">
        <v>0</v>
      </c>
      <c r="AD2219" s="123">
        <v>0</v>
      </c>
      <c r="AE2219" s="123">
        <f t="shared" si="1338"/>
        <v>0</v>
      </c>
      <c r="AF2219" s="123">
        <f t="shared" si="1334"/>
        <v>0</v>
      </c>
      <c r="AH2219" s="123">
        <v>0</v>
      </c>
      <c r="AI2219" s="123">
        <v>0</v>
      </c>
      <c r="AJ2219" s="123">
        <f t="shared" si="1335"/>
        <v>0</v>
      </c>
      <c r="AK2219" s="123">
        <v>0</v>
      </c>
      <c r="AL2219" s="123">
        <v>0</v>
      </c>
      <c r="AM2219" s="123">
        <f t="shared" si="1339"/>
        <v>0</v>
      </c>
      <c r="AN2219" s="123">
        <f t="shared" si="1336"/>
        <v>0</v>
      </c>
      <c r="AP2219" s="123">
        <f>J2219-(R2219+Z2219+AH2219)</f>
        <v>0</v>
      </c>
      <c r="AQ2219" s="123">
        <f>K2219-(S2219+AA2219+AI2219)</f>
        <v>0</v>
      </c>
      <c r="AR2219" s="123">
        <f t="shared" si="1328"/>
        <v>0</v>
      </c>
      <c r="AS2219" s="123">
        <f>M2219-(U2219+AC2219+AK2219)</f>
        <v>0</v>
      </c>
      <c r="AT2219" s="123">
        <f>N2219-(V2219+AD2219+AL2219)</f>
        <v>0</v>
      </c>
      <c r="AU2219" s="123">
        <f t="shared" si="1330"/>
        <v>0</v>
      </c>
      <c r="AV2219" s="123">
        <f t="shared" si="1329"/>
        <v>0</v>
      </c>
      <c r="AW2219" s="125" t="s">
        <v>187</v>
      </c>
      <c r="AX2219" s="125"/>
      <c r="AY2219" s="125"/>
      <c r="AZ2219" s="124" t="s">
        <v>283</v>
      </c>
      <c r="BA2219" s="124"/>
      <c r="BB2219" s="124"/>
      <c r="BC2219" s="124"/>
      <c r="BD2219" s="124"/>
    </row>
    <row r="2220" spans="1:56" s="127" customFormat="1" hidden="1">
      <c r="A2220" s="45"/>
      <c r="B2220" s="114">
        <v>2013</v>
      </c>
      <c r="C2220" s="115">
        <v>8320</v>
      </c>
      <c r="D2220" s="114">
        <v>17</v>
      </c>
      <c r="E2220" s="114">
        <v>5000</v>
      </c>
      <c r="F2220" s="114">
        <v>5900</v>
      </c>
      <c r="G2220" s="114">
        <v>597</v>
      </c>
      <c r="H2220" s="114"/>
      <c r="I2220" s="116" t="s">
        <v>254</v>
      </c>
      <c r="J2220" s="117">
        <v>0</v>
      </c>
      <c r="K2220" s="117">
        <v>0</v>
      </c>
      <c r="L2220" s="117">
        <v>0</v>
      </c>
      <c r="M2220" s="117">
        <v>0</v>
      </c>
      <c r="N2220" s="117">
        <v>0</v>
      </c>
      <c r="O2220" s="117">
        <v>0</v>
      </c>
      <c r="P2220" s="117">
        <v>0</v>
      </c>
      <c r="Q2220" s="45"/>
      <c r="R2220" s="118">
        <f t="shared" si="1366"/>
        <v>0</v>
      </c>
      <c r="S2220" s="118">
        <f t="shared" si="1366"/>
        <v>0</v>
      </c>
      <c r="T2220" s="118">
        <f t="shared" si="1331"/>
        <v>0</v>
      </c>
      <c r="U2220" s="118">
        <f t="shared" si="1367"/>
        <v>0</v>
      </c>
      <c r="V2220" s="118">
        <f t="shared" si="1367"/>
        <v>0</v>
      </c>
      <c r="W2220" s="118">
        <f t="shared" si="1337"/>
        <v>0</v>
      </c>
      <c r="X2220" s="118">
        <f t="shared" si="1332"/>
        <v>0</v>
      </c>
      <c r="Y2220" s="45"/>
      <c r="Z2220" s="118">
        <f t="shared" si="1368"/>
        <v>0</v>
      </c>
      <c r="AA2220" s="118">
        <f t="shared" si="1368"/>
        <v>0</v>
      </c>
      <c r="AB2220" s="118">
        <f t="shared" si="1333"/>
        <v>0</v>
      </c>
      <c r="AC2220" s="118">
        <f t="shared" si="1369"/>
        <v>0</v>
      </c>
      <c r="AD2220" s="118">
        <f t="shared" si="1369"/>
        <v>0</v>
      </c>
      <c r="AE2220" s="118">
        <f t="shared" si="1338"/>
        <v>0</v>
      </c>
      <c r="AF2220" s="118">
        <f t="shared" si="1334"/>
        <v>0</v>
      </c>
      <c r="AH2220" s="118">
        <f t="shared" si="1370"/>
        <v>0</v>
      </c>
      <c r="AI2220" s="118">
        <f t="shared" si="1370"/>
        <v>0</v>
      </c>
      <c r="AJ2220" s="118">
        <f t="shared" si="1335"/>
        <v>0</v>
      </c>
      <c r="AK2220" s="118">
        <f t="shared" si="1371"/>
        <v>0</v>
      </c>
      <c r="AL2220" s="118">
        <f t="shared" si="1371"/>
        <v>0</v>
      </c>
      <c r="AM2220" s="118">
        <f t="shared" si="1339"/>
        <v>0</v>
      </c>
      <c r="AN2220" s="118">
        <f t="shared" si="1336"/>
        <v>0</v>
      </c>
      <c r="AP2220" s="118">
        <f t="shared" si="1372"/>
        <v>0</v>
      </c>
      <c r="AQ2220" s="118">
        <f t="shared" si="1372"/>
        <v>0</v>
      </c>
      <c r="AR2220" s="118">
        <f t="shared" si="1328"/>
        <v>0</v>
      </c>
      <c r="AS2220" s="118">
        <f t="shared" si="1373"/>
        <v>0</v>
      </c>
      <c r="AT2220" s="118">
        <f t="shared" si="1373"/>
        <v>0</v>
      </c>
      <c r="AU2220" s="118">
        <f t="shared" si="1330"/>
        <v>0</v>
      </c>
      <c r="AV2220" s="118">
        <f t="shared" si="1329"/>
        <v>0</v>
      </c>
      <c r="AW2220" s="119"/>
      <c r="AX2220" s="119"/>
      <c r="AY2220" s="119"/>
      <c r="AZ2220" s="117"/>
      <c r="BA2220" s="117"/>
      <c r="BB2220" s="117"/>
      <c r="BC2220" s="117"/>
      <c r="BD2220" s="117"/>
    </row>
    <row r="2221" spans="1:56" s="100" customFormat="1" hidden="1">
      <c r="A2221" s="45"/>
      <c r="B2221" s="120">
        <v>2013</v>
      </c>
      <c r="C2221" s="121">
        <v>8320</v>
      </c>
      <c r="D2221" s="120">
        <v>17</v>
      </c>
      <c r="E2221" s="120">
        <v>5000</v>
      </c>
      <c r="F2221" s="120">
        <v>5900</v>
      </c>
      <c r="G2221" s="120">
        <v>597</v>
      </c>
      <c r="H2221" s="120">
        <v>59700</v>
      </c>
      <c r="I2221" s="122" t="s">
        <v>254</v>
      </c>
      <c r="J2221" s="123">
        <v>0</v>
      </c>
      <c r="K2221" s="123">
        <v>0</v>
      </c>
      <c r="L2221" s="124">
        <v>0</v>
      </c>
      <c r="M2221" s="123">
        <v>0</v>
      </c>
      <c r="N2221" s="123">
        <v>0</v>
      </c>
      <c r="O2221" s="124">
        <v>0</v>
      </c>
      <c r="P2221" s="124">
        <v>0</v>
      </c>
      <c r="Q2221" s="45"/>
      <c r="R2221" s="123">
        <v>0</v>
      </c>
      <c r="S2221" s="123">
        <v>0</v>
      </c>
      <c r="T2221" s="123">
        <f t="shared" si="1331"/>
        <v>0</v>
      </c>
      <c r="U2221" s="123">
        <v>0</v>
      </c>
      <c r="V2221" s="123">
        <v>0</v>
      </c>
      <c r="W2221" s="123">
        <f t="shared" si="1337"/>
        <v>0</v>
      </c>
      <c r="X2221" s="123">
        <f t="shared" si="1332"/>
        <v>0</v>
      </c>
      <c r="Y2221" s="45"/>
      <c r="Z2221" s="123">
        <v>0</v>
      </c>
      <c r="AA2221" s="123">
        <v>0</v>
      </c>
      <c r="AB2221" s="123">
        <f t="shared" si="1333"/>
        <v>0</v>
      </c>
      <c r="AC2221" s="123">
        <v>0</v>
      </c>
      <c r="AD2221" s="123">
        <v>0</v>
      </c>
      <c r="AE2221" s="123">
        <f t="shared" si="1338"/>
        <v>0</v>
      </c>
      <c r="AF2221" s="123">
        <f t="shared" si="1334"/>
        <v>0</v>
      </c>
      <c r="AH2221" s="123">
        <v>0</v>
      </c>
      <c r="AI2221" s="123">
        <v>0</v>
      </c>
      <c r="AJ2221" s="123">
        <f t="shared" si="1335"/>
        <v>0</v>
      </c>
      <c r="AK2221" s="123">
        <v>0</v>
      </c>
      <c r="AL2221" s="123">
        <v>0</v>
      </c>
      <c r="AM2221" s="123">
        <f t="shared" si="1339"/>
        <v>0</v>
      </c>
      <c r="AN2221" s="123">
        <f t="shared" si="1336"/>
        <v>0</v>
      </c>
      <c r="AP2221" s="123">
        <f>J2221-(R2221+Z2221+AH2221)</f>
        <v>0</v>
      </c>
      <c r="AQ2221" s="123">
        <f>K2221-(S2221+AA2221+AI2221)</f>
        <v>0</v>
      </c>
      <c r="AR2221" s="123">
        <f t="shared" si="1328"/>
        <v>0</v>
      </c>
      <c r="AS2221" s="123">
        <f>M2221-(U2221+AC2221+AK2221)</f>
        <v>0</v>
      </c>
      <c r="AT2221" s="123">
        <f>N2221-(V2221+AD2221+AL2221)</f>
        <v>0</v>
      </c>
      <c r="AU2221" s="123">
        <f t="shared" si="1330"/>
        <v>0</v>
      </c>
      <c r="AV2221" s="123">
        <f t="shared" si="1329"/>
        <v>0</v>
      </c>
      <c r="AW2221" s="125" t="s">
        <v>187</v>
      </c>
      <c r="AX2221" s="125"/>
      <c r="AY2221" s="125"/>
      <c r="AZ2221" s="124" t="s">
        <v>283</v>
      </c>
      <c r="BA2221" s="124"/>
      <c r="BB2221" s="124"/>
      <c r="BC2221" s="124"/>
      <c r="BD2221" s="124"/>
    </row>
    <row r="2222" spans="1:56" s="127" customFormat="1" hidden="1">
      <c r="A2222" s="45"/>
      <c r="B2222" s="114">
        <v>2013</v>
      </c>
      <c r="C2222" s="115">
        <v>8320</v>
      </c>
      <c r="D2222" s="114">
        <v>17</v>
      </c>
      <c r="E2222" s="114">
        <v>5000</v>
      </c>
      <c r="F2222" s="114">
        <v>5900</v>
      </c>
      <c r="G2222" s="114">
        <v>599</v>
      </c>
      <c r="H2222" s="114"/>
      <c r="I2222" s="116" t="s">
        <v>536</v>
      </c>
      <c r="J2222" s="117">
        <v>0</v>
      </c>
      <c r="K2222" s="117">
        <v>0</v>
      </c>
      <c r="L2222" s="117">
        <v>0</v>
      </c>
      <c r="M2222" s="117">
        <v>0</v>
      </c>
      <c r="N2222" s="117">
        <v>0</v>
      </c>
      <c r="O2222" s="117">
        <v>0</v>
      </c>
      <c r="P2222" s="117">
        <v>0</v>
      </c>
      <c r="Q2222" s="45"/>
      <c r="R2222" s="118">
        <f t="shared" si="1366"/>
        <v>0</v>
      </c>
      <c r="S2222" s="118">
        <f t="shared" si="1366"/>
        <v>0</v>
      </c>
      <c r="T2222" s="118">
        <f t="shared" si="1331"/>
        <v>0</v>
      </c>
      <c r="U2222" s="118">
        <f t="shared" si="1367"/>
        <v>0</v>
      </c>
      <c r="V2222" s="118">
        <f t="shared" si="1367"/>
        <v>0</v>
      </c>
      <c r="W2222" s="118">
        <f t="shared" si="1337"/>
        <v>0</v>
      </c>
      <c r="X2222" s="118">
        <f t="shared" si="1332"/>
        <v>0</v>
      </c>
      <c r="Y2222" s="45"/>
      <c r="Z2222" s="118">
        <f t="shared" si="1368"/>
        <v>0</v>
      </c>
      <c r="AA2222" s="118">
        <f t="shared" si="1368"/>
        <v>0</v>
      </c>
      <c r="AB2222" s="118">
        <f t="shared" si="1333"/>
        <v>0</v>
      </c>
      <c r="AC2222" s="118">
        <f t="shared" si="1369"/>
        <v>0</v>
      </c>
      <c r="AD2222" s="118">
        <f t="shared" si="1369"/>
        <v>0</v>
      </c>
      <c r="AE2222" s="118">
        <f t="shared" si="1338"/>
        <v>0</v>
      </c>
      <c r="AF2222" s="118">
        <f t="shared" si="1334"/>
        <v>0</v>
      </c>
      <c r="AH2222" s="118">
        <f t="shared" si="1370"/>
        <v>0</v>
      </c>
      <c r="AI2222" s="118">
        <f t="shared" si="1370"/>
        <v>0</v>
      </c>
      <c r="AJ2222" s="118">
        <f t="shared" si="1335"/>
        <v>0</v>
      </c>
      <c r="AK2222" s="118">
        <f t="shared" si="1371"/>
        <v>0</v>
      </c>
      <c r="AL2222" s="118">
        <f t="shared" si="1371"/>
        <v>0</v>
      </c>
      <c r="AM2222" s="118">
        <f t="shared" si="1339"/>
        <v>0</v>
      </c>
      <c r="AN2222" s="118">
        <f t="shared" si="1336"/>
        <v>0</v>
      </c>
      <c r="AP2222" s="118">
        <f t="shared" si="1372"/>
        <v>0</v>
      </c>
      <c r="AQ2222" s="118">
        <f t="shared" si="1372"/>
        <v>0</v>
      </c>
      <c r="AR2222" s="118">
        <f t="shared" si="1328"/>
        <v>0</v>
      </c>
      <c r="AS2222" s="118">
        <f t="shared" si="1373"/>
        <v>0</v>
      </c>
      <c r="AT2222" s="118">
        <f t="shared" si="1373"/>
        <v>0</v>
      </c>
      <c r="AU2222" s="118">
        <f t="shared" si="1330"/>
        <v>0</v>
      </c>
      <c r="AV2222" s="118">
        <f t="shared" si="1329"/>
        <v>0</v>
      </c>
      <c r="AW2222" s="119"/>
      <c r="AX2222" s="119"/>
      <c r="AY2222" s="119"/>
      <c r="AZ2222" s="117"/>
      <c r="BA2222" s="117"/>
      <c r="BB2222" s="117"/>
      <c r="BC2222" s="117"/>
      <c r="BD2222" s="117"/>
    </row>
    <row r="2223" spans="1:56" s="100" customFormat="1" hidden="1">
      <c r="A2223" s="45"/>
      <c r="B2223" s="120">
        <v>2013</v>
      </c>
      <c r="C2223" s="121">
        <v>8320</v>
      </c>
      <c r="D2223" s="120">
        <v>17</v>
      </c>
      <c r="E2223" s="120">
        <v>5000</v>
      </c>
      <c r="F2223" s="120">
        <v>5900</v>
      </c>
      <c r="G2223" s="120">
        <v>599</v>
      </c>
      <c r="H2223" s="120">
        <v>59900</v>
      </c>
      <c r="I2223" s="122" t="s">
        <v>536</v>
      </c>
      <c r="J2223" s="123">
        <v>0</v>
      </c>
      <c r="K2223" s="123">
        <v>0</v>
      </c>
      <c r="L2223" s="124">
        <v>0</v>
      </c>
      <c r="M2223" s="123">
        <v>0</v>
      </c>
      <c r="N2223" s="123">
        <v>0</v>
      </c>
      <c r="O2223" s="124">
        <v>0</v>
      </c>
      <c r="P2223" s="124">
        <v>0</v>
      </c>
      <c r="Q2223" s="45"/>
      <c r="R2223" s="123">
        <v>0</v>
      </c>
      <c r="S2223" s="123">
        <v>0</v>
      </c>
      <c r="T2223" s="123">
        <f t="shared" si="1331"/>
        <v>0</v>
      </c>
      <c r="U2223" s="123">
        <v>0</v>
      </c>
      <c r="V2223" s="123">
        <v>0</v>
      </c>
      <c r="W2223" s="123">
        <f t="shared" si="1337"/>
        <v>0</v>
      </c>
      <c r="X2223" s="123">
        <f t="shared" si="1332"/>
        <v>0</v>
      </c>
      <c r="Y2223" s="45"/>
      <c r="Z2223" s="123">
        <v>0</v>
      </c>
      <c r="AA2223" s="123">
        <v>0</v>
      </c>
      <c r="AB2223" s="123">
        <f t="shared" si="1333"/>
        <v>0</v>
      </c>
      <c r="AC2223" s="123">
        <v>0</v>
      </c>
      <c r="AD2223" s="123">
        <v>0</v>
      </c>
      <c r="AE2223" s="123">
        <f t="shared" si="1338"/>
        <v>0</v>
      </c>
      <c r="AF2223" s="123">
        <f t="shared" si="1334"/>
        <v>0</v>
      </c>
      <c r="AH2223" s="123">
        <v>0</v>
      </c>
      <c r="AI2223" s="123">
        <v>0</v>
      </c>
      <c r="AJ2223" s="123">
        <f t="shared" si="1335"/>
        <v>0</v>
      </c>
      <c r="AK2223" s="123">
        <v>0</v>
      </c>
      <c r="AL2223" s="123">
        <v>0</v>
      </c>
      <c r="AM2223" s="123">
        <f t="shared" si="1339"/>
        <v>0</v>
      </c>
      <c r="AN2223" s="123">
        <f t="shared" si="1336"/>
        <v>0</v>
      </c>
      <c r="AP2223" s="123">
        <f>J2223-(R2223+Z2223+AH2223)</f>
        <v>0</v>
      </c>
      <c r="AQ2223" s="123">
        <f>K2223-(S2223+AA2223+AI2223)</f>
        <v>0</v>
      </c>
      <c r="AR2223" s="123">
        <f t="shared" si="1328"/>
        <v>0</v>
      </c>
      <c r="AS2223" s="123">
        <f>M2223-(U2223+AC2223+AK2223)</f>
        <v>0</v>
      </c>
      <c r="AT2223" s="123">
        <f>N2223-(V2223+AD2223+AL2223)</f>
        <v>0</v>
      </c>
      <c r="AU2223" s="123">
        <f t="shared" si="1330"/>
        <v>0</v>
      </c>
      <c r="AV2223" s="123">
        <f t="shared" si="1329"/>
        <v>0</v>
      </c>
      <c r="AW2223" s="125" t="s">
        <v>187</v>
      </c>
      <c r="AX2223" s="125"/>
      <c r="AY2223" s="125"/>
      <c r="AZ2223" s="124" t="s">
        <v>283</v>
      </c>
      <c r="BA2223" s="124"/>
      <c r="BB2223" s="124"/>
      <c r="BC2223" s="124"/>
      <c r="BD2223" s="124"/>
    </row>
    <row r="2224" spans="1:56" s="107" customFormat="1" hidden="1">
      <c r="A2224" s="45"/>
      <c r="B2224" s="101">
        <v>2013</v>
      </c>
      <c r="C2224" s="102">
        <v>8320</v>
      </c>
      <c r="D2224" s="101">
        <v>17</v>
      </c>
      <c r="E2224" s="101">
        <v>6000</v>
      </c>
      <c r="F2224" s="101"/>
      <c r="G2224" s="101"/>
      <c r="H2224" s="101"/>
      <c r="I2224" s="103" t="s">
        <v>350</v>
      </c>
      <c r="J2224" s="104">
        <v>0</v>
      </c>
      <c r="K2224" s="104">
        <v>0</v>
      </c>
      <c r="L2224" s="104">
        <v>0</v>
      </c>
      <c r="M2224" s="104">
        <v>0</v>
      </c>
      <c r="N2224" s="104">
        <v>0</v>
      </c>
      <c r="O2224" s="104">
        <v>0</v>
      </c>
      <c r="P2224" s="104">
        <v>0</v>
      </c>
      <c r="Q2224" s="45"/>
      <c r="R2224" s="105">
        <f>R2225+R2228</f>
        <v>0</v>
      </c>
      <c r="S2224" s="105">
        <f t="shared" ref="S2224:X2224" si="1374">S2225+S2228</f>
        <v>0</v>
      </c>
      <c r="T2224" s="105">
        <f t="shared" si="1331"/>
        <v>0</v>
      </c>
      <c r="U2224" s="105">
        <f t="shared" si="1374"/>
        <v>0</v>
      </c>
      <c r="V2224" s="105">
        <f t="shared" si="1374"/>
        <v>0</v>
      </c>
      <c r="W2224" s="105">
        <f t="shared" si="1337"/>
        <v>0</v>
      </c>
      <c r="X2224" s="105">
        <f t="shared" si="1374"/>
        <v>0</v>
      </c>
      <c r="Y2224" s="45"/>
      <c r="Z2224" s="105">
        <f>Z2225+Z2228</f>
        <v>0</v>
      </c>
      <c r="AA2224" s="105">
        <f>AA2225+AA2228</f>
        <v>0</v>
      </c>
      <c r="AB2224" s="105">
        <f t="shared" si="1333"/>
        <v>0</v>
      </c>
      <c r="AC2224" s="105">
        <f>AC2225+AC2228</f>
        <v>0</v>
      </c>
      <c r="AD2224" s="105">
        <f>AD2225+AD2228</f>
        <v>0</v>
      </c>
      <c r="AE2224" s="105">
        <f t="shared" si="1338"/>
        <v>0</v>
      </c>
      <c r="AF2224" s="105">
        <f>AF2225+AF2228</f>
        <v>0</v>
      </c>
      <c r="AH2224" s="105">
        <f>AH2225+AH2228</f>
        <v>0</v>
      </c>
      <c r="AI2224" s="105">
        <f>AI2225+AI2228</f>
        <v>0</v>
      </c>
      <c r="AJ2224" s="105">
        <f t="shared" si="1335"/>
        <v>0</v>
      </c>
      <c r="AK2224" s="105">
        <f>AK2225+AK2228</f>
        <v>0</v>
      </c>
      <c r="AL2224" s="105">
        <f>AL2225+AL2228</f>
        <v>0</v>
      </c>
      <c r="AM2224" s="105">
        <f t="shared" si="1339"/>
        <v>0</v>
      </c>
      <c r="AN2224" s="105">
        <f>AN2225+AN2228</f>
        <v>0</v>
      </c>
      <c r="AP2224" s="105">
        <f>AP2225+AP2228</f>
        <v>0</v>
      </c>
      <c r="AQ2224" s="105">
        <f>AQ2225+AQ2228</f>
        <v>0</v>
      </c>
      <c r="AR2224" s="105">
        <f t="shared" si="1328"/>
        <v>0</v>
      </c>
      <c r="AS2224" s="105">
        <f>AS2225+AS2228</f>
        <v>0</v>
      </c>
      <c r="AT2224" s="105">
        <f>AT2225+AT2228</f>
        <v>0</v>
      </c>
      <c r="AU2224" s="105">
        <f t="shared" si="1330"/>
        <v>0</v>
      </c>
      <c r="AV2224" s="105">
        <f>AV2225+AV2228</f>
        <v>0</v>
      </c>
      <c r="AW2224" s="106"/>
      <c r="AX2224" s="106"/>
      <c r="AY2224" s="106"/>
      <c r="AZ2224" s="104"/>
      <c r="BA2224" s="104"/>
      <c r="BB2224" s="104"/>
      <c r="BC2224" s="104"/>
      <c r="BD2224" s="104"/>
    </row>
    <row r="2225" spans="1:56" s="126" customFormat="1" hidden="1">
      <c r="A2225" s="45"/>
      <c r="B2225" s="108">
        <v>2013</v>
      </c>
      <c r="C2225" s="109">
        <v>8320</v>
      </c>
      <c r="D2225" s="108">
        <v>17</v>
      </c>
      <c r="E2225" s="108">
        <v>6000</v>
      </c>
      <c r="F2225" s="108">
        <v>6100</v>
      </c>
      <c r="G2225" s="108"/>
      <c r="H2225" s="108"/>
      <c r="I2225" s="110" t="s">
        <v>394</v>
      </c>
      <c r="J2225" s="111">
        <v>0</v>
      </c>
      <c r="K2225" s="111">
        <v>0</v>
      </c>
      <c r="L2225" s="111">
        <v>0</v>
      </c>
      <c r="M2225" s="111">
        <v>0</v>
      </c>
      <c r="N2225" s="111">
        <v>0</v>
      </c>
      <c r="O2225" s="111">
        <v>0</v>
      </c>
      <c r="P2225" s="111">
        <v>0</v>
      </c>
      <c r="Q2225" s="45"/>
      <c r="R2225" s="112">
        <f>R2226</f>
        <v>0</v>
      </c>
      <c r="S2225" s="112">
        <f>S2226</f>
        <v>0</v>
      </c>
      <c r="T2225" s="112">
        <f t="shared" si="1331"/>
        <v>0</v>
      </c>
      <c r="U2225" s="112">
        <f>U2226</f>
        <v>0</v>
      </c>
      <c r="V2225" s="112">
        <f>V2226</f>
        <v>0</v>
      </c>
      <c r="W2225" s="112">
        <f t="shared" si="1337"/>
        <v>0</v>
      </c>
      <c r="X2225" s="112">
        <f>T2225+W2225</f>
        <v>0</v>
      </c>
      <c r="Y2225" s="45"/>
      <c r="Z2225" s="112">
        <f>Z2226</f>
        <v>0</v>
      </c>
      <c r="AA2225" s="112">
        <f>AA2226</f>
        <v>0</v>
      </c>
      <c r="AB2225" s="112">
        <f t="shared" si="1333"/>
        <v>0</v>
      </c>
      <c r="AC2225" s="112">
        <f>AC2226</f>
        <v>0</v>
      </c>
      <c r="AD2225" s="112">
        <f>AD2226</f>
        <v>0</v>
      </c>
      <c r="AE2225" s="112">
        <f t="shared" si="1338"/>
        <v>0</v>
      </c>
      <c r="AF2225" s="112">
        <f>AB2225+AE2225</f>
        <v>0</v>
      </c>
      <c r="AH2225" s="112">
        <f>AH2226</f>
        <v>0</v>
      </c>
      <c r="AI2225" s="112">
        <f>AI2226</f>
        <v>0</v>
      </c>
      <c r="AJ2225" s="112">
        <f t="shared" si="1335"/>
        <v>0</v>
      </c>
      <c r="AK2225" s="112">
        <f>AK2226</f>
        <v>0</v>
      </c>
      <c r="AL2225" s="112">
        <f>AL2226</f>
        <v>0</v>
      </c>
      <c r="AM2225" s="112">
        <f t="shared" si="1339"/>
        <v>0</v>
      </c>
      <c r="AN2225" s="112">
        <f>AJ2225+AM2225</f>
        <v>0</v>
      </c>
      <c r="AP2225" s="112">
        <f>AP2226</f>
        <v>0</v>
      </c>
      <c r="AQ2225" s="112">
        <f>AQ2226</f>
        <v>0</v>
      </c>
      <c r="AR2225" s="112">
        <f t="shared" si="1328"/>
        <v>0</v>
      </c>
      <c r="AS2225" s="112">
        <f>AS2226</f>
        <v>0</v>
      </c>
      <c r="AT2225" s="112">
        <f>AT2226</f>
        <v>0</v>
      </c>
      <c r="AU2225" s="112">
        <f t="shared" si="1330"/>
        <v>0</v>
      </c>
      <c r="AV2225" s="112">
        <f>AR2225+AU2225</f>
        <v>0</v>
      </c>
      <c r="AW2225" s="113"/>
      <c r="AX2225" s="113"/>
      <c r="AY2225" s="113"/>
      <c r="AZ2225" s="111"/>
      <c r="BA2225" s="111"/>
      <c r="BB2225" s="111"/>
      <c r="BC2225" s="111"/>
      <c r="BD2225" s="111"/>
    </row>
    <row r="2226" spans="1:56" s="127" customFormat="1" hidden="1">
      <c r="A2226" s="45"/>
      <c r="B2226" s="114">
        <v>2013</v>
      </c>
      <c r="C2226" s="115">
        <v>8320</v>
      </c>
      <c r="D2226" s="114">
        <v>17</v>
      </c>
      <c r="E2226" s="114">
        <v>6000</v>
      </c>
      <c r="F2226" s="114">
        <v>6100</v>
      </c>
      <c r="G2226" s="114">
        <v>612</v>
      </c>
      <c r="H2226" s="114"/>
      <c r="I2226" s="116" t="s">
        <v>257</v>
      </c>
      <c r="J2226" s="117">
        <v>0</v>
      </c>
      <c r="K2226" s="117">
        <v>0</v>
      </c>
      <c r="L2226" s="117">
        <v>0</v>
      </c>
      <c r="M2226" s="117">
        <v>0</v>
      </c>
      <c r="N2226" s="117">
        <v>0</v>
      </c>
      <c r="O2226" s="117">
        <v>0</v>
      </c>
      <c r="P2226" s="117">
        <v>0</v>
      </c>
      <c r="Q2226" s="45"/>
      <c r="R2226" s="118">
        <f>R2227</f>
        <v>0</v>
      </c>
      <c r="S2226" s="118">
        <f>S2227</f>
        <v>0</v>
      </c>
      <c r="T2226" s="118">
        <f t="shared" si="1331"/>
        <v>0</v>
      </c>
      <c r="U2226" s="118">
        <f>U2227</f>
        <v>0</v>
      </c>
      <c r="V2226" s="118">
        <f>V2227</f>
        <v>0</v>
      </c>
      <c r="W2226" s="118">
        <f t="shared" si="1337"/>
        <v>0</v>
      </c>
      <c r="X2226" s="118">
        <f>T2226+W2226</f>
        <v>0</v>
      </c>
      <c r="Y2226" s="45"/>
      <c r="Z2226" s="118">
        <f>Z2227</f>
        <v>0</v>
      </c>
      <c r="AA2226" s="118">
        <f>AA2227</f>
        <v>0</v>
      </c>
      <c r="AB2226" s="118">
        <f t="shared" si="1333"/>
        <v>0</v>
      </c>
      <c r="AC2226" s="118">
        <f>AC2227</f>
        <v>0</v>
      </c>
      <c r="AD2226" s="118">
        <f>AD2227</f>
        <v>0</v>
      </c>
      <c r="AE2226" s="118">
        <f t="shared" si="1338"/>
        <v>0</v>
      </c>
      <c r="AF2226" s="118">
        <f>AB2226+AE2226</f>
        <v>0</v>
      </c>
      <c r="AH2226" s="118">
        <f>AH2227</f>
        <v>0</v>
      </c>
      <c r="AI2226" s="118">
        <f>AI2227</f>
        <v>0</v>
      </c>
      <c r="AJ2226" s="118">
        <f t="shared" si="1335"/>
        <v>0</v>
      </c>
      <c r="AK2226" s="118">
        <f>AK2227</f>
        <v>0</v>
      </c>
      <c r="AL2226" s="118">
        <f>AL2227</f>
        <v>0</v>
      </c>
      <c r="AM2226" s="118">
        <f t="shared" si="1339"/>
        <v>0</v>
      </c>
      <c r="AN2226" s="118">
        <f>AJ2226+AM2226</f>
        <v>0</v>
      </c>
      <c r="AP2226" s="118">
        <f>AP2227</f>
        <v>0</v>
      </c>
      <c r="AQ2226" s="118">
        <f>AQ2227</f>
        <v>0</v>
      </c>
      <c r="AR2226" s="118">
        <f t="shared" si="1328"/>
        <v>0</v>
      </c>
      <c r="AS2226" s="118">
        <f>AS2227</f>
        <v>0</v>
      </c>
      <c r="AT2226" s="118">
        <f>AT2227</f>
        <v>0</v>
      </c>
      <c r="AU2226" s="118">
        <f t="shared" si="1330"/>
        <v>0</v>
      </c>
      <c r="AV2226" s="118">
        <f>AR2226+AU2226</f>
        <v>0</v>
      </c>
      <c r="AW2226" s="119"/>
      <c r="AX2226" s="119"/>
      <c r="AY2226" s="119"/>
      <c r="AZ2226" s="117"/>
      <c r="BA2226" s="117"/>
      <c r="BB2226" s="117"/>
      <c r="BC2226" s="117"/>
      <c r="BD2226" s="117"/>
    </row>
    <row r="2227" spans="1:56" s="100" customFormat="1" hidden="1">
      <c r="A2227" s="45"/>
      <c r="B2227" s="120">
        <v>2013</v>
      </c>
      <c r="C2227" s="121">
        <v>8320</v>
      </c>
      <c r="D2227" s="120">
        <v>17</v>
      </c>
      <c r="E2227" s="120">
        <v>6000</v>
      </c>
      <c r="F2227" s="120">
        <v>6100</v>
      </c>
      <c r="G2227" s="120">
        <v>612</v>
      </c>
      <c r="H2227" s="120">
        <v>61200</v>
      </c>
      <c r="I2227" s="122" t="s">
        <v>257</v>
      </c>
      <c r="J2227" s="123">
        <v>0</v>
      </c>
      <c r="K2227" s="123">
        <v>0</v>
      </c>
      <c r="L2227" s="124">
        <v>0</v>
      </c>
      <c r="M2227" s="123">
        <v>0</v>
      </c>
      <c r="N2227" s="123">
        <v>0</v>
      </c>
      <c r="O2227" s="124">
        <v>0</v>
      </c>
      <c r="P2227" s="124">
        <v>0</v>
      </c>
      <c r="Q2227" s="45"/>
      <c r="R2227" s="123">
        <v>0</v>
      </c>
      <c r="S2227" s="123">
        <v>0</v>
      </c>
      <c r="T2227" s="123">
        <f t="shared" si="1331"/>
        <v>0</v>
      </c>
      <c r="U2227" s="123">
        <v>0</v>
      </c>
      <c r="V2227" s="123">
        <v>0</v>
      </c>
      <c r="W2227" s="123">
        <f t="shared" si="1337"/>
        <v>0</v>
      </c>
      <c r="X2227" s="123">
        <f>T2227+W2227</f>
        <v>0</v>
      </c>
      <c r="Y2227" s="45"/>
      <c r="Z2227" s="123">
        <v>0</v>
      </c>
      <c r="AA2227" s="123">
        <v>0</v>
      </c>
      <c r="AB2227" s="123">
        <f t="shared" si="1333"/>
        <v>0</v>
      </c>
      <c r="AC2227" s="123">
        <v>0</v>
      </c>
      <c r="AD2227" s="123">
        <v>0</v>
      </c>
      <c r="AE2227" s="123">
        <f t="shared" si="1338"/>
        <v>0</v>
      </c>
      <c r="AF2227" s="123">
        <f>AB2227+AE2227</f>
        <v>0</v>
      </c>
      <c r="AH2227" s="123">
        <v>0</v>
      </c>
      <c r="AI2227" s="123">
        <v>0</v>
      </c>
      <c r="AJ2227" s="123">
        <f t="shared" si="1335"/>
        <v>0</v>
      </c>
      <c r="AK2227" s="123">
        <v>0</v>
      </c>
      <c r="AL2227" s="123">
        <v>0</v>
      </c>
      <c r="AM2227" s="123">
        <f t="shared" si="1339"/>
        <v>0</v>
      </c>
      <c r="AN2227" s="123">
        <f>AJ2227+AM2227</f>
        <v>0</v>
      </c>
      <c r="AP2227" s="123">
        <f>J2227-(R2227+Z2227+AH2227)</f>
        <v>0</v>
      </c>
      <c r="AQ2227" s="123">
        <f>K2227-(S2227+AA2227+AI2227)</f>
        <v>0</v>
      </c>
      <c r="AR2227" s="123">
        <f t="shared" si="1328"/>
        <v>0</v>
      </c>
      <c r="AS2227" s="123">
        <f>M2227-(U2227+AC2227+AK2227)</f>
        <v>0</v>
      </c>
      <c r="AT2227" s="123">
        <f>N2227-(V2227+AD2227+AL2227)</f>
        <v>0</v>
      </c>
      <c r="AU2227" s="123">
        <f t="shared" si="1330"/>
        <v>0</v>
      </c>
      <c r="AV2227" s="123">
        <f>AR2227+AU2227</f>
        <v>0</v>
      </c>
      <c r="AW2227" s="125" t="s">
        <v>260</v>
      </c>
      <c r="AX2227" s="125"/>
      <c r="AY2227" s="125"/>
      <c r="AZ2227" s="124" t="s">
        <v>283</v>
      </c>
      <c r="BA2227" s="124"/>
      <c r="BB2227" s="124"/>
      <c r="BC2227" s="124"/>
      <c r="BD2227" s="124"/>
    </row>
    <row r="2228" spans="1:56" s="126" customFormat="1" hidden="1">
      <c r="A2228" s="45"/>
      <c r="B2228" s="108">
        <v>2013</v>
      </c>
      <c r="C2228" s="109">
        <v>8320</v>
      </c>
      <c r="D2228" s="108">
        <v>17</v>
      </c>
      <c r="E2228" s="108">
        <v>6000</v>
      </c>
      <c r="F2228" s="108">
        <v>6200</v>
      </c>
      <c r="G2228" s="108"/>
      <c r="H2228" s="108"/>
      <c r="I2228" s="110" t="s">
        <v>256</v>
      </c>
      <c r="J2228" s="111">
        <v>0</v>
      </c>
      <c r="K2228" s="111">
        <v>0</v>
      </c>
      <c r="L2228" s="111">
        <v>0</v>
      </c>
      <c r="M2228" s="111">
        <v>0</v>
      </c>
      <c r="N2228" s="111">
        <v>0</v>
      </c>
      <c r="O2228" s="111">
        <v>0</v>
      </c>
      <c r="P2228" s="111">
        <v>0</v>
      </c>
      <c r="Q2228" s="45"/>
      <c r="R2228" s="112">
        <f>R2229+R2293+R2296</f>
        <v>0</v>
      </c>
      <c r="S2228" s="112">
        <f>S2229+S2293+S2296</f>
        <v>0</v>
      </c>
      <c r="T2228" s="112">
        <f>R2228+S2228</f>
        <v>0</v>
      </c>
      <c r="U2228" s="112">
        <f>U2229+U2293+U2296</f>
        <v>0</v>
      </c>
      <c r="V2228" s="112">
        <f>V2229+V2293+V2296</f>
        <v>0</v>
      </c>
      <c r="W2228" s="112">
        <f>U2228+V2228</f>
        <v>0</v>
      </c>
      <c r="X2228" s="112">
        <f>T2228+W2228</f>
        <v>0</v>
      </c>
      <c r="Y2228" s="45"/>
      <c r="Z2228" s="112">
        <f>Z2229+Z2293+Z2296</f>
        <v>0</v>
      </c>
      <c r="AA2228" s="112">
        <f>AA2229+AA2293+AA2296</f>
        <v>0</v>
      </c>
      <c r="AB2228" s="112">
        <f>Z2228+AA2228</f>
        <v>0</v>
      </c>
      <c r="AC2228" s="112">
        <f>AC2229+AC2293+AC2296</f>
        <v>0</v>
      </c>
      <c r="AD2228" s="112">
        <f>AD2229+AD2293+AD2296</f>
        <v>0</v>
      </c>
      <c r="AE2228" s="112">
        <f>AC2228+AD2228</f>
        <v>0</v>
      </c>
      <c r="AF2228" s="112">
        <f>AB2228+AE2228</f>
        <v>0</v>
      </c>
      <c r="AH2228" s="112">
        <f>AH2229+AH2293+AH2296</f>
        <v>0</v>
      </c>
      <c r="AI2228" s="112">
        <f>AI2229+AI2293+AI2296</f>
        <v>0</v>
      </c>
      <c r="AJ2228" s="112">
        <f>AH2228+AI2228</f>
        <v>0</v>
      </c>
      <c r="AK2228" s="112">
        <f>AK2229+AK2293+AK2296</f>
        <v>0</v>
      </c>
      <c r="AL2228" s="112">
        <f>AL2229+AL2293+AL2296</f>
        <v>0</v>
      </c>
      <c r="AM2228" s="112">
        <f>AK2228+AL2228</f>
        <v>0</v>
      </c>
      <c r="AN2228" s="112">
        <f>AJ2228+AM2228</f>
        <v>0</v>
      </c>
      <c r="AP2228" s="112">
        <f>AP2229+AP2293+AP2296</f>
        <v>0</v>
      </c>
      <c r="AQ2228" s="112">
        <f>AQ2229+AQ2293+AQ2296</f>
        <v>0</v>
      </c>
      <c r="AR2228" s="112">
        <f>AP2228+AQ2228</f>
        <v>0</v>
      </c>
      <c r="AS2228" s="112">
        <f>AS2229+AS2293+AS2296</f>
        <v>0</v>
      </c>
      <c r="AT2228" s="112">
        <f>AT2229+AT2293+AT2296</f>
        <v>0</v>
      </c>
      <c r="AU2228" s="112">
        <f>AS2228+AT2228</f>
        <v>0</v>
      </c>
      <c r="AV2228" s="112">
        <f>AR2228+AU2228</f>
        <v>0</v>
      </c>
      <c r="AW2228" s="113"/>
      <c r="AX2228" s="113"/>
      <c r="AY2228" s="113"/>
      <c r="AZ2228" s="111"/>
      <c r="BA2228" s="111"/>
      <c r="BB2228" s="111"/>
      <c r="BC2228" s="111"/>
      <c r="BD2228" s="111"/>
    </row>
    <row r="2229" spans="1:56" s="127" customFormat="1" hidden="1">
      <c r="A2229" s="45"/>
      <c r="B2229" s="114">
        <v>2013</v>
      </c>
      <c r="C2229" s="115">
        <v>8320</v>
      </c>
      <c r="D2229" s="114">
        <v>17</v>
      </c>
      <c r="E2229" s="114">
        <v>6000</v>
      </c>
      <c r="F2229" s="114">
        <v>6200</v>
      </c>
      <c r="G2229" s="114">
        <v>622</v>
      </c>
      <c r="H2229" s="114"/>
      <c r="I2229" s="116" t="s">
        <v>257</v>
      </c>
      <c r="J2229" s="117">
        <v>0</v>
      </c>
      <c r="K2229" s="117">
        <v>0</v>
      </c>
      <c r="L2229" s="117">
        <v>0</v>
      </c>
      <c r="M2229" s="117">
        <v>0</v>
      </c>
      <c r="N2229" s="117">
        <v>0</v>
      </c>
      <c r="O2229" s="117">
        <v>0</v>
      </c>
      <c r="P2229" s="117">
        <v>0</v>
      </c>
      <c r="Q2229" s="45"/>
      <c r="R2229" s="118">
        <f>R2230+R2231+R2232+R2233+R2234+R2235+R2236+R2237+R2238+R2239+R2240+R2241+R2242+R2243+R2244+R2245+R2246+R2247+R2248+R2249+R2250+R2251+R2252+R2253+R2254+R2255+R2256+R2257+R2258+R2259+R2260+R2261+R2262+R2263+R2264+R2265+R2266+R2267+R2268+R2269+R2270+R2271+R2272+R2273+R2274+R2275+R2276+R2277+R2278+R2279+R2280+R2281+R2282+R2283+R2284+R2285+R2286+R2287+R2288+R2289+R2290+R2291+R2292</f>
        <v>0</v>
      </c>
      <c r="S2229" s="118">
        <f>S2230+S2231+S2232+S2233+S2234+S2235+S2236+S2237+S2238+S2239+S2240+S2241+S2242+S2243+S2244+S2245+S2246+S2247+S2248+S2249+S2250+S2251+S2252+S2253+S2254+S2255+S2256+S2257+S2258+S2259+S2260+S2261+S2262+S2263+S2264+S2265+S2266+S2267+S2268+S2269+S2270+S2271+S2272+S2273+S2274+S2275+S2276+S2277+S2278+S2279+S2280+S2281+S2282+S2283+S2284+S2285+S2286+S2287+S2288+S2289+S2290+S2291+S2292</f>
        <v>0</v>
      </c>
      <c r="T2229" s="118">
        <f>R2229+S2229</f>
        <v>0</v>
      </c>
      <c r="U2229" s="118">
        <f>U2230+U2231+U2232+U2233+U2234+U2235+U2236+U2237+U2238+U2239+U2240+U2241+U2242+U2243+U2244+U2245+U2246+U2247+U2248+U2249+U2250+U2251+U2252+U2253+U2254+U2255+U2256+U2257+U2258+U2259+U2260+U2261+U2262+U2263+U2264+U2265+U2266+U2267+U2268+U2269+U2270+U2271+U2272+U2273+U2274+U2275+U2276+U2277+U2278+U2279+U2280+U2281+U2282+U2283+U2284+U2285+U2286+U2287+U2288+U2289+U2290+U2291+U2292</f>
        <v>0</v>
      </c>
      <c r="V2229" s="118">
        <f>V2230+V2231+V2232+V2233+V2234+V2235+V2236+V2237+V2238+V2239+V2240+V2241+V2242+V2243+V2244+V2245+V2246+V2247+V2248+V2249+V2250+V2251+V2252+V2253+V2254+V2255+V2256+V2257+V2258+V2259+V2260+V2261+V2262+V2263+V2264+V2265+V2266+V2267+V2268+V2269+V2270+V2271+V2272+V2273+V2274+V2275+V2276+V2277+V2278+V2279+V2280+V2281+V2282+V2283+V2284+V2285+V2286+V2287+V2288+V2289+V2290+V2291+V2292</f>
        <v>0</v>
      </c>
      <c r="W2229" s="118">
        <f t="shared" ref="W2229:W2295" si="1375">U2229+V2229</f>
        <v>0</v>
      </c>
      <c r="X2229" s="118">
        <f>T2229+W2229</f>
        <v>0</v>
      </c>
      <c r="Y2229" s="45"/>
      <c r="Z2229" s="118">
        <f>Z2230+Z2231+Z2232+Z2233+Z2234+Z2235+Z2236+Z2237+Z2238+Z2239+Z2240+Z2241+Z2242+Z2243+Z2244+Z2245+Z2246+Z2247+Z2248+Z2249+Z2250+Z2251+Z2252+Z2253+Z2254+Z2255+Z2256+Z2257+Z2258+Z2259+Z2260+Z2261+Z2262+Z2263+Z2264+Z2265+Z2266+Z2267+Z2268+Z2269+Z2270+Z2271+Z2272+Z2273+Z2274+Z2275+Z2276+Z2277+Z2278+Z2279+Z2280+Z2281+Z2282+Z2283+Z2284+Z2285+Z2286+Z2287+Z2288+Z2289+Z2290+Z2291+Z2292</f>
        <v>0</v>
      </c>
      <c r="AA2229" s="118">
        <f>AA2230+AA2231+AA2232+AA2233+AA2234+AA2235+AA2236+AA2237+AA2238+AA2239+AA2240+AA2241+AA2242+AA2243+AA2244+AA2245+AA2246+AA2247+AA2248+AA2249+AA2250+AA2251+AA2252+AA2253+AA2254+AA2255+AA2256+AA2257+AA2258+AA2259+AA2260+AA2261+AA2262+AA2263+AA2264+AA2265+AA2266+AA2267+AA2268+AA2269+AA2270+AA2271+AA2272+AA2273+AA2274+AA2275+AA2276+AA2277+AA2278+AA2279+AA2280+AA2281+AA2282+AA2283+AA2284+AA2285+AA2286+AA2287+AA2288+AA2289+AA2290+AA2291+AA2292</f>
        <v>0</v>
      </c>
      <c r="AB2229" s="118">
        <f>Z2229+AA2229</f>
        <v>0</v>
      </c>
      <c r="AC2229" s="118">
        <f>AC2230+AC2231+AC2232+AC2233+AC2234+AC2235+AC2236+AC2237+AC2238+AC2239+AC2240+AC2241+AC2242+AC2243+AC2244+AC2245+AC2246+AC2247+AC2248+AC2249+AC2250+AC2251+AC2252+AC2253+AC2254+AC2255+AC2256+AC2257+AC2258+AC2259+AC2260+AC2261+AC2262+AC2263+AC2264+AC2265+AC2266+AC2267+AC2268+AC2269+AC2270+AC2271+AC2272+AC2273+AC2274+AC2275+AC2276+AC2277+AC2278+AC2279+AC2280+AC2281+AC2282+AC2283+AC2284+AC2285+AC2286+AC2287+AC2288+AC2289+AC2290+AC2291+AC2292</f>
        <v>0</v>
      </c>
      <c r="AD2229" s="118">
        <f>AD2230+AD2231+AD2232+AD2233+AD2234+AD2235+AD2236+AD2237+AD2238+AD2239+AD2240+AD2241+AD2242+AD2243+AD2244+AD2245+AD2246+AD2247+AD2248+AD2249+AD2250+AD2251+AD2252+AD2253+AD2254+AD2255+AD2256+AD2257+AD2258+AD2259+AD2260+AD2261+AD2262+AD2263+AD2264+AD2265+AD2266+AD2267+AD2268+AD2269+AD2270+AD2271+AD2272+AD2273+AD2274+AD2275+AD2276+AD2277+AD2278+AD2279+AD2280+AD2281+AD2282+AD2283+AD2284+AD2285+AD2286+AD2287+AD2288+AD2289+AD2290+AD2291+AD2292</f>
        <v>0</v>
      </c>
      <c r="AE2229" s="118">
        <f t="shared" ref="AE2229:AE2292" si="1376">AC2229+AD2229</f>
        <v>0</v>
      </c>
      <c r="AF2229" s="118">
        <f>AB2229+AE2229</f>
        <v>0</v>
      </c>
      <c r="AH2229" s="118">
        <f>AH2230+AH2231+AH2232+AH2233+AH2234+AH2235+AH2236+AH2237+AH2238+AH2239+AH2240+AH2241+AH2242+AH2243+AH2244+AH2245+AH2246+AH2247+AH2248+AH2249+AH2250+AH2251+AH2252+AH2253+AH2254+AH2255+AH2256+AH2257+AH2258+AH2259+AH2260+AH2261+AH2262+AH2263+AH2264+AH2265+AH2266+AH2267+AH2268+AH2269+AH2270+AH2271+AH2272+AH2273+AH2274+AH2275+AH2276+AH2277+AH2278+AH2279+AH2280+AH2281+AH2282+AH2283+AH2284+AH2285+AH2286+AH2287+AH2288+AH2289+AH2290+AH2291+AH2292</f>
        <v>0</v>
      </c>
      <c r="AI2229" s="118">
        <f>AI2230+AI2231+AI2232+AI2233+AI2234+AI2235+AI2236+AI2237+AI2238+AI2239+AI2240+AI2241+AI2242+AI2243+AI2244+AI2245+AI2246+AI2247+AI2248+AI2249+AI2250+AI2251+AI2252+AI2253+AI2254+AI2255+AI2256+AI2257+AI2258+AI2259+AI2260+AI2261+AI2262+AI2263+AI2264+AI2265+AI2266+AI2267+AI2268+AI2269+AI2270+AI2271+AI2272+AI2273+AI2274+AI2275+AI2276+AI2277+AI2278+AI2279+AI2280+AI2281+AI2282+AI2283+AI2284+AI2285+AI2286+AI2287+AI2288+AI2289+AI2290+AI2291+AI2292</f>
        <v>0</v>
      </c>
      <c r="AJ2229" s="118">
        <f>AH2229+AI2229</f>
        <v>0</v>
      </c>
      <c r="AK2229" s="118">
        <f>AK2230+AK2231+AK2232+AK2233+AK2234+AK2235+AK2236+AK2237+AK2238+AK2239+AK2240+AK2241+AK2242+AK2243+AK2244+AK2245+AK2246+AK2247+AK2248+AK2249+AK2250+AK2251+AK2252+AK2253+AK2254+AK2255+AK2256+AK2257+AK2258+AK2259+AK2260+AK2261+AK2262+AK2263+AK2264+AK2265+AK2266+AK2267+AK2268+AK2269+AK2270+AK2271+AK2272+AK2273+AK2274+AK2275+AK2276+AK2277+AK2278+AK2279+AK2280+AK2281+AK2282+AK2283+AK2284+AK2285+AK2286+AK2287+AK2288+AK2289+AK2290+AK2291+AK2292</f>
        <v>0</v>
      </c>
      <c r="AL2229" s="118">
        <f>AL2230+AL2231+AL2232+AL2233+AL2234+AL2235+AL2236+AL2237+AL2238+AL2239+AL2240+AL2241+AL2242+AL2243+AL2244+AL2245+AL2246+AL2247+AL2248+AL2249+AL2250+AL2251+AL2252+AL2253+AL2254+AL2255+AL2256+AL2257+AL2258+AL2259+AL2260+AL2261+AL2262+AL2263+AL2264+AL2265+AL2266+AL2267+AL2268+AL2269+AL2270+AL2271+AL2272+AL2273+AL2274+AL2275+AL2276+AL2277+AL2278+AL2279+AL2280+AL2281+AL2282+AL2283+AL2284+AL2285+AL2286+AL2287+AL2288+AL2289+AL2290+AL2291+AL2292</f>
        <v>0</v>
      </c>
      <c r="AM2229" s="118">
        <f t="shared" ref="AM2229:AM2292" si="1377">AK2229+AL2229</f>
        <v>0</v>
      </c>
      <c r="AN2229" s="118">
        <f>AJ2229+AM2229</f>
        <v>0</v>
      </c>
      <c r="AP2229" s="118">
        <f>AP2230+AP2231+AP2232+AP2233+AP2234+AP2235+AP2236+AP2237+AP2238+AP2239+AP2240+AP2241+AP2242+AP2243+AP2244+AP2245+AP2246+AP2247+AP2248+AP2249+AP2250+AP2251+AP2252+AP2253+AP2254+AP2255+AP2256+AP2257+AP2258+AP2259+AP2260+AP2261+AP2262+AP2263+AP2264+AP2265+AP2266+AP2267+AP2268+AP2269+AP2270+AP2271+AP2272+AP2273+AP2274+AP2275+AP2276+AP2277+AP2278+AP2279+AP2280+AP2281+AP2282+AP2283+AP2284+AP2285+AP2286+AP2287+AP2288+AP2289+AP2290+AP2291+AP2292</f>
        <v>0</v>
      </c>
      <c r="AQ2229" s="118">
        <f>AQ2230+AQ2231+AQ2232+AQ2233+AQ2234+AQ2235+AQ2236+AQ2237+AQ2238+AQ2239+AQ2240+AQ2241+AQ2242+AQ2243+AQ2244+AQ2245+AQ2246+AQ2247+AQ2248+AQ2249+AQ2250+AQ2251+AQ2252+AQ2253+AQ2254+AQ2255+AQ2256+AQ2257+AQ2258+AQ2259+AQ2260+AQ2261+AQ2262+AQ2263+AQ2264+AQ2265+AQ2266+AQ2267+AQ2268+AQ2269+AQ2270+AQ2271+AQ2272+AQ2273+AQ2274+AQ2275+AQ2276+AQ2277+AQ2278+AQ2279+AQ2280+AQ2281+AQ2282+AQ2283+AQ2284+AQ2285+AQ2286+AQ2287+AQ2288+AQ2289+AQ2290+AQ2291+AQ2292</f>
        <v>0</v>
      </c>
      <c r="AR2229" s="118">
        <f>AP2229+AQ2229</f>
        <v>0</v>
      </c>
      <c r="AS2229" s="118">
        <f>AS2230+AS2231+AS2232+AS2233+AS2234+AS2235+AS2236+AS2237+AS2238+AS2239+AS2240+AS2241+AS2242+AS2243+AS2244+AS2245+AS2246+AS2247+AS2248+AS2249+AS2250+AS2251+AS2252+AS2253+AS2254+AS2255+AS2256+AS2257+AS2258+AS2259+AS2260+AS2261+AS2262+AS2263+AS2264+AS2265+AS2266+AS2267+AS2268+AS2269+AS2270+AS2271+AS2272+AS2273+AS2274+AS2275+AS2276+AS2277+AS2278+AS2279+AS2280+AS2281+AS2282+AS2283+AS2284+AS2285+AS2286+AS2287+AS2288+AS2289+AS2290+AS2291+AS2292</f>
        <v>0</v>
      </c>
      <c r="AT2229" s="118">
        <f>AT2230+AT2231+AT2232+AT2233+AT2234+AT2235+AT2236+AT2237+AT2238+AT2239+AT2240+AT2241+AT2242+AT2243+AT2244+AT2245+AT2246+AT2247+AT2248+AT2249+AT2250+AT2251+AT2252+AT2253+AT2254+AT2255+AT2256+AT2257+AT2258+AT2259+AT2260+AT2261+AT2262+AT2263+AT2264+AT2265+AT2266+AT2267+AT2268+AT2269+AT2270+AT2271+AT2272+AT2273+AT2274+AT2275+AT2276+AT2277+AT2278+AT2279+AT2280+AT2281+AT2282+AT2283+AT2284+AT2285+AT2286+AT2287+AT2288+AT2289+AT2290+AT2291+AT2292</f>
        <v>0</v>
      </c>
      <c r="AU2229" s="118">
        <f t="shared" ref="AU2229:AU2292" si="1378">AS2229+AT2229</f>
        <v>0</v>
      </c>
      <c r="AV2229" s="118">
        <f>AR2229+AU2229</f>
        <v>0</v>
      </c>
      <c r="AW2229" s="119"/>
      <c r="AX2229" s="119"/>
      <c r="AY2229" s="119"/>
      <c r="AZ2229" s="117"/>
      <c r="BA2229" s="117"/>
      <c r="BB2229" s="117"/>
      <c r="BC2229" s="117"/>
      <c r="BD2229" s="117"/>
    </row>
    <row r="2230" spans="1:56" s="100" customFormat="1" hidden="1">
      <c r="A2230" s="45"/>
      <c r="B2230" s="120">
        <v>2013</v>
      </c>
      <c r="C2230" s="121">
        <v>8320</v>
      </c>
      <c r="D2230" s="120">
        <v>17</v>
      </c>
      <c r="E2230" s="120">
        <v>6000</v>
      </c>
      <c r="F2230" s="120">
        <v>6200</v>
      </c>
      <c r="G2230" s="120">
        <v>622</v>
      </c>
      <c r="H2230" s="120">
        <v>62201</v>
      </c>
      <c r="I2230" s="205" t="s">
        <v>258</v>
      </c>
      <c r="J2230" s="123">
        <v>0</v>
      </c>
      <c r="K2230" s="123">
        <v>0</v>
      </c>
      <c r="L2230" s="124">
        <v>0</v>
      </c>
      <c r="M2230" s="123">
        <v>0</v>
      </c>
      <c r="N2230" s="123">
        <v>0</v>
      </c>
      <c r="O2230" s="124">
        <v>0</v>
      </c>
      <c r="P2230" s="124">
        <v>0</v>
      </c>
      <c r="Q2230" s="45"/>
      <c r="R2230" s="123">
        <v>0</v>
      </c>
      <c r="S2230" s="123">
        <v>0</v>
      </c>
      <c r="T2230" s="123">
        <f t="shared" ref="T2230:T2292" si="1379">R2230+S2230</f>
        <v>0</v>
      </c>
      <c r="U2230" s="123">
        <v>0</v>
      </c>
      <c r="V2230" s="123">
        <v>0</v>
      </c>
      <c r="W2230" s="123">
        <f t="shared" si="1375"/>
        <v>0</v>
      </c>
      <c r="X2230" s="123">
        <f t="shared" ref="X2230:X2292" si="1380">T2230+W2230</f>
        <v>0</v>
      </c>
      <c r="Y2230" s="45"/>
      <c r="Z2230" s="123">
        <v>0</v>
      </c>
      <c r="AA2230" s="123">
        <v>0</v>
      </c>
      <c r="AB2230" s="123">
        <f t="shared" ref="AB2230:AB2292" si="1381">Z2230+AA2230</f>
        <v>0</v>
      </c>
      <c r="AC2230" s="123">
        <v>0</v>
      </c>
      <c r="AD2230" s="123">
        <v>0</v>
      </c>
      <c r="AE2230" s="123">
        <f t="shared" si="1376"/>
        <v>0</v>
      </c>
      <c r="AF2230" s="123">
        <f t="shared" ref="AF2230:AF2292" si="1382">AB2230+AE2230</f>
        <v>0</v>
      </c>
      <c r="AH2230" s="123">
        <v>0</v>
      </c>
      <c r="AI2230" s="123">
        <v>0</v>
      </c>
      <c r="AJ2230" s="123">
        <f t="shared" ref="AJ2230:AJ2292" si="1383">AH2230+AI2230</f>
        <v>0</v>
      </c>
      <c r="AK2230" s="123">
        <v>0</v>
      </c>
      <c r="AL2230" s="123">
        <v>0</v>
      </c>
      <c r="AM2230" s="123">
        <f t="shared" si="1377"/>
        <v>0</v>
      </c>
      <c r="AN2230" s="123">
        <f t="shared" ref="AN2230:AN2292" si="1384">AJ2230+AM2230</f>
        <v>0</v>
      </c>
      <c r="AP2230" s="123">
        <f t="shared" ref="AP2230:AQ2245" si="1385">J2230-(R2230+Z2230+AH2230)</f>
        <v>0</v>
      </c>
      <c r="AQ2230" s="123">
        <f t="shared" si="1385"/>
        <v>0</v>
      </c>
      <c r="AR2230" s="123">
        <f t="shared" ref="AR2230:AR2292" si="1386">AP2230+AQ2230</f>
        <v>0</v>
      </c>
      <c r="AS2230" s="123">
        <f t="shared" ref="AS2230:AT2277" si="1387">M2230-(U2230+AC2230+AK2230)</f>
        <v>0</v>
      </c>
      <c r="AT2230" s="123">
        <f t="shared" si="1387"/>
        <v>0</v>
      </c>
      <c r="AU2230" s="123">
        <f t="shared" si="1378"/>
        <v>0</v>
      </c>
      <c r="AV2230" s="123">
        <f t="shared" ref="AV2230:AV2292" si="1388">AR2230+AU2230</f>
        <v>0</v>
      </c>
      <c r="AW2230" s="125" t="s">
        <v>260</v>
      </c>
      <c r="AX2230" s="125"/>
      <c r="AY2230" s="125"/>
      <c r="AZ2230" s="124" t="s">
        <v>283</v>
      </c>
      <c r="BA2230" s="124"/>
      <c r="BB2230" s="124"/>
      <c r="BC2230" s="124"/>
      <c r="BD2230" s="124"/>
    </row>
    <row r="2231" spans="1:56" s="100" customFormat="1" ht="46.2" hidden="1">
      <c r="A2231" s="45"/>
      <c r="B2231" s="129">
        <v>2013</v>
      </c>
      <c r="C2231" s="130">
        <v>8320</v>
      </c>
      <c r="D2231" s="129"/>
      <c r="E2231" s="129"/>
      <c r="F2231" s="129"/>
      <c r="G2231" s="129"/>
      <c r="H2231" s="129">
        <v>62201</v>
      </c>
      <c r="I2231" s="128" t="s">
        <v>537</v>
      </c>
      <c r="J2231" s="132">
        <v>0</v>
      </c>
      <c r="K2231" s="132">
        <v>0</v>
      </c>
      <c r="L2231" s="132">
        <v>0</v>
      </c>
      <c r="M2231" s="132">
        <v>0</v>
      </c>
      <c r="N2231" s="132">
        <v>0</v>
      </c>
      <c r="O2231" s="132">
        <v>0</v>
      </c>
      <c r="P2231" s="132">
        <v>0</v>
      </c>
      <c r="Q2231" s="45"/>
      <c r="R2231" s="123">
        <v>0</v>
      </c>
      <c r="S2231" s="123">
        <v>0</v>
      </c>
      <c r="T2231" s="123">
        <f t="shared" si="1379"/>
        <v>0</v>
      </c>
      <c r="U2231" s="123">
        <v>0</v>
      </c>
      <c r="V2231" s="123">
        <v>0</v>
      </c>
      <c r="W2231" s="123">
        <f t="shared" si="1375"/>
        <v>0</v>
      </c>
      <c r="X2231" s="123">
        <f t="shared" si="1380"/>
        <v>0</v>
      </c>
      <c r="Y2231" s="45"/>
      <c r="Z2231" s="123">
        <v>0</v>
      </c>
      <c r="AA2231" s="123">
        <v>0</v>
      </c>
      <c r="AB2231" s="123">
        <f t="shared" si="1381"/>
        <v>0</v>
      </c>
      <c r="AC2231" s="123">
        <v>0</v>
      </c>
      <c r="AD2231" s="123">
        <v>0</v>
      </c>
      <c r="AE2231" s="123">
        <f t="shared" si="1376"/>
        <v>0</v>
      </c>
      <c r="AF2231" s="123">
        <f t="shared" si="1382"/>
        <v>0</v>
      </c>
      <c r="AG2231" s="45"/>
      <c r="AH2231" s="123">
        <v>0</v>
      </c>
      <c r="AI2231" s="123">
        <v>0</v>
      </c>
      <c r="AJ2231" s="123">
        <f t="shared" si="1383"/>
        <v>0</v>
      </c>
      <c r="AK2231" s="123">
        <v>0</v>
      </c>
      <c r="AL2231" s="123">
        <v>0</v>
      </c>
      <c r="AM2231" s="123">
        <f t="shared" si="1377"/>
        <v>0</v>
      </c>
      <c r="AN2231" s="123">
        <f t="shared" si="1384"/>
        <v>0</v>
      </c>
      <c r="AO2231" s="45"/>
      <c r="AP2231" s="123">
        <f t="shared" si="1385"/>
        <v>0</v>
      </c>
      <c r="AQ2231" s="123">
        <f t="shared" si="1385"/>
        <v>0</v>
      </c>
      <c r="AR2231" s="123">
        <f t="shared" si="1386"/>
        <v>0</v>
      </c>
      <c r="AS2231" s="123">
        <f t="shared" si="1387"/>
        <v>0</v>
      </c>
      <c r="AT2231" s="123">
        <f t="shared" si="1387"/>
        <v>0</v>
      </c>
      <c r="AU2231" s="123">
        <f t="shared" si="1378"/>
        <v>0</v>
      </c>
      <c r="AV2231" s="123">
        <f t="shared" si="1388"/>
        <v>0</v>
      </c>
      <c r="AW2231" s="206" t="s">
        <v>260</v>
      </c>
      <c r="AX2231" s="206"/>
      <c r="AY2231" s="206"/>
      <c r="AZ2231" s="132"/>
      <c r="BA2231" s="132"/>
      <c r="BB2231" s="132"/>
      <c r="BC2231" s="132"/>
      <c r="BD2231" s="132"/>
    </row>
    <row r="2232" spans="1:56" s="100" customFormat="1" hidden="1">
      <c r="A2232" s="45"/>
      <c r="B2232" s="120">
        <v>2013</v>
      </c>
      <c r="C2232" s="121">
        <v>8320</v>
      </c>
      <c r="D2232" s="120">
        <v>17</v>
      </c>
      <c r="E2232" s="120">
        <v>6000</v>
      </c>
      <c r="F2232" s="120">
        <v>6200</v>
      </c>
      <c r="G2232" s="120">
        <v>622</v>
      </c>
      <c r="H2232" s="120">
        <v>62201</v>
      </c>
      <c r="I2232" s="205" t="s">
        <v>258</v>
      </c>
      <c r="J2232" s="123">
        <v>0</v>
      </c>
      <c r="K2232" s="123">
        <v>0</v>
      </c>
      <c r="L2232" s="124">
        <v>0</v>
      </c>
      <c r="M2232" s="123">
        <v>0</v>
      </c>
      <c r="N2232" s="123">
        <v>0</v>
      </c>
      <c r="O2232" s="124">
        <v>0</v>
      </c>
      <c r="P2232" s="124">
        <v>0</v>
      </c>
      <c r="Q2232" s="45"/>
      <c r="R2232" s="123">
        <v>0</v>
      </c>
      <c r="S2232" s="123">
        <v>0</v>
      </c>
      <c r="T2232" s="123">
        <f t="shared" si="1379"/>
        <v>0</v>
      </c>
      <c r="U2232" s="123">
        <v>0</v>
      </c>
      <c r="V2232" s="123">
        <v>0</v>
      </c>
      <c r="W2232" s="123">
        <f t="shared" si="1375"/>
        <v>0</v>
      </c>
      <c r="X2232" s="123">
        <f t="shared" si="1380"/>
        <v>0</v>
      </c>
      <c r="Y2232" s="45"/>
      <c r="Z2232" s="123">
        <v>0</v>
      </c>
      <c r="AA2232" s="123">
        <v>0</v>
      </c>
      <c r="AB2232" s="123">
        <f t="shared" si="1381"/>
        <v>0</v>
      </c>
      <c r="AC2232" s="123">
        <v>0</v>
      </c>
      <c r="AD2232" s="123">
        <v>0</v>
      </c>
      <c r="AE2232" s="123">
        <f t="shared" si="1376"/>
        <v>0</v>
      </c>
      <c r="AF2232" s="123">
        <f t="shared" si="1382"/>
        <v>0</v>
      </c>
      <c r="AH2232" s="123">
        <v>0</v>
      </c>
      <c r="AI2232" s="123">
        <v>0</v>
      </c>
      <c r="AJ2232" s="123">
        <f t="shared" si="1383"/>
        <v>0</v>
      </c>
      <c r="AK2232" s="123">
        <v>0</v>
      </c>
      <c r="AL2232" s="123">
        <v>0</v>
      </c>
      <c r="AM2232" s="123">
        <f t="shared" si="1377"/>
        <v>0</v>
      </c>
      <c r="AN2232" s="123">
        <f t="shared" si="1384"/>
        <v>0</v>
      </c>
      <c r="AP2232" s="123">
        <f t="shared" si="1385"/>
        <v>0</v>
      </c>
      <c r="AQ2232" s="123">
        <f t="shared" si="1385"/>
        <v>0</v>
      </c>
      <c r="AR2232" s="123">
        <f t="shared" si="1386"/>
        <v>0</v>
      </c>
      <c r="AS2232" s="123">
        <f t="shared" si="1387"/>
        <v>0</v>
      </c>
      <c r="AT2232" s="123">
        <f t="shared" si="1387"/>
        <v>0</v>
      </c>
      <c r="AU2232" s="123">
        <f t="shared" si="1378"/>
        <v>0</v>
      </c>
      <c r="AV2232" s="123">
        <f t="shared" si="1388"/>
        <v>0</v>
      </c>
      <c r="AW2232" s="125" t="s">
        <v>260</v>
      </c>
      <c r="AX2232" s="125"/>
      <c r="AY2232" s="125"/>
      <c r="AZ2232" s="124" t="s">
        <v>283</v>
      </c>
      <c r="BA2232" s="124"/>
      <c r="BB2232" s="124"/>
      <c r="BC2232" s="124"/>
      <c r="BD2232" s="124"/>
    </row>
    <row r="2233" spans="1:56" s="100" customFormat="1" hidden="1">
      <c r="A2233" s="45"/>
      <c r="B2233" s="120">
        <v>2013</v>
      </c>
      <c r="C2233" s="121">
        <v>8320</v>
      </c>
      <c r="D2233" s="120">
        <v>17</v>
      </c>
      <c r="E2233" s="120">
        <v>6000</v>
      </c>
      <c r="F2233" s="120">
        <v>6200</v>
      </c>
      <c r="G2233" s="120">
        <v>622</v>
      </c>
      <c r="H2233" s="120">
        <v>62201</v>
      </c>
      <c r="I2233" s="205" t="s">
        <v>258</v>
      </c>
      <c r="J2233" s="123">
        <v>0</v>
      </c>
      <c r="K2233" s="123">
        <v>0</v>
      </c>
      <c r="L2233" s="124">
        <v>0</v>
      </c>
      <c r="M2233" s="123">
        <v>0</v>
      </c>
      <c r="N2233" s="123">
        <v>0</v>
      </c>
      <c r="O2233" s="124">
        <v>0</v>
      </c>
      <c r="P2233" s="124">
        <v>0</v>
      </c>
      <c r="Q2233" s="45"/>
      <c r="R2233" s="123">
        <v>0</v>
      </c>
      <c r="S2233" s="123">
        <v>0</v>
      </c>
      <c r="T2233" s="123">
        <f t="shared" si="1379"/>
        <v>0</v>
      </c>
      <c r="U2233" s="123">
        <v>0</v>
      </c>
      <c r="V2233" s="123">
        <v>0</v>
      </c>
      <c r="W2233" s="123">
        <f t="shared" si="1375"/>
        <v>0</v>
      </c>
      <c r="X2233" s="123">
        <f t="shared" si="1380"/>
        <v>0</v>
      </c>
      <c r="Y2233" s="45"/>
      <c r="Z2233" s="123">
        <v>0</v>
      </c>
      <c r="AA2233" s="123">
        <v>0</v>
      </c>
      <c r="AB2233" s="123">
        <f t="shared" si="1381"/>
        <v>0</v>
      </c>
      <c r="AC2233" s="123">
        <v>0</v>
      </c>
      <c r="AD2233" s="123">
        <v>0</v>
      </c>
      <c r="AE2233" s="123">
        <f t="shared" si="1376"/>
        <v>0</v>
      </c>
      <c r="AF2233" s="123">
        <f t="shared" si="1382"/>
        <v>0</v>
      </c>
      <c r="AH2233" s="123">
        <v>0</v>
      </c>
      <c r="AI2233" s="123">
        <v>0</v>
      </c>
      <c r="AJ2233" s="123">
        <f t="shared" si="1383"/>
        <v>0</v>
      </c>
      <c r="AK2233" s="123">
        <v>0</v>
      </c>
      <c r="AL2233" s="123">
        <v>0</v>
      </c>
      <c r="AM2233" s="123">
        <f t="shared" si="1377"/>
        <v>0</v>
      </c>
      <c r="AN2233" s="123">
        <f t="shared" si="1384"/>
        <v>0</v>
      </c>
      <c r="AP2233" s="123">
        <f t="shared" si="1385"/>
        <v>0</v>
      </c>
      <c r="AQ2233" s="123">
        <f t="shared" si="1385"/>
        <v>0</v>
      </c>
      <c r="AR2233" s="123">
        <f t="shared" si="1386"/>
        <v>0</v>
      </c>
      <c r="AS2233" s="123">
        <f t="shared" si="1387"/>
        <v>0</v>
      </c>
      <c r="AT2233" s="123">
        <f t="shared" si="1387"/>
        <v>0</v>
      </c>
      <c r="AU2233" s="123">
        <f t="shared" si="1378"/>
        <v>0</v>
      </c>
      <c r="AV2233" s="123">
        <f t="shared" si="1388"/>
        <v>0</v>
      </c>
      <c r="AW2233" s="125" t="s">
        <v>260</v>
      </c>
      <c r="AX2233" s="125"/>
      <c r="AY2233" s="125"/>
      <c r="AZ2233" s="124" t="s">
        <v>283</v>
      </c>
      <c r="BA2233" s="124"/>
      <c r="BB2233" s="124"/>
      <c r="BC2233" s="124"/>
      <c r="BD2233" s="124"/>
    </row>
    <row r="2234" spans="1:56" s="100" customFormat="1" hidden="1">
      <c r="A2234" s="45"/>
      <c r="B2234" s="120">
        <v>2013</v>
      </c>
      <c r="C2234" s="121">
        <v>8320</v>
      </c>
      <c r="D2234" s="120">
        <v>17</v>
      </c>
      <c r="E2234" s="120">
        <v>6000</v>
      </c>
      <c r="F2234" s="120">
        <v>6200</v>
      </c>
      <c r="G2234" s="120">
        <v>622</v>
      </c>
      <c r="H2234" s="120">
        <v>62201</v>
      </c>
      <c r="I2234" s="205" t="s">
        <v>258</v>
      </c>
      <c r="J2234" s="123">
        <v>0</v>
      </c>
      <c r="K2234" s="123">
        <v>0</v>
      </c>
      <c r="L2234" s="124">
        <v>0</v>
      </c>
      <c r="M2234" s="123">
        <v>0</v>
      </c>
      <c r="N2234" s="123">
        <v>0</v>
      </c>
      <c r="O2234" s="124">
        <v>0</v>
      </c>
      <c r="P2234" s="124">
        <v>0</v>
      </c>
      <c r="Q2234" s="45"/>
      <c r="R2234" s="123">
        <v>0</v>
      </c>
      <c r="S2234" s="123">
        <v>0</v>
      </c>
      <c r="T2234" s="123">
        <f t="shared" si="1379"/>
        <v>0</v>
      </c>
      <c r="U2234" s="123">
        <v>0</v>
      </c>
      <c r="V2234" s="123">
        <v>0</v>
      </c>
      <c r="W2234" s="123">
        <f t="shared" si="1375"/>
        <v>0</v>
      </c>
      <c r="X2234" s="123">
        <f t="shared" si="1380"/>
        <v>0</v>
      </c>
      <c r="Y2234" s="45"/>
      <c r="Z2234" s="123">
        <v>0</v>
      </c>
      <c r="AA2234" s="123">
        <v>0</v>
      </c>
      <c r="AB2234" s="123">
        <f t="shared" si="1381"/>
        <v>0</v>
      </c>
      <c r="AC2234" s="123">
        <v>0</v>
      </c>
      <c r="AD2234" s="123">
        <v>0</v>
      </c>
      <c r="AE2234" s="123">
        <f t="shared" si="1376"/>
        <v>0</v>
      </c>
      <c r="AF2234" s="123">
        <f t="shared" si="1382"/>
        <v>0</v>
      </c>
      <c r="AH2234" s="123">
        <v>0</v>
      </c>
      <c r="AI2234" s="123">
        <v>0</v>
      </c>
      <c r="AJ2234" s="123">
        <f t="shared" si="1383"/>
        <v>0</v>
      </c>
      <c r="AK2234" s="123">
        <v>0</v>
      </c>
      <c r="AL2234" s="123">
        <v>0</v>
      </c>
      <c r="AM2234" s="123">
        <f t="shared" si="1377"/>
        <v>0</v>
      </c>
      <c r="AN2234" s="123">
        <f t="shared" si="1384"/>
        <v>0</v>
      </c>
      <c r="AP2234" s="123">
        <f t="shared" si="1385"/>
        <v>0</v>
      </c>
      <c r="AQ2234" s="123">
        <f t="shared" si="1385"/>
        <v>0</v>
      </c>
      <c r="AR2234" s="123">
        <f t="shared" si="1386"/>
        <v>0</v>
      </c>
      <c r="AS2234" s="123">
        <f t="shared" si="1387"/>
        <v>0</v>
      </c>
      <c r="AT2234" s="123">
        <f t="shared" si="1387"/>
        <v>0</v>
      </c>
      <c r="AU2234" s="123">
        <f t="shared" si="1378"/>
        <v>0</v>
      </c>
      <c r="AV2234" s="123">
        <f t="shared" si="1388"/>
        <v>0</v>
      </c>
      <c r="AW2234" s="125" t="s">
        <v>260</v>
      </c>
      <c r="AX2234" s="125"/>
      <c r="AY2234" s="125"/>
      <c r="AZ2234" s="124" t="s">
        <v>283</v>
      </c>
      <c r="BA2234" s="124"/>
      <c r="BB2234" s="124"/>
      <c r="BC2234" s="124"/>
      <c r="BD2234" s="124"/>
    </row>
    <row r="2235" spans="1:56" s="100" customFormat="1" hidden="1">
      <c r="A2235" s="45"/>
      <c r="B2235" s="120">
        <v>2013</v>
      </c>
      <c r="C2235" s="121">
        <v>8320</v>
      </c>
      <c r="D2235" s="120">
        <v>17</v>
      </c>
      <c r="E2235" s="120">
        <v>6000</v>
      </c>
      <c r="F2235" s="120">
        <v>6200</v>
      </c>
      <c r="G2235" s="120">
        <v>622</v>
      </c>
      <c r="H2235" s="120">
        <v>62201</v>
      </c>
      <c r="I2235" s="205" t="s">
        <v>258</v>
      </c>
      <c r="J2235" s="123">
        <v>0</v>
      </c>
      <c r="K2235" s="123">
        <v>0</v>
      </c>
      <c r="L2235" s="124">
        <v>0</v>
      </c>
      <c r="M2235" s="123">
        <v>0</v>
      </c>
      <c r="N2235" s="123">
        <v>0</v>
      </c>
      <c r="O2235" s="124">
        <v>0</v>
      </c>
      <c r="P2235" s="124">
        <v>0</v>
      </c>
      <c r="Q2235" s="45"/>
      <c r="R2235" s="123">
        <v>0</v>
      </c>
      <c r="S2235" s="123">
        <v>0</v>
      </c>
      <c r="T2235" s="123">
        <f t="shared" si="1379"/>
        <v>0</v>
      </c>
      <c r="U2235" s="123">
        <v>0</v>
      </c>
      <c r="V2235" s="123">
        <v>0</v>
      </c>
      <c r="W2235" s="123">
        <f t="shared" si="1375"/>
        <v>0</v>
      </c>
      <c r="X2235" s="123">
        <f t="shared" si="1380"/>
        <v>0</v>
      </c>
      <c r="Y2235" s="45"/>
      <c r="Z2235" s="123">
        <v>0</v>
      </c>
      <c r="AA2235" s="123">
        <v>0</v>
      </c>
      <c r="AB2235" s="123">
        <f t="shared" si="1381"/>
        <v>0</v>
      </c>
      <c r="AC2235" s="123">
        <v>0</v>
      </c>
      <c r="AD2235" s="123">
        <v>0</v>
      </c>
      <c r="AE2235" s="123">
        <f t="shared" si="1376"/>
        <v>0</v>
      </c>
      <c r="AF2235" s="123">
        <f t="shared" si="1382"/>
        <v>0</v>
      </c>
      <c r="AH2235" s="123">
        <v>0</v>
      </c>
      <c r="AI2235" s="123">
        <v>0</v>
      </c>
      <c r="AJ2235" s="123">
        <f t="shared" si="1383"/>
        <v>0</v>
      </c>
      <c r="AK2235" s="123">
        <v>0</v>
      </c>
      <c r="AL2235" s="123">
        <v>0</v>
      </c>
      <c r="AM2235" s="123">
        <f t="shared" si="1377"/>
        <v>0</v>
      </c>
      <c r="AN2235" s="123">
        <f t="shared" si="1384"/>
        <v>0</v>
      </c>
      <c r="AP2235" s="123">
        <f t="shared" si="1385"/>
        <v>0</v>
      </c>
      <c r="AQ2235" s="123">
        <f t="shared" si="1385"/>
        <v>0</v>
      </c>
      <c r="AR2235" s="123">
        <f t="shared" si="1386"/>
        <v>0</v>
      </c>
      <c r="AS2235" s="123">
        <f t="shared" si="1387"/>
        <v>0</v>
      </c>
      <c r="AT2235" s="123">
        <f t="shared" si="1387"/>
        <v>0</v>
      </c>
      <c r="AU2235" s="123">
        <f t="shared" si="1378"/>
        <v>0</v>
      </c>
      <c r="AV2235" s="123">
        <f t="shared" si="1388"/>
        <v>0</v>
      </c>
      <c r="AW2235" s="125" t="s">
        <v>260</v>
      </c>
      <c r="AX2235" s="125"/>
      <c r="AY2235" s="125"/>
      <c r="AZ2235" s="124" t="s">
        <v>283</v>
      </c>
      <c r="BA2235" s="124"/>
      <c r="BB2235" s="124"/>
      <c r="BC2235" s="124"/>
      <c r="BD2235" s="124"/>
    </row>
    <row r="2236" spans="1:56" s="100" customFormat="1" hidden="1">
      <c r="A2236" s="45"/>
      <c r="B2236" s="120">
        <v>2013</v>
      </c>
      <c r="C2236" s="121">
        <v>8320</v>
      </c>
      <c r="D2236" s="120">
        <v>17</v>
      </c>
      <c r="E2236" s="120">
        <v>6000</v>
      </c>
      <c r="F2236" s="120">
        <v>6200</v>
      </c>
      <c r="G2236" s="120">
        <v>622</v>
      </c>
      <c r="H2236" s="120">
        <v>62201</v>
      </c>
      <c r="I2236" s="205" t="s">
        <v>258</v>
      </c>
      <c r="J2236" s="123">
        <v>0</v>
      </c>
      <c r="K2236" s="123">
        <v>0</v>
      </c>
      <c r="L2236" s="124">
        <v>0</v>
      </c>
      <c r="M2236" s="123">
        <v>0</v>
      </c>
      <c r="N2236" s="123">
        <v>0</v>
      </c>
      <c r="O2236" s="124">
        <v>0</v>
      </c>
      <c r="P2236" s="124">
        <v>0</v>
      </c>
      <c r="Q2236" s="45"/>
      <c r="R2236" s="123">
        <v>0</v>
      </c>
      <c r="S2236" s="123">
        <v>0</v>
      </c>
      <c r="T2236" s="123">
        <f t="shared" si="1379"/>
        <v>0</v>
      </c>
      <c r="U2236" s="123">
        <v>0</v>
      </c>
      <c r="V2236" s="123">
        <v>0</v>
      </c>
      <c r="W2236" s="123">
        <f t="shared" si="1375"/>
        <v>0</v>
      </c>
      <c r="X2236" s="123">
        <f t="shared" si="1380"/>
        <v>0</v>
      </c>
      <c r="Y2236" s="45"/>
      <c r="Z2236" s="123">
        <v>0</v>
      </c>
      <c r="AA2236" s="123">
        <v>0</v>
      </c>
      <c r="AB2236" s="123">
        <f t="shared" si="1381"/>
        <v>0</v>
      </c>
      <c r="AC2236" s="123">
        <v>0</v>
      </c>
      <c r="AD2236" s="123">
        <v>0</v>
      </c>
      <c r="AE2236" s="123">
        <f t="shared" si="1376"/>
        <v>0</v>
      </c>
      <c r="AF2236" s="123">
        <f t="shared" si="1382"/>
        <v>0</v>
      </c>
      <c r="AH2236" s="123">
        <v>0</v>
      </c>
      <c r="AI2236" s="123">
        <v>0</v>
      </c>
      <c r="AJ2236" s="123">
        <f t="shared" si="1383"/>
        <v>0</v>
      </c>
      <c r="AK2236" s="123">
        <v>0</v>
      </c>
      <c r="AL2236" s="123">
        <v>0</v>
      </c>
      <c r="AM2236" s="123">
        <f t="shared" si="1377"/>
        <v>0</v>
      </c>
      <c r="AN2236" s="123">
        <f t="shared" si="1384"/>
        <v>0</v>
      </c>
      <c r="AP2236" s="123">
        <f t="shared" si="1385"/>
        <v>0</v>
      </c>
      <c r="AQ2236" s="123">
        <f t="shared" si="1385"/>
        <v>0</v>
      </c>
      <c r="AR2236" s="123">
        <f t="shared" si="1386"/>
        <v>0</v>
      </c>
      <c r="AS2236" s="123">
        <f t="shared" si="1387"/>
        <v>0</v>
      </c>
      <c r="AT2236" s="123">
        <f t="shared" si="1387"/>
        <v>0</v>
      </c>
      <c r="AU2236" s="123">
        <f t="shared" si="1378"/>
        <v>0</v>
      </c>
      <c r="AV2236" s="123">
        <f t="shared" si="1388"/>
        <v>0</v>
      </c>
      <c r="AW2236" s="125" t="s">
        <v>260</v>
      </c>
      <c r="AX2236" s="125"/>
      <c r="AY2236" s="125"/>
      <c r="AZ2236" s="124" t="s">
        <v>283</v>
      </c>
      <c r="BA2236" s="124"/>
      <c r="BB2236" s="124"/>
      <c r="BC2236" s="124"/>
      <c r="BD2236" s="124"/>
    </row>
    <row r="2237" spans="1:56" s="100" customFormat="1" hidden="1">
      <c r="A2237" s="45"/>
      <c r="B2237" s="120">
        <v>2013</v>
      </c>
      <c r="C2237" s="121">
        <v>8320</v>
      </c>
      <c r="D2237" s="120">
        <v>17</v>
      </c>
      <c r="E2237" s="120">
        <v>6000</v>
      </c>
      <c r="F2237" s="120">
        <v>6200</v>
      </c>
      <c r="G2237" s="120">
        <v>622</v>
      </c>
      <c r="H2237" s="120">
        <v>62201</v>
      </c>
      <c r="I2237" s="205" t="s">
        <v>258</v>
      </c>
      <c r="J2237" s="123">
        <v>0</v>
      </c>
      <c r="K2237" s="123">
        <v>0</v>
      </c>
      <c r="L2237" s="124">
        <v>0</v>
      </c>
      <c r="M2237" s="123">
        <v>0</v>
      </c>
      <c r="N2237" s="123">
        <v>0</v>
      </c>
      <c r="O2237" s="124">
        <v>0</v>
      </c>
      <c r="P2237" s="124">
        <v>0</v>
      </c>
      <c r="Q2237" s="45"/>
      <c r="R2237" s="123">
        <v>0</v>
      </c>
      <c r="S2237" s="123">
        <v>0</v>
      </c>
      <c r="T2237" s="123">
        <f t="shared" si="1379"/>
        <v>0</v>
      </c>
      <c r="U2237" s="123">
        <v>0</v>
      </c>
      <c r="V2237" s="123">
        <v>0</v>
      </c>
      <c r="W2237" s="123">
        <f t="shared" si="1375"/>
        <v>0</v>
      </c>
      <c r="X2237" s="123">
        <f t="shared" si="1380"/>
        <v>0</v>
      </c>
      <c r="Y2237" s="45"/>
      <c r="Z2237" s="123">
        <v>0</v>
      </c>
      <c r="AA2237" s="123">
        <v>0</v>
      </c>
      <c r="AB2237" s="123">
        <f t="shared" si="1381"/>
        <v>0</v>
      </c>
      <c r="AC2237" s="123">
        <v>0</v>
      </c>
      <c r="AD2237" s="123">
        <v>0</v>
      </c>
      <c r="AE2237" s="123">
        <f t="shared" si="1376"/>
        <v>0</v>
      </c>
      <c r="AF2237" s="123">
        <f t="shared" si="1382"/>
        <v>0</v>
      </c>
      <c r="AH2237" s="123">
        <v>0</v>
      </c>
      <c r="AI2237" s="123">
        <v>0</v>
      </c>
      <c r="AJ2237" s="123">
        <f t="shared" si="1383"/>
        <v>0</v>
      </c>
      <c r="AK2237" s="123">
        <v>0</v>
      </c>
      <c r="AL2237" s="123">
        <v>0</v>
      </c>
      <c r="AM2237" s="123">
        <f t="shared" si="1377"/>
        <v>0</v>
      </c>
      <c r="AN2237" s="123">
        <f t="shared" si="1384"/>
        <v>0</v>
      </c>
      <c r="AP2237" s="123">
        <f t="shared" si="1385"/>
        <v>0</v>
      </c>
      <c r="AQ2237" s="123">
        <f t="shared" si="1385"/>
        <v>0</v>
      </c>
      <c r="AR2237" s="123">
        <f t="shared" si="1386"/>
        <v>0</v>
      </c>
      <c r="AS2237" s="123">
        <f t="shared" si="1387"/>
        <v>0</v>
      </c>
      <c r="AT2237" s="123">
        <f t="shared" si="1387"/>
        <v>0</v>
      </c>
      <c r="AU2237" s="123">
        <f t="shared" si="1378"/>
        <v>0</v>
      </c>
      <c r="AV2237" s="123">
        <f t="shared" si="1388"/>
        <v>0</v>
      </c>
      <c r="AW2237" s="125" t="s">
        <v>260</v>
      </c>
      <c r="AX2237" s="125"/>
      <c r="AY2237" s="125"/>
      <c r="AZ2237" s="124" t="s">
        <v>283</v>
      </c>
      <c r="BA2237" s="124"/>
      <c r="BB2237" s="124"/>
      <c r="BC2237" s="124"/>
      <c r="BD2237" s="124"/>
    </row>
    <row r="2238" spans="1:56" s="100" customFormat="1" hidden="1">
      <c r="A2238" s="45"/>
      <c r="B2238" s="120">
        <v>2013</v>
      </c>
      <c r="C2238" s="121">
        <v>8320</v>
      </c>
      <c r="D2238" s="120">
        <v>17</v>
      </c>
      <c r="E2238" s="120">
        <v>6000</v>
      </c>
      <c r="F2238" s="120">
        <v>6200</v>
      </c>
      <c r="G2238" s="120">
        <v>622</v>
      </c>
      <c r="H2238" s="120">
        <v>62201</v>
      </c>
      <c r="I2238" s="205" t="s">
        <v>258</v>
      </c>
      <c r="J2238" s="123">
        <v>0</v>
      </c>
      <c r="K2238" s="123">
        <v>0</v>
      </c>
      <c r="L2238" s="124">
        <v>0</v>
      </c>
      <c r="M2238" s="123">
        <v>0</v>
      </c>
      <c r="N2238" s="123">
        <v>0</v>
      </c>
      <c r="O2238" s="124">
        <v>0</v>
      </c>
      <c r="P2238" s="124">
        <v>0</v>
      </c>
      <c r="Q2238" s="45"/>
      <c r="R2238" s="123">
        <v>0</v>
      </c>
      <c r="S2238" s="123">
        <v>0</v>
      </c>
      <c r="T2238" s="123">
        <f t="shared" si="1379"/>
        <v>0</v>
      </c>
      <c r="U2238" s="123">
        <v>0</v>
      </c>
      <c r="V2238" s="123">
        <v>0</v>
      </c>
      <c r="W2238" s="123">
        <f t="shared" si="1375"/>
        <v>0</v>
      </c>
      <c r="X2238" s="123">
        <f t="shared" si="1380"/>
        <v>0</v>
      </c>
      <c r="Y2238" s="45"/>
      <c r="Z2238" s="123">
        <v>0</v>
      </c>
      <c r="AA2238" s="123">
        <v>0</v>
      </c>
      <c r="AB2238" s="123">
        <f t="shared" si="1381"/>
        <v>0</v>
      </c>
      <c r="AC2238" s="123">
        <v>0</v>
      </c>
      <c r="AD2238" s="123">
        <v>0</v>
      </c>
      <c r="AE2238" s="123">
        <f t="shared" si="1376"/>
        <v>0</v>
      </c>
      <c r="AF2238" s="123">
        <f t="shared" si="1382"/>
        <v>0</v>
      </c>
      <c r="AH2238" s="123">
        <v>0</v>
      </c>
      <c r="AI2238" s="123">
        <v>0</v>
      </c>
      <c r="AJ2238" s="123">
        <f t="shared" si="1383"/>
        <v>0</v>
      </c>
      <c r="AK2238" s="123">
        <v>0</v>
      </c>
      <c r="AL2238" s="123">
        <v>0</v>
      </c>
      <c r="AM2238" s="123">
        <f t="shared" si="1377"/>
        <v>0</v>
      </c>
      <c r="AN2238" s="123">
        <f t="shared" si="1384"/>
        <v>0</v>
      </c>
      <c r="AP2238" s="123">
        <f t="shared" si="1385"/>
        <v>0</v>
      </c>
      <c r="AQ2238" s="123">
        <f t="shared" si="1385"/>
        <v>0</v>
      </c>
      <c r="AR2238" s="123">
        <f t="shared" si="1386"/>
        <v>0</v>
      </c>
      <c r="AS2238" s="123">
        <f t="shared" si="1387"/>
        <v>0</v>
      </c>
      <c r="AT2238" s="123">
        <f t="shared" si="1387"/>
        <v>0</v>
      </c>
      <c r="AU2238" s="123">
        <f t="shared" si="1378"/>
        <v>0</v>
      </c>
      <c r="AV2238" s="123">
        <f t="shared" si="1388"/>
        <v>0</v>
      </c>
      <c r="AW2238" s="125" t="s">
        <v>260</v>
      </c>
      <c r="AX2238" s="125"/>
      <c r="AY2238" s="125"/>
      <c r="AZ2238" s="124" t="s">
        <v>283</v>
      </c>
      <c r="BA2238" s="124"/>
      <c r="BB2238" s="124"/>
      <c r="BC2238" s="124"/>
      <c r="BD2238" s="124"/>
    </row>
    <row r="2239" spans="1:56" s="100" customFormat="1" hidden="1">
      <c r="A2239" s="45"/>
      <c r="B2239" s="120">
        <v>2013</v>
      </c>
      <c r="C2239" s="121">
        <v>8320</v>
      </c>
      <c r="D2239" s="120">
        <v>17</v>
      </c>
      <c r="E2239" s="120">
        <v>6000</v>
      </c>
      <c r="F2239" s="120">
        <v>6200</v>
      </c>
      <c r="G2239" s="120">
        <v>622</v>
      </c>
      <c r="H2239" s="120">
        <v>62201</v>
      </c>
      <c r="I2239" s="205" t="s">
        <v>258</v>
      </c>
      <c r="J2239" s="123">
        <v>0</v>
      </c>
      <c r="K2239" s="123">
        <v>0</v>
      </c>
      <c r="L2239" s="124">
        <v>0</v>
      </c>
      <c r="M2239" s="123">
        <v>0</v>
      </c>
      <c r="N2239" s="123">
        <v>0</v>
      </c>
      <c r="O2239" s="124">
        <v>0</v>
      </c>
      <c r="P2239" s="124">
        <v>0</v>
      </c>
      <c r="Q2239" s="45"/>
      <c r="R2239" s="123">
        <v>0</v>
      </c>
      <c r="S2239" s="123">
        <v>0</v>
      </c>
      <c r="T2239" s="123">
        <f t="shared" si="1379"/>
        <v>0</v>
      </c>
      <c r="U2239" s="123">
        <v>0</v>
      </c>
      <c r="V2239" s="123">
        <v>0</v>
      </c>
      <c r="W2239" s="123">
        <f t="shared" si="1375"/>
        <v>0</v>
      </c>
      <c r="X2239" s="123">
        <f t="shared" si="1380"/>
        <v>0</v>
      </c>
      <c r="Y2239" s="45"/>
      <c r="Z2239" s="123">
        <v>0</v>
      </c>
      <c r="AA2239" s="123">
        <v>0</v>
      </c>
      <c r="AB2239" s="123">
        <f t="shared" si="1381"/>
        <v>0</v>
      </c>
      <c r="AC2239" s="123">
        <v>0</v>
      </c>
      <c r="AD2239" s="123">
        <v>0</v>
      </c>
      <c r="AE2239" s="123">
        <f t="shared" si="1376"/>
        <v>0</v>
      </c>
      <c r="AF2239" s="123">
        <f t="shared" si="1382"/>
        <v>0</v>
      </c>
      <c r="AH2239" s="123">
        <v>0</v>
      </c>
      <c r="AI2239" s="123">
        <v>0</v>
      </c>
      <c r="AJ2239" s="123">
        <f t="shared" si="1383"/>
        <v>0</v>
      </c>
      <c r="AK2239" s="123">
        <v>0</v>
      </c>
      <c r="AL2239" s="123">
        <v>0</v>
      </c>
      <c r="AM2239" s="123">
        <f t="shared" si="1377"/>
        <v>0</v>
      </c>
      <c r="AN2239" s="123">
        <f t="shared" si="1384"/>
        <v>0</v>
      </c>
      <c r="AP2239" s="123">
        <f t="shared" si="1385"/>
        <v>0</v>
      </c>
      <c r="AQ2239" s="123">
        <f t="shared" si="1385"/>
        <v>0</v>
      </c>
      <c r="AR2239" s="123">
        <f t="shared" si="1386"/>
        <v>0</v>
      </c>
      <c r="AS2239" s="123">
        <f t="shared" si="1387"/>
        <v>0</v>
      </c>
      <c r="AT2239" s="123">
        <f t="shared" si="1387"/>
        <v>0</v>
      </c>
      <c r="AU2239" s="123">
        <f t="shared" si="1378"/>
        <v>0</v>
      </c>
      <c r="AV2239" s="123">
        <f t="shared" si="1388"/>
        <v>0</v>
      </c>
      <c r="AW2239" s="125" t="s">
        <v>260</v>
      </c>
      <c r="AX2239" s="125"/>
      <c r="AY2239" s="125"/>
      <c r="AZ2239" s="124" t="s">
        <v>283</v>
      </c>
      <c r="BA2239" s="124"/>
      <c r="BB2239" s="124"/>
      <c r="BC2239" s="124"/>
      <c r="BD2239" s="124"/>
    </row>
    <row r="2240" spans="1:56" s="100" customFormat="1" hidden="1">
      <c r="A2240" s="45"/>
      <c r="B2240" s="120">
        <v>2013</v>
      </c>
      <c r="C2240" s="121">
        <v>8320</v>
      </c>
      <c r="D2240" s="120">
        <v>17</v>
      </c>
      <c r="E2240" s="120">
        <v>6000</v>
      </c>
      <c r="F2240" s="120">
        <v>6200</v>
      </c>
      <c r="G2240" s="120">
        <v>622</v>
      </c>
      <c r="H2240" s="120">
        <v>62201</v>
      </c>
      <c r="I2240" s="205" t="s">
        <v>258</v>
      </c>
      <c r="J2240" s="123">
        <v>0</v>
      </c>
      <c r="K2240" s="123">
        <v>0</v>
      </c>
      <c r="L2240" s="124">
        <v>0</v>
      </c>
      <c r="M2240" s="123">
        <v>0</v>
      </c>
      <c r="N2240" s="123">
        <v>0</v>
      </c>
      <c r="O2240" s="124">
        <v>0</v>
      </c>
      <c r="P2240" s="124">
        <v>0</v>
      </c>
      <c r="Q2240" s="45"/>
      <c r="R2240" s="123">
        <v>0</v>
      </c>
      <c r="S2240" s="123">
        <v>0</v>
      </c>
      <c r="T2240" s="123">
        <f t="shared" si="1379"/>
        <v>0</v>
      </c>
      <c r="U2240" s="123">
        <v>0</v>
      </c>
      <c r="V2240" s="123">
        <v>0</v>
      </c>
      <c r="W2240" s="123">
        <f t="shared" si="1375"/>
        <v>0</v>
      </c>
      <c r="X2240" s="123">
        <f t="shared" si="1380"/>
        <v>0</v>
      </c>
      <c r="Y2240" s="45"/>
      <c r="Z2240" s="123">
        <v>0</v>
      </c>
      <c r="AA2240" s="123">
        <v>0</v>
      </c>
      <c r="AB2240" s="123">
        <f t="shared" si="1381"/>
        <v>0</v>
      </c>
      <c r="AC2240" s="123">
        <v>0</v>
      </c>
      <c r="AD2240" s="123">
        <v>0</v>
      </c>
      <c r="AE2240" s="123">
        <f t="shared" si="1376"/>
        <v>0</v>
      </c>
      <c r="AF2240" s="123">
        <f t="shared" si="1382"/>
        <v>0</v>
      </c>
      <c r="AH2240" s="123">
        <v>0</v>
      </c>
      <c r="AI2240" s="123">
        <v>0</v>
      </c>
      <c r="AJ2240" s="123">
        <f t="shared" si="1383"/>
        <v>0</v>
      </c>
      <c r="AK2240" s="123">
        <v>0</v>
      </c>
      <c r="AL2240" s="123">
        <v>0</v>
      </c>
      <c r="AM2240" s="123">
        <f t="shared" si="1377"/>
        <v>0</v>
      </c>
      <c r="AN2240" s="123">
        <f t="shared" si="1384"/>
        <v>0</v>
      </c>
      <c r="AP2240" s="123">
        <f t="shared" si="1385"/>
        <v>0</v>
      </c>
      <c r="AQ2240" s="123">
        <f t="shared" si="1385"/>
        <v>0</v>
      </c>
      <c r="AR2240" s="123">
        <f t="shared" si="1386"/>
        <v>0</v>
      </c>
      <c r="AS2240" s="123">
        <f t="shared" si="1387"/>
        <v>0</v>
      </c>
      <c r="AT2240" s="123">
        <f t="shared" si="1387"/>
        <v>0</v>
      </c>
      <c r="AU2240" s="123">
        <f t="shared" si="1378"/>
        <v>0</v>
      </c>
      <c r="AV2240" s="123">
        <f t="shared" si="1388"/>
        <v>0</v>
      </c>
      <c r="AW2240" s="125" t="s">
        <v>260</v>
      </c>
      <c r="AX2240" s="125"/>
      <c r="AY2240" s="125"/>
      <c r="AZ2240" s="124" t="s">
        <v>283</v>
      </c>
      <c r="BA2240" s="124"/>
      <c r="BB2240" s="124"/>
      <c r="BC2240" s="124"/>
      <c r="BD2240" s="124"/>
    </row>
    <row r="2241" spans="1:56" s="100" customFormat="1" hidden="1">
      <c r="A2241" s="45"/>
      <c r="B2241" s="120">
        <v>2013</v>
      </c>
      <c r="C2241" s="121">
        <v>8320</v>
      </c>
      <c r="D2241" s="120">
        <v>17</v>
      </c>
      <c r="E2241" s="120">
        <v>6000</v>
      </c>
      <c r="F2241" s="120">
        <v>6200</v>
      </c>
      <c r="G2241" s="120">
        <v>622</v>
      </c>
      <c r="H2241" s="120">
        <v>62201</v>
      </c>
      <c r="I2241" s="205" t="s">
        <v>258</v>
      </c>
      <c r="J2241" s="123">
        <v>0</v>
      </c>
      <c r="K2241" s="123">
        <v>0</v>
      </c>
      <c r="L2241" s="124">
        <v>0</v>
      </c>
      <c r="M2241" s="123">
        <v>0</v>
      </c>
      <c r="N2241" s="123">
        <v>0</v>
      </c>
      <c r="O2241" s="124">
        <v>0</v>
      </c>
      <c r="P2241" s="124">
        <v>0</v>
      </c>
      <c r="Q2241" s="45"/>
      <c r="R2241" s="123">
        <v>0</v>
      </c>
      <c r="S2241" s="123">
        <v>0</v>
      </c>
      <c r="T2241" s="123">
        <f t="shared" si="1379"/>
        <v>0</v>
      </c>
      <c r="U2241" s="123">
        <v>0</v>
      </c>
      <c r="V2241" s="123">
        <v>0</v>
      </c>
      <c r="W2241" s="123">
        <f t="shared" si="1375"/>
        <v>0</v>
      </c>
      <c r="X2241" s="123">
        <f t="shared" si="1380"/>
        <v>0</v>
      </c>
      <c r="Y2241" s="45"/>
      <c r="Z2241" s="123">
        <v>0</v>
      </c>
      <c r="AA2241" s="123">
        <v>0</v>
      </c>
      <c r="AB2241" s="123">
        <f t="shared" si="1381"/>
        <v>0</v>
      </c>
      <c r="AC2241" s="123">
        <v>0</v>
      </c>
      <c r="AD2241" s="123">
        <v>0</v>
      </c>
      <c r="AE2241" s="123">
        <f t="shared" si="1376"/>
        <v>0</v>
      </c>
      <c r="AF2241" s="123">
        <f t="shared" si="1382"/>
        <v>0</v>
      </c>
      <c r="AH2241" s="123">
        <v>0</v>
      </c>
      <c r="AI2241" s="123">
        <v>0</v>
      </c>
      <c r="AJ2241" s="123">
        <f t="shared" si="1383"/>
        <v>0</v>
      </c>
      <c r="AK2241" s="123">
        <v>0</v>
      </c>
      <c r="AL2241" s="123">
        <v>0</v>
      </c>
      <c r="AM2241" s="123">
        <f t="shared" si="1377"/>
        <v>0</v>
      </c>
      <c r="AN2241" s="123">
        <f t="shared" si="1384"/>
        <v>0</v>
      </c>
      <c r="AP2241" s="123">
        <f t="shared" si="1385"/>
        <v>0</v>
      </c>
      <c r="AQ2241" s="123">
        <f t="shared" si="1385"/>
        <v>0</v>
      </c>
      <c r="AR2241" s="123">
        <f t="shared" si="1386"/>
        <v>0</v>
      </c>
      <c r="AS2241" s="123">
        <f t="shared" si="1387"/>
        <v>0</v>
      </c>
      <c r="AT2241" s="123">
        <f t="shared" si="1387"/>
        <v>0</v>
      </c>
      <c r="AU2241" s="123">
        <f t="shared" si="1378"/>
        <v>0</v>
      </c>
      <c r="AV2241" s="123">
        <f t="shared" si="1388"/>
        <v>0</v>
      </c>
      <c r="AW2241" s="125" t="s">
        <v>260</v>
      </c>
      <c r="AX2241" s="125"/>
      <c r="AY2241" s="125"/>
      <c r="AZ2241" s="124" t="s">
        <v>283</v>
      </c>
      <c r="BA2241" s="124"/>
      <c r="BB2241" s="124"/>
      <c r="BC2241" s="124"/>
      <c r="BD2241" s="124"/>
    </row>
    <row r="2242" spans="1:56" s="100" customFormat="1" hidden="1">
      <c r="A2242" s="45"/>
      <c r="B2242" s="120">
        <v>2013</v>
      </c>
      <c r="C2242" s="121">
        <v>8320</v>
      </c>
      <c r="D2242" s="120">
        <v>17</v>
      </c>
      <c r="E2242" s="120">
        <v>6000</v>
      </c>
      <c r="F2242" s="120">
        <v>6200</v>
      </c>
      <c r="G2242" s="120">
        <v>622</v>
      </c>
      <c r="H2242" s="120">
        <v>62201</v>
      </c>
      <c r="I2242" s="205" t="s">
        <v>258</v>
      </c>
      <c r="J2242" s="123">
        <v>0</v>
      </c>
      <c r="K2242" s="123">
        <v>0</v>
      </c>
      <c r="L2242" s="124">
        <v>0</v>
      </c>
      <c r="M2242" s="123">
        <v>0</v>
      </c>
      <c r="N2242" s="123">
        <v>0</v>
      </c>
      <c r="O2242" s="124">
        <v>0</v>
      </c>
      <c r="P2242" s="124">
        <v>0</v>
      </c>
      <c r="Q2242" s="45"/>
      <c r="R2242" s="123">
        <v>0</v>
      </c>
      <c r="S2242" s="123">
        <v>0</v>
      </c>
      <c r="T2242" s="123">
        <f t="shared" si="1379"/>
        <v>0</v>
      </c>
      <c r="U2242" s="123">
        <v>0</v>
      </c>
      <c r="V2242" s="123">
        <v>0</v>
      </c>
      <c r="W2242" s="123">
        <f t="shared" si="1375"/>
        <v>0</v>
      </c>
      <c r="X2242" s="123">
        <f t="shared" si="1380"/>
        <v>0</v>
      </c>
      <c r="Y2242" s="45"/>
      <c r="Z2242" s="123">
        <v>0</v>
      </c>
      <c r="AA2242" s="123">
        <v>0</v>
      </c>
      <c r="AB2242" s="123">
        <f t="shared" si="1381"/>
        <v>0</v>
      </c>
      <c r="AC2242" s="123">
        <v>0</v>
      </c>
      <c r="AD2242" s="123">
        <v>0</v>
      </c>
      <c r="AE2242" s="123">
        <f t="shared" si="1376"/>
        <v>0</v>
      </c>
      <c r="AF2242" s="123">
        <f t="shared" si="1382"/>
        <v>0</v>
      </c>
      <c r="AH2242" s="123">
        <v>0</v>
      </c>
      <c r="AI2242" s="123">
        <v>0</v>
      </c>
      <c r="AJ2242" s="123">
        <f t="shared" si="1383"/>
        <v>0</v>
      </c>
      <c r="AK2242" s="123">
        <v>0</v>
      </c>
      <c r="AL2242" s="123">
        <v>0</v>
      </c>
      <c r="AM2242" s="123">
        <f t="shared" si="1377"/>
        <v>0</v>
      </c>
      <c r="AN2242" s="123">
        <f t="shared" si="1384"/>
        <v>0</v>
      </c>
      <c r="AP2242" s="123">
        <f t="shared" si="1385"/>
        <v>0</v>
      </c>
      <c r="AQ2242" s="123">
        <f t="shared" si="1385"/>
        <v>0</v>
      </c>
      <c r="AR2242" s="123">
        <f t="shared" si="1386"/>
        <v>0</v>
      </c>
      <c r="AS2242" s="123">
        <f t="shared" si="1387"/>
        <v>0</v>
      </c>
      <c r="AT2242" s="123">
        <f t="shared" si="1387"/>
        <v>0</v>
      </c>
      <c r="AU2242" s="123">
        <f t="shared" si="1378"/>
        <v>0</v>
      </c>
      <c r="AV2242" s="123">
        <f t="shared" si="1388"/>
        <v>0</v>
      </c>
      <c r="AW2242" s="125" t="s">
        <v>260</v>
      </c>
      <c r="AX2242" s="125"/>
      <c r="AY2242" s="125"/>
      <c r="AZ2242" s="124" t="s">
        <v>283</v>
      </c>
      <c r="BA2242" s="124"/>
      <c r="BB2242" s="124"/>
      <c r="BC2242" s="124"/>
      <c r="BD2242" s="124"/>
    </row>
    <row r="2243" spans="1:56" s="100" customFormat="1" hidden="1">
      <c r="A2243" s="45"/>
      <c r="B2243" s="120">
        <v>2013</v>
      </c>
      <c r="C2243" s="121">
        <v>8320</v>
      </c>
      <c r="D2243" s="120">
        <v>17</v>
      </c>
      <c r="E2243" s="120">
        <v>6000</v>
      </c>
      <c r="F2243" s="120">
        <v>6200</v>
      </c>
      <c r="G2243" s="120">
        <v>622</v>
      </c>
      <c r="H2243" s="120">
        <v>62201</v>
      </c>
      <c r="I2243" s="205" t="s">
        <v>258</v>
      </c>
      <c r="J2243" s="123">
        <v>0</v>
      </c>
      <c r="K2243" s="123">
        <v>0</v>
      </c>
      <c r="L2243" s="124">
        <v>0</v>
      </c>
      <c r="M2243" s="123">
        <v>0</v>
      </c>
      <c r="N2243" s="123">
        <v>0</v>
      </c>
      <c r="O2243" s="124">
        <v>0</v>
      </c>
      <c r="P2243" s="124">
        <v>0</v>
      </c>
      <c r="Q2243" s="45"/>
      <c r="R2243" s="123">
        <v>0</v>
      </c>
      <c r="S2243" s="123">
        <v>0</v>
      </c>
      <c r="T2243" s="123">
        <f t="shared" si="1379"/>
        <v>0</v>
      </c>
      <c r="U2243" s="123">
        <v>0</v>
      </c>
      <c r="V2243" s="123">
        <v>0</v>
      </c>
      <c r="W2243" s="123">
        <f t="shared" si="1375"/>
        <v>0</v>
      </c>
      <c r="X2243" s="123">
        <f t="shared" si="1380"/>
        <v>0</v>
      </c>
      <c r="Y2243" s="45"/>
      <c r="Z2243" s="123">
        <v>0</v>
      </c>
      <c r="AA2243" s="123">
        <v>0</v>
      </c>
      <c r="AB2243" s="123">
        <f t="shared" si="1381"/>
        <v>0</v>
      </c>
      <c r="AC2243" s="123">
        <v>0</v>
      </c>
      <c r="AD2243" s="123">
        <v>0</v>
      </c>
      <c r="AE2243" s="123">
        <f t="shared" si="1376"/>
        <v>0</v>
      </c>
      <c r="AF2243" s="123">
        <f t="shared" si="1382"/>
        <v>0</v>
      </c>
      <c r="AH2243" s="123">
        <v>0</v>
      </c>
      <c r="AI2243" s="123">
        <v>0</v>
      </c>
      <c r="AJ2243" s="123">
        <f t="shared" si="1383"/>
        <v>0</v>
      </c>
      <c r="AK2243" s="123">
        <v>0</v>
      </c>
      <c r="AL2243" s="123">
        <v>0</v>
      </c>
      <c r="AM2243" s="123">
        <f t="shared" si="1377"/>
        <v>0</v>
      </c>
      <c r="AN2243" s="123">
        <f t="shared" si="1384"/>
        <v>0</v>
      </c>
      <c r="AP2243" s="123">
        <f t="shared" si="1385"/>
        <v>0</v>
      </c>
      <c r="AQ2243" s="123">
        <f t="shared" si="1385"/>
        <v>0</v>
      </c>
      <c r="AR2243" s="123">
        <f t="shared" si="1386"/>
        <v>0</v>
      </c>
      <c r="AS2243" s="123">
        <f t="shared" si="1387"/>
        <v>0</v>
      </c>
      <c r="AT2243" s="123">
        <f t="shared" si="1387"/>
        <v>0</v>
      </c>
      <c r="AU2243" s="123">
        <f t="shared" si="1378"/>
        <v>0</v>
      </c>
      <c r="AV2243" s="123">
        <f t="shared" si="1388"/>
        <v>0</v>
      </c>
      <c r="AW2243" s="125" t="s">
        <v>260</v>
      </c>
      <c r="AX2243" s="125"/>
      <c r="AY2243" s="125"/>
      <c r="AZ2243" s="124" t="s">
        <v>283</v>
      </c>
      <c r="BA2243" s="124"/>
      <c r="BB2243" s="124"/>
      <c r="BC2243" s="124"/>
      <c r="BD2243" s="124"/>
    </row>
    <row r="2244" spans="1:56" s="100" customFormat="1" hidden="1">
      <c r="A2244" s="45"/>
      <c r="B2244" s="120">
        <v>2013</v>
      </c>
      <c r="C2244" s="121">
        <v>8320</v>
      </c>
      <c r="D2244" s="120">
        <v>17</v>
      </c>
      <c r="E2244" s="120">
        <v>6000</v>
      </c>
      <c r="F2244" s="120">
        <v>6200</v>
      </c>
      <c r="G2244" s="120">
        <v>622</v>
      </c>
      <c r="H2244" s="120">
        <v>62201</v>
      </c>
      <c r="I2244" s="205" t="s">
        <v>258</v>
      </c>
      <c r="J2244" s="123">
        <v>0</v>
      </c>
      <c r="K2244" s="123">
        <v>0</v>
      </c>
      <c r="L2244" s="124">
        <v>0</v>
      </c>
      <c r="M2244" s="123">
        <v>0</v>
      </c>
      <c r="N2244" s="123">
        <v>0</v>
      </c>
      <c r="O2244" s="124">
        <v>0</v>
      </c>
      <c r="P2244" s="124">
        <v>0</v>
      </c>
      <c r="Q2244" s="45"/>
      <c r="R2244" s="123">
        <v>0</v>
      </c>
      <c r="S2244" s="123">
        <v>0</v>
      </c>
      <c r="T2244" s="123">
        <f t="shared" si="1379"/>
        <v>0</v>
      </c>
      <c r="U2244" s="123">
        <v>0</v>
      </c>
      <c r="V2244" s="123">
        <v>0</v>
      </c>
      <c r="W2244" s="123">
        <f t="shared" si="1375"/>
        <v>0</v>
      </c>
      <c r="X2244" s="123">
        <f t="shared" si="1380"/>
        <v>0</v>
      </c>
      <c r="Y2244" s="45"/>
      <c r="Z2244" s="123">
        <v>0</v>
      </c>
      <c r="AA2244" s="123">
        <v>0</v>
      </c>
      <c r="AB2244" s="123">
        <f t="shared" si="1381"/>
        <v>0</v>
      </c>
      <c r="AC2244" s="123">
        <v>0</v>
      </c>
      <c r="AD2244" s="123">
        <v>0</v>
      </c>
      <c r="AE2244" s="123">
        <f t="shared" si="1376"/>
        <v>0</v>
      </c>
      <c r="AF2244" s="123">
        <f t="shared" si="1382"/>
        <v>0</v>
      </c>
      <c r="AH2244" s="123">
        <v>0</v>
      </c>
      <c r="AI2244" s="123">
        <v>0</v>
      </c>
      <c r="AJ2244" s="123">
        <f t="shared" si="1383"/>
        <v>0</v>
      </c>
      <c r="AK2244" s="123">
        <v>0</v>
      </c>
      <c r="AL2244" s="123">
        <v>0</v>
      </c>
      <c r="AM2244" s="123">
        <f t="shared" si="1377"/>
        <v>0</v>
      </c>
      <c r="AN2244" s="123">
        <f t="shared" si="1384"/>
        <v>0</v>
      </c>
      <c r="AP2244" s="123">
        <f t="shared" si="1385"/>
        <v>0</v>
      </c>
      <c r="AQ2244" s="123">
        <f t="shared" si="1385"/>
        <v>0</v>
      </c>
      <c r="AR2244" s="123">
        <f t="shared" si="1386"/>
        <v>0</v>
      </c>
      <c r="AS2244" s="123">
        <f t="shared" si="1387"/>
        <v>0</v>
      </c>
      <c r="AT2244" s="123">
        <f t="shared" si="1387"/>
        <v>0</v>
      </c>
      <c r="AU2244" s="123">
        <f t="shared" si="1378"/>
        <v>0</v>
      </c>
      <c r="AV2244" s="123">
        <f t="shared" si="1388"/>
        <v>0</v>
      </c>
      <c r="AW2244" s="125" t="s">
        <v>260</v>
      </c>
      <c r="AX2244" s="125"/>
      <c r="AY2244" s="125"/>
      <c r="AZ2244" s="124" t="s">
        <v>283</v>
      </c>
      <c r="BA2244" s="124"/>
      <c r="BB2244" s="124"/>
      <c r="BC2244" s="124"/>
      <c r="BD2244" s="124"/>
    </row>
    <row r="2245" spans="1:56" s="100" customFormat="1" hidden="1">
      <c r="A2245" s="45"/>
      <c r="B2245" s="120">
        <v>2013</v>
      </c>
      <c r="C2245" s="121">
        <v>8320</v>
      </c>
      <c r="D2245" s="120">
        <v>17</v>
      </c>
      <c r="E2245" s="120">
        <v>6000</v>
      </c>
      <c r="F2245" s="120">
        <v>6200</v>
      </c>
      <c r="G2245" s="120">
        <v>622</v>
      </c>
      <c r="H2245" s="120">
        <v>62201</v>
      </c>
      <c r="I2245" s="205" t="s">
        <v>258</v>
      </c>
      <c r="J2245" s="123">
        <v>0</v>
      </c>
      <c r="K2245" s="123">
        <v>0</v>
      </c>
      <c r="L2245" s="124">
        <v>0</v>
      </c>
      <c r="M2245" s="123">
        <v>0</v>
      </c>
      <c r="N2245" s="123">
        <v>0</v>
      </c>
      <c r="O2245" s="124">
        <v>0</v>
      </c>
      <c r="P2245" s="124">
        <v>0</v>
      </c>
      <c r="Q2245" s="45"/>
      <c r="R2245" s="123">
        <v>0</v>
      </c>
      <c r="S2245" s="123">
        <v>0</v>
      </c>
      <c r="T2245" s="123">
        <f t="shared" si="1379"/>
        <v>0</v>
      </c>
      <c r="U2245" s="123">
        <v>0</v>
      </c>
      <c r="V2245" s="123">
        <v>0</v>
      </c>
      <c r="W2245" s="123">
        <f t="shared" si="1375"/>
        <v>0</v>
      </c>
      <c r="X2245" s="123">
        <f t="shared" si="1380"/>
        <v>0</v>
      </c>
      <c r="Y2245" s="45"/>
      <c r="Z2245" s="123">
        <v>0</v>
      </c>
      <c r="AA2245" s="123">
        <v>0</v>
      </c>
      <c r="AB2245" s="123">
        <f t="shared" si="1381"/>
        <v>0</v>
      </c>
      <c r="AC2245" s="123">
        <v>0</v>
      </c>
      <c r="AD2245" s="123">
        <v>0</v>
      </c>
      <c r="AE2245" s="123">
        <f t="shared" si="1376"/>
        <v>0</v>
      </c>
      <c r="AF2245" s="123">
        <f t="shared" si="1382"/>
        <v>0</v>
      </c>
      <c r="AG2245" s="45"/>
      <c r="AH2245" s="123">
        <v>0</v>
      </c>
      <c r="AI2245" s="123">
        <v>0</v>
      </c>
      <c r="AJ2245" s="123">
        <f t="shared" si="1383"/>
        <v>0</v>
      </c>
      <c r="AK2245" s="123">
        <v>0</v>
      </c>
      <c r="AL2245" s="123">
        <v>0</v>
      </c>
      <c r="AM2245" s="123">
        <f t="shared" si="1377"/>
        <v>0</v>
      </c>
      <c r="AN2245" s="123">
        <f t="shared" si="1384"/>
        <v>0</v>
      </c>
      <c r="AO2245" s="45"/>
      <c r="AP2245" s="123">
        <v>0</v>
      </c>
      <c r="AQ2245" s="123">
        <f t="shared" si="1385"/>
        <v>0</v>
      </c>
      <c r="AR2245" s="123">
        <f t="shared" si="1386"/>
        <v>0</v>
      </c>
      <c r="AS2245" s="123">
        <f t="shared" si="1387"/>
        <v>0</v>
      </c>
      <c r="AT2245" s="123">
        <f t="shared" si="1387"/>
        <v>0</v>
      </c>
      <c r="AU2245" s="123">
        <f t="shared" si="1378"/>
        <v>0</v>
      </c>
      <c r="AV2245" s="123">
        <f t="shared" si="1388"/>
        <v>0</v>
      </c>
      <c r="AW2245" s="125" t="s">
        <v>260</v>
      </c>
      <c r="AX2245" s="125"/>
      <c r="AY2245" s="125"/>
      <c r="AZ2245" s="124" t="s">
        <v>283</v>
      </c>
      <c r="BA2245" s="124"/>
      <c r="BB2245" s="124"/>
      <c r="BC2245" s="124"/>
      <c r="BD2245" s="124"/>
    </row>
    <row r="2246" spans="1:56" s="100" customFormat="1" hidden="1">
      <c r="A2246" s="45"/>
      <c r="B2246" s="120">
        <v>2013</v>
      </c>
      <c r="C2246" s="121">
        <v>8320</v>
      </c>
      <c r="D2246" s="120">
        <v>17</v>
      </c>
      <c r="E2246" s="120">
        <v>6000</v>
      </c>
      <c r="F2246" s="120">
        <v>6200</v>
      </c>
      <c r="G2246" s="120">
        <v>622</v>
      </c>
      <c r="H2246" s="120">
        <v>62201</v>
      </c>
      <c r="I2246" s="205" t="s">
        <v>258</v>
      </c>
      <c r="J2246" s="123">
        <v>0</v>
      </c>
      <c r="K2246" s="123">
        <v>0</v>
      </c>
      <c r="L2246" s="124">
        <v>0</v>
      </c>
      <c r="M2246" s="123">
        <v>0</v>
      </c>
      <c r="N2246" s="123">
        <v>0</v>
      </c>
      <c r="O2246" s="124">
        <v>0</v>
      </c>
      <c r="P2246" s="124">
        <v>0</v>
      </c>
      <c r="Q2246" s="45"/>
      <c r="R2246" s="123">
        <v>0</v>
      </c>
      <c r="S2246" s="123">
        <v>0</v>
      </c>
      <c r="T2246" s="123">
        <f t="shared" si="1379"/>
        <v>0</v>
      </c>
      <c r="U2246" s="123">
        <v>0</v>
      </c>
      <c r="V2246" s="123">
        <v>0</v>
      </c>
      <c r="W2246" s="123">
        <f t="shared" si="1375"/>
        <v>0</v>
      </c>
      <c r="X2246" s="123">
        <f t="shared" si="1380"/>
        <v>0</v>
      </c>
      <c r="Y2246" s="45"/>
      <c r="Z2246" s="123">
        <v>0</v>
      </c>
      <c r="AA2246" s="123">
        <v>0</v>
      </c>
      <c r="AB2246" s="123">
        <f t="shared" si="1381"/>
        <v>0</v>
      </c>
      <c r="AC2246" s="123">
        <v>0</v>
      </c>
      <c r="AD2246" s="123">
        <v>0</v>
      </c>
      <c r="AE2246" s="123">
        <f t="shared" si="1376"/>
        <v>0</v>
      </c>
      <c r="AF2246" s="123">
        <f t="shared" si="1382"/>
        <v>0</v>
      </c>
      <c r="AH2246" s="123">
        <v>0</v>
      </c>
      <c r="AI2246" s="123">
        <v>0</v>
      </c>
      <c r="AJ2246" s="123">
        <f t="shared" si="1383"/>
        <v>0</v>
      </c>
      <c r="AK2246" s="123">
        <v>0</v>
      </c>
      <c r="AL2246" s="123">
        <v>0</v>
      </c>
      <c r="AM2246" s="123">
        <f t="shared" si="1377"/>
        <v>0</v>
      </c>
      <c r="AN2246" s="123">
        <f t="shared" si="1384"/>
        <v>0</v>
      </c>
      <c r="AP2246" s="123">
        <f t="shared" ref="AP2246:AQ2267" si="1389">J2246-(R2246+Z2246+AH2246)</f>
        <v>0</v>
      </c>
      <c r="AQ2246" s="123">
        <f t="shared" si="1389"/>
        <v>0</v>
      </c>
      <c r="AR2246" s="123">
        <f t="shared" si="1386"/>
        <v>0</v>
      </c>
      <c r="AS2246" s="123">
        <f t="shared" si="1387"/>
        <v>0</v>
      </c>
      <c r="AT2246" s="123">
        <f t="shared" si="1387"/>
        <v>0</v>
      </c>
      <c r="AU2246" s="123">
        <f t="shared" si="1378"/>
        <v>0</v>
      </c>
      <c r="AV2246" s="123">
        <f t="shared" si="1388"/>
        <v>0</v>
      </c>
      <c r="AW2246" s="125" t="s">
        <v>260</v>
      </c>
      <c r="AX2246" s="125"/>
      <c r="AY2246" s="125"/>
      <c r="AZ2246" s="124" t="s">
        <v>283</v>
      </c>
      <c r="BA2246" s="124"/>
      <c r="BB2246" s="124"/>
      <c r="BC2246" s="124"/>
      <c r="BD2246" s="124"/>
    </row>
    <row r="2247" spans="1:56" s="100" customFormat="1" hidden="1">
      <c r="A2247" s="45"/>
      <c r="B2247" s="120">
        <v>2013</v>
      </c>
      <c r="C2247" s="121">
        <v>8320</v>
      </c>
      <c r="D2247" s="120">
        <v>17</v>
      </c>
      <c r="E2247" s="120">
        <v>6000</v>
      </c>
      <c r="F2247" s="120">
        <v>6200</v>
      </c>
      <c r="G2247" s="120">
        <v>622</v>
      </c>
      <c r="H2247" s="120">
        <v>62201</v>
      </c>
      <c r="I2247" s="205" t="s">
        <v>258</v>
      </c>
      <c r="J2247" s="123">
        <v>0</v>
      </c>
      <c r="K2247" s="123">
        <v>0</v>
      </c>
      <c r="L2247" s="124">
        <v>0</v>
      </c>
      <c r="M2247" s="123">
        <v>0</v>
      </c>
      <c r="N2247" s="123">
        <v>0</v>
      </c>
      <c r="O2247" s="124">
        <v>0</v>
      </c>
      <c r="P2247" s="124">
        <v>0</v>
      </c>
      <c r="Q2247" s="45"/>
      <c r="R2247" s="123">
        <v>0</v>
      </c>
      <c r="S2247" s="123">
        <v>0</v>
      </c>
      <c r="T2247" s="123">
        <f t="shared" si="1379"/>
        <v>0</v>
      </c>
      <c r="U2247" s="123">
        <v>0</v>
      </c>
      <c r="V2247" s="123">
        <v>0</v>
      </c>
      <c r="W2247" s="123">
        <f t="shared" si="1375"/>
        <v>0</v>
      </c>
      <c r="X2247" s="123">
        <f t="shared" si="1380"/>
        <v>0</v>
      </c>
      <c r="Y2247" s="45"/>
      <c r="Z2247" s="123">
        <v>0</v>
      </c>
      <c r="AA2247" s="123">
        <v>0</v>
      </c>
      <c r="AB2247" s="123">
        <f t="shared" si="1381"/>
        <v>0</v>
      </c>
      <c r="AC2247" s="123">
        <v>0</v>
      </c>
      <c r="AD2247" s="123">
        <v>0</v>
      </c>
      <c r="AE2247" s="123">
        <f t="shared" si="1376"/>
        <v>0</v>
      </c>
      <c r="AF2247" s="123">
        <f t="shared" si="1382"/>
        <v>0</v>
      </c>
      <c r="AH2247" s="123">
        <v>0</v>
      </c>
      <c r="AI2247" s="123">
        <v>0</v>
      </c>
      <c r="AJ2247" s="123">
        <f t="shared" si="1383"/>
        <v>0</v>
      </c>
      <c r="AK2247" s="123">
        <v>0</v>
      </c>
      <c r="AL2247" s="123">
        <v>0</v>
      </c>
      <c r="AM2247" s="123">
        <f t="shared" si="1377"/>
        <v>0</v>
      </c>
      <c r="AN2247" s="123">
        <f t="shared" si="1384"/>
        <v>0</v>
      </c>
      <c r="AP2247" s="123">
        <f t="shared" si="1389"/>
        <v>0</v>
      </c>
      <c r="AQ2247" s="123">
        <f t="shared" si="1389"/>
        <v>0</v>
      </c>
      <c r="AR2247" s="123">
        <f t="shared" si="1386"/>
        <v>0</v>
      </c>
      <c r="AS2247" s="123">
        <f t="shared" si="1387"/>
        <v>0</v>
      </c>
      <c r="AT2247" s="123">
        <f t="shared" si="1387"/>
        <v>0</v>
      </c>
      <c r="AU2247" s="123">
        <f t="shared" si="1378"/>
        <v>0</v>
      </c>
      <c r="AV2247" s="123">
        <f t="shared" si="1388"/>
        <v>0</v>
      </c>
      <c r="AW2247" s="125" t="s">
        <v>260</v>
      </c>
      <c r="AX2247" s="125"/>
      <c r="AY2247" s="125"/>
      <c r="AZ2247" s="124" t="s">
        <v>283</v>
      </c>
      <c r="BA2247" s="124"/>
      <c r="BB2247" s="124"/>
      <c r="BC2247" s="124"/>
      <c r="BD2247" s="124"/>
    </row>
    <row r="2248" spans="1:56" s="100" customFormat="1" hidden="1">
      <c r="A2248" s="45"/>
      <c r="B2248" s="120">
        <v>2013</v>
      </c>
      <c r="C2248" s="121">
        <v>8320</v>
      </c>
      <c r="D2248" s="120">
        <v>17</v>
      </c>
      <c r="E2248" s="120">
        <v>6000</v>
      </c>
      <c r="F2248" s="120">
        <v>6200</v>
      </c>
      <c r="G2248" s="120">
        <v>622</v>
      </c>
      <c r="H2248" s="120">
        <v>62201</v>
      </c>
      <c r="I2248" s="205" t="s">
        <v>258</v>
      </c>
      <c r="J2248" s="123">
        <v>0</v>
      </c>
      <c r="K2248" s="123">
        <v>0</v>
      </c>
      <c r="L2248" s="124">
        <v>0</v>
      </c>
      <c r="M2248" s="123">
        <v>0</v>
      </c>
      <c r="N2248" s="123">
        <v>0</v>
      </c>
      <c r="O2248" s="124">
        <v>0</v>
      </c>
      <c r="P2248" s="124">
        <v>0</v>
      </c>
      <c r="Q2248" s="45"/>
      <c r="R2248" s="123">
        <v>0</v>
      </c>
      <c r="S2248" s="123">
        <v>0</v>
      </c>
      <c r="T2248" s="123">
        <f t="shared" si="1379"/>
        <v>0</v>
      </c>
      <c r="U2248" s="123">
        <v>0</v>
      </c>
      <c r="V2248" s="123">
        <v>0</v>
      </c>
      <c r="W2248" s="123">
        <f t="shared" si="1375"/>
        <v>0</v>
      </c>
      <c r="X2248" s="123">
        <f t="shared" si="1380"/>
        <v>0</v>
      </c>
      <c r="Y2248" s="45"/>
      <c r="Z2248" s="123">
        <v>0</v>
      </c>
      <c r="AA2248" s="123">
        <v>0</v>
      </c>
      <c r="AB2248" s="123">
        <f t="shared" si="1381"/>
        <v>0</v>
      </c>
      <c r="AC2248" s="123">
        <v>0</v>
      </c>
      <c r="AD2248" s="123">
        <v>0</v>
      </c>
      <c r="AE2248" s="123">
        <f t="shared" si="1376"/>
        <v>0</v>
      </c>
      <c r="AF2248" s="123">
        <f t="shared" si="1382"/>
        <v>0</v>
      </c>
      <c r="AH2248" s="123">
        <v>0</v>
      </c>
      <c r="AI2248" s="123">
        <v>0</v>
      </c>
      <c r="AJ2248" s="123">
        <f t="shared" si="1383"/>
        <v>0</v>
      </c>
      <c r="AK2248" s="123">
        <v>0</v>
      </c>
      <c r="AL2248" s="123">
        <v>0</v>
      </c>
      <c r="AM2248" s="123">
        <f t="shared" si="1377"/>
        <v>0</v>
      </c>
      <c r="AN2248" s="123">
        <f t="shared" si="1384"/>
        <v>0</v>
      </c>
      <c r="AP2248" s="123">
        <f t="shared" si="1389"/>
        <v>0</v>
      </c>
      <c r="AQ2248" s="123">
        <f t="shared" si="1389"/>
        <v>0</v>
      </c>
      <c r="AR2248" s="123">
        <f t="shared" si="1386"/>
        <v>0</v>
      </c>
      <c r="AS2248" s="123">
        <f t="shared" si="1387"/>
        <v>0</v>
      </c>
      <c r="AT2248" s="123">
        <f t="shared" si="1387"/>
        <v>0</v>
      </c>
      <c r="AU2248" s="123">
        <f t="shared" si="1378"/>
        <v>0</v>
      </c>
      <c r="AV2248" s="123">
        <f t="shared" si="1388"/>
        <v>0</v>
      </c>
      <c r="AW2248" s="125" t="s">
        <v>260</v>
      </c>
      <c r="AX2248" s="125"/>
      <c r="AY2248" s="125"/>
      <c r="AZ2248" s="124" t="s">
        <v>283</v>
      </c>
      <c r="BA2248" s="124"/>
      <c r="BB2248" s="124"/>
      <c r="BC2248" s="124"/>
      <c r="BD2248" s="124"/>
    </row>
    <row r="2249" spans="1:56" s="100" customFormat="1" hidden="1">
      <c r="A2249" s="45"/>
      <c r="B2249" s="120">
        <v>2013</v>
      </c>
      <c r="C2249" s="121">
        <v>8320</v>
      </c>
      <c r="D2249" s="120">
        <v>17</v>
      </c>
      <c r="E2249" s="120">
        <v>6000</v>
      </c>
      <c r="F2249" s="120">
        <v>6200</v>
      </c>
      <c r="G2249" s="120">
        <v>622</v>
      </c>
      <c r="H2249" s="120">
        <v>62201</v>
      </c>
      <c r="I2249" s="205" t="s">
        <v>258</v>
      </c>
      <c r="J2249" s="123">
        <v>0</v>
      </c>
      <c r="K2249" s="123">
        <v>0</v>
      </c>
      <c r="L2249" s="124">
        <v>0</v>
      </c>
      <c r="M2249" s="123">
        <v>0</v>
      </c>
      <c r="N2249" s="123">
        <v>0</v>
      </c>
      <c r="O2249" s="124">
        <v>0</v>
      </c>
      <c r="P2249" s="124">
        <v>0</v>
      </c>
      <c r="Q2249" s="45"/>
      <c r="R2249" s="123">
        <v>0</v>
      </c>
      <c r="S2249" s="123">
        <v>0</v>
      </c>
      <c r="T2249" s="123">
        <f t="shared" si="1379"/>
        <v>0</v>
      </c>
      <c r="U2249" s="123">
        <v>0</v>
      </c>
      <c r="V2249" s="123">
        <v>0</v>
      </c>
      <c r="W2249" s="123">
        <f t="shared" si="1375"/>
        <v>0</v>
      </c>
      <c r="X2249" s="123">
        <f t="shared" si="1380"/>
        <v>0</v>
      </c>
      <c r="Y2249" s="45"/>
      <c r="Z2249" s="123">
        <v>0</v>
      </c>
      <c r="AA2249" s="123">
        <v>0</v>
      </c>
      <c r="AB2249" s="123">
        <f t="shared" si="1381"/>
        <v>0</v>
      </c>
      <c r="AC2249" s="123">
        <v>0</v>
      </c>
      <c r="AD2249" s="123">
        <v>0</v>
      </c>
      <c r="AE2249" s="123">
        <f t="shared" si="1376"/>
        <v>0</v>
      </c>
      <c r="AF2249" s="123">
        <f t="shared" si="1382"/>
        <v>0</v>
      </c>
      <c r="AH2249" s="123">
        <v>0</v>
      </c>
      <c r="AI2249" s="123">
        <v>0</v>
      </c>
      <c r="AJ2249" s="123">
        <f t="shared" si="1383"/>
        <v>0</v>
      </c>
      <c r="AK2249" s="123">
        <v>0</v>
      </c>
      <c r="AL2249" s="123">
        <v>0</v>
      </c>
      <c r="AM2249" s="123">
        <f t="shared" si="1377"/>
        <v>0</v>
      </c>
      <c r="AN2249" s="123">
        <f t="shared" si="1384"/>
        <v>0</v>
      </c>
      <c r="AP2249" s="123">
        <f t="shared" si="1389"/>
        <v>0</v>
      </c>
      <c r="AQ2249" s="123">
        <f t="shared" si="1389"/>
        <v>0</v>
      </c>
      <c r="AR2249" s="123">
        <f t="shared" si="1386"/>
        <v>0</v>
      </c>
      <c r="AS2249" s="123">
        <f t="shared" si="1387"/>
        <v>0</v>
      </c>
      <c r="AT2249" s="123">
        <f t="shared" si="1387"/>
        <v>0</v>
      </c>
      <c r="AU2249" s="123">
        <f t="shared" si="1378"/>
        <v>0</v>
      </c>
      <c r="AV2249" s="123">
        <f t="shared" si="1388"/>
        <v>0</v>
      </c>
      <c r="AW2249" s="125" t="s">
        <v>260</v>
      </c>
      <c r="AX2249" s="125"/>
      <c r="AY2249" s="125"/>
      <c r="AZ2249" s="124" t="s">
        <v>283</v>
      </c>
      <c r="BA2249" s="124"/>
      <c r="BB2249" s="124"/>
      <c r="BC2249" s="124"/>
      <c r="BD2249" s="124"/>
    </row>
    <row r="2250" spans="1:56" s="100" customFormat="1" hidden="1">
      <c r="A2250" s="45"/>
      <c r="B2250" s="120">
        <v>2013</v>
      </c>
      <c r="C2250" s="121">
        <v>8320</v>
      </c>
      <c r="D2250" s="120">
        <v>17</v>
      </c>
      <c r="E2250" s="120">
        <v>6000</v>
      </c>
      <c r="F2250" s="120">
        <v>6200</v>
      </c>
      <c r="G2250" s="120">
        <v>622</v>
      </c>
      <c r="H2250" s="120">
        <v>62201</v>
      </c>
      <c r="I2250" s="205" t="s">
        <v>258</v>
      </c>
      <c r="J2250" s="123">
        <v>0</v>
      </c>
      <c r="K2250" s="123">
        <v>0</v>
      </c>
      <c r="L2250" s="124">
        <v>0</v>
      </c>
      <c r="M2250" s="123">
        <v>0</v>
      </c>
      <c r="N2250" s="123">
        <v>0</v>
      </c>
      <c r="O2250" s="124">
        <v>0</v>
      </c>
      <c r="P2250" s="124">
        <v>0</v>
      </c>
      <c r="Q2250" s="45"/>
      <c r="R2250" s="123">
        <v>0</v>
      </c>
      <c r="S2250" s="123">
        <v>0</v>
      </c>
      <c r="T2250" s="123">
        <f t="shared" si="1379"/>
        <v>0</v>
      </c>
      <c r="U2250" s="123">
        <v>0</v>
      </c>
      <c r="V2250" s="123">
        <v>0</v>
      </c>
      <c r="W2250" s="123">
        <f t="shared" si="1375"/>
        <v>0</v>
      </c>
      <c r="X2250" s="123">
        <f t="shared" si="1380"/>
        <v>0</v>
      </c>
      <c r="Y2250" s="45"/>
      <c r="Z2250" s="123">
        <v>0</v>
      </c>
      <c r="AA2250" s="123">
        <v>0</v>
      </c>
      <c r="AB2250" s="123">
        <f t="shared" si="1381"/>
        <v>0</v>
      </c>
      <c r="AC2250" s="123">
        <v>0</v>
      </c>
      <c r="AD2250" s="123">
        <v>0</v>
      </c>
      <c r="AE2250" s="123">
        <f t="shared" si="1376"/>
        <v>0</v>
      </c>
      <c r="AF2250" s="123">
        <f t="shared" si="1382"/>
        <v>0</v>
      </c>
      <c r="AH2250" s="123">
        <v>0</v>
      </c>
      <c r="AI2250" s="123">
        <v>0</v>
      </c>
      <c r="AJ2250" s="123">
        <f t="shared" si="1383"/>
        <v>0</v>
      </c>
      <c r="AK2250" s="123">
        <v>0</v>
      </c>
      <c r="AL2250" s="123">
        <v>0</v>
      </c>
      <c r="AM2250" s="123">
        <f t="shared" si="1377"/>
        <v>0</v>
      </c>
      <c r="AN2250" s="123">
        <f t="shared" si="1384"/>
        <v>0</v>
      </c>
      <c r="AP2250" s="123">
        <f t="shared" si="1389"/>
        <v>0</v>
      </c>
      <c r="AQ2250" s="123">
        <f t="shared" si="1389"/>
        <v>0</v>
      </c>
      <c r="AR2250" s="123">
        <f t="shared" si="1386"/>
        <v>0</v>
      </c>
      <c r="AS2250" s="123">
        <f t="shared" si="1387"/>
        <v>0</v>
      </c>
      <c r="AT2250" s="123">
        <f t="shared" si="1387"/>
        <v>0</v>
      </c>
      <c r="AU2250" s="123">
        <f t="shared" si="1378"/>
        <v>0</v>
      </c>
      <c r="AV2250" s="123">
        <f t="shared" si="1388"/>
        <v>0</v>
      </c>
      <c r="AW2250" s="125" t="s">
        <v>260</v>
      </c>
      <c r="AX2250" s="125"/>
      <c r="AY2250" s="125"/>
      <c r="AZ2250" s="124" t="s">
        <v>283</v>
      </c>
      <c r="BA2250" s="124"/>
      <c r="BB2250" s="124"/>
      <c r="BC2250" s="124"/>
      <c r="BD2250" s="124"/>
    </row>
    <row r="2251" spans="1:56" s="100" customFormat="1">
      <c r="A2251" s="45"/>
      <c r="B2251" s="120">
        <v>2013</v>
      </c>
      <c r="C2251" s="121">
        <v>8320</v>
      </c>
      <c r="D2251" s="120">
        <v>17</v>
      </c>
      <c r="E2251" s="120">
        <v>6000</v>
      </c>
      <c r="F2251" s="120">
        <v>6200</v>
      </c>
      <c r="G2251" s="120">
        <v>622</v>
      </c>
      <c r="H2251" s="120">
        <v>62201</v>
      </c>
      <c r="I2251" s="205" t="s">
        <v>258</v>
      </c>
      <c r="J2251" s="123">
        <v>0</v>
      </c>
      <c r="K2251" s="123">
        <v>0</v>
      </c>
      <c r="L2251" s="124">
        <v>0</v>
      </c>
      <c r="M2251" s="123">
        <v>0</v>
      </c>
      <c r="N2251" s="123">
        <v>0</v>
      </c>
      <c r="O2251" s="124">
        <v>0</v>
      </c>
      <c r="P2251" s="124">
        <v>0</v>
      </c>
      <c r="Q2251" s="45"/>
      <c r="R2251" s="123">
        <v>0</v>
      </c>
      <c r="S2251" s="123">
        <v>0</v>
      </c>
      <c r="T2251" s="123">
        <f t="shared" si="1379"/>
        <v>0</v>
      </c>
      <c r="U2251" s="123">
        <v>0</v>
      </c>
      <c r="V2251" s="123">
        <v>0</v>
      </c>
      <c r="W2251" s="123">
        <f t="shared" si="1375"/>
        <v>0</v>
      </c>
      <c r="X2251" s="123">
        <f t="shared" si="1380"/>
        <v>0</v>
      </c>
      <c r="Y2251" s="45"/>
      <c r="Z2251" s="123">
        <v>0</v>
      </c>
      <c r="AA2251" s="123">
        <v>0</v>
      </c>
      <c r="AB2251" s="123">
        <f t="shared" si="1381"/>
        <v>0</v>
      </c>
      <c r="AC2251" s="123">
        <v>0</v>
      </c>
      <c r="AD2251" s="123">
        <v>0</v>
      </c>
      <c r="AE2251" s="123">
        <f t="shared" si="1376"/>
        <v>0</v>
      </c>
      <c r="AF2251" s="123">
        <f t="shared" si="1382"/>
        <v>0</v>
      </c>
      <c r="AH2251" s="123">
        <v>0</v>
      </c>
      <c r="AI2251" s="123">
        <v>0</v>
      </c>
      <c r="AJ2251" s="123">
        <f t="shared" si="1383"/>
        <v>0</v>
      </c>
      <c r="AK2251" s="123">
        <v>0</v>
      </c>
      <c r="AL2251" s="123">
        <v>0</v>
      </c>
      <c r="AM2251" s="123">
        <f t="shared" si="1377"/>
        <v>0</v>
      </c>
      <c r="AN2251" s="123">
        <f t="shared" si="1384"/>
        <v>0</v>
      </c>
      <c r="AP2251" s="123">
        <f t="shared" si="1389"/>
        <v>0</v>
      </c>
      <c r="AQ2251" s="123">
        <f t="shared" si="1389"/>
        <v>0</v>
      </c>
      <c r="AR2251" s="123">
        <f t="shared" si="1386"/>
        <v>0</v>
      </c>
      <c r="AS2251" s="123">
        <f t="shared" si="1387"/>
        <v>0</v>
      </c>
      <c r="AT2251" s="123">
        <f t="shared" si="1387"/>
        <v>0</v>
      </c>
      <c r="AU2251" s="123">
        <f t="shared" si="1378"/>
        <v>0</v>
      </c>
      <c r="AV2251" s="123">
        <f t="shared" si="1388"/>
        <v>0</v>
      </c>
      <c r="AW2251" s="125" t="s">
        <v>260</v>
      </c>
      <c r="AX2251" s="125"/>
      <c r="AY2251" s="125"/>
      <c r="AZ2251" s="124" t="s">
        <v>283</v>
      </c>
      <c r="BA2251" s="124"/>
      <c r="BB2251" s="124"/>
      <c r="BC2251" s="124"/>
      <c r="BD2251" s="124"/>
    </row>
    <row r="2252" spans="1:56" s="100" customFormat="1">
      <c r="A2252" s="45"/>
      <c r="B2252" s="120">
        <v>2013</v>
      </c>
      <c r="C2252" s="121">
        <v>8320</v>
      </c>
      <c r="D2252" s="120">
        <v>17</v>
      </c>
      <c r="E2252" s="120">
        <v>6000</v>
      </c>
      <c r="F2252" s="120">
        <v>6200</v>
      </c>
      <c r="G2252" s="120">
        <v>622</v>
      </c>
      <c r="H2252" s="120">
        <v>62201</v>
      </c>
      <c r="I2252" s="205" t="s">
        <v>258</v>
      </c>
      <c r="J2252" s="123">
        <v>0</v>
      </c>
      <c r="K2252" s="123">
        <v>0</v>
      </c>
      <c r="L2252" s="124">
        <v>0</v>
      </c>
      <c r="M2252" s="123">
        <v>0</v>
      </c>
      <c r="N2252" s="123">
        <v>0</v>
      </c>
      <c r="O2252" s="124">
        <v>0</v>
      </c>
      <c r="P2252" s="124">
        <v>0</v>
      </c>
      <c r="Q2252" s="45"/>
      <c r="R2252" s="123">
        <v>0</v>
      </c>
      <c r="S2252" s="123">
        <v>0</v>
      </c>
      <c r="T2252" s="123">
        <f t="shared" si="1379"/>
        <v>0</v>
      </c>
      <c r="U2252" s="123">
        <v>0</v>
      </c>
      <c r="V2252" s="123">
        <v>0</v>
      </c>
      <c r="W2252" s="123">
        <f t="shared" si="1375"/>
        <v>0</v>
      </c>
      <c r="X2252" s="123">
        <f t="shared" si="1380"/>
        <v>0</v>
      </c>
      <c r="Y2252" s="45"/>
      <c r="Z2252" s="123">
        <v>0</v>
      </c>
      <c r="AA2252" s="123">
        <v>0</v>
      </c>
      <c r="AB2252" s="123">
        <f t="shared" si="1381"/>
        <v>0</v>
      </c>
      <c r="AC2252" s="123">
        <v>0</v>
      </c>
      <c r="AD2252" s="123">
        <v>0</v>
      </c>
      <c r="AE2252" s="123">
        <f t="shared" si="1376"/>
        <v>0</v>
      </c>
      <c r="AF2252" s="123">
        <f t="shared" si="1382"/>
        <v>0</v>
      </c>
      <c r="AH2252" s="123">
        <v>0</v>
      </c>
      <c r="AI2252" s="123">
        <v>0</v>
      </c>
      <c r="AJ2252" s="123">
        <f t="shared" si="1383"/>
        <v>0</v>
      </c>
      <c r="AK2252" s="123">
        <v>0</v>
      </c>
      <c r="AL2252" s="123">
        <v>0</v>
      </c>
      <c r="AM2252" s="123">
        <f t="shared" si="1377"/>
        <v>0</v>
      </c>
      <c r="AN2252" s="123">
        <f t="shared" si="1384"/>
        <v>0</v>
      </c>
      <c r="AP2252" s="123">
        <f t="shared" si="1389"/>
        <v>0</v>
      </c>
      <c r="AQ2252" s="123">
        <f t="shared" si="1389"/>
        <v>0</v>
      </c>
      <c r="AR2252" s="123">
        <f t="shared" si="1386"/>
        <v>0</v>
      </c>
      <c r="AS2252" s="123">
        <f t="shared" si="1387"/>
        <v>0</v>
      </c>
      <c r="AT2252" s="123">
        <f t="shared" si="1387"/>
        <v>0</v>
      </c>
      <c r="AU2252" s="123">
        <f t="shared" si="1378"/>
        <v>0</v>
      </c>
      <c r="AV2252" s="123">
        <f t="shared" si="1388"/>
        <v>0</v>
      </c>
      <c r="AW2252" s="125" t="s">
        <v>260</v>
      </c>
      <c r="AX2252" s="125"/>
      <c r="AY2252" s="125"/>
      <c r="AZ2252" s="124" t="s">
        <v>283</v>
      </c>
      <c r="BA2252" s="124"/>
      <c r="BB2252" s="124"/>
      <c r="BC2252" s="124"/>
      <c r="BD2252" s="124"/>
    </row>
    <row r="2253" spans="1:56" s="100" customFormat="1">
      <c r="A2253" s="45"/>
      <c r="B2253" s="120">
        <v>2013</v>
      </c>
      <c r="C2253" s="121">
        <v>8320</v>
      </c>
      <c r="D2253" s="120">
        <v>17</v>
      </c>
      <c r="E2253" s="120">
        <v>6000</v>
      </c>
      <c r="F2253" s="120">
        <v>6200</v>
      </c>
      <c r="G2253" s="120">
        <v>622</v>
      </c>
      <c r="H2253" s="120">
        <v>62201</v>
      </c>
      <c r="I2253" s="205" t="s">
        <v>258</v>
      </c>
      <c r="J2253" s="123">
        <v>0</v>
      </c>
      <c r="K2253" s="123">
        <v>0</v>
      </c>
      <c r="L2253" s="124">
        <v>0</v>
      </c>
      <c r="M2253" s="123">
        <v>0</v>
      </c>
      <c r="N2253" s="123">
        <v>0</v>
      </c>
      <c r="O2253" s="124">
        <v>0</v>
      </c>
      <c r="P2253" s="124">
        <v>0</v>
      </c>
      <c r="Q2253" s="45"/>
      <c r="R2253" s="123">
        <v>0</v>
      </c>
      <c r="S2253" s="123">
        <v>0</v>
      </c>
      <c r="T2253" s="123">
        <f t="shared" si="1379"/>
        <v>0</v>
      </c>
      <c r="U2253" s="123">
        <v>0</v>
      </c>
      <c r="V2253" s="123">
        <v>0</v>
      </c>
      <c r="W2253" s="123">
        <f t="shared" si="1375"/>
        <v>0</v>
      </c>
      <c r="X2253" s="123">
        <f t="shared" si="1380"/>
        <v>0</v>
      </c>
      <c r="Y2253" s="45"/>
      <c r="Z2253" s="123">
        <v>0</v>
      </c>
      <c r="AA2253" s="123">
        <v>0</v>
      </c>
      <c r="AB2253" s="123">
        <f t="shared" si="1381"/>
        <v>0</v>
      </c>
      <c r="AC2253" s="123">
        <v>0</v>
      </c>
      <c r="AD2253" s="123">
        <v>0</v>
      </c>
      <c r="AE2253" s="123">
        <f t="shared" si="1376"/>
        <v>0</v>
      </c>
      <c r="AF2253" s="123">
        <f t="shared" si="1382"/>
        <v>0</v>
      </c>
      <c r="AH2253" s="123">
        <v>0</v>
      </c>
      <c r="AI2253" s="123">
        <v>0</v>
      </c>
      <c r="AJ2253" s="123">
        <f t="shared" si="1383"/>
        <v>0</v>
      </c>
      <c r="AK2253" s="123">
        <v>0</v>
      </c>
      <c r="AL2253" s="123">
        <v>0</v>
      </c>
      <c r="AM2253" s="123">
        <f t="shared" si="1377"/>
        <v>0</v>
      </c>
      <c r="AN2253" s="123">
        <f t="shared" si="1384"/>
        <v>0</v>
      </c>
      <c r="AP2253" s="123">
        <f t="shared" si="1389"/>
        <v>0</v>
      </c>
      <c r="AQ2253" s="123">
        <f t="shared" si="1389"/>
        <v>0</v>
      </c>
      <c r="AR2253" s="123">
        <f t="shared" si="1386"/>
        <v>0</v>
      </c>
      <c r="AS2253" s="123">
        <f t="shared" si="1387"/>
        <v>0</v>
      </c>
      <c r="AT2253" s="123">
        <f t="shared" si="1387"/>
        <v>0</v>
      </c>
      <c r="AU2253" s="123">
        <f t="shared" si="1378"/>
        <v>0</v>
      </c>
      <c r="AV2253" s="123">
        <f t="shared" si="1388"/>
        <v>0</v>
      </c>
      <c r="AW2253" s="125" t="s">
        <v>260</v>
      </c>
      <c r="AX2253" s="125"/>
      <c r="AY2253" s="125"/>
      <c r="AZ2253" s="124" t="s">
        <v>283</v>
      </c>
      <c r="BA2253" s="124"/>
      <c r="BB2253" s="124"/>
      <c r="BC2253" s="124"/>
      <c r="BD2253" s="124"/>
    </row>
    <row r="2254" spans="1:56" s="100" customFormat="1">
      <c r="A2254" s="45"/>
      <c r="B2254" s="120">
        <v>2013</v>
      </c>
      <c r="C2254" s="121">
        <v>8320</v>
      </c>
      <c r="D2254" s="120">
        <v>17</v>
      </c>
      <c r="E2254" s="120">
        <v>6000</v>
      </c>
      <c r="F2254" s="120">
        <v>6200</v>
      </c>
      <c r="G2254" s="120">
        <v>622</v>
      </c>
      <c r="H2254" s="120">
        <v>62201</v>
      </c>
      <c r="I2254" s="205" t="s">
        <v>258</v>
      </c>
      <c r="J2254" s="123">
        <v>0</v>
      </c>
      <c r="K2254" s="123">
        <v>0</v>
      </c>
      <c r="L2254" s="124">
        <v>0</v>
      </c>
      <c r="M2254" s="123">
        <v>0</v>
      </c>
      <c r="N2254" s="123">
        <v>0</v>
      </c>
      <c r="O2254" s="124">
        <v>0</v>
      </c>
      <c r="P2254" s="124">
        <v>0</v>
      </c>
      <c r="Q2254" s="45"/>
      <c r="R2254" s="123">
        <v>0</v>
      </c>
      <c r="S2254" s="123">
        <v>0</v>
      </c>
      <c r="T2254" s="123">
        <f t="shared" si="1379"/>
        <v>0</v>
      </c>
      <c r="U2254" s="123">
        <v>0</v>
      </c>
      <c r="V2254" s="123">
        <v>0</v>
      </c>
      <c r="W2254" s="123">
        <f t="shared" si="1375"/>
        <v>0</v>
      </c>
      <c r="X2254" s="123">
        <f t="shared" si="1380"/>
        <v>0</v>
      </c>
      <c r="Y2254" s="45"/>
      <c r="Z2254" s="123">
        <v>0</v>
      </c>
      <c r="AA2254" s="123">
        <v>0</v>
      </c>
      <c r="AB2254" s="123">
        <f t="shared" si="1381"/>
        <v>0</v>
      </c>
      <c r="AC2254" s="123">
        <v>0</v>
      </c>
      <c r="AD2254" s="123">
        <v>0</v>
      </c>
      <c r="AE2254" s="123">
        <f t="shared" si="1376"/>
        <v>0</v>
      </c>
      <c r="AF2254" s="123">
        <f t="shared" si="1382"/>
        <v>0</v>
      </c>
      <c r="AH2254" s="123">
        <v>0</v>
      </c>
      <c r="AI2254" s="123">
        <v>0</v>
      </c>
      <c r="AJ2254" s="123">
        <f t="shared" si="1383"/>
        <v>0</v>
      </c>
      <c r="AK2254" s="123">
        <v>0</v>
      </c>
      <c r="AL2254" s="123">
        <v>0</v>
      </c>
      <c r="AM2254" s="123">
        <f t="shared" si="1377"/>
        <v>0</v>
      </c>
      <c r="AN2254" s="123">
        <f t="shared" si="1384"/>
        <v>0</v>
      </c>
      <c r="AP2254" s="123">
        <f t="shared" si="1389"/>
        <v>0</v>
      </c>
      <c r="AQ2254" s="123">
        <f t="shared" si="1389"/>
        <v>0</v>
      </c>
      <c r="AR2254" s="123">
        <f t="shared" si="1386"/>
        <v>0</v>
      </c>
      <c r="AS2254" s="123">
        <f t="shared" si="1387"/>
        <v>0</v>
      </c>
      <c r="AT2254" s="123">
        <f t="shared" si="1387"/>
        <v>0</v>
      </c>
      <c r="AU2254" s="123">
        <f t="shared" si="1378"/>
        <v>0</v>
      </c>
      <c r="AV2254" s="123">
        <f t="shared" si="1388"/>
        <v>0</v>
      </c>
      <c r="AW2254" s="125" t="s">
        <v>260</v>
      </c>
      <c r="AX2254" s="125"/>
      <c r="AY2254" s="125"/>
      <c r="AZ2254" s="124" t="s">
        <v>283</v>
      </c>
      <c r="BA2254" s="124"/>
      <c r="BB2254" s="124"/>
      <c r="BC2254" s="124"/>
      <c r="BD2254" s="124"/>
    </row>
    <row r="2255" spans="1:56" s="100" customFormat="1">
      <c r="A2255" s="45"/>
      <c r="B2255" s="120">
        <v>2013</v>
      </c>
      <c r="C2255" s="121">
        <v>8320</v>
      </c>
      <c r="D2255" s="120">
        <v>17</v>
      </c>
      <c r="E2255" s="120">
        <v>6000</v>
      </c>
      <c r="F2255" s="120">
        <v>6200</v>
      </c>
      <c r="G2255" s="120">
        <v>622</v>
      </c>
      <c r="H2255" s="120">
        <v>62201</v>
      </c>
      <c r="I2255" s="205" t="s">
        <v>258</v>
      </c>
      <c r="J2255" s="123">
        <v>0</v>
      </c>
      <c r="K2255" s="123">
        <v>0</v>
      </c>
      <c r="L2255" s="124">
        <v>0</v>
      </c>
      <c r="M2255" s="123">
        <v>0</v>
      </c>
      <c r="N2255" s="123">
        <v>0</v>
      </c>
      <c r="O2255" s="124">
        <v>0</v>
      </c>
      <c r="P2255" s="124">
        <v>0</v>
      </c>
      <c r="Q2255" s="45"/>
      <c r="R2255" s="123">
        <v>0</v>
      </c>
      <c r="S2255" s="123">
        <v>0</v>
      </c>
      <c r="T2255" s="123">
        <f t="shared" si="1379"/>
        <v>0</v>
      </c>
      <c r="U2255" s="123">
        <v>0</v>
      </c>
      <c r="V2255" s="123">
        <v>0</v>
      </c>
      <c r="W2255" s="123">
        <f t="shared" si="1375"/>
        <v>0</v>
      </c>
      <c r="X2255" s="123">
        <f t="shared" si="1380"/>
        <v>0</v>
      </c>
      <c r="Y2255" s="45"/>
      <c r="Z2255" s="123">
        <v>0</v>
      </c>
      <c r="AA2255" s="123">
        <v>0</v>
      </c>
      <c r="AB2255" s="123">
        <f t="shared" si="1381"/>
        <v>0</v>
      </c>
      <c r="AC2255" s="123">
        <v>0</v>
      </c>
      <c r="AD2255" s="123">
        <v>0</v>
      </c>
      <c r="AE2255" s="123">
        <f t="shared" si="1376"/>
        <v>0</v>
      </c>
      <c r="AF2255" s="123">
        <f t="shared" si="1382"/>
        <v>0</v>
      </c>
      <c r="AH2255" s="123">
        <v>0</v>
      </c>
      <c r="AI2255" s="123">
        <v>0</v>
      </c>
      <c r="AJ2255" s="123">
        <f t="shared" si="1383"/>
        <v>0</v>
      </c>
      <c r="AK2255" s="123">
        <v>0</v>
      </c>
      <c r="AL2255" s="123">
        <v>0</v>
      </c>
      <c r="AM2255" s="123">
        <f t="shared" si="1377"/>
        <v>0</v>
      </c>
      <c r="AN2255" s="123">
        <f t="shared" si="1384"/>
        <v>0</v>
      </c>
      <c r="AP2255" s="123">
        <f t="shared" si="1389"/>
        <v>0</v>
      </c>
      <c r="AQ2255" s="123">
        <f t="shared" si="1389"/>
        <v>0</v>
      </c>
      <c r="AR2255" s="123">
        <f t="shared" si="1386"/>
        <v>0</v>
      </c>
      <c r="AS2255" s="123">
        <f t="shared" si="1387"/>
        <v>0</v>
      </c>
      <c r="AT2255" s="123">
        <f t="shared" si="1387"/>
        <v>0</v>
      </c>
      <c r="AU2255" s="123">
        <f t="shared" si="1378"/>
        <v>0</v>
      </c>
      <c r="AV2255" s="123">
        <f t="shared" si="1388"/>
        <v>0</v>
      </c>
      <c r="AW2255" s="125" t="s">
        <v>260</v>
      </c>
      <c r="AX2255" s="125"/>
      <c r="AY2255" s="125"/>
      <c r="AZ2255" s="124" t="s">
        <v>283</v>
      </c>
      <c r="BA2255" s="124"/>
      <c r="BB2255" s="124"/>
      <c r="BC2255" s="124"/>
      <c r="BD2255" s="124"/>
    </row>
    <row r="2256" spans="1:56" s="100" customFormat="1">
      <c r="A2256" s="45"/>
      <c r="B2256" s="120">
        <v>2013</v>
      </c>
      <c r="C2256" s="121">
        <v>8320</v>
      </c>
      <c r="D2256" s="120">
        <v>17</v>
      </c>
      <c r="E2256" s="120">
        <v>6000</v>
      </c>
      <c r="F2256" s="120">
        <v>6200</v>
      </c>
      <c r="G2256" s="120">
        <v>622</v>
      </c>
      <c r="H2256" s="120">
        <v>62201</v>
      </c>
      <c r="I2256" s="205" t="s">
        <v>258</v>
      </c>
      <c r="J2256" s="123">
        <v>0</v>
      </c>
      <c r="K2256" s="123">
        <v>0</v>
      </c>
      <c r="L2256" s="124">
        <v>0</v>
      </c>
      <c r="M2256" s="123">
        <v>0</v>
      </c>
      <c r="N2256" s="123">
        <v>0</v>
      </c>
      <c r="O2256" s="124">
        <v>0</v>
      </c>
      <c r="P2256" s="124">
        <v>0</v>
      </c>
      <c r="Q2256" s="45"/>
      <c r="R2256" s="123">
        <v>0</v>
      </c>
      <c r="S2256" s="123">
        <v>0</v>
      </c>
      <c r="T2256" s="123">
        <f t="shared" si="1379"/>
        <v>0</v>
      </c>
      <c r="U2256" s="123">
        <v>0</v>
      </c>
      <c r="V2256" s="123">
        <v>0</v>
      </c>
      <c r="W2256" s="123">
        <f t="shared" si="1375"/>
        <v>0</v>
      </c>
      <c r="X2256" s="123">
        <f t="shared" si="1380"/>
        <v>0</v>
      </c>
      <c r="Y2256" s="45"/>
      <c r="Z2256" s="123">
        <v>0</v>
      </c>
      <c r="AA2256" s="123">
        <v>0</v>
      </c>
      <c r="AB2256" s="123">
        <f t="shared" si="1381"/>
        <v>0</v>
      </c>
      <c r="AC2256" s="123">
        <v>0</v>
      </c>
      <c r="AD2256" s="123">
        <v>0</v>
      </c>
      <c r="AE2256" s="123">
        <f t="shared" si="1376"/>
        <v>0</v>
      </c>
      <c r="AF2256" s="123">
        <f t="shared" si="1382"/>
        <v>0</v>
      </c>
      <c r="AH2256" s="123">
        <v>0</v>
      </c>
      <c r="AI2256" s="123">
        <v>0</v>
      </c>
      <c r="AJ2256" s="123">
        <f t="shared" si="1383"/>
        <v>0</v>
      </c>
      <c r="AK2256" s="123">
        <v>0</v>
      </c>
      <c r="AL2256" s="123">
        <v>0</v>
      </c>
      <c r="AM2256" s="123">
        <f t="shared" si="1377"/>
        <v>0</v>
      </c>
      <c r="AN2256" s="123">
        <f t="shared" si="1384"/>
        <v>0</v>
      </c>
      <c r="AP2256" s="123">
        <f t="shared" si="1389"/>
        <v>0</v>
      </c>
      <c r="AQ2256" s="123">
        <f t="shared" si="1389"/>
        <v>0</v>
      </c>
      <c r="AR2256" s="123">
        <f t="shared" si="1386"/>
        <v>0</v>
      </c>
      <c r="AS2256" s="123">
        <f t="shared" si="1387"/>
        <v>0</v>
      </c>
      <c r="AT2256" s="123">
        <f t="shared" si="1387"/>
        <v>0</v>
      </c>
      <c r="AU2256" s="123">
        <f t="shared" si="1378"/>
        <v>0</v>
      </c>
      <c r="AV2256" s="123">
        <f t="shared" si="1388"/>
        <v>0</v>
      </c>
      <c r="AW2256" s="125" t="s">
        <v>260</v>
      </c>
      <c r="AX2256" s="125"/>
      <c r="AY2256" s="125"/>
      <c r="AZ2256" s="124" t="s">
        <v>283</v>
      </c>
      <c r="BA2256" s="124"/>
      <c r="BB2256" s="124"/>
      <c r="BC2256" s="124"/>
      <c r="BD2256" s="124"/>
    </row>
    <row r="2257" spans="1:56" s="100" customFormat="1">
      <c r="A2257" s="45"/>
      <c r="B2257" s="120">
        <v>2013</v>
      </c>
      <c r="C2257" s="121">
        <v>8320</v>
      </c>
      <c r="D2257" s="120">
        <v>17</v>
      </c>
      <c r="E2257" s="120">
        <v>6000</v>
      </c>
      <c r="F2257" s="120">
        <v>6200</v>
      </c>
      <c r="G2257" s="120">
        <v>622</v>
      </c>
      <c r="H2257" s="120">
        <v>62201</v>
      </c>
      <c r="I2257" s="205" t="s">
        <v>258</v>
      </c>
      <c r="J2257" s="123">
        <v>0</v>
      </c>
      <c r="K2257" s="123">
        <v>0</v>
      </c>
      <c r="L2257" s="124">
        <v>0</v>
      </c>
      <c r="M2257" s="123">
        <v>0</v>
      </c>
      <c r="N2257" s="123">
        <v>0</v>
      </c>
      <c r="O2257" s="124">
        <v>0</v>
      </c>
      <c r="P2257" s="124">
        <v>0</v>
      </c>
      <c r="Q2257" s="45"/>
      <c r="R2257" s="123">
        <v>0</v>
      </c>
      <c r="S2257" s="123">
        <v>0</v>
      </c>
      <c r="T2257" s="123">
        <f t="shared" si="1379"/>
        <v>0</v>
      </c>
      <c r="U2257" s="123">
        <v>0</v>
      </c>
      <c r="V2257" s="123">
        <v>0</v>
      </c>
      <c r="W2257" s="123">
        <f t="shared" si="1375"/>
        <v>0</v>
      </c>
      <c r="X2257" s="123">
        <f t="shared" si="1380"/>
        <v>0</v>
      </c>
      <c r="Y2257" s="45"/>
      <c r="Z2257" s="123">
        <v>0</v>
      </c>
      <c r="AA2257" s="123">
        <v>0</v>
      </c>
      <c r="AB2257" s="123">
        <f t="shared" si="1381"/>
        <v>0</v>
      </c>
      <c r="AC2257" s="123">
        <v>0</v>
      </c>
      <c r="AD2257" s="123">
        <v>0</v>
      </c>
      <c r="AE2257" s="123">
        <f t="shared" si="1376"/>
        <v>0</v>
      </c>
      <c r="AF2257" s="123">
        <f t="shared" si="1382"/>
        <v>0</v>
      </c>
      <c r="AH2257" s="123">
        <v>0</v>
      </c>
      <c r="AI2257" s="123">
        <v>0</v>
      </c>
      <c r="AJ2257" s="123">
        <f t="shared" si="1383"/>
        <v>0</v>
      </c>
      <c r="AK2257" s="123">
        <v>0</v>
      </c>
      <c r="AL2257" s="123">
        <v>0</v>
      </c>
      <c r="AM2257" s="123">
        <f t="shared" si="1377"/>
        <v>0</v>
      </c>
      <c r="AN2257" s="123">
        <f t="shared" si="1384"/>
        <v>0</v>
      </c>
      <c r="AP2257" s="123">
        <f t="shared" si="1389"/>
        <v>0</v>
      </c>
      <c r="AQ2257" s="123">
        <f t="shared" si="1389"/>
        <v>0</v>
      </c>
      <c r="AR2257" s="123">
        <f t="shared" si="1386"/>
        <v>0</v>
      </c>
      <c r="AS2257" s="123">
        <f t="shared" si="1387"/>
        <v>0</v>
      </c>
      <c r="AT2257" s="123">
        <f t="shared" si="1387"/>
        <v>0</v>
      </c>
      <c r="AU2257" s="123">
        <f t="shared" si="1378"/>
        <v>0</v>
      </c>
      <c r="AV2257" s="123">
        <f t="shared" si="1388"/>
        <v>0</v>
      </c>
      <c r="AW2257" s="125" t="s">
        <v>260</v>
      </c>
      <c r="AX2257" s="125"/>
      <c r="AY2257" s="125"/>
      <c r="AZ2257" s="124" t="s">
        <v>283</v>
      </c>
      <c r="BA2257" s="124"/>
      <c r="BB2257" s="124"/>
      <c r="BC2257" s="124"/>
      <c r="BD2257" s="124"/>
    </row>
    <row r="2258" spans="1:56" s="100" customFormat="1">
      <c r="A2258" s="45"/>
      <c r="B2258" s="120">
        <v>2013</v>
      </c>
      <c r="C2258" s="121">
        <v>8320</v>
      </c>
      <c r="D2258" s="120">
        <v>17</v>
      </c>
      <c r="E2258" s="120">
        <v>6000</v>
      </c>
      <c r="F2258" s="120">
        <v>6200</v>
      </c>
      <c r="G2258" s="120">
        <v>622</v>
      </c>
      <c r="H2258" s="120">
        <v>62201</v>
      </c>
      <c r="I2258" s="205" t="s">
        <v>258</v>
      </c>
      <c r="J2258" s="123">
        <v>0</v>
      </c>
      <c r="K2258" s="123">
        <v>0</v>
      </c>
      <c r="L2258" s="124">
        <v>0</v>
      </c>
      <c r="M2258" s="123">
        <v>0</v>
      </c>
      <c r="N2258" s="123">
        <v>0</v>
      </c>
      <c r="O2258" s="124">
        <v>0</v>
      </c>
      <c r="P2258" s="124">
        <v>0</v>
      </c>
      <c r="Q2258" s="45"/>
      <c r="R2258" s="123">
        <v>0</v>
      </c>
      <c r="S2258" s="123">
        <v>0</v>
      </c>
      <c r="T2258" s="123">
        <f t="shared" si="1379"/>
        <v>0</v>
      </c>
      <c r="U2258" s="123">
        <v>0</v>
      </c>
      <c r="V2258" s="123">
        <v>0</v>
      </c>
      <c r="W2258" s="123">
        <f t="shared" si="1375"/>
        <v>0</v>
      </c>
      <c r="X2258" s="123">
        <f t="shared" si="1380"/>
        <v>0</v>
      </c>
      <c r="Y2258" s="45"/>
      <c r="Z2258" s="123">
        <v>0</v>
      </c>
      <c r="AA2258" s="123">
        <v>0</v>
      </c>
      <c r="AB2258" s="123">
        <f t="shared" si="1381"/>
        <v>0</v>
      </c>
      <c r="AC2258" s="123">
        <v>0</v>
      </c>
      <c r="AD2258" s="123">
        <v>0</v>
      </c>
      <c r="AE2258" s="123">
        <f t="shared" si="1376"/>
        <v>0</v>
      </c>
      <c r="AF2258" s="123">
        <f t="shared" si="1382"/>
        <v>0</v>
      </c>
      <c r="AH2258" s="123">
        <v>0</v>
      </c>
      <c r="AI2258" s="123">
        <v>0</v>
      </c>
      <c r="AJ2258" s="123">
        <f t="shared" si="1383"/>
        <v>0</v>
      </c>
      <c r="AK2258" s="123">
        <v>0</v>
      </c>
      <c r="AL2258" s="123">
        <v>0</v>
      </c>
      <c r="AM2258" s="123">
        <f t="shared" si="1377"/>
        <v>0</v>
      </c>
      <c r="AN2258" s="123">
        <f t="shared" si="1384"/>
        <v>0</v>
      </c>
      <c r="AP2258" s="123">
        <f t="shared" si="1389"/>
        <v>0</v>
      </c>
      <c r="AQ2258" s="123">
        <f t="shared" si="1389"/>
        <v>0</v>
      </c>
      <c r="AR2258" s="123">
        <f t="shared" si="1386"/>
        <v>0</v>
      </c>
      <c r="AS2258" s="123">
        <f t="shared" si="1387"/>
        <v>0</v>
      </c>
      <c r="AT2258" s="123">
        <f t="shared" si="1387"/>
        <v>0</v>
      </c>
      <c r="AU2258" s="123">
        <f t="shared" si="1378"/>
        <v>0</v>
      </c>
      <c r="AV2258" s="123">
        <f t="shared" si="1388"/>
        <v>0</v>
      </c>
      <c r="AW2258" s="125" t="s">
        <v>260</v>
      </c>
      <c r="AX2258" s="125"/>
      <c r="AY2258" s="125"/>
      <c r="AZ2258" s="124" t="s">
        <v>283</v>
      </c>
      <c r="BA2258" s="124"/>
      <c r="BB2258" s="124"/>
      <c r="BC2258" s="124"/>
      <c r="BD2258" s="124"/>
    </row>
    <row r="2259" spans="1:56" s="100" customFormat="1">
      <c r="A2259" s="45"/>
      <c r="B2259" s="120">
        <v>2013</v>
      </c>
      <c r="C2259" s="121">
        <v>8320</v>
      </c>
      <c r="D2259" s="120">
        <v>17</v>
      </c>
      <c r="E2259" s="120">
        <v>6000</v>
      </c>
      <c r="F2259" s="120">
        <v>6200</v>
      </c>
      <c r="G2259" s="120">
        <v>622</v>
      </c>
      <c r="H2259" s="120">
        <v>62201</v>
      </c>
      <c r="I2259" s="205" t="s">
        <v>258</v>
      </c>
      <c r="J2259" s="123">
        <v>0</v>
      </c>
      <c r="K2259" s="123">
        <v>0</v>
      </c>
      <c r="L2259" s="124">
        <v>0</v>
      </c>
      <c r="M2259" s="123">
        <v>0</v>
      </c>
      <c r="N2259" s="123">
        <v>0</v>
      </c>
      <c r="O2259" s="124">
        <v>0</v>
      </c>
      <c r="P2259" s="124">
        <v>0</v>
      </c>
      <c r="Q2259" s="45"/>
      <c r="R2259" s="123">
        <v>0</v>
      </c>
      <c r="S2259" s="123">
        <v>0</v>
      </c>
      <c r="T2259" s="123">
        <f t="shared" si="1379"/>
        <v>0</v>
      </c>
      <c r="U2259" s="123">
        <v>0</v>
      </c>
      <c r="V2259" s="123">
        <v>0</v>
      </c>
      <c r="W2259" s="123">
        <f t="shared" si="1375"/>
        <v>0</v>
      </c>
      <c r="X2259" s="123">
        <f t="shared" si="1380"/>
        <v>0</v>
      </c>
      <c r="Y2259" s="45"/>
      <c r="Z2259" s="123">
        <v>0</v>
      </c>
      <c r="AA2259" s="123">
        <v>0</v>
      </c>
      <c r="AB2259" s="123">
        <f t="shared" si="1381"/>
        <v>0</v>
      </c>
      <c r="AC2259" s="123">
        <v>0</v>
      </c>
      <c r="AD2259" s="123">
        <v>0</v>
      </c>
      <c r="AE2259" s="123">
        <f t="shared" si="1376"/>
        <v>0</v>
      </c>
      <c r="AF2259" s="123">
        <f t="shared" si="1382"/>
        <v>0</v>
      </c>
      <c r="AH2259" s="123">
        <v>0</v>
      </c>
      <c r="AI2259" s="123">
        <v>0</v>
      </c>
      <c r="AJ2259" s="123">
        <f t="shared" si="1383"/>
        <v>0</v>
      </c>
      <c r="AK2259" s="123">
        <v>0</v>
      </c>
      <c r="AL2259" s="123">
        <v>0</v>
      </c>
      <c r="AM2259" s="123">
        <f t="shared" si="1377"/>
        <v>0</v>
      </c>
      <c r="AN2259" s="123">
        <f t="shared" si="1384"/>
        <v>0</v>
      </c>
      <c r="AP2259" s="123">
        <f t="shared" si="1389"/>
        <v>0</v>
      </c>
      <c r="AQ2259" s="123">
        <f t="shared" si="1389"/>
        <v>0</v>
      </c>
      <c r="AR2259" s="123">
        <f t="shared" si="1386"/>
        <v>0</v>
      </c>
      <c r="AS2259" s="123">
        <f t="shared" si="1387"/>
        <v>0</v>
      </c>
      <c r="AT2259" s="123">
        <f t="shared" si="1387"/>
        <v>0</v>
      </c>
      <c r="AU2259" s="123">
        <f t="shared" si="1378"/>
        <v>0</v>
      </c>
      <c r="AV2259" s="123">
        <f t="shared" si="1388"/>
        <v>0</v>
      </c>
      <c r="AW2259" s="125" t="s">
        <v>260</v>
      </c>
      <c r="AX2259" s="125"/>
      <c r="AY2259" s="125"/>
      <c r="AZ2259" s="124" t="s">
        <v>283</v>
      </c>
      <c r="BA2259" s="124"/>
      <c r="BB2259" s="124"/>
      <c r="BC2259" s="124"/>
      <c r="BD2259" s="124"/>
    </row>
    <row r="2260" spans="1:56" s="100" customFormat="1">
      <c r="A2260" s="45"/>
      <c r="B2260" s="120">
        <v>2013</v>
      </c>
      <c r="C2260" s="121">
        <v>8320</v>
      </c>
      <c r="D2260" s="120">
        <v>17</v>
      </c>
      <c r="E2260" s="120">
        <v>6000</v>
      </c>
      <c r="F2260" s="120">
        <v>6200</v>
      </c>
      <c r="G2260" s="120">
        <v>622</v>
      </c>
      <c r="H2260" s="120">
        <v>62201</v>
      </c>
      <c r="I2260" s="205" t="s">
        <v>258</v>
      </c>
      <c r="J2260" s="123">
        <v>0</v>
      </c>
      <c r="K2260" s="123">
        <v>0</v>
      </c>
      <c r="L2260" s="124">
        <v>0</v>
      </c>
      <c r="M2260" s="123">
        <v>0</v>
      </c>
      <c r="N2260" s="123">
        <v>0</v>
      </c>
      <c r="O2260" s="124">
        <v>0</v>
      </c>
      <c r="P2260" s="124">
        <v>0</v>
      </c>
      <c r="Q2260" s="45"/>
      <c r="R2260" s="123">
        <v>0</v>
      </c>
      <c r="S2260" s="123">
        <v>0</v>
      </c>
      <c r="T2260" s="123">
        <f t="shared" si="1379"/>
        <v>0</v>
      </c>
      <c r="U2260" s="123">
        <v>0</v>
      </c>
      <c r="V2260" s="123">
        <v>0</v>
      </c>
      <c r="W2260" s="123">
        <f t="shared" si="1375"/>
        <v>0</v>
      </c>
      <c r="X2260" s="123">
        <f t="shared" si="1380"/>
        <v>0</v>
      </c>
      <c r="Y2260" s="45"/>
      <c r="Z2260" s="123">
        <v>0</v>
      </c>
      <c r="AA2260" s="123">
        <v>0</v>
      </c>
      <c r="AB2260" s="123">
        <f t="shared" si="1381"/>
        <v>0</v>
      </c>
      <c r="AC2260" s="123">
        <v>0</v>
      </c>
      <c r="AD2260" s="123">
        <v>0</v>
      </c>
      <c r="AE2260" s="123">
        <f t="shared" si="1376"/>
        <v>0</v>
      </c>
      <c r="AF2260" s="123">
        <f t="shared" si="1382"/>
        <v>0</v>
      </c>
      <c r="AH2260" s="123">
        <v>0</v>
      </c>
      <c r="AI2260" s="123">
        <v>0</v>
      </c>
      <c r="AJ2260" s="123">
        <f t="shared" si="1383"/>
        <v>0</v>
      </c>
      <c r="AK2260" s="123">
        <v>0</v>
      </c>
      <c r="AL2260" s="123">
        <v>0</v>
      </c>
      <c r="AM2260" s="123">
        <f t="shared" si="1377"/>
        <v>0</v>
      </c>
      <c r="AN2260" s="123">
        <f t="shared" si="1384"/>
        <v>0</v>
      </c>
      <c r="AP2260" s="123">
        <f t="shared" si="1389"/>
        <v>0</v>
      </c>
      <c r="AQ2260" s="123">
        <f t="shared" si="1389"/>
        <v>0</v>
      </c>
      <c r="AR2260" s="123">
        <f t="shared" si="1386"/>
        <v>0</v>
      </c>
      <c r="AS2260" s="123">
        <f t="shared" si="1387"/>
        <v>0</v>
      </c>
      <c r="AT2260" s="123">
        <f t="shared" si="1387"/>
        <v>0</v>
      </c>
      <c r="AU2260" s="123">
        <f t="shared" si="1378"/>
        <v>0</v>
      </c>
      <c r="AV2260" s="123">
        <f t="shared" si="1388"/>
        <v>0</v>
      </c>
      <c r="AW2260" s="125" t="s">
        <v>260</v>
      </c>
      <c r="AX2260" s="125"/>
      <c r="AY2260" s="125"/>
      <c r="AZ2260" s="124" t="s">
        <v>283</v>
      </c>
      <c r="BA2260" s="124"/>
      <c r="BB2260" s="124"/>
      <c r="BC2260" s="124"/>
      <c r="BD2260" s="124"/>
    </row>
    <row r="2261" spans="1:56" s="100" customFormat="1">
      <c r="A2261" s="45"/>
      <c r="B2261" s="120">
        <v>2013</v>
      </c>
      <c r="C2261" s="121">
        <v>8320</v>
      </c>
      <c r="D2261" s="120">
        <v>17</v>
      </c>
      <c r="E2261" s="120">
        <v>6000</v>
      </c>
      <c r="F2261" s="120">
        <v>6200</v>
      </c>
      <c r="G2261" s="120">
        <v>622</v>
      </c>
      <c r="H2261" s="120">
        <v>62201</v>
      </c>
      <c r="I2261" s="205" t="s">
        <v>258</v>
      </c>
      <c r="J2261" s="123">
        <v>0</v>
      </c>
      <c r="K2261" s="123">
        <v>0</v>
      </c>
      <c r="L2261" s="124">
        <v>0</v>
      </c>
      <c r="M2261" s="123">
        <v>0</v>
      </c>
      <c r="N2261" s="123">
        <v>0</v>
      </c>
      <c r="O2261" s="124">
        <v>0</v>
      </c>
      <c r="P2261" s="124">
        <v>0</v>
      </c>
      <c r="Q2261" s="45"/>
      <c r="R2261" s="123">
        <v>0</v>
      </c>
      <c r="S2261" s="123">
        <v>0</v>
      </c>
      <c r="T2261" s="123">
        <f t="shared" si="1379"/>
        <v>0</v>
      </c>
      <c r="U2261" s="123">
        <v>0</v>
      </c>
      <c r="V2261" s="123">
        <v>0</v>
      </c>
      <c r="W2261" s="123">
        <f t="shared" si="1375"/>
        <v>0</v>
      </c>
      <c r="X2261" s="123">
        <f t="shared" si="1380"/>
        <v>0</v>
      </c>
      <c r="Y2261" s="45"/>
      <c r="Z2261" s="123">
        <v>0</v>
      </c>
      <c r="AA2261" s="123">
        <v>0</v>
      </c>
      <c r="AB2261" s="123">
        <f t="shared" si="1381"/>
        <v>0</v>
      </c>
      <c r="AC2261" s="123">
        <v>0</v>
      </c>
      <c r="AD2261" s="123">
        <v>0</v>
      </c>
      <c r="AE2261" s="123">
        <f t="shared" si="1376"/>
        <v>0</v>
      </c>
      <c r="AF2261" s="123">
        <f t="shared" si="1382"/>
        <v>0</v>
      </c>
      <c r="AH2261" s="123">
        <v>0</v>
      </c>
      <c r="AI2261" s="123">
        <v>0</v>
      </c>
      <c r="AJ2261" s="123">
        <f t="shared" si="1383"/>
        <v>0</v>
      </c>
      <c r="AK2261" s="123">
        <v>0</v>
      </c>
      <c r="AL2261" s="123">
        <v>0</v>
      </c>
      <c r="AM2261" s="123">
        <f t="shared" si="1377"/>
        <v>0</v>
      </c>
      <c r="AN2261" s="123">
        <f t="shared" si="1384"/>
        <v>0</v>
      </c>
      <c r="AP2261" s="123">
        <f t="shared" si="1389"/>
        <v>0</v>
      </c>
      <c r="AQ2261" s="123">
        <f t="shared" si="1389"/>
        <v>0</v>
      </c>
      <c r="AR2261" s="123">
        <f t="shared" si="1386"/>
        <v>0</v>
      </c>
      <c r="AS2261" s="123">
        <f t="shared" si="1387"/>
        <v>0</v>
      </c>
      <c r="AT2261" s="123">
        <f t="shared" si="1387"/>
        <v>0</v>
      </c>
      <c r="AU2261" s="123">
        <f t="shared" si="1378"/>
        <v>0</v>
      </c>
      <c r="AV2261" s="123">
        <f t="shared" si="1388"/>
        <v>0</v>
      </c>
      <c r="AW2261" s="125" t="s">
        <v>260</v>
      </c>
      <c r="AX2261" s="125"/>
      <c r="AY2261" s="125"/>
      <c r="AZ2261" s="124" t="s">
        <v>283</v>
      </c>
      <c r="BA2261" s="124"/>
      <c r="BB2261" s="124"/>
      <c r="BC2261" s="124"/>
      <c r="BD2261" s="124"/>
    </row>
    <row r="2262" spans="1:56" s="100" customFormat="1">
      <c r="A2262" s="45"/>
      <c r="B2262" s="120">
        <v>2013</v>
      </c>
      <c r="C2262" s="121">
        <v>8320</v>
      </c>
      <c r="D2262" s="120">
        <v>17</v>
      </c>
      <c r="E2262" s="120">
        <v>6000</v>
      </c>
      <c r="F2262" s="120">
        <v>6200</v>
      </c>
      <c r="G2262" s="120">
        <v>622</v>
      </c>
      <c r="H2262" s="120">
        <v>62201</v>
      </c>
      <c r="I2262" s="205" t="s">
        <v>258</v>
      </c>
      <c r="J2262" s="123">
        <v>0</v>
      </c>
      <c r="K2262" s="123">
        <v>0</v>
      </c>
      <c r="L2262" s="124">
        <v>0</v>
      </c>
      <c r="M2262" s="123">
        <v>0</v>
      </c>
      <c r="N2262" s="123">
        <v>0</v>
      </c>
      <c r="O2262" s="124">
        <v>0</v>
      </c>
      <c r="P2262" s="124">
        <v>0</v>
      </c>
      <c r="Q2262" s="45"/>
      <c r="R2262" s="123">
        <v>0</v>
      </c>
      <c r="S2262" s="123">
        <v>0</v>
      </c>
      <c r="T2262" s="123">
        <f t="shared" si="1379"/>
        <v>0</v>
      </c>
      <c r="U2262" s="123">
        <v>0</v>
      </c>
      <c r="V2262" s="123">
        <v>0</v>
      </c>
      <c r="W2262" s="123">
        <f t="shared" si="1375"/>
        <v>0</v>
      </c>
      <c r="X2262" s="123">
        <f t="shared" si="1380"/>
        <v>0</v>
      </c>
      <c r="Y2262" s="45"/>
      <c r="Z2262" s="123">
        <v>0</v>
      </c>
      <c r="AA2262" s="123">
        <v>0</v>
      </c>
      <c r="AB2262" s="123">
        <f t="shared" si="1381"/>
        <v>0</v>
      </c>
      <c r="AC2262" s="123">
        <v>0</v>
      </c>
      <c r="AD2262" s="123">
        <v>0</v>
      </c>
      <c r="AE2262" s="123">
        <f t="shared" si="1376"/>
        <v>0</v>
      </c>
      <c r="AF2262" s="123">
        <f t="shared" si="1382"/>
        <v>0</v>
      </c>
      <c r="AH2262" s="123">
        <v>0</v>
      </c>
      <c r="AI2262" s="123">
        <v>0</v>
      </c>
      <c r="AJ2262" s="123">
        <f t="shared" si="1383"/>
        <v>0</v>
      </c>
      <c r="AK2262" s="123">
        <v>0</v>
      </c>
      <c r="AL2262" s="123">
        <v>0</v>
      </c>
      <c r="AM2262" s="123">
        <f t="shared" si="1377"/>
        <v>0</v>
      </c>
      <c r="AN2262" s="123">
        <f t="shared" si="1384"/>
        <v>0</v>
      </c>
      <c r="AP2262" s="123">
        <f t="shared" si="1389"/>
        <v>0</v>
      </c>
      <c r="AQ2262" s="123">
        <f t="shared" si="1389"/>
        <v>0</v>
      </c>
      <c r="AR2262" s="123">
        <f t="shared" si="1386"/>
        <v>0</v>
      </c>
      <c r="AS2262" s="123">
        <f t="shared" si="1387"/>
        <v>0</v>
      </c>
      <c r="AT2262" s="123">
        <f t="shared" si="1387"/>
        <v>0</v>
      </c>
      <c r="AU2262" s="123">
        <f t="shared" si="1378"/>
        <v>0</v>
      </c>
      <c r="AV2262" s="123">
        <f t="shared" si="1388"/>
        <v>0</v>
      </c>
      <c r="AW2262" s="125" t="s">
        <v>260</v>
      </c>
      <c r="AX2262" s="125"/>
      <c r="AY2262" s="125"/>
      <c r="AZ2262" s="124" t="s">
        <v>283</v>
      </c>
      <c r="BA2262" s="124"/>
      <c r="BB2262" s="124"/>
      <c r="BC2262" s="124"/>
      <c r="BD2262" s="124"/>
    </row>
    <row r="2263" spans="1:56" s="100" customFormat="1">
      <c r="A2263" s="45"/>
      <c r="B2263" s="120">
        <v>2013</v>
      </c>
      <c r="C2263" s="121">
        <v>8320</v>
      </c>
      <c r="D2263" s="120">
        <v>17</v>
      </c>
      <c r="E2263" s="120">
        <v>6000</v>
      </c>
      <c r="F2263" s="120">
        <v>6200</v>
      </c>
      <c r="G2263" s="120">
        <v>622</v>
      </c>
      <c r="H2263" s="120">
        <v>62201</v>
      </c>
      <c r="I2263" s="205" t="s">
        <v>258</v>
      </c>
      <c r="J2263" s="123">
        <v>0</v>
      </c>
      <c r="K2263" s="123">
        <v>0</v>
      </c>
      <c r="L2263" s="124">
        <v>0</v>
      </c>
      <c r="M2263" s="123">
        <v>0</v>
      </c>
      <c r="N2263" s="123">
        <v>0</v>
      </c>
      <c r="O2263" s="124">
        <v>0</v>
      </c>
      <c r="P2263" s="124">
        <v>0</v>
      </c>
      <c r="Q2263" s="45"/>
      <c r="R2263" s="123">
        <v>0</v>
      </c>
      <c r="S2263" s="123">
        <v>0</v>
      </c>
      <c r="T2263" s="123">
        <f t="shared" si="1379"/>
        <v>0</v>
      </c>
      <c r="U2263" s="123">
        <v>0</v>
      </c>
      <c r="V2263" s="123">
        <v>0</v>
      </c>
      <c r="W2263" s="123">
        <f t="shared" si="1375"/>
        <v>0</v>
      </c>
      <c r="X2263" s="123">
        <f t="shared" si="1380"/>
        <v>0</v>
      </c>
      <c r="Y2263" s="45"/>
      <c r="Z2263" s="123">
        <v>0</v>
      </c>
      <c r="AA2263" s="123">
        <v>0</v>
      </c>
      <c r="AB2263" s="123">
        <f t="shared" si="1381"/>
        <v>0</v>
      </c>
      <c r="AC2263" s="123">
        <v>0</v>
      </c>
      <c r="AD2263" s="123">
        <v>0</v>
      </c>
      <c r="AE2263" s="123">
        <f t="shared" si="1376"/>
        <v>0</v>
      </c>
      <c r="AF2263" s="123">
        <f t="shared" si="1382"/>
        <v>0</v>
      </c>
      <c r="AH2263" s="123">
        <v>0</v>
      </c>
      <c r="AI2263" s="123">
        <v>0</v>
      </c>
      <c r="AJ2263" s="123">
        <f t="shared" si="1383"/>
        <v>0</v>
      </c>
      <c r="AK2263" s="123">
        <v>0</v>
      </c>
      <c r="AL2263" s="123">
        <v>0</v>
      </c>
      <c r="AM2263" s="123">
        <f t="shared" si="1377"/>
        <v>0</v>
      </c>
      <c r="AN2263" s="123">
        <f t="shared" si="1384"/>
        <v>0</v>
      </c>
      <c r="AP2263" s="123">
        <f t="shared" si="1389"/>
        <v>0</v>
      </c>
      <c r="AQ2263" s="123">
        <f t="shared" si="1389"/>
        <v>0</v>
      </c>
      <c r="AR2263" s="123">
        <f t="shared" si="1386"/>
        <v>0</v>
      </c>
      <c r="AS2263" s="123">
        <f t="shared" si="1387"/>
        <v>0</v>
      </c>
      <c r="AT2263" s="123">
        <f t="shared" si="1387"/>
        <v>0</v>
      </c>
      <c r="AU2263" s="123">
        <f t="shared" si="1378"/>
        <v>0</v>
      </c>
      <c r="AV2263" s="123">
        <f t="shared" si="1388"/>
        <v>0</v>
      </c>
      <c r="AW2263" s="125" t="s">
        <v>260</v>
      </c>
      <c r="AX2263" s="125"/>
      <c r="AY2263" s="125"/>
      <c r="AZ2263" s="124" t="s">
        <v>283</v>
      </c>
      <c r="BA2263" s="124"/>
      <c r="BB2263" s="124"/>
      <c r="BC2263" s="124"/>
      <c r="BD2263" s="124"/>
    </row>
    <row r="2264" spans="1:56" s="100" customFormat="1">
      <c r="A2264" s="45"/>
      <c r="B2264" s="120">
        <v>2013</v>
      </c>
      <c r="C2264" s="121">
        <v>8320</v>
      </c>
      <c r="D2264" s="120">
        <v>17</v>
      </c>
      <c r="E2264" s="120">
        <v>6000</v>
      </c>
      <c r="F2264" s="120">
        <v>6200</v>
      </c>
      <c r="G2264" s="120">
        <v>622</v>
      </c>
      <c r="H2264" s="120">
        <v>62201</v>
      </c>
      <c r="I2264" s="205" t="s">
        <v>258</v>
      </c>
      <c r="J2264" s="123">
        <v>0</v>
      </c>
      <c r="K2264" s="123">
        <v>0</v>
      </c>
      <c r="L2264" s="124">
        <v>0</v>
      </c>
      <c r="M2264" s="123">
        <v>0</v>
      </c>
      <c r="N2264" s="123">
        <v>0</v>
      </c>
      <c r="O2264" s="124">
        <v>0</v>
      </c>
      <c r="P2264" s="124">
        <v>0</v>
      </c>
      <c r="Q2264" s="45"/>
      <c r="R2264" s="123">
        <v>0</v>
      </c>
      <c r="S2264" s="123">
        <v>0</v>
      </c>
      <c r="T2264" s="123">
        <f t="shared" si="1379"/>
        <v>0</v>
      </c>
      <c r="U2264" s="123">
        <v>0</v>
      </c>
      <c r="V2264" s="123">
        <v>0</v>
      </c>
      <c r="W2264" s="123">
        <f t="shared" si="1375"/>
        <v>0</v>
      </c>
      <c r="X2264" s="123">
        <f t="shared" si="1380"/>
        <v>0</v>
      </c>
      <c r="Y2264" s="45"/>
      <c r="Z2264" s="123">
        <v>0</v>
      </c>
      <c r="AA2264" s="123">
        <v>0</v>
      </c>
      <c r="AB2264" s="123">
        <f t="shared" si="1381"/>
        <v>0</v>
      </c>
      <c r="AC2264" s="123">
        <v>0</v>
      </c>
      <c r="AD2264" s="123">
        <v>0</v>
      </c>
      <c r="AE2264" s="123">
        <f t="shared" si="1376"/>
        <v>0</v>
      </c>
      <c r="AF2264" s="123">
        <f t="shared" si="1382"/>
        <v>0</v>
      </c>
      <c r="AH2264" s="123">
        <v>0</v>
      </c>
      <c r="AI2264" s="123">
        <v>0</v>
      </c>
      <c r="AJ2264" s="123">
        <f t="shared" si="1383"/>
        <v>0</v>
      </c>
      <c r="AK2264" s="123">
        <v>0</v>
      </c>
      <c r="AL2264" s="123">
        <v>0</v>
      </c>
      <c r="AM2264" s="123">
        <f t="shared" si="1377"/>
        <v>0</v>
      </c>
      <c r="AN2264" s="123">
        <f t="shared" si="1384"/>
        <v>0</v>
      </c>
      <c r="AP2264" s="123">
        <f t="shared" si="1389"/>
        <v>0</v>
      </c>
      <c r="AQ2264" s="123">
        <f t="shared" si="1389"/>
        <v>0</v>
      </c>
      <c r="AR2264" s="123">
        <f t="shared" si="1386"/>
        <v>0</v>
      </c>
      <c r="AS2264" s="123">
        <f t="shared" si="1387"/>
        <v>0</v>
      </c>
      <c r="AT2264" s="123">
        <f t="shared" si="1387"/>
        <v>0</v>
      </c>
      <c r="AU2264" s="123">
        <f t="shared" si="1378"/>
        <v>0</v>
      </c>
      <c r="AV2264" s="123">
        <f t="shared" si="1388"/>
        <v>0</v>
      </c>
      <c r="AW2264" s="125" t="s">
        <v>260</v>
      </c>
      <c r="AX2264" s="125"/>
      <c r="AY2264" s="125"/>
      <c r="AZ2264" s="124" t="s">
        <v>283</v>
      </c>
      <c r="BA2264" s="124"/>
      <c r="BB2264" s="124"/>
      <c r="BC2264" s="124"/>
      <c r="BD2264" s="124"/>
    </row>
    <row r="2265" spans="1:56" s="100" customFormat="1">
      <c r="A2265" s="45"/>
      <c r="B2265" s="120">
        <v>2013</v>
      </c>
      <c r="C2265" s="121">
        <v>8320</v>
      </c>
      <c r="D2265" s="120">
        <v>17</v>
      </c>
      <c r="E2265" s="120">
        <v>6000</v>
      </c>
      <c r="F2265" s="120">
        <v>6200</v>
      </c>
      <c r="G2265" s="120">
        <v>622</v>
      </c>
      <c r="H2265" s="120">
        <v>62201</v>
      </c>
      <c r="I2265" s="205" t="s">
        <v>258</v>
      </c>
      <c r="J2265" s="123">
        <v>0</v>
      </c>
      <c r="K2265" s="123">
        <v>0</v>
      </c>
      <c r="L2265" s="124">
        <v>0</v>
      </c>
      <c r="M2265" s="123">
        <v>0</v>
      </c>
      <c r="N2265" s="123">
        <v>0</v>
      </c>
      <c r="O2265" s="124">
        <v>0</v>
      </c>
      <c r="P2265" s="124">
        <v>0</v>
      </c>
      <c r="Q2265" s="45"/>
      <c r="R2265" s="123">
        <v>0</v>
      </c>
      <c r="S2265" s="123">
        <v>0</v>
      </c>
      <c r="T2265" s="123">
        <f t="shared" si="1379"/>
        <v>0</v>
      </c>
      <c r="U2265" s="123">
        <v>0</v>
      </c>
      <c r="V2265" s="123">
        <v>0</v>
      </c>
      <c r="W2265" s="123">
        <f t="shared" si="1375"/>
        <v>0</v>
      </c>
      <c r="X2265" s="123">
        <f t="shared" si="1380"/>
        <v>0</v>
      </c>
      <c r="Y2265" s="45"/>
      <c r="Z2265" s="123">
        <v>0</v>
      </c>
      <c r="AA2265" s="123">
        <v>0</v>
      </c>
      <c r="AB2265" s="123">
        <f t="shared" si="1381"/>
        <v>0</v>
      </c>
      <c r="AC2265" s="123">
        <v>0</v>
      </c>
      <c r="AD2265" s="123">
        <v>0</v>
      </c>
      <c r="AE2265" s="123">
        <f t="shared" si="1376"/>
        <v>0</v>
      </c>
      <c r="AF2265" s="123">
        <f t="shared" si="1382"/>
        <v>0</v>
      </c>
      <c r="AH2265" s="123">
        <v>0</v>
      </c>
      <c r="AI2265" s="123">
        <v>0</v>
      </c>
      <c r="AJ2265" s="123">
        <f t="shared" si="1383"/>
        <v>0</v>
      </c>
      <c r="AK2265" s="123">
        <v>0</v>
      </c>
      <c r="AL2265" s="123">
        <v>0</v>
      </c>
      <c r="AM2265" s="123">
        <f t="shared" si="1377"/>
        <v>0</v>
      </c>
      <c r="AN2265" s="123">
        <f t="shared" si="1384"/>
        <v>0</v>
      </c>
      <c r="AP2265" s="123">
        <f t="shared" si="1389"/>
        <v>0</v>
      </c>
      <c r="AQ2265" s="123">
        <f t="shared" si="1389"/>
        <v>0</v>
      </c>
      <c r="AR2265" s="123">
        <f t="shared" si="1386"/>
        <v>0</v>
      </c>
      <c r="AS2265" s="123">
        <f t="shared" si="1387"/>
        <v>0</v>
      </c>
      <c r="AT2265" s="123">
        <f t="shared" si="1387"/>
        <v>0</v>
      </c>
      <c r="AU2265" s="123">
        <f t="shared" si="1378"/>
        <v>0</v>
      </c>
      <c r="AV2265" s="123">
        <f t="shared" si="1388"/>
        <v>0</v>
      </c>
      <c r="AW2265" s="125" t="s">
        <v>260</v>
      </c>
      <c r="AX2265" s="125"/>
      <c r="AY2265" s="125"/>
      <c r="AZ2265" s="124" t="s">
        <v>283</v>
      </c>
      <c r="BA2265" s="124"/>
      <c r="BB2265" s="124"/>
      <c r="BC2265" s="124"/>
      <c r="BD2265" s="124"/>
    </row>
    <row r="2266" spans="1:56" s="100" customFormat="1">
      <c r="A2266" s="45"/>
      <c r="B2266" s="120">
        <v>2013</v>
      </c>
      <c r="C2266" s="121">
        <v>8320</v>
      </c>
      <c r="D2266" s="120">
        <v>17</v>
      </c>
      <c r="E2266" s="120">
        <v>6000</v>
      </c>
      <c r="F2266" s="120">
        <v>6200</v>
      </c>
      <c r="G2266" s="120">
        <v>622</v>
      </c>
      <c r="H2266" s="120">
        <v>62201</v>
      </c>
      <c r="I2266" s="205" t="s">
        <v>258</v>
      </c>
      <c r="J2266" s="123">
        <v>0</v>
      </c>
      <c r="K2266" s="123">
        <v>0</v>
      </c>
      <c r="L2266" s="124">
        <v>0</v>
      </c>
      <c r="M2266" s="123">
        <v>0</v>
      </c>
      <c r="N2266" s="123">
        <v>0</v>
      </c>
      <c r="O2266" s="124">
        <v>0</v>
      </c>
      <c r="P2266" s="124">
        <v>0</v>
      </c>
      <c r="Q2266" s="45"/>
      <c r="R2266" s="123">
        <v>0</v>
      </c>
      <c r="S2266" s="123">
        <v>0</v>
      </c>
      <c r="T2266" s="123">
        <f t="shared" si="1379"/>
        <v>0</v>
      </c>
      <c r="U2266" s="123">
        <v>0</v>
      </c>
      <c r="V2266" s="123">
        <v>0</v>
      </c>
      <c r="W2266" s="123">
        <f t="shared" si="1375"/>
        <v>0</v>
      </c>
      <c r="X2266" s="123">
        <f t="shared" si="1380"/>
        <v>0</v>
      </c>
      <c r="Y2266" s="45"/>
      <c r="Z2266" s="123">
        <v>0</v>
      </c>
      <c r="AA2266" s="123">
        <v>0</v>
      </c>
      <c r="AB2266" s="123">
        <f t="shared" si="1381"/>
        <v>0</v>
      </c>
      <c r="AC2266" s="123">
        <v>0</v>
      </c>
      <c r="AD2266" s="123">
        <v>0</v>
      </c>
      <c r="AE2266" s="123">
        <f t="shared" si="1376"/>
        <v>0</v>
      </c>
      <c r="AF2266" s="123">
        <f t="shared" si="1382"/>
        <v>0</v>
      </c>
      <c r="AH2266" s="123">
        <v>0</v>
      </c>
      <c r="AI2266" s="123">
        <v>0</v>
      </c>
      <c r="AJ2266" s="123">
        <f t="shared" si="1383"/>
        <v>0</v>
      </c>
      <c r="AK2266" s="123">
        <v>0</v>
      </c>
      <c r="AL2266" s="123">
        <v>0</v>
      </c>
      <c r="AM2266" s="123">
        <f t="shared" si="1377"/>
        <v>0</v>
      </c>
      <c r="AN2266" s="123">
        <f t="shared" si="1384"/>
        <v>0</v>
      </c>
      <c r="AP2266" s="123">
        <f t="shared" si="1389"/>
        <v>0</v>
      </c>
      <c r="AQ2266" s="123">
        <f t="shared" si="1389"/>
        <v>0</v>
      </c>
      <c r="AR2266" s="123">
        <f t="shared" si="1386"/>
        <v>0</v>
      </c>
      <c r="AS2266" s="123">
        <f t="shared" si="1387"/>
        <v>0</v>
      </c>
      <c r="AT2266" s="123">
        <f t="shared" si="1387"/>
        <v>0</v>
      </c>
      <c r="AU2266" s="123">
        <f t="shared" si="1378"/>
        <v>0</v>
      </c>
      <c r="AV2266" s="123">
        <f t="shared" si="1388"/>
        <v>0</v>
      </c>
      <c r="AW2266" s="125" t="s">
        <v>260</v>
      </c>
      <c r="AX2266" s="125"/>
      <c r="AY2266" s="125"/>
      <c r="AZ2266" s="124" t="s">
        <v>283</v>
      </c>
      <c r="BA2266" s="124"/>
      <c r="BB2266" s="124"/>
      <c r="BC2266" s="124"/>
      <c r="BD2266" s="124"/>
    </row>
    <row r="2267" spans="1:56" s="100" customFormat="1">
      <c r="A2267" s="45"/>
      <c r="B2267" s="120">
        <v>2013</v>
      </c>
      <c r="C2267" s="121">
        <v>8320</v>
      </c>
      <c r="D2267" s="120">
        <v>17</v>
      </c>
      <c r="E2267" s="120">
        <v>6000</v>
      </c>
      <c r="F2267" s="120">
        <v>6200</v>
      </c>
      <c r="G2267" s="120">
        <v>622</v>
      </c>
      <c r="H2267" s="120">
        <v>62201</v>
      </c>
      <c r="I2267" s="205" t="s">
        <v>258</v>
      </c>
      <c r="J2267" s="123">
        <v>0</v>
      </c>
      <c r="K2267" s="123">
        <v>0</v>
      </c>
      <c r="L2267" s="124">
        <v>0</v>
      </c>
      <c r="M2267" s="123">
        <v>0</v>
      </c>
      <c r="N2267" s="123">
        <v>0</v>
      </c>
      <c r="O2267" s="124">
        <v>0</v>
      </c>
      <c r="P2267" s="124">
        <v>0</v>
      </c>
      <c r="Q2267" s="45"/>
      <c r="R2267" s="123">
        <v>0</v>
      </c>
      <c r="S2267" s="123">
        <v>0</v>
      </c>
      <c r="T2267" s="123">
        <f t="shared" si="1379"/>
        <v>0</v>
      </c>
      <c r="U2267" s="123">
        <v>0</v>
      </c>
      <c r="V2267" s="123">
        <v>0</v>
      </c>
      <c r="W2267" s="123">
        <f t="shared" si="1375"/>
        <v>0</v>
      </c>
      <c r="X2267" s="123">
        <f t="shared" si="1380"/>
        <v>0</v>
      </c>
      <c r="Y2267" s="45"/>
      <c r="Z2267" s="123">
        <v>0</v>
      </c>
      <c r="AA2267" s="123">
        <v>0</v>
      </c>
      <c r="AB2267" s="123">
        <f t="shared" si="1381"/>
        <v>0</v>
      </c>
      <c r="AC2267" s="123">
        <v>0</v>
      </c>
      <c r="AD2267" s="123">
        <v>0</v>
      </c>
      <c r="AE2267" s="123">
        <f t="shared" si="1376"/>
        <v>0</v>
      </c>
      <c r="AF2267" s="123">
        <f t="shared" si="1382"/>
        <v>0</v>
      </c>
      <c r="AH2267" s="123">
        <v>0</v>
      </c>
      <c r="AI2267" s="123">
        <v>0</v>
      </c>
      <c r="AJ2267" s="123">
        <f t="shared" si="1383"/>
        <v>0</v>
      </c>
      <c r="AK2267" s="123">
        <v>0</v>
      </c>
      <c r="AL2267" s="123">
        <v>0</v>
      </c>
      <c r="AM2267" s="123">
        <f t="shared" si="1377"/>
        <v>0</v>
      </c>
      <c r="AN2267" s="123">
        <f t="shared" si="1384"/>
        <v>0</v>
      </c>
      <c r="AP2267" s="123">
        <f t="shared" si="1389"/>
        <v>0</v>
      </c>
      <c r="AQ2267" s="123">
        <f t="shared" si="1389"/>
        <v>0</v>
      </c>
      <c r="AR2267" s="123">
        <f t="shared" si="1386"/>
        <v>0</v>
      </c>
      <c r="AS2267" s="123">
        <f t="shared" si="1387"/>
        <v>0</v>
      </c>
      <c r="AT2267" s="123">
        <f t="shared" si="1387"/>
        <v>0</v>
      </c>
      <c r="AU2267" s="123">
        <f t="shared" si="1378"/>
        <v>0</v>
      </c>
      <c r="AV2267" s="123">
        <f t="shared" si="1388"/>
        <v>0</v>
      </c>
      <c r="AW2267" s="125" t="s">
        <v>260</v>
      </c>
      <c r="AX2267" s="125"/>
      <c r="AY2267" s="125"/>
      <c r="AZ2267" s="124" t="s">
        <v>283</v>
      </c>
      <c r="BA2267" s="124"/>
      <c r="BB2267" s="124"/>
      <c r="BC2267" s="124"/>
      <c r="BD2267" s="124"/>
    </row>
    <row r="2268" spans="1:56" s="100" customFormat="1">
      <c r="A2268" s="45"/>
      <c r="B2268" s="120">
        <v>2013</v>
      </c>
      <c r="C2268" s="121">
        <v>8320</v>
      </c>
      <c r="D2268" s="120">
        <v>17</v>
      </c>
      <c r="E2268" s="120">
        <v>6000</v>
      </c>
      <c r="F2268" s="120">
        <v>6200</v>
      </c>
      <c r="G2268" s="120">
        <v>622</v>
      </c>
      <c r="H2268" s="120">
        <v>62201</v>
      </c>
      <c r="I2268" s="205" t="s">
        <v>258</v>
      </c>
      <c r="J2268" s="123">
        <v>0</v>
      </c>
      <c r="K2268" s="123">
        <v>0</v>
      </c>
      <c r="L2268" s="124">
        <v>0</v>
      </c>
      <c r="M2268" s="123">
        <v>0</v>
      </c>
      <c r="N2268" s="123">
        <v>0</v>
      </c>
      <c r="O2268" s="124">
        <v>0</v>
      </c>
      <c r="P2268" s="124">
        <v>0</v>
      </c>
      <c r="Q2268" s="45"/>
      <c r="R2268" s="123">
        <v>0</v>
      </c>
      <c r="S2268" s="123">
        <v>0</v>
      </c>
      <c r="T2268" s="123">
        <f>R2268+S2268</f>
        <v>0</v>
      </c>
      <c r="U2268" s="123">
        <v>0</v>
      </c>
      <c r="V2268" s="123">
        <v>0</v>
      </c>
      <c r="W2268" s="123">
        <f>U2268+V2268</f>
        <v>0</v>
      </c>
      <c r="X2268" s="123">
        <f>T2268+W2268</f>
        <v>0</v>
      </c>
      <c r="Y2268" s="45"/>
      <c r="Z2268" s="123">
        <v>0</v>
      </c>
      <c r="AA2268" s="123">
        <v>0</v>
      </c>
      <c r="AB2268" s="123">
        <f>Z2268+AA2268</f>
        <v>0</v>
      </c>
      <c r="AC2268" s="123">
        <v>0</v>
      </c>
      <c r="AD2268" s="123">
        <v>0</v>
      </c>
      <c r="AE2268" s="123">
        <f>AC2268+AD2268</f>
        <v>0</v>
      </c>
      <c r="AF2268" s="123">
        <f>AB2268+AE2268</f>
        <v>0</v>
      </c>
      <c r="AH2268" s="123">
        <v>0</v>
      </c>
      <c r="AI2268" s="123">
        <v>0</v>
      </c>
      <c r="AJ2268" s="123">
        <f>AH2268+AI2268</f>
        <v>0</v>
      </c>
      <c r="AK2268" s="123">
        <v>0</v>
      </c>
      <c r="AL2268" s="123">
        <v>0</v>
      </c>
      <c r="AM2268" s="123">
        <f>AK2268+AL2268</f>
        <v>0</v>
      </c>
      <c r="AN2268" s="123">
        <f>AJ2268+AM2268</f>
        <v>0</v>
      </c>
      <c r="AP2268" s="123">
        <f>J2268-(R2268+Z2268+AH2268)</f>
        <v>0</v>
      </c>
      <c r="AQ2268" s="123">
        <f>K2268-(S2268+AA2268+AI2268)</f>
        <v>0</v>
      </c>
      <c r="AR2268" s="123">
        <f>AP2268+AQ2268</f>
        <v>0</v>
      </c>
      <c r="AS2268" s="123">
        <f>M2268-(U2268+AC2268+AK2268)</f>
        <v>0</v>
      </c>
      <c r="AT2268" s="123">
        <f>N2268-(V2268+AD2268+AL2268)</f>
        <v>0</v>
      </c>
      <c r="AU2268" s="123">
        <f>AS2268+AT2268</f>
        <v>0</v>
      </c>
      <c r="AV2268" s="123">
        <f>AR2268+AU2268</f>
        <v>0</v>
      </c>
      <c r="AW2268" s="125" t="s">
        <v>260</v>
      </c>
      <c r="AX2268" s="125"/>
      <c r="AY2268" s="125"/>
      <c r="AZ2268" s="124" t="s">
        <v>283</v>
      </c>
      <c r="BA2268" s="124"/>
      <c r="BB2268" s="124"/>
      <c r="BC2268" s="124"/>
      <c r="BD2268" s="124"/>
    </row>
    <row r="2269" spans="1:56" s="100" customFormat="1">
      <c r="A2269" s="45"/>
      <c r="B2269" s="120">
        <v>2013</v>
      </c>
      <c r="C2269" s="121">
        <v>8320</v>
      </c>
      <c r="D2269" s="120">
        <v>17</v>
      </c>
      <c r="E2269" s="120">
        <v>6000</v>
      </c>
      <c r="F2269" s="120">
        <v>6200</v>
      </c>
      <c r="G2269" s="120">
        <v>622</v>
      </c>
      <c r="H2269" s="120">
        <v>62201</v>
      </c>
      <c r="I2269" s="205" t="s">
        <v>258</v>
      </c>
      <c r="J2269" s="123">
        <v>0</v>
      </c>
      <c r="K2269" s="123">
        <v>0</v>
      </c>
      <c r="L2269" s="124">
        <v>0</v>
      </c>
      <c r="M2269" s="123">
        <v>0</v>
      </c>
      <c r="N2269" s="123">
        <v>0</v>
      </c>
      <c r="O2269" s="124">
        <v>0</v>
      </c>
      <c r="P2269" s="124">
        <v>0</v>
      </c>
      <c r="Q2269" s="45"/>
      <c r="R2269" s="123">
        <v>0</v>
      </c>
      <c r="S2269" s="123">
        <v>0</v>
      </c>
      <c r="T2269" s="123">
        <f>R2269+S2269</f>
        <v>0</v>
      </c>
      <c r="U2269" s="123">
        <v>0</v>
      </c>
      <c r="V2269" s="123">
        <v>0</v>
      </c>
      <c r="W2269" s="123">
        <f>U2269+V2269</f>
        <v>0</v>
      </c>
      <c r="X2269" s="123">
        <f>T2269+W2269</f>
        <v>0</v>
      </c>
      <c r="Y2269" s="45"/>
      <c r="Z2269" s="123">
        <v>0</v>
      </c>
      <c r="AA2269" s="123">
        <v>0</v>
      </c>
      <c r="AB2269" s="123">
        <f>Z2269+AA2269</f>
        <v>0</v>
      </c>
      <c r="AC2269" s="123">
        <v>0</v>
      </c>
      <c r="AD2269" s="123">
        <v>0</v>
      </c>
      <c r="AE2269" s="123">
        <f>AC2269+AD2269</f>
        <v>0</v>
      </c>
      <c r="AF2269" s="123">
        <f>AB2269+AE2269</f>
        <v>0</v>
      </c>
      <c r="AH2269" s="123">
        <v>0</v>
      </c>
      <c r="AI2269" s="123">
        <v>0</v>
      </c>
      <c r="AJ2269" s="123">
        <f>AH2269+AI2269</f>
        <v>0</v>
      </c>
      <c r="AK2269" s="123">
        <v>0</v>
      </c>
      <c r="AL2269" s="123">
        <v>0</v>
      </c>
      <c r="AM2269" s="123">
        <f>AK2269+AL2269</f>
        <v>0</v>
      </c>
      <c r="AN2269" s="123">
        <f>AJ2269+AM2269</f>
        <v>0</v>
      </c>
      <c r="AP2269" s="123">
        <f>J2269-(R2269+Z2269+AH2269)</f>
        <v>0</v>
      </c>
      <c r="AQ2269" s="123">
        <f>K2269-(S2269+AA2269+AI2269)</f>
        <v>0</v>
      </c>
      <c r="AR2269" s="123">
        <f>AP2269+AQ2269</f>
        <v>0</v>
      </c>
      <c r="AS2269" s="123">
        <f>M2269-(U2269+AC2269+AK2269)</f>
        <v>0</v>
      </c>
      <c r="AT2269" s="123">
        <f>N2269-(V2269+AD2269+AL2269)</f>
        <v>0</v>
      </c>
      <c r="AU2269" s="123">
        <f>AS2269+AT2269</f>
        <v>0</v>
      </c>
      <c r="AV2269" s="123">
        <f>AR2269+AU2269</f>
        <v>0</v>
      </c>
      <c r="AW2269" s="125" t="s">
        <v>260</v>
      </c>
      <c r="AX2269" s="125"/>
      <c r="AY2269" s="125"/>
      <c r="AZ2269" s="124" t="s">
        <v>283</v>
      </c>
      <c r="BA2269" s="124"/>
      <c r="BB2269" s="124"/>
      <c r="BC2269" s="124"/>
      <c r="BD2269" s="124"/>
    </row>
    <row r="2270" spans="1:56" s="100" customFormat="1">
      <c r="A2270" s="45"/>
      <c r="B2270" s="129">
        <v>2013</v>
      </c>
      <c r="C2270" s="130">
        <v>8320</v>
      </c>
      <c r="D2270" s="129">
        <v>17</v>
      </c>
      <c r="E2270" s="129">
        <v>6000</v>
      </c>
      <c r="F2270" s="129">
        <v>6200</v>
      </c>
      <c r="G2270" s="129">
        <v>622</v>
      </c>
      <c r="H2270" s="129">
        <v>62202</v>
      </c>
      <c r="I2270" s="128" t="s">
        <v>261</v>
      </c>
      <c r="J2270" s="132">
        <v>0</v>
      </c>
      <c r="K2270" s="132">
        <v>0</v>
      </c>
      <c r="L2270" s="132">
        <v>0</v>
      </c>
      <c r="M2270" s="132">
        <v>0</v>
      </c>
      <c r="N2270" s="132">
        <v>0</v>
      </c>
      <c r="O2270" s="132">
        <v>0</v>
      </c>
      <c r="P2270" s="132">
        <v>0</v>
      </c>
      <c r="Q2270" s="45"/>
      <c r="R2270" s="123">
        <v>0</v>
      </c>
      <c r="S2270" s="123">
        <v>0</v>
      </c>
      <c r="T2270" s="123">
        <f t="shared" si="1379"/>
        <v>0</v>
      </c>
      <c r="U2270" s="123">
        <v>0</v>
      </c>
      <c r="V2270" s="123">
        <v>0</v>
      </c>
      <c r="W2270" s="123">
        <f t="shared" si="1375"/>
        <v>0</v>
      </c>
      <c r="X2270" s="123">
        <f t="shared" si="1380"/>
        <v>0</v>
      </c>
      <c r="Y2270" s="45"/>
      <c r="Z2270" s="123">
        <v>0</v>
      </c>
      <c r="AA2270" s="123">
        <v>0</v>
      </c>
      <c r="AB2270" s="123">
        <f t="shared" si="1381"/>
        <v>0</v>
      </c>
      <c r="AC2270" s="123">
        <v>0</v>
      </c>
      <c r="AD2270" s="123">
        <v>0</v>
      </c>
      <c r="AE2270" s="123">
        <f t="shared" si="1376"/>
        <v>0</v>
      </c>
      <c r="AF2270" s="123">
        <f t="shared" si="1382"/>
        <v>0</v>
      </c>
      <c r="AG2270" s="45"/>
      <c r="AH2270" s="123">
        <v>0</v>
      </c>
      <c r="AI2270" s="123">
        <v>0</v>
      </c>
      <c r="AJ2270" s="123">
        <f t="shared" si="1383"/>
        <v>0</v>
      </c>
      <c r="AK2270" s="123">
        <v>0</v>
      </c>
      <c r="AL2270" s="123">
        <v>0</v>
      </c>
      <c r="AM2270" s="123">
        <f t="shared" si="1377"/>
        <v>0</v>
      </c>
      <c r="AN2270" s="123">
        <f t="shared" si="1384"/>
        <v>0</v>
      </c>
      <c r="AO2270" s="45"/>
      <c r="AP2270" s="123">
        <f t="shared" ref="AP2270:AQ2285" si="1390">J2270-(R2270+Z2270+AH2270)</f>
        <v>0</v>
      </c>
      <c r="AQ2270" s="123">
        <f t="shared" si="1390"/>
        <v>0</v>
      </c>
      <c r="AR2270" s="123">
        <f t="shared" si="1386"/>
        <v>0</v>
      </c>
      <c r="AS2270" s="123">
        <f t="shared" si="1387"/>
        <v>0</v>
      </c>
      <c r="AT2270" s="123">
        <f t="shared" si="1387"/>
        <v>0</v>
      </c>
      <c r="AU2270" s="123">
        <f t="shared" si="1378"/>
        <v>0</v>
      </c>
      <c r="AV2270" s="123">
        <f t="shared" si="1388"/>
        <v>0</v>
      </c>
      <c r="AW2270" s="206"/>
      <c r="AX2270" s="206"/>
      <c r="AY2270" s="206"/>
      <c r="AZ2270" s="132" t="s">
        <v>283</v>
      </c>
      <c r="BA2270" s="132"/>
      <c r="BB2270" s="132"/>
      <c r="BC2270" s="133"/>
      <c r="BD2270" s="132"/>
    </row>
    <row r="2271" spans="1:56" s="100" customFormat="1" ht="202.8">
      <c r="A2271" s="199"/>
      <c r="B2271" s="207">
        <v>2013</v>
      </c>
      <c r="C2271" s="208">
        <v>8320</v>
      </c>
      <c r="D2271" s="207">
        <v>17</v>
      </c>
      <c r="E2271" s="207">
        <v>6000</v>
      </c>
      <c r="F2271" s="207">
        <v>6200</v>
      </c>
      <c r="G2271" s="207">
        <v>622</v>
      </c>
      <c r="H2271" s="207">
        <v>62202</v>
      </c>
      <c r="I2271" s="209" t="s">
        <v>538</v>
      </c>
      <c r="J2271" s="210">
        <v>0</v>
      </c>
      <c r="K2271" s="210">
        <v>0</v>
      </c>
      <c r="L2271" s="210">
        <v>0</v>
      </c>
      <c r="M2271" s="210">
        <v>0</v>
      </c>
      <c r="N2271" s="210">
        <v>0</v>
      </c>
      <c r="O2271" s="210">
        <v>0</v>
      </c>
      <c r="P2271" s="210">
        <v>0</v>
      </c>
      <c r="Q2271" s="199"/>
      <c r="R2271" s="197">
        <v>0</v>
      </c>
      <c r="S2271" s="197">
        <v>0</v>
      </c>
      <c r="T2271" s="197">
        <f t="shared" si="1379"/>
        <v>0</v>
      </c>
      <c r="U2271" s="197">
        <v>0</v>
      </c>
      <c r="V2271" s="197">
        <v>0</v>
      </c>
      <c r="W2271" s="197">
        <f t="shared" si="1375"/>
        <v>0</v>
      </c>
      <c r="X2271" s="197">
        <f t="shared" si="1380"/>
        <v>0</v>
      </c>
      <c r="Y2271" s="199"/>
      <c r="Z2271" s="197">
        <v>0</v>
      </c>
      <c r="AA2271" s="197">
        <v>0</v>
      </c>
      <c r="AB2271" s="197">
        <f t="shared" si="1381"/>
        <v>0</v>
      </c>
      <c r="AC2271" s="197">
        <v>0</v>
      </c>
      <c r="AD2271" s="197">
        <v>0</v>
      </c>
      <c r="AE2271" s="197">
        <f t="shared" si="1376"/>
        <v>0</v>
      </c>
      <c r="AF2271" s="197">
        <f t="shared" si="1382"/>
        <v>0</v>
      </c>
      <c r="AG2271" s="199"/>
      <c r="AH2271" s="197">
        <v>0</v>
      </c>
      <c r="AI2271" s="197">
        <v>0</v>
      </c>
      <c r="AJ2271" s="197">
        <f t="shared" si="1383"/>
        <v>0</v>
      </c>
      <c r="AK2271" s="197">
        <v>0</v>
      </c>
      <c r="AL2271" s="197">
        <v>0</v>
      </c>
      <c r="AM2271" s="197">
        <f t="shared" si="1377"/>
        <v>0</v>
      </c>
      <c r="AN2271" s="197">
        <f t="shared" si="1384"/>
        <v>0</v>
      </c>
      <c r="AO2271" s="199"/>
      <c r="AP2271" s="197">
        <f t="shared" si="1390"/>
        <v>0</v>
      </c>
      <c r="AQ2271" s="197">
        <f t="shared" si="1390"/>
        <v>0</v>
      </c>
      <c r="AR2271" s="197">
        <f t="shared" si="1386"/>
        <v>0</v>
      </c>
      <c r="AS2271" s="197">
        <f t="shared" si="1387"/>
        <v>0</v>
      </c>
      <c r="AT2271" s="197">
        <f t="shared" si="1387"/>
        <v>0</v>
      </c>
      <c r="AU2271" s="197">
        <f t="shared" si="1378"/>
        <v>0</v>
      </c>
      <c r="AV2271" s="197">
        <f t="shared" si="1388"/>
        <v>0</v>
      </c>
      <c r="AW2271" s="211" t="s">
        <v>260</v>
      </c>
      <c r="AX2271" s="211">
        <v>1</v>
      </c>
      <c r="AY2271" s="211"/>
      <c r="AZ2271" s="210"/>
      <c r="BA2271" s="210"/>
      <c r="BB2271" s="210"/>
      <c r="BC2271" s="204">
        <f>+AX2271-BA2271</f>
        <v>1</v>
      </c>
      <c r="BD2271" s="198">
        <v>0</v>
      </c>
    </row>
    <row r="2272" spans="1:56" s="100" customFormat="1">
      <c r="A2272" s="45"/>
      <c r="B2272" s="129">
        <v>2013</v>
      </c>
      <c r="C2272" s="130">
        <v>8320</v>
      </c>
      <c r="D2272" s="129">
        <v>17</v>
      </c>
      <c r="E2272" s="129">
        <v>6000</v>
      </c>
      <c r="F2272" s="129">
        <v>6200</v>
      </c>
      <c r="G2272" s="129">
        <v>622</v>
      </c>
      <c r="H2272" s="129">
        <v>62202</v>
      </c>
      <c r="I2272" s="128" t="s">
        <v>261</v>
      </c>
      <c r="J2272" s="132">
        <v>0</v>
      </c>
      <c r="K2272" s="132">
        <v>0</v>
      </c>
      <c r="L2272" s="132">
        <v>0</v>
      </c>
      <c r="M2272" s="132">
        <v>0</v>
      </c>
      <c r="N2272" s="132">
        <v>0</v>
      </c>
      <c r="O2272" s="132">
        <v>0</v>
      </c>
      <c r="P2272" s="132">
        <v>0</v>
      </c>
      <c r="Q2272" s="45"/>
      <c r="R2272" s="123">
        <v>0</v>
      </c>
      <c r="S2272" s="123">
        <v>0</v>
      </c>
      <c r="T2272" s="123">
        <f t="shared" si="1379"/>
        <v>0</v>
      </c>
      <c r="U2272" s="123">
        <v>0</v>
      </c>
      <c r="V2272" s="123">
        <v>0</v>
      </c>
      <c r="W2272" s="123">
        <f t="shared" si="1375"/>
        <v>0</v>
      </c>
      <c r="X2272" s="123">
        <f t="shared" si="1380"/>
        <v>0</v>
      </c>
      <c r="Y2272" s="45"/>
      <c r="Z2272" s="123">
        <v>0</v>
      </c>
      <c r="AA2272" s="123">
        <v>0</v>
      </c>
      <c r="AB2272" s="123">
        <f t="shared" si="1381"/>
        <v>0</v>
      </c>
      <c r="AC2272" s="123">
        <v>0</v>
      </c>
      <c r="AD2272" s="123">
        <v>0</v>
      </c>
      <c r="AE2272" s="123">
        <f t="shared" si="1376"/>
        <v>0</v>
      </c>
      <c r="AF2272" s="123">
        <f t="shared" si="1382"/>
        <v>0</v>
      </c>
      <c r="AH2272" s="123">
        <v>0</v>
      </c>
      <c r="AI2272" s="123">
        <v>0</v>
      </c>
      <c r="AJ2272" s="123">
        <f t="shared" si="1383"/>
        <v>0</v>
      </c>
      <c r="AK2272" s="123">
        <v>0</v>
      </c>
      <c r="AL2272" s="123">
        <v>0</v>
      </c>
      <c r="AM2272" s="123">
        <f t="shared" si="1377"/>
        <v>0</v>
      </c>
      <c r="AN2272" s="123">
        <f t="shared" si="1384"/>
        <v>0</v>
      </c>
      <c r="AP2272" s="123">
        <f t="shared" si="1390"/>
        <v>0</v>
      </c>
      <c r="AQ2272" s="123">
        <f t="shared" si="1390"/>
        <v>0</v>
      </c>
      <c r="AR2272" s="123">
        <f t="shared" si="1386"/>
        <v>0</v>
      </c>
      <c r="AS2272" s="123">
        <f t="shared" si="1387"/>
        <v>0</v>
      </c>
      <c r="AT2272" s="123">
        <f t="shared" si="1387"/>
        <v>0</v>
      </c>
      <c r="AU2272" s="123">
        <f t="shared" si="1378"/>
        <v>0</v>
      </c>
      <c r="AV2272" s="123">
        <f t="shared" si="1388"/>
        <v>0</v>
      </c>
      <c r="AW2272" s="206"/>
      <c r="AX2272" s="206"/>
      <c r="AY2272" s="206"/>
      <c r="AZ2272" s="132" t="s">
        <v>283</v>
      </c>
      <c r="BA2272" s="132"/>
      <c r="BB2272" s="132"/>
      <c r="BC2272" s="132"/>
      <c r="BD2272" s="132"/>
    </row>
    <row r="2273" spans="1:56" s="100" customFormat="1">
      <c r="A2273" s="45"/>
      <c r="B2273" s="129">
        <v>2013</v>
      </c>
      <c r="C2273" s="130">
        <v>8320</v>
      </c>
      <c r="D2273" s="129">
        <v>17</v>
      </c>
      <c r="E2273" s="129">
        <v>6000</v>
      </c>
      <c r="F2273" s="129">
        <v>6200</v>
      </c>
      <c r="G2273" s="129">
        <v>622</v>
      </c>
      <c r="H2273" s="129">
        <v>62202</v>
      </c>
      <c r="I2273" s="128" t="s">
        <v>261</v>
      </c>
      <c r="J2273" s="132">
        <v>0</v>
      </c>
      <c r="K2273" s="132">
        <v>0</v>
      </c>
      <c r="L2273" s="132">
        <v>0</v>
      </c>
      <c r="M2273" s="132">
        <v>0</v>
      </c>
      <c r="N2273" s="132">
        <v>0</v>
      </c>
      <c r="O2273" s="132">
        <v>0</v>
      </c>
      <c r="P2273" s="132">
        <v>0</v>
      </c>
      <c r="Q2273" s="45"/>
      <c r="R2273" s="123">
        <v>0</v>
      </c>
      <c r="S2273" s="123">
        <v>0</v>
      </c>
      <c r="T2273" s="123">
        <f t="shared" si="1379"/>
        <v>0</v>
      </c>
      <c r="U2273" s="123">
        <v>0</v>
      </c>
      <c r="V2273" s="123">
        <v>0</v>
      </c>
      <c r="W2273" s="123">
        <f t="shared" si="1375"/>
        <v>0</v>
      </c>
      <c r="X2273" s="123">
        <f t="shared" si="1380"/>
        <v>0</v>
      </c>
      <c r="Y2273" s="45"/>
      <c r="Z2273" s="123">
        <v>0</v>
      </c>
      <c r="AA2273" s="123">
        <v>0</v>
      </c>
      <c r="AB2273" s="123">
        <f t="shared" si="1381"/>
        <v>0</v>
      </c>
      <c r="AC2273" s="123">
        <v>0</v>
      </c>
      <c r="AD2273" s="123">
        <v>0</v>
      </c>
      <c r="AE2273" s="123">
        <f t="shared" si="1376"/>
        <v>0</v>
      </c>
      <c r="AF2273" s="123">
        <f t="shared" si="1382"/>
        <v>0</v>
      </c>
      <c r="AH2273" s="123">
        <v>0</v>
      </c>
      <c r="AI2273" s="123">
        <v>0</v>
      </c>
      <c r="AJ2273" s="123">
        <f t="shared" si="1383"/>
        <v>0</v>
      </c>
      <c r="AK2273" s="123">
        <v>0</v>
      </c>
      <c r="AL2273" s="123">
        <v>0</v>
      </c>
      <c r="AM2273" s="123">
        <f t="shared" si="1377"/>
        <v>0</v>
      </c>
      <c r="AN2273" s="123">
        <f t="shared" si="1384"/>
        <v>0</v>
      </c>
      <c r="AP2273" s="123">
        <f t="shared" si="1390"/>
        <v>0</v>
      </c>
      <c r="AQ2273" s="123">
        <f t="shared" si="1390"/>
        <v>0</v>
      </c>
      <c r="AR2273" s="123">
        <f t="shared" si="1386"/>
        <v>0</v>
      </c>
      <c r="AS2273" s="123">
        <f t="shared" si="1387"/>
        <v>0</v>
      </c>
      <c r="AT2273" s="123">
        <f t="shared" si="1387"/>
        <v>0</v>
      </c>
      <c r="AU2273" s="123">
        <f t="shared" si="1378"/>
        <v>0</v>
      </c>
      <c r="AV2273" s="123">
        <f t="shared" si="1388"/>
        <v>0</v>
      </c>
      <c r="AW2273" s="206"/>
      <c r="AX2273" s="206"/>
      <c r="AY2273" s="206"/>
      <c r="AZ2273" s="132" t="s">
        <v>283</v>
      </c>
      <c r="BA2273" s="132"/>
      <c r="BB2273" s="132"/>
      <c r="BC2273" s="132"/>
      <c r="BD2273" s="132"/>
    </row>
    <row r="2274" spans="1:56" s="100" customFormat="1">
      <c r="A2274" s="45"/>
      <c r="B2274" s="129">
        <v>2013</v>
      </c>
      <c r="C2274" s="130">
        <v>8320</v>
      </c>
      <c r="D2274" s="129">
        <v>17</v>
      </c>
      <c r="E2274" s="129">
        <v>6000</v>
      </c>
      <c r="F2274" s="129">
        <v>6200</v>
      </c>
      <c r="G2274" s="129">
        <v>622</v>
      </c>
      <c r="H2274" s="129">
        <v>62202</v>
      </c>
      <c r="I2274" s="128" t="s">
        <v>261</v>
      </c>
      <c r="J2274" s="132">
        <v>0</v>
      </c>
      <c r="K2274" s="132">
        <v>0</v>
      </c>
      <c r="L2274" s="132">
        <v>0</v>
      </c>
      <c r="M2274" s="132">
        <v>0</v>
      </c>
      <c r="N2274" s="132">
        <v>0</v>
      </c>
      <c r="O2274" s="132">
        <v>0</v>
      </c>
      <c r="P2274" s="132">
        <v>0</v>
      </c>
      <c r="Q2274" s="45"/>
      <c r="R2274" s="123">
        <v>0</v>
      </c>
      <c r="S2274" s="123">
        <v>0</v>
      </c>
      <c r="T2274" s="123">
        <f t="shared" si="1379"/>
        <v>0</v>
      </c>
      <c r="U2274" s="123">
        <v>0</v>
      </c>
      <c r="V2274" s="123">
        <v>0</v>
      </c>
      <c r="W2274" s="123">
        <f t="shared" si="1375"/>
        <v>0</v>
      </c>
      <c r="X2274" s="123">
        <f t="shared" si="1380"/>
        <v>0</v>
      </c>
      <c r="Y2274" s="45"/>
      <c r="Z2274" s="123">
        <v>0</v>
      </c>
      <c r="AA2274" s="123">
        <v>0</v>
      </c>
      <c r="AB2274" s="123">
        <f t="shared" si="1381"/>
        <v>0</v>
      </c>
      <c r="AC2274" s="123">
        <v>0</v>
      </c>
      <c r="AD2274" s="123">
        <v>0</v>
      </c>
      <c r="AE2274" s="123">
        <f t="shared" si="1376"/>
        <v>0</v>
      </c>
      <c r="AF2274" s="123">
        <f t="shared" si="1382"/>
        <v>0</v>
      </c>
      <c r="AH2274" s="123">
        <v>0</v>
      </c>
      <c r="AI2274" s="123">
        <v>0</v>
      </c>
      <c r="AJ2274" s="123">
        <f t="shared" si="1383"/>
        <v>0</v>
      </c>
      <c r="AK2274" s="123">
        <v>0</v>
      </c>
      <c r="AL2274" s="123">
        <v>0</v>
      </c>
      <c r="AM2274" s="123">
        <f t="shared" si="1377"/>
        <v>0</v>
      </c>
      <c r="AN2274" s="123">
        <f t="shared" si="1384"/>
        <v>0</v>
      </c>
      <c r="AP2274" s="123">
        <f t="shared" si="1390"/>
        <v>0</v>
      </c>
      <c r="AQ2274" s="123">
        <f t="shared" si="1390"/>
        <v>0</v>
      </c>
      <c r="AR2274" s="123">
        <f t="shared" si="1386"/>
        <v>0</v>
      </c>
      <c r="AS2274" s="123">
        <f t="shared" si="1387"/>
        <v>0</v>
      </c>
      <c r="AT2274" s="123">
        <f t="shared" si="1387"/>
        <v>0</v>
      </c>
      <c r="AU2274" s="123">
        <f t="shared" si="1378"/>
        <v>0</v>
      </c>
      <c r="AV2274" s="123">
        <f t="shared" si="1388"/>
        <v>0</v>
      </c>
      <c r="AW2274" s="206"/>
      <c r="AX2274" s="206"/>
      <c r="AY2274" s="206"/>
      <c r="AZ2274" s="132" t="s">
        <v>283</v>
      </c>
      <c r="BA2274" s="132"/>
      <c r="BB2274" s="132"/>
      <c r="BC2274" s="132"/>
      <c r="BD2274" s="132"/>
    </row>
    <row r="2275" spans="1:56" s="100" customFormat="1">
      <c r="A2275" s="45"/>
      <c r="B2275" s="129">
        <v>2013</v>
      </c>
      <c r="C2275" s="130">
        <v>8320</v>
      </c>
      <c r="D2275" s="129">
        <v>17</v>
      </c>
      <c r="E2275" s="129">
        <v>6000</v>
      </c>
      <c r="F2275" s="129">
        <v>6200</v>
      </c>
      <c r="G2275" s="129">
        <v>622</v>
      </c>
      <c r="H2275" s="129">
        <v>62202</v>
      </c>
      <c r="I2275" s="128" t="s">
        <v>261</v>
      </c>
      <c r="J2275" s="132">
        <v>0</v>
      </c>
      <c r="K2275" s="132">
        <v>0</v>
      </c>
      <c r="L2275" s="132">
        <v>0</v>
      </c>
      <c r="M2275" s="132">
        <v>0</v>
      </c>
      <c r="N2275" s="132">
        <v>0</v>
      </c>
      <c r="O2275" s="132">
        <v>0</v>
      </c>
      <c r="P2275" s="132">
        <v>0</v>
      </c>
      <c r="Q2275" s="45"/>
      <c r="R2275" s="123">
        <v>0</v>
      </c>
      <c r="S2275" s="123">
        <v>0</v>
      </c>
      <c r="T2275" s="123">
        <f t="shared" si="1379"/>
        <v>0</v>
      </c>
      <c r="U2275" s="123">
        <v>0</v>
      </c>
      <c r="V2275" s="123">
        <v>0</v>
      </c>
      <c r="W2275" s="123">
        <f t="shared" si="1375"/>
        <v>0</v>
      </c>
      <c r="X2275" s="123">
        <f t="shared" si="1380"/>
        <v>0</v>
      </c>
      <c r="Y2275" s="45"/>
      <c r="Z2275" s="123">
        <v>0</v>
      </c>
      <c r="AA2275" s="123">
        <v>0</v>
      </c>
      <c r="AB2275" s="123">
        <f t="shared" si="1381"/>
        <v>0</v>
      </c>
      <c r="AC2275" s="123">
        <v>0</v>
      </c>
      <c r="AD2275" s="123">
        <v>0</v>
      </c>
      <c r="AE2275" s="123">
        <f t="shared" si="1376"/>
        <v>0</v>
      </c>
      <c r="AF2275" s="123">
        <f t="shared" si="1382"/>
        <v>0</v>
      </c>
      <c r="AH2275" s="123">
        <v>0</v>
      </c>
      <c r="AI2275" s="123">
        <v>0</v>
      </c>
      <c r="AJ2275" s="123">
        <f t="shared" si="1383"/>
        <v>0</v>
      </c>
      <c r="AK2275" s="123">
        <v>0</v>
      </c>
      <c r="AL2275" s="123">
        <v>0</v>
      </c>
      <c r="AM2275" s="123">
        <f t="shared" si="1377"/>
        <v>0</v>
      </c>
      <c r="AN2275" s="123">
        <f t="shared" si="1384"/>
        <v>0</v>
      </c>
      <c r="AP2275" s="123">
        <f t="shared" si="1390"/>
        <v>0</v>
      </c>
      <c r="AQ2275" s="123">
        <f t="shared" si="1390"/>
        <v>0</v>
      </c>
      <c r="AR2275" s="123">
        <f t="shared" si="1386"/>
        <v>0</v>
      </c>
      <c r="AS2275" s="123">
        <f t="shared" si="1387"/>
        <v>0</v>
      </c>
      <c r="AT2275" s="123">
        <f t="shared" si="1387"/>
        <v>0</v>
      </c>
      <c r="AU2275" s="123">
        <f t="shared" si="1378"/>
        <v>0</v>
      </c>
      <c r="AV2275" s="123">
        <f t="shared" si="1388"/>
        <v>0</v>
      </c>
      <c r="AW2275" s="206"/>
      <c r="AX2275" s="206"/>
      <c r="AY2275" s="206"/>
      <c r="AZ2275" s="132" t="s">
        <v>283</v>
      </c>
      <c r="BA2275" s="132"/>
      <c r="BB2275" s="132"/>
      <c r="BC2275" s="132"/>
      <c r="BD2275" s="132"/>
    </row>
    <row r="2276" spans="1:56" s="100" customFormat="1">
      <c r="A2276" s="45"/>
      <c r="B2276" s="129">
        <v>2013</v>
      </c>
      <c r="C2276" s="130">
        <v>8320</v>
      </c>
      <c r="D2276" s="129">
        <v>17</v>
      </c>
      <c r="E2276" s="129">
        <v>6000</v>
      </c>
      <c r="F2276" s="129">
        <v>6200</v>
      </c>
      <c r="G2276" s="129">
        <v>622</v>
      </c>
      <c r="H2276" s="129">
        <v>62202</v>
      </c>
      <c r="I2276" s="128" t="s">
        <v>261</v>
      </c>
      <c r="J2276" s="132">
        <v>0</v>
      </c>
      <c r="K2276" s="132">
        <v>0</v>
      </c>
      <c r="L2276" s="132">
        <v>0</v>
      </c>
      <c r="M2276" s="132">
        <v>0</v>
      </c>
      <c r="N2276" s="132">
        <v>0</v>
      </c>
      <c r="O2276" s="132">
        <v>0</v>
      </c>
      <c r="P2276" s="132">
        <v>0</v>
      </c>
      <c r="Q2276" s="45"/>
      <c r="R2276" s="123">
        <v>0</v>
      </c>
      <c r="S2276" s="123">
        <v>0</v>
      </c>
      <c r="T2276" s="123">
        <f t="shared" si="1379"/>
        <v>0</v>
      </c>
      <c r="U2276" s="123">
        <v>0</v>
      </c>
      <c r="V2276" s="123">
        <v>0</v>
      </c>
      <c r="W2276" s="123">
        <f t="shared" si="1375"/>
        <v>0</v>
      </c>
      <c r="X2276" s="123">
        <f t="shared" si="1380"/>
        <v>0</v>
      </c>
      <c r="Y2276" s="45"/>
      <c r="Z2276" s="123">
        <v>0</v>
      </c>
      <c r="AA2276" s="123">
        <v>0</v>
      </c>
      <c r="AB2276" s="123">
        <f t="shared" si="1381"/>
        <v>0</v>
      </c>
      <c r="AC2276" s="123">
        <v>0</v>
      </c>
      <c r="AD2276" s="123">
        <v>0</v>
      </c>
      <c r="AE2276" s="123">
        <f t="shared" si="1376"/>
        <v>0</v>
      </c>
      <c r="AF2276" s="123">
        <f t="shared" si="1382"/>
        <v>0</v>
      </c>
      <c r="AH2276" s="123">
        <v>0</v>
      </c>
      <c r="AI2276" s="123">
        <v>0</v>
      </c>
      <c r="AJ2276" s="123">
        <f t="shared" si="1383"/>
        <v>0</v>
      </c>
      <c r="AK2276" s="123">
        <v>0</v>
      </c>
      <c r="AL2276" s="123">
        <v>0</v>
      </c>
      <c r="AM2276" s="123">
        <f t="shared" si="1377"/>
        <v>0</v>
      </c>
      <c r="AN2276" s="123">
        <f t="shared" si="1384"/>
        <v>0</v>
      </c>
      <c r="AP2276" s="123">
        <f t="shared" si="1390"/>
        <v>0</v>
      </c>
      <c r="AQ2276" s="123">
        <f t="shared" si="1390"/>
        <v>0</v>
      </c>
      <c r="AR2276" s="123">
        <f t="shared" si="1386"/>
        <v>0</v>
      </c>
      <c r="AS2276" s="123">
        <f t="shared" si="1387"/>
        <v>0</v>
      </c>
      <c r="AT2276" s="123">
        <f t="shared" si="1387"/>
        <v>0</v>
      </c>
      <c r="AU2276" s="123">
        <f t="shared" si="1378"/>
        <v>0</v>
      </c>
      <c r="AV2276" s="123">
        <f t="shared" si="1388"/>
        <v>0</v>
      </c>
      <c r="AW2276" s="206"/>
      <c r="AX2276" s="206"/>
      <c r="AY2276" s="206"/>
      <c r="AZ2276" s="132" t="s">
        <v>283</v>
      </c>
      <c r="BA2276" s="132"/>
      <c r="BB2276" s="132"/>
      <c r="BC2276" s="132"/>
      <c r="BD2276" s="132"/>
    </row>
    <row r="2277" spans="1:56" s="100" customFormat="1">
      <c r="A2277" s="45"/>
      <c r="B2277" s="129">
        <v>2013</v>
      </c>
      <c r="C2277" s="130">
        <v>8320</v>
      </c>
      <c r="D2277" s="129">
        <v>17</v>
      </c>
      <c r="E2277" s="129">
        <v>6000</v>
      </c>
      <c r="F2277" s="129">
        <v>6200</v>
      </c>
      <c r="G2277" s="129">
        <v>622</v>
      </c>
      <c r="H2277" s="129">
        <v>62202</v>
      </c>
      <c r="I2277" s="128" t="s">
        <v>261</v>
      </c>
      <c r="J2277" s="132">
        <v>0</v>
      </c>
      <c r="K2277" s="132">
        <v>0</v>
      </c>
      <c r="L2277" s="132">
        <v>0</v>
      </c>
      <c r="M2277" s="132">
        <v>0</v>
      </c>
      <c r="N2277" s="132">
        <v>0</v>
      </c>
      <c r="O2277" s="132">
        <v>0</v>
      </c>
      <c r="P2277" s="132">
        <v>0</v>
      </c>
      <c r="Q2277" s="45"/>
      <c r="R2277" s="123">
        <v>0</v>
      </c>
      <c r="S2277" s="123">
        <v>0</v>
      </c>
      <c r="T2277" s="123">
        <f t="shared" si="1379"/>
        <v>0</v>
      </c>
      <c r="U2277" s="123">
        <v>0</v>
      </c>
      <c r="V2277" s="123">
        <v>0</v>
      </c>
      <c r="W2277" s="123">
        <f t="shared" si="1375"/>
        <v>0</v>
      </c>
      <c r="X2277" s="123">
        <f t="shared" si="1380"/>
        <v>0</v>
      </c>
      <c r="Y2277" s="45"/>
      <c r="Z2277" s="123">
        <v>0</v>
      </c>
      <c r="AA2277" s="123">
        <v>0</v>
      </c>
      <c r="AB2277" s="123">
        <f t="shared" si="1381"/>
        <v>0</v>
      </c>
      <c r="AC2277" s="123">
        <v>0</v>
      </c>
      <c r="AD2277" s="123">
        <v>0</v>
      </c>
      <c r="AE2277" s="123">
        <f t="shared" si="1376"/>
        <v>0</v>
      </c>
      <c r="AF2277" s="123">
        <f t="shared" si="1382"/>
        <v>0</v>
      </c>
      <c r="AH2277" s="123">
        <v>0</v>
      </c>
      <c r="AI2277" s="123">
        <v>0</v>
      </c>
      <c r="AJ2277" s="123">
        <f t="shared" si="1383"/>
        <v>0</v>
      </c>
      <c r="AK2277" s="123">
        <v>0</v>
      </c>
      <c r="AL2277" s="123">
        <v>0</v>
      </c>
      <c r="AM2277" s="123">
        <f t="shared" si="1377"/>
        <v>0</v>
      </c>
      <c r="AN2277" s="123">
        <f t="shared" si="1384"/>
        <v>0</v>
      </c>
      <c r="AP2277" s="123">
        <f t="shared" si="1390"/>
        <v>0</v>
      </c>
      <c r="AQ2277" s="123">
        <f t="shared" si="1390"/>
        <v>0</v>
      </c>
      <c r="AR2277" s="123">
        <f t="shared" si="1386"/>
        <v>0</v>
      </c>
      <c r="AS2277" s="123">
        <f t="shared" si="1387"/>
        <v>0</v>
      </c>
      <c r="AT2277" s="123">
        <f t="shared" si="1387"/>
        <v>0</v>
      </c>
      <c r="AU2277" s="123">
        <f t="shared" si="1378"/>
        <v>0</v>
      </c>
      <c r="AV2277" s="123">
        <f t="shared" si="1388"/>
        <v>0</v>
      </c>
      <c r="AW2277" s="206"/>
      <c r="AX2277" s="206"/>
      <c r="AY2277" s="206"/>
      <c r="AZ2277" s="132" t="s">
        <v>283</v>
      </c>
      <c r="BA2277" s="132"/>
      <c r="BB2277" s="132"/>
      <c r="BC2277" s="132"/>
      <c r="BD2277" s="132"/>
    </row>
    <row r="2278" spans="1:56" s="100" customFormat="1">
      <c r="A2278" s="45"/>
      <c r="B2278" s="129">
        <v>2013</v>
      </c>
      <c r="C2278" s="130">
        <v>8320</v>
      </c>
      <c r="D2278" s="129">
        <v>17</v>
      </c>
      <c r="E2278" s="129">
        <v>6000</v>
      </c>
      <c r="F2278" s="129">
        <v>6200</v>
      </c>
      <c r="G2278" s="129">
        <v>622</v>
      </c>
      <c r="H2278" s="129">
        <v>62202</v>
      </c>
      <c r="I2278" s="128" t="s">
        <v>261</v>
      </c>
      <c r="J2278" s="132">
        <v>0</v>
      </c>
      <c r="K2278" s="132">
        <v>0</v>
      </c>
      <c r="L2278" s="132">
        <v>0</v>
      </c>
      <c r="M2278" s="132">
        <v>0</v>
      </c>
      <c r="N2278" s="132">
        <v>0</v>
      </c>
      <c r="O2278" s="132">
        <v>0</v>
      </c>
      <c r="P2278" s="132">
        <v>0</v>
      </c>
      <c r="Q2278" s="45"/>
      <c r="R2278" s="123">
        <v>0</v>
      </c>
      <c r="S2278" s="123">
        <v>0</v>
      </c>
      <c r="T2278" s="123">
        <f t="shared" si="1379"/>
        <v>0</v>
      </c>
      <c r="U2278" s="123">
        <v>0</v>
      </c>
      <c r="V2278" s="123">
        <v>0</v>
      </c>
      <c r="W2278" s="123">
        <f t="shared" si="1375"/>
        <v>0</v>
      </c>
      <c r="X2278" s="123">
        <f t="shared" si="1380"/>
        <v>0</v>
      </c>
      <c r="Y2278" s="45"/>
      <c r="Z2278" s="123">
        <v>0</v>
      </c>
      <c r="AA2278" s="123">
        <v>0</v>
      </c>
      <c r="AB2278" s="123">
        <f t="shared" si="1381"/>
        <v>0</v>
      </c>
      <c r="AC2278" s="123">
        <v>0</v>
      </c>
      <c r="AD2278" s="123">
        <v>0</v>
      </c>
      <c r="AE2278" s="123">
        <f t="shared" si="1376"/>
        <v>0</v>
      </c>
      <c r="AF2278" s="123">
        <f t="shared" si="1382"/>
        <v>0</v>
      </c>
      <c r="AH2278" s="123">
        <v>0</v>
      </c>
      <c r="AI2278" s="123">
        <v>0</v>
      </c>
      <c r="AJ2278" s="123">
        <f t="shared" si="1383"/>
        <v>0</v>
      </c>
      <c r="AK2278" s="123">
        <v>0</v>
      </c>
      <c r="AL2278" s="123">
        <v>0</v>
      </c>
      <c r="AM2278" s="123">
        <f t="shared" si="1377"/>
        <v>0</v>
      </c>
      <c r="AN2278" s="123">
        <f t="shared" si="1384"/>
        <v>0</v>
      </c>
      <c r="AP2278" s="123">
        <f t="shared" si="1390"/>
        <v>0</v>
      </c>
      <c r="AQ2278" s="123">
        <f t="shared" si="1390"/>
        <v>0</v>
      </c>
      <c r="AR2278" s="123">
        <f t="shared" si="1386"/>
        <v>0</v>
      </c>
      <c r="AS2278" s="123">
        <f t="shared" ref="AS2278:AT2292" si="1391">M2278-(U2278+AC2278+AK2278)</f>
        <v>0</v>
      </c>
      <c r="AT2278" s="123">
        <f t="shared" si="1391"/>
        <v>0</v>
      </c>
      <c r="AU2278" s="123">
        <f t="shared" si="1378"/>
        <v>0</v>
      </c>
      <c r="AV2278" s="123">
        <f t="shared" si="1388"/>
        <v>0</v>
      </c>
      <c r="AW2278" s="206"/>
      <c r="AX2278" s="206"/>
      <c r="AY2278" s="206"/>
      <c r="AZ2278" s="132" t="s">
        <v>283</v>
      </c>
      <c r="BA2278" s="132"/>
      <c r="BB2278" s="132"/>
      <c r="BC2278" s="132"/>
      <c r="BD2278" s="132"/>
    </row>
    <row r="2279" spans="1:56" s="100" customFormat="1">
      <c r="A2279" s="45"/>
      <c r="B2279" s="129">
        <v>2013</v>
      </c>
      <c r="C2279" s="130">
        <v>8320</v>
      </c>
      <c r="D2279" s="129">
        <v>17</v>
      </c>
      <c r="E2279" s="129">
        <v>6000</v>
      </c>
      <c r="F2279" s="129">
        <v>6200</v>
      </c>
      <c r="G2279" s="129">
        <v>622</v>
      </c>
      <c r="H2279" s="129">
        <v>62202</v>
      </c>
      <c r="I2279" s="128" t="s">
        <v>261</v>
      </c>
      <c r="J2279" s="132">
        <v>0</v>
      </c>
      <c r="K2279" s="132">
        <v>0</v>
      </c>
      <c r="L2279" s="132">
        <v>0</v>
      </c>
      <c r="M2279" s="132">
        <v>0</v>
      </c>
      <c r="N2279" s="132">
        <v>0</v>
      </c>
      <c r="O2279" s="132">
        <v>0</v>
      </c>
      <c r="P2279" s="132">
        <v>0</v>
      </c>
      <c r="Q2279" s="45"/>
      <c r="R2279" s="123">
        <v>0</v>
      </c>
      <c r="S2279" s="123">
        <v>0</v>
      </c>
      <c r="T2279" s="123">
        <f t="shared" si="1379"/>
        <v>0</v>
      </c>
      <c r="U2279" s="123">
        <v>0</v>
      </c>
      <c r="V2279" s="123">
        <v>0</v>
      </c>
      <c r="W2279" s="123">
        <f t="shared" si="1375"/>
        <v>0</v>
      </c>
      <c r="X2279" s="123">
        <f t="shared" si="1380"/>
        <v>0</v>
      </c>
      <c r="Y2279" s="45"/>
      <c r="Z2279" s="123">
        <v>0</v>
      </c>
      <c r="AA2279" s="123">
        <v>0</v>
      </c>
      <c r="AB2279" s="123">
        <f t="shared" si="1381"/>
        <v>0</v>
      </c>
      <c r="AC2279" s="123">
        <v>0</v>
      </c>
      <c r="AD2279" s="123">
        <v>0</v>
      </c>
      <c r="AE2279" s="123">
        <f t="shared" si="1376"/>
        <v>0</v>
      </c>
      <c r="AF2279" s="123">
        <f t="shared" si="1382"/>
        <v>0</v>
      </c>
      <c r="AH2279" s="123">
        <v>0</v>
      </c>
      <c r="AI2279" s="123">
        <v>0</v>
      </c>
      <c r="AJ2279" s="123">
        <f t="shared" si="1383"/>
        <v>0</v>
      </c>
      <c r="AK2279" s="123">
        <v>0</v>
      </c>
      <c r="AL2279" s="123">
        <v>0</v>
      </c>
      <c r="AM2279" s="123">
        <f t="shared" si="1377"/>
        <v>0</v>
      </c>
      <c r="AN2279" s="123">
        <f t="shared" si="1384"/>
        <v>0</v>
      </c>
      <c r="AP2279" s="123">
        <f t="shared" si="1390"/>
        <v>0</v>
      </c>
      <c r="AQ2279" s="123">
        <f t="shared" si="1390"/>
        <v>0</v>
      </c>
      <c r="AR2279" s="123">
        <f t="shared" si="1386"/>
        <v>0</v>
      </c>
      <c r="AS2279" s="123">
        <f t="shared" si="1391"/>
        <v>0</v>
      </c>
      <c r="AT2279" s="123">
        <f t="shared" si="1391"/>
        <v>0</v>
      </c>
      <c r="AU2279" s="123">
        <f t="shared" si="1378"/>
        <v>0</v>
      </c>
      <c r="AV2279" s="123">
        <f t="shared" si="1388"/>
        <v>0</v>
      </c>
      <c r="AW2279" s="206"/>
      <c r="AX2279" s="206"/>
      <c r="AY2279" s="206"/>
      <c r="AZ2279" s="132" t="s">
        <v>283</v>
      </c>
      <c r="BA2279" s="132"/>
      <c r="BB2279" s="132"/>
      <c r="BC2279" s="132"/>
      <c r="BD2279" s="132"/>
    </row>
    <row r="2280" spans="1:56" s="100" customFormat="1">
      <c r="A2280" s="45"/>
      <c r="B2280" s="129">
        <v>2013</v>
      </c>
      <c r="C2280" s="130">
        <v>8320</v>
      </c>
      <c r="D2280" s="129">
        <v>17</v>
      </c>
      <c r="E2280" s="129">
        <v>6000</v>
      </c>
      <c r="F2280" s="129">
        <v>6200</v>
      </c>
      <c r="G2280" s="129">
        <v>622</v>
      </c>
      <c r="H2280" s="129">
        <v>62202</v>
      </c>
      <c r="I2280" s="128" t="s">
        <v>261</v>
      </c>
      <c r="J2280" s="132">
        <v>0</v>
      </c>
      <c r="K2280" s="132">
        <v>0</v>
      </c>
      <c r="L2280" s="132">
        <v>0</v>
      </c>
      <c r="M2280" s="132">
        <v>0</v>
      </c>
      <c r="N2280" s="132">
        <v>0</v>
      </c>
      <c r="O2280" s="132">
        <v>0</v>
      </c>
      <c r="P2280" s="132">
        <v>0</v>
      </c>
      <c r="Q2280" s="45"/>
      <c r="R2280" s="123">
        <v>0</v>
      </c>
      <c r="S2280" s="123">
        <v>0</v>
      </c>
      <c r="T2280" s="123">
        <f t="shared" si="1379"/>
        <v>0</v>
      </c>
      <c r="U2280" s="123">
        <v>0</v>
      </c>
      <c r="V2280" s="123">
        <v>0</v>
      </c>
      <c r="W2280" s="123">
        <f t="shared" si="1375"/>
        <v>0</v>
      </c>
      <c r="X2280" s="123">
        <f t="shared" si="1380"/>
        <v>0</v>
      </c>
      <c r="Y2280" s="45"/>
      <c r="Z2280" s="123">
        <v>0</v>
      </c>
      <c r="AA2280" s="123">
        <v>0</v>
      </c>
      <c r="AB2280" s="123">
        <f t="shared" si="1381"/>
        <v>0</v>
      </c>
      <c r="AC2280" s="123">
        <v>0</v>
      </c>
      <c r="AD2280" s="123">
        <v>0</v>
      </c>
      <c r="AE2280" s="123">
        <f t="shared" si="1376"/>
        <v>0</v>
      </c>
      <c r="AF2280" s="123">
        <f t="shared" si="1382"/>
        <v>0</v>
      </c>
      <c r="AH2280" s="123">
        <v>0</v>
      </c>
      <c r="AI2280" s="123">
        <v>0</v>
      </c>
      <c r="AJ2280" s="123">
        <f t="shared" si="1383"/>
        <v>0</v>
      </c>
      <c r="AK2280" s="123">
        <v>0</v>
      </c>
      <c r="AL2280" s="123">
        <v>0</v>
      </c>
      <c r="AM2280" s="123">
        <f t="shared" si="1377"/>
        <v>0</v>
      </c>
      <c r="AN2280" s="123">
        <f t="shared" si="1384"/>
        <v>0</v>
      </c>
      <c r="AP2280" s="123">
        <f t="shared" si="1390"/>
        <v>0</v>
      </c>
      <c r="AQ2280" s="123">
        <f t="shared" si="1390"/>
        <v>0</v>
      </c>
      <c r="AR2280" s="123">
        <f t="shared" si="1386"/>
        <v>0</v>
      </c>
      <c r="AS2280" s="123">
        <f t="shared" si="1391"/>
        <v>0</v>
      </c>
      <c r="AT2280" s="123">
        <f t="shared" si="1391"/>
        <v>0</v>
      </c>
      <c r="AU2280" s="123">
        <f t="shared" si="1378"/>
        <v>0</v>
      </c>
      <c r="AV2280" s="123">
        <f t="shared" si="1388"/>
        <v>0</v>
      </c>
      <c r="AW2280" s="206"/>
      <c r="AX2280" s="206"/>
      <c r="AY2280" s="206"/>
      <c r="AZ2280" s="132" t="s">
        <v>283</v>
      </c>
      <c r="BA2280" s="132"/>
      <c r="BB2280" s="132"/>
      <c r="BC2280" s="132"/>
      <c r="BD2280" s="132"/>
    </row>
    <row r="2281" spans="1:56" s="100" customFormat="1">
      <c r="A2281" s="45"/>
      <c r="B2281" s="129">
        <v>2013</v>
      </c>
      <c r="C2281" s="130">
        <v>8320</v>
      </c>
      <c r="D2281" s="129">
        <v>17</v>
      </c>
      <c r="E2281" s="129">
        <v>6000</v>
      </c>
      <c r="F2281" s="129">
        <v>6200</v>
      </c>
      <c r="G2281" s="129">
        <v>622</v>
      </c>
      <c r="H2281" s="129">
        <v>62202</v>
      </c>
      <c r="I2281" s="128" t="s">
        <v>261</v>
      </c>
      <c r="J2281" s="132">
        <v>0</v>
      </c>
      <c r="K2281" s="132">
        <v>0</v>
      </c>
      <c r="L2281" s="132">
        <v>0</v>
      </c>
      <c r="M2281" s="132">
        <v>0</v>
      </c>
      <c r="N2281" s="132">
        <v>0</v>
      </c>
      <c r="O2281" s="132">
        <v>0</v>
      </c>
      <c r="P2281" s="132">
        <v>0</v>
      </c>
      <c r="Q2281" s="45"/>
      <c r="R2281" s="123">
        <v>0</v>
      </c>
      <c r="S2281" s="123">
        <v>0</v>
      </c>
      <c r="T2281" s="123">
        <f t="shared" si="1379"/>
        <v>0</v>
      </c>
      <c r="U2281" s="123">
        <v>0</v>
      </c>
      <c r="V2281" s="123">
        <v>0</v>
      </c>
      <c r="W2281" s="123">
        <f t="shared" si="1375"/>
        <v>0</v>
      </c>
      <c r="X2281" s="123">
        <f t="shared" si="1380"/>
        <v>0</v>
      </c>
      <c r="Y2281" s="45"/>
      <c r="Z2281" s="123">
        <v>0</v>
      </c>
      <c r="AA2281" s="123">
        <v>0</v>
      </c>
      <c r="AB2281" s="123">
        <f t="shared" si="1381"/>
        <v>0</v>
      </c>
      <c r="AC2281" s="123">
        <v>0</v>
      </c>
      <c r="AD2281" s="123">
        <v>0</v>
      </c>
      <c r="AE2281" s="123">
        <f t="shared" si="1376"/>
        <v>0</v>
      </c>
      <c r="AF2281" s="123">
        <f t="shared" si="1382"/>
        <v>0</v>
      </c>
      <c r="AH2281" s="123">
        <v>0</v>
      </c>
      <c r="AI2281" s="123">
        <v>0</v>
      </c>
      <c r="AJ2281" s="123">
        <f t="shared" si="1383"/>
        <v>0</v>
      </c>
      <c r="AK2281" s="123">
        <v>0</v>
      </c>
      <c r="AL2281" s="123">
        <v>0</v>
      </c>
      <c r="AM2281" s="123">
        <f t="shared" si="1377"/>
        <v>0</v>
      </c>
      <c r="AN2281" s="123">
        <f t="shared" si="1384"/>
        <v>0</v>
      </c>
      <c r="AP2281" s="123">
        <f t="shared" si="1390"/>
        <v>0</v>
      </c>
      <c r="AQ2281" s="123">
        <f t="shared" si="1390"/>
        <v>0</v>
      </c>
      <c r="AR2281" s="123">
        <f t="shared" si="1386"/>
        <v>0</v>
      </c>
      <c r="AS2281" s="123">
        <f t="shared" si="1391"/>
        <v>0</v>
      </c>
      <c r="AT2281" s="123">
        <f t="shared" si="1391"/>
        <v>0</v>
      </c>
      <c r="AU2281" s="123">
        <f t="shared" si="1378"/>
        <v>0</v>
      </c>
      <c r="AV2281" s="123">
        <f t="shared" si="1388"/>
        <v>0</v>
      </c>
      <c r="AW2281" s="206"/>
      <c r="AX2281" s="206"/>
      <c r="AY2281" s="206"/>
      <c r="AZ2281" s="132" t="s">
        <v>283</v>
      </c>
      <c r="BA2281" s="132"/>
      <c r="BB2281" s="132"/>
      <c r="BC2281" s="132"/>
      <c r="BD2281" s="132"/>
    </row>
    <row r="2282" spans="1:56" s="100" customFormat="1">
      <c r="A2282" s="45"/>
      <c r="B2282" s="129">
        <v>2013</v>
      </c>
      <c r="C2282" s="130">
        <v>8320</v>
      </c>
      <c r="D2282" s="129">
        <v>17</v>
      </c>
      <c r="E2282" s="129">
        <v>6000</v>
      </c>
      <c r="F2282" s="129">
        <v>6200</v>
      </c>
      <c r="G2282" s="129">
        <v>622</v>
      </c>
      <c r="H2282" s="129">
        <v>62202</v>
      </c>
      <c r="I2282" s="128" t="s">
        <v>261</v>
      </c>
      <c r="J2282" s="132">
        <v>0</v>
      </c>
      <c r="K2282" s="132">
        <v>0</v>
      </c>
      <c r="L2282" s="132">
        <v>0</v>
      </c>
      <c r="M2282" s="132">
        <v>0</v>
      </c>
      <c r="N2282" s="132">
        <v>0</v>
      </c>
      <c r="O2282" s="132">
        <v>0</v>
      </c>
      <c r="P2282" s="132">
        <v>0</v>
      </c>
      <c r="Q2282" s="45"/>
      <c r="R2282" s="123">
        <v>0</v>
      </c>
      <c r="S2282" s="123">
        <v>0</v>
      </c>
      <c r="T2282" s="123">
        <f t="shared" si="1379"/>
        <v>0</v>
      </c>
      <c r="U2282" s="123">
        <v>0</v>
      </c>
      <c r="V2282" s="123">
        <v>0</v>
      </c>
      <c r="W2282" s="123">
        <f t="shared" si="1375"/>
        <v>0</v>
      </c>
      <c r="X2282" s="123">
        <f t="shared" si="1380"/>
        <v>0</v>
      </c>
      <c r="Y2282" s="45"/>
      <c r="Z2282" s="123">
        <v>0</v>
      </c>
      <c r="AA2282" s="123">
        <v>0</v>
      </c>
      <c r="AB2282" s="123">
        <f t="shared" si="1381"/>
        <v>0</v>
      </c>
      <c r="AC2282" s="123">
        <v>0</v>
      </c>
      <c r="AD2282" s="123">
        <v>0</v>
      </c>
      <c r="AE2282" s="123">
        <f t="shared" si="1376"/>
        <v>0</v>
      </c>
      <c r="AF2282" s="123">
        <f t="shared" si="1382"/>
        <v>0</v>
      </c>
      <c r="AH2282" s="123">
        <v>0</v>
      </c>
      <c r="AI2282" s="123">
        <v>0</v>
      </c>
      <c r="AJ2282" s="123">
        <f t="shared" si="1383"/>
        <v>0</v>
      </c>
      <c r="AK2282" s="123">
        <v>0</v>
      </c>
      <c r="AL2282" s="123">
        <v>0</v>
      </c>
      <c r="AM2282" s="123">
        <f t="shared" si="1377"/>
        <v>0</v>
      </c>
      <c r="AN2282" s="123">
        <f t="shared" si="1384"/>
        <v>0</v>
      </c>
      <c r="AP2282" s="123">
        <f t="shared" si="1390"/>
        <v>0</v>
      </c>
      <c r="AQ2282" s="123">
        <f t="shared" si="1390"/>
        <v>0</v>
      </c>
      <c r="AR2282" s="123">
        <f t="shared" si="1386"/>
        <v>0</v>
      </c>
      <c r="AS2282" s="123">
        <f t="shared" si="1391"/>
        <v>0</v>
      </c>
      <c r="AT2282" s="123">
        <f t="shared" si="1391"/>
        <v>0</v>
      </c>
      <c r="AU2282" s="123">
        <f t="shared" si="1378"/>
        <v>0</v>
      </c>
      <c r="AV2282" s="123">
        <f t="shared" si="1388"/>
        <v>0</v>
      </c>
      <c r="AW2282" s="206"/>
      <c r="AX2282" s="206"/>
      <c r="AY2282" s="206"/>
      <c r="AZ2282" s="132" t="s">
        <v>283</v>
      </c>
      <c r="BA2282" s="132"/>
      <c r="BB2282" s="132"/>
      <c r="BC2282" s="132"/>
      <c r="BD2282" s="132"/>
    </row>
    <row r="2283" spans="1:56" s="100" customFormat="1">
      <c r="A2283" s="45"/>
      <c r="B2283" s="129">
        <v>2013</v>
      </c>
      <c r="C2283" s="130">
        <v>8320</v>
      </c>
      <c r="D2283" s="129">
        <v>17</v>
      </c>
      <c r="E2283" s="129">
        <v>6000</v>
      </c>
      <c r="F2283" s="129">
        <v>6200</v>
      </c>
      <c r="G2283" s="129">
        <v>622</v>
      </c>
      <c r="H2283" s="129">
        <v>62202</v>
      </c>
      <c r="I2283" s="128" t="s">
        <v>261</v>
      </c>
      <c r="J2283" s="132">
        <v>0</v>
      </c>
      <c r="K2283" s="132">
        <v>0</v>
      </c>
      <c r="L2283" s="132">
        <v>0</v>
      </c>
      <c r="M2283" s="132">
        <v>0</v>
      </c>
      <c r="N2283" s="132">
        <v>0</v>
      </c>
      <c r="O2283" s="132">
        <v>0</v>
      </c>
      <c r="P2283" s="132">
        <v>0</v>
      </c>
      <c r="Q2283" s="45"/>
      <c r="R2283" s="123">
        <v>0</v>
      </c>
      <c r="S2283" s="123">
        <v>0</v>
      </c>
      <c r="T2283" s="123">
        <f t="shared" si="1379"/>
        <v>0</v>
      </c>
      <c r="U2283" s="123">
        <v>0</v>
      </c>
      <c r="V2283" s="123">
        <v>0</v>
      </c>
      <c r="W2283" s="123">
        <f t="shared" si="1375"/>
        <v>0</v>
      </c>
      <c r="X2283" s="123">
        <f t="shared" si="1380"/>
        <v>0</v>
      </c>
      <c r="Y2283" s="45"/>
      <c r="Z2283" s="123">
        <v>0</v>
      </c>
      <c r="AA2283" s="123">
        <v>0</v>
      </c>
      <c r="AB2283" s="123">
        <f t="shared" si="1381"/>
        <v>0</v>
      </c>
      <c r="AC2283" s="123">
        <v>0</v>
      </c>
      <c r="AD2283" s="123">
        <v>0</v>
      </c>
      <c r="AE2283" s="123">
        <f t="shared" si="1376"/>
        <v>0</v>
      </c>
      <c r="AF2283" s="123">
        <f t="shared" si="1382"/>
        <v>0</v>
      </c>
      <c r="AH2283" s="123">
        <v>0</v>
      </c>
      <c r="AI2283" s="123">
        <v>0</v>
      </c>
      <c r="AJ2283" s="123">
        <f t="shared" si="1383"/>
        <v>0</v>
      </c>
      <c r="AK2283" s="123">
        <v>0</v>
      </c>
      <c r="AL2283" s="123">
        <v>0</v>
      </c>
      <c r="AM2283" s="123">
        <f t="shared" si="1377"/>
        <v>0</v>
      </c>
      <c r="AN2283" s="123">
        <f t="shared" si="1384"/>
        <v>0</v>
      </c>
      <c r="AP2283" s="123">
        <f t="shared" si="1390"/>
        <v>0</v>
      </c>
      <c r="AQ2283" s="123">
        <f t="shared" si="1390"/>
        <v>0</v>
      </c>
      <c r="AR2283" s="123">
        <f t="shared" si="1386"/>
        <v>0</v>
      </c>
      <c r="AS2283" s="123">
        <f t="shared" si="1391"/>
        <v>0</v>
      </c>
      <c r="AT2283" s="123">
        <f t="shared" si="1391"/>
        <v>0</v>
      </c>
      <c r="AU2283" s="123">
        <f t="shared" si="1378"/>
        <v>0</v>
      </c>
      <c r="AV2283" s="123">
        <f t="shared" si="1388"/>
        <v>0</v>
      </c>
      <c r="AW2283" s="206"/>
      <c r="AX2283" s="206"/>
      <c r="AY2283" s="206"/>
      <c r="AZ2283" s="132" t="s">
        <v>283</v>
      </c>
      <c r="BA2283" s="132"/>
      <c r="BB2283" s="132"/>
      <c r="BC2283" s="132"/>
      <c r="BD2283" s="132"/>
    </row>
    <row r="2284" spans="1:56" s="100" customFormat="1">
      <c r="A2284" s="45"/>
      <c r="B2284" s="129">
        <v>2013</v>
      </c>
      <c r="C2284" s="130">
        <v>8320</v>
      </c>
      <c r="D2284" s="129">
        <v>17</v>
      </c>
      <c r="E2284" s="129">
        <v>6000</v>
      </c>
      <c r="F2284" s="129">
        <v>6200</v>
      </c>
      <c r="G2284" s="129">
        <v>622</v>
      </c>
      <c r="H2284" s="129">
        <v>62202</v>
      </c>
      <c r="I2284" s="128" t="s">
        <v>261</v>
      </c>
      <c r="J2284" s="132">
        <v>0</v>
      </c>
      <c r="K2284" s="132">
        <v>0</v>
      </c>
      <c r="L2284" s="132">
        <v>0</v>
      </c>
      <c r="M2284" s="132">
        <v>0</v>
      </c>
      <c r="N2284" s="132">
        <v>0</v>
      </c>
      <c r="O2284" s="132">
        <v>0</v>
      </c>
      <c r="P2284" s="132">
        <v>0</v>
      </c>
      <c r="Q2284" s="45"/>
      <c r="R2284" s="123">
        <v>0</v>
      </c>
      <c r="S2284" s="123">
        <v>0</v>
      </c>
      <c r="T2284" s="123">
        <f t="shared" si="1379"/>
        <v>0</v>
      </c>
      <c r="U2284" s="123">
        <v>0</v>
      </c>
      <c r="V2284" s="123">
        <v>0</v>
      </c>
      <c r="W2284" s="123">
        <f t="shared" si="1375"/>
        <v>0</v>
      </c>
      <c r="X2284" s="123">
        <f t="shared" si="1380"/>
        <v>0</v>
      </c>
      <c r="Y2284" s="45"/>
      <c r="Z2284" s="123">
        <v>0</v>
      </c>
      <c r="AA2284" s="123">
        <v>0</v>
      </c>
      <c r="AB2284" s="123">
        <f t="shared" si="1381"/>
        <v>0</v>
      </c>
      <c r="AC2284" s="123">
        <v>0</v>
      </c>
      <c r="AD2284" s="123">
        <v>0</v>
      </c>
      <c r="AE2284" s="123">
        <f t="shared" si="1376"/>
        <v>0</v>
      </c>
      <c r="AF2284" s="123">
        <f t="shared" si="1382"/>
        <v>0</v>
      </c>
      <c r="AH2284" s="123">
        <v>0</v>
      </c>
      <c r="AI2284" s="123">
        <v>0</v>
      </c>
      <c r="AJ2284" s="123">
        <f t="shared" si="1383"/>
        <v>0</v>
      </c>
      <c r="AK2284" s="123">
        <v>0</v>
      </c>
      <c r="AL2284" s="123">
        <v>0</v>
      </c>
      <c r="AM2284" s="123">
        <f t="shared" si="1377"/>
        <v>0</v>
      </c>
      <c r="AN2284" s="123">
        <f t="shared" si="1384"/>
        <v>0</v>
      </c>
      <c r="AP2284" s="123">
        <f t="shared" si="1390"/>
        <v>0</v>
      </c>
      <c r="AQ2284" s="123">
        <f t="shared" si="1390"/>
        <v>0</v>
      </c>
      <c r="AR2284" s="123">
        <f t="shared" si="1386"/>
        <v>0</v>
      </c>
      <c r="AS2284" s="123">
        <f t="shared" si="1391"/>
        <v>0</v>
      </c>
      <c r="AT2284" s="123">
        <f t="shared" si="1391"/>
        <v>0</v>
      </c>
      <c r="AU2284" s="123">
        <f t="shared" si="1378"/>
        <v>0</v>
      </c>
      <c r="AV2284" s="123">
        <f t="shared" si="1388"/>
        <v>0</v>
      </c>
      <c r="AW2284" s="206"/>
      <c r="AX2284" s="206"/>
      <c r="AY2284" s="206"/>
      <c r="AZ2284" s="132" t="s">
        <v>283</v>
      </c>
      <c r="BA2284" s="132"/>
      <c r="BB2284" s="132"/>
      <c r="BC2284" s="132"/>
      <c r="BD2284" s="132"/>
    </row>
    <row r="2285" spans="1:56" s="100" customFormat="1">
      <c r="A2285" s="45"/>
      <c r="B2285" s="129">
        <v>2013</v>
      </c>
      <c r="C2285" s="130">
        <v>8320</v>
      </c>
      <c r="D2285" s="129">
        <v>17</v>
      </c>
      <c r="E2285" s="129">
        <v>6000</v>
      </c>
      <c r="F2285" s="129">
        <v>6200</v>
      </c>
      <c r="G2285" s="129">
        <v>622</v>
      </c>
      <c r="H2285" s="129">
        <v>62202</v>
      </c>
      <c r="I2285" s="128" t="s">
        <v>261</v>
      </c>
      <c r="J2285" s="132">
        <v>0</v>
      </c>
      <c r="K2285" s="132">
        <v>0</v>
      </c>
      <c r="L2285" s="132">
        <v>0</v>
      </c>
      <c r="M2285" s="132">
        <v>0</v>
      </c>
      <c r="N2285" s="132">
        <v>0</v>
      </c>
      <c r="O2285" s="132">
        <v>0</v>
      </c>
      <c r="P2285" s="132">
        <v>0</v>
      </c>
      <c r="Q2285" s="45"/>
      <c r="R2285" s="123">
        <v>0</v>
      </c>
      <c r="S2285" s="123">
        <v>0</v>
      </c>
      <c r="T2285" s="123">
        <f t="shared" si="1379"/>
        <v>0</v>
      </c>
      <c r="U2285" s="123">
        <v>0</v>
      </c>
      <c r="V2285" s="123">
        <v>0</v>
      </c>
      <c r="W2285" s="123">
        <f t="shared" si="1375"/>
        <v>0</v>
      </c>
      <c r="X2285" s="123">
        <f t="shared" si="1380"/>
        <v>0</v>
      </c>
      <c r="Y2285" s="45"/>
      <c r="Z2285" s="123">
        <v>0</v>
      </c>
      <c r="AA2285" s="123">
        <v>0</v>
      </c>
      <c r="AB2285" s="123">
        <f t="shared" si="1381"/>
        <v>0</v>
      </c>
      <c r="AC2285" s="123">
        <v>0</v>
      </c>
      <c r="AD2285" s="123">
        <v>0</v>
      </c>
      <c r="AE2285" s="123">
        <f t="shared" si="1376"/>
        <v>0</v>
      </c>
      <c r="AF2285" s="123">
        <f t="shared" si="1382"/>
        <v>0</v>
      </c>
      <c r="AH2285" s="123">
        <v>0</v>
      </c>
      <c r="AI2285" s="123">
        <v>0</v>
      </c>
      <c r="AJ2285" s="123">
        <f t="shared" si="1383"/>
        <v>0</v>
      </c>
      <c r="AK2285" s="123">
        <v>0</v>
      </c>
      <c r="AL2285" s="123">
        <v>0</v>
      </c>
      <c r="AM2285" s="123">
        <f t="shared" si="1377"/>
        <v>0</v>
      </c>
      <c r="AN2285" s="123">
        <f t="shared" si="1384"/>
        <v>0</v>
      </c>
      <c r="AP2285" s="123">
        <f t="shared" si="1390"/>
        <v>0</v>
      </c>
      <c r="AQ2285" s="123">
        <f t="shared" si="1390"/>
        <v>0</v>
      </c>
      <c r="AR2285" s="123">
        <f t="shared" si="1386"/>
        <v>0</v>
      </c>
      <c r="AS2285" s="123">
        <f t="shared" si="1391"/>
        <v>0</v>
      </c>
      <c r="AT2285" s="123">
        <f t="shared" si="1391"/>
        <v>0</v>
      </c>
      <c r="AU2285" s="123">
        <f t="shared" si="1378"/>
        <v>0</v>
      </c>
      <c r="AV2285" s="123">
        <f t="shared" si="1388"/>
        <v>0</v>
      </c>
      <c r="AW2285" s="206"/>
      <c r="AX2285" s="206"/>
      <c r="AY2285" s="206"/>
      <c r="AZ2285" s="132" t="s">
        <v>283</v>
      </c>
      <c r="BA2285" s="132"/>
      <c r="BB2285" s="132"/>
      <c r="BC2285" s="132"/>
      <c r="BD2285" s="132"/>
    </row>
    <row r="2286" spans="1:56" s="100" customFormat="1">
      <c r="A2286" s="45"/>
      <c r="B2286" s="129">
        <v>2013</v>
      </c>
      <c r="C2286" s="130">
        <v>8320</v>
      </c>
      <c r="D2286" s="129">
        <v>17</v>
      </c>
      <c r="E2286" s="129">
        <v>6000</v>
      </c>
      <c r="F2286" s="129">
        <v>6200</v>
      </c>
      <c r="G2286" s="129">
        <v>622</v>
      </c>
      <c r="H2286" s="129">
        <v>62202</v>
      </c>
      <c r="I2286" s="128" t="s">
        <v>261</v>
      </c>
      <c r="J2286" s="132">
        <v>0</v>
      </c>
      <c r="K2286" s="132">
        <v>0</v>
      </c>
      <c r="L2286" s="132">
        <v>0</v>
      </c>
      <c r="M2286" s="132">
        <v>0</v>
      </c>
      <c r="N2286" s="132">
        <v>0</v>
      </c>
      <c r="O2286" s="132">
        <v>0</v>
      </c>
      <c r="P2286" s="132">
        <v>0</v>
      </c>
      <c r="Q2286" s="45"/>
      <c r="R2286" s="123">
        <v>0</v>
      </c>
      <c r="S2286" s="123">
        <v>0</v>
      </c>
      <c r="T2286" s="123">
        <f t="shared" si="1379"/>
        <v>0</v>
      </c>
      <c r="U2286" s="123">
        <v>0</v>
      </c>
      <c r="V2286" s="123">
        <v>0</v>
      </c>
      <c r="W2286" s="123">
        <f t="shared" si="1375"/>
        <v>0</v>
      </c>
      <c r="X2286" s="123">
        <f t="shared" si="1380"/>
        <v>0</v>
      </c>
      <c r="Y2286" s="45"/>
      <c r="Z2286" s="123">
        <v>0</v>
      </c>
      <c r="AA2286" s="123">
        <v>0</v>
      </c>
      <c r="AB2286" s="123">
        <f t="shared" si="1381"/>
        <v>0</v>
      </c>
      <c r="AC2286" s="123">
        <v>0</v>
      </c>
      <c r="AD2286" s="123">
        <v>0</v>
      </c>
      <c r="AE2286" s="123">
        <f t="shared" si="1376"/>
        <v>0</v>
      </c>
      <c r="AF2286" s="123">
        <f t="shared" si="1382"/>
        <v>0</v>
      </c>
      <c r="AH2286" s="123">
        <v>0</v>
      </c>
      <c r="AI2286" s="123">
        <v>0</v>
      </c>
      <c r="AJ2286" s="123">
        <f t="shared" si="1383"/>
        <v>0</v>
      </c>
      <c r="AK2286" s="123">
        <v>0</v>
      </c>
      <c r="AL2286" s="123">
        <v>0</v>
      </c>
      <c r="AM2286" s="123">
        <f t="shared" si="1377"/>
        <v>0</v>
      </c>
      <c r="AN2286" s="123">
        <f t="shared" si="1384"/>
        <v>0</v>
      </c>
      <c r="AP2286" s="123">
        <f t="shared" ref="AP2286:AQ2292" si="1392">J2286-(R2286+Z2286+AH2286)</f>
        <v>0</v>
      </c>
      <c r="AQ2286" s="123">
        <f t="shared" si="1392"/>
        <v>0</v>
      </c>
      <c r="AR2286" s="123">
        <f t="shared" si="1386"/>
        <v>0</v>
      </c>
      <c r="AS2286" s="123">
        <f t="shared" si="1391"/>
        <v>0</v>
      </c>
      <c r="AT2286" s="123">
        <f t="shared" si="1391"/>
        <v>0</v>
      </c>
      <c r="AU2286" s="123">
        <f t="shared" si="1378"/>
        <v>0</v>
      </c>
      <c r="AV2286" s="123">
        <f t="shared" si="1388"/>
        <v>0</v>
      </c>
      <c r="AW2286" s="206"/>
      <c r="AX2286" s="206"/>
      <c r="AY2286" s="206"/>
      <c r="AZ2286" s="132" t="s">
        <v>283</v>
      </c>
      <c r="BA2286" s="132"/>
      <c r="BB2286" s="132"/>
      <c r="BC2286" s="132"/>
      <c r="BD2286" s="132"/>
    </row>
    <row r="2287" spans="1:56" s="100" customFormat="1">
      <c r="A2287" s="45"/>
      <c r="B2287" s="129">
        <v>2013</v>
      </c>
      <c r="C2287" s="130">
        <v>8320</v>
      </c>
      <c r="D2287" s="129">
        <v>17</v>
      </c>
      <c r="E2287" s="129">
        <v>6000</v>
      </c>
      <c r="F2287" s="129">
        <v>6200</v>
      </c>
      <c r="G2287" s="129">
        <v>622</v>
      </c>
      <c r="H2287" s="129">
        <v>62202</v>
      </c>
      <c r="I2287" s="128" t="s">
        <v>261</v>
      </c>
      <c r="J2287" s="132">
        <v>0</v>
      </c>
      <c r="K2287" s="132">
        <v>0</v>
      </c>
      <c r="L2287" s="132">
        <v>0</v>
      </c>
      <c r="M2287" s="132">
        <v>0</v>
      </c>
      <c r="N2287" s="132">
        <v>0</v>
      </c>
      <c r="O2287" s="132">
        <v>0</v>
      </c>
      <c r="P2287" s="132">
        <v>0</v>
      </c>
      <c r="Q2287" s="45"/>
      <c r="R2287" s="123">
        <v>0</v>
      </c>
      <c r="S2287" s="123">
        <v>0</v>
      </c>
      <c r="T2287" s="123">
        <f t="shared" si="1379"/>
        <v>0</v>
      </c>
      <c r="U2287" s="123">
        <v>0</v>
      </c>
      <c r="V2287" s="123">
        <v>0</v>
      </c>
      <c r="W2287" s="123">
        <f t="shared" si="1375"/>
        <v>0</v>
      </c>
      <c r="X2287" s="123">
        <f t="shared" si="1380"/>
        <v>0</v>
      </c>
      <c r="Y2287" s="45"/>
      <c r="Z2287" s="123">
        <v>0</v>
      </c>
      <c r="AA2287" s="123">
        <v>0</v>
      </c>
      <c r="AB2287" s="123">
        <f t="shared" si="1381"/>
        <v>0</v>
      </c>
      <c r="AC2287" s="123">
        <v>0</v>
      </c>
      <c r="AD2287" s="123">
        <v>0</v>
      </c>
      <c r="AE2287" s="123">
        <f t="shared" si="1376"/>
        <v>0</v>
      </c>
      <c r="AF2287" s="123">
        <f t="shared" si="1382"/>
        <v>0</v>
      </c>
      <c r="AH2287" s="123">
        <v>0</v>
      </c>
      <c r="AI2287" s="123">
        <v>0</v>
      </c>
      <c r="AJ2287" s="123">
        <f t="shared" si="1383"/>
        <v>0</v>
      </c>
      <c r="AK2287" s="123">
        <v>0</v>
      </c>
      <c r="AL2287" s="123">
        <v>0</v>
      </c>
      <c r="AM2287" s="123">
        <f t="shared" si="1377"/>
        <v>0</v>
      </c>
      <c r="AN2287" s="123">
        <f t="shared" si="1384"/>
        <v>0</v>
      </c>
      <c r="AP2287" s="123">
        <f t="shared" si="1392"/>
        <v>0</v>
      </c>
      <c r="AQ2287" s="123">
        <f t="shared" si="1392"/>
        <v>0</v>
      </c>
      <c r="AR2287" s="123">
        <f t="shared" si="1386"/>
        <v>0</v>
      </c>
      <c r="AS2287" s="123">
        <f t="shared" si="1391"/>
        <v>0</v>
      </c>
      <c r="AT2287" s="123">
        <f t="shared" si="1391"/>
        <v>0</v>
      </c>
      <c r="AU2287" s="123">
        <f t="shared" si="1378"/>
        <v>0</v>
      </c>
      <c r="AV2287" s="123">
        <f t="shared" si="1388"/>
        <v>0</v>
      </c>
      <c r="AW2287" s="206"/>
      <c r="AX2287" s="206"/>
      <c r="AY2287" s="206"/>
      <c r="AZ2287" s="132" t="s">
        <v>283</v>
      </c>
      <c r="BA2287" s="132"/>
      <c r="BB2287" s="132"/>
      <c r="BC2287" s="132"/>
      <c r="BD2287" s="132"/>
    </row>
    <row r="2288" spans="1:56" s="100" customFormat="1">
      <c r="A2288" s="45"/>
      <c r="B2288" s="129">
        <v>2013</v>
      </c>
      <c r="C2288" s="130">
        <v>8320</v>
      </c>
      <c r="D2288" s="129">
        <v>17</v>
      </c>
      <c r="E2288" s="129">
        <v>6000</v>
      </c>
      <c r="F2288" s="129">
        <v>6200</v>
      </c>
      <c r="G2288" s="129">
        <v>622</v>
      </c>
      <c r="H2288" s="129">
        <v>62202</v>
      </c>
      <c r="I2288" s="128" t="s">
        <v>261</v>
      </c>
      <c r="J2288" s="132">
        <v>0</v>
      </c>
      <c r="K2288" s="132">
        <v>0</v>
      </c>
      <c r="L2288" s="132">
        <v>0</v>
      </c>
      <c r="M2288" s="132">
        <v>0</v>
      </c>
      <c r="N2288" s="132">
        <v>0</v>
      </c>
      <c r="O2288" s="132">
        <v>0</v>
      </c>
      <c r="P2288" s="132">
        <v>0</v>
      </c>
      <c r="Q2288" s="45"/>
      <c r="R2288" s="123">
        <v>0</v>
      </c>
      <c r="S2288" s="123">
        <v>0</v>
      </c>
      <c r="T2288" s="123">
        <f t="shared" si="1379"/>
        <v>0</v>
      </c>
      <c r="U2288" s="123">
        <v>0</v>
      </c>
      <c r="V2288" s="123">
        <v>0</v>
      </c>
      <c r="W2288" s="123">
        <f t="shared" si="1375"/>
        <v>0</v>
      </c>
      <c r="X2288" s="123">
        <f t="shared" si="1380"/>
        <v>0</v>
      </c>
      <c r="Y2288" s="45"/>
      <c r="Z2288" s="123">
        <v>0</v>
      </c>
      <c r="AA2288" s="123">
        <v>0</v>
      </c>
      <c r="AB2288" s="123">
        <f t="shared" si="1381"/>
        <v>0</v>
      </c>
      <c r="AC2288" s="123">
        <v>0</v>
      </c>
      <c r="AD2288" s="123">
        <v>0</v>
      </c>
      <c r="AE2288" s="123">
        <f t="shared" si="1376"/>
        <v>0</v>
      </c>
      <c r="AF2288" s="123">
        <f t="shared" si="1382"/>
        <v>0</v>
      </c>
      <c r="AH2288" s="123">
        <v>0</v>
      </c>
      <c r="AI2288" s="123">
        <v>0</v>
      </c>
      <c r="AJ2288" s="123">
        <f t="shared" si="1383"/>
        <v>0</v>
      </c>
      <c r="AK2288" s="123">
        <v>0</v>
      </c>
      <c r="AL2288" s="123">
        <v>0</v>
      </c>
      <c r="AM2288" s="123">
        <f t="shared" si="1377"/>
        <v>0</v>
      </c>
      <c r="AN2288" s="123">
        <f t="shared" si="1384"/>
        <v>0</v>
      </c>
      <c r="AP2288" s="123">
        <f t="shared" si="1392"/>
        <v>0</v>
      </c>
      <c r="AQ2288" s="123">
        <f t="shared" si="1392"/>
        <v>0</v>
      </c>
      <c r="AR2288" s="123">
        <f t="shared" si="1386"/>
        <v>0</v>
      </c>
      <c r="AS2288" s="123">
        <f t="shared" si="1391"/>
        <v>0</v>
      </c>
      <c r="AT2288" s="123">
        <f t="shared" si="1391"/>
        <v>0</v>
      </c>
      <c r="AU2288" s="123">
        <f t="shared" si="1378"/>
        <v>0</v>
      </c>
      <c r="AV2288" s="123">
        <f t="shared" si="1388"/>
        <v>0</v>
      </c>
      <c r="AW2288" s="206"/>
      <c r="AX2288" s="206"/>
      <c r="AY2288" s="206"/>
      <c r="AZ2288" s="132" t="s">
        <v>283</v>
      </c>
      <c r="BA2288" s="132"/>
      <c r="BB2288" s="132"/>
      <c r="BC2288" s="132"/>
      <c r="BD2288" s="132"/>
    </row>
    <row r="2289" spans="1:56" s="100" customFormat="1">
      <c r="A2289" s="45"/>
      <c r="B2289" s="129">
        <v>2013</v>
      </c>
      <c r="C2289" s="130">
        <v>8320</v>
      </c>
      <c r="D2289" s="129">
        <v>17</v>
      </c>
      <c r="E2289" s="129">
        <v>6000</v>
      </c>
      <c r="F2289" s="129">
        <v>6200</v>
      </c>
      <c r="G2289" s="129">
        <v>622</v>
      </c>
      <c r="H2289" s="129">
        <v>62202</v>
      </c>
      <c r="I2289" s="128" t="s">
        <v>261</v>
      </c>
      <c r="J2289" s="132">
        <v>0</v>
      </c>
      <c r="K2289" s="132">
        <v>0</v>
      </c>
      <c r="L2289" s="132">
        <v>0</v>
      </c>
      <c r="M2289" s="132">
        <v>0</v>
      </c>
      <c r="N2289" s="132">
        <v>0</v>
      </c>
      <c r="O2289" s="132">
        <v>0</v>
      </c>
      <c r="P2289" s="132">
        <v>0</v>
      </c>
      <c r="Q2289" s="45"/>
      <c r="R2289" s="123">
        <v>0</v>
      </c>
      <c r="S2289" s="123">
        <v>0</v>
      </c>
      <c r="T2289" s="123">
        <f t="shared" si="1379"/>
        <v>0</v>
      </c>
      <c r="U2289" s="123">
        <v>0</v>
      </c>
      <c r="V2289" s="123">
        <v>0</v>
      </c>
      <c r="W2289" s="123">
        <f t="shared" si="1375"/>
        <v>0</v>
      </c>
      <c r="X2289" s="123">
        <f t="shared" si="1380"/>
        <v>0</v>
      </c>
      <c r="Y2289" s="45"/>
      <c r="Z2289" s="123">
        <v>0</v>
      </c>
      <c r="AA2289" s="123">
        <v>0</v>
      </c>
      <c r="AB2289" s="123">
        <f t="shared" si="1381"/>
        <v>0</v>
      </c>
      <c r="AC2289" s="123">
        <v>0</v>
      </c>
      <c r="AD2289" s="123">
        <v>0</v>
      </c>
      <c r="AE2289" s="123">
        <f t="shared" si="1376"/>
        <v>0</v>
      </c>
      <c r="AF2289" s="123">
        <f t="shared" si="1382"/>
        <v>0</v>
      </c>
      <c r="AH2289" s="123">
        <v>0</v>
      </c>
      <c r="AI2289" s="123">
        <v>0</v>
      </c>
      <c r="AJ2289" s="123">
        <f t="shared" si="1383"/>
        <v>0</v>
      </c>
      <c r="AK2289" s="123">
        <v>0</v>
      </c>
      <c r="AL2289" s="123">
        <v>0</v>
      </c>
      <c r="AM2289" s="123">
        <f t="shared" si="1377"/>
        <v>0</v>
      </c>
      <c r="AN2289" s="123">
        <f t="shared" si="1384"/>
        <v>0</v>
      </c>
      <c r="AP2289" s="123">
        <f t="shared" si="1392"/>
        <v>0</v>
      </c>
      <c r="AQ2289" s="123">
        <f t="shared" si="1392"/>
        <v>0</v>
      </c>
      <c r="AR2289" s="123">
        <f t="shared" si="1386"/>
        <v>0</v>
      </c>
      <c r="AS2289" s="123">
        <f t="shared" si="1391"/>
        <v>0</v>
      </c>
      <c r="AT2289" s="123">
        <f t="shared" si="1391"/>
        <v>0</v>
      </c>
      <c r="AU2289" s="123">
        <f t="shared" si="1378"/>
        <v>0</v>
      </c>
      <c r="AV2289" s="123">
        <f t="shared" si="1388"/>
        <v>0</v>
      </c>
      <c r="AW2289" s="206"/>
      <c r="AX2289" s="206"/>
      <c r="AY2289" s="206"/>
      <c r="AZ2289" s="132" t="s">
        <v>283</v>
      </c>
      <c r="BA2289" s="132"/>
      <c r="BB2289" s="132"/>
      <c r="BC2289" s="132"/>
      <c r="BD2289" s="132"/>
    </row>
    <row r="2290" spans="1:56" s="100" customFormat="1">
      <c r="A2290" s="45"/>
      <c r="B2290" s="129">
        <v>2013</v>
      </c>
      <c r="C2290" s="130">
        <v>8320</v>
      </c>
      <c r="D2290" s="129">
        <v>17</v>
      </c>
      <c r="E2290" s="129">
        <v>6000</v>
      </c>
      <c r="F2290" s="129">
        <v>6200</v>
      </c>
      <c r="G2290" s="129">
        <v>622</v>
      </c>
      <c r="H2290" s="129">
        <v>62202</v>
      </c>
      <c r="I2290" s="128" t="s">
        <v>261</v>
      </c>
      <c r="J2290" s="132">
        <v>0</v>
      </c>
      <c r="K2290" s="132">
        <v>0</v>
      </c>
      <c r="L2290" s="132">
        <v>0</v>
      </c>
      <c r="M2290" s="132">
        <v>0</v>
      </c>
      <c r="N2290" s="132">
        <v>0</v>
      </c>
      <c r="O2290" s="132">
        <v>0</v>
      </c>
      <c r="P2290" s="132">
        <v>0</v>
      </c>
      <c r="Q2290" s="45"/>
      <c r="R2290" s="123">
        <v>0</v>
      </c>
      <c r="S2290" s="123">
        <v>0</v>
      </c>
      <c r="T2290" s="123">
        <f t="shared" si="1379"/>
        <v>0</v>
      </c>
      <c r="U2290" s="123">
        <v>0</v>
      </c>
      <c r="V2290" s="123">
        <v>0</v>
      </c>
      <c r="W2290" s="123">
        <f t="shared" si="1375"/>
        <v>0</v>
      </c>
      <c r="X2290" s="123">
        <f t="shared" si="1380"/>
        <v>0</v>
      </c>
      <c r="Y2290" s="45"/>
      <c r="Z2290" s="123">
        <v>0</v>
      </c>
      <c r="AA2290" s="123">
        <v>0</v>
      </c>
      <c r="AB2290" s="123">
        <f t="shared" si="1381"/>
        <v>0</v>
      </c>
      <c r="AC2290" s="123">
        <v>0</v>
      </c>
      <c r="AD2290" s="123">
        <v>0</v>
      </c>
      <c r="AE2290" s="123">
        <f t="shared" si="1376"/>
        <v>0</v>
      </c>
      <c r="AF2290" s="123">
        <f t="shared" si="1382"/>
        <v>0</v>
      </c>
      <c r="AH2290" s="123">
        <v>0</v>
      </c>
      <c r="AI2290" s="123">
        <v>0</v>
      </c>
      <c r="AJ2290" s="123">
        <f t="shared" si="1383"/>
        <v>0</v>
      </c>
      <c r="AK2290" s="123">
        <v>0</v>
      </c>
      <c r="AL2290" s="123">
        <v>0</v>
      </c>
      <c r="AM2290" s="123">
        <f t="shared" si="1377"/>
        <v>0</v>
      </c>
      <c r="AN2290" s="123">
        <f t="shared" si="1384"/>
        <v>0</v>
      </c>
      <c r="AP2290" s="123">
        <f t="shared" si="1392"/>
        <v>0</v>
      </c>
      <c r="AQ2290" s="123">
        <f t="shared" si="1392"/>
        <v>0</v>
      </c>
      <c r="AR2290" s="123">
        <f t="shared" si="1386"/>
        <v>0</v>
      </c>
      <c r="AS2290" s="123">
        <f t="shared" si="1391"/>
        <v>0</v>
      </c>
      <c r="AT2290" s="123">
        <f t="shared" si="1391"/>
        <v>0</v>
      </c>
      <c r="AU2290" s="123">
        <f t="shared" si="1378"/>
        <v>0</v>
      </c>
      <c r="AV2290" s="123">
        <f t="shared" si="1388"/>
        <v>0</v>
      </c>
      <c r="AW2290" s="206"/>
      <c r="AX2290" s="206"/>
      <c r="AY2290" s="206"/>
      <c r="AZ2290" s="132" t="s">
        <v>283</v>
      </c>
      <c r="BA2290" s="132"/>
      <c r="BB2290" s="132"/>
      <c r="BC2290" s="132"/>
      <c r="BD2290" s="132"/>
    </row>
    <row r="2291" spans="1:56" s="100" customFormat="1">
      <c r="A2291" s="45"/>
      <c r="B2291" s="129">
        <v>2013</v>
      </c>
      <c r="C2291" s="130">
        <v>8320</v>
      </c>
      <c r="D2291" s="129">
        <v>17</v>
      </c>
      <c r="E2291" s="129">
        <v>6000</v>
      </c>
      <c r="F2291" s="129">
        <v>6200</v>
      </c>
      <c r="G2291" s="129">
        <v>622</v>
      </c>
      <c r="H2291" s="129">
        <v>62202</v>
      </c>
      <c r="I2291" s="128" t="s">
        <v>261</v>
      </c>
      <c r="J2291" s="132">
        <v>0</v>
      </c>
      <c r="K2291" s="132">
        <v>0</v>
      </c>
      <c r="L2291" s="132">
        <v>0</v>
      </c>
      <c r="M2291" s="132">
        <v>0</v>
      </c>
      <c r="N2291" s="132">
        <v>0</v>
      </c>
      <c r="O2291" s="132">
        <v>0</v>
      </c>
      <c r="P2291" s="132">
        <v>0</v>
      </c>
      <c r="Q2291" s="45"/>
      <c r="R2291" s="123">
        <v>0</v>
      </c>
      <c r="S2291" s="123">
        <v>0</v>
      </c>
      <c r="T2291" s="123">
        <f t="shared" si="1379"/>
        <v>0</v>
      </c>
      <c r="U2291" s="123">
        <v>0</v>
      </c>
      <c r="V2291" s="123">
        <v>0</v>
      </c>
      <c r="W2291" s="123">
        <f t="shared" si="1375"/>
        <v>0</v>
      </c>
      <c r="X2291" s="123">
        <f t="shared" si="1380"/>
        <v>0</v>
      </c>
      <c r="Y2291" s="45"/>
      <c r="Z2291" s="123">
        <v>0</v>
      </c>
      <c r="AA2291" s="123">
        <v>0</v>
      </c>
      <c r="AB2291" s="123">
        <f t="shared" si="1381"/>
        <v>0</v>
      </c>
      <c r="AC2291" s="123">
        <v>0</v>
      </c>
      <c r="AD2291" s="123">
        <v>0</v>
      </c>
      <c r="AE2291" s="123">
        <f t="shared" si="1376"/>
        <v>0</v>
      </c>
      <c r="AF2291" s="123">
        <f t="shared" si="1382"/>
        <v>0</v>
      </c>
      <c r="AH2291" s="123">
        <v>0</v>
      </c>
      <c r="AI2291" s="123">
        <v>0</v>
      </c>
      <c r="AJ2291" s="123">
        <f t="shared" si="1383"/>
        <v>0</v>
      </c>
      <c r="AK2291" s="123">
        <v>0</v>
      </c>
      <c r="AL2291" s="123">
        <v>0</v>
      </c>
      <c r="AM2291" s="123">
        <f t="shared" si="1377"/>
        <v>0</v>
      </c>
      <c r="AN2291" s="123">
        <f t="shared" si="1384"/>
        <v>0</v>
      </c>
      <c r="AP2291" s="123">
        <f t="shared" si="1392"/>
        <v>0</v>
      </c>
      <c r="AQ2291" s="123">
        <f t="shared" si="1392"/>
        <v>0</v>
      </c>
      <c r="AR2291" s="123">
        <f t="shared" si="1386"/>
        <v>0</v>
      </c>
      <c r="AS2291" s="123">
        <f t="shared" si="1391"/>
        <v>0</v>
      </c>
      <c r="AT2291" s="123">
        <f t="shared" si="1391"/>
        <v>0</v>
      </c>
      <c r="AU2291" s="123">
        <f t="shared" si="1378"/>
        <v>0</v>
      </c>
      <c r="AV2291" s="123">
        <f t="shared" si="1388"/>
        <v>0</v>
      </c>
      <c r="AW2291" s="206"/>
      <c r="AX2291" s="206"/>
      <c r="AY2291" s="206"/>
      <c r="AZ2291" s="132" t="s">
        <v>283</v>
      </c>
      <c r="BA2291" s="132"/>
      <c r="BB2291" s="132"/>
      <c r="BC2291" s="132"/>
      <c r="BD2291" s="132"/>
    </row>
    <row r="2292" spans="1:56" s="100" customFormat="1" hidden="1">
      <c r="A2292" s="45"/>
      <c r="B2292" s="129">
        <v>2013</v>
      </c>
      <c r="C2292" s="130">
        <v>8320</v>
      </c>
      <c r="D2292" s="129">
        <v>17</v>
      </c>
      <c r="E2292" s="129">
        <v>6000</v>
      </c>
      <c r="F2292" s="129">
        <v>6200</v>
      </c>
      <c r="G2292" s="129">
        <v>622</v>
      </c>
      <c r="H2292" s="129">
        <v>62202</v>
      </c>
      <c r="I2292" s="128" t="s">
        <v>261</v>
      </c>
      <c r="J2292" s="132">
        <v>0</v>
      </c>
      <c r="K2292" s="132">
        <v>0</v>
      </c>
      <c r="L2292" s="132">
        <v>0</v>
      </c>
      <c r="M2292" s="132">
        <v>0</v>
      </c>
      <c r="N2292" s="132">
        <v>0</v>
      </c>
      <c r="O2292" s="132">
        <v>0</v>
      </c>
      <c r="P2292" s="132">
        <v>0</v>
      </c>
      <c r="Q2292" s="45"/>
      <c r="R2292" s="123">
        <v>0</v>
      </c>
      <c r="S2292" s="123">
        <v>0</v>
      </c>
      <c r="T2292" s="123">
        <f t="shared" si="1379"/>
        <v>0</v>
      </c>
      <c r="U2292" s="123">
        <v>0</v>
      </c>
      <c r="V2292" s="123">
        <v>0</v>
      </c>
      <c r="W2292" s="123">
        <f t="shared" si="1375"/>
        <v>0</v>
      </c>
      <c r="X2292" s="123">
        <f t="shared" si="1380"/>
        <v>0</v>
      </c>
      <c r="Y2292" s="45"/>
      <c r="Z2292" s="123">
        <v>0</v>
      </c>
      <c r="AA2292" s="123">
        <v>0</v>
      </c>
      <c r="AB2292" s="123">
        <f t="shared" si="1381"/>
        <v>0</v>
      </c>
      <c r="AC2292" s="123">
        <v>0</v>
      </c>
      <c r="AD2292" s="123">
        <v>0</v>
      </c>
      <c r="AE2292" s="123">
        <f t="shared" si="1376"/>
        <v>0</v>
      </c>
      <c r="AF2292" s="123">
        <f t="shared" si="1382"/>
        <v>0</v>
      </c>
      <c r="AH2292" s="123">
        <v>0</v>
      </c>
      <c r="AI2292" s="123">
        <v>0</v>
      </c>
      <c r="AJ2292" s="123">
        <f t="shared" si="1383"/>
        <v>0</v>
      </c>
      <c r="AK2292" s="123">
        <v>0</v>
      </c>
      <c r="AL2292" s="123">
        <v>0</v>
      </c>
      <c r="AM2292" s="123">
        <f t="shared" si="1377"/>
        <v>0</v>
      </c>
      <c r="AN2292" s="123">
        <f t="shared" si="1384"/>
        <v>0</v>
      </c>
      <c r="AP2292" s="123">
        <f t="shared" si="1392"/>
        <v>0</v>
      </c>
      <c r="AQ2292" s="123">
        <f t="shared" si="1392"/>
        <v>0</v>
      </c>
      <c r="AR2292" s="123">
        <f t="shared" si="1386"/>
        <v>0</v>
      </c>
      <c r="AS2292" s="123">
        <f t="shared" si="1391"/>
        <v>0</v>
      </c>
      <c r="AT2292" s="123">
        <f t="shared" si="1391"/>
        <v>0</v>
      </c>
      <c r="AU2292" s="123">
        <f t="shared" si="1378"/>
        <v>0</v>
      </c>
      <c r="AV2292" s="123">
        <f t="shared" si="1388"/>
        <v>0</v>
      </c>
      <c r="AW2292" s="206"/>
      <c r="AX2292" s="206"/>
      <c r="AY2292" s="206"/>
      <c r="AZ2292" s="132" t="s">
        <v>283</v>
      </c>
      <c r="BA2292" s="132"/>
      <c r="BB2292" s="132"/>
      <c r="BC2292" s="132"/>
      <c r="BD2292" s="132"/>
    </row>
    <row r="2293" spans="1:56" s="127" customFormat="1" hidden="1">
      <c r="A2293" s="45"/>
      <c r="B2293" s="114">
        <v>2013</v>
      </c>
      <c r="C2293" s="115">
        <v>8320</v>
      </c>
      <c r="D2293" s="114">
        <v>17</v>
      </c>
      <c r="E2293" s="114">
        <v>6000</v>
      </c>
      <c r="F2293" s="114">
        <v>6200</v>
      </c>
      <c r="G2293" s="114">
        <v>627</v>
      </c>
      <c r="H2293" s="114"/>
      <c r="I2293" s="116" t="s">
        <v>262</v>
      </c>
      <c r="J2293" s="117">
        <v>0</v>
      </c>
      <c r="K2293" s="117">
        <v>0</v>
      </c>
      <c r="L2293" s="117">
        <v>0</v>
      </c>
      <c r="M2293" s="117">
        <v>0</v>
      </c>
      <c r="N2293" s="117">
        <v>0</v>
      </c>
      <c r="O2293" s="117">
        <v>0</v>
      </c>
      <c r="P2293" s="117">
        <v>0</v>
      </c>
      <c r="Q2293" s="45"/>
      <c r="R2293" s="118">
        <f>R2294+R2295</f>
        <v>0</v>
      </c>
      <c r="S2293" s="118">
        <f>S2294+S2295</f>
        <v>0</v>
      </c>
      <c r="T2293" s="118">
        <f>R2293+S2293</f>
        <v>0</v>
      </c>
      <c r="U2293" s="118">
        <f>U2294+U2295</f>
        <v>0</v>
      </c>
      <c r="V2293" s="118">
        <f>V2294+V2295</f>
        <v>0</v>
      </c>
      <c r="W2293" s="118">
        <f t="shared" si="1375"/>
        <v>0</v>
      </c>
      <c r="X2293" s="118">
        <f>T2293+W2293</f>
        <v>0</v>
      </c>
      <c r="Y2293" s="45"/>
      <c r="Z2293" s="118">
        <f>Z2294+Z2295</f>
        <v>0</v>
      </c>
      <c r="AA2293" s="118">
        <f>AA2294+AA2295</f>
        <v>0</v>
      </c>
      <c r="AB2293" s="118">
        <f>Z2293+AA2293</f>
        <v>0</v>
      </c>
      <c r="AC2293" s="118">
        <f>AC2294+AC2295</f>
        <v>0</v>
      </c>
      <c r="AD2293" s="118">
        <f>AD2294+AD2295</f>
        <v>0</v>
      </c>
      <c r="AE2293" s="118">
        <f t="shared" ref="AE2293:AE2308" si="1393">AC2293+AD2293</f>
        <v>0</v>
      </c>
      <c r="AF2293" s="118">
        <f>AB2293+AE2293</f>
        <v>0</v>
      </c>
      <c r="AH2293" s="118">
        <f>AH2294+AH2295</f>
        <v>0</v>
      </c>
      <c r="AI2293" s="118">
        <f>AI2294+AI2295</f>
        <v>0</v>
      </c>
      <c r="AJ2293" s="118">
        <f>AH2293+AI2293</f>
        <v>0</v>
      </c>
      <c r="AK2293" s="118">
        <f>AK2294+AK2295</f>
        <v>0</v>
      </c>
      <c r="AL2293" s="118">
        <f>AL2294+AL2295</f>
        <v>0</v>
      </c>
      <c r="AM2293" s="118">
        <f t="shared" ref="AM2293:AM2308" si="1394">AK2293+AL2293</f>
        <v>0</v>
      </c>
      <c r="AN2293" s="118">
        <f>AJ2293+AM2293</f>
        <v>0</v>
      </c>
      <c r="AP2293" s="118">
        <f>AP2294+AP2295</f>
        <v>0</v>
      </c>
      <c r="AQ2293" s="118">
        <f>AQ2294+AQ2295</f>
        <v>0</v>
      </c>
      <c r="AR2293" s="118">
        <f>AP2293+AQ2293</f>
        <v>0</v>
      </c>
      <c r="AS2293" s="118">
        <f>AS2294+AS2295</f>
        <v>0</v>
      </c>
      <c r="AT2293" s="118">
        <f>AT2294+AT2295</f>
        <v>0</v>
      </c>
      <c r="AU2293" s="118">
        <f t="shared" ref="AU2293:AU2308" si="1395">AS2293+AT2293</f>
        <v>0</v>
      </c>
      <c r="AV2293" s="118">
        <f>AR2293+AU2293</f>
        <v>0</v>
      </c>
      <c r="AW2293" s="119"/>
      <c r="AX2293" s="119"/>
      <c r="AY2293" s="119"/>
      <c r="AZ2293" s="117"/>
      <c r="BA2293" s="117"/>
      <c r="BB2293" s="117"/>
      <c r="BC2293" s="117"/>
      <c r="BD2293" s="117"/>
    </row>
    <row r="2294" spans="1:56" s="100" customFormat="1" hidden="1">
      <c r="A2294" s="45"/>
      <c r="B2294" s="120">
        <v>2013</v>
      </c>
      <c r="C2294" s="121">
        <v>8320</v>
      </c>
      <c r="D2294" s="120">
        <v>17</v>
      </c>
      <c r="E2294" s="120">
        <v>6000</v>
      </c>
      <c r="F2294" s="120">
        <v>6200</v>
      </c>
      <c r="G2294" s="120">
        <v>627</v>
      </c>
      <c r="H2294" s="120">
        <v>62701</v>
      </c>
      <c r="I2294" s="122" t="s">
        <v>263</v>
      </c>
      <c r="J2294" s="123">
        <v>0</v>
      </c>
      <c r="K2294" s="123">
        <v>0</v>
      </c>
      <c r="L2294" s="123">
        <v>0</v>
      </c>
      <c r="M2294" s="123">
        <v>0</v>
      </c>
      <c r="N2294" s="123">
        <v>0</v>
      </c>
      <c r="O2294" s="123">
        <v>0</v>
      </c>
      <c r="P2294" s="123">
        <v>0</v>
      </c>
      <c r="Q2294" s="45"/>
      <c r="R2294" s="123">
        <v>0</v>
      </c>
      <c r="S2294" s="123">
        <v>0</v>
      </c>
      <c r="T2294" s="123">
        <f>R2294+S2294</f>
        <v>0</v>
      </c>
      <c r="U2294" s="123">
        <v>0</v>
      </c>
      <c r="V2294" s="123">
        <v>0</v>
      </c>
      <c r="W2294" s="123">
        <f t="shared" si="1375"/>
        <v>0</v>
      </c>
      <c r="X2294" s="123">
        <f>T2294+W2294</f>
        <v>0</v>
      </c>
      <c r="Y2294" s="45"/>
      <c r="Z2294" s="123">
        <v>0</v>
      </c>
      <c r="AA2294" s="123">
        <v>0</v>
      </c>
      <c r="AB2294" s="123">
        <f>Z2294+AA2294</f>
        <v>0</v>
      </c>
      <c r="AC2294" s="123">
        <v>0</v>
      </c>
      <c r="AD2294" s="123">
        <v>0</v>
      </c>
      <c r="AE2294" s="123">
        <f t="shared" si="1393"/>
        <v>0</v>
      </c>
      <c r="AF2294" s="123">
        <f>AB2294+AE2294</f>
        <v>0</v>
      </c>
      <c r="AH2294" s="123">
        <v>0</v>
      </c>
      <c r="AI2294" s="123">
        <v>0</v>
      </c>
      <c r="AJ2294" s="123">
        <f>AH2294+AI2294</f>
        <v>0</v>
      </c>
      <c r="AK2294" s="123">
        <v>0</v>
      </c>
      <c r="AL2294" s="123">
        <v>0</v>
      </c>
      <c r="AM2294" s="123">
        <f t="shared" si="1394"/>
        <v>0</v>
      </c>
      <c r="AN2294" s="123">
        <f>AJ2294+AM2294</f>
        <v>0</v>
      </c>
      <c r="AP2294" s="123">
        <f>J2294-(R2294+Z2294+AH2294)</f>
        <v>0</v>
      </c>
      <c r="AQ2294" s="123">
        <f>K2294-(S2294+AA2294+AI2294)</f>
        <v>0</v>
      </c>
      <c r="AR2294" s="123">
        <f>AP2294+AQ2294</f>
        <v>0</v>
      </c>
      <c r="AS2294" s="123">
        <f>M2294-(U2294+AC2294+AK2294)</f>
        <v>0</v>
      </c>
      <c r="AT2294" s="123">
        <f>N2294-(V2294+AD2294+AL2294)</f>
        <v>0</v>
      </c>
      <c r="AU2294" s="123">
        <f t="shared" si="1395"/>
        <v>0</v>
      </c>
      <c r="AV2294" s="123">
        <f>AR2294+AU2294</f>
        <v>0</v>
      </c>
      <c r="AW2294" s="212" t="s">
        <v>260</v>
      </c>
      <c r="AX2294" s="212"/>
      <c r="AY2294" s="212"/>
      <c r="AZ2294" s="123" t="s">
        <v>283</v>
      </c>
      <c r="BA2294" s="123"/>
      <c r="BB2294" s="123"/>
      <c r="BC2294" s="123"/>
      <c r="BD2294" s="123"/>
    </row>
    <row r="2295" spans="1:56" s="100" customFormat="1" hidden="1">
      <c r="A2295" s="45"/>
      <c r="B2295" s="120">
        <v>2013</v>
      </c>
      <c r="C2295" s="121">
        <v>8320</v>
      </c>
      <c r="D2295" s="120"/>
      <c r="E2295" s="120"/>
      <c r="F2295" s="120"/>
      <c r="G2295" s="120"/>
      <c r="H2295" s="129"/>
      <c r="I2295" s="128"/>
      <c r="J2295" s="123">
        <v>0</v>
      </c>
      <c r="K2295" s="123">
        <v>0</v>
      </c>
      <c r="L2295" s="124">
        <v>0</v>
      </c>
      <c r="M2295" s="123">
        <v>0</v>
      </c>
      <c r="N2295" s="123">
        <v>0</v>
      </c>
      <c r="O2295" s="124">
        <v>0</v>
      </c>
      <c r="P2295" s="124">
        <v>0</v>
      </c>
      <c r="Q2295" s="45"/>
      <c r="R2295" s="123">
        <v>0</v>
      </c>
      <c r="S2295" s="123">
        <v>0</v>
      </c>
      <c r="T2295" s="123">
        <f>R2295+S2295</f>
        <v>0</v>
      </c>
      <c r="U2295" s="123">
        <v>0</v>
      </c>
      <c r="V2295" s="123">
        <v>0</v>
      </c>
      <c r="W2295" s="123">
        <f t="shared" si="1375"/>
        <v>0</v>
      </c>
      <c r="X2295" s="123">
        <f>T2295+W2295</f>
        <v>0</v>
      </c>
      <c r="Y2295" s="45"/>
      <c r="Z2295" s="123">
        <v>0</v>
      </c>
      <c r="AA2295" s="123">
        <v>0</v>
      </c>
      <c r="AB2295" s="123">
        <f>Z2295+AA2295</f>
        <v>0</v>
      </c>
      <c r="AC2295" s="123">
        <v>0</v>
      </c>
      <c r="AD2295" s="123">
        <v>0</v>
      </c>
      <c r="AE2295" s="123">
        <f t="shared" si="1393"/>
        <v>0</v>
      </c>
      <c r="AF2295" s="123">
        <f>AB2295+AE2295</f>
        <v>0</v>
      </c>
      <c r="AG2295" s="45"/>
      <c r="AH2295" s="123">
        <v>0</v>
      </c>
      <c r="AI2295" s="123">
        <v>0</v>
      </c>
      <c r="AJ2295" s="123">
        <f>AH2295+AI2295</f>
        <v>0</v>
      </c>
      <c r="AK2295" s="123">
        <v>0</v>
      </c>
      <c r="AL2295" s="123">
        <v>0</v>
      </c>
      <c r="AM2295" s="123">
        <f t="shared" si="1394"/>
        <v>0</v>
      </c>
      <c r="AN2295" s="123">
        <f>AJ2295+AM2295</f>
        <v>0</v>
      </c>
      <c r="AO2295" s="45"/>
      <c r="AP2295" s="123">
        <f>J2295-(R2295+Z2295+AH2295)</f>
        <v>0</v>
      </c>
      <c r="AQ2295" s="123">
        <f>K2295-(S2295+AA2295+AI2295)</f>
        <v>0</v>
      </c>
      <c r="AR2295" s="123">
        <f>AP2295+AQ2295</f>
        <v>0</v>
      </c>
      <c r="AS2295" s="123">
        <f>M2295-(U2295+AC2295+AK2295)</f>
        <v>0</v>
      </c>
      <c r="AT2295" s="123">
        <f>N2295-(V2295+AD2295+AL2295)</f>
        <v>0</v>
      </c>
      <c r="AU2295" s="123">
        <f t="shared" si="1395"/>
        <v>0</v>
      </c>
      <c r="AV2295" s="123">
        <f>AR2295+AU2295</f>
        <v>0</v>
      </c>
      <c r="AW2295" s="125" t="s">
        <v>539</v>
      </c>
      <c r="AX2295" s="125"/>
      <c r="AY2295" s="125"/>
      <c r="AZ2295" s="124"/>
      <c r="BA2295" s="124"/>
      <c r="BB2295" s="124"/>
      <c r="BC2295" s="124"/>
      <c r="BD2295" s="124"/>
    </row>
    <row r="2296" spans="1:56" s="127" customFormat="1" hidden="1">
      <c r="A2296" s="45"/>
      <c r="B2296" s="114">
        <v>2013</v>
      </c>
      <c r="C2296" s="115">
        <v>8320</v>
      </c>
      <c r="D2296" s="114">
        <v>17</v>
      </c>
      <c r="E2296" s="114">
        <v>6000</v>
      </c>
      <c r="F2296" s="114">
        <v>6200</v>
      </c>
      <c r="G2296" s="114">
        <v>629</v>
      </c>
      <c r="H2296" s="114"/>
      <c r="I2296" s="116" t="s">
        <v>264</v>
      </c>
      <c r="J2296" s="117">
        <v>0</v>
      </c>
      <c r="K2296" s="117">
        <v>0</v>
      </c>
      <c r="L2296" s="117">
        <v>0</v>
      </c>
      <c r="M2296" s="117">
        <v>0</v>
      </c>
      <c r="N2296" s="117">
        <v>0</v>
      </c>
      <c r="O2296" s="117">
        <v>0</v>
      </c>
      <c r="P2296" s="117">
        <v>0</v>
      </c>
      <c r="Q2296" s="45"/>
      <c r="R2296" s="118">
        <f>R2297+R2298+R2299+R2300+R2301+R2302+R2303+R2304+R2305+R2306+R2307+R2308</f>
        <v>0</v>
      </c>
      <c r="S2296" s="118">
        <f>S2297+S2298+S2299+S2300+S2301+S2302+S2303+S2304+S2305+S2306+S2307+S2308</f>
        <v>0</v>
      </c>
      <c r="T2296" s="118">
        <f>R2296+S2296</f>
        <v>0</v>
      </c>
      <c r="U2296" s="118">
        <f>U2297+U2298+U2299+U2300+U2301+U2302+U2303+U2304+U2305+U2306+U2307+U2308</f>
        <v>0</v>
      </c>
      <c r="V2296" s="118">
        <f>V2297+V2298+V2299+V2300+V2301+V2302+V2303+V2304+V2305+V2306+V2307+V2308</f>
        <v>0</v>
      </c>
      <c r="W2296" s="118">
        <f t="shared" ref="W2296:W2308" si="1396">U2296+V2296</f>
        <v>0</v>
      </c>
      <c r="X2296" s="118">
        <f>T2296+W2296</f>
        <v>0</v>
      </c>
      <c r="Y2296" s="45"/>
      <c r="Z2296" s="118">
        <f>Z2297+Z2298+Z2299+Z2300+Z2301+Z2302+Z2303+Z2304+Z2305+Z2306+Z2307+Z2308</f>
        <v>0</v>
      </c>
      <c r="AA2296" s="118">
        <f>AA2297+AA2298+AA2299+AA2300+AA2301+AA2302+AA2303+AA2304+AA2305+AA2306+AA2307+AA2308</f>
        <v>0</v>
      </c>
      <c r="AB2296" s="118">
        <f>Z2296+AA2296</f>
        <v>0</v>
      </c>
      <c r="AC2296" s="118">
        <f>AC2297+AC2298+AC2299+AC2300+AC2301+AC2302+AC2303+AC2304+AC2305+AC2306+AC2307+AC2308</f>
        <v>0</v>
      </c>
      <c r="AD2296" s="118">
        <f>AD2297+AD2298+AD2299+AD2300+AD2301+AD2302+AD2303+AD2304+AD2305+AD2306+AD2307+AD2308</f>
        <v>0</v>
      </c>
      <c r="AE2296" s="118">
        <f t="shared" si="1393"/>
        <v>0</v>
      </c>
      <c r="AF2296" s="118">
        <f>AB2296+AE2296</f>
        <v>0</v>
      </c>
      <c r="AH2296" s="118">
        <f>AH2297+AH2298+AH2299+AH2300+AH2301+AH2302+AH2303+AH2304+AH2305+AH2306+AH2307+AH2308</f>
        <v>0</v>
      </c>
      <c r="AI2296" s="118">
        <f>AI2297+AI2298+AI2299+AI2300+AI2301+AI2302+AI2303+AI2304+AI2305+AI2306+AI2307+AI2308</f>
        <v>0</v>
      </c>
      <c r="AJ2296" s="118">
        <f>AH2296+AI2296</f>
        <v>0</v>
      </c>
      <c r="AK2296" s="118">
        <f>AK2297+AK2298+AK2299+AK2300+AK2301+AK2302+AK2303+AK2304+AK2305+AK2306+AK2307+AK2308</f>
        <v>0</v>
      </c>
      <c r="AL2296" s="118">
        <f>AL2297+AL2298+AL2299+AL2300+AL2301+AL2302+AL2303+AL2304+AL2305+AL2306+AL2307+AL2308</f>
        <v>0</v>
      </c>
      <c r="AM2296" s="118">
        <f t="shared" si="1394"/>
        <v>0</v>
      </c>
      <c r="AN2296" s="118">
        <f>AJ2296+AM2296</f>
        <v>0</v>
      </c>
      <c r="AP2296" s="118">
        <f>AP2297+AP2298+AP2299+AP2300+AP2301+AP2302+AP2303+AP2304+AP2305+AP2306+AP2307+AP2308</f>
        <v>0</v>
      </c>
      <c r="AQ2296" s="118">
        <f>AQ2297+AQ2298+AQ2299+AQ2300+AQ2301+AQ2302+AQ2303+AQ2304+AQ2305+AQ2306+AQ2307+AQ2308</f>
        <v>0</v>
      </c>
      <c r="AR2296" s="118">
        <f>AP2296+AQ2296</f>
        <v>0</v>
      </c>
      <c r="AS2296" s="118">
        <f>AS2297+AS2298+AS2299+AS2300+AS2301+AS2302+AS2303+AS2304+AS2305+AS2306+AS2307+AS2308</f>
        <v>0</v>
      </c>
      <c r="AT2296" s="118">
        <f>AT2297+AT2298+AT2299+AT2300+AT2301+AT2302+AT2303+AT2304+AT2305+AT2306+AT2307+AT2308</f>
        <v>0</v>
      </c>
      <c r="AU2296" s="118">
        <f t="shared" si="1395"/>
        <v>0</v>
      </c>
      <c r="AV2296" s="118">
        <f>AR2296+AU2296</f>
        <v>0</v>
      </c>
      <c r="AW2296" s="119"/>
      <c r="AX2296" s="119"/>
      <c r="AY2296" s="119"/>
      <c r="AZ2296" s="117"/>
      <c r="BA2296" s="117"/>
      <c r="BB2296" s="117"/>
      <c r="BC2296" s="117"/>
      <c r="BD2296" s="117"/>
    </row>
    <row r="2297" spans="1:56" s="100" customFormat="1" hidden="1">
      <c r="A2297" s="45"/>
      <c r="B2297" s="120">
        <v>2013</v>
      </c>
      <c r="C2297" s="121">
        <v>8320</v>
      </c>
      <c r="D2297" s="120">
        <v>17</v>
      </c>
      <c r="E2297" s="120">
        <v>6000</v>
      </c>
      <c r="F2297" s="120">
        <v>6200</v>
      </c>
      <c r="G2297" s="120">
        <v>629</v>
      </c>
      <c r="H2297" s="120">
        <v>62901</v>
      </c>
      <c r="I2297" s="122" t="s">
        <v>265</v>
      </c>
      <c r="J2297" s="123">
        <v>0</v>
      </c>
      <c r="K2297" s="123">
        <v>0</v>
      </c>
      <c r="L2297" s="124">
        <v>0</v>
      </c>
      <c r="M2297" s="123">
        <v>0</v>
      </c>
      <c r="N2297" s="123">
        <v>0</v>
      </c>
      <c r="O2297" s="124">
        <v>0</v>
      </c>
      <c r="P2297" s="124">
        <v>0</v>
      </c>
      <c r="Q2297" s="45"/>
      <c r="R2297" s="123">
        <v>0</v>
      </c>
      <c r="S2297" s="123">
        <v>0</v>
      </c>
      <c r="T2297" s="123">
        <f t="shared" ref="T2297:T2308" si="1397">R2297+S2297</f>
        <v>0</v>
      </c>
      <c r="U2297" s="123">
        <v>0</v>
      </c>
      <c r="V2297" s="123">
        <v>0</v>
      </c>
      <c r="W2297" s="123">
        <f t="shared" si="1396"/>
        <v>0</v>
      </c>
      <c r="X2297" s="123">
        <f t="shared" ref="X2297:X2308" si="1398">T2297+W2297</f>
        <v>0</v>
      </c>
      <c r="Y2297" s="45"/>
      <c r="Z2297" s="123">
        <v>0</v>
      </c>
      <c r="AA2297" s="123">
        <v>0</v>
      </c>
      <c r="AB2297" s="123">
        <f t="shared" ref="AB2297:AB2308" si="1399">Z2297+AA2297</f>
        <v>0</v>
      </c>
      <c r="AC2297" s="123">
        <v>0</v>
      </c>
      <c r="AD2297" s="123">
        <v>0</v>
      </c>
      <c r="AE2297" s="123">
        <f t="shared" si="1393"/>
        <v>0</v>
      </c>
      <c r="AF2297" s="123">
        <f t="shared" ref="AF2297:AF2308" si="1400">AB2297+AE2297</f>
        <v>0</v>
      </c>
      <c r="AH2297" s="123">
        <v>0</v>
      </c>
      <c r="AI2297" s="123">
        <v>0</v>
      </c>
      <c r="AJ2297" s="123">
        <f t="shared" ref="AJ2297:AJ2308" si="1401">AH2297+AI2297</f>
        <v>0</v>
      </c>
      <c r="AK2297" s="123">
        <v>0</v>
      </c>
      <c r="AL2297" s="123">
        <v>0</v>
      </c>
      <c r="AM2297" s="123">
        <f t="shared" si="1394"/>
        <v>0</v>
      </c>
      <c r="AN2297" s="123">
        <f t="shared" ref="AN2297:AN2308" si="1402">AJ2297+AM2297</f>
        <v>0</v>
      </c>
      <c r="AP2297" s="123">
        <f t="shared" ref="AP2297:AQ2308" si="1403">J2297-(R2297+Z2297+AH2297)</f>
        <v>0</v>
      </c>
      <c r="AQ2297" s="123">
        <f t="shared" si="1403"/>
        <v>0</v>
      </c>
      <c r="AR2297" s="123">
        <f t="shared" ref="AR2297:AR2308" si="1404">AP2297+AQ2297</f>
        <v>0</v>
      </c>
      <c r="AS2297" s="123">
        <f t="shared" ref="AS2297:AT2308" si="1405">M2297-(U2297+AC2297+AK2297)</f>
        <v>0</v>
      </c>
      <c r="AT2297" s="123">
        <f t="shared" si="1405"/>
        <v>0</v>
      </c>
      <c r="AU2297" s="123">
        <f t="shared" si="1395"/>
        <v>0</v>
      </c>
      <c r="AV2297" s="123">
        <f t="shared" ref="AV2297:AV2308" si="1406">AR2297+AU2297</f>
        <v>0</v>
      </c>
      <c r="AW2297" s="125" t="s">
        <v>260</v>
      </c>
      <c r="AX2297" s="125"/>
      <c r="AY2297" s="125"/>
      <c r="AZ2297" s="124" t="s">
        <v>283</v>
      </c>
      <c r="BA2297" s="124"/>
      <c r="BB2297" s="124"/>
      <c r="BC2297" s="124"/>
      <c r="BD2297" s="124"/>
    </row>
    <row r="2298" spans="1:56" s="100" customFormat="1" ht="46.2" hidden="1">
      <c r="A2298" s="45"/>
      <c r="B2298" s="120">
        <v>2013</v>
      </c>
      <c r="C2298" s="121">
        <v>8320</v>
      </c>
      <c r="D2298" s="120"/>
      <c r="E2298" s="120"/>
      <c r="F2298" s="120"/>
      <c r="G2298" s="120"/>
      <c r="H2298" s="129">
        <v>62901</v>
      </c>
      <c r="I2298" s="128" t="s">
        <v>537</v>
      </c>
      <c r="J2298" s="123">
        <v>0</v>
      </c>
      <c r="K2298" s="123">
        <v>0</v>
      </c>
      <c r="L2298" s="124">
        <v>0</v>
      </c>
      <c r="M2298" s="123">
        <v>0</v>
      </c>
      <c r="N2298" s="123">
        <v>0</v>
      </c>
      <c r="O2298" s="124">
        <v>0</v>
      </c>
      <c r="P2298" s="124">
        <v>0</v>
      </c>
      <c r="Q2298" s="45"/>
      <c r="R2298" s="123">
        <v>0</v>
      </c>
      <c r="S2298" s="123">
        <v>0</v>
      </c>
      <c r="T2298" s="123">
        <f t="shared" si="1397"/>
        <v>0</v>
      </c>
      <c r="U2298" s="123">
        <v>0</v>
      </c>
      <c r="V2298" s="123">
        <v>0</v>
      </c>
      <c r="W2298" s="123">
        <f t="shared" si="1396"/>
        <v>0</v>
      </c>
      <c r="X2298" s="123">
        <f t="shared" si="1398"/>
        <v>0</v>
      </c>
      <c r="Y2298" s="45"/>
      <c r="Z2298" s="123">
        <v>0</v>
      </c>
      <c r="AA2298" s="123">
        <v>0</v>
      </c>
      <c r="AB2298" s="123">
        <f t="shared" si="1399"/>
        <v>0</v>
      </c>
      <c r="AC2298" s="123">
        <v>0</v>
      </c>
      <c r="AD2298" s="123">
        <v>0</v>
      </c>
      <c r="AE2298" s="123">
        <f t="shared" si="1393"/>
        <v>0</v>
      </c>
      <c r="AF2298" s="123">
        <f t="shared" si="1400"/>
        <v>0</v>
      </c>
      <c r="AG2298" s="45"/>
      <c r="AH2298" s="123">
        <v>0</v>
      </c>
      <c r="AI2298" s="123">
        <v>0</v>
      </c>
      <c r="AJ2298" s="123">
        <f t="shared" si="1401"/>
        <v>0</v>
      </c>
      <c r="AK2298" s="123">
        <v>0</v>
      </c>
      <c r="AL2298" s="123">
        <v>0</v>
      </c>
      <c r="AM2298" s="123">
        <f t="shared" si="1394"/>
        <v>0</v>
      </c>
      <c r="AN2298" s="123">
        <f t="shared" si="1402"/>
        <v>0</v>
      </c>
      <c r="AO2298" s="45"/>
      <c r="AP2298" s="123">
        <f t="shared" si="1403"/>
        <v>0</v>
      </c>
      <c r="AQ2298" s="123">
        <f t="shared" si="1403"/>
        <v>0</v>
      </c>
      <c r="AR2298" s="123">
        <f t="shared" si="1404"/>
        <v>0</v>
      </c>
      <c r="AS2298" s="123">
        <f t="shared" si="1405"/>
        <v>0</v>
      </c>
      <c r="AT2298" s="123">
        <f t="shared" si="1405"/>
        <v>0</v>
      </c>
      <c r="AU2298" s="123">
        <f t="shared" si="1395"/>
        <v>0</v>
      </c>
      <c r="AV2298" s="123">
        <f t="shared" si="1406"/>
        <v>0</v>
      </c>
      <c r="AW2298" s="125" t="s">
        <v>260</v>
      </c>
      <c r="AX2298" s="125"/>
      <c r="AY2298" s="125"/>
      <c r="AZ2298" s="124"/>
      <c r="BA2298" s="124"/>
      <c r="BB2298" s="124"/>
      <c r="BC2298" s="124"/>
      <c r="BD2298" s="124"/>
    </row>
    <row r="2299" spans="1:56" s="100" customFormat="1" hidden="1">
      <c r="A2299" s="45"/>
      <c r="B2299" s="120">
        <v>2013</v>
      </c>
      <c r="C2299" s="121">
        <v>8320</v>
      </c>
      <c r="D2299" s="120">
        <v>17</v>
      </c>
      <c r="E2299" s="120">
        <v>6000</v>
      </c>
      <c r="F2299" s="120">
        <v>6200</v>
      </c>
      <c r="G2299" s="120">
        <v>629</v>
      </c>
      <c r="H2299" s="120">
        <v>62902</v>
      </c>
      <c r="I2299" s="122" t="s">
        <v>540</v>
      </c>
      <c r="J2299" s="123">
        <v>0</v>
      </c>
      <c r="K2299" s="123">
        <v>0</v>
      </c>
      <c r="L2299" s="123">
        <v>0</v>
      </c>
      <c r="M2299" s="123">
        <v>0</v>
      </c>
      <c r="N2299" s="123">
        <v>0</v>
      </c>
      <c r="O2299" s="123">
        <v>0</v>
      </c>
      <c r="P2299" s="123">
        <v>0</v>
      </c>
      <c r="Q2299" s="45"/>
      <c r="R2299" s="123">
        <v>0</v>
      </c>
      <c r="S2299" s="123">
        <v>0</v>
      </c>
      <c r="T2299" s="123">
        <f t="shared" si="1397"/>
        <v>0</v>
      </c>
      <c r="U2299" s="123">
        <v>0</v>
      </c>
      <c r="V2299" s="123">
        <v>0</v>
      </c>
      <c r="W2299" s="123">
        <f t="shared" si="1396"/>
        <v>0</v>
      </c>
      <c r="X2299" s="123">
        <f t="shared" si="1398"/>
        <v>0</v>
      </c>
      <c r="Y2299" s="45"/>
      <c r="Z2299" s="123">
        <v>0</v>
      </c>
      <c r="AA2299" s="123">
        <v>0</v>
      </c>
      <c r="AB2299" s="123">
        <f t="shared" si="1399"/>
        <v>0</v>
      </c>
      <c r="AC2299" s="123">
        <v>0</v>
      </c>
      <c r="AD2299" s="123">
        <v>0</v>
      </c>
      <c r="AE2299" s="123">
        <f t="shared" si="1393"/>
        <v>0</v>
      </c>
      <c r="AF2299" s="123">
        <f t="shared" si="1400"/>
        <v>0</v>
      </c>
      <c r="AH2299" s="123">
        <v>0</v>
      </c>
      <c r="AI2299" s="123">
        <v>0</v>
      </c>
      <c r="AJ2299" s="123">
        <f t="shared" si="1401"/>
        <v>0</v>
      </c>
      <c r="AK2299" s="123">
        <v>0</v>
      </c>
      <c r="AL2299" s="123">
        <v>0</v>
      </c>
      <c r="AM2299" s="123">
        <f t="shared" si="1394"/>
        <v>0</v>
      </c>
      <c r="AN2299" s="123">
        <f t="shared" si="1402"/>
        <v>0</v>
      </c>
      <c r="AP2299" s="123">
        <f t="shared" si="1403"/>
        <v>0</v>
      </c>
      <c r="AQ2299" s="123">
        <f t="shared" si="1403"/>
        <v>0</v>
      </c>
      <c r="AR2299" s="123">
        <f t="shared" si="1404"/>
        <v>0</v>
      </c>
      <c r="AS2299" s="123">
        <f t="shared" si="1405"/>
        <v>0</v>
      </c>
      <c r="AT2299" s="123">
        <f t="shared" si="1405"/>
        <v>0</v>
      </c>
      <c r="AU2299" s="123">
        <f t="shared" si="1395"/>
        <v>0</v>
      </c>
      <c r="AV2299" s="123">
        <f t="shared" si="1406"/>
        <v>0</v>
      </c>
      <c r="AW2299" s="212" t="s">
        <v>103</v>
      </c>
      <c r="AX2299" s="212"/>
      <c r="AY2299" s="212"/>
      <c r="AZ2299" s="123"/>
      <c r="BA2299" s="123"/>
      <c r="BB2299" s="123"/>
      <c r="BC2299" s="123"/>
      <c r="BD2299" s="123"/>
    </row>
    <row r="2300" spans="1:56" s="100" customFormat="1" ht="46.2" hidden="1">
      <c r="A2300" s="45"/>
      <c r="B2300" s="120">
        <v>2013</v>
      </c>
      <c r="C2300" s="121">
        <v>8320</v>
      </c>
      <c r="D2300" s="120"/>
      <c r="E2300" s="120"/>
      <c r="F2300" s="120"/>
      <c r="G2300" s="120"/>
      <c r="H2300" s="129">
        <v>60902</v>
      </c>
      <c r="I2300" s="128" t="s">
        <v>541</v>
      </c>
      <c r="J2300" s="123">
        <v>0</v>
      </c>
      <c r="K2300" s="123">
        <v>0</v>
      </c>
      <c r="L2300" s="124">
        <v>0</v>
      </c>
      <c r="M2300" s="123">
        <v>0</v>
      </c>
      <c r="N2300" s="123">
        <v>0</v>
      </c>
      <c r="O2300" s="124">
        <v>0</v>
      </c>
      <c r="P2300" s="124">
        <v>0</v>
      </c>
      <c r="Q2300" s="45"/>
      <c r="R2300" s="123">
        <v>0</v>
      </c>
      <c r="S2300" s="123">
        <v>0</v>
      </c>
      <c r="T2300" s="123">
        <f t="shared" si="1397"/>
        <v>0</v>
      </c>
      <c r="U2300" s="123">
        <v>0</v>
      </c>
      <c r="V2300" s="123">
        <v>0</v>
      </c>
      <c r="W2300" s="123">
        <f t="shared" si="1396"/>
        <v>0</v>
      </c>
      <c r="X2300" s="123">
        <f t="shared" si="1398"/>
        <v>0</v>
      </c>
      <c r="Y2300" s="45"/>
      <c r="Z2300" s="123">
        <v>0</v>
      </c>
      <c r="AA2300" s="123">
        <v>0</v>
      </c>
      <c r="AB2300" s="123">
        <f t="shared" si="1399"/>
        <v>0</v>
      </c>
      <c r="AC2300" s="123">
        <v>0</v>
      </c>
      <c r="AD2300" s="123">
        <v>0</v>
      </c>
      <c r="AE2300" s="123">
        <f t="shared" si="1393"/>
        <v>0</v>
      </c>
      <c r="AF2300" s="123">
        <f t="shared" si="1400"/>
        <v>0</v>
      </c>
      <c r="AG2300" s="45"/>
      <c r="AH2300" s="123">
        <v>0</v>
      </c>
      <c r="AI2300" s="123">
        <v>0</v>
      </c>
      <c r="AJ2300" s="123">
        <f t="shared" si="1401"/>
        <v>0</v>
      </c>
      <c r="AK2300" s="123">
        <v>0</v>
      </c>
      <c r="AL2300" s="123">
        <v>0</v>
      </c>
      <c r="AM2300" s="123">
        <f t="shared" si="1394"/>
        <v>0</v>
      </c>
      <c r="AN2300" s="123">
        <f t="shared" si="1402"/>
        <v>0</v>
      </c>
      <c r="AO2300" s="45"/>
      <c r="AP2300" s="123">
        <f t="shared" si="1403"/>
        <v>0</v>
      </c>
      <c r="AQ2300" s="123">
        <f t="shared" si="1403"/>
        <v>0</v>
      </c>
      <c r="AR2300" s="123">
        <f t="shared" si="1404"/>
        <v>0</v>
      </c>
      <c r="AS2300" s="123">
        <f t="shared" si="1405"/>
        <v>0</v>
      </c>
      <c r="AT2300" s="123">
        <f t="shared" si="1405"/>
        <v>0</v>
      </c>
      <c r="AU2300" s="123">
        <f t="shared" si="1395"/>
        <v>0</v>
      </c>
      <c r="AV2300" s="123">
        <f t="shared" si="1406"/>
        <v>0</v>
      </c>
      <c r="AW2300" s="125" t="s">
        <v>260</v>
      </c>
      <c r="AX2300" s="125"/>
      <c r="AY2300" s="125"/>
      <c r="AZ2300" s="124"/>
      <c r="BA2300" s="124"/>
      <c r="BB2300" s="124"/>
      <c r="BC2300" s="124"/>
      <c r="BD2300" s="124"/>
    </row>
    <row r="2301" spans="1:56" s="100" customFormat="1" hidden="1">
      <c r="A2301" s="45"/>
      <c r="B2301" s="120">
        <v>2013</v>
      </c>
      <c r="C2301" s="121">
        <v>8320</v>
      </c>
      <c r="D2301" s="120">
        <v>17</v>
      </c>
      <c r="E2301" s="120">
        <v>6000</v>
      </c>
      <c r="F2301" s="120">
        <v>6200</v>
      </c>
      <c r="G2301" s="120">
        <v>629</v>
      </c>
      <c r="H2301" s="120">
        <v>62903</v>
      </c>
      <c r="I2301" s="122" t="s">
        <v>266</v>
      </c>
      <c r="J2301" s="123">
        <v>0</v>
      </c>
      <c r="K2301" s="123">
        <v>0</v>
      </c>
      <c r="L2301" s="123">
        <v>0</v>
      </c>
      <c r="M2301" s="123">
        <v>0</v>
      </c>
      <c r="N2301" s="123">
        <v>0</v>
      </c>
      <c r="O2301" s="123">
        <v>0</v>
      </c>
      <c r="P2301" s="123">
        <v>0</v>
      </c>
      <c r="Q2301" s="45"/>
      <c r="R2301" s="123">
        <v>0</v>
      </c>
      <c r="S2301" s="123">
        <v>0</v>
      </c>
      <c r="T2301" s="123">
        <f t="shared" si="1397"/>
        <v>0</v>
      </c>
      <c r="U2301" s="123">
        <v>0</v>
      </c>
      <c r="V2301" s="123">
        <v>0</v>
      </c>
      <c r="W2301" s="123">
        <f t="shared" si="1396"/>
        <v>0</v>
      </c>
      <c r="X2301" s="123">
        <f t="shared" si="1398"/>
        <v>0</v>
      </c>
      <c r="Y2301" s="45"/>
      <c r="Z2301" s="123">
        <v>0</v>
      </c>
      <c r="AA2301" s="123">
        <v>0</v>
      </c>
      <c r="AB2301" s="123">
        <f t="shared" si="1399"/>
        <v>0</v>
      </c>
      <c r="AC2301" s="123">
        <v>0</v>
      </c>
      <c r="AD2301" s="123">
        <v>0</v>
      </c>
      <c r="AE2301" s="123">
        <f t="shared" si="1393"/>
        <v>0</v>
      </c>
      <c r="AF2301" s="123">
        <f t="shared" si="1400"/>
        <v>0</v>
      </c>
      <c r="AH2301" s="123">
        <v>0</v>
      </c>
      <c r="AI2301" s="123">
        <v>0</v>
      </c>
      <c r="AJ2301" s="123">
        <f t="shared" si="1401"/>
        <v>0</v>
      </c>
      <c r="AK2301" s="123">
        <v>0</v>
      </c>
      <c r="AL2301" s="123">
        <v>0</v>
      </c>
      <c r="AM2301" s="123">
        <f t="shared" si="1394"/>
        <v>0</v>
      </c>
      <c r="AN2301" s="123">
        <f t="shared" si="1402"/>
        <v>0</v>
      </c>
      <c r="AP2301" s="123">
        <f t="shared" si="1403"/>
        <v>0</v>
      </c>
      <c r="AQ2301" s="123">
        <f t="shared" si="1403"/>
        <v>0</v>
      </c>
      <c r="AR2301" s="123">
        <f t="shared" si="1404"/>
        <v>0</v>
      </c>
      <c r="AS2301" s="123">
        <f t="shared" si="1405"/>
        <v>0</v>
      </c>
      <c r="AT2301" s="123">
        <f t="shared" si="1405"/>
        <v>0</v>
      </c>
      <c r="AU2301" s="123">
        <f t="shared" si="1395"/>
        <v>0</v>
      </c>
      <c r="AV2301" s="123">
        <f t="shared" si="1406"/>
        <v>0</v>
      </c>
      <c r="AW2301" s="212" t="s">
        <v>153</v>
      </c>
      <c r="AX2301" s="212"/>
      <c r="AY2301" s="212"/>
      <c r="AZ2301" s="123" t="s">
        <v>283</v>
      </c>
      <c r="BA2301" s="123"/>
      <c r="BB2301" s="123"/>
      <c r="BC2301" s="123"/>
      <c r="BD2301" s="123"/>
    </row>
    <row r="2302" spans="1:56" s="100" customFormat="1" ht="61.8" hidden="1">
      <c r="A2302" s="45"/>
      <c r="B2302" s="120">
        <v>2013</v>
      </c>
      <c r="C2302" s="121">
        <v>8320</v>
      </c>
      <c r="D2302" s="120"/>
      <c r="E2302" s="120"/>
      <c r="F2302" s="120"/>
      <c r="G2302" s="120"/>
      <c r="H2302" s="129">
        <v>62903</v>
      </c>
      <c r="I2302" s="128" t="s">
        <v>542</v>
      </c>
      <c r="J2302" s="123">
        <v>0</v>
      </c>
      <c r="K2302" s="123">
        <v>0</v>
      </c>
      <c r="L2302" s="124">
        <v>0</v>
      </c>
      <c r="M2302" s="123">
        <v>0</v>
      </c>
      <c r="N2302" s="123">
        <v>0</v>
      </c>
      <c r="O2302" s="124">
        <v>0</v>
      </c>
      <c r="P2302" s="124">
        <v>0</v>
      </c>
      <c r="Q2302" s="45"/>
      <c r="R2302" s="123">
        <v>0</v>
      </c>
      <c r="S2302" s="123">
        <v>0</v>
      </c>
      <c r="T2302" s="123">
        <f t="shared" si="1397"/>
        <v>0</v>
      </c>
      <c r="U2302" s="123">
        <v>0</v>
      </c>
      <c r="V2302" s="123">
        <v>0</v>
      </c>
      <c r="W2302" s="123">
        <f t="shared" si="1396"/>
        <v>0</v>
      </c>
      <c r="X2302" s="123">
        <f t="shared" si="1398"/>
        <v>0</v>
      </c>
      <c r="Y2302" s="45"/>
      <c r="Z2302" s="123">
        <v>0</v>
      </c>
      <c r="AA2302" s="123">
        <v>0</v>
      </c>
      <c r="AB2302" s="123">
        <f t="shared" si="1399"/>
        <v>0</v>
      </c>
      <c r="AC2302" s="123">
        <v>0</v>
      </c>
      <c r="AD2302" s="123">
        <v>0</v>
      </c>
      <c r="AE2302" s="123">
        <f t="shared" si="1393"/>
        <v>0</v>
      </c>
      <c r="AF2302" s="123">
        <f t="shared" si="1400"/>
        <v>0</v>
      </c>
      <c r="AG2302" s="45"/>
      <c r="AH2302" s="123">
        <v>0</v>
      </c>
      <c r="AI2302" s="123">
        <v>0</v>
      </c>
      <c r="AJ2302" s="123">
        <f t="shared" si="1401"/>
        <v>0</v>
      </c>
      <c r="AK2302" s="123">
        <v>0</v>
      </c>
      <c r="AL2302" s="123">
        <v>0</v>
      </c>
      <c r="AM2302" s="123">
        <f t="shared" si="1394"/>
        <v>0</v>
      </c>
      <c r="AN2302" s="123">
        <f t="shared" si="1402"/>
        <v>0</v>
      </c>
      <c r="AO2302" s="45"/>
      <c r="AP2302" s="123">
        <f t="shared" si="1403"/>
        <v>0</v>
      </c>
      <c r="AQ2302" s="123">
        <f t="shared" si="1403"/>
        <v>0</v>
      </c>
      <c r="AR2302" s="123">
        <f t="shared" si="1404"/>
        <v>0</v>
      </c>
      <c r="AS2302" s="123">
        <f t="shared" si="1405"/>
        <v>0</v>
      </c>
      <c r="AT2302" s="123">
        <f t="shared" si="1405"/>
        <v>0</v>
      </c>
      <c r="AU2302" s="123">
        <f t="shared" si="1395"/>
        <v>0</v>
      </c>
      <c r="AV2302" s="123">
        <f t="shared" si="1406"/>
        <v>0</v>
      </c>
      <c r="AW2302" s="125" t="s">
        <v>153</v>
      </c>
      <c r="AX2302" s="125"/>
      <c r="AY2302" s="125"/>
      <c r="AZ2302" s="124"/>
      <c r="BA2302" s="124"/>
      <c r="BB2302" s="124"/>
      <c r="BC2302" s="124"/>
      <c r="BD2302" s="124"/>
    </row>
    <row r="2303" spans="1:56" s="100" customFormat="1" hidden="1">
      <c r="A2303" s="45"/>
      <c r="B2303" s="120">
        <v>2013</v>
      </c>
      <c r="C2303" s="121">
        <v>8320</v>
      </c>
      <c r="D2303" s="120">
        <v>17</v>
      </c>
      <c r="E2303" s="120">
        <v>6000</v>
      </c>
      <c r="F2303" s="120">
        <v>6200</v>
      </c>
      <c r="G2303" s="120">
        <v>629</v>
      </c>
      <c r="H2303" s="129">
        <v>62903</v>
      </c>
      <c r="I2303" s="122" t="s">
        <v>266</v>
      </c>
      <c r="J2303" s="123">
        <v>0</v>
      </c>
      <c r="K2303" s="123">
        <v>0</v>
      </c>
      <c r="L2303" s="124">
        <v>0</v>
      </c>
      <c r="M2303" s="123">
        <v>0</v>
      </c>
      <c r="N2303" s="123">
        <v>0</v>
      </c>
      <c r="O2303" s="124">
        <v>0</v>
      </c>
      <c r="P2303" s="124">
        <v>0</v>
      </c>
      <c r="Q2303" s="45"/>
      <c r="R2303" s="123">
        <v>0</v>
      </c>
      <c r="S2303" s="123">
        <v>0</v>
      </c>
      <c r="T2303" s="123">
        <f t="shared" si="1397"/>
        <v>0</v>
      </c>
      <c r="U2303" s="123">
        <v>0</v>
      </c>
      <c r="V2303" s="123">
        <v>0</v>
      </c>
      <c r="W2303" s="123">
        <f t="shared" si="1396"/>
        <v>0</v>
      </c>
      <c r="X2303" s="123">
        <f t="shared" si="1398"/>
        <v>0</v>
      </c>
      <c r="Y2303" s="45"/>
      <c r="Z2303" s="123">
        <v>0</v>
      </c>
      <c r="AA2303" s="123">
        <v>0</v>
      </c>
      <c r="AB2303" s="123">
        <f t="shared" si="1399"/>
        <v>0</v>
      </c>
      <c r="AC2303" s="123">
        <v>0</v>
      </c>
      <c r="AD2303" s="123">
        <v>0</v>
      </c>
      <c r="AE2303" s="123">
        <f t="shared" si="1393"/>
        <v>0</v>
      </c>
      <c r="AF2303" s="123">
        <f t="shared" si="1400"/>
        <v>0</v>
      </c>
      <c r="AG2303" s="45"/>
      <c r="AH2303" s="123">
        <v>0</v>
      </c>
      <c r="AI2303" s="123">
        <v>0</v>
      </c>
      <c r="AJ2303" s="123">
        <f t="shared" si="1401"/>
        <v>0</v>
      </c>
      <c r="AK2303" s="123">
        <v>0</v>
      </c>
      <c r="AL2303" s="123">
        <v>0</v>
      </c>
      <c r="AM2303" s="123">
        <f t="shared" si="1394"/>
        <v>0</v>
      </c>
      <c r="AN2303" s="123">
        <f t="shared" si="1402"/>
        <v>0</v>
      </c>
      <c r="AO2303" s="45"/>
      <c r="AP2303" s="123">
        <f t="shared" si="1403"/>
        <v>0</v>
      </c>
      <c r="AQ2303" s="123">
        <f t="shared" si="1403"/>
        <v>0</v>
      </c>
      <c r="AR2303" s="123">
        <f t="shared" si="1404"/>
        <v>0</v>
      </c>
      <c r="AS2303" s="123">
        <f t="shared" si="1405"/>
        <v>0</v>
      </c>
      <c r="AT2303" s="123">
        <f t="shared" si="1405"/>
        <v>0</v>
      </c>
      <c r="AU2303" s="123">
        <f t="shared" si="1395"/>
        <v>0</v>
      </c>
      <c r="AV2303" s="123">
        <f t="shared" si="1406"/>
        <v>0</v>
      </c>
      <c r="AW2303" s="125"/>
      <c r="AX2303" s="125"/>
      <c r="AY2303" s="125"/>
      <c r="AZ2303" s="124"/>
      <c r="BA2303" s="124"/>
      <c r="BB2303" s="124"/>
      <c r="BC2303" s="124"/>
      <c r="BD2303" s="124"/>
    </row>
    <row r="2304" spans="1:56" s="100" customFormat="1" hidden="1">
      <c r="A2304" s="45"/>
      <c r="B2304" s="120">
        <v>2013</v>
      </c>
      <c r="C2304" s="121">
        <v>8320</v>
      </c>
      <c r="D2304" s="120">
        <v>17</v>
      </c>
      <c r="E2304" s="120">
        <v>6000</v>
      </c>
      <c r="F2304" s="120">
        <v>6200</v>
      </c>
      <c r="G2304" s="120">
        <v>629</v>
      </c>
      <c r="H2304" s="120">
        <v>62905</v>
      </c>
      <c r="I2304" s="122" t="s">
        <v>267</v>
      </c>
      <c r="J2304" s="123">
        <v>0</v>
      </c>
      <c r="K2304" s="123">
        <v>0</v>
      </c>
      <c r="L2304" s="123">
        <v>0</v>
      </c>
      <c r="M2304" s="123">
        <v>0</v>
      </c>
      <c r="N2304" s="123">
        <v>0</v>
      </c>
      <c r="O2304" s="123">
        <v>0</v>
      </c>
      <c r="P2304" s="123">
        <v>0</v>
      </c>
      <c r="Q2304" s="166"/>
      <c r="R2304" s="123">
        <v>0</v>
      </c>
      <c r="S2304" s="123">
        <v>0</v>
      </c>
      <c r="T2304" s="123">
        <f t="shared" si="1397"/>
        <v>0</v>
      </c>
      <c r="U2304" s="123">
        <v>0</v>
      </c>
      <c r="V2304" s="123">
        <v>0</v>
      </c>
      <c r="W2304" s="123">
        <f t="shared" si="1396"/>
        <v>0</v>
      </c>
      <c r="X2304" s="123">
        <f t="shared" si="1398"/>
        <v>0</v>
      </c>
      <c r="Y2304" s="45"/>
      <c r="Z2304" s="123">
        <v>0</v>
      </c>
      <c r="AA2304" s="123">
        <v>0</v>
      </c>
      <c r="AB2304" s="123">
        <f t="shared" si="1399"/>
        <v>0</v>
      </c>
      <c r="AC2304" s="123">
        <v>0</v>
      </c>
      <c r="AD2304" s="123">
        <v>0</v>
      </c>
      <c r="AE2304" s="123">
        <f t="shared" si="1393"/>
        <v>0</v>
      </c>
      <c r="AF2304" s="123">
        <f t="shared" si="1400"/>
        <v>0</v>
      </c>
      <c r="AH2304" s="123">
        <v>0</v>
      </c>
      <c r="AI2304" s="123">
        <v>0</v>
      </c>
      <c r="AJ2304" s="123">
        <f t="shared" si="1401"/>
        <v>0</v>
      </c>
      <c r="AK2304" s="123">
        <v>0</v>
      </c>
      <c r="AL2304" s="123">
        <v>0</v>
      </c>
      <c r="AM2304" s="123">
        <f t="shared" si="1394"/>
        <v>0</v>
      </c>
      <c r="AN2304" s="123">
        <f t="shared" si="1402"/>
        <v>0</v>
      </c>
      <c r="AP2304" s="123">
        <f t="shared" si="1403"/>
        <v>0</v>
      </c>
      <c r="AQ2304" s="123">
        <f t="shared" si="1403"/>
        <v>0</v>
      </c>
      <c r="AR2304" s="123">
        <f t="shared" si="1404"/>
        <v>0</v>
      </c>
      <c r="AS2304" s="123">
        <f t="shared" si="1405"/>
        <v>0</v>
      </c>
      <c r="AT2304" s="123">
        <f t="shared" si="1405"/>
        <v>0</v>
      </c>
      <c r="AU2304" s="123">
        <f t="shared" si="1395"/>
        <v>0</v>
      </c>
      <c r="AV2304" s="123">
        <f t="shared" si="1406"/>
        <v>0</v>
      </c>
      <c r="AW2304" s="212" t="s">
        <v>153</v>
      </c>
      <c r="AX2304" s="212"/>
      <c r="AY2304" s="212"/>
      <c r="AZ2304" s="123" t="s">
        <v>283</v>
      </c>
      <c r="BA2304" s="123"/>
      <c r="BB2304" s="123"/>
      <c r="BC2304" s="123"/>
      <c r="BD2304" s="123"/>
    </row>
    <row r="2305" spans="1:56" s="100" customFormat="1" hidden="1">
      <c r="A2305" s="45"/>
      <c r="B2305" s="120">
        <v>2013</v>
      </c>
      <c r="C2305" s="121">
        <v>8320</v>
      </c>
      <c r="D2305" s="120">
        <v>17</v>
      </c>
      <c r="E2305" s="120">
        <v>6000</v>
      </c>
      <c r="F2305" s="120">
        <v>6200</v>
      </c>
      <c r="G2305" s="120">
        <v>629</v>
      </c>
      <c r="H2305" s="120">
        <v>62905</v>
      </c>
      <c r="I2305" s="122" t="s">
        <v>267</v>
      </c>
      <c r="J2305" s="123">
        <v>0</v>
      </c>
      <c r="K2305" s="123">
        <v>0</v>
      </c>
      <c r="L2305" s="123">
        <v>0</v>
      </c>
      <c r="M2305" s="123">
        <v>0</v>
      </c>
      <c r="N2305" s="123">
        <v>0</v>
      </c>
      <c r="O2305" s="123">
        <v>0</v>
      </c>
      <c r="P2305" s="123">
        <v>0</v>
      </c>
      <c r="Q2305" s="166"/>
      <c r="R2305" s="123">
        <v>0</v>
      </c>
      <c r="S2305" s="123">
        <v>0</v>
      </c>
      <c r="T2305" s="123">
        <f t="shared" si="1397"/>
        <v>0</v>
      </c>
      <c r="U2305" s="123">
        <v>0</v>
      </c>
      <c r="V2305" s="123">
        <v>0</v>
      </c>
      <c r="W2305" s="123">
        <f t="shared" si="1396"/>
        <v>0</v>
      </c>
      <c r="X2305" s="123">
        <f t="shared" si="1398"/>
        <v>0</v>
      </c>
      <c r="Y2305" s="45"/>
      <c r="Z2305" s="123">
        <v>0</v>
      </c>
      <c r="AA2305" s="123">
        <v>0</v>
      </c>
      <c r="AB2305" s="123">
        <f t="shared" si="1399"/>
        <v>0</v>
      </c>
      <c r="AC2305" s="123">
        <v>0</v>
      </c>
      <c r="AD2305" s="123">
        <v>0</v>
      </c>
      <c r="AE2305" s="123">
        <f t="shared" si="1393"/>
        <v>0</v>
      </c>
      <c r="AF2305" s="123">
        <f t="shared" si="1400"/>
        <v>0</v>
      </c>
      <c r="AH2305" s="123">
        <v>0</v>
      </c>
      <c r="AI2305" s="123">
        <v>0</v>
      </c>
      <c r="AJ2305" s="123">
        <f t="shared" si="1401"/>
        <v>0</v>
      </c>
      <c r="AK2305" s="123">
        <v>0</v>
      </c>
      <c r="AL2305" s="123">
        <v>0</v>
      </c>
      <c r="AM2305" s="123">
        <f t="shared" si="1394"/>
        <v>0</v>
      </c>
      <c r="AN2305" s="123">
        <f t="shared" si="1402"/>
        <v>0</v>
      </c>
      <c r="AP2305" s="123">
        <f t="shared" si="1403"/>
        <v>0</v>
      </c>
      <c r="AQ2305" s="123">
        <f t="shared" si="1403"/>
        <v>0</v>
      </c>
      <c r="AR2305" s="123">
        <f t="shared" si="1404"/>
        <v>0</v>
      </c>
      <c r="AS2305" s="123">
        <f t="shared" si="1405"/>
        <v>0</v>
      </c>
      <c r="AT2305" s="123">
        <f t="shared" si="1405"/>
        <v>0</v>
      </c>
      <c r="AU2305" s="123">
        <f t="shared" si="1395"/>
        <v>0</v>
      </c>
      <c r="AV2305" s="123">
        <f t="shared" si="1406"/>
        <v>0</v>
      </c>
      <c r="AW2305" s="212" t="s">
        <v>153</v>
      </c>
      <c r="AX2305" s="212"/>
      <c r="AY2305" s="212"/>
      <c r="AZ2305" s="123" t="s">
        <v>283</v>
      </c>
      <c r="BA2305" s="123"/>
      <c r="BB2305" s="123"/>
      <c r="BC2305" s="123"/>
      <c r="BD2305" s="123"/>
    </row>
    <row r="2306" spans="1:56" s="100" customFormat="1" hidden="1">
      <c r="A2306" s="45"/>
      <c r="B2306" s="120">
        <v>2013</v>
      </c>
      <c r="C2306" s="121">
        <v>8320</v>
      </c>
      <c r="D2306" s="120">
        <v>17</v>
      </c>
      <c r="E2306" s="120">
        <v>6000</v>
      </c>
      <c r="F2306" s="120">
        <v>6200</v>
      </c>
      <c r="G2306" s="120">
        <v>629</v>
      </c>
      <c r="H2306" s="120">
        <v>62905</v>
      </c>
      <c r="I2306" s="122" t="s">
        <v>267</v>
      </c>
      <c r="J2306" s="123">
        <v>0</v>
      </c>
      <c r="K2306" s="123">
        <v>0</v>
      </c>
      <c r="L2306" s="123">
        <v>0</v>
      </c>
      <c r="M2306" s="123">
        <v>0</v>
      </c>
      <c r="N2306" s="123">
        <v>0</v>
      </c>
      <c r="O2306" s="123">
        <v>0</v>
      </c>
      <c r="P2306" s="123">
        <v>0</v>
      </c>
      <c r="Q2306" s="166"/>
      <c r="R2306" s="123">
        <v>0</v>
      </c>
      <c r="S2306" s="123">
        <v>0</v>
      </c>
      <c r="T2306" s="123">
        <f t="shared" si="1397"/>
        <v>0</v>
      </c>
      <c r="U2306" s="123">
        <v>0</v>
      </c>
      <c r="V2306" s="123">
        <v>0</v>
      </c>
      <c r="W2306" s="123">
        <f t="shared" si="1396"/>
        <v>0</v>
      </c>
      <c r="X2306" s="123">
        <f t="shared" si="1398"/>
        <v>0</v>
      </c>
      <c r="Y2306" s="45"/>
      <c r="Z2306" s="123">
        <v>0</v>
      </c>
      <c r="AA2306" s="123">
        <v>0</v>
      </c>
      <c r="AB2306" s="123">
        <f t="shared" si="1399"/>
        <v>0</v>
      </c>
      <c r="AC2306" s="123">
        <v>0</v>
      </c>
      <c r="AD2306" s="123">
        <v>0</v>
      </c>
      <c r="AE2306" s="123">
        <f t="shared" si="1393"/>
        <v>0</v>
      </c>
      <c r="AF2306" s="123">
        <f t="shared" si="1400"/>
        <v>0</v>
      </c>
      <c r="AH2306" s="123">
        <v>0</v>
      </c>
      <c r="AI2306" s="123">
        <v>0</v>
      </c>
      <c r="AJ2306" s="123">
        <f t="shared" si="1401"/>
        <v>0</v>
      </c>
      <c r="AK2306" s="123">
        <v>0</v>
      </c>
      <c r="AL2306" s="123">
        <v>0</v>
      </c>
      <c r="AM2306" s="123">
        <f t="shared" si="1394"/>
        <v>0</v>
      </c>
      <c r="AN2306" s="123">
        <f t="shared" si="1402"/>
        <v>0</v>
      </c>
      <c r="AP2306" s="123">
        <f t="shared" si="1403"/>
        <v>0</v>
      </c>
      <c r="AQ2306" s="123">
        <f t="shared" si="1403"/>
        <v>0</v>
      </c>
      <c r="AR2306" s="123">
        <f t="shared" si="1404"/>
        <v>0</v>
      </c>
      <c r="AS2306" s="123">
        <f t="shared" si="1405"/>
        <v>0</v>
      </c>
      <c r="AT2306" s="123">
        <f t="shared" si="1405"/>
        <v>0</v>
      </c>
      <c r="AU2306" s="123">
        <f t="shared" si="1395"/>
        <v>0</v>
      </c>
      <c r="AV2306" s="123">
        <f t="shared" si="1406"/>
        <v>0</v>
      </c>
      <c r="AW2306" s="212" t="s">
        <v>153</v>
      </c>
      <c r="AX2306" s="212"/>
      <c r="AY2306" s="212"/>
      <c r="AZ2306" s="123" t="s">
        <v>283</v>
      </c>
      <c r="BA2306" s="123"/>
      <c r="BB2306" s="123"/>
      <c r="BC2306" s="123"/>
      <c r="BD2306" s="123"/>
    </row>
    <row r="2307" spans="1:56" s="100" customFormat="1">
      <c r="A2307" s="45"/>
      <c r="B2307" s="120">
        <v>2013</v>
      </c>
      <c r="C2307" s="121">
        <v>8320</v>
      </c>
      <c r="D2307" s="120">
        <v>17</v>
      </c>
      <c r="E2307" s="120">
        <v>6000</v>
      </c>
      <c r="F2307" s="120">
        <v>6200</v>
      </c>
      <c r="G2307" s="120">
        <v>629</v>
      </c>
      <c r="H2307" s="120">
        <v>62905</v>
      </c>
      <c r="I2307" s="122" t="s">
        <v>267</v>
      </c>
      <c r="J2307" s="123">
        <v>0</v>
      </c>
      <c r="K2307" s="123">
        <v>0</v>
      </c>
      <c r="L2307" s="123">
        <v>0</v>
      </c>
      <c r="M2307" s="123">
        <v>0</v>
      </c>
      <c r="N2307" s="123">
        <v>0</v>
      </c>
      <c r="O2307" s="123">
        <v>0</v>
      </c>
      <c r="P2307" s="123">
        <v>0</v>
      </c>
      <c r="Q2307" s="166"/>
      <c r="R2307" s="123">
        <v>0</v>
      </c>
      <c r="S2307" s="123">
        <v>0</v>
      </c>
      <c r="T2307" s="123">
        <f t="shared" si="1397"/>
        <v>0</v>
      </c>
      <c r="U2307" s="123">
        <v>0</v>
      </c>
      <c r="V2307" s="123">
        <v>0</v>
      </c>
      <c r="W2307" s="123">
        <f t="shared" si="1396"/>
        <v>0</v>
      </c>
      <c r="X2307" s="123">
        <f t="shared" si="1398"/>
        <v>0</v>
      </c>
      <c r="Y2307" s="45"/>
      <c r="Z2307" s="123">
        <v>0</v>
      </c>
      <c r="AA2307" s="123">
        <v>0</v>
      </c>
      <c r="AB2307" s="123">
        <f t="shared" si="1399"/>
        <v>0</v>
      </c>
      <c r="AC2307" s="123">
        <v>0</v>
      </c>
      <c r="AD2307" s="123">
        <v>0</v>
      </c>
      <c r="AE2307" s="123">
        <f t="shared" si="1393"/>
        <v>0</v>
      </c>
      <c r="AF2307" s="123">
        <f t="shared" si="1400"/>
        <v>0</v>
      </c>
      <c r="AH2307" s="123">
        <v>0</v>
      </c>
      <c r="AI2307" s="123">
        <v>0</v>
      </c>
      <c r="AJ2307" s="123">
        <f t="shared" si="1401"/>
        <v>0</v>
      </c>
      <c r="AK2307" s="123">
        <v>0</v>
      </c>
      <c r="AL2307" s="123">
        <v>0</v>
      </c>
      <c r="AM2307" s="123">
        <f t="shared" si="1394"/>
        <v>0</v>
      </c>
      <c r="AN2307" s="123">
        <f t="shared" si="1402"/>
        <v>0</v>
      </c>
      <c r="AP2307" s="123">
        <f t="shared" si="1403"/>
        <v>0</v>
      </c>
      <c r="AQ2307" s="123">
        <f t="shared" si="1403"/>
        <v>0</v>
      </c>
      <c r="AR2307" s="123">
        <f t="shared" si="1404"/>
        <v>0</v>
      </c>
      <c r="AS2307" s="123">
        <f t="shared" si="1405"/>
        <v>0</v>
      </c>
      <c r="AT2307" s="123">
        <f t="shared" si="1405"/>
        <v>0</v>
      </c>
      <c r="AU2307" s="123">
        <f t="shared" si="1395"/>
        <v>0</v>
      </c>
      <c r="AV2307" s="123">
        <f t="shared" si="1406"/>
        <v>0</v>
      </c>
      <c r="AW2307" s="212" t="s">
        <v>153</v>
      </c>
      <c r="AX2307" s="212"/>
      <c r="AY2307" s="212"/>
      <c r="AZ2307" s="123" t="s">
        <v>283</v>
      </c>
      <c r="BA2307" s="123"/>
      <c r="BB2307" s="123"/>
      <c r="BC2307" s="123"/>
      <c r="BD2307" s="123"/>
    </row>
    <row r="2308" spans="1:56" s="100" customFormat="1" ht="62.4" thickBot="1">
      <c r="A2308" s="45"/>
      <c r="B2308" s="189">
        <v>2013</v>
      </c>
      <c r="C2308" s="190">
        <v>8320</v>
      </c>
      <c r="D2308" s="189"/>
      <c r="E2308" s="213"/>
      <c r="F2308" s="213"/>
      <c r="G2308" s="189"/>
      <c r="H2308" s="213">
        <v>62905</v>
      </c>
      <c r="I2308" s="214" t="s">
        <v>543</v>
      </c>
      <c r="J2308" s="202">
        <v>0</v>
      </c>
      <c r="K2308" s="202">
        <v>0</v>
      </c>
      <c r="L2308" s="215">
        <v>0</v>
      </c>
      <c r="M2308" s="202">
        <v>0</v>
      </c>
      <c r="N2308" s="202">
        <v>0</v>
      </c>
      <c r="O2308" s="215">
        <v>0</v>
      </c>
      <c r="P2308" s="215">
        <v>0</v>
      </c>
      <c r="Q2308" s="166"/>
      <c r="R2308" s="202">
        <v>0</v>
      </c>
      <c r="S2308" s="202">
        <v>0</v>
      </c>
      <c r="T2308" s="202">
        <f t="shared" si="1397"/>
        <v>0</v>
      </c>
      <c r="U2308" s="202">
        <v>0</v>
      </c>
      <c r="V2308" s="202">
        <v>0</v>
      </c>
      <c r="W2308" s="202">
        <f t="shared" si="1396"/>
        <v>0</v>
      </c>
      <c r="X2308" s="202">
        <f t="shared" si="1398"/>
        <v>0</v>
      </c>
      <c r="Y2308" s="45"/>
      <c r="Z2308" s="202">
        <v>0</v>
      </c>
      <c r="AA2308" s="202">
        <v>0</v>
      </c>
      <c r="AB2308" s="202">
        <f t="shared" si="1399"/>
        <v>0</v>
      </c>
      <c r="AC2308" s="202">
        <v>0</v>
      </c>
      <c r="AD2308" s="202">
        <v>0</v>
      </c>
      <c r="AE2308" s="202">
        <f t="shared" si="1393"/>
        <v>0</v>
      </c>
      <c r="AF2308" s="202">
        <f t="shared" si="1400"/>
        <v>0</v>
      </c>
      <c r="AH2308" s="202">
        <v>0</v>
      </c>
      <c r="AI2308" s="202">
        <v>0</v>
      </c>
      <c r="AJ2308" s="202">
        <f t="shared" si="1401"/>
        <v>0</v>
      </c>
      <c r="AK2308" s="202">
        <v>0</v>
      </c>
      <c r="AL2308" s="202">
        <v>0</v>
      </c>
      <c r="AM2308" s="202">
        <f t="shared" si="1394"/>
        <v>0</v>
      </c>
      <c r="AN2308" s="202">
        <f t="shared" si="1402"/>
        <v>0</v>
      </c>
      <c r="AP2308" s="202">
        <f t="shared" si="1403"/>
        <v>0</v>
      </c>
      <c r="AQ2308" s="202">
        <f t="shared" si="1403"/>
        <v>0</v>
      </c>
      <c r="AR2308" s="202">
        <f t="shared" si="1404"/>
        <v>0</v>
      </c>
      <c r="AS2308" s="202">
        <f t="shared" si="1405"/>
        <v>0</v>
      </c>
      <c r="AT2308" s="202">
        <f t="shared" si="1405"/>
        <v>0</v>
      </c>
      <c r="AU2308" s="202">
        <f t="shared" si="1395"/>
        <v>0</v>
      </c>
      <c r="AV2308" s="202">
        <f t="shared" si="1406"/>
        <v>0</v>
      </c>
      <c r="AW2308" s="216" t="s">
        <v>153</v>
      </c>
      <c r="AX2308" s="216"/>
      <c r="AY2308" s="216"/>
      <c r="AZ2308" s="215"/>
      <c r="BA2308" s="215"/>
      <c r="BB2308" s="215"/>
      <c r="BC2308" s="215"/>
      <c r="BD2308" s="215"/>
    </row>
    <row r="2309" spans="1:56">
      <c r="B2309" s="217"/>
      <c r="C2309" s="218"/>
      <c r="D2309" s="219"/>
      <c r="E2309" s="219"/>
      <c r="F2309" s="219"/>
      <c r="G2309" s="219"/>
      <c r="H2309" s="219"/>
      <c r="I2309" s="220"/>
      <c r="J2309" s="87"/>
      <c r="K2309" s="87"/>
      <c r="L2309" s="87"/>
      <c r="M2309" s="87"/>
      <c r="N2309" s="87"/>
      <c r="O2309" s="87"/>
      <c r="P2309" s="87"/>
    </row>
    <row r="2310" spans="1:56" s="166" customFormat="1">
      <c r="B2310" s="221"/>
      <c r="C2310" s="218"/>
      <c r="D2310" s="219"/>
      <c r="E2310" s="219"/>
      <c r="F2310" s="219"/>
      <c r="G2310" s="219"/>
      <c r="H2310" s="219"/>
      <c r="I2310" s="220"/>
      <c r="J2310" s="87"/>
      <c r="K2310" s="87"/>
      <c r="L2310" s="87"/>
      <c r="M2310" s="87"/>
      <c r="N2310" s="87"/>
      <c r="O2310" s="87"/>
      <c r="P2310" s="87"/>
      <c r="AW2310" s="222"/>
      <c r="AX2310" s="222"/>
      <c r="AY2310" s="222"/>
    </row>
    <row r="2311" spans="1:56" s="166" customFormat="1">
      <c r="B2311" s="223"/>
      <c r="C2311" s="224"/>
      <c r="D2311" s="224"/>
      <c r="E2311" s="224"/>
      <c r="F2311" s="224"/>
      <c r="G2311" s="224"/>
      <c r="H2311" s="224"/>
      <c r="I2311" s="225"/>
      <c r="J2311" s="73"/>
      <c r="K2311" s="221"/>
      <c r="L2311" s="221"/>
      <c r="M2311" s="221"/>
      <c r="N2311" s="221"/>
      <c r="O2311" s="218"/>
      <c r="P2311" s="218"/>
      <c r="AP2311" s="219"/>
      <c r="AQ2311" s="219"/>
      <c r="AR2311" s="219"/>
      <c r="AS2311" s="219"/>
      <c r="AT2311" s="219"/>
      <c r="AU2311" s="219"/>
      <c r="AV2311" s="219"/>
      <c r="AW2311" s="219"/>
      <c r="AX2311" s="219"/>
      <c r="AY2311" s="222"/>
    </row>
    <row r="2312" spans="1:56" s="166" customFormat="1" ht="31.5" customHeight="1">
      <c r="B2312" s="223"/>
      <c r="C2312" s="224"/>
      <c r="D2312" s="224"/>
      <c r="E2312" s="224"/>
      <c r="F2312" s="224"/>
      <c r="G2312" s="224"/>
      <c r="H2312" s="224"/>
      <c r="I2312" s="225"/>
      <c r="J2312" s="226"/>
      <c r="K2312" s="226"/>
      <c r="L2312" s="226"/>
      <c r="M2312" s="226"/>
      <c r="N2312" s="226"/>
      <c r="O2312" s="218"/>
      <c r="P2312" s="218"/>
      <c r="AM2312" s="227"/>
      <c r="AN2312" s="228"/>
      <c r="AO2312" s="228"/>
      <c r="AP2312" s="229"/>
      <c r="AQ2312" s="315"/>
      <c r="AR2312" s="315"/>
      <c r="AS2312" s="315"/>
      <c r="AT2312" s="315"/>
      <c r="AU2312" s="219"/>
      <c r="AV2312" s="219"/>
      <c r="AW2312" s="219"/>
      <c r="AX2312" s="219"/>
      <c r="AY2312" s="222"/>
    </row>
    <row r="2313" spans="1:56" s="166" customFormat="1">
      <c r="B2313" s="224"/>
      <c r="C2313" s="224"/>
      <c r="D2313" s="224"/>
      <c r="E2313" s="224"/>
      <c r="F2313" s="224"/>
      <c r="G2313" s="224"/>
      <c r="H2313" s="224"/>
      <c r="I2313" s="225"/>
      <c r="J2313" s="74"/>
      <c r="K2313" s="74"/>
      <c r="L2313" s="74"/>
      <c r="M2313" s="74"/>
      <c r="N2313" s="74"/>
      <c r="O2313" s="230"/>
      <c r="P2313" s="230"/>
      <c r="AM2313" s="227"/>
      <c r="AN2313" s="228"/>
      <c r="AO2313" s="231"/>
      <c r="AP2313" s="229"/>
      <c r="AQ2313" s="232"/>
      <c r="AR2313" s="229"/>
      <c r="AS2313" s="229"/>
      <c r="AT2313" s="233"/>
      <c r="AU2313" s="219"/>
      <c r="AV2313" s="219"/>
      <c r="AW2313" s="219"/>
      <c r="AX2313" s="219"/>
      <c r="AY2313" s="222"/>
    </row>
    <row r="2314" spans="1:56" s="166" customFormat="1">
      <c r="B2314" s="224"/>
      <c r="C2314" s="224"/>
      <c r="D2314" s="224"/>
      <c r="E2314" s="224"/>
      <c r="F2314" s="224"/>
      <c r="G2314" s="224"/>
      <c r="H2314" s="224"/>
      <c r="I2314" s="225"/>
      <c r="J2314" s="234"/>
      <c r="K2314" s="234"/>
      <c r="L2314" s="234"/>
      <c r="M2314" s="234"/>
      <c r="N2314" s="234"/>
      <c r="O2314" s="230"/>
      <c r="P2314" s="230"/>
      <c r="AM2314" s="235"/>
      <c r="AN2314" s="236"/>
      <c r="AO2314" s="236"/>
      <c r="AP2314" s="237"/>
      <c r="AQ2314" s="238"/>
      <c r="AR2314" s="238"/>
      <c r="AS2314" s="238"/>
      <c r="AT2314" s="238"/>
      <c r="AU2314" s="219"/>
      <c r="AV2314" s="219"/>
      <c r="AW2314" s="219"/>
      <c r="AX2314" s="219"/>
      <c r="AY2314" s="222"/>
    </row>
    <row r="2315" spans="1:56" s="166" customFormat="1">
      <c r="B2315" s="224"/>
      <c r="C2315" s="224"/>
      <c r="D2315" s="224"/>
      <c r="E2315" s="224"/>
      <c r="F2315" s="224"/>
      <c r="G2315" s="224"/>
      <c r="H2315" s="224"/>
      <c r="I2315" s="225"/>
      <c r="J2315" s="74"/>
      <c r="K2315" s="234"/>
      <c r="L2315" s="234"/>
      <c r="M2315" s="234"/>
      <c r="N2315" s="234"/>
      <c r="O2315" s="230"/>
      <c r="P2315" s="230"/>
      <c r="AM2315" s="235"/>
      <c r="AN2315" s="239"/>
      <c r="AO2315" s="239"/>
      <c r="AP2315" s="237"/>
      <c r="AQ2315" s="238"/>
      <c r="AR2315" s="238"/>
      <c r="AS2315" s="238"/>
      <c r="AT2315" s="238"/>
      <c r="AU2315" s="219"/>
      <c r="AV2315" s="219"/>
      <c r="AW2315" s="219"/>
      <c r="AX2315" s="219"/>
      <c r="AY2315" s="222"/>
    </row>
    <row r="2316" spans="1:56" s="166" customFormat="1" ht="31.5" customHeight="1">
      <c r="B2316" s="224"/>
      <c r="C2316" s="224"/>
      <c r="D2316" s="224"/>
      <c r="E2316" s="224"/>
      <c r="F2316" s="224"/>
      <c r="G2316" s="224"/>
      <c r="H2316" s="224"/>
      <c r="I2316" s="225"/>
      <c r="J2316" s="74"/>
      <c r="K2316" s="74"/>
      <c r="L2316" s="74"/>
      <c r="M2316" s="74"/>
      <c r="N2316" s="74"/>
      <c r="O2316" s="74"/>
      <c r="P2316" s="74"/>
      <c r="AM2316" s="235"/>
      <c r="AN2316" s="239"/>
      <c r="AO2316" s="239"/>
      <c r="AP2316" s="237"/>
      <c r="AQ2316" s="301"/>
      <c r="AR2316" s="301"/>
      <c r="AS2316" s="301"/>
      <c r="AT2316" s="301"/>
      <c r="AU2316" s="219"/>
      <c r="AV2316" s="219"/>
      <c r="AW2316" s="219"/>
      <c r="AX2316" s="219"/>
      <c r="AY2316" s="222"/>
    </row>
    <row r="2317" spans="1:56" s="166" customFormat="1">
      <c r="B2317" s="224"/>
      <c r="C2317" s="224"/>
      <c r="D2317" s="224"/>
      <c r="E2317" s="224"/>
      <c r="F2317" s="224"/>
      <c r="G2317" s="224"/>
      <c r="H2317" s="224"/>
      <c r="I2317" s="225"/>
      <c r="J2317" s="240"/>
      <c r="K2317" s="240"/>
      <c r="L2317" s="240"/>
      <c r="M2317" s="240"/>
      <c r="N2317" s="240"/>
      <c r="O2317" s="230"/>
      <c r="P2317" s="230"/>
      <c r="AW2317" s="222"/>
      <c r="AX2317" s="222"/>
      <c r="AY2317" s="222"/>
    </row>
    <row r="2318" spans="1:56" s="166" customFormat="1">
      <c r="B2318" s="224"/>
      <c r="C2318" s="224"/>
      <c r="D2318" s="224"/>
      <c r="E2318" s="224"/>
      <c r="F2318" s="224"/>
      <c r="G2318" s="224"/>
      <c r="H2318" s="224"/>
      <c r="I2318" s="225"/>
      <c r="J2318" s="240"/>
      <c r="K2318" s="240"/>
      <c r="L2318" s="240"/>
      <c r="M2318" s="240"/>
      <c r="N2318" s="240"/>
      <c r="O2318" s="230"/>
      <c r="P2318" s="230"/>
      <c r="AW2318" s="222"/>
      <c r="AX2318" s="222"/>
      <c r="AY2318" s="222"/>
    </row>
    <row r="2319" spans="1:56" s="166" customFormat="1">
      <c r="B2319" s="224"/>
      <c r="C2319" s="224"/>
      <c r="D2319" s="224"/>
      <c r="E2319" s="224"/>
      <c r="F2319" s="224"/>
      <c r="G2319" s="224"/>
      <c r="H2319" s="224"/>
      <c r="I2319" s="225"/>
      <c r="J2319" s="240"/>
      <c r="K2319" s="240"/>
      <c r="L2319" s="240"/>
      <c r="M2319" s="240"/>
      <c r="N2319" s="240"/>
      <c r="O2319" s="230"/>
      <c r="P2319" s="230"/>
      <c r="AW2319" s="222"/>
      <c r="AX2319" s="222"/>
      <c r="AY2319" s="222"/>
    </row>
    <row r="2320" spans="1:56" s="166" customFormat="1">
      <c r="B2320" s="224"/>
      <c r="C2320" s="224"/>
      <c r="D2320" s="224"/>
      <c r="E2320" s="224"/>
      <c r="F2320" s="224"/>
      <c r="G2320" s="224"/>
      <c r="H2320" s="224"/>
      <c r="I2320" s="225"/>
      <c r="J2320" s="240"/>
      <c r="K2320" s="240"/>
      <c r="L2320" s="240"/>
      <c r="M2320" s="240"/>
      <c r="N2320" s="240"/>
      <c r="O2320" s="230"/>
      <c r="P2320" s="230"/>
      <c r="AW2320" s="222"/>
      <c r="AX2320" s="222"/>
      <c r="AY2320" s="222"/>
    </row>
    <row r="2321" spans="2:51" s="166" customFormat="1">
      <c r="B2321" s="224"/>
      <c r="C2321" s="224"/>
      <c r="D2321" s="224"/>
      <c r="E2321" s="224"/>
      <c r="F2321" s="224"/>
      <c r="G2321" s="224"/>
      <c r="H2321" s="224"/>
      <c r="I2321" s="225"/>
      <c r="J2321" s="240"/>
      <c r="K2321" s="240"/>
      <c r="L2321" s="240"/>
      <c r="M2321" s="240"/>
      <c r="N2321" s="240"/>
      <c r="O2321" s="230"/>
      <c r="P2321" s="230"/>
      <c r="AW2321" s="222"/>
      <c r="AX2321" s="222"/>
      <c r="AY2321" s="222"/>
    </row>
    <row r="2322" spans="2:51" s="166" customFormat="1">
      <c r="B2322" s="224"/>
      <c r="C2322" s="224"/>
      <c r="D2322" s="224"/>
      <c r="E2322" s="224"/>
      <c r="F2322" s="224"/>
      <c r="G2322" s="224"/>
      <c r="H2322" s="224"/>
      <c r="I2322" s="225"/>
      <c r="J2322" s="240"/>
      <c r="K2322" s="240"/>
      <c r="L2322" s="240"/>
      <c r="M2322" s="240"/>
      <c r="N2322" s="240"/>
      <c r="O2322" s="230"/>
      <c r="P2322" s="230"/>
      <c r="AW2322" s="222"/>
      <c r="AX2322" s="222"/>
      <c r="AY2322" s="222"/>
    </row>
    <row r="2323" spans="2:51" s="166" customFormat="1">
      <c r="B2323" s="224"/>
      <c r="C2323" s="224"/>
      <c r="D2323" s="224"/>
      <c r="E2323" s="224"/>
      <c r="F2323" s="224"/>
      <c r="G2323" s="224"/>
      <c r="H2323" s="224"/>
      <c r="I2323" s="225"/>
      <c r="J2323" s="240"/>
      <c r="K2323" s="240"/>
      <c r="L2323" s="240"/>
      <c r="M2323" s="240"/>
      <c r="N2323" s="240"/>
      <c r="O2323" s="230"/>
      <c r="P2323" s="230"/>
      <c r="AW2323" s="222"/>
      <c r="AX2323" s="222"/>
      <c r="AY2323" s="222"/>
    </row>
    <row r="2324" spans="2:51" s="166" customFormat="1">
      <c r="B2324" s="224"/>
      <c r="C2324" s="224"/>
      <c r="D2324" s="224"/>
      <c r="E2324" s="224"/>
      <c r="F2324" s="224"/>
      <c r="G2324" s="224"/>
      <c r="H2324" s="224"/>
      <c r="I2324" s="225"/>
      <c r="J2324" s="240"/>
      <c r="K2324" s="240"/>
      <c r="L2324" s="240"/>
      <c r="M2324" s="240"/>
      <c r="N2324" s="240"/>
      <c r="O2324" s="230"/>
      <c r="P2324" s="230"/>
      <c r="AW2324" s="222"/>
      <c r="AX2324" s="222"/>
      <c r="AY2324" s="222"/>
    </row>
    <row r="2325" spans="2:51" s="166" customFormat="1">
      <c r="B2325" s="224"/>
      <c r="C2325" s="224"/>
      <c r="D2325" s="224"/>
      <c r="E2325" s="224"/>
      <c r="F2325" s="224"/>
      <c r="G2325" s="224"/>
      <c r="H2325" s="224"/>
      <c r="I2325" s="225"/>
      <c r="J2325" s="240"/>
      <c r="K2325" s="240"/>
      <c r="L2325" s="240"/>
      <c r="M2325" s="240"/>
      <c r="N2325" s="240"/>
      <c r="O2325" s="230"/>
      <c r="P2325" s="230"/>
      <c r="AW2325" s="222"/>
      <c r="AX2325" s="222"/>
      <c r="AY2325" s="222"/>
    </row>
    <row r="2326" spans="2:51" s="166" customFormat="1">
      <c r="B2326" s="224"/>
      <c r="C2326" s="224"/>
      <c r="D2326" s="224"/>
      <c r="E2326" s="224"/>
      <c r="F2326" s="224"/>
      <c r="G2326" s="224"/>
      <c r="H2326" s="224"/>
      <c r="I2326" s="225"/>
      <c r="J2326" s="74"/>
      <c r="K2326" s="74"/>
      <c r="L2326" s="74"/>
      <c r="M2326" s="74"/>
      <c r="N2326" s="74"/>
      <c r="O2326" s="74"/>
      <c r="P2326" s="74"/>
      <c r="AW2326" s="222"/>
      <c r="AX2326" s="222"/>
      <c r="AY2326" s="222"/>
    </row>
    <row r="2327" spans="2:51" s="166" customFormat="1">
      <c r="B2327" s="224"/>
      <c r="C2327" s="224"/>
      <c r="D2327" s="224"/>
      <c r="E2327" s="224"/>
      <c r="F2327" s="224"/>
      <c r="G2327" s="224"/>
      <c r="H2327" s="224"/>
      <c r="I2327" s="224"/>
      <c r="J2327" s="240"/>
      <c r="K2327" s="240"/>
      <c r="L2327" s="240"/>
      <c r="M2327" s="240"/>
      <c r="N2327" s="240"/>
      <c r="O2327" s="218"/>
      <c r="P2327" s="218"/>
      <c r="AW2327" s="222"/>
      <c r="AX2327" s="222"/>
      <c r="AY2327" s="222"/>
    </row>
    <row r="2328" spans="2:51" s="166" customFormat="1">
      <c r="B2328" s="223"/>
      <c r="C2328" s="218"/>
      <c r="D2328" s="218"/>
      <c r="E2328" s="218"/>
      <c r="F2328" s="218"/>
      <c r="G2328" s="218"/>
      <c r="H2328" s="218"/>
      <c r="I2328" s="218"/>
      <c r="J2328" s="218"/>
      <c r="K2328" s="218"/>
      <c r="L2328" s="218"/>
      <c r="M2328" s="218"/>
      <c r="N2328" s="218"/>
      <c r="O2328" s="218"/>
      <c r="P2328" s="218"/>
      <c r="AW2328" s="222"/>
      <c r="AX2328" s="222"/>
      <c r="AY2328" s="222"/>
    </row>
    <row r="2329" spans="2:51" s="166" customFormat="1">
      <c r="B2329" s="223"/>
      <c r="C2329" s="218"/>
      <c r="D2329" s="218"/>
      <c r="E2329" s="218"/>
      <c r="F2329" s="218"/>
      <c r="G2329" s="218"/>
      <c r="H2329" s="218"/>
      <c r="I2329" s="218"/>
      <c r="J2329" s="218"/>
      <c r="K2329" s="218"/>
      <c r="L2329" s="218"/>
      <c r="M2329" s="218"/>
      <c r="N2329" s="218"/>
      <c r="O2329" s="218"/>
      <c r="P2329" s="218"/>
      <c r="AW2329" s="222"/>
      <c r="AX2329" s="222"/>
      <c r="AY2329" s="222"/>
    </row>
    <row r="2330" spans="2:51" s="166" customFormat="1">
      <c r="B2330" s="223"/>
      <c r="C2330" s="218"/>
      <c r="D2330" s="218"/>
      <c r="E2330" s="218"/>
      <c r="F2330" s="218"/>
      <c r="G2330" s="218"/>
      <c r="H2330" s="218"/>
      <c r="I2330" s="218"/>
      <c r="J2330" s="218"/>
      <c r="K2330" s="218"/>
      <c r="L2330" s="218"/>
      <c r="M2330" s="218"/>
      <c r="N2330" s="218"/>
      <c r="O2330" s="218"/>
      <c r="P2330" s="218"/>
      <c r="AW2330" s="222"/>
      <c r="AX2330" s="222"/>
      <c r="AY2330" s="222"/>
    </row>
    <row r="2331" spans="2:51" s="166" customFormat="1">
      <c r="B2331" s="223"/>
      <c r="C2331" s="218"/>
      <c r="D2331" s="218"/>
      <c r="E2331" s="218"/>
      <c r="F2331" s="218"/>
      <c r="G2331" s="218"/>
      <c r="H2331" s="218"/>
      <c r="I2331" s="218"/>
      <c r="J2331" s="218"/>
      <c r="K2331" s="218"/>
      <c r="L2331" s="218"/>
      <c r="M2331" s="218"/>
      <c r="N2331" s="218"/>
      <c r="O2331" s="218"/>
      <c r="P2331" s="218"/>
      <c r="AW2331" s="222"/>
      <c r="AX2331" s="222"/>
      <c r="AY2331" s="222"/>
    </row>
    <row r="2332" spans="2:51" s="166" customFormat="1">
      <c r="B2332" s="223"/>
      <c r="C2332" s="218"/>
      <c r="D2332" s="218"/>
      <c r="E2332" s="218"/>
      <c r="F2332" s="218"/>
      <c r="G2332" s="218"/>
      <c r="H2332" s="218"/>
      <c r="I2332" s="218"/>
      <c r="J2332" s="218"/>
      <c r="K2332" s="218"/>
      <c r="L2332" s="218"/>
      <c r="M2332" s="218"/>
      <c r="N2332" s="218"/>
      <c r="O2332" s="218"/>
      <c r="P2332" s="218"/>
      <c r="AW2332" s="222"/>
      <c r="AX2332" s="222"/>
      <c r="AY2332" s="222"/>
    </row>
    <row r="2333" spans="2:51" s="166" customFormat="1">
      <c r="B2333" s="223"/>
      <c r="C2333" s="218"/>
      <c r="D2333" s="218"/>
      <c r="E2333" s="218"/>
      <c r="F2333" s="218"/>
      <c r="G2333" s="218"/>
      <c r="H2333" s="218"/>
      <c r="I2333" s="218"/>
      <c r="J2333" s="218"/>
      <c r="K2333" s="218"/>
      <c r="L2333" s="218"/>
      <c r="M2333" s="218"/>
      <c r="N2333" s="218"/>
      <c r="O2333" s="218"/>
      <c r="P2333" s="218"/>
      <c r="AW2333" s="222"/>
      <c r="AX2333" s="222"/>
      <c r="AY2333" s="222"/>
    </row>
    <row r="2334" spans="2:51" s="166" customFormat="1">
      <c r="B2334" s="223"/>
      <c r="C2334" s="218"/>
      <c r="D2334" s="218"/>
      <c r="E2334" s="218"/>
      <c r="F2334" s="218"/>
      <c r="G2334" s="218"/>
      <c r="H2334" s="218"/>
      <c r="I2334" s="218"/>
      <c r="J2334" s="218"/>
      <c r="K2334" s="218"/>
      <c r="L2334" s="218"/>
      <c r="M2334" s="218"/>
      <c r="N2334" s="218"/>
      <c r="O2334" s="218"/>
      <c r="P2334" s="218"/>
      <c r="AW2334" s="222"/>
      <c r="AX2334" s="222"/>
      <c r="AY2334" s="222"/>
    </row>
    <row r="2335" spans="2:51" s="166" customFormat="1">
      <c r="B2335" s="223"/>
      <c r="C2335" s="218"/>
      <c r="D2335" s="218"/>
      <c r="E2335" s="218"/>
      <c r="F2335" s="218"/>
      <c r="G2335" s="218"/>
      <c r="H2335" s="218"/>
      <c r="I2335" s="218"/>
      <c r="J2335" s="218"/>
      <c r="K2335" s="218"/>
      <c r="L2335" s="218"/>
      <c r="M2335" s="218"/>
      <c r="N2335" s="218"/>
      <c r="O2335" s="218"/>
      <c r="P2335" s="218"/>
      <c r="AW2335" s="222"/>
      <c r="AX2335" s="222"/>
      <c r="AY2335" s="222"/>
    </row>
    <row r="2336" spans="2:51" s="166" customFormat="1">
      <c r="B2336" s="223"/>
      <c r="C2336" s="218"/>
      <c r="D2336" s="218"/>
      <c r="E2336" s="218"/>
      <c r="F2336" s="218"/>
      <c r="G2336" s="218"/>
      <c r="H2336" s="218"/>
      <c r="I2336" s="218"/>
      <c r="J2336" s="218"/>
      <c r="K2336" s="218"/>
      <c r="L2336" s="218"/>
      <c r="M2336" s="218"/>
      <c r="N2336" s="218"/>
      <c r="O2336" s="218"/>
      <c r="P2336" s="218"/>
      <c r="AW2336" s="222"/>
      <c r="AX2336" s="222"/>
      <c r="AY2336" s="222"/>
    </row>
    <row r="2337" spans="2:51" s="166" customFormat="1">
      <c r="B2337" s="223"/>
      <c r="C2337" s="218"/>
      <c r="D2337" s="218"/>
      <c r="E2337" s="218"/>
      <c r="F2337" s="218"/>
      <c r="G2337" s="218"/>
      <c r="H2337" s="218"/>
      <c r="I2337" s="218"/>
      <c r="J2337" s="218"/>
      <c r="K2337" s="218"/>
      <c r="L2337" s="218"/>
      <c r="M2337" s="218"/>
      <c r="N2337" s="218"/>
      <c r="O2337" s="218"/>
      <c r="P2337" s="218"/>
      <c r="AW2337" s="222"/>
      <c r="AX2337" s="222"/>
      <c r="AY2337" s="222"/>
    </row>
    <row r="2338" spans="2:51" s="166" customFormat="1">
      <c r="B2338" s="223"/>
      <c r="C2338" s="218"/>
      <c r="D2338" s="218"/>
      <c r="E2338" s="218"/>
      <c r="F2338" s="218"/>
      <c r="G2338" s="218"/>
      <c r="H2338" s="218"/>
      <c r="I2338" s="218"/>
      <c r="J2338" s="218"/>
      <c r="K2338" s="218"/>
      <c r="L2338" s="218"/>
      <c r="M2338" s="218"/>
      <c r="N2338" s="218"/>
      <c r="O2338" s="218"/>
      <c r="P2338" s="218"/>
      <c r="AW2338" s="222"/>
      <c r="AX2338" s="222"/>
      <c r="AY2338" s="222"/>
    </row>
    <row r="2339" spans="2:51" s="166" customFormat="1">
      <c r="B2339" s="223"/>
      <c r="C2339" s="218"/>
      <c r="D2339" s="218"/>
      <c r="E2339" s="218"/>
      <c r="F2339" s="218"/>
      <c r="G2339" s="218"/>
      <c r="H2339" s="218"/>
      <c r="I2339" s="218"/>
      <c r="J2339" s="218"/>
      <c r="K2339" s="218"/>
      <c r="L2339" s="218"/>
      <c r="M2339" s="218"/>
      <c r="N2339" s="218"/>
      <c r="O2339" s="218"/>
      <c r="P2339" s="218"/>
      <c r="AW2339" s="222"/>
      <c r="AX2339" s="222"/>
      <c r="AY2339" s="222"/>
    </row>
    <row r="2340" spans="2:51" s="166" customFormat="1">
      <c r="B2340" s="223"/>
      <c r="C2340" s="218"/>
      <c r="D2340" s="218"/>
      <c r="E2340" s="218"/>
      <c r="F2340" s="218"/>
      <c r="G2340" s="218"/>
      <c r="H2340" s="218"/>
      <c r="I2340" s="218"/>
      <c r="J2340" s="218"/>
      <c r="K2340" s="218"/>
      <c r="L2340" s="218"/>
      <c r="M2340" s="218"/>
      <c r="N2340" s="218"/>
      <c r="O2340" s="218"/>
      <c r="P2340" s="218"/>
      <c r="AW2340" s="222"/>
      <c r="AX2340" s="222"/>
      <c r="AY2340" s="222"/>
    </row>
    <row r="2341" spans="2:51" s="166" customFormat="1">
      <c r="B2341" s="223"/>
      <c r="C2341" s="218"/>
      <c r="D2341" s="218"/>
      <c r="E2341" s="218"/>
      <c r="F2341" s="218"/>
      <c r="G2341" s="218"/>
      <c r="H2341" s="218"/>
      <c r="I2341" s="218"/>
      <c r="J2341" s="218"/>
      <c r="K2341" s="218"/>
      <c r="L2341" s="218"/>
      <c r="M2341" s="218"/>
      <c r="N2341" s="218"/>
      <c r="O2341" s="218"/>
      <c r="P2341" s="218"/>
      <c r="AW2341" s="222"/>
      <c r="AX2341" s="222"/>
      <c r="AY2341" s="222"/>
    </row>
    <row r="2342" spans="2:51" s="166" customFormat="1">
      <c r="B2342" s="223"/>
      <c r="C2342" s="218"/>
      <c r="D2342" s="218"/>
      <c r="E2342" s="218"/>
      <c r="F2342" s="218"/>
      <c r="G2342" s="218"/>
      <c r="H2342" s="218"/>
      <c r="I2342" s="218"/>
      <c r="J2342" s="218"/>
      <c r="K2342" s="218"/>
      <c r="L2342" s="218"/>
      <c r="M2342" s="218"/>
      <c r="N2342" s="218"/>
      <c r="O2342" s="218"/>
      <c r="P2342" s="218"/>
      <c r="AW2342" s="222"/>
      <c r="AX2342" s="222"/>
      <c r="AY2342" s="222"/>
    </row>
    <row r="2343" spans="2:51" s="166" customFormat="1">
      <c r="B2343" s="223"/>
      <c r="C2343" s="218"/>
      <c r="D2343" s="218"/>
      <c r="E2343" s="218"/>
      <c r="F2343" s="218"/>
      <c r="G2343" s="218"/>
      <c r="H2343" s="218"/>
      <c r="I2343" s="218"/>
      <c r="J2343" s="218"/>
      <c r="K2343" s="218"/>
      <c r="L2343" s="218"/>
      <c r="M2343" s="218"/>
      <c r="N2343" s="218"/>
      <c r="O2343" s="218"/>
      <c r="P2343" s="218"/>
      <c r="AW2343" s="222"/>
      <c r="AX2343" s="222"/>
      <c r="AY2343" s="222"/>
    </row>
    <row r="2344" spans="2:51" s="166" customFormat="1">
      <c r="B2344" s="223"/>
      <c r="C2344" s="218"/>
      <c r="D2344" s="218"/>
      <c r="E2344" s="218"/>
      <c r="F2344" s="218"/>
      <c r="G2344" s="218"/>
      <c r="H2344" s="218"/>
      <c r="I2344" s="218"/>
      <c r="J2344" s="218"/>
      <c r="K2344" s="218"/>
      <c r="L2344" s="218"/>
      <c r="M2344" s="218"/>
      <c r="N2344" s="218"/>
      <c r="O2344" s="218"/>
      <c r="P2344" s="218"/>
      <c r="AW2344" s="222"/>
      <c r="AX2344" s="222"/>
      <c r="AY2344" s="222"/>
    </row>
    <row r="2345" spans="2:51" s="166" customFormat="1">
      <c r="B2345" s="223"/>
      <c r="C2345" s="218"/>
      <c r="D2345" s="218"/>
      <c r="E2345" s="218"/>
      <c r="F2345" s="218"/>
      <c r="G2345" s="218"/>
      <c r="H2345" s="218"/>
      <c r="I2345" s="218"/>
      <c r="J2345" s="218"/>
      <c r="K2345" s="218"/>
      <c r="L2345" s="218"/>
      <c r="M2345" s="218"/>
      <c r="N2345" s="218"/>
      <c r="O2345" s="218"/>
      <c r="P2345" s="218"/>
      <c r="AW2345" s="222"/>
      <c r="AX2345" s="222"/>
      <c r="AY2345" s="222"/>
    </row>
    <row r="2346" spans="2:51" s="166" customFormat="1">
      <c r="B2346" s="223"/>
      <c r="C2346" s="218"/>
      <c r="D2346" s="218"/>
      <c r="E2346" s="218"/>
      <c r="F2346" s="218"/>
      <c r="G2346" s="218"/>
      <c r="H2346" s="218"/>
      <c r="I2346" s="218"/>
      <c r="J2346" s="218"/>
      <c r="K2346" s="218"/>
      <c r="L2346" s="218"/>
      <c r="M2346" s="218"/>
      <c r="N2346" s="218"/>
      <c r="O2346" s="218"/>
      <c r="P2346" s="218"/>
      <c r="AW2346" s="222"/>
      <c r="AX2346" s="222"/>
      <c r="AY2346" s="222"/>
    </row>
    <row r="2347" spans="2:51" s="166" customFormat="1">
      <c r="B2347" s="223"/>
      <c r="C2347" s="218"/>
      <c r="D2347" s="218"/>
      <c r="E2347" s="218"/>
      <c r="F2347" s="218"/>
      <c r="G2347" s="218"/>
      <c r="H2347" s="218"/>
      <c r="I2347" s="218"/>
      <c r="J2347" s="218"/>
      <c r="K2347" s="218"/>
      <c r="L2347" s="218"/>
      <c r="M2347" s="218"/>
      <c r="N2347" s="218"/>
      <c r="O2347" s="218"/>
      <c r="P2347" s="218"/>
      <c r="AW2347" s="222"/>
      <c r="AX2347" s="222"/>
      <c r="AY2347" s="222"/>
    </row>
    <row r="2348" spans="2:51" s="166" customFormat="1">
      <c r="B2348" s="223"/>
      <c r="C2348" s="218"/>
      <c r="D2348" s="218"/>
      <c r="E2348" s="218"/>
      <c r="F2348" s="218"/>
      <c r="G2348" s="218"/>
      <c r="H2348" s="218"/>
      <c r="I2348" s="218"/>
      <c r="J2348" s="218"/>
      <c r="K2348" s="218"/>
      <c r="L2348" s="218"/>
      <c r="M2348" s="218"/>
      <c r="N2348" s="218"/>
      <c r="O2348" s="218"/>
      <c r="P2348" s="218"/>
      <c r="AW2348" s="222"/>
      <c r="AX2348" s="222"/>
      <c r="AY2348" s="222"/>
    </row>
    <row r="2349" spans="2:51" s="166" customFormat="1">
      <c r="B2349" s="223"/>
      <c r="C2349" s="218"/>
      <c r="D2349" s="218"/>
      <c r="E2349" s="218"/>
      <c r="F2349" s="218"/>
      <c r="G2349" s="218"/>
      <c r="H2349" s="218"/>
      <c r="I2349" s="218"/>
      <c r="J2349" s="218"/>
      <c r="K2349" s="218"/>
      <c r="L2349" s="218"/>
      <c r="M2349" s="218"/>
      <c r="N2349" s="218"/>
      <c r="O2349" s="218"/>
      <c r="P2349" s="218"/>
      <c r="AW2349" s="222"/>
      <c r="AX2349" s="222"/>
      <c r="AY2349" s="222"/>
    </row>
    <row r="2350" spans="2:51" s="166" customFormat="1">
      <c r="B2350" s="223"/>
      <c r="C2350" s="218"/>
      <c r="D2350" s="218"/>
      <c r="E2350" s="218"/>
      <c r="F2350" s="218"/>
      <c r="G2350" s="218"/>
      <c r="H2350" s="218"/>
      <c r="I2350" s="218"/>
      <c r="J2350" s="218"/>
      <c r="K2350" s="218"/>
      <c r="L2350" s="218"/>
      <c r="M2350" s="218"/>
      <c r="N2350" s="218"/>
      <c r="O2350" s="218"/>
      <c r="P2350" s="218"/>
      <c r="AW2350" s="222"/>
      <c r="AX2350" s="222"/>
      <c r="AY2350" s="222"/>
    </row>
    <row r="2351" spans="2:51">
      <c r="B2351" s="46"/>
      <c r="C2351" s="241"/>
      <c r="D2351" s="241"/>
      <c r="E2351" s="241"/>
      <c r="F2351" s="241"/>
      <c r="G2351" s="241"/>
      <c r="H2351" s="241"/>
      <c r="I2351" s="241"/>
      <c r="J2351" s="241"/>
      <c r="K2351" s="241"/>
      <c r="L2351" s="241"/>
      <c r="M2351" s="241"/>
      <c r="N2351" s="241"/>
      <c r="O2351" s="241"/>
      <c r="P2351" s="241"/>
    </row>
    <row r="2352" spans="2:51">
      <c r="B2352" s="46"/>
      <c r="C2352" s="241"/>
      <c r="D2352" s="241"/>
      <c r="E2352" s="241"/>
      <c r="F2352" s="241"/>
      <c r="G2352" s="241"/>
      <c r="H2352" s="241"/>
      <c r="I2352" s="241"/>
      <c r="J2352" s="241"/>
      <c r="K2352" s="241"/>
      <c r="L2352" s="241"/>
      <c r="M2352" s="241"/>
      <c r="N2352" s="241"/>
      <c r="O2352" s="241"/>
      <c r="P2352" s="241"/>
    </row>
    <row r="2353" spans="2:16">
      <c r="B2353" s="46"/>
      <c r="C2353" s="241"/>
      <c r="D2353" s="241"/>
      <c r="E2353" s="241"/>
      <c r="F2353" s="241"/>
      <c r="G2353" s="241"/>
      <c r="H2353" s="241"/>
      <c r="I2353" s="241"/>
      <c r="J2353" s="241"/>
      <c r="K2353" s="241"/>
      <c r="L2353" s="241"/>
      <c r="M2353" s="241"/>
      <c r="N2353" s="241"/>
      <c r="O2353" s="241"/>
      <c r="P2353" s="241"/>
    </row>
    <row r="2354" spans="2:16">
      <c r="B2354" s="46"/>
      <c r="C2354" s="241"/>
      <c r="D2354" s="241"/>
      <c r="E2354" s="241"/>
      <c r="F2354" s="241"/>
      <c r="G2354" s="241"/>
      <c r="H2354" s="241"/>
      <c r="I2354" s="241"/>
      <c r="J2354" s="241"/>
      <c r="K2354" s="241"/>
      <c r="L2354" s="241"/>
      <c r="M2354" s="241"/>
      <c r="N2354" s="241"/>
      <c r="O2354" s="241"/>
      <c r="P2354" s="241"/>
    </row>
    <row r="2355" spans="2:16">
      <c r="B2355" s="46"/>
      <c r="C2355" s="241"/>
      <c r="D2355" s="241"/>
      <c r="E2355" s="241"/>
      <c r="F2355" s="241"/>
      <c r="G2355" s="241"/>
      <c r="H2355" s="241"/>
      <c r="I2355" s="241"/>
      <c r="J2355" s="241"/>
      <c r="K2355" s="241"/>
      <c r="L2355" s="241"/>
      <c r="M2355" s="241"/>
      <c r="N2355" s="241"/>
      <c r="O2355" s="241"/>
      <c r="P2355" s="241"/>
    </row>
    <row r="2356" spans="2:16">
      <c r="B2356" s="46"/>
      <c r="C2356" s="241"/>
      <c r="D2356" s="241"/>
      <c r="E2356" s="241"/>
      <c r="F2356" s="241"/>
      <c r="G2356" s="241"/>
      <c r="H2356" s="241"/>
      <c r="I2356" s="241"/>
      <c r="J2356" s="241"/>
      <c r="K2356" s="241"/>
      <c r="L2356" s="241"/>
      <c r="M2356" s="241"/>
      <c r="N2356" s="241"/>
      <c r="O2356" s="241"/>
      <c r="P2356" s="241"/>
    </row>
    <row r="2357" spans="2:16">
      <c r="B2357" s="46"/>
      <c r="C2357" s="241"/>
      <c r="D2357" s="241"/>
      <c r="E2357" s="241"/>
      <c r="F2357" s="241"/>
      <c r="G2357" s="241"/>
      <c r="H2357" s="241"/>
      <c r="I2357" s="241"/>
      <c r="J2357" s="241"/>
      <c r="K2357" s="241"/>
      <c r="L2357" s="241"/>
      <c r="M2357" s="241"/>
      <c r="N2357" s="241"/>
      <c r="O2357" s="241"/>
      <c r="P2357" s="241"/>
    </row>
    <row r="2358" spans="2:16">
      <c r="B2358" s="46"/>
      <c r="C2358" s="241"/>
      <c r="D2358" s="241"/>
      <c r="E2358" s="241"/>
      <c r="F2358" s="241"/>
      <c r="G2358" s="241"/>
      <c r="H2358" s="241"/>
      <c r="I2358" s="241"/>
      <c r="J2358" s="241"/>
      <c r="K2358" s="241"/>
      <c r="L2358" s="241"/>
      <c r="M2358" s="241"/>
      <c r="N2358" s="241"/>
      <c r="O2358" s="241"/>
      <c r="P2358" s="241"/>
    </row>
    <row r="2359" spans="2:16">
      <c r="B2359" s="46"/>
      <c r="C2359" s="241"/>
      <c r="D2359" s="241"/>
      <c r="E2359" s="241"/>
      <c r="F2359" s="241"/>
      <c r="G2359" s="241"/>
      <c r="H2359" s="241"/>
      <c r="I2359" s="241"/>
      <c r="J2359" s="241"/>
      <c r="K2359" s="241"/>
      <c r="L2359" s="241"/>
      <c r="M2359" s="241"/>
      <c r="N2359" s="241"/>
      <c r="O2359" s="241"/>
      <c r="P2359" s="241"/>
    </row>
    <row r="2360" spans="2:16">
      <c r="B2360" s="46"/>
      <c r="C2360" s="241"/>
      <c r="D2360" s="241"/>
      <c r="E2360" s="241"/>
      <c r="F2360" s="241"/>
      <c r="G2360" s="241"/>
      <c r="H2360" s="241"/>
      <c r="I2360" s="241"/>
      <c r="J2360" s="241"/>
      <c r="K2360" s="241"/>
      <c r="L2360" s="241"/>
      <c r="M2360" s="241"/>
      <c r="N2360" s="241"/>
      <c r="O2360" s="241"/>
      <c r="P2360" s="241"/>
    </row>
    <row r="2361" spans="2:16">
      <c r="B2361" s="46"/>
      <c r="C2361" s="241"/>
      <c r="D2361" s="241"/>
      <c r="E2361" s="241"/>
      <c r="F2361" s="241"/>
      <c r="G2361" s="241"/>
      <c r="H2361" s="241"/>
      <c r="I2361" s="241"/>
      <c r="J2361" s="241"/>
      <c r="K2361" s="241"/>
      <c r="L2361" s="241"/>
      <c r="M2361" s="241"/>
      <c r="N2361" s="241"/>
      <c r="O2361" s="241"/>
      <c r="P2361" s="241"/>
    </row>
    <row r="2362" spans="2:16">
      <c r="B2362" s="46"/>
      <c r="C2362" s="241"/>
      <c r="D2362" s="241"/>
      <c r="E2362" s="241"/>
      <c r="F2362" s="241"/>
      <c r="G2362" s="241"/>
      <c r="H2362" s="241"/>
      <c r="I2362" s="241"/>
      <c r="J2362" s="241"/>
      <c r="K2362" s="241"/>
      <c r="L2362" s="241"/>
      <c r="M2362" s="241"/>
      <c r="N2362" s="241"/>
      <c r="O2362" s="241"/>
      <c r="P2362" s="241"/>
    </row>
    <row r="2363" spans="2:16">
      <c r="B2363" s="46"/>
      <c r="C2363" s="241"/>
      <c r="D2363" s="241"/>
      <c r="E2363" s="241"/>
      <c r="F2363" s="241"/>
      <c r="G2363" s="241"/>
      <c r="H2363" s="241"/>
      <c r="I2363" s="241"/>
      <c r="J2363" s="241"/>
      <c r="K2363" s="241"/>
      <c r="L2363" s="241"/>
      <c r="M2363" s="241"/>
      <c r="N2363" s="241"/>
      <c r="O2363" s="241"/>
      <c r="P2363" s="241"/>
    </row>
    <row r="2364" spans="2:16">
      <c r="B2364" s="46"/>
      <c r="C2364" s="241"/>
      <c r="D2364" s="241"/>
      <c r="E2364" s="241"/>
      <c r="F2364" s="241"/>
      <c r="G2364" s="241"/>
      <c r="H2364" s="241"/>
      <c r="I2364" s="241"/>
      <c r="J2364" s="241"/>
      <c r="K2364" s="241"/>
      <c r="L2364" s="241"/>
      <c r="M2364" s="241"/>
      <c r="N2364" s="241"/>
      <c r="O2364" s="241"/>
      <c r="P2364" s="241"/>
    </row>
    <row r="2365" spans="2:16">
      <c r="B2365" s="46"/>
      <c r="C2365" s="241"/>
      <c r="D2365" s="241"/>
      <c r="E2365" s="241"/>
      <c r="F2365" s="241"/>
      <c r="G2365" s="241"/>
      <c r="H2365" s="241"/>
      <c r="I2365" s="241"/>
      <c r="J2365" s="241"/>
      <c r="K2365" s="241"/>
      <c r="L2365" s="241"/>
      <c r="M2365" s="241"/>
      <c r="N2365" s="241"/>
      <c r="O2365" s="241"/>
      <c r="P2365" s="241"/>
    </row>
    <row r="2366" spans="2:16">
      <c r="B2366" s="46"/>
      <c r="C2366" s="241"/>
      <c r="D2366" s="241"/>
      <c r="E2366" s="241"/>
      <c r="F2366" s="241"/>
      <c r="G2366" s="241"/>
      <c r="H2366" s="241"/>
      <c r="I2366" s="241"/>
      <c r="J2366" s="241"/>
      <c r="K2366" s="241"/>
      <c r="L2366" s="241"/>
      <c r="M2366" s="241"/>
      <c r="N2366" s="241"/>
      <c r="O2366" s="241"/>
      <c r="P2366" s="241"/>
    </row>
    <row r="2367" spans="2:16">
      <c r="B2367" s="46"/>
      <c r="C2367" s="241"/>
      <c r="D2367" s="241"/>
      <c r="E2367" s="241"/>
      <c r="F2367" s="241"/>
      <c r="G2367" s="241"/>
      <c r="H2367" s="241"/>
      <c r="I2367" s="241"/>
      <c r="J2367" s="241"/>
      <c r="K2367" s="241"/>
      <c r="L2367" s="241"/>
      <c r="M2367" s="241"/>
      <c r="N2367" s="241"/>
      <c r="O2367" s="241"/>
      <c r="P2367" s="241"/>
    </row>
    <row r="2368" spans="2:16">
      <c r="B2368" s="46"/>
      <c r="C2368" s="241"/>
      <c r="D2368" s="241"/>
      <c r="E2368" s="241"/>
      <c r="F2368" s="241"/>
      <c r="G2368" s="241"/>
      <c r="H2368" s="241"/>
      <c r="I2368" s="241"/>
      <c r="J2368" s="241"/>
      <c r="K2368" s="241"/>
      <c r="L2368" s="241"/>
      <c r="M2368" s="241"/>
      <c r="N2368" s="241"/>
      <c r="O2368" s="241"/>
      <c r="P2368" s="241"/>
    </row>
    <row r="2369" spans="2:16">
      <c r="B2369" s="46"/>
      <c r="C2369" s="241"/>
      <c r="D2369" s="241"/>
      <c r="E2369" s="241"/>
      <c r="F2369" s="241"/>
      <c r="G2369" s="241"/>
      <c r="H2369" s="241"/>
      <c r="I2369" s="241"/>
      <c r="J2369" s="241"/>
      <c r="K2369" s="241"/>
      <c r="L2369" s="241"/>
      <c r="M2369" s="241"/>
      <c r="N2369" s="241"/>
      <c r="O2369" s="241"/>
      <c r="P2369" s="241"/>
    </row>
    <row r="2370" spans="2:16">
      <c r="B2370" s="46"/>
      <c r="C2370" s="241"/>
      <c r="D2370" s="241"/>
      <c r="E2370" s="241"/>
      <c r="F2370" s="241"/>
      <c r="G2370" s="241"/>
      <c r="H2370" s="241"/>
      <c r="I2370" s="241"/>
      <c r="J2370" s="241"/>
      <c r="K2370" s="241"/>
      <c r="L2370" s="241"/>
      <c r="M2370" s="241"/>
      <c r="N2370" s="241"/>
      <c r="O2370" s="241"/>
      <c r="P2370" s="241"/>
    </row>
    <row r="2371" spans="2:16">
      <c r="B2371" s="46"/>
      <c r="C2371" s="241"/>
      <c r="D2371" s="241"/>
      <c r="E2371" s="241"/>
      <c r="F2371" s="241"/>
      <c r="G2371" s="241"/>
      <c r="H2371" s="241"/>
      <c r="I2371" s="241"/>
      <c r="J2371" s="241"/>
      <c r="K2371" s="241"/>
      <c r="L2371" s="241"/>
      <c r="M2371" s="241"/>
      <c r="N2371" s="241"/>
      <c r="O2371" s="241"/>
      <c r="P2371" s="241"/>
    </row>
    <row r="2372" spans="2:16">
      <c r="B2372" s="46"/>
      <c r="C2372" s="241"/>
      <c r="D2372" s="241"/>
      <c r="E2372" s="241"/>
      <c r="F2372" s="241"/>
      <c r="G2372" s="241"/>
      <c r="H2372" s="241"/>
      <c r="I2372" s="241"/>
      <c r="J2372" s="241"/>
      <c r="K2372" s="241"/>
      <c r="L2372" s="241"/>
      <c r="M2372" s="241"/>
      <c r="N2372" s="241"/>
      <c r="O2372" s="241"/>
      <c r="P2372" s="241"/>
    </row>
    <row r="2373" spans="2:16">
      <c r="B2373" s="46"/>
      <c r="C2373" s="241"/>
      <c r="D2373" s="241"/>
      <c r="E2373" s="241"/>
      <c r="F2373" s="241"/>
      <c r="G2373" s="241"/>
      <c r="H2373" s="241"/>
      <c r="I2373" s="241"/>
      <c r="J2373" s="241"/>
      <c r="K2373" s="241"/>
      <c r="L2373" s="241"/>
      <c r="M2373" s="241"/>
      <c r="N2373" s="241"/>
      <c r="O2373" s="241"/>
      <c r="P2373" s="241"/>
    </row>
    <row r="2374" spans="2:16">
      <c r="B2374" s="46"/>
      <c r="C2374" s="241"/>
      <c r="D2374" s="241"/>
      <c r="E2374" s="241"/>
      <c r="F2374" s="241"/>
      <c r="G2374" s="241"/>
      <c r="H2374" s="241"/>
      <c r="I2374" s="241"/>
      <c r="J2374" s="241"/>
      <c r="K2374" s="241"/>
      <c r="L2374" s="241"/>
      <c r="M2374" s="241"/>
      <c r="N2374" s="241"/>
      <c r="O2374" s="241"/>
      <c r="P2374" s="241"/>
    </row>
    <row r="2375" spans="2:16">
      <c r="B2375" s="46"/>
      <c r="C2375" s="241"/>
      <c r="D2375" s="241"/>
      <c r="E2375" s="241"/>
      <c r="F2375" s="241"/>
      <c r="G2375" s="241"/>
      <c r="H2375" s="241"/>
      <c r="I2375" s="241"/>
      <c r="J2375" s="241"/>
      <c r="K2375" s="241"/>
      <c r="L2375" s="241"/>
      <c r="M2375" s="241"/>
      <c r="N2375" s="241"/>
      <c r="O2375" s="241"/>
      <c r="P2375" s="241"/>
    </row>
    <row r="2376" spans="2:16">
      <c r="B2376" s="46"/>
      <c r="C2376" s="241"/>
      <c r="D2376" s="241"/>
      <c r="E2376" s="241"/>
      <c r="F2376" s="241"/>
      <c r="G2376" s="241"/>
      <c r="H2376" s="241"/>
      <c r="I2376" s="241"/>
      <c r="J2376" s="241"/>
      <c r="K2376" s="241"/>
      <c r="L2376" s="241"/>
      <c r="M2376" s="241"/>
      <c r="N2376" s="241"/>
      <c r="O2376" s="241"/>
      <c r="P2376" s="241"/>
    </row>
    <row r="2377" spans="2:16">
      <c r="B2377" s="46"/>
      <c r="C2377" s="241"/>
      <c r="D2377" s="241"/>
      <c r="E2377" s="241"/>
      <c r="F2377" s="241"/>
      <c r="G2377" s="241"/>
      <c r="H2377" s="241"/>
      <c r="I2377" s="241"/>
      <c r="J2377" s="241"/>
      <c r="K2377" s="241"/>
      <c r="L2377" s="241"/>
      <c r="M2377" s="241"/>
      <c r="N2377" s="241"/>
      <c r="O2377" s="241"/>
      <c r="P2377" s="241"/>
    </row>
    <row r="2378" spans="2:16">
      <c r="B2378" s="46"/>
      <c r="C2378" s="241"/>
      <c r="D2378" s="241"/>
      <c r="E2378" s="241"/>
      <c r="F2378" s="241"/>
      <c r="G2378" s="241"/>
      <c r="H2378" s="241"/>
      <c r="I2378" s="241"/>
      <c r="J2378" s="241"/>
      <c r="K2378" s="241"/>
      <c r="L2378" s="241"/>
      <c r="M2378" s="241"/>
      <c r="N2378" s="241"/>
      <c r="O2378" s="241"/>
      <c r="P2378" s="241"/>
    </row>
    <row r="2379" spans="2:16">
      <c r="B2379" s="46"/>
      <c r="C2379" s="241"/>
      <c r="D2379" s="241"/>
      <c r="E2379" s="241"/>
      <c r="F2379" s="241"/>
      <c r="G2379" s="241"/>
      <c r="H2379" s="241"/>
      <c r="I2379" s="241"/>
      <c r="J2379" s="241"/>
      <c r="K2379" s="241"/>
      <c r="L2379" s="241"/>
      <c r="M2379" s="241"/>
      <c r="N2379" s="241"/>
      <c r="O2379" s="241"/>
      <c r="P2379" s="241"/>
    </row>
    <row r="2380" spans="2:16">
      <c r="B2380" s="46"/>
      <c r="C2380" s="241"/>
      <c r="D2380" s="241"/>
      <c r="E2380" s="241"/>
      <c r="F2380" s="241"/>
      <c r="G2380" s="241"/>
      <c r="H2380" s="241"/>
      <c r="I2380" s="241"/>
      <c r="J2380" s="241"/>
      <c r="K2380" s="241"/>
      <c r="L2380" s="241"/>
      <c r="M2380" s="241"/>
      <c r="N2380" s="241"/>
      <c r="O2380" s="241"/>
      <c r="P2380" s="241"/>
    </row>
    <row r="2381" spans="2:16">
      <c r="B2381" s="46"/>
      <c r="C2381" s="241"/>
      <c r="D2381" s="241"/>
      <c r="E2381" s="241"/>
      <c r="F2381" s="241"/>
      <c r="G2381" s="241"/>
      <c r="H2381" s="241"/>
      <c r="I2381" s="241"/>
      <c r="J2381" s="241"/>
      <c r="K2381" s="241"/>
      <c r="L2381" s="241"/>
      <c r="M2381" s="241"/>
      <c r="N2381" s="241"/>
      <c r="O2381" s="241"/>
      <c r="P2381" s="241"/>
    </row>
    <row r="2382" spans="2:16">
      <c r="B2382" s="46"/>
      <c r="C2382" s="241"/>
      <c r="D2382" s="241"/>
      <c r="E2382" s="241"/>
      <c r="F2382" s="241"/>
      <c r="G2382" s="241"/>
      <c r="H2382" s="241"/>
      <c r="I2382" s="241"/>
      <c r="J2382" s="241"/>
      <c r="K2382" s="241"/>
      <c r="L2382" s="241"/>
      <c r="M2382" s="241"/>
      <c r="N2382" s="241"/>
      <c r="O2382" s="241"/>
      <c r="P2382" s="241"/>
    </row>
    <row r="2383" spans="2:16">
      <c r="B2383" s="46"/>
      <c r="C2383" s="241"/>
      <c r="D2383" s="241"/>
      <c r="E2383" s="241"/>
      <c r="F2383" s="241"/>
      <c r="G2383" s="241"/>
      <c r="H2383" s="241"/>
      <c r="I2383" s="241"/>
      <c r="J2383" s="241"/>
      <c r="K2383" s="241"/>
      <c r="L2383" s="241"/>
      <c r="M2383" s="241"/>
      <c r="N2383" s="241"/>
      <c r="O2383" s="241"/>
      <c r="P2383" s="241"/>
    </row>
    <row r="2384" spans="2:16">
      <c r="B2384" s="46"/>
      <c r="C2384" s="241"/>
      <c r="D2384" s="241"/>
      <c r="E2384" s="241"/>
      <c r="F2384" s="241"/>
      <c r="G2384" s="241"/>
      <c r="H2384" s="241"/>
      <c r="I2384" s="241"/>
      <c r="J2384" s="241"/>
      <c r="K2384" s="241"/>
      <c r="L2384" s="241"/>
      <c r="M2384" s="241"/>
      <c r="N2384" s="241"/>
      <c r="O2384" s="241"/>
      <c r="P2384" s="241"/>
    </row>
    <row r="2385" spans="2:16">
      <c r="B2385" s="46"/>
      <c r="C2385" s="241"/>
      <c r="D2385" s="241"/>
      <c r="E2385" s="241"/>
      <c r="F2385" s="241"/>
      <c r="G2385" s="241"/>
      <c r="H2385" s="241"/>
      <c r="I2385" s="241"/>
      <c r="J2385" s="241"/>
      <c r="K2385" s="241"/>
      <c r="L2385" s="241"/>
      <c r="M2385" s="241"/>
      <c r="N2385" s="241"/>
      <c r="O2385" s="241"/>
      <c r="P2385" s="241"/>
    </row>
    <row r="2386" spans="2:16">
      <c r="B2386" s="46"/>
      <c r="C2386" s="241"/>
      <c r="D2386" s="241"/>
      <c r="E2386" s="241"/>
      <c r="F2386" s="241"/>
      <c r="G2386" s="241"/>
      <c r="H2386" s="241"/>
      <c r="I2386" s="241"/>
      <c r="J2386" s="241"/>
      <c r="K2386" s="241"/>
      <c r="L2386" s="241"/>
      <c r="M2386" s="241"/>
      <c r="N2386" s="241"/>
      <c r="O2386" s="241"/>
      <c r="P2386" s="241"/>
    </row>
    <row r="2387" spans="2:16">
      <c r="B2387" s="46"/>
      <c r="C2387" s="241"/>
      <c r="D2387" s="241"/>
      <c r="E2387" s="241"/>
      <c r="F2387" s="241"/>
      <c r="G2387" s="241"/>
      <c r="H2387" s="241"/>
      <c r="I2387" s="241"/>
      <c r="J2387" s="241"/>
      <c r="K2387" s="241"/>
      <c r="L2387" s="241"/>
      <c r="M2387" s="241"/>
      <c r="N2387" s="241"/>
      <c r="O2387" s="241"/>
      <c r="P2387" s="241"/>
    </row>
    <row r="2388" spans="2:16">
      <c r="B2388" s="46"/>
      <c r="C2388" s="241"/>
      <c r="D2388" s="241"/>
      <c r="E2388" s="241"/>
      <c r="F2388" s="241"/>
      <c r="G2388" s="241"/>
      <c r="H2388" s="241"/>
      <c r="I2388" s="241"/>
      <c r="J2388" s="241"/>
      <c r="K2388" s="241"/>
      <c r="L2388" s="241"/>
      <c r="M2388" s="241"/>
      <c r="N2388" s="241"/>
      <c r="O2388" s="241"/>
      <c r="P2388" s="241"/>
    </row>
    <row r="2389" spans="2:16">
      <c r="B2389" s="46"/>
      <c r="C2389" s="241"/>
      <c r="D2389" s="241"/>
      <c r="E2389" s="241"/>
      <c r="F2389" s="241"/>
      <c r="G2389" s="241"/>
      <c r="H2389" s="241"/>
      <c r="I2389" s="241"/>
      <c r="J2389" s="241"/>
      <c r="K2389" s="241"/>
      <c r="L2389" s="241"/>
      <c r="M2389" s="241"/>
      <c r="N2389" s="241"/>
      <c r="O2389" s="241"/>
      <c r="P2389" s="241"/>
    </row>
    <row r="2390" spans="2:16">
      <c r="B2390" s="46"/>
      <c r="C2390" s="241"/>
      <c r="D2390" s="241"/>
      <c r="E2390" s="241"/>
      <c r="F2390" s="241"/>
      <c r="G2390" s="241"/>
      <c r="H2390" s="241"/>
      <c r="I2390" s="241"/>
      <c r="J2390" s="241"/>
      <c r="K2390" s="241"/>
      <c r="L2390" s="241"/>
      <c r="M2390" s="241"/>
      <c r="N2390" s="241"/>
      <c r="O2390" s="241"/>
      <c r="P2390" s="241"/>
    </row>
    <row r="2391" spans="2:16">
      <c r="B2391" s="46"/>
      <c r="C2391" s="241"/>
      <c r="D2391" s="241"/>
      <c r="E2391" s="241"/>
      <c r="F2391" s="241"/>
      <c r="G2391" s="241"/>
      <c r="H2391" s="241"/>
      <c r="I2391" s="241"/>
      <c r="J2391" s="241"/>
      <c r="K2391" s="241"/>
      <c r="L2391" s="241"/>
      <c r="M2391" s="241"/>
      <c r="N2391" s="241"/>
      <c r="O2391" s="241"/>
      <c r="P2391" s="241"/>
    </row>
    <row r="2392" spans="2:16">
      <c r="B2392" s="46"/>
      <c r="C2392" s="241"/>
      <c r="D2392" s="241"/>
      <c r="E2392" s="241"/>
      <c r="F2392" s="241"/>
      <c r="G2392" s="241"/>
      <c r="H2392" s="241"/>
      <c r="I2392" s="241"/>
      <c r="J2392" s="241"/>
      <c r="K2392" s="241"/>
      <c r="L2392" s="241"/>
      <c r="M2392" s="241"/>
      <c r="N2392" s="241"/>
      <c r="O2392" s="241"/>
      <c r="P2392" s="241"/>
    </row>
    <row r="2393" spans="2:16">
      <c r="B2393" s="46"/>
      <c r="C2393" s="241"/>
      <c r="D2393" s="241"/>
      <c r="E2393" s="241"/>
      <c r="F2393" s="241"/>
      <c r="G2393" s="241"/>
      <c r="H2393" s="241"/>
      <c r="I2393" s="241"/>
      <c r="J2393" s="241"/>
      <c r="K2393" s="241"/>
      <c r="L2393" s="241"/>
      <c r="M2393" s="241"/>
      <c r="N2393" s="241"/>
      <c r="O2393" s="241"/>
      <c r="P2393" s="241"/>
    </row>
    <row r="2394" spans="2:16">
      <c r="B2394" s="46"/>
      <c r="C2394" s="241"/>
      <c r="D2394" s="241"/>
      <c r="E2394" s="241"/>
      <c r="F2394" s="241"/>
      <c r="G2394" s="241"/>
      <c r="H2394" s="241"/>
      <c r="I2394" s="241"/>
      <c r="J2394" s="241"/>
      <c r="K2394" s="241"/>
      <c r="L2394" s="241"/>
      <c r="M2394" s="241"/>
      <c r="N2394" s="241"/>
      <c r="O2394" s="241"/>
      <c r="P2394" s="241"/>
    </row>
    <row r="2395" spans="2:16">
      <c r="B2395" s="46"/>
      <c r="C2395" s="241"/>
      <c r="D2395" s="241"/>
      <c r="E2395" s="241"/>
      <c r="F2395" s="241"/>
      <c r="G2395" s="241"/>
      <c r="H2395" s="241"/>
      <c r="I2395" s="241"/>
      <c r="J2395" s="241"/>
      <c r="K2395" s="241"/>
      <c r="L2395" s="241"/>
      <c r="M2395" s="241"/>
      <c r="N2395" s="241"/>
      <c r="O2395" s="241"/>
      <c r="P2395" s="241"/>
    </row>
    <row r="2396" spans="2:16">
      <c r="B2396" s="46"/>
      <c r="C2396" s="241"/>
      <c r="D2396" s="241"/>
      <c r="E2396" s="241"/>
      <c r="F2396" s="241"/>
      <c r="G2396" s="241"/>
      <c r="H2396" s="241"/>
      <c r="I2396" s="241"/>
      <c r="J2396" s="241"/>
      <c r="K2396" s="241"/>
      <c r="L2396" s="241"/>
      <c r="M2396" s="241"/>
      <c r="N2396" s="241"/>
      <c r="O2396" s="241"/>
      <c r="P2396" s="241"/>
    </row>
    <row r="2397" spans="2:16">
      <c r="B2397" s="46"/>
      <c r="C2397" s="241"/>
      <c r="D2397" s="241"/>
      <c r="E2397" s="241"/>
      <c r="F2397" s="241"/>
      <c r="G2397" s="241"/>
      <c r="H2397" s="241"/>
      <c r="I2397" s="241"/>
      <c r="J2397" s="241"/>
      <c r="K2397" s="241"/>
      <c r="L2397" s="241"/>
      <c r="M2397" s="241"/>
      <c r="N2397" s="241"/>
      <c r="O2397" s="241"/>
      <c r="P2397" s="241"/>
    </row>
    <row r="2398" spans="2:16">
      <c r="B2398" s="46"/>
      <c r="C2398" s="241"/>
      <c r="D2398" s="241"/>
      <c r="E2398" s="241"/>
      <c r="F2398" s="241"/>
      <c r="G2398" s="241"/>
      <c r="H2398" s="241"/>
      <c r="I2398" s="241"/>
      <c r="J2398" s="241"/>
      <c r="K2398" s="241"/>
      <c r="L2398" s="241"/>
      <c r="M2398" s="241"/>
      <c r="N2398" s="241"/>
      <c r="O2398" s="241"/>
      <c r="P2398" s="241"/>
    </row>
    <row r="2399" spans="2:16">
      <c r="B2399" s="46"/>
      <c r="C2399" s="241"/>
      <c r="D2399" s="241"/>
      <c r="E2399" s="241"/>
      <c r="F2399" s="241"/>
      <c r="G2399" s="241"/>
      <c r="H2399" s="241"/>
      <c r="I2399" s="241"/>
      <c r="J2399" s="241"/>
      <c r="K2399" s="241"/>
      <c r="L2399" s="241"/>
      <c r="M2399" s="241"/>
      <c r="N2399" s="241"/>
      <c r="O2399" s="241"/>
      <c r="P2399" s="241"/>
    </row>
    <row r="2400" spans="2:16">
      <c r="B2400" s="46"/>
      <c r="C2400" s="241"/>
      <c r="D2400" s="241"/>
      <c r="E2400" s="241"/>
      <c r="F2400" s="241"/>
      <c r="G2400" s="241"/>
      <c r="H2400" s="241"/>
      <c r="I2400" s="241"/>
      <c r="J2400" s="241"/>
      <c r="K2400" s="241"/>
      <c r="L2400" s="241"/>
      <c r="M2400" s="241"/>
      <c r="N2400" s="241"/>
      <c r="O2400" s="241"/>
      <c r="P2400" s="241"/>
    </row>
    <row r="2401" spans="2:16">
      <c r="B2401" s="46"/>
      <c r="C2401" s="241"/>
      <c r="D2401" s="241"/>
      <c r="E2401" s="241"/>
      <c r="F2401" s="241"/>
      <c r="G2401" s="241"/>
      <c r="H2401" s="241"/>
      <c r="I2401" s="241"/>
      <c r="J2401" s="241"/>
      <c r="K2401" s="241"/>
      <c r="L2401" s="241"/>
      <c r="M2401" s="241"/>
      <c r="N2401" s="241"/>
      <c r="O2401" s="241"/>
      <c r="P2401" s="241"/>
    </row>
    <row r="2402" spans="2:16">
      <c r="B2402" s="46"/>
      <c r="C2402" s="241"/>
      <c r="D2402" s="241"/>
      <c r="E2402" s="241"/>
      <c r="F2402" s="241"/>
      <c r="G2402" s="241"/>
      <c r="H2402" s="241"/>
      <c r="I2402" s="241"/>
      <c r="J2402" s="241"/>
      <c r="K2402" s="241"/>
      <c r="L2402" s="241"/>
      <c r="M2402" s="241"/>
      <c r="N2402" s="241"/>
      <c r="O2402" s="241"/>
      <c r="P2402" s="241"/>
    </row>
    <row r="2403" spans="2:16">
      <c r="B2403" s="46"/>
      <c r="C2403" s="241"/>
      <c r="D2403" s="241"/>
      <c r="E2403" s="241"/>
      <c r="F2403" s="241"/>
      <c r="G2403" s="241"/>
      <c r="H2403" s="241"/>
      <c r="I2403" s="241"/>
      <c r="J2403" s="241"/>
      <c r="K2403" s="241"/>
      <c r="L2403" s="241"/>
      <c r="M2403" s="241"/>
      <c r="N2403" s="241"/>
      <c r="O2403" s="241"/>
      <c r="P2403" s="241"/>
    </row>
    <row r="2404" spans="2:16">
      <c r="B2404" s="46"/>
      <c r="C2404" s="241"/>
      <c r="D2404" s="241"/>
      <c r="E2404" s="241"/>
      <c r="F2404" s="241"/>
      <c r="G2404" s="241"/>
      <c r="H2404" s="241"/>
      <c r="I2404" s="241"/>
      <c r="J2404" s="241"/>
      <c r="K2404" s="241"/>
      <c r="L2404" s="241"/>
      <c r="M2404" s="241"/>
      <c r="N2404" s="241"/>
      <c r="O2404" s="241"/>
      <c r="P2404" s="241"/>
    </row>
    <row r="2405" spans="2:16">
      <c r="B2405" s="46"/>
      <c r="C2405" s="241"/>
      <c r="D2405" s="241"/>
      <c r="E2405" s="241"/>
      <c r="F2405" s="241"/>
      <c r="G2405" s="241"/>
      <c r="H2405" s="241"/>
      <c r="I2405" s="241"/>
      <c r="J2405" s="241"/>
      <c r="K2405" s="241"/>
      <c r="L2405" s="241"/>
      <c r="M2405" s="241"/>
      <c r="N2405" s="241"/>
      <c r="O2405" s="241"/>
      <c r="P2405" s="241"/>
    </row>
    <row r="2406" spans="2:16">
      <c r="B2406" s="46"/>
      <c r="C2406" s="241"/>
      <c r="D2406" s="241"/>
      <c r="E2406" s="241"/>
      <c r="F2406" s="241"/>
      <c r="G2406" s="241"/>
      <c r="H2406" s="241"/>
      <c r="I2406" s="241"/>
      <c r="J2406" s="241"/>
      <c r="K2406" s="241"/>
      <c r="L2406" s="241"/>
      <c r="M2406" s="241"/>
      <c r="N2406" s="241"/>
      <c r="O2406" s="241"/>
      <c r="P2406" s="241"/>
    </row>
    <row r="2407" spans="2:16">
      <c r="B2407" s="46"/>
      <c r="C2407" s="241"/>
      <c r="D2407" s="241"/>
      <c r="E2407" s="241"/>
      <c r="F2407" s="241"/>
      <c r="G2407" s="241"/>
      <c r="H2407" s="241"/>
      <c r="I2407" s="241"/>
      <c r="J2407" s="241"/>
      <c r="K2407" s="241"/>
      <c r="L2407" s="241"/>
      <c r="M2407" s="241"/>
      <c r="N2407" s="241"/>
      <c r="O2407" s="241"/>
      <c r="P2407" s="241"/>
    </row>
    <row r="2408" spans="2:16">
      <c r="B2408" s="46"/>
      <c r="C2408" s="241"/>
      <c r="D2408" s="241"/>
      <c r="E2408" s="241"/>
      <c r="F2408" s="241"/>
      <c r="G2408" s="241"/>
      <c r="H2408" s="241"/>
      <c r="I2408" s="241"/>
      <c r="J2408" s="241"/>
      <c r="K2408" s="241"/>
      <c r="L2408" s="241"/>
      <c r="M2408" s="241"/>
      <c r="N2408" s="241"/>
      <c r="O2408" s="241"/>
      <c r="P2408" s="241"/>
    </row>
    <row r="2409" spans="2:16">
      <c r="B2409" s="46"/>
      <c r="C2409" s="241"/>
      <c r="D2409" s="241"/>
      <c r="E2409" s="241"/>
      <c r="F2409" s="241"/>
      <c r="G2409" s="241"/>
      <c r="H2409" s="241"/>
      <c r="I2409" s="241"/>
      <c r="J2409" s="241"/>
      <c r="K2409" s="241"/>
      <c r="L2409" s="241"/>
      <c r="M2409" s="241"/>
      <c r="N2409" s="241"/>
      <c r="O2409" s="241"/>
      <c r="P2409" s="241"/>
    </row>
    <row r="2410" spans="2:16">
      <c r="B2410" s="46"/>
      <c r="C2410" s="241"/>
      <c r="D2410" s="241"/>
      <c r="E2410" s="241"/>
      <c r="F2410" s="241"/>
      <c r="G2410" s="241"/>
      <c r="H2410" s="241"/>
      <c r="I2410" s="241"/>
      <c r="J2410" s="241"/>
      <c r="K2410" s="241"/>
      <c r="L2410" s="241"/>
      <c r="M2410" s="241"/>
      <c r="N2410" s="241"/>
      <c r="O2410" s="241"/>
      <c r="P2410" s="241"/>
    </row>
    <row r="2411" spans="2:16">
      <c r="C2411" s="242"/>
      <c r="D2411" s="242"/>
      <c r="E2411" s="242"/>
      <c r="F2411" s="242"/>
      <c r="G2411" s="242"/>
      <c r="H2411" s="242"/>
      <c r="I2411" s="242"/>
      <c r="J2411" s="242"/>
      <c r="K2411" s="242"/>
      <c r="L2411" s="242"/>
      <c r="M2411" s="242"/>
      <c r="N2411" s="242"/>
      <c r="O2411" s="242"/>
      <c r="P2411" s="242"/>
    </row>
    <row r="2412" spans="2:16">
      <c r="C2412" s="242"/>
      <c r="D2412" s="242"/>
      <c r="E2412" s="242"/>
      <c r="F2412" s="242"/>
      <c r="G2412" s="242"/>
      <c r="H2412" s="242"/>
      <c r="I2412" s="242"/>
      <c r="J2412" s="242"/>
      <c r="K2412" s="242"/>
      <c r="L2412" s="242"/>
      <c r="M2412" s="242"/>
      <c r="N2412" s="242"/>
      <c r="O2412" s="242"/>
      <c r="P2412" s="242"/>
    </row>
    <row r="2413" spans="2:16">
      <c r="C2413" s="242"/>
      <c r="D2413" s="242"/>
      <c r="E2413" s="242"/>
      <c r="F2413" s="242"/>
      <c r="G2413" s="242"/>
      <c r="H2413" s="242"/>
      <c r="I2413" s="242"/>
      <c r="J2413" s="242"/>
      <c r="K2413" s="242"/>
      <c r="L2413" s="242"/>
      <c r="M2413" s="242"/>
      <c r="N2413" s="242"/>
      <c r="O2413" s="242"/>
      <c r="P2413" s="242"/>
    </row>
    <row r="2414" spans="2:16">
      <c r="C2414" s="242"/>
      <c r="D2414" s="242"/>
      <c r="E2414" s="242"/>
      <c r="F2414" s="242"/>
      <c r="G2414" s="242"/>
      <c r="H2414" s="242"/>
      <c r="I2414" s="242"/>
      <c r="J2414" s="242"/>
      <c r="K2414" s="242"/>
      <c r="L2414" s="242"/>
      <c r="M2414" s="242"/>
      <c r="N2414" s="242"/>
      <c r="O2414" s="242"/>
      <c r="P2414" s="242"/>
    </row>
    <row r="2415" spans="2:16">
      <c r="C2415" s="242"/>
      <c r="D2415" s="242"/>
      <c r="E2415" s="242"/>
      <c r="F2415" s="242"/>
      <c r="G2415" s="242"/>
      <c r="H2415" s="242"/>
      <c r="I2415" s="242"/>
      <c r="J2415" s="242"/>
      <c r="K2415" s="242"/>
      <c r="L2415" s="242"/>
      <c r="M2415" s="242"/>
      <c r="N2415" s="242"/>
      <c r="O2415" s="242"/>
      <c r="P2415" s="242"/>
    </row>
    <row r="2416" spans="2:16">
      <c r="C2416" s="242"/>
      <c r="D2416" s="242"/>
      <c r="E2416" s="242"/>
      <c r="F2416" s="242"/>
      <c r="G2416" s="242"/>
      <c r="H2416" s="242"/>
      <c r="I2416" s="242"/>
      <c r="J2416" s="242"/>
      <c r="K2416" s="242"/>
      <c r="L2416" s="242"/>
      <c r="M2416" s="242"/>
      <c r="N2416" s="242"/>
      <c r="O2416" s="242"/>
      <c r="P2416" s="242"/>
    </row>
    <row r="2417" spans="3:16">
      <c r="C2417" s="242"/>
      <c r="D2417" s="242"/>
      <c r="E2417" s="242"/>
      <c r="F2417" s="242"/>
      <c r="G2417" s="242"/>
      <c r="H2417" s="242"/>
      <c r="I2417" s="242"/>
      <c r="J2417" s="242"/>
      <c r="K2417" s="242"/>
      <c r="L2417" s="242"/>
      <c r="M2417" s="242"/>
      <c r="N2417" s="242"/>
      <c r="O2417" s="242"/>
      <c r="P2417" s="242"/>
    </row>
    <row r="2418" spans="3:16">
      <c r="C2418" s="242"/>
      <c r="D2418" s="242"/>
      <c r="E2418" s="242"/>
      <c r="F2418" s="242"/>
      <c r="G2418" s="242"/>
      <c r="H2418" s="242"/>
      <c r="I2418" s="242"/>
      <c r="J2418" s="242"/>
      <c r="K2418" s="242"/>
      <c r="L2418" s="242"/>
      <c r="M2418" s="242"/>
      <c r="N2418" s="242"/>
      <c r="O2418" s="242"/>
      <c r="P2418" s="242"/>
    </row>
    <row r="2419" spans="3:16">
      <c r="C2419" s="242"/>
      <c r="D2419" s="242"/>
      <c r="E2419" s="242"/>
      <c r="F2419" s="242"/>
      <c r="G2419" s="242"/>
      <c r="H2419" s="242"/>
      <c r="I2419" s="242"/>
      <c r="J2419" s="242"/>
      <c r="K2419" s="242"/>
      <c r="L2419" s="242"/>
      <c r="M2419" s="242"/>
      <c r="N2419" s="242"/>
      <c r="O2419" s="242"/>
      <c r="P2419" s="242"/>
    </row>
    <row r="2420" spans="3:16">
      <c r="C2420" s="242"/>
      <c r="D2420" s="242"/>
      <c r="E2420" s="242"/>
      <c r="F2420" s="242"/>
      <c r="G2420" s="242"/>
      <c r="H2420" s="242"/>
      <c r="I2420" s="242"/>
      <c r="J2420" s="242"/>
      <c r="K2420" s="242"/>
      <c r="L2420" s="242"/>
      <c r="M2420" s="242"/>
      <c r="N2420" s="242"/>
      <c r="O2420" s="242"/>
      <c r="P2420" s="242"/>
    </row>
    <row r="2421" spans="3:16">
      <c r="C2421" s="242"/>
      <c r="D2421" s="242"/>
      <c r="E2421" s="242"/>
      <c r="F2421" s="242"/>
      <c r="G2421" s="242"/>
      <c r="H2421" s="242"/>
      <c r="I2421" s="242"/>
      <c r="J2421" s="242"/>
      <c r="K2421" s="242"/>
      <c r="L2421" s="242"/>
      <c r="M2421" s="242"/>
      <c r="N2421" s="242"/>
      <c r="O2421" s="242"/>
      <c r="P2421" s="242"/>
    </row>
    <row r="2422" spans="3:16">
      <c r="C2422" s="242"/>
      <c r="D2422" s="242"/>
      <c r="E2422" s="242"/>
      <c r="F2422" s="242"/>
      <c r="G2422" s="242"/>
      <c r="H2422" s="242"/>
      <c r="I2422" s="242"/>
      <c r="J2422" s="242"/>
      <c r="K2422" s="242"/>
      <c r="L2422" s="242"/>
      <c r="M2422" s="242"/>
      <c r="N2422" s="242"/>
      <c r="O2422" s="242"/>
      <c r="P2422" s="242"/>
    </row>
    <row r="2423" spans="3:16">
      <c r="C2423" s="242"/>
      <c r="D2423" s="242"/>
      <c r="E2423" s="242"/>
      <c r="F2423" s="242"/>
      <c r="G2423" s="242"/>
      <c r="H2423" s="242"/>
      <c r="I2423" s="242"/>
      <c r="J2423" s="242"/>
      <c r="K2423" s="242"/>
      <c r="L2423" s="242"/>
      <c r="M2423" s="242"/>
      <c r="N2423" s="242"/>
      <c r="O2423" s="242"/>
      <c r="P2423" s="242"/>
    </row>
    <row r="2424" spans="3:16">
      <c r="C2424" s="242"/>
      <c r="D2424" s="242"/>
      <c r="E2424" s="242"/>
      <c r="F2424" s="242"/>
      <c r="G2424" s="242"/>
      <c r="H2424" s="242"/>
      <c r="I2424" s="242"/>
      <c r="J2424" s="242"/>
      <c r="K2424" s="242"/>
      <c r="L2424" s="242"/>
      <c r="M2424" s="242"/>
      <c r="N2424" s="242"/>
      <c r="O2424" s="242"/>
      <c r="P2424" s="242"/>
    </row>
    <row r="2425" spans="3:16">
      <c r="C2425" s="242"/>
      <c r="D2425" s="242"/>
      <c r="E2425" s="242"/>
      <c r="F2425" s="242"/>
      <c r="G2425" s="242"/>
      <c r="H2425" s="242"/>
      <c r="I2425" s="242"/>
      <c r="J2425" s="242"/>
      <c r="K2425" s="242"/>
      <c r="L2425" s="242"/>
      <c r="M2425" s="242"/>
      <c r="N2425" s="242"/>
      <c r="O2425" s="242"/>
      <c r="P2425" s="242"/>
    </row>
    <row r="2426" spans="3:16">
      <c r="C2426" s="242"/>
      <c r="D2426" s="242"/>
      <c r="E2426" s="242"/>
      <c r="F2426" s="242"/>
      <c r="G2426" s="242"/>
      <c r="H2426" s="242"/>
      <c r="I2426" s="242"/>
      <c r="J2426" s="242"/>
      <c r="K2426" s="242"/>
      <c r="L2426" s="242"/>
      <c r="M2426" s="242"/>
      <c r="N2426" s="242"/>
      <c r="O2426" s="242"/>
      <c r="P2426" s="242"/>
    </row>
    <row r="2427" spans="3:16">
      <c r="C2427" s="242"/>
      <c r="D2427" s="242"/>
      <c r="E2427" s="242"/>
      <c r="F2427" s="242"/>
      <c r="G2427" s="242"/>
      <c r="H2427" s="242"/>
      <c r="I2427" s="242"/>
      <c r="J2427" s="242"/>
      <c r="K2427" s="242"/>
      <c r="L2427" s="242"/>
      <c r="M2427" s="242"/>
      <c r="N2427" s="242"/>
      <c r="O2427" s="242"/>
      <c r="P2427" s="242"/>
    </row>
    <row r="2428" spans="3:16">
      <c r="C2428" s="242"/>
      <c r="D2428" s="242"/>
      <c r="E2428" s="242"/>
      <c r="F2428" s="242"/>
      <c r="G2428" s="242"/>
      <c r="H2428" s="242"/>
      <c r="I2428" s="242"/>
      <c r="J2428" s="242"/>
      <c r="K2428" s="242"/>
      <c r="L2428" s="242"/>
      <c r="M2428" s="242"/>
      <c r="N2428" s="242"/>
      <c r="O2428" s="242"/>
      <c r="P2428" s="242"/>
    </row>
    <row r="2429" spans="3:16">
      <c r="C2429" s="242"/>
      <c r="D2429" s="242"/>
      <c r="E2429" s="242"/>
      <c r="F2429" s="242"/>
      <c r="G2429" s="242"/>
      <c r="H2429" s="242"/>
      <c r="I2429" s="242"/>
      <c r="J2429" s="242"/>
      <c r="K2429" s="242"/>
      <c r="L2429" s="242"/>
      <c r="M2429" s="242"/>
      <c r="N2429" s="242"/>
      <c r="O2429" s="242"/>
      <c r="P2429" s="242"/>
    </row>
    <row r="2430" spans="3:16">
      <c r="C2430" s="242"/>
      <c r="D2430" s="242"/>
      <c r="E2430" s="242"/>
      <c r="F2430" s="242"/>
      <c r="G2430" s="242"/>
      <c r="H2430" s="242"/>
      <c r="I2430" s="242"/>
      <c r="J2430" s="242"/>
      <c r="K2430" s="242"/>
      <c r="L2430" s="242"/>
      <c r="M2430" s="242"/>
      <c r="N2430" s="242"/>
      <c r="O2430" s="242"/>
      <c r="P2430" s="242"/>
    </row>
    <row r="2431" spans="3:16">
      <c r="C2431" s="242"/>
      <c r="D2431" s="242"/>
      <c r="E2431" s="242"/>
      <c r="F2431" s="242"/>
      <c r="G2431" s="242"/>
      <c r="H2431" s="242"/>
      <c r="I2431" s="242"/>
      <c r="J2431" s="242"/>
      <c r="K2431" s="242"/>
      <c r="L2431" s="242"/>
      <c r="M2431" s="242"/>
      <c r="N2431" s="242"/>
      <c r="O2431" s="242"/>
      <c r="P2431" s="242"/>
    </row>
    <row r="2432" spans="3:16">
      <c r="C2432" s="242"/>
      <c r="D2432" s="242"/>
      <c r="E2432" s="242"/>
      <c r="F2432" s="242"/>
      <c r="G2432" s="242"/>
      <c r="H2432" s="242"/>
      <c r="I2432" s="242"/>
      <c r="J2432" s="242"/>
      <c r="K2432" s="242"/>
      <c r="L2432" s="242"/>
      <c r="M2432" s="242"/>
      <c r="N2432" s="242"/>
      <c r="O2432" s="242"/>
      <c r="P2432" s="242"/>
    </row>
    <row r="2433" spans="3:16">
      <c r="C2433" s="242"/>
      <c r="D2433" s="242"/>
      <c r="E2433" s="242"/>
      <c r="F2433" s="242"/>
      <c r="G2433" s="242"/>
      <c r="H2433" s="242"/>
      <c r="I2433" s="242"/>
      <c r="J2433" s="242"/>
      <c r="K2433" s="242"/>
      <c r="L2433" s="242"/>
      <c r="M2433" s="242"/>
      <c r="N2433" s="242"/>
      <c r="O2433" s="242"/>
      <c r="P2433" s="242"/>
    </row>
    <row r="2434" spans="3:16">
      <c r="C2434" s="242"/>
      <c r="D2434" s="242"/>
      <c r="E2434" s="242"/>
      <c r="F2434" s="242"/>
      <c r="G2434" s="242"/>
      <c r="H2434" s="242"/>
      <c r="I2434" s="242"/>
      <c r="J2434" s="242"/>
      <c r="K2434" s="242"/>
      <c r="L2434" s="242"/>
      <c r="M2434" s="242"/>
      <c r="N2434" s="242"/>
      <c r="O2434" s="242"/>
      <c r="P2434" s="242"/>
    </row>
    <row r="2435" spans="3:16">
      <c r="C2435" s="242"/>
      <c r="D2435" s="242"/>
      <c r="E2435" s="242"/>
      <c r="F2435" s="242"/>
      <c r="G2435" s="242"/>
      <c r="H2435" s="242"/>
      <c r="I2435" s="242"/>
      <c r="J2435" s="242"/>
      <c r="K2435" s="242"/>
      <c r="L2435" s="242"/>
      <c r="M2435" s="242"/>
      <c r="N2435" s="242"/>
      <c r="O2435" s="242"/>
      <c r="P2435" s="242"/>
    </row>
    <row r="2436" spans="3:16">
      <c r="C2436" s="242"/>
      <c r="D2436" s="242"/>
      <c r="E2436" s="242"/>
      <c r="F2436" s="242"/>
      <c r="G2436" s="242"/>
      <c r="H2436" s="242"/>
      <c r="I2436" s="242"/>
      <c r="J2436" s="242"/>
      <c r="K2436" s="242"/>
      <c r="L2436" s="242"/>
      <c r="M2436" s="242"/>
      <c r="N2436" s="242"/>
      <c r="O2436" s="242"/>
      <c r="P2436" s="242"/>
    </row>
    <row r="2437" spans="3:16">
      <c r="C2437" s="242"/>
      <c r="D2437" s="242"/>
      <c r="E2437" s="242"/>
      <c r="F2437" s="242"/>
      <c r="G2437" s="242"/>
      <c r="H2437" s="242"/>
      <c r="I2437" s="242"/>
      <c r="J2437" s="242"/>
      <c r="K2437" s="242"/>
      <c r="L2437" s="242"/>
      <c r="M2437" s="242"/>
      <c r="N2437" s="242"/>
      <c r="O2437" s="242"/>
      <c r="P2437" s="242"/>
    </row>
    <row r="2438" spans="3:16">
      <c r="C2438" s="242"/>
      <c r="D2438" s="242"/>
      <c r="E2438" s="242"/>
      <c r="F2438" s="242"/>
      <c r="G2438" s="242"/>
      <c r="H2438" s="242"/>
      <c r="I2438" s="242"/>
      <c r="J2438" s="242"/>
      <c r="K2438" s="242"/>
      <c r="L2438" s="242"/>
      <c r="M2438" s="242"/>
      <c r="N2438" s="242"/>
      <c r="O2438" s="242"/>
      <c r="P2438" s="242"/>
    </row>
    <row r="2439" spans="3:16">
      <c r="C2439" s="242"/>
      <c r="D2439" s="242"/>
      <c r="E2439" s="242"/>
      <c r="F2439" s="242"/>
      <c r="G2439" s="242"/>
      <c r="H2439" s="242"/>
      <c r="I2439" s="242"/>
      <c r="J2439" s="242"/>
      <c r="K2439" s="242"/>
      <c r="L2439" s="242"/>
      <c r="M2439" s="242"/>
      <c r="N2439" s="242"/>
      <c r="O2439" s="242"/>
      <c r="P2439" s="242"/>
    </row>
    <row r="2440" spans="3:16">
      <c r="C2440" s="242"/>
      <c r="D2440" s="242"/>
      <c r="E2440" s="242"/>
      <c r="F2440" s="242"/>
      <c r="G2440" s="242"/>
      <c r="H2440" s="242"/>
      <c r="I2440" s="242"/>
      <c r="J2440" s="242"/>
      <c r="K2440" s="242"/>
      <c r="L2440" s="242"/>
      <c r="M2440" s="242"/>
      <c r="N2440" s="242"/>
      <c r="O2440" s="242"/>
      <c r="P2440" s="242"/>
    </row>
    <row r="2441" spans="3:16">
      <c r="C2441" s="242"/>
      <c r="D2441" s="242"/>
      <c r="E2441" s="242"/>
      <c r="F2441" s="242"/>
      <c r="G2441" s="242"/>
      <c r="H2441" s="242"/>
      <c r="I2441" s="242"/>
      <c r="J2441" s="242"/>
      <c r="K2441" s="242"/>
      <c r="L2441" s="242"/>
      <c r="M2441" s="242"/>
      <c r="N2441" s="242"/>
      <c r="O2441" s="242"/>
      <c r="P2441" s="242"/>
    </row>
    <row r="2442" spans="3:16">
      <c r="C2442" s="242"/>
      <c r="D2442" s="242"/>
      <c r="E2442" s="242"/>
      <c r="F2442" s="242"/>
      <c r="G2442" s="242"/>
      <c r="H2442" s="242"/>
      <c r="I2442" s="242"/>
      <c r="J2442" s="242"/>
      <c r="K2442" s="242"/>
      <c r="L2442" s="242"/>
      <c r="M2442" s="242"/>
      <c r="N2442" s="242"/>
      <c r="O2442" s="242"/>
      <c r="P2442" s="242"/>
    </row>
    <row r="2443" spans="3:16">
      <c r="C2443" s="242"/>
      <c r="D2443" s="242"/>
      <c r="E2443" s="242"/>
      <c r="F2443" s="242"/>
      <c r="G2443" s="242"/>
      <c r="H2443" s="242"/>
      <c r="I2443" s="242"/>
      <c r="J2443" s="242"/>
      <c r="K2443" s="242"/>
      <c r="L2443" s="242"/>
      <c r="M2443" s="242"/>
      <c r="N2443" s="242"/>
      <c r="O2443" s="242"/>
      <c r="P2443" s="242"/>
    </row>
    <row r="2444" spans="3:16">
      <c r="C2444" s="242"/>
      <c r="D2444" s="242"/>
      <c r="E2444" s="242"/>
      <c r="F2444" s="242"/>
      <c r="G2444" s="242"/>
      <c r="H2444" s="242"/>
      <c r="I2444" s="242"/>
      <c r="J2444" s="242"/>
      <c r="K2444" s="242"/>
      <c r="L2444" s="242"/>
      <c r="M2444" s="242"/>
      <c r="N2444" s="242"/>
      <c r="O2444" s="242"/>
      <c r="P2444" s="242"/>
    </row>
    <row r="2445" spans="3:16">
      <c r="C2445" s="242"/>
      <c r="D2445" s="242"/>
      <c r="E2445" s="242"/>
      <c r="F2445" s="242"/>
      <c r="G2445" s="242"/>
      <c r="H2445" s="242"/>
      <c r="I2445" s="242"/>
      <c r="J2445" s="242"/>
      <c r="K2445" s="242"/>
      <c r="L2445" s="242"/>
      <c r="M2445" s="242"/>
      <c r="N2445" s="242"/>
      <c r="O2445" s="242"/>
      <c r="P2445" s="242"/>
    </row>
    <row r="2446" spans="3:16">
      <c r="C2446" s="242"/>
      <c r="D2446" s="242"/>
      <c r="E2446" s="242"/>
      <c r="F2446" s="242"/>
      <c r="G2446" s="242"/>
      <c r="H2446" s="242"/>
      <c r="I2446" s="242"/>
      <c r="J2446" s="242"/>
      <c r="K2446" s="242"/>
      <c r="L2446" s="242"/>
      <c r="M2446" s="242"/>
      <c r="N2446" s="242"/>
      <c r="O2446" s="242"/>
      <c r="P2446" s="242"/>
    </row>
    <row r="2447" spans="3:16">
      <c r="C2447" s="242"/>
      <c r="D2447" s="242"/>
      <c r="E2447" s="242"/>
      <c r="F2447" s="242"/>
      <c r="G2447" s="242"/>
      <c r="H2447" s="242"/>
      <c r="I2447" s="242"/>
      <c r="J2447" s="242"/>
      <c r="K2447" s="242"/>
      <c r="L2447" s="242"/>
      <c r="M2447" s="242"/>
      <c r="N2447" s="242"/>
      <c r="O2447" s="242"/>
      <c r="P2447" s="242"/>
    </row>
    <row r="2448" spans="3:16">
      <c r="C2448" s="242"/>
      <c r="D2448" s="242"/>
      <c r="E2448" s="242"/>
      <c r="F2448" s="242"/>
      <c r="G2448" s="242"/>
      <c r="H2448" s="242"/>
      <c r="I2448" s="242"/>
      <c r="J2448" s="242"/>
      <c r="K2448" s="242"/>
      <c r="L2448" s="242"/>
      <c r="M2448" s="242"/>
      <c r="N2448" s="242"/>
      <c r="O2448" s="242"/>
      <c r="P2448" s="242"/>
    </row>
    <row r="2449" spans="3:16">
      <c r="C2449" s="242"/>
      <c r="D2449" s="242"/>
      <c r="E2449" s="242"/>
      <c r="F2449" s="242"/>
      <c r="G2449" s="242"/>
      <c r="H2449" s="242"/>
      <c r="I2449" s="242"/>
      <c r="J2449" s="242"/>
      <c r="K2449" s="242"/>
      <c r="L2449" s="242"/>
      <c r="M2449" s="242"/>
      <c r="N2449" s="242"/>
      <c r="O2449" s="242"/>
      <c r="P2449" s="242"/>
    </row>
    <row r="2450" spans="3:16">
      <c r="C2450" s="242"/>
      <c r="D2450" s="242"/>
      <c r="E2450" s="242"/>
      <c r="F2450" s="242"/>
      <c r="G2450" s="242"/>
      <c r="H2450" s="242"/>
      <c r="I2450" s="242"/>
      <c r="J2450" s="242"/>
      <c r="K2450" s="242"/>
      <c r="L2450" s="242"/>
      <c r="M2450" s="242"/>
      <c r="N2450" s="242"/>
      <c r="O2450" s="242"/>
      <c r="P2450" s="242"/>
    </row>
    <row r="2451" spans="3:16">
      <c r="C2451" s="242"/>
      <c r="D2451" s="242"/>
      <c r="E2451" s="242"/>
      <c r="F2451" s="242"/>
      <c r="G2451" s="242"/>
      <c r="H2451" s="242"/>
      <c r="I2451" s="242"/>
      <c r="J2451" s="242"/>
      <c r="K2451" s="242"/>
      <c r="L2451" s="242"/>
      <c r="M2451" s="242"/>
      <c r="N2451" s="242"/>
      <c r="O2451" s="242"/>
      <c r="P2451" s="242"/>
    </row>
    <row r="2452" spans="3:16">
      <c r="C2452" s="242"/>
      <c r="D2452" s="242"/>
      <c r="E2452" s="242"/>
      <c r="F2452" s="242"/>
      <c r="G2452" s="242"/>
      <c r="H2452" s="242"/>
      <c r="I2452" s="242"/>
      <c r="J2452" s="242"/>
      <c r="K2452" s="242"/>
      <c r="L2452" s="242"/>
      <c r="M2452" s="242"/>
      <c r="N2452" s="242"/>
      <c r="O2452" s="242"/>
      <c r="P2452" s="242"/>
    </row>
    <row r="2453" spans="3:16">
      <c r="C2453" s="242"/>
      <c r="D2453" s="242"/>
      <c r="E2453" s="242"/>
      <c r="F2453" s="242"/>
      <c r="G2453" s="242"/>
      <c r="H2453" s="242"/>
      <c r="I2453" s="242"/>
      <c r="J2453" s="242"/>
      <c r="K2453" s="242"/>
      <c r="L2453" s="242"/>
      <c r="M2453" s="242"/>
      <c r="N2453" s="242"/>
      <c r="O2453" s="242"/>
      <c r="P2453" s="242"/>
    </row>
    <row r="2454" spans="3:16">
      <c r="C2454" s="242"/>
      <c r="D2454" s="242"/>
      <c r="E2454" s="242"/>
      <c r="F2454" s="242"/>
      <c r="G2454" s="242"/>
      <c r="H2454" s="242"/>
      <c r="I2454" s="242"/>
      <c r="J2454" s="242"/>
      <c r="K2454" s="242"/>
      <c r="L2454" s="242"/>
      <c r="M2454" s="242"/>
      <c r="N2454" s="242"/>
      <c r="O2454" s="242"/>
      <c r="P2454" s="242"/>
    </row>
    <row r="2455" spans="3:16">
      <c r="C2455" s="242"/>
      <c r="D2455" s="242"/>
      <c r="E2455" s="242"/>
      <c r="F2455" s="242"/>
      <c r="G2455" s="242"/>
      <c r="H2455" s="242"/>
      <c r="I2455" s="242"/>
      <c r="J2455" s="242"/>
      <c r="K2455" s="242"/>
      <c r="L2455" s="242"/>
      <c r="M2455" s="242"/>
      <c r="N2455" s="242"/>
      <c r="O2455" s="242"/>
      <c r="P2455" s="242"/>
    </row>
    <row r="2456" spans="3:16">
      <c r="C2456" s="242"/>
      <c r="D2456" s="242"/>
      <c r="E2456" s="242"/>
      <c r="F2456" s="242"/>
      <c r="G2456" s="242"/>
      <c r="H2456" s="242"/>
      <c r="I2456" s="242"/>
      <c r="J2456" s="242"/>
      <c r="K2456" s="242"/>
      <c r="L2456" s="242"/>
      <c r="M2456" s="242"/>
      <c r="N2456" s="242"/>
      <c r="O2456" s="242"/>
      <c r="P2456" s="242"/>
    </row>
    <row r="2457" spans="3:16">
      <c r="C2457" s="242"/>
      <c r="D2457" s="242"/>
      <c r="E2457" s="242"/>
      <c r="F2457" s="242"/>
      <c r="G2457" s="242"/>
      <c r="H2457" s="242"/>
      <c r="I2457" s="242"/>
      <c r="J2457" s="242"/>
      <c r="K2457" s="242"/>
      <c r="L2457" s="242"/>
      <c r="M2457" s="242"/>
      <c r="N2457" s="242"/>
      <c r="O2457" s="242"/>
      <c r="P2457" s="242"/>
    </row>
    <row r="2458" spans="3:16">
      <c r="C2458" s="242"/>
      <c r="D2458" s="242"/>
      <c r="E2458" s="242"/>
      <c r="F2458" s="242"/>
      <c r="G2458" s="242"/>
      <c r="H2458" s="242"/>
      <c r="I2458" s="242"/>
      <c r="J2458" s="242"/>
      <c r="K2458" s="242"/>
      <c r="L2458" s="242"/>
      <c r="M2458" s="242"/>
      <c r="N2458" s="242"/>
      <c r="O2458" s="242"/>
      <c r="P2458" s="242"/>
    </row>
    <row r="2459" spans="3:16">
      <c r="C2459" s="242"/>
      <c r="D2459" s="242"/>
      <c r="E2459" s="242"/>
      <c r="F2459" s="242"/>
      <c r="G2459" s="242"/>
      <c r="H2459" s="242"/>
      <c r="I2459" s="242"/>
      <c r="J2459" s="242"/>
      <c r="K2459" s="242"/>
      <c r="L2459" s="242"/>
      <c r="M2459" s="242"/>
      <c r="N2459" s="242"/>
      <c r="O2459" s="242"/>
      <c r="P2459" s="242"/>
    </row>
    <row r="2460" spans="3:16">
      <c r="C2460" s="242"/>
      <c r="D2460" s="242"/>
      <c r="E2460" s="242"/>
      <c r="F2460" s="242"/>
      <c r="G2460" s="242"/>
      <c r="H2460" s="242"/>
      <c r="I2460" s="242"/>
      <c r="J2460" s="242"/>
      <c r="K2460" s="242"/>
      <c r="L2460" s="242"/>
      <c r="M2460" s="242"/>
      <c r="N2460" s="242"/>
      <c r="O2460" s="242"/>
      <c r="P2460" s="242"/>
    </row>
    <row r="2461" spans="3:16">
      <c r="C2461" s="242"/>
      <c r="D2461" s="242"/>
      <c r="E2461" s="242"/>
      <c r="F2461" s="242"/>
      <c r="G2461" s="242"/>
      <c r="H2461" s="242"/>
      <c r="I2461" s="242"/>
      <c r="J2461" s="242"/>
      <c r="K2461" s="242"/>
      <c r="L2461" s="242"/>
      <c r="M2461" s="242"/>
      <c r="N2461" s="242"/>
      <c r="O2461" s="242"/>
      <c r="P2461" s="242"/>
    </row>
    <row r="2462" spans="3:16">
      <c r="C2462" s="242"/>
      <c r="D2462" s="242"/>
      <c r="E2462" s="242"/>
      <c r="F2462" s="242"/>
      <c r="G2462" s="242"/>
      <c r="H2462" s="242"/>
      <c r="I2462" s="242"/>
      <c r="J2462" s="242"/>
      <c r="K2462" s="242"/>
      <c r="L2462" s="242"/>
      <c r="M2462" s="242"/>
      <c r="N2462" s="242"/>
      <c r="O2462" s="242"/>
      <c r="P2462" s="242"/>
    </row>
    <row r="2463" spans="3:16">
      <c r="C2463" s="242"/>
      <c r="D2463" s="242"/>
      <c r="E2463" s="242"/>
      <c r="F2463" s="242"/>
      <c r="G2463" s="242"/>
      <c r="H2463" s="242"/>
      <c r="I2463" s="242"/>
      <c r="J2463" s="242"/>
      <c r="K2463" s="242"/>
      <c r="L2463" s="242"/>
      <c r="M2463" s="242"/>
      <c r="N2463" s="242"/>
      <c r="O2463" s="242"/>
      <c r="P2463" s="242"/>
    </row>
    <row r="2464" spans="3:16">
      <c r="C2464" s="242"/>
      <c r="D2464" s="242"/>
      <c r="E2464" s="242"/>
      <c r="F2464" s="242"/>
      <c r="G2464" s="242"/>
      <c r="H2464" s="242"/>
      <c r="I2464" s="242"/>
      <c r="J2464" s="242"/>
      <c r="K2464" s="242"/>
      <c r="L2464" s="242"/>
      <c r="M2464" s="242"/>
      <c r="N2464" s="242"/>
      <c r="O2464" s="242"/>
      <c r="P2464" s="242"/>
    </row>
    <row r="2465" spans="3:16">
      <c r="C2465" s="242"/>
      <c r="D2465" s="242"/>
      <c r="E2465" s="242"/>
      <c r="F2465" s="242"/>
      <c r="G2465" s="242"/>
      <c r="H2465" s="242"/>
      <c r="I2465" s="242"/>
      <c r="J2465" s="242"/>
      <c r="K2465" s="242"/>
      <c r="L2465" s="242"/>
      <c r="M2465" s="242"/>
      <c r="N2465" s="242"/>
      <c r="O2465" s="242"/>
      <c r="P2465" s="242"/>
    </row>
    <row r="2466" spans="3:16">
      <c r="C2466" s="242"/>
      <c r="D2466" s="242"/>
      <c r="E2466" s="242"/>
      <c r="F2466" s="242"/>
      <c r="G2466" s="242"/>
      <c r="H2466" s="242"/>
      <c r="I2466" s="242"/>
      <c r="J2466" s="242"/>
      <c r="K2466" s="242"/>
      <c r="L2466" s="242"/>
      <c r="M2466" s="242"/>
      <c r="N2466" s="242"/>
      <c r="O2466" s="242"/>
      <c r="P2466" s="242"/>
    </row>
    <row r="2467" spans="3:16">
      <c r="C2467" s="242"/>
      <c r="D2467" s="242"/>
      <c r="E2467" s="242"/>
      <c r="F2467" s="242"/>
      <c r="G2467" s="242"/>
      <c r="H2467" s="242"/>
      <c r="I2467" s="242"/>
      <c r="J2467" s="242"/>
      <c r="K2467" s="242"/>
      <c r="L2467" s="242"/>
      <c r="M2467" s="242"/>
      <c r="N2467" s="242"/>
      <c r="O2467" s="242"/>
      <c r="P2467" s="242"/>
    </row>
    <row r="2468" spans="3:16">
      <c r="C2468" s="242"/>
      <c r="D2468" s="242"/>
      <c r="E2468" s="242"/>
      <c r="F2468" s="242"/>
      <c r="G2468" s="242"/>
      <c r="H2468" s="242"/>
      <c r="I2468" s="242"/>
      <c r="J2468" s="242"/>
      <c r="K2468" s="242"/>
      <c r="L2468" s="242"/>
      <c r="M2468" s="242"/>
      <c r="N2468" s="242"/>
      <c r="O2468" s="242"/>
      <c r="P2468" s="242"/>
    </row>
    <row r="2469" spans="3:16">
      <c r="C2469" s="242"/>
      <c r="D2469" s="242"/>
      <c r="E2469" s="242"/>
      <c r="F2469" s="242"/>
      <c r="G2469" s="242"/>
      <c r="H2469" s="242"/>
      <c r="I2469" s="242"/>
      <c r="J2469" s="242"/>
      <c r="K2469" s="242"/>
      <c r="L2469" s="242"/>
      <c r="M2469" s="242"/>
      <c r="N2469" s="242"/>
      <c r="O2469" s="242"/>
      <c r="P2469" s="242"/>
    </row>
    <row r="2470" spans="3:16">
      <c r="C2470" s="242"/>
      <c r="D2470" s="242"/>
      <c r="E2470" s="242"/>
      <c r="F2470" s="242"/>
      <c r="G2470" s="242"/>
      <c r="H2470" s="242"/>
      <c r="I2470" s="242"/>
      <c r="J2470" s="242"/>
      <c r="K2470" s="242"/>
      <c r="L2470" s="242"/>
      <c r="M2470" s="242"/>
      <c r="N2470" s="242"/>
      <c r="O2470" s="242"/>
      <c r="P2470" s="242"/>
    </row>
    <row r="2471" spans="3:16">
      <c r="C2471" s="242"/>
      <c r="D2471" s="242"/>
      <c r="E2471" s="242"/>
      <c r="F2471" s="242"/>
      <c r="G2471" s="242"/>
      <c r="H2471" s="242"/>
      <c r="I2471" s="242"/>
      <c r="J2471" s="242"/>
      <c r="K2471" s="242"/>
      <c r="L2471" s="242"/>
      <c r="M2471" s="242"/>
      <c r="N2471" s="242"/>
      <c r="O2471" s="242"/>
      <c r="P2471" s="242"/>
    </row>
    <row r="2472" spans="3:16">
      <c r="C2472" s="242"/>
      <c r="D2472" s="242"/>
      <c r="E2472" s="242"/>
      <c r="F2472" s="242"/>
      <c r="G2472" s="242"/>
      <c r="H2472" s="242"/>
      <c r="I2472" s="242"/>
      <c r="J2472" s="242"/>
      <c r="K2472" s="242"/>
      <c r="L2472" s="242"/>
      <c r="M2472" s="242"/>
      <c r="N2472" s="242"/>
      <c r="O2472" s="242"/>
      <c r="P2472" s="242"/>
    </row>
    <row r="2473" spans="3:16">
      <c r="C2473" s="242"/>
      <c r="D2473" s="242"/>
      <c r="E2473" s="242"/>
      <c r="F2473" s="242"/>
      <c r="G2473" s="242"/>
      <c r="H2473" s="242"/>
      <c r="I2473" s="242"/>
      <c r="J2473" s="242"/>
      <c r="K2473" s="242"/>
      <c r="L2473" s="242"/>
      <c r="M2473" s="242"/>
      <c r="N2473" s="242"/>
      <c r="O2473" s="242"/>
      <c r="P2473" s="242"/>
    </row>
    <row r="2474" spans="3:16">
      <c r="C2474" s="242"/>
      <c r="D2474" s="242"/>
      <c r="E2474" s="242"/>
      <c r="F2474" s="242"/>
      <c r="G2474" s="242"/>
      <c r="H2474" s="242"/>
      <c r="I2474" s="242"/>
      <c r="J2474" s="242"/>
      <c r="K2474" s="242"/>
      <c r="L2474" s="242"/>
      <c r="M2474" s="242"/>
      <c r="N2474" s="242"/>
      <c r="O2474" s="242"/>
      <c r="P2474" s="242"/>
    </row>
    <row r="2475" spans="3:16">
      <c r="C2475" s="242"/>
      <c r="D2475" s="242"/>
      <c r="E2475" s="242"/>
      <c r="F2475" s="242"/>
      <c r="G2475" s="242"/>
      <c r="H2475" s="242"/>
      <c r="I2475" s="242"/>
      <c r="J2475" s="242"/>
      <c r="K2475" s="242"/>
      <c r="L2475" s="242"/>
      <c r="M2475" s="242"/>
      <c r="N2475" s="242"/>
      <c r="O2475" s="242"/>
      <c r="P2475" s="242"/>
    </row>
    <row r="2476" spans="3:16">
      <c r="C2476" s="242"/>
      <c r="D2476" s="242"/>
      <c r="E2476" s="242"/>
      <c r="F2476" s="242"/>
      <c r="G2476" s="242"/>
      <c r="H2476" s="242"/>
      <c r="I2476" s="242"/>
      <c r="J2476" s="242"/>
      <c r="K2476" s="242"/>
      <c r="L2476" s="242"/>
      <c r="M2476" s="242"/>
      <c r="N2476" s="242"/>
      <c r="O2476" s="242"/>
      <c r="P2476" s="242"/>
    </row>
    <row r="2477" spans="3:16">
      <c r="C2477" s="242"/>
      <c r="D2477" s="242"/>
      <c r="E2477" s="242"/>
      <c r="F2477" s="242"/>
      <c r="G2477" s="242"/>
      <c r="H2477" s="242"/>
      <c r="I2477" s="242"/>
      <c r="J2477" s="242"/>
      <c r="K2477" s="242"/>
      <c r="L2477" s="242"/>
      <c r="M2477" s="242"/>
      <c r="N2477" s="242"/>
      <c r="O2477" s="242"/>
      <c r="P2477" s="242"/>
    </row>
    <row r="2478" spans="3:16">
      <c r="C2478" s="242"/>
      <c r="D2478" s="242"/>
      <c r="E2478" s="242"/>
      <c r="F2478" s="242"/>
      <c r="G2478" s="242"/>
      <c r="H2478" s="242"/>
      <c r="I2478" s="242"/>
      <c r="J2478" s="242"/>
      <c r="K2478" s="242"/>
      <c r="L2478" s="242"/>
      <c r="M2478" s="242"/>
      <c r="N2478" s="242"/>
      <c r="O2478" s="242"/>
      <c r="P2478" s="242"/>
    </row>
    <row r="2479" spans="3:16">
      <c r="C2479" s="242"/>
      <c r="D2479" s="242"/>
      <c r="E2479" s="242"/>
      <c r="F2479" s="242"/>
      <c r="G2479" s="242"/>
      <c r="H2479" s="242"/>
      <c r="I2479" s="242"/>
      <c r="J2479" s="242"/>
      <c r="K2479" s="242"/>
      <c r="L2479" s="242"/>
      <c r="M2479" s="242"/>
      <c r="N2479" s="242"/>
      <c r="O2479" s="242"/>
      <c r="P2479" s="242"/>
    </row>
  </sheetData>
  <mergeCells count="40">
    <mergeCell ref="AQ2316:AT2316"/>
    <mergeCell ref="Z9:AB9"/>
    <mergeCell ref="AC9:AE9"/>
    <mergeCell ref="AH9:AJ9"/>
    <mergeCell ref="AK9:AM9"/>
    <mergeCell ref="AP9:AR9"/>
    <mergeCell ref="AS9:AU9"/>
    <mergeCell ref="AQ2312:AT2312"/>
    <mergeCell ref="BC8:BD8"/>
    <mergeCell ref="AW9:AW10"/>
    <mergeCell ref="AX9:AX10"/>
    <mergeCell ref="AY9:AY10"/>
    <mergeCell ref="AH8:AN8"/>
    <mergeCell ref="AP8:AV8"/>
    <mergeCell ref="AW8:AY8"/>
    <mergeCell ref="AZ8:AZ10"/>
    <mergeCell ref="BA8:BB8"/>
    <mergeCell ref="BA9:BA10"/>
    <mergeCell ref="BB9:BB10"/>
    <mergeCell ref="BC9:BC10"/>
    <mergeCell ref="BD9:BD10"/>
    <mergeCell ref="J9:L9"/>
    <mergeCell ref="M9:O9"/>
    <mergeCell ref="R9:T9"/>
    <mergeCell ref="U9:W9"/>
    <mergeCell ref="G8:G10"/>
    <mergeCell ref="H8:H10"/>
    <mergeCell ref="I8:I10"/>
    <mergeCell ref="J8:P8"/>
    <mergeCell ref="R8:X8"/>
    <mergeCell ref="B3:AV3"/>
    <mergeCell ref="B4:AV4"/>
    <mergeCell ref="B5:AV5"/>
    <mergeCell ref="B6:AV6"/>
    <mergeCell ref="Z8:AF8"/>
    <mergeCell ref="B8:B10"/>
    <mergeCell ref="C8:C10"/>
    <mergeCell ref="D8:D10"/>
    <mergeCell ref="E8:E10"/>
    <mergeCell ref="F8:F10"/>
  </mergeCells>
  <conditionalFormatting sqref="I1590">
    <cfRule type="duplicateValues" dxfId="0" priority="1"/>
  </conditionalFormatting>
  <printOptions horizontalCentered="1"/>
  <pageMargins left="0.19685039370078741" right="0.39370078740157483" top="0.55118110236220474" bottom="0.35433070866141736" header="0.31496062992125984" footer="0.31496062992125984"/>
  <pageSetup paperSize="300" scale="40" fitToHeight="0" pageOrder="overThenDown" orientation="landscape" r:id="rId1"/>
  <headerFooter alignWithMargins="0">
    <oddFooter xml:space="preserve">&amp;CPágina &amp;P&amp;RPROYECTO DE ESTRUCTURA PRESUPUESTARIA 2013 </oddFooter>
  </headerFooter>
  <rowBreaks count="1" manualBreakCount="1">
    <brk id="2" min="1" max="4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Saldo Cero</vt:lpstr>
      <vt:lpstr>Estructura 13</vt:lpstr>
      <vt:lpstr>'Estructura 13'!Área_de_impresión</vt:lpstr>
      <vt:lpstr>'Estructura 13'!Títulos_a_imprimir</vt:lpstr>
      <vt:lpstr>'Saldo Cero'!Títulos_a_imprimir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dc:creator>
  <cp:lastModifiedBy>PIX Estudios</cp:lastModifiedBy>
  <dcterms:created xsi:type="dcterms:W3CDTF">2020-03-03T16:47:53Z</dcterms:created>
  <dcterms:modified xsi:type="dcterms:W3CDTF">2025-04-07T16:25:02Z</dcterms:modified>
</cp:coreProperties>
</file>